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3545" windowHeight="12375" tabRatio="833" firstSheet="11" activeTab="11"/>
  </bookViews>
  <sheets>
    <sheet name="释义" sheetId="1" state="hidden" r:id="rId1"/>
    <sheet name="预决算报表" sheetId="2" state="hidden" r:id="rId2"/>
    <sheet name="账户余额表" sheetId="3" state="hidden" r:id="rId3"/>
    <sheet name="利润分配报表" sheetId="4" state="hidden" r:id="rId4"/>
    <sheet name="设置" sheetId="5" state="hidden" r:id="rId5"/>
    <sheet name="账户" sheetId="6" state="hidden" r:id="rId6"/>
    <sheet name="立项" sheetId="7" state="hidden" r:id="rId7"/>
    <sheet name="应收" sheetId="8" state="hidden" r:id="rId8"/>
    <sheet name="实收" sheetId="9" state="hidden" r:id="rId9"/>
    <sheet name="供应商" sheetId="10" state="hidden" r:id="rId10"/>
    <sheet name="进项" sheetId="12" state="hidden" r:id="rId11"/>
    <sheet name="芝麻工资表" sheetId="11" r:id="rId12"/>
    <sheet name="入职" sheetId="13" r:id="rId13"/>
    <sheet name="离职" sheetId="14" r:id="rId14"/>
    <sheet name="异动" sheetId="15" r:id="rId15"/>
    <sheet name="转正" sheetId="16" r:id="rId16"/>
    <sheet name="考勤" sheetId="17" r:id="rId17"/>
    <sheet name="社保" sheetId="21" r:id="rId18"/>
    <sheet name="工装" sheetId="22" r:id="rId19"/>
    <sheet name="奖金提成" sheetId="23" r:id="rId20"/>
    <sheet name="应发应扣" sheetId="24"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6" hidden="1">立项!$A$1:$AB$948</definedName>
    <definedName name="_xlnm._FilterDatabase" localSheetId="7" hidden="1">应收!$A$1:$AD$3000</definedName>
    <definedName name="_xlnm._FilterDatabase" localSheetId="8" hidden="1">实收!$A$1:$AC$2964</definedName>
    <definedName name="_xlnm._FilterDatabase" localSheetId="9" hidden="1">供应商!$C$1:$C$266</definedName>
    <definedName name="_xlnm._FilterDatabase" localSheetId="10" hidden="1">进项!$A$1:$U$2998</definedName>
    <definedName name="_xlnm._FilterDatabase" localSheetId="11" hidden="1">芝麻工资表!$A$1:$AY$5</definedName>
    <definedName name="应付单位简称">[1]公司账户表!$C$2:$C$1048574</definedName>
    <definedName name="主体">设置!$B$2:$B$1048519</definedName>
    <definedName name="部门名称">[2]设置!$V$2:$V$1048576</definedName>
    <definedName name="纳税规模">设置!$C$2:$C$1048519</definedName>
    <definedName name="结算方式">设置!$D$2:$D$1048519</definedName>
    <definedName name="姓名">设置!$E$2:$E$1048519</definedName>
    <definedName name="款项类型">设置!$F$2:$F$1048519</definedName>
    <definedName name="应付供应商">供应商!$C$2:$C$1048576</definedName>
    <definedName name="项目类型">设置!$G$2:$G$1048519</definedName>
    <definedName name="设备类型">设置!$J$2:$J$1048519</definedName>
    <definedName name="组织名称">设置!$M$2:$M$1048576</definedName>
    <definedName name="完成状态">设置!$Q$2:$Q$1048519</definedName>
    <definedName name="供应类型">设置!$R$2:$R$1048519</definedName>
    <definedName name="财务部">设置!$S$2:$S$1048519</definedName>
    <definedName name="审核状态">设置!$T$2:$T$1048519</definedName>
    <definedName name="票据类型">设置!$AM$2:$AM$1048519</definedName>
    <definedName name="收入一类">设置!$V$1:$Y$1</definedName>
    <definedName name="支出一类">设置!$AA$1:$AH$1</definedName>
    <definedName name="主营收入">设置!$V$2:$V$1048519</definedName>
    <definedName name="非营业收入">设置!$W$2:$W$1048519</definedName>
    <definedName name="增资收入">设置!$X$2:$X$1048519</definedName>
    <definedName name="往来收入">设置!$Y$2:$Y$1048519</definedName>
    <definedName name="交付成本">设置!$AA$2:$AA$1048519</definedName>
    <definedName name="采购成本">设置!$AB$2:$AB$1048519</definedName>
    <definedName name="管理费用">设置!$AC$2:$AC$1048519</definedName>
    <definedName name="销售费用">设置!$AD$2:$AD$1048519</definedName>
    <definedName name="财务费用">设置!$AE$2:$AE$1048519</definedName>
    <definedName name="税务费用">设置!$AF$2:$AF$1048519</definedName>
    <definedName name="减资支出">设置!$AG$2:$AG$1048519</definedName>
    <definedName name="往来支出">设置!$AH$2:$AH$1048519</definedName>
    <definedName name="税率">设置!$AI$2:$AI$1048519</definedName>
    <definedName name="使用规范">设置!$AJ$2:$AJ$1048519</definedName>
    <definedName name="库管">设置!$AK$2:$AK$1048519</definedName>
    <definedName name="库房">设置!$AL$2:$AL$1048519</definedName>
    <definedName name="证书类型">设置!$AN$2:$AN$1048519</definedName>
    <definedName name="单位">设置!$AO$2:$AO$1048519</definedName>
    <definedName name="归档位置">设置!$AP$2:$AP$1048519</definedName>
    <definedName name="是否">设置!$AQ$2:$AQ$1048519</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立项!$B$2:$B$1048524</definedName>
    <definedName name="账户编码">账户!$K$2:$K$1048576</definedName>
    <definedName name="应收编码">应收!$U$2:$U$1048576</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[3]设置!$G$2:$G$500</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#REF!</definedName>
    <definedName name="供应编号">#REF!</definedName>
    <definedName name="预算类型">设置!$AR$2:$AR$1048519</definedName>
    <definedName name="预算编号">#REF!</definedName>
    <definedName name="项目一类">设置!$AS$2:$AS$1048519</definedName>
    <definedName name="项目二类">设置!$AT$2:$AT$1048519</definedName>
    <definedName name="部门">设置!$AU$2:$AU$1048519</definedName>
    <definedName name="工程">设置!$AW$2:$AW$1048519</definedName>
    <definedName name="运维">设置!$AV$2:$AV$1048519</definedName>
    <definedName name="商贸">设置!$AX$2:$AX$1048519</definedName>
    <definedName name="EMC">设置!$AY$2:$AY$1048519</definedName>
    <definedName name="信息">设置!$AZ$2:$AZ$1048519</definedName>
    <definedName name="综合">设置!$BA$2:$BA$1048519</definedName>
    <definedName name="公司项目">_xlfn._xlws.FILTER(立项!XFC:XFC,立项!A:A=利润分配报表!A1048571,"")</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实收!$B$6</definedName>
    <definedName name="客户名称">[15]地标!$C$2:$C$1048576</definedName>
    <definedName name="结算类别">[7]设置!$D$2:$D$500</definedName>
    <definedName name="对象分类">#REF!</definedName>
    <definedName name="核算主体">[7]设置!$W$2:$W$500</definedName>
    <definedName name="收入类别">[7]设置!$H$2:$H$116</definedName>
    <definedName name="支出类别">[7]设置!$J$2:$J$118</definedName>
    <definedName name="收入预算编码">[7]应收!$W$2:$W$2964</definedName>
    <definedName name="支出预算编码">[7]应付!$Y$2:$Y$1001</definedName>
    <definedName name="独立核算主体">#REF!</definedName>
    <definedName name="应付单位_供应商">[7]应付单位!$B$2:$B$323</definedName>
    <definedName name="财务收入科目">[7]设置!$I$2:$I$116</definedName>
    <definedName name="财务支出科目">[7]设置!$K$2:$K$114</definedName>
    <definedName name="区域组织">#REF!</definedName>
    <definedName name="北京">#REF!</definedName>
    <definedName name="客服部">[7]设置!$AB$4:$AB$300</definedName>
    <definedName name="发票类型">[8]设置!$AJ$2:$AJ$1048576</definedName>
    <definedName name="公司主体">[8]设置!$N$2:$N$1048576</definedName>
    <definedName name="非主营外收">[7]设置!$AJ$2:$AJ$500</definedName>
    <definedName name="资产增加">[7]设置!$AL$2:$AL$500</definedName>
    <definedName name="资产减少">[7]设置!$AU$2:$AU$500</definedName>
    <definedName name="能环">[7]设置!$BI$2:$BI$500</definedName>
    <definedName name="冷暖">[7]设置!$BJ$2:$BJ$500</definedName>
    <definedName name="荣辉">[7]设置!$BK$2:$BK$500</definedName>
    <definedName name="芝麻">[7]设置!$BL$2:$BL$500</definedName>
    <definedName name="信息来源">[9]设置!$G$2:$G$200</definedName>
    <definedName name="地标编号">[9]地标!$B$2:$B$1000</definedName>
    <definedName name="业务来源">[9]设置!$F$2:$F$1048575</definedName>
    <definedName name="往来收款">[7]设置!$AL$2:$AL$500</definedName>
    <definedName name="往来付款">[7]设置!$AU$2:$AU$500</definedName>
    <definedName name="炎东">[7]设置!$BM$2:$BM$500</definedName>
    <definedName name="炜烨">[7]设置!$BN$2:$BN$500</definedName>
    <definedName name="P20230315_000001_金三环__19000100_30000_1_20230315_15000">[7]应付!$X$3:$X$1001</definedName>
    <definedName name="增资">[7]设置!$AK$2:$AK$500</definedName>
    <definedName name="减资">[7]设置!$AT$2:$AT$500</definedName>
    <definedName name="账户名称">[10]公司账户表!$B$2:$B$1048573</definedName>
    <definedName name="外收单位">[11]应收单位账户表!$B$2:$B$1048572</definedName>
    <definedName name="外支单位">[12]应付单位账户表!$B$2:$B$1048542</definedName>
    <definedName name="应收账单编号">[13]应收账单!$B$2:$B$1048576</definedName>
    <definedName name="期次">#REF!</definedName>
    <definedName name="单位名称">[14]基础设置!$E$2:$E$1048576</definedName>
    <definedName name="归属主体">设置!$M$2:$M$1048576</definedName>
    <definedName name="成本类型">[16]成本序列!$A$2:$A$1048576</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Unknown User</author>
  </authors>
  <commentList>
    <comment ref="G70" authorId="0">
      <text>
        <r>
          <rPr>
            <b/>
            <sz val="9"/>
            <color rgb="FF000000"/>
            <rFont val="宋体"/>
            <charset val="134"/>
          </rPr>
          <t>Administrator:</t>
        </r>
        <r>
          <rPr>
            <sz val="9"/>
            <color rgb="FF000000"/>
            <rFont val="宋体"/>
            <charset val="134"/>
          </rPr>
          <t xml:space="preserve">
款项已徐总找宣钢领导审批</t>
        </r>
        <r>
          <rPr>
            <sz val="10"/>
            <rFont val="宋体"/>
            <charset val="134"/>
          </rPr>
          <t xml:space="preserve">
  - 出纳 孙莉</t>
        </r>
      </text>
    </comment>
  </commentList>
</comments>
</file>

<file path=xl/comments2.xml><?xml version="1.0" encoding="utf-8"?>
<comments xmlns="http://schemas.openxmlformats.org/spreadsheetml/2006/main">
  <authors>
    <author>Unknown User</author>
  </authors>
  <commentList>
    <comment ref="F12" authorId="0">
      <text>
        <r>
          <rPr>
            <sz val="9"/>
            <color rgb="FF000000"/>
            <rFont val="宋体"/>
            <charset val="134"/>
          </rPr>
          <t>校付通手续费发票，2023.1-3</t>
        </r>
        <r>
          <rPr>
            <sz val="10"/>
            <rFont val="宋体"/>
            <charset val="134"/>
          </rPr>
          <t xml:space="preserve">
  - 出纳 孙莉</t>
        </r>
      </text>
    </comment>
    <comment ref="F13" authorId="0">
      <text>
        <r>
          <rPr>
            <sz val="9"/>
            <color rgb="FF000000"/>
            <rFont val="宋体"/>
            <charset val="134"/>
          </rPr>
          <t xml:space="preserve">校付通手续费发票，2023.1-3
</t>
        </r>
        <r>
          <rPr>
            <sz val="10"/>
            <rFont val="宋体"/>
            <charset val="134"/>
          </rPr>
          <t xml:space="preserve">
  - 出纳 孙莉</t>
        </r>
      </text>
    </comment>
    <comment ref="F35" authorId="0">
      <text>
        <r>
          <rPr>
            <sz val="9"/>
            <color rgb="FF000000"/>
            <rFont val="宋体"/>
            <charset val="134"/>
          </rPr>
          <t>能环民生丰台支行转账手续费发票，2020.1至2023.3末</t>
        </r>
        <r>
          <rPr>
            <sz val="10"/>
            <rFont val="宋体"/>
            <charset val="134"/>
          </rPr>
          <t xml:space="preserve">
  - 出纳 孙莉</t>
        </r>
      </text>
    </comment>
    <comment ref="F36" authorId="0">
      <text>
        <r>
          <rPr>
            <sz val="9"/>
            <color rgb="FF000000"/>
            <rFont val="宋体"/>
            <charset val="134"/>
          </rPr>
          <t>能环民生丰台支行转账手续费发票，2020.1至2023.3末</t>
        </r>
        <r>
          <rPr>
            <sz val="10"/>
            <rFont val="宋体"/>
            <charset val="134"/>
          </rPr>
          <t xml:space="preserve">
  - 出纳 孙莉</t>
        </r>
      </text>
    </comment>
  </commentList>
</comments>
</file>

<file path=xl/comments3.xml><?xml version="1.0" encoding="utf-8"?>
<comments xmlns="http://schemas.openxmlformats.org/spreadsheetml/2006/main">
  <authors>
    <author>Administrator</author>
    <author>admin</author>
  </authors>
  <commentList>
    <comment ref="N1" authorId="0">
      <text>
        <r>
          <rPr>
            <b/>
            <sz val="9"/>
            <rFont val="Tahoma"/>
            <charset val="134"/>
          </rPr>
          <t>5%+0.4%</t>
        </r>
      </text>
    </comment>
    <comment ref="M2" authorId="1">
      <text>
        <r>
          <rPr>
            <b/>
            <sz val="9"/>
            <rFont val="宋体"/>
            <charset val="134"/>
          </rPr>
          <t>admin:</t>
        </r>
        <r>
          <rPr>
            <sz val="9"/>
            <rFont val="宋体"/>
            <charset val="134"/>
          </rPr>
          <t xml:space="preserve">
行业费率0.2%</t>
        </r>
      </text>
    </comment>
    <comment ref="M3" authorId="1">
      <text>
        <r>
          <rPr>
            <b/>
            <sz val="9"/>
            <rFont val="宋体"/>
            <charset val="134"/>
          </rPr>
          <t>admin:</t>
        </r>
        <r>
          <rPr>
            <sz val="9"/>
            <rFont val="宋体"/>
            <charset val="134"/>
          </rPr>
          <t xml:space="preserve">
行业费率0.2%</t>
        </r>
      </text>
    </comment>
    <comment ref="M4" authorId="1">
      <text>
        <r>
          <rPr>
            <b/>
            <sz val="9"/>
            <rFont val="宋体"/>
            <charset val="134"/>
          </rPr>
          <t>admin:</t>
        </r>
        <r>
          <rPr>
            <sz val="9"/>
            <rFont val="宋体"/>
            <charset val="134"/>
          </rPr>
          <t xml:space="preserve">
行业费率0.2%</t>
        </r>
      </text>
    </comment>
  </commentList>
</comments>
</file>

<file path=xl/sharedStrings.xml><?xml version="1.0" encoding="utf-8"?>
<sst xmlns="http://schemas.openxmlformats.org/spreadsheetml/2006/main" count="5837" uniqueCount="2616">
  <si>
    <t>返回目录</t>
  </si>
  <si>
    <t>分类</t>
  </si>
  <si>
    <t>字段名称</t>
  </si>
  <si>
    <t>释义</t>
  </si>
  <si>
    <t>常用类</t>
  </si>
  <si>
    <t>指导规范</t>
  </si>
  <si>
    <t>对整个系统的使用及数据填写做相应规定与标准。</t>
  </si>
  <si>
    <t>预决算报表</t>
  </si>
  <si>
    <t>从多维度分别统计应收、应付及其差异的情况。</t>
  </si>
  <si>
    <t>账户余额表</t>
  </si>
  <si>
    <t>从多维度分别统计账户收支及余额情况。</t>
  </si>
  <si>
    <t>利润分配报表</t>
  </si>
  <si>
    <t>从多维度分别统计收入、成本、利润的情况。</t>
  </si>
  <si>
    <t>设置</t>
  </si>
  <si>
    <t>对整个系统的有效数据做规范性的填写设置。</t>
  </si>
  <si>
    <t>立项</t>
  </si>
  <si>
    <t>对项目立项信息进行登记和数据统计分析。</t>
  </si>
  <si>
    <t>应收</t>
  </si>
  <si>
    <t>对项目应收款信息进行登记和数据统计分析。</t>
  </si>
  <si>
    <t>实收</t>
  </si>
  <si>
    <t>对项目实收款信息进行登记和数据统计分析。</t>
  </si>
  <si>
    <t>销项</t>
  </si>
  <si>
    <t>对项目销项发票信息进行登记和数据统计分析。</t>
  </si>
  <si>
    <t>应付</t>
  </si>
  <si>
    <t>对项目应付款信息进行登记和数据统计分析。</t>
  </si>
  <si>
    <t>实付</t>
  </si>
  <si>
    <t>对项目实付款信息进行登记和数据统计分析。</t>
  </si>
  <si>
    <t>进项</t>
  </si>
  <si>
    <t>对项目进项发票信息进行登记和数据统计分析。</t>
  </si>
  <si>
    <t>公司</t>
  </si>
  <si>
    <t>财务部所管辖的经营主体对象，需要对其进行财、账、税务等具体管理。</t>
  </si>
  <si>
    <t>部门</t>
  </si>
  <si>
    <t>公司所管辖的职能部门，需要对其进行财、账、税务等具体管理。</t>
  </si>
  <si>
    <t>纳税规模</t>
  </si>
  <si>
    <t>公司在税务部门认定的纳税规模标准。</t>
  </si>
  <si>
    <t>年月</t>
  </si>
  <si>
    <t>年份和月份。</t>
  </si>
  <si>
    <t>收入类</t>
  </si>
  <si>
    <t>一级收入类</t>
  </si>
  <si>
    <t>收入分类一级标准，主要包括主营收入、非营业收入、增资收入、往来收入</t>
  </si>
  <si>
    <t>主营收入</t>
  </si>
  <si>
    <t>一级收入类之一，主要指公司的主营业务收入。</t>
  </si>
  <si>
    <t>工程</t>
  </si>
  <si>
    <t>主营收入之一，主要指工程设计、安装、拆除、改造的人工技术服务。</t>
  </si>
  <si>
    <t>运维</t>
  </si>
  <si>
    <t>主营收入之一，主要指运行、维修保养、清洗的人工技术服务。</t>
  </si>
  <si>
    <t>商贸</t>
  </si>
  <si>
    <t>主营收入之一，主要指设备、零配件、材料的货物直接销售。</t>
  </si>
  <si>
    <t>EMC</t>
  </si>
  <si>
    <t>主营收入之一，主要指合同能源管理服务。</t>
  </si>
  <si>
    <t>信息</t>
  </si>
  <si>
    <t>主营收入之一，主要指信息咨询、广告、软件设计与开发的人工技术服务。</t>
  </si>
  <si>
    <t>非营业收入</t>
  </si>
  <si>
    <t>一级收入类之一，主要指公司的非主营业务收入。</t>
  </si>
  <si>
    <t>利息</t>
  </si>
  <si>
    <t>非营业收入之一，主要指还款的利息。</t>
  </si>
  <si>
    <t>税收返还</t>
  </si>
  <si>
    <t>非营业收入之一，主要指按税务相关政策进行的返还、优惠减免。</t>
  </si>
  <si>
    <t>财政补贴</t>
  </si>
  <si>
    <t>非营业收入之一，主要指国家相关政策进行的财政奖励、补贴、返还。</t>
  </si>
  <si>
    <t>投资收益</t>
  </si>
  <si>
    <t>非营业收入之一，主要指对外投资所产生的收益回报。</t>
  </si>
  <si>
    <t>其他</t>
  </si>
  <si>
    <t>非营业收入之一，以上非营业收入不能涵盖的其他内容。</t>
  </si>
  <si>
    <t>增资收入</t>
  </si>
  <si>
    <t>一级收入类之一，主要指资产增加但不计入主营和非营业范围的收入。</t>
  </si>
  <si>
    <t>股东注资</t>
  </si>
  <si>
    <t>增资收入之一，主要指股东注入、增加投资的资本。</t>
  </si>
  <si>
    <t>往来收入</t>
  </si>
  <si>
    <t>一级收入类之一，主要指不在资产增加和主营和非营业范围的收入。</t>
  </si>
  <si>
    <t>还款-本金</t>
  </si>
  <si>
    <t>往来收入之一，主要指还款的本金部分。</t>
  </si>
  <si>
    <t>应收多余收款</t>
  </si>
  <si>
    <t>往来收入之一，主要指意外超出本次应收款范围内的其他应收款项。</t>
  </si>
  <si>
    <t>应付多余退款</t>
  </si>
  <si>
    <t>往来收入之一，主要指意外超出本次应付款范围内的其他应退回款项。</t>
  </si>
  <si>
    <t>保证金退款</t>
  </si>
  <si>
    <t>往来收入之一，主要指各种保证金的退回款。</t>
  </si>
  <si>
    <t>内部转账收款</t>
  </si>
  <si>
    <t>往来收入之一，主要指同公司其他账户转来的款项。</t>
  </si>
  <si>
    <t>支出类</t>
  </si>
  <si>
    <t>一级支出类</t>
  </si>
  <si>
    <t>支出分类一级标准，主要包括交付成本、采购成本、管理费用、销售费用、财务费用、税务费用、减资支出、往来支出。</t>
  </si>
  <si>
    <t>交付成本</t>
  </si>
  <si>
    <t>一级支出类之一，主要指交付服务环节对集团内部所支出的直接费用，其包括工程、运行、维修、保养、信息。</t>
  </si>
  <si>
    <t>工程包干结算</t>
  </si>
  <si>
    <t>交付成本之一，主要指集团内部工程服务包干所结算的款项。</t>
  </si>
  <si>
    <t>运行包干结算</t>
  </si>
  <si>
    <t>交付成本之一，主要指集团内部运行服务包干所结算的款项。</t>
  </si>
  <si>
    <t>维修包干结算</t>
  </si>
  <si>
    <t>交付成本之一，主要指集团内部维修服务包干所结算的款项。</t>
  </si>
  <si>
    <t>保养包干结算</t>
  </si>
  <si>
    <t>交付成本之一，主要指集团内部保养服务包干所结算的款项。</t>
  </si>
  <si>
    <t>商贸包干结算</t>
  </si>
  <si>
    <t>交付成本之一，主要指集团内部商贸服务包干所结算的款项。</t>
  </si>
  <si>
    <t>信息包干结算</t>
  </si>
  <si>
    <t>交付成本之一，主要指集团内部信息服务包干所结算的款项。</t>
  </si>
  <si>
    <t>工资</t>
  </si>
  <si>
    <t>交付成本之一，主要指集团内部没办法直接列支在包干部分的工资、奖金、工作津贴、补贴。</t>
  </si>
  <si>
    <t>社保</t>
  </si>
  <si>
    <t>交付成本之一，主要指集团内部没办法直接列支在包干部分的养老保险、工伤保险、医疗保险、失业保险。</t>
  </si>
  <si>
    <t>公积金</t>
  </si>
  <si>
    <t>交付成本之一，主要指集团内部没办法直接列支在包干部分的公积金。</t>
  </si>
  <si>
    <t>交付成本之一，以上交付成本不能涵盖的其他内容。</t>
  </si>
  <si>
    <t>采购成本</t>
  </si>
  <si>
    <t>一级支出类之一，主要指项目采购环节采购人员及其对集团外部所支出的直接费用。</t>
  </si>
  <si>
    <t>外协</t>
  </si>
  <si>
    <t>采购成本之一，主要指外部协作施工内容的采购费用。</t>
  </si>
  <si>
    <t>物料(非能耗)</t>
  </si>
  <si>
    <t>采购成本之一，主要指设备、零配件、材料等货物的采购费用（但不含能耗，即水、电、燃气）。</t>
  </si>
  <si>
    <t>能耗-水</t>
  </si>
  <si>
    <t>采购成本之一，主要指能耗-自来水、中水的采购费用。</t>
  </si>
  <si>
    <t>能耗-电</t>
  </si>
  <si>
    <t>采购成本之一，主要指能耗-电（尖峰平谷）的采购费用。</t>
  </si>
  <si>
    <t>能耗-燃气</t>
  </si>
  <si>
    <t>采购成本之一，主要指能耗-燃气的采购费用。</t>
  </si>
  <si>
    <t>交付成本之一，主要指集团内部没办法直接列支在采购项中的采购人员的工资、奖金、工作津贴、补贴。</t>
  </si>
  <si>
    <t>交付成本之一，主要指集团内部没办法直接列支在采购项中的采购人员的养老保险、工伤保险、医疗保险、失业保险。</t>
  </si>
  <si>
    <t>交付成本之一，主要指集团内部没办法直接列支在采购项中的采购人员的公积金。</t>
  </si>
  <si>
    <t>采购成本之一，以上采购成本不能涵盖的其他内容。</t>
  </si>
  <si>
    <t>管理费用</t>
  </si>
  <si>
    <t>一级支出类之一，主要指过程管理环节管理人员及其对集团外部所支出的间接费用。</t>
  </si>
  <si>
    <t>资质年审</t>
  </si>
  <si>
    <t>管理费用之一，主要指办理资质证件及其审计的费用。</t>
  </si>
  <si>
    <t>办公室费用</t>
  </si>
  <si>
    <t>管理费用之一，主要指办公室使用及期间所发生的维护费用，包括办公室租赁、网费、水费、电费、燃气费、物业费、供暖费、制冷费、维修费、装修费、办公桌椅等。</t>
  </si>
  <si>
    <t>办公用品</t>
  </si>
  <si>
    <t>管理费用之一，主要指办公期间所使用日常办公用品的费用，包括打印机、打印纸、手机、电脑、笔等。</t>
  </si>
  <si>
    <t>招聘</t>
  </si>
  <si>
    <t>管理费用之一，主要指人员招聘期间所发生的费用，包括宣传、会务、软件租用等。</t>
  </si>
  <si>
    <t>会务</t>
  </si>
  <si>
    <t>管理费用之一，主要指行政会议期间所发生的费用，包括用餐、招待、会议室租赁等。</t>
  </si>
  <si>
    <t>宿舍</t>
  </si>
  <si>
    <t>管理费用之一，主要指人员住宿期间所发生的费用，包括宿舍租赁、租赁、网费、水费、电费、燃气费、物业费、供暖费、制冷费、维修费、装修费、床等。</t>
  </si>
  <si>
    <t>电话</t>
  </si>
  <si>
    <t>管理费用之一，主要指电话通讯所发生的费用，包括电话基本年租、月租、流量费。</t>
  </si>
  <si>
    <t>邮递</t>
  </si>
  <si>
    <t>管理费用之一，主要指邮寄或快递的费用。</t>
  </si>
  <si>
    <t>车辆</t>
  </si>
  <si>
    <t>管理费用之一，主要指车辆使用期间所发生的维护费用，包括车辆购置、保险、维护保养、维修。</t>
  </si>
  <si>
    <t>管理费用之一，主要指管理人员的工资、奖金、工作津贴、补贴，管理人员包括财务、行政、人资。</t>
  </si>
  <si>
    <t>管理费用之一，主要指管理人员的养老保险、工伤保险、医疗保险、失业保险，管理人员包括财务、行政、人资。</t>
  </si>
  <si>
    <t>管理费用之一，主要指集团内部没办法直接列支在采购项中的采购人员的公积金，管理人员包括财务、行政、人资。</t>
  </si>
  <si>
    <t>投资支出</t>
  </si>
  <si>
    <t>管理费用之一，主要指外部项目合伙直接产生的管理及财务性投资支出。</t>
  </si>
  <si>
    <t>管理费用之一，以上管理费用不能涵盖的其他内容。</t>
  </si>
  <si>
    <t>销售费用</t>
  </si>
  <si>
    <t>一级支出类之一，主要指销售环节销售或客服人员所支出的间接费用。</t>
  </si>
  <si>
    <t>广告</t>
  </si>
  <si>
    <t>销售费用之一，对外推广、宣传、转介绍的费用。</t>
  </si>
  <si>
    <t>销售费用之一，主要指销售和客服人员的工资、奖金、工作津贴、补贴。</t>
  </si>
  <si>
    <t>提成</t>
  </si>
  <si>
    <t>销售费用之一，主要指销售和客服人员的业务提成。</t>
  </si>
  <si>
    <t>销售费用之一，主要指销售和客服人员的养老保险、工伤保险、医疗保险、失业保险。</t>
  </si>
  <si>
    <t>销售费用之一，主要指销售和客服人员的公积金。</t>
  </si>
  <si>
    <t>销售费用之一，以上销售费用不能涵盖的其他内容。</t>
  </si>
  <si>
    <t>财务费用</t>
  </si>
  <si>
    <t>一级支出类之一，主要指项目现金管理环节所支出的间接费用。</t>
  </si>
  <si>
    <t>贷款利息</t>
  </si>
  <si>
    <t>财务费用之一，主要指因贷款所产生的利息。</t>
  </si>
  <si>
    <t>网银U盾年费</t>
  </si>
  <si>
    <t>财务费用之一，主要指因银行账户管理所产生的网银U盾年费。</t>
  </si>
  <si>
    <t>网银月费</t>
  </si>
  <si>
    <t>财务费用之一，主要指因银行账户管理所产生的网银月费。</t>
  </si>
  <si>
    <t>网银手续费</t>
  </si>
  <si>
    <t>财务费用之一，主要指因银行转账所产生的手续费。</t>
  </si>
  <si>
    <t>销售费用之一，以上财务费用不能涵盖的其他内容。</t>
  </si>
  <si>
    <t>税务费用</t>
  </si>
  <si>
    <t>一级支出类之一，主要指税务管理环节所支出的间接费用。</t>
  </si>
  <si>
    <t>增值税</t>
  </si>
  <si>
    <t>税务费用之一，主要指业务发生的所产生的增值税。</t>
  </si>
  <si>
    <t>附加税</t>
  </si>
  <si>
    <t>税务费用之一，主要指业务发生的所产生的城市建设维护税、教育费附加和地方教育费附加。</t>
  </si>
  <si>
    <t>企业所得税</t>
  </si>
  <si>
    <t>税务费用之一，主要指企业就其来源于境内外的生产、经营所得和其他所得征收的税。</t>
  </si>
  <si>
    <t>个税</t>
  </si>
  <si>
    <t>税务费用之一，主要指代自然人（居民、非居民人）向税务机关缴纳的个人所得税。</t>
  </si>
  <si>
    <t>其他税</t>
  </si>
  <si>
    <t>税务费用之一，以上税务费用不能涵盖的其他内容。</t>
  </si>
  <si>
    <t>减资支出</t>
  </si>
  <si>
    <t>一级支出类之一，主要指不计入成本和费用及往来所减少资产的支出。</t>
  </si>
  <si>
    <t>股东撤资</t>
  </si>
  <si>
    <t>减资支出之一，主要指股东撤离、减少投资的资本。</t>
  </si>
  <si>
    <t>利润分配</t>
  </si>
  <si>
    <t>减资支出之一，主要指股东按投资权益获得利润的分红。</t>
  </si>
  <si>
    <t>往来支出</t>
  </si>
  <si>
    <t>一级支出类之一，主要指不计入成本和费用及减资支出的其他支出。</t>
  </si>
  <si>
    <t>内部转账付款</t>
  </si>
  <si>
    <t>往来支出之一，主要指向公司其他账户转出的款项。</t>
  </si>
  <si>
    <t>借款</t>
  </si>
  <si>
    <t>往来支出之一，主要指向其他账户转出的借款。</t>
  </si>
  <si>
    <t>应付多余付款</t>
  </si>
  <si>
    <t>往来支出之一，主要指意外超出本次应收款范围内的其他应收款项。</t>
  </si>
  <si>
    <t>应收多余退款</t>
  </si>
  <si>
    <t>往来支出之一，主要指意外超出本次应付款范围内的其他应退回款项。</t>
  </si>
  <si>
    <t>保证金付款</t>
  </si>
  <si>
    <t>往来支出之一，主要指各种保证金的退回款。</t>
  </si>
  <si>
    <t>外部转账付款</t>
  </si>
  <si>
    <t>往来支出之一，主要指向公司集团外部其他账户转出的借款。</t>
  </si>
  <si>
    <t>条件查询</t>
  </si>
  <si>
    <t>预决算表(总表)</t>
  </si>
  <si>
    <t>预决算表(分表)</t>
  </si>
  <si>
    <t>检索标识</t>
  </si>
  <si>
    <t>填写要求</t>
  </si>
  <si>
    <t>查询条件</t>
  </si>
  <si>
    <t>查询内容</t>
  </si>
  <si>
    <t>类别</t>
  </si>
  <si>
    <t>科目</t>
  </si>
  <si>
    <t>预算金额</t>
  </si>
  <si>
    <t>回款日决算金额(流水)</t>
  </si>
  <si>
    <t>回款日预决算差额（流水差）</t>
  </si>
  <si>
    <t>账单日决算金额（结清）</t>
  </si>
  <si>
    <t>账单日预决算差额(欠款)</t>
  </si>
  <si>
    <t>科目一类</t>
  </si>
  <si>
    <t>科目二类</t>
  </si>
  <si>
    <t>必填</t>
  </si>
  <si>
    <t>开始日期</t>
  </si>
  <si>
    <t>收入</t>
  </si>
  <si>
    <t>结束日期</t>
  </si>
  <si>
    <t>运行</t>
  </si>
  <si>
    <t>能环</t>
  </si>
  <si>
    <t>合计</t>
  </si>
  <si>
    <t>选填</t>
  </si>
  <si>
    <t>成本</t>
  </si>
  <si>
    <t>项目一类</t>
  </si>
  <si>
    <t>项目二类</t>
  </si>
  <si>
    <t>维修</t>
  </si>
  <si>
    <t>项目编码</t>
  </si>
  <si>
    <t>保养</t>
  </si>
  <si>
    <t>人员姓名</t>
  </si>
  <si>
    <t>项目编号</t>
  </si>
  <si>
    <t>利润</t>
  </si>
  <si>
    <t>毛利</t>
  </si>
  <si>
    <t>外部转账收款</t>
  </si>
  <si>
    <t>员工退回借款</t>
  </si>
  <si>
    <t>支出</t>
  </si>
  <si>
    <t>项目报销</t>
  </si>
  <si>
    <t>外协施工</t>
  </si>
  <si>
    <t>非能耗-物料</t>
  </si>
  <si>
    <t>能耗-水电</t>
  </si>
  <si>
    <t>快递</t>
  </si>
  <si>
    <t>部门外协</t>
  </si>
  <si>
    <t>房租</t>
  </si>
  <si>
    <t>成本节余分红</t>
  </si>
  <si>
    <t>福利</t>
  </si>
  <si>
    <t>股东分红</t>
  </si>
  <si>
    <t>招待</t>
  </si>
  <si>
    <t>差旅费</t>
  </si>
  <si>
    <t>装订</t>
  </si>
  <si>
    <t>增值税、附加税</t>
  </si>
  <si>
    <t>印花税</t>
  </si>
  <si>
    <t>社保（个人承担）</t>
  </si>
  <si>
    <t>公积金（个人承担）</t>
  </si>
  <si>
    <t>账户余额报表</t>
  </si>
  <si>
    <t>金额</t>
  </si>
  <si>
    <t>期初余额</t>
  </si>
  <si>
    <t>本期收入</t>
  </si>
  <si>
    <t>账户编码</t>
  </si>
  <si>
    <t>账户0001-能环-农商丰台支行</t>
  </si>
  <si>
    <t>本期支出</t>
  </si>
  <si>
    <t>账户编号</t>
  </si>
  <si>
    <t>本期差额</t>
  </si>
  <si>
    <t>期末余额</t>
  </si>
  <si>
    <t>主营业务收入</t>
  </si>
  <si>
    <t>分配</t>
  </si>
  <si>
    <t>管理效益</t>
  </si>
  <si>
    <t>税费</t>
  </si>
  <si>
    <t>自动</t>
  </si>
  <si>
    <t>公司规模</t>
  </si>
  <si>
    <t>基数费用</t>
  </si>
  <si>
    <t>项目规模</t>
  </si>
  <si>
    <t>可分配利润</t>
  </si>
  <si>
    <t>进项-销项</t>
  </si>
  <si>
    <t>已分配利润</t>
  </si>
  <si>
    <t>增值及附加税</t>
  </si>
  <si>
    <t>待分配利润</t>
  </si>
  <si>
    <t>是否按类摊销</t>
  </si>
  <si>
    <t>是</t>
  </si>
  <si>
    <t>主体</t>
  </si>
  <si>
    <t>结算方式</t>
  </si>
  <si>
    <t>姓名</t>
  </si>
  <si>
    <t>款项类型</t>
  </si>
  <si>
    <t>项目类型</t>
  </si>
  <si>
    <t>设备类型</t>
  </si>
  <si>
    <t>设备一类</t>
  </si>
  <si>
    <t>设备二类</t>
  </si>
  <si>
    <t>归属主体</t>
  </si>
  <si>
    <t>区域</t>
  </si>
  <si>
    <t>完成状态</t>
  </si>
  <si>
    <t>应付结算类型</t>
  </si>
  <si>
    <t>财务部</t>
  </si>
  <si>
    <t>审核状态</t>
  </si>
  <si>
    <t>收入一类</t>
  </si>
  <si>
    <t>支出一类</t>
  </si>
  <si>
    <t>税率</t>
  </si>
  <si>
    <t>使用规范</t>
  </si>
  <si>
    <t>库管</t>
  </si>
  <si>
    <t>库房</t>
  </si>
  <si>
    <t>票据类型</t>
  </si>
  <si>
    <t>证书类型</t>
  </si>
  <si>
    <t>单位</t>
  </si>
  <si>
    <t>归档位置</t>
  </si>
  <si>
    <t>是否</t>
  </si>
  <si>
    <t>预算类型</t>
  </si>
  <si>
    <t>综合</t>
  </si>
  <si>
    <t>柯林</t>
  </si>
  <si>
    <t>小规模</t>
  </si>
  <si>
    <t>对公转账</t>
  </si>
  <si>
    <t>徐利斌</t>
  </si>
  <si>
    <t>押金</t>
  </si>
  <si>
    <t>主设备</t>
  </si>
  <si>
    <t>主机</t>
  </si>
  <si>
    <t>溴化锂</t>
  </si>
  <si>
    <t>销售部</t>
  </si>
  <si>
    <t>北京</t>
  </si>
  <si>
    <t>未完成</t>
  </si>
  <si>
    <t>公户付款</t>
  </si>
  <si>
    <t>孙莉</t>
  </si>
  <si>
    <t>无误</t>
  </si>
  <si>
    <t>增值税及附加税</t>
  </si>
  <si>
    <t>从设置表中规定数组中选填</t>
  </si>
  <si>
    <t>刘述珍</t>
  </si>
  <si>
    <t>金三环库</t>
  </si>
  <si>
    <t>专票</t>
  </si>
  <si>
    <t>收据</t>
  </si>
  <si>
    <t>份</t>
  </si>
  <si>
    <t>财务室物料供应档案盒</t>
  </si>
  <si>
    <t>业务</t>
  </si>
  <si>
    <t>租赁</t>
  </si>
  <si>
    <t>制冷与供暖运营</t>
  </si>
  <si>
    <t>推广</t>
  </si>
  <si>
    <t>政策奖励</t>
  </si>
  <si>
    <t>一般</t>
  </si>
  <si>
    <t>对私转账</t>
  </si>
  <si>
    <t>赵兴华</t>
  </si>
  <si>
    <t>全款</t>
  </si>
  <si>
    <t>零售</t>
  </si>
  <si>
    <t>电制冷</t>
  </si>
  <si>
    <t>客服部</t>
  </si>
  <si>
    <t>已完成</t>
  </si>
  <si>
    <t>报销</t>
  </si>
  <si>
    <t>刘柯</t>
  </si>
  <si>
    <t>有误</t>
  </si>
  <si>
    <t>根据实际情况自填</t>
  </si>
  <si>
    <t>赵景誉</t>
  </si>
  <si>
    <t>东方梅地亚库</t>
  </si>
  <si>
    <t>普票</t>
  </si>
  <si>
    <t>合同</t>
  </si>
  <si>
    <t>张</t>
  </si>
  <si>
    <t>财务室外协供应档案盒</t>
  </si>
  <si>
    <t>否</t>
  </si>
  <si>
    <t>管理</t>
  </si>
  <si>
    <t>置换</t>
  </si>
  <si>
    <t>节能运营</t>
  </si>
  <si>
    <t>智能物联</t>
  </si>
  <si>
    <t>资产处置</t>
  </si>
  <si>
    <t>冷暖</t>
  </si>
  <si>
    <t>支票</t>
  </si>
  <si>
    <t>周红梅</t>
  </si>
  <si>
    <t>首款</t>
  </si>
  <si>
    <t>真空锅炉</t>
  </si>
  <si>
    <t>运维部</t>
  </si>
  <si>
    <t>捐赠</t>
  </si>
  <si>
    <t>收到退回保证金</t>
  </si>
  <si>
    <t>对外支付保证金</t>
  </si>
  <si>
    <t>填写数值，显示日期格式yyyy/mm/dd</t>
  </si>
  <si>
    <t>和乔丽晶库</t>
  </si>
  <si>
    <t>行政票据</t>
  </si>
  <si>
    <t>验收单</t>
  </si>
  <si>
    <t>项</t>
  </si>
  <si>
    <t>项目负责人</t>
  </si>
  <si>
    <t>无票</t>
  </si>
  <si>
    <t>改造</t>
  </si>
  <si>
    <t>ERP</t>
  </si>
  <si>
    <t>荣辉</t>
  </si>
  <si>
    <t>微邮付</t>
  </si>
  <si>
    <t>刘海燕</t>
  </si>
  <si>
    <t>进度款</t>
  </si>
  <si>
    <t>清洗</t>
  </si>
  <si>
    <t>常压锅炉</t>
  </si>
  <si>
    <t>工程部</t>
  </si>
  <si>
    <t>收到退回押金</t>
  </si>
  <si>
    <t>对外支付押金</t>
  </si>
  <si>
    <t>公式根据已填内容按固定格式自动生成</t>
  </si>
  <si>
    <t>高碑店库</t>
  </si>
  <si>
    <t>合格证</t>
  </si>
  <si>
    <t>m³</t>
  </si>
  <si>
    <t>财务室检测报告档案盒</t>
  </si>
  <si>
    <t>自控</t>
  </si>
  <si>
    <t>芝麻</t>
  </si>
  <si>
    <t>校付通</t>
  </si>
  <si>
    <t>尾款</t>
  </si>
  <si>
    <t>辅机</t>
  </si>
  <si>
    <t>冷却塔</t>
  </si>
  <si>
    <t>商贸部</t>
  </si>
  <si>
    <t>收回借出资金</t>
  </si>
  <si>
    <t>借出资金</t>
  </si>
  <si>
    <t>检测报告</t>
  </si>
  <si>
    <t>m²</t>
  </si>
  <si>
    <t>财务室竣工验收单档案盒</t>
  </si>
  <si>
    <t>安装</t>
  </si>
  <si>
    <t>炎东</t>
  </si>
  <si>
    <t>POS</t>
  </si>
  <si>
    <t>水泵</t>
  </si>
  <si>
    <t>信息部</t>
  </si>
  <si>
    <t>收回错误付款</t>
  </si>
  <si>
    <t>错误付款（待收回）</t>
  </si>
  <si>
    <t>资质</t>
  </si>
  <si>
    <t>财务室销售合同归档盒</t>
  </si>
  <si>
    <t>沐海</t>
  </si>
  <si>
    <t>现金</t>
  </si>
  <si>
    <t>李伟朋</t>
  </si>
  <si>
    <t>风机</t>
  </si>
  <si>
    <t>综合部</t>
  </si>
  <si>
    <t>收到错误汇入资金</t>
  </si>
  <si>
    <t>退还错误汇入资金</t>
  </si>
  <si>
    <t>安全报告</t>
  </si>
  <si>
    <t>kg</t>
  </si>
  <si>
    <t>峻林</t>
  </si>
  <si>
    <t>银承</t>
  </si>
  <si>
    <t>孙方涛</t>
  </si>
  <si>
    <t>管道阀门</t>
  </si>
  <si>
    <t>收到保证金</t>
  </si>
  <si>
    <t>退还保证金</t>
  </si>
  <si>
    <t>体系认证</t>
  </si>
  <si>
    <t>套</t>
  </si>
  <si>
    <t>冬隆</t>
  </si>
  <si>
    <t>商承</t>
  </si>
  <si>
    <t>赵锦誉</t>
  </si>
  <si>
    <t>总裁室</t>
  </si>
  <si>
    <t>收到押金</t>
  </si>
  <si>
    <t>退还押金</t>
  </si>
  <si>
    <t>个</t>
  </si>
  <si>
    <t>承兑到账</t>
  </si>
  <si>
    <t>张立昆</t>
  </si>
  <si>
    <t>收回垫付资金</t>
  </si>
  <si>
    <t>元</t>
  </si>
  <si>
    <t>李军</t>
  </si>
  <si>
    <t>李君</t>
  </si>
  <si>
    <t>垫付资金</t>
  </si>
  <si>
    <t>条</t>
  </si>
  <si>
    <t>郭佩港</t>
  </si>
  <si>
    <t>米</t>
  </si>
  <si>
    <t>赵坤宇</t>
  </si>
  <si>
    <t>件</t>
  </si>
  <si>
    <t>申瑛</t>
  </si>
  <si>
    <t>根</t>
  </si>
  <si>
    <t>赵辉</t>
  </si>
  <si>
    <t>百</t>
  </si>
  <si>
    <t>邱维保</t>
  </si>
  <si>
    <t>盘</t>
  </si>
  <si>
    <t>王景</t>
  </si>
  <si>
    <t>箱</t>
  </si>
  <si>
    <t>王梦飞</t>
  </si>
  <si>
    <t>片</t>
  </si>
  <si>
    <t>李玉萍</t>
  </si>
  <si>
    <t>桶</t>
  </si>
  <si>
    <t>包</t>
  </si>
  <si>
    <t>科研</t>
  </si>
  <si>
    <t>排</t>
  </si>
  <si>
    <t>瓶</t>
  </si>
  <si>
    <t>台</t>
  </si>
  <si>
    <t>捆</t>
  </si>
  <si>
    <t>盒</t>
  </si>
  <si>
    <t>卷</t>
  </si>
  <si>
    <t>平</t>
  </si>
  <si>
    <t>节</t>
  </si>
  <si>
    <t>把</t>
  </si>
  <si>
    <t>支</t>
  </si>
  <si>
    <t>付</t>
  </si>
  <si>
    <t>本</t>
  </si>
  <si>
    <t>块</t>
  </si>
  <si>
    <t>对</t>
  </si>
  <si>
    <t>架</t>
  </si>
  <si>
    <t>批</t>
  </si>
  <si>
    <t>袋</t>
  </si>
  <si>
    <t>辆</t>
  </si>
  <si>
    <t>部</t>
  </si>
  <si>
    <t>只</t>
  </si>
  <si>
    <t>趟</t>
  </si>
  <si>
    <t>收费部</t>
  </si>
  <si>
    <t>柯林-总裁室</t>
  </si>
  <si>
    <t>账户名称</t>
  </si>
  <si>
    <t>开户行</t>
  </si>
  <si>
    <t>开户账号</t>
  </si>
  <si>
    <t>期初余额
2023.3.25</t>
  </si>
  <si>
    <t>期间收入</t>
  </si>
  <si>
    <t>期间支出</t>
  </si>
  <si>
    <t>期间余额</t>
  </si>
  <si>
    <t>8日银行查询余额</t>
  </si>
  <si>
    <t>差额</t>
  </si>
  <si>
    <t>农商丰台支行</t>
  </si>
  <si>
    <t>0201000103000023429</t>
  </si>
  <si>
    <t>民生西客站支行</t>
  </si>
  <si>
    <t>农商西城支行</t>
  </si>
  <si>
    <t>1701000103000016231</t>
  </si>
  <si>
    <t>刘述珍邮储行</t>
  </si>
  <si>
    <t>北京行平谷支行</t>
  </si>
  <si>
    <t>01091404700120101001056</t>
  </si>
  <si>
    <t>招行西客站支行</t>
  </si>
  <si>
    <t>110923709210301</t>
  </si>
  <si>
    <t>农商电子银行</t>
  </si>
  <si>
    <t>5月23日、6月27日、9月22日、9月27日到账</t>
  </si>
  <si>
    <t>铁信网</t>
  </si>
  <si>
    <t>建行木樨园支行</t>
  </si>
  <si>
    <t>11050165500000001413</t>
  </si>
  <si>
    <t>建信融通</t>
  </si>
  <si>
    <t>北京三汇能环科技发展有限公司</t>
  </si>
  <si>
    <t>6月26日到期</t>
  </si>
  <si>
    <t>项目归档盒</t>
  </si>
  <si>
    <t>承包公司</t>
  </si>
  <si>
    <t>发包公司</t>
  </si>
  <si>
    <t>竣工状态</t>
  </si>
  <si>
    <t>竣工时间</t>
  </si>
  <si>
    <t>项目地标</t>
  </si>
  <si>
    <t>序号</t>
  </si>
  <si>
    <t>ID</t>
  </si>
  <si>
    <t>地标名称</t>
  </si>
  <si>
    <t>合同类型</t>
  </si>
  <si>
    <t>商务负责人</t>
  </si>
  <si>
    <t>立项时间</t>
  </si>
  <si>
    <t>项目名称</t>
  </si>
  <si>
    <t>项目金额</t>
  </si>
  <si>
    <t>项目开始日期</t>
  </si>
  <si>
    <t>项目交付日期</t>
  </si>
  <si>
    <t>新星石油</t>
  </si>
  <si>
    <t>主机-电制冷机组</t>
  </si>
  <si>
    <t>运维-保养</t>
  </si>
  <si>
    <t>风冷活塞机等空调设备清洗及年度维保合同</t>
  </si>
  <si>
    <t>P20220601-000077</t>
  </si>
  <si>
    <t>兴安嘉业物业</t>
  </si>
  <si>
    <t>主机-溴化锂机组</t>
  </si>
  <si>
    <t>EMC-节能运营</t>
  </si>
  <si>
    <t>2022年制冷5月加时费</t>
  </si>
  <si>
    <t>P20220601-000079</t>
  </si>
  <si>
    <t>金三环宾馆</t>
  </si>
  <si>
    <t>金三环宾馆能源管理合同</t>
  </si>
  <si>
    <t>P20220601-000081</t>
  </si>
  <si>
    <t>华胜富邦-中泽农</t>
  </si>
  <si>
    <t>运维-零售</t>
  </si>
  <si>
    <t>22年采购通讯模块</t>
  </si>
  <si>
    <t>P20220606-000084</t>
  </si>
  <si>
    <t>汇恒远大-久峰月季国际酒店</t>
  </si>
  <si>
    <t>运维-维修</t>
  </si>
  <si>
    <t>2台机组维修服务</t>
  </si>
  <si>
    <t>P20220610-000086</t>
  </si>
  <si>
    <t>唐山文丰</t>
  </si>
  <si>
    <t>销售1.5吨溶液</t>
  </si>
  <si>
    <t>P20220610-000087</t>
  </si>
  <si>
    <t>将台酒店</t>
  </si>
  <si>
    <t>22-23年1台直燃机年度保养</t>
  </si>
  <si>
    <t>P20220610-000088</t>
  </si>
  <si>
    <t>友信劳务公司-任丘华北油田</t>
  </si>
  <si>
    <t>辅机-其他</t>
  </si>
  <si>
    <t>运维-清洗</t>
  </si>
  <si>
    <t>2022年壁挂式空调清洗费</t>
  </si>
  <si>
    <t>P20220610-000089</t>
  </si>
  <si>
    <t>碧海方舟-京都儿童医院</t>
  </si>
  <si>
    <t>22年3号机组捡漏补漏</t>
  </si>
  <si>
    <t>P20220610-000090</t>
  </si>
  <si>
    <t>22年采购两台双良原厂屏蔽泵</t>
  </si>
  <si>
    <t>P20220610-000091</t>
  </si>
  <si>
    <t>五瑞互联-北京杰富瑞大厦</t>
  </si>
  <si>
    <t>一台远大机组化学清洗、冷却塔化学清洗</t>
  </si>
  <si>
    <t>P20220610-000092</t>
  </si>
  <si>
    <t>溴化锂机组年度保养</t>
  </si>
  <si>
    <t>P20220610-000094</t>
  </si>
  <si>
    <t>豪嘉酒店-众诚实业</t>
  </si>
  <si>
    <t>更换Y型过滤器和压力表</t>
  </si>
  <si>
    <t>P20220610-000095</t>
  </si>
  <si>
    <t>海特光电</t>
  </si>
  <si>
    <t>螺杆式冷水机组年度维护保养（开利原装油及配件）； 2.冷凝器化学（物理）清洗、预膜</t>
  </si>
  <si>
    <t>P20220610-000096</t>
  </si>
  <si>
    <t>荣宝斋</t>
  </si>
  <si>
    <t>22年管道更换阀门等配件</t>
  </si>
  <si>
    <t>P20220610-000097</t>
  </si>
  <si>
    <t>华电轻型燃机服务-盈坤世纪</t>
  </si>
  <si>
    <t>22-23年2台螺杆机维保</t>
  </si>
  <si>
    <t>P20220610-000098</t>
  </si>
  <si>
    <t>程田家园古玩市场</t>
  </si>
  <si>
    <t>2022年直燃机清洗和溶液再生等技术服务</t>
  </si>
  <si>
    <t>P20220610-000099</t>
  </si>
  <si>
    <t>味还行-蜀国演义酒店</t>
  </si>
  <si>
    <t>22年1台机组化学清洗</t>
  </si>
  <si>
    <t>P20220610-000100</t>
  </si>
  <si>
    <t>2022年1-2月兴安嘉业加时费</t>
  </si>
  <si>
    <t>P20220610-000101</t>
  </si>
  <si>
    <t>西京医院</t>
  </si>
  <si>
    <t>22-23年3台风冷机组保养</t>
  </si>
  <si>
    <t>P20220610-000102</t>
  </si>
  <si>
    <t>天津平河建材城</t>
  </si>
  <si>
    <t>22-23年一台直燃机年度保养</t>
  </si>
  <si>
    <t>P20220610-000103</t>
  </si>
  <si>
    <t>华大钧翔-房山长阳CSD商务广场</t>
  </si>
  <si>
    <t>2022年2号直燃机春季维修</t>
  </si>
  <si>
    <t>P20220610-000104</t>
  </si>
  <si>
    <t>EMC-制冷与供暖运营</t>
  </si>
  <si>
    <t>EMC5年合同</t>
  </si>
  <si>
    <t>P20220610-000105</t>
  </si>
  <si>
    <t>运维-运行</t>
  </si>
  <si>
    <t>22-23年螺杆机维保+运行</t>
  </si>
  <si>
    <t>P20220610-000106</t>
  </si>
  <si>
    <t>22年3台直燃机年度保养</t>
  </si>
  <si>
    <t>P20220610-000107</t>
  </si>
  <si>
    <t>环境大厦</t>
  </si>
  <si>
    <t>22-23年开利直燃机2台年度维保</t>
  </si>
  <si>
    <t>P20220610-000108</t>
  </si>
  <si>
    <t>22-23年中央空调托管运行及年度维保</t>
  </si>
  <si>
    <t>P20220610-000109</t>
  </si>
  <si>
    <t>松下制冷-中石油-上地CPECC大厦</t>
  </si>
  <si>
    <t>运维-改造</t>
  </si>
  <si>
    <t>上地办公楼更换直燃机组等设备及其配套施工</t>
  </si>
  <si>
    <t>P20220610-000110</t>
  </si>
  <si>
    <t>蜂巢工厂</t>
  </si>
  <si>
    <t>2022年蜂巢工场3月供暖加时</t>
  </si>
  <si>
    <t>P20220610-000111</t>
  </si>
  <si>
    <t>2022年3月供暖加时费</t>
  </si>
  <si>
    <t>P20220610-000112</t>
  </si>
  <si>
    <t>韩太汽车</t>
  </si>
  <si>
    <t>主机-真空锅炉</t>
  </si>
  <si>
    <t>22-23年2台燃烧机年度保养</t>
  </si>
  <si>
    <t>P20220610-000113</t>
  </si>
  <si>
    <t>华联-公益西桥店</t>
  </si>
  <si>
    <t>22-23年3台离心机年度保养</t>
  </si>
  <si>
    <t>P20220610-000114</t>
  </si>
  <si>
    <t>中物理想物业-理想大厦</t>
  </si>
  <si>
    <t>22-23年1台LG直燃机年度保养</t>
  </si>
  <si>
    <t>P20220610-000115</t>
  </si>
  <si>
    <t>2022年风机盘管更换一台电机</t>
  </si>
  <si>
    <t>P20220610-000116</t>
  </si>
  <si>
    <t>诚通嘉晟-九章别墅会所</t>
  </si>
  <si>
    <t>2台真空锅炉年度保养</t>
  </si>
  <si>
    <t>P20220610-000117</t>
  </si>
  <si>
    <t>北青华宁</t>
  </si>
  <si>
    <t>直燃机维保/水处理/冷却塔物理清洗</t>
  </si>
  <si>
    <t>P20220610-000118</t>
  </si>
  <si>
    <t>博源紫宸-博源大厦</t>
  </si>
  <si>
    <t>2022-2023年度中央空调年度维保</t>
  </si>
  <si>
    <t>P20220610-000119</t>
  </si>
  <si>
    <t>平房青年路汽车商贸-东方活力</t>
  </si>
  <si>
    <t>2022年1#直燃机更换电机线圈</t>
  </si>
  <si>
    <t>P20220610-000120</t>
  </si>
  <si>
    <t>金融街物业-西直门华电大厦</t>
  </si>
  <si>
    <t>溴化锂直燃机、锅炉、水泵设备维保运行服务</t>
  </si>
  <si>
    <t>P20220610-000121</t>
  </si>
  <si>
    <t>金鼎达-华严北里八号院</t>
  </si>
  <si>
    <t>22年一台锅炉单次抽真空</t>
  </si>
  <si>
    <t>P20220610-000122</t>
  </si>
  <si>
    <t>2022年2月销售接触器和热继电保护器</t>
  </si>
  <si>
    <t>P20220610-000123</t>
  </si>
  <si>
    <t>2022年1#机组低氮改造</t>
  </si>
  <si>
    <t>P20220610-000124</t>
  </si>
  <si>
    <t>成都华昌物业-妇女儿童中心</t>
  </si>
  <si>
    <t>2022年3月-8月直燃型冷热水机组额维护保养补充协议</t>
  </si>
  <si>
    <t>P20220610-000125</t>
  </si>
  <si>
    <t>2022年2月销售电磁阀</t>
  </si>
  <si>
    <t>P20220610-000126</t>
  </si>
  <si>
    <t>中安恒鑫-新华国际中心</t>
  </si>
  <si>
    <t>辅机-末端</t>
  </si>
  <si>
    <t>工程-安装</t>
  </si>
  <si>
    <t>新华国际中心A座3层322室内装饰配套空调工程</t>
  </si>
  <si>
    <t>P20220610-000127</t>
  </si>
  <si>
    <t>新华国际中心A座2层230室内装饰配套空调工程</t>
  </si>
  <si>
    <t>P20220610-000128</t>
  </si>
  <si>
    <t>新华国际中心C座106室内装饰配套空调工程</t>
  </si>
  <si>
    <t>P20220610-000129</t>
  </si>
  <si>
    <t>新华国际中心D座110、111室内装饰配套空调工程</t>
  </si>
  <si>
    <t>P20220610-000130</t>
  </si>
  <si>
    <t>九号温泉</t>
  </si>
  <si>
    <t>2022年九号温泉锅炉更换烟管服务合同</t>
  </si>
  <si>
    <t>P20220610-000131</t>
  </si>
  <si>
    <t>包钢稀土钢板材</t>
  </si>
  <si>
    <t>22-23年运行年度托管</t>
  </si>
  <si>
    <t>P20220610-000132</t>
  </si>
  <si>
    <t>2022年2月更换燃烧器模块</t>
  </si>
  <si>
    <t>P20220610-000133</t>
  </si>
  <si>
    <t>长治金鼎煤焦化公司</t>
  </si>
  <si>
    <t>6台溴冷机机组大修项目</t>
  </si>
  <si>
    <t>P20220610-000136</t>
  </si>
  <si>
    <t>第一太平戴维斯-东方梅地亚中心</t>
  </si>
  <si>
    <t>2021年梅地亚入户维修</t>
  </si>
  <si>
    <t>P20220610-000137</t>
  </si>
  <si>
    <t>纵横三北热力-北发大酒店</t>
  </si>
  <si>
    <t>22年北发酒店3台直燃机检查技术服务</t>
  </si>
  <si>
    <t>P20220610-000138</t>
  </si>
  <si>
    <t>茂汇万华-燕郊韦斯特商业大厦</t>
  </si>
  <si>
    <t>22年一台直燃机检漏，溶液现场浓缩</t>
  </si>
  <si>
    <t>P20220610-000139</t>
  </si>
  <si>
    <t>P20220610-000140</t>
  </si>
  <si>
    <t>博识物业-冬残奥村</t>
  </si>
  <si>
    <t>主机-常压锅炉</t>
  </si>
  <si>
    <t>2022年冬奥会设备机房运行服务合同</t>
  </si>
  <si>
    <t>P20220610-000141</t>
  </si>
  <si>
    <t>六合恒盛</t>
  </si>
  <si>
    <t>热水锅炉设备采购合同</t>
  </si>
  <si>
    <t>P20220610-000142</t>
  </si>
  <si>
    <t>北京蓝天瑞德-明发广场</t>
  </si>
  <si>
    <t>2022年采购一台真空泵</t>
  </si>
  <si>
    <t>P20220610-000143</t>
  </si>
  <si>
    <t>博大开拓-万源分公司五厂+一厂</t>
  </si>
  <si>
    <t>更换一台电动阀电机</t>
  </si>
  <si>
    <t>P20220610-000144</t>
  </si>
  <si>
    <t>聚佳豪庭酒店</t>
  </si>
  <si>
    <t>2022年销售4台风机盘管电机</t>
  </si>
  <si>
    <t>P20220610-000145</t>
  </si>
  <si>
    <t>东方梅地亚C大堂空调管井管道维修</t>
  </si>
  <si>
    <t>P20220610-000146</t>
  </si>
  <si>
    <t>同方科迅-国粹苑</t>
  </si>
  <si>
    <t>更换2个排烟传感器</t>
  </si>
  <si>
    <t>P20220610-000147</t>
  </si>
  <si>
    <t>同方科迅-通惠大厦</t>
  </si>
  <si>
    <t>更换变频器</t>
  </si>
  <si>
    <t>P20220610-000148</t>
  </si>
  <si>
    <t>2022年更换1台电机及电动阀</t>
  </si>
  <si>
    <t>P20220610-000149</t>
  </si>
  <si>
    <t>2022年1#冷冻机蒸发器铜管泄漏维修</t>
  </si>
  <si>
    <t>P20220610-000150</t>
  </si>
  <si>
    <t>乔治费歇尔</t>
  </si>
  <si>
    <t>两台螺杆机年度维保</t>
  </si>
  <si>
    <t>P20220610-000151</t>
  </si>
  <si>
    <t>国家管网-廊坊管道局</t>
  </si>
  <si>
    <t>2022年三洋直燃机3台，冷却塔，冷却水水质，冷冻水水质，水泵维保</t>
  </si>
  <si>
    <t>P20220610-000153</t>
  </si>
  <si>
    <t>翠微-公主坟+牡丹店</t>
  </si>
  <si>
    <t>2022年2台直燃机维保技术服务</t>
  </si>
  <si>
    <t>P20220610-000154</t>
  </si>
  <si>
    <t>东方航空</t>
  </si>
  <si>
    <t>分体空调维修框架合同 （代管超航项目）</t>
  </si>
  <si>
    <t>P20220610-000155</t>
  </si>
  <si>
    <t>中石油-上地CPECC大厦</t>
  </si>
  <si>
    <t>3台精密空调年度保养</t>
  </si>
  <si>
    <t>P20220610-000156</t>
  </si>
  <si>
    <t>深圳南山热电</t>
  </si>
  <si>
    <t>2022年设备检修合同</t>
  </si>
  <si>
    <t>P20220610-000157</t>
  </si>
  <si>
    <t>中石油-鼓楼外大街店</t>
  </si>
  <si>
    <t>2022年2台直燃机，水处理，冷却塔等年度维保</t>
  </si>
  <si>
    <t>P20220610-000158</t>
  </si>
  <si>
    <t>2021-2022通惠大厦机组维保</t>
  </si>
  <si>
    <t>P20220610-000161</t>
  </si>
  <si>
    <t>华地融信-新华东方科技园</t>
  </si>
  <si>
    <t>东方科技园1A303、304、305、306空调改造工程</t>
  </si>
  <si>
    <t>P20220610-000164</t>
  </si>
  <si>
    <t>中国移动学院</t>
  </si>
  <si>
    <t>2021年综合教研楼燃气设备维修</t>
  </si>
  <si>
    <t>P20220610-000169</t>
  </si>
  <si>
    <t>2021年深圳南山热电厂溶液采购合同</t>
  </si>
  <si>
    <t>P20220610-000170</t>
  </si>
  <si>
    <t>华联-回龙观同城街店</t>
  </si>
  <si>
    <t>2022年机组年度维保</t>
  </si>
  <si>
    <t>P20220610-000172</t>
  </si>
  <si>
    <t>包头医学院第二附属医院</t>
  </si>
  <si>
    <t>安装分体空调</t>
  </si>
  <si>
    <t>P20220610-000177</t>
  </si>
  <si>
    <t>2021年杰富瑞大厦一台直燃机低氮改造</t>
  </si>
  <si>
    <t>P20220610-000178</t>
  </si>
  <si>
    <t>国粹苑项目3#直燃机大修</t>
  </si>
  <si>
    <t>P20220610-000181</t>
  </si>
  <si>
    <t>新疆华泰氯碱厂</t>
  </si>
  <si>
    <t>2021年1#2#4#溴化锂冷冻机更换铜管维修服务</t>
  </si>
  <si>
    <t>P20220610-000182</t>
  </si>
  <si>
    <t>21-22年年直燃机等年度维保合同</t>
  </si>
  <si>
    <t>P20220610-000184</t>
  </si>
  <si>
    <t>沁园公寓</t>
  </si>
  <si>
    <t>供暖和制冷合同能源管理合同</t>
  </si>
  <si>
    <t>P20220610-000186</t>
  </si>
  <si>
    <t>科学出版社</t>
  </si>
  <si>
    <t>工程-改造</t>
  </si>
  <si>
    <t>20211025科学出版社东皇城根园区暖气改造工程技术服务合同</t>
  </si>
  <si>
    <t>P20220610-000189</t>
  </si>
  <si>
    <t>秦皇岛明珠购物中心</t>
  </si>
  <si>
    <t>2021年秦皇岛明珠购物中心直燃机年度保养技术服务合同</t>
  </si>
  <si>
    <t>P20220610-000192</t>
  </si>
  <si>
    <t>2021年4台机组设备修理服务合同</t>
  </si>
  <si>
    <t>P20220610-000193</t>
  </si>
  <si>
    <t>2021-2022年直燃机年度保养技术服务合同</t>
  </si>
  <si>
    <t>P20220610-000197</t>
  </si>
  <si>
    <t>汇金世达-新华科技大厦</t>
  </si>
  <si>
    <t>2021年新华科技大厦 2105、2007、1112、1802、1207、1018 房间空调工程</t>
  </si>
  <si>
    <t>P20220610-000199</t>
  </si>
  <si>
    <t>2021年东方科技园1B302空调工程</t>
  </si>
  <si>
    <t>P20220610-000201</t>
  </si>
  <si>
    <t>新华国际A315及C523房间改造工程</t>
  </si>
  <si>
    <t>P20220610-000203</t>
  </si>
  <si>
    <t>新华国际C523空调施工工程</t>
  </si>
  <si>
    <t>P20220610-000204</t>
  </si>
  <si>
    <t>新华国际A315空调施工工程</t>
  </si>
  <si>
    <t>P20220610-000205</t>
  </si>
  <si>
    <t>新华国际C座521室及A座319室空调改造工程</t>
  </si>
  <si>
    <t>P20220610-000206</t>
  </si>
  <si>
    <t>新华国际C座105及A座326室内空调改造工程</t>
  </si>
  <si>
    <t>P20220610-000209</t>
  </si>
  <si>
    <t>华地恒达-新华东方文创大厦</t>
  </si>
  <si>
    <t>东方文创408/209/210/217/423/426空调消防改造工程</t>
  </si>
  <si>
    <t>P20220610-000212</t>
  </si>
  <si>
    <t>工程-自控</t>
  </si>
  <si>
    <t>2021年电解车间溴化锂机组远传通信系统改造服务合同</t>
  </si>
  <si>
    <t>P20220610-000216</t>
  </si>
  <si>
    <t>2021年综合教研楼可燃气体报警器控制设备更换采购合同</t>
  </si>
  <si>
    <t>P20220610-000218</t>
  </si>
  <si>
    <t>新华国际中心C座B1-109室及D座B1-107室定制装饰空调配套工程</t>
  </si>
  <si>
    <t>P20220610-000219</t>
  </si>
  <si>
    <t>华地恒泰-新华创新产业园草桥</t>
  </si>
  <si>
    <t>新华创新产业园8层2.0办公室空调改造工程</t>
  </si>
  <si>
    <t>P20220610-000224</t>
  </si>
  <si>
    <t>新华创新产业园 1007/1011室定制装修空调工程</t>
  </si>
  <si>
    <t>P20220610-000227</t>
  </si>
  <si>
    <t>尚西泊图</t>
  </si>
  <si>
    <t>2021年尚西泊图直燃机采购安装合同</t>
  </si>
  <si>
    <t>P20220610-000228</t>
  </si>
  <si>
    <t>运达通汇-林奥嘉园</t>
  </si>
  <si>
    <t>林澳嘉园麦当劳排油烟管、给水管及排烟改造</t>
  </si>
  <si>
    <t>P20220610-000230</t>
  </si>
  <si>
    <t>2021年8月1#机组捡漏</t>
  </si>
  <si>
    <t>P20220610-000231</t>
  </si>
  <si>
    <t>2021年新华创新产业园1010空调改造</t>
  </si>
  <si>
    <t>P20220610-000234</t>
  </si>
  <si>
    <t>2021年新疆华泰重工采购5吨溶液</t>
  </si>
  <si>
    <t>P20220610-000239</t>
  </si>
  <si>
    <t>广州富力美好置业-富力万丽酒店</t>
  </si>
  <si>
    <t>2021-2022年度直燃机、冷却塔年度维保</t>
  </si>
  <si>
    <t>P20220610-000243</t>
  </si>
  <si>
    <t>2021年7月燃气体报警器维修</t>
  </si>
  <si>
    <t>P20220610-000253</t>
  </si>
  <si>
    <t>2021年7月新华科技大厦17层空调改造</t>
  </si>
  <si>
    <t>P20220610-000255</t>
  </si>
  <si>
    <t>新华国际中心房间空调施工工程</t>
  </si>
  <si>
    <t>P20220610-000257</t>
  </si>
  <si>
    <t>新华创新产业园702风机盘管改造工程</t>
  </si>
  <si>
    <t>P20220610-000258</t>
  </si>
  <si>
    <t>2021年7月新华创新产业园805、1008、1009房间及办公区空调工程</t>
  </si>
  <si>
    <t>P20220610-000260</t>
  </si>
  <si>
    <t>2021年公益西桥华联3#离心机维修服务合同</t>
  </si>
  <si>
    <t>P20220610-000265</t>
  </si>
  <si>
    <t>松下制冷-中坤广场</t>
  </si>
  <si>
    <t>直燃型溴化锂吸收式冷热水机组设备安装工程专业分包合同</t>
  </si>
  <si>
    <t>P20220610-000276</t>
  </si>
  <si>
    <t>北方联合电力-包头第二热电厂东泵站</t>
  </si>
  <si>
    <t>21年300MW热泵溴化锂溶液循环泵检修采购合同</t>
  </si>
  <si>
    <t>P20220610-000280</t>
  </si>
  <si>
    <t>新华创新产业园806-810室定制空调工程</t>
  </si>
  <si>
    <t>P20220610-000288</t>
  </si>
  <si>
    <t>通惠大厦地下一层1#溴化锂直燃机溶液转换阀更换</t>
  </si>
  <si>
    <t>P20220610-000290</t>
  </si>
  <si>
    <t>松下制冷-中石油-鼓楼外大街店</t>
  </si>
  <si>
    <t>20210520成套工程安装分包合同（中石油工程公司）</t>
  </si>
  <si>
    <t>P20220610-000293</t>
  </si>
  <si>
    <t>天铭弘-中石油-鼓楼外大街店</t>
  </si>
  <si>
    <t>2021年中国石油工程建设更换直燃机破拆楼板工程</t>
  </si>
  <si>
    <t>P20220610-000296</t>
  </si>
  <si>
    <t>新华阳关-集团一部（科技大厦）</t>
  </si>
  <si>
    <t>2021年新华集团1部空调战略施工工程框架合同</t>
  </si>
  <si>
    <t>P20220610-000297</t>
  </si>
  <si>
    <t>新诺咨询-梅地亚中心</t>
  </si>
  <si>
    <t>供冷供暖服务，补充协议</t>
  </si>
  <si>
    <t>P20220610-000298</t>
  </si>
  <si>
    <t>新华阳关-集团二部（国际中心）</t>
  </si>
  <si>
    <t>2021-2022年度新华阳光集团2部配套空调战略实施合同</t>
  </si>
  <si>
    <t>P20220610-000304</t>
  </si>
  <si>
    <t>宣钢-焦化厂一净化+二净化</t>
  </si>
  <si>
    <t>2021年年焦化厂作业区制冷机保养合同</t>
  </si>
  <si>
    <t>P20220610-000305</t>
  </si>
  <si>
    <t>直燃机年度保养技术服务合同</t>
  </si>
  <si>
    <t>P20220610-000308</t>
  </si>
  <si>
    <t>2021年销售冷却塔清洗药剂</t>
  </si>
  <si>
    <t>P20220610-000310</t>
  </si>
  <si>
    <t>21-22年冷水机组维修保养服务合同</t>
  </si>
  <si>
    <t>P20220610-000314</t>
  </si>
  <si>
    <t>科协大厦</t>
  </si>
  <si>
    <t>锅炉燃烧机维修</t>
  </si>
  <si>
    <t>P20220610-000350</t>
  </si>
  <si>
    <t>建龙钢铁</t>
  </si>
  <si>
    <t>溴化锂机组维修维保，清洗</t>
  </si>
  <si>
    <t>P20220610-000351</t>
  </si>
  <si>
    <t>国安-香河天下第一城</t>
  </si>
  <si>
    <t>2019年春季检修</t>
  </si>
  <si>
    <t>P20220610-000355</t>
  </si>
  <si>
    <t>2018年设备检修合同</t>
  </si>
  <si>
    <t>P20220610-000356</t>
  </si>
  <si>
    <t>建工博海-富力万丽酒店</t>
  </si>
  <si>
    <t>2021年钢管、管件及阀门采购合同</t>
  </si>
  <si>
    <t>P20220610-000357</t>
  </si>
  <si>
    <t>东方梅地亚中心空调设备设施更换维修协议</t>
  </si>
  <si>
    <t>P20220610-000367</t>
  </si>
  <si>
    <t>凯雷德热力-江山赋</t>
  </si>
  <si>
    <t>2021真空锅炉买卖合同</t>
  </si>
  <si>
    <t>P20220610-000368</t>
  </si>
  <si>
    <t>星河商贸-富地广场</t>
  </si>
  <si>
    <t>2021年大金空调蒸发器、风机、风翼清洗-呆账</t>
  </si>
  <si>
    <t>P20220610-000370</t>
  </si>
  <si>
    <t>承德白楼宾馆</t>
  </si>
  <si>
    <t>2021美意机组泄漏大修</t>
  </si>
  <si>
    <t>P20220610-000371</t>
  </si>
  <si>
    <t>银隆商业-缤纷五洲酒店</t>
  </si>
  <si>
    <t>21-22年2台直燃机，2台水泵，3台冷却泵，3台冷温水泵，水处理</t>
  </si>
  <si>
    <t>P20220610-000374</t>
  </si>
  <si>
    <t>2020新增二台超低温空气源热泵</t>
  </si>
  <si>
    <t>P20220610-000375</t>
  </si>
  <si>
    <t>致绿科技-前门三庆园酒店</t>
  </si>
  <si>
    <t>前门三庆园维修</t>
  </si>
  <si>
    <t>P20220610-000376</t>
  </si>
  <si>
    <t>2020年电解车间3#、5#冷冻溴化锂机组维修合同</t>
  </si>
  <si>
    <t>P20220610-000377</t>
  </si>
  <si>
    <t>2020年中国移动学院燃气瓶库维保合同</t>
  </si>
  <si>
    <t>P20220610-000382</t>
  </si>
  <si>
    <t>新华阳光-新华金融大厦</t>
  </si>
  <si>
    <t>2019年新华金融大厦维修冷却水管道合同</t>
  </si>
  <si>
    <t>P20220610-000387</t>
  </si>
  <si>
    <t>2019年盈坤世纪排烟风机维修（呆账）</t>
  </si>
  <si>
    <t>P20220610-000390</t>
  </si>
  <si>
    <t>2019年盈坤世纪 冷却塔1#2#3#减速机轴承更换减速机轴、减速机压盖维修（呆账）</t>
  </si>
  <si>
    <t>P20220610-000391</t>
  </si>
  <si>
    <t>2019年盈坤世纪小时以太网关报价单（呆账）</t>
  </si>
  <si>
    <t>P20220610-000392</t>
  </si>
  <si>
    <t>2019年盈坤世纪采购真空泵报价单（呆账）</t>
  </si>
  <si>
    <t>P20220610-000393</t>
  </si>
  <si>
    <t>中汇博泰（北京）</t>
  </si>
  <si>
    <t>2019-2020年度中汇博泰两台直燃机年度维保合同</t>
  </si>
  <si>
    <t>P20220610-000401</t>
  </si>
  <si>
    <t>2018-2019年中汇博泰直燃机维保合同</t>
  </si>
  <si>
    <t>P20220610-000403</t>
  </si>
  <si>
    <t>中安兴徽-新华汇金中心</t>
  </si>
  <si>
    <t>2019-2020年汇金中心一台直燃机维保，一台水泵漏水处理</t>
  </si>
  <si>
    <t>P20220610-000405</t>
  </si>
  <si>
    <t>2018-2019</t>
  </si>
  <si>
    <t>P20220610-000406</t>
  </si>
  <si>
    <t>2019年尚西泊图直燃机低氮燃烧改造合同</t>
  </si>
  <si>
    <t>P20220610-000411</t>
  </si>
  <si>
    <t>艺海兴龙-天竺空港工业区</t>
  </si>
  <si>
    <t>2018-2019年力浩2号楼中央空调维修保养合同</t>
  </si>
  <si>
    <t>P20220610-000416</t>
  </si>
  <si>
    <t>风机盘管维护保养</t>
  </si>
  <si>
    <t>P20220610-000418</t>
  </si>
  <si>
    <t>2019-2020东方文创大厦直燃机年度保养技术服务合同</t>
  </si>
  <si>
    <t>P20220610-000419</t>
  </si>
  <si>
    <t>直燃机吸收器和冷凝器 化学清洗及水处理服务</t>
  </si>
  <si>
    <t>P20220610-000431</t>
  </si>
  <si>
    <t>德兰伟业-北京市东城区法院南院</t>
  </si>
  <si>
    <t>20200408 东城法院南区远大直燃机年度维保合同（16000）-合同终止</t>
  </si>
  <si>
    <t>P20220610-000444</t>
  </si>
  <si>
    <t>三河星罗城购物中心</t>
  </si>
  <si>
    <t>20200210制冷机组采购安装合同（3106943.18）</t>
  </si>
  <si>
    <t>P20220610-000447</t>
  </si>
  <si>
    <t>天津天保热电</t>
  </si>
  <si>
    <t>2020年发电厂机组大修</t>
  </si>
  <si>
    <t>P20220610-000464</t>
  </si>
  <si>
    <t>创新联盟-可味美食城十八区</t>
  </si>
  <si>
    <t>2020-2021年度 十八区可味美食城二期 直燃机年度维保-呆账</t>
  </si>
  <si>
    <t>P20220610-000466</t>
  </si>
  <si>
    <t>曼海能源-立业大厦</t>
  </si>
  <si>
    <t>工程-其他</t>
  </si>
  <si>
    <t>空调冷温水管道改造安装合同</t>
  </si>
  <si>
    <t>P20220610-000483</t>
  </si>
  <si>
    <t>供暖EMC合同10年期限</t>
  </si>
  <si>
    <t>P20220610-000491</t>
  </si>
  <si>
    <t>2028年-2030年中央空调节能改造合同延续补充协议</t>
  </si>
  <si>
    <t>P20220610-000494</t>
  </si>
  <si>
    <t>中建八局-朗诗大厦</t>
  </si>
  <si>
    <t>直燃机系统设备销售合同</t>
  </si>
  <si>
    <t>P20220610-000499</t>
  </si>
  <si>
    <t>2020年设备修理维保合同</t>
  </si>
  <si>
    <t>P20220610-000504</t>
  </si>
  <si>
    <t>江苏杨辉物业-华汇大厦</t>
  </si>
  <si>
    <t>主板采购</t>
  </si>
  <si>
    <t>P20220610-000505</t>
  </si>
  <si>
    <t>2020-2021年度机组维保</t>
  </si>
  <si>
    <t>P20220610-000506</t>
  </si>
  <si>
    <t>第一太平戴维斯-宇达创意中心</t>
  </si>
  <si>
    <t>P20220610-000508</t>
  </si>
  <si>
    <t>京广心诺广告传媒</t>
  </si>
  <si>
    <t>2017年-2027年东方梅地亚中心A座四层办公区制冷和供暖合同</t>
  </si>
  <si>
    <t>P20220610-000509</t>
  </si>
  <si>
    <t>2020年水泵更换水封</t>
  </si>
  <si>
    <t>P20220610-000510</t>
  </si>
  <si>
    <t>天津劝宝超市-劝宝购物广场</t>
  </si>
  <si>
    <t>辅机-水泵</t>
  </si>
  <si>
    <t>2022年冷却泵节电合同能源管理，冷温水泵节电合同能源管理合同</t>
  </si>
  <si>
    <t>P20220610-000511</t>
  </si>
  <si>
    <t>2020082#机组主板维修呆账</t>
  </si>
  <si>
    <t>P20220610-000514</t>
  </si>
  <si>
    <t>P20220610-000517</t>
  </si>
  <si>
    <t>天津怡湾酒店有限公司</t>
  </si>
  <si>
    <t>燃气过滤器销售</t>
  </si>
  <si>
    <t>P20220610-000521</t>
  </si>
  <si>
    <t>北京融昆-鼎昆大厦</t>
  </si>
  <si>
    <t>鼎昆大厦直燃机销售和安装</t>
  </si>
  <si>
    <t>P20220610-000522</t>
  </si>
  <si>
    <t>2020-2021年通惠大厦机组维保</t>
  </si>
  <si>
    <t>P20220610-000526</t>
  </si>
  <si>
    <t>2019-2020年通惠大厦机组年度维保</t>
  </si>
  <si>
    <t>P20220610-000527</t>
  </si>
  <si>
    <t>2019-2020年四惠国粹苑机组年度维保</t>
  </si>
  <si>
    <t>P20220610-000528</t>
  </si>
  <si>
    <t>四惠国粹苑直燃机年度维护保养</t>
  </si>
  <si>
    <t>P20220610-000530</t>
  </si>
  <si>
    <t>机组维修技术服务-呆账</t>
  </si>
  <si>
    <t>P20220610-000541</t>
  </si>
  <si>
    <t>邢台钢铁</t>
  </si>
  <si>
    <t>蒸汽型溴化锂吸收式冷水机组大修和保养</t>
  </si>
  <si>
    <t>P20220610-000542</t>
  </si>
  <si>
    <t>朝阳规划艺术馆</t>
  </si>
  <si>
    <t>2020-2022中央空调年度维保</t>
  </si>
  <si>
    <t>P20220610-000544</t>
  </si>
  <si>
    <t>瑞成盛达-华亨大厦</t>
  </si>
  <si>
    <t>燃气直燃型溴化锂吸收式冷温水机组控制主板销售（呆账）</t>
  </si>
  <si>
    <t>P20220610-000559</t>
  </si>
  <si>
    <t>遵化国际饭店</t>
  </si>
  <si>
    <t>2#蒸汽型溴化锂吸收式冷水机组检漏等技术服务合同</t>
  </si>
  <si>
    <t>P20220610-000562</t>
  </si>
  <si>
    <t>辅机-冷却塔</t>
  </si>
  <si>
    <t>2020年开式横流冷却塔年度保养和水质稳定处理技术服务</t>
  </si>
  <si>
    <t>P20220610-000563</t>
  </si>
  <si>
    <t>美洋物业-和乔丽晶</t>
  </si>
  <si>
    <t>P20220610-000579</t>
  </si>
  <si>
    <t>直燃型溴化锂吸收式冷温水机组年度保养技术服务合同-呆账</t>
  </si>
  <si>
    <t>P20220610-000580</t>
  </si>
  <si>
    <t>骏马国际酒店</t>
  </si>
  <si>
    <t>2020年直燃机年度保养技术服务合同-呆账</t>
  </si>
  <si>
    <t>P20220610-000584</t>
  </si>
  <si>
    <t>内蒙古鹿勤-包头市人民政府服务中心</t>
  </si>
  <si>
    <t>2台直燃机年度维保</t>
  </si>
  <si>
    <t>P20220613-000587</t>
  </si>
  <si>
    <t>北京大学-北大畅春园</t>
  </si>
  <si>
    <t>22-23年一台真空锅炉维保</t>
  </si>
  <si>
    <t>P20220614-000588</t>
  </si>
  <si>
    <t>2022年蒸汽管道更换</t>
  </si>
  <si>
    <t>P20220614-000589</t>
  </si>
  <si>
    <t>2021年富地广场风机盘管清洗项目-呆账</t>
  </si>
  <si>
    <t>P20220614-000591</t>
  </si>
  <si>
    <t>2022年热泵热水机组换热器化学清洗预膜</t>
  </si>
  <si>
    <t>P20220614-000593</t>
  </si>
  <si>
    <t>富力万丽酒店2018年直燃机采购合同</t>
  </si>
  <si>
    <t>P20220614-000594</t>
  </si>
  <si>
    <t>2022年集中隔离观察点设备机房运行服务</t>
  </si>
  <si>
    <t>P20220614-000595</t>
  </si>
  <si>
    <t>22年2号机组维修</t>
  </si>
  <si>
    <t>P20220614-000596</t>
  </si>
  <si>
    <t>望京合生麒麟新天地</t>
  </si>
  <si>
    <t>2#冷冻机大修施工项目</t>
  </si>
  <si>
    <t>P20220614-000597</t>
  </si>
  <si>
    <t>明拓集团</t>
  </si>
  <si>
    <t>销售压力变送器，电动两通调节阀</t>
  </si>
  <si>
    <t>P20220615-000598</t>
  </si>
  <si>
    <t>宝健</t>
  </si>
  <si>
    <t>2台溴化锂机组检修</t>
  </si>
  <si>
    <t>P20220616-000601</t>
  </si>
  <si>
    <t>16台风机盘管清洗</t>
  </si>
  <si>
    <t>P20220621-000604</t>
  </si>
  <si>
    <t>天工兴邦-嘉美风尚</t>
  </si>
  <si>
    <t>22-23年直燃机年度保养</t>
  </si>
  <si>
    <t>P20220622-000606</t>
  </si>
  <si>
    <t>销售冷剂泵和溶液泵</t>
  </si>
  <si>
    <t>P20220622-000607</t>
  </si>
  <si>
    <t>22年室内盘管安装循环泵</t>
  </si>
  <si>
    <t>P20220623-000610</t>
  </si>
  <si>
    <t>22-23年螺杆机年度保养</t>
  </si>
  <si>
    <t>P20220627-000612</t>
  </si>
  <si>
    <t>青海宜化</t>
  </si>
  <si>
    <t>溴化锂机组维修</t>
  </si>
  <si>
    <t>P20220627-000613</t>
  </si>
  <si>
    <t>东方上达-翠微大成路店</t>
  </si>
  <si>
    <t>2台直燃机吸收器冷凝器化学清洗</t>
  </si>
  <si>
    <t>P20220628-000614</t>
  </si>
  <si>
    <t>中检大厦</t>
  </si>
  <si>
    <t>3台直燃机低氮改造</t>
  </si>
  <si>
    <t>P20220630-000616</t>
  </si>
  <si>
    <t>中牧实业</t>
  </si>
  <si>
    <t>中牧实验大楼空调维保托管</t>
  </si>
  <si>
    <t>P20220701-000618</t>
  </si>
  <si>
    <t>松下冷机-果蔬好生活北京泛亚店</t>
  </si>
  <si>
    <t>冷冻机保温服务</t>
  </si>
  <si>
    <t>P20220701-000620</t>
  </si>
  <si>
    <t>22年因房间不出风改造风道</t>
  </si>
  <si>
    <t>P20220701-000621</t>
  </si>
  <si>
    <t>2022年销售5桶清洗剂</t>
  </si>
  <si>
    <t>P20220704-000622</t>
  </si>
  <si>
    <t>22-23年2台直燃机年度维保</t>
  </si>
  <si>
    <t>P20220705-000625</t>
  </si>
  <si>
    <t>天津劝宝超市-劝宝新都汇</t>
  </si>
  <si>
    <t>22-23年1台直燃机年度维保</t>
  </si>
  <si>
    <t>P20220705-000627</t>
  </si>
  <si>
    <t>天津鲁华</t>
  </si>
  <si>
    <t>螺杆机单次保养</t>
  </si>
  <si>
    <t>P20220705-000628</t>
  </si>
  <si>
    <t>水泵加装变频器工程</t>
  </si>
  <si>
    <t>P20220705-000629</t>
  </si>
  <si>
    <t>天津空气动力-中粮</t>
  </si>
  <si>
    <t>P20220707-000633</t>
  </si>
  <si>
    <t>城建大厦</t>
  </si>
  <si>
    <t>1#锅炉大修</t>
  </si>
  <si>
    <t>P20220707-000634</t>
  </si>
  <si>
    <t>安装一台二手水泵</t>
  </si>
  <si>
    <t>P20220711-000635</t>
  </si>
  <si>
    <t>德胜门合生财富广场</t>
  </si>
  <si>
    <t>3#机加注制冷剂</t>
  </si>
  <si>
    <t>P20220711-000636</t>
  </si>
  <si>
    <t>P20220712-000639</t>
  </si>
  <si>
    <t>2022年2#直燃机低氮改造</t>
  </si>
  <si>
    <t>P20220715-000645</t>
  </si>
  <si>
    <t>承德围场-顶奕酒店</t>
  </si>
  <si>
    <t>2022年2台螺杆机单次保养</t>
  </si>
  <si>
    <t>P20220717-000646</t>
  </si>
  <si>
    <t>宣钢-焦化厂一净化</t>
  </si>
  <si>
    <t>2022年焦化厂二区溴化锂机组维修20220907</t>
  </si>
  <si>
    <t>P20220718-000647</t>
  </si>
  <si>
    <t>圆歌文化-白沟国际商贸城</t>
  </si>
  <si>
    <t>水泵维修</t>
  </si>
  <si>
    <t>P20220722-000652</t>
  </si>
  <si>
    <t>上海诺冷-北京怀柔区冰上运动中心</t>
  </si>
  <si>
    <t>1台螺杆机维修</t>
  </si>
  <si>
    <t>P20220726-000654</t>
  </si>
  <si>
    <t>22年销售一台冷却塔电机</t>
  </si>
  <si>
    <t>P20220728-000655</t>
  </si>
  <si>
    <t>2台直燃机年度维保，水处理</t>
  </si>
  <si>
    <t>P20220728-000656</t>
  </si>
  <si>
    <t>宝坻商业总公司-劝宝购物广场</t>
  </si>
  <si>
    <t>22年负一层人防区空调降噪风机盘管安装</t>
  </si>
  <si>
    <t>P20220801-000660</t>
  </si>
  <si>
    <t>P20220801-000661</t>
  </si>
  <si>
    <t>首商伟业</t>
  </si>
  <si>
    <t>1台直燃机年度维保</t>
  </si>
  <si>
    <t>P20220801-000662</t>
  </si>
  <si>
    <t>更换膨胀阀</t>
  </si>
  <si>
    <t>P20220802-000663</t>
  </si>
  <si>
    <t>承德围场-丽都酒店</t>
  </si>
  <si>
    <t>6台风冷冷热泵机组单次保养</t>
  </si>
  <si>
    <t>P20220805-000664</t>
  </si>
  <si>
    <t>22年东泵站热泵检修</t>
  </si>
  <si>
    <t>P20220809-000669</t>
  </si>
  <si>
    <t>3台直燃机，4台冷却塔，水处理年度维保</t>
  </si>
  <si>
    <t>P20220810-000670</t>
  </si>
  <si>
    <t>朗姿女装裕华路店</t>
  </si>
  <si>
    <t>一台溴冷机维修</t>
  </si>
  <si>
    <t>P20220812-000672</t>
  </si>
  <si>
    <t>22年1#冷冻机机蒸发器铜管二次堵漏维修</t>
  </si>
  <si>
    <t>P20220815-000674</t>
  </si>
  <si>
    <t>安装可燃气体探测器</t>
  </si>
  <si>
    <t>P20220815-000675</t>
  </si>
  <si>
    <t>顶奕香河国际酒店</t>
  </si>
  <si>
    <t>2022年4台螺杆机单次保养</t>
  </si>
  <si>
    <t>P20220815-000676</t>
  </si>
  <si>
    <t>西安新东方大厦</t>
  </si>
  <si>
    <t>工程-销售</t>
  </si>
  <si>
    <t>销售2台直燃机</t>
  </si>
  <si>
    <t>P20220821-000680</t>
  </si>
  <si>
    <t>深圳万物-万科望京时代中心</t>
  </si>
  <si>
    <t>更换6个软连接，30台水泵保养</t>
  </si>
  <si>
    <t>P20220822-000683</t>
  </si>
  <si>
    <t>李家大院食府</t>
  </si>
  <si>
    <t>22-23一台直燃机年度保养</t>
  </si>
  <si>
    <t>P20220824-000694</t>
  </si>
  <si>
    <t>P20220831-000716</t>
  </si>
  <si>
    <t>2022年销售二手温度模块</t>
  </si>
  <si>
    <t>P20220901-000719</t>
  </si>
  <si>
    <t>包头昊锐稀土</t>
  </si>
  <si>
    <t>常压锅炉维修20220904-包头市昊锐稀土有限公司-九原区</t>
  </si>
  <si>
    <t>P20220904-000721</t>
  </si>
  <si>
    <t>22年销售两个模块</t>
  </si>
  <si>
    <t>P20220906-000723</t>
  </si>
  <si>
    <t>隆福大厦</t>
  </si>
  <si>
    <t>2022年供暖季3台锅炉维保、</t>
  </si>
  <si>
    <t>P20220913-000731</t>
  </si>
  <si>
    <t>博大开拓-经海七厂</t>
  </si>
  <si>
    <t>22-23年1台吸收式热泵年度保养</t>
  </si>
  <si>
    <t>P20220915-000732</t>
  </si>
  <si>
    <t>博大开拓-经海五厂</t>
  </si>
  <si>
    <t>22年-23年吸收式热泵保养</t>
  </si>
  <si>
    <t>P20220916-000734</t>
  </si>
  <si>
    <t>直燃机和锅炉年度保养</t>
  </si>
  <si>
    <t>P20220919-000737</t>
  </si>
  <si>
    <t>23-24年1台直燃机、冷却塔、水处理年度维保</t>
  </si>
  <si>
    <t>P20221010-000742</t>
  </si>
  <si>
    <t>曼驰-101中学</t>
  </si>
  <si>
    <t>3台螺杆机单次保养</t>
  </si>
  <si>
    <t>P20221010-000743</t>
  </si>
  <si>
    <t>热泵零售20221011-承德白楼宾馆</t>
  </si>
  <si>
    <t>P20221011-000745</t>
  </si>
  <si>
    <t>国豪物业-韦伯豪家园</t>
  </si>
  <si>
    <t>锅炉EMC运营20221012</t>
  </si>
  <si>
    <t>P20221012-000747</t>
  </si>
  <si>
    <t>22-23年2台溴化锂年度保养</t>
  </si>
  <si>
    <t>P20221014-000752</t>
  </si>
  <si>
    <t>万泉庄一号院</t>
  </si>
  <si>
    <t>6台壁挂炉年度保养</t>
  </si>
  <si>
    <t>P20221018-000757</t>
  </si>
  <si>
    <t>天津南开劝业场</t>
  </si>
  <si>
    <t>2022年度直燃机年度维保、日常运行</t>
  </si>
  <si>
    <t>P20221018-000758</t>
  </si>
  <si>
    <t>上海诺冷-顺义微构工场</t>
  </si>
  <si>
    <t>一台螺杆机维修</t>
  </si>
  <si>
    <t>P20221105-000770</t>
  </si>
  <si>
    <t>解放军93617部队</t>
  </si>
  <si>
    <t>4台锅炉年度保养和运行</t>
  </si>
  <si>
    <t>P20221105-000771</t>
  </si>
  <si>
    <t>22年真空锅炉保养</t>
  </si>
  <si>
    <t>P20221107-000772</t>
  </si>
  <si>
    <t>远东京海制冷-克拉玛依大厦</t>
  </si>
  <si>
    <t>一台直燃机检漏，维修</t>
  </si>
  <si>
    <t>P20221114-000774</t>
  </si>
  <si>
    <t>螺杆机组零售20221116-北京乔治费歇尔管路系统有限公司</t>
  </si>
  <si>
    <t>P20221116-000775</t>
  </si>
  <si>
    <t>2023年溴化锂机组保养同城街店</t>
  </si>
  <si>
    <t>P20221121-000781</t>
  </si>
  <si>
    <t>首华物业-国家体育总局训练局</t>
  </si>
  <si>
    <t>4台锅炉年度保养</t>
  </si>
  <si>
    <t>P20221124-000783</t>
  </si>
  <si>
    <t>直燃机、锅炉、水泵、水处理保养+机房运行</t>
  </si>
  <si>
    <t>P20221202-000792</t>
  </si>
  <si>
    <t>22年采购一支火焰检测器</t>
  </si>
  <si>
    <t>P20221203-000793</t>
  </si>
  <si>
    <t>精密空调零售20221205-CPE-中国石油工程建设有限公司</t>
  </si>
  <si>
    <t>P20221205-000795</t>
  </si>
  <si>
    <t>大唐陕西发电-各火电企业</t>
  </si>
  <si>
    <t>2022 年空调维修保养（打捆）维护-2022 年 12 月大唐陕西发电有限公司各火电企业</t>
  </si>
  <si>
    <t>P20221208-000796</t>
  </si>
  <si>
    <t>2022年9月直燃型冷热水机组维保</t>
  </si>
  <si>
    <t>P20221209-000798</t>
  </si>
  <si>
    <t>2023年中央空调溴化锂机组保养</t>
  </si>
  <si>
    <t>P20221212-000799</t>
  </si>
  <si>
    <t>2023年螺杆机组保养</t>
  </si>
  <si>
    <t>P20221213-000800</t>
  </si>
  <si>
    <t>2022-2023年度锅炉、板换等维保</t>
  </si>
  <si>
    <t>P20221214-000801</t>
  </si>
  <si>
    <t>国信-朝航-大兴机场</t>
  </si>
  <si>
    <t>大兴机场行李系统行李现场基础运维业务服务采购项目</t>
  </si>
  <si>
    <t>P20221223-000806</t>
  </si>
  <si>
    <t>2023年溴化锂机组年度保养保养</t>
  </si>
  <si>
    <t>P20221223-000807</t>
  </si>
  <si>
    <t>青岛广联升-泰州明发广场</t>
  </si>
  <si>
    <t>2022年蒸汽锅炉运行</t>
  </si>
  <si>
    <t>P20221226-000809</t>
  </si>
  <si>
    <t>溴化锂机组保养</t>
  </si>
  <si>
    <t>P20221228-000810</t>
  </si>
  <si>
    <t>2023年销售1套麦克维尔离心机和1台启动柜</t>
  </si>
  <si>
    <t>P20221228-000812</t>
  </si>
  <si>
    <t>P20221228-000813</t>
  </si>
  <si>
    <t>2022-2023年锅炉年度保养</t>
  </si>
  <si>
    <t>P20230114-000829</t>
  </si>
  <si>
    <t>世邦魏理仕-朗诗大厦（融汇佳盛）</t>
  </si>
  <si>
    <t>直燃机、冷却塔、水泵、软化水箱、软水器、分水器、集水器年度保养</t>
  </si>
  <si>
    <t>P20230114-000830</t>
  </si>
  <si>
    <t>三河兴达房地产</t>
  </si>
  <si>
    <t>2023年兴达国道南办公楼三层中央空调重新安装调试工程（三层，建筑面积约6800㎡）</t>
  </si>
  <si>
    <t>P20230201-000837</t>
  </si>
  <si>
    <t>2#锅炉更换扇形轮及压力变送器</t>
  </si>
  <si>
    <t>P20230207-000842</t>
  </si>
  <si>
    <t>2023年4号机组更换变频器（西诺克）</t>
  </si>
  <si>
    <t>P20230207-000843</t>
  </si>
  <si>
    <t>松下制冷-中钢</t>
  </si>
  <si>
    <t>SG-63H分体组装（松下制冷（大连）有限公司）、DG-51H分体组装（松下制冷（大连）有限公司）、LCC-92DH分体组装（松下制冷（大连）有限公司）</t>
  </si>
  <si>
    <t>P20230208-000844</t>
  </si>
  <si>
    <t>嘉诚热力</t>
  </si>
  <si>
    <t>一台锅炉单次故障处理</t>
  </si>
  <si>
    <t>P20230216-000848</t>
  </si>
  <si>
    <t>2023年3号机组更换变频器（ABB）</t>
  </si>
  <si>
    <t>P20230220-000852</t>
  </si>
  <si>
    <t>株洲建设雅马哈</t>
  </si>
  <si>
    <t>购买一个控制显示屏</t>
  </si>
  <si>
    <t>P20230220-000854</t>
  </si>
  <si>
    <t>2022年2台螺杆机单次保养增项</t>
  </si>
  <si>
    <t>P20230224-000861</t>
  </si>
  <si>
    <t>23年贰台直燃机年度保养</t>
  </si>
  <si>
    <t>P20230301-000865</t>
  </si>
  <si>
    <t>天昱诚-天津汉沽如家酒店</t>
  </si>
  <si>
    <t>2022年伺服电机，相序保护开关更换</t>
  </si>
  <si>
    <t>P20230302-000868</t>
  </si>
  <si>
    <t>2023年机组解码</t>
  </si>
  <si>
    <t>P20230302-000869</t>
  </si>
  <si>
    <t>圆歌文化-宜佳旺购物广场</t>
  </si>
  <si>
    <t>1台螺杆机，2台离心机年度维保</t>
  </si>
  <si>
    <t>P20230302-000870</t>
  </si>
  <si>
    <t>维修费预付</t>
  </si>
  <si>
    <t>P20230302-000871</t>
  </si>
  <si>
    <t>云郦酒店</t>
  </si>
  <si>
    <t>一台直燃机及冷却塔年度保养及水处理</t>
  </si>
  <si>
    <t>P20230303-000872</t>
  </si>
  <si>
    <t>23-24年直燃机保养合同</t>
  </si>
  <si>
    <t>P20230307-000879</t>
  </si>
  <si>
    <t>23-24年直燃机房支行合同</t>
  </si>
  <si>
    <t>P20230307-000880</t>
  </si>
  <si>
    <t>P20230313-000886</t>
  </si>
  <si>
    <t>23-24年1台直燃机年度保养</t>
  </si>
  <si>
    <t>P20230313-000887</t>
  </si>
  <si>
    <t>23-24年3台离心机年度保养</t>
  </si>
  <si>
    <t>P20230315-000890</t>
  </si>
  <si>
    <t>直燃机安装增项（C栋屋面烟道位置改变）</t>
  </si>
  <si>
    <t>P20230324-000906</t>
  </si>
  <si>
    <t>兴安嘉业</t>
  </si>
  <si>
    <t>中央空调溴化锂机组</t>
  </si>
  <si>
    <t>2023年4月兴安嘉业更换屏蔽泵两台</t>
  </si>
  <si>
    <t>P20230404-000920</t>
  </si>
  <si>
    <t>昌平南口-北京昌乐万达广场商业运营管理有限公司</t>
  </si>
  <si>
    <t>主机-溴化锂机组维修20230406-昌平南口-北京昌乐万达广场商业运营管理有限公司</t>
  </si>
  <si>
    <t>P20230406-000922</t>
  </si>
  <si>
    <t>P20230411-000927</t>
  </si>
  <si>
    <t>信翔恒瑞-皇城国际</t>
  </si>
  <si>
    <t>Z20230413-000001</t>
  </si>
  <si>
    <t>无</t>
  </si>
  <si>
    <t>管理-部门</t>
  </si>
  <si>
    <t>2022财年-运维部-部门管理</t>
  </si>
  <si>
    <t>Z20230413-000002</t>
  </si>
  <si>
    <t>2022财年-销售部-部门管理</t>
  </si>
  <si>
    <t>Z20230413-000003</t>
  </si>
  <si>
    <t>2022财年-工程部-部门管理</t>
  </si>
  <si>
    <t>Z20230413-000004</t>
  </si>
  <si>
    <t>2022财年-总裁室-部门管理</t>
  </si>
  <si>
    <t>Z20230413-000005</t>
  </si>
  <si>
    <t>2022财年-财务部-部门管理</t>
  </si>
  <si>
    <t>Z20230413-000006</t>
  </si>
  <si>
    <t>2022财年-信息部-部门管理</t>
  </si>
  <si>
    <t>Z20230413-000007</t>
  </si>
  <si>
    <t>2022财年-商贸部-部门管理</t>
  </si>
  <si>
    <t>Z20230413-000008</t>
  </si>
  <si>
    <t>2022财年-综合部-部门管理</t>
  </si>
  <si>
    <t>Z20230413-000009</t>
  </si>
  <si>
    <t>2022财年-客服部-部门管理</t>
  </si>
  <si>
    <t>Z20230413-000010</t>
  </si>
  <si>
    <t>2023财年-运维部-部门管理</t>
  </si>
  <si>
    <t>Z20230413-000011</t>
  </si>
  <si>
    <t>2023财年-销售部-部门管理</t>
  </si>
  <si>
    <t>Z20230413-000012</t>
  </si>
  <si>
    <t>2023财年-工程部-部门管理</t>
  </si>
  <si>
    <t>Z20230413-000013</t>
  </si>
  <si>
    <t>2023财年-总裁室-部门管理</t>
  </si>
  <si>
    <t>Z20230413-000014</t>
  </si>
  <si>
    <t>2023财年-财务部-部门管理</t>
  </si>
  <si>
    <t>Z20230413-000015</t>
  </si>
  <si>
    <t>2023财年-信息部-部门管理</t>
  </si>
  <si>
    <t>Z20230413-000016</t>
  </si>
  <si>
    <t>2023财年-商贸部-部门管理</t>
  </si>
  <si>
    <t>Z20230413-000017</t>
  </si>
  <si>
    <t>2023财年-综合部-部门管理</t>
  </si>
  <si>
    <t>Z20230413-000018</t>
  </si>
  <si>
    <t>2023财年-客服部-部门管理</t>
  </si>
  <si>
    <t>Z20230413-000019</t>
  </si>
  <si>
    <t>Z20230413-000029</t>
  </si>
  <si>
    <t>Z20230413-000030</t>
  </si>
  <si>
    <t>Z20230413-000033</t>
  </si>
  <si>
    <t>Z20230413-000034</t>
  </si>
  <si>
    <t>Z20230413-000035</t>
  </si>
  <si>
    <t>Z20230413-000036</t>
  </si>
  <si>
    <t>Z20230413-000037</t>
  </si>
  <si>
    <t>Z20230413-000038</t>
  </si>
  <si>
    <t>Z20230413-000039</t>
  </si>
  <si>
    <t>Z20230413-000042</t>
  </si>
  <si>
    <t>Z20230413-000044</t>
  </si>
  <si>
    <t>Z20230413-000045</t>
  </si>
  <si>
    <t>Z20230413-000046</t>
  </si>
  <si>
    <t>Z20230413-000048</t>
  </si>
  <si>
    <t>Z20230413-000049</t>
  </si>
  <si>
    <t>Z20230413-000051</t>
  </si>
  <si>
    <t>Z20230413-000052</t>
  </si>
  <si>
    <t>Z20230413-000053</t>
  </si>
  <si>
    <t>Z20230413-000054</t>
  </si>
  <si>
    <t>Z20230413-000055</t>
  </si>
  <si>
    <t>Z20230413-000065</t>
  </si>
  <si>
    <t>Z20230413-000066</t>
  </si>
  <si>
    <t>Z20230413-000068</t>
  </si>
  <si>
    <t>Z20230413-000069</t>
  </si>
  <si>
    <t>Z20230413-000071</t>
  </si>
  <si>
    <t>Z20230413-000072</t>
  </si>
  <si>
    <t>Z20230413-000073</t>
  </si>
  <si>
    <t>Z20230413-000074</t>
  </si>
  <si>
    <t>Z20230413-000075</t>
  </si>
  <si>
    <t>Z20230413-000076</t>
  </si>
  <si>
    <t>Z20230413-000078</t>
  </si>
  <si>
    <t>Z20230413-000080</t>
  </si>
  <si>
    <t>Z20230413-000081</t>
  </si>
  <si>
    <t>Z20230413-000082</t>
  </si>
  <si>
    <t>中央空调溴化锂机组EMC运营20220623</t>
  </si>
  <si>
    <t>P20220623-000609</t>
  </si>
  <si>
    <t>深圳万物-望京万科时代</t>
  </si>
  <si>
    <t>辅助设备-水泵维修20230130-望京万科时代中心-深圳万物商企物业有限公司</t>
  </si>
  <si>
    <t>P20230130-000831</t>
  </si>
  <si>
    <t>2023-2024电制冷年度维保-北京华联商厦股份有限公司丰台分公司</t>
  </si>
  <si>
    <t>P20230306-000876</t>
  </si>
  <si>
    <t>主机-常压锅炉零售20230323-深圳万物-望京万科时代</t>
  </si>
  <si>
    <t>P20230323-000904</t>
  </si>
  <si>
    <t>主机-溴化锂机组零售20230327-韩太汽车</t>
  </si>
  <si>
    <t>P20230327-000912</t>
  </si>
  <si>
    <t>北京北青华宁</t>
  </si>
  <si>
    <t>主机-溴化锂机组保养20230328-北京北青华宁</t>
  </si>
  <si>
    <t>P20230328-000913</t>
  </si>
  <si>
    <t>华电-盈坤世纪</t>
  </si>
  <si>
    <t>2023年盈坤世纪电制冷机组年度保养</t>
  </si>
  <si>
    <t>P20230330-000916</t>
  </si>
  <si>
    <t>主机-电制冷机组保养20230404-荣宝斋</t>
  </si>
  <si>
    <t>P20230404-000919</t>
  </si>
  <si>
    <t>主机-溴化锂机组保养20230411-将台酒店</t>
  </si>
  <si>
    <t>P20230411-000928</t>
  </si>
  <si>
    <t>直燃机安装补充协议增项（直燃机冷却水管路由及三通阀及烟囱路</t>
  </si>
  <si>
    <t>P20230413-000935</t>
  </si>
  <si>
    <t>P20230413-000936</t>
  </si>
  <si>
    <t>2023年海特光电电制冷机组保养续签</t>
  </si>
  <si>
    <t>P20230413-000937</t>
  </si>
  <si>
    <t>煤制甲醇合成车间B区</t>
  </si>
  <si>
    <t>主机-溴化锂机组保养20230417-煤制甲醇合成车间B区</t>
  </si>
  <si>
    <t>P20230417-000943</t>
  </si>
  <si>
    <t>以岭北京商务公司</t>
  </si>
  <si>
    <t>其他保养-能环--以岭北京商务公司-20230421</t>
  </si>
  <si>
    <t>P20230421-000947</t>
  </si>
  <si>
    <t>鑫杭盛+西单明珠商场</t>
  </si>
  <si>
    <t>主机-电制冷机组保养-能环--鑫杭盛+西单明珠商场-20230423</t>
  </si>
  <si>
    <t>P20230423-000949</t>
  </si>
  <si>
    <t>中赫工体</t>
  </si>
  <si>
    <t>主机-电制冷机组运行20230216-工人体育馆-中赫工体（北京）商业运营管理有限公司</t>
  </si>
  <si>
    <t>P20230216-000847</t>
  </si>
  <si>
    <t>氯碱厂电解车间</t>
  </si>
  <si>
    <t>商贸-其他</t>
  </si>
  <si>
    <t>主机-电制冷机组其他-能环--氯碱厂电解车间-20230424</t>
  </si>
  <si>
    <t>P20230424-000952</t>
  </si>
  <si>
    <t>刘伟中</t>
  </si>
  <si>
    <t>2020-2021年度空气源热泵购销合同（134950）-承德白楼宾馆</t>
  </si>
  <si>
    <t>P20220610-000442</t>
  </si>
  <si>
    <t>Z20230413-000083</t>
  </si>
  <si>
    <t>华昌物业-成都妇女儿童中心</t>
  </si>
  <si>
    <t>主机-溴化锂</t>
  </si>
  <si>
    <t>主机-溴化锂机组保养20230306-华昌物业-成都妇女儿童中心</t>
  </si>
  <si>
    <t>P20230306-000874</t>
  </si>
  <si>
    <t>主机-电制冷机组保养-峻林--首华物业-国家体育总局训练局-20230504</t>
  </si>
  <si>
    <t>P20230504-000968</t>
  </si>
  <si>
    <t>经办人</t>
  </si>
  <si>
    <t>应收部门</t>
  </si>
  <si>
    <t>收入二类</t>
  </si>
  <si>
    <t>摘要</t>
  </si>
  <si>
    <t>应收日期</t>
  </si>
  <si>
    <t>应收金额</t>
  </si>
  <si>
    <t>应收类型</t>
  </si>
  <si>
    <t>填写人</t>
  </si>
  <si>
    <t>备注</t>
  </si>
  <si>
    <t>期数</t>
  </si>
  <si>
    <t>已结款</t>
  </si>
  <si>
    <t>未结款</t>
  </si>
  <si>
    <t>已开票</t>
  </si>
  <si>
    <t>未开票</t>
  </si>
  <si>
    <t>应收公司</t>
  </si>
  <si>
    <t>应收编号</t>
  </si>
  <si>
    <t>应收编码</t>
  </si>
  <si>
    <t>审批日期</t>
  </si>
  <si>
    <t>审批人</t>
  </si>
  <si>
    <t>审批状态</t>
  </si>
  <si>
    <t>审批意见</t>
  </si>
  <si>
    <t>应收00001</t>
  </si>
  <si>
    <t>应收00002</t>
  </si>
  <si>
    <t>应收00003</t>
  </si>
  <si>
    <t>应收00004</t>
  </si>
  <si>
    <t>应收00005</t>
  </si>
  <si>
    <t>应收00006</t>
  </si>
  <si>
    <t>应收00007</t>
  </si>
  <si>
    <t>应收00008</t>
  </si>
  <si>
    <t>应收00009</t>
  </si>
  <si>
    <t>应收00010</t>
  </si>
  <si>
    <t>应收00011</t>
  </si>
  <si>
    <t>应收00012</t>
  </si>
  <si>
    <t>应收00013</t>
  </si>
  <si>
    <t>应收00014</t>
  </si>
  <si>
    <t>应收00015</t>
  </si>
  <si>
    <t>应收00016</t>
  </si>
  <si>
    <t>应收00017</t>
  </si>
  <si>
    <t>应收00018</t>
  </si>
  <si>
    <t>应收00019</t>
  </si>
  <si>
    <t>应收00020</t>
  </si>
  <si>
    <t>应收00021</t>
  </si>
  <si>
    <t>应收00022</t>
  </si>
  <si>
    <t>应收00023</t>
  </si>
  <si>
    <t>应收00024</t>
  </si>
  <si>
    <t>应收00025</t>
  </si>
  <si>
    <t>应收00026</t>
  </si>
  <si>
    <t>应收00027</t>
  </si>
  <si>
    <t>应收00028</t>
  </si>
  <si>
    <t>应收00029</t>
  </si>
  <si>
    <t>应收00030</t>
  </si>
  <si>
    <t>应收00031</t>
  </si>
  <si>
    <t>应收00032</t>
  </si>
  <si>
    <t>应收00033</t>
  </si>
  <si>
    <t>应收00034</t>
  </si>
  <si>
    <t>应收00035</t>
  </si>
  <si>
    <t>应收00036</t>
  </si>
  <si>
    <t>应收00037</t>
  </si>
  <si>
    <t>应收00038</t>
  </si>
  <si>
    <t>应收00039</t>
  </si>
  <si>
    <t>应收00040</t>
  </si>
  <si>
    <t>应收00041</t>
  </si>
  <si>
    <t>应收00042</t>
  </si>
  <si>
    <t>应收00043</t>
  </si>
  <si>
    <t>应收00044</t>
  </si>
  <si>
    <t>应收00045</t>
  </si>
  <si>
    <t>应收00046</t>
  </si>
  <si>
    <t>应收00047</t>
  </si>
  <si>
    <t>应收00048</t>
  </si>
  <si>
    <t>应收00049</t>
  </si>
  <si>
    <t>应收00050</t>
  </si>
  <si>
    <t>应收00051</t>
  </si>
  <si>
    <t>应收00052</t>
  </si>
  <si>
    <t>应收00053</t>
  </si>
  <si>
    <t>应收00054</t>
  </si>
  <si>
    <t>应收00055</t>
  </si>
  <si>
    <t>应收00056</t>
  </si>
  <si>
    <t>应收00057</t>
  </si>
  <si>
    <t>应收00058</t>
  </si>
  <si>
    <t>应收00059</t>
  </si>
  <si>
    <t>应收00060</t>
  </si>
  <si>
    <t>应收00061</t>
  </si>
  <si>
    <t>应收00062</t>
  </si>
  <si>
    <t>应收00063</t>
  </si>
  <si>
    <t>应收00064</t>
  </si>
  <si>
    <t>应收00065</t>
  </si>
  <si>
    <t>应收00066</t>
  </si>
  <si>
    <t>应收00067</t>
  </si>
  <si>
    <t>应收00068</t>
  </si>
  <si>
    <t>应收00069</t>
  </si>
  <si>
    <t>应收00070</t>
  </si>
  <si>
    <t>应收00071</t>
  </si>
  <si>
    <t>应收00072</t>
  </si>
  <si>
    <t>应收00073</t>
  </si>
  <si>
    <t>应收00074</t>
  </si>
  <si>
    <t>应收00075</t>
  </si>
  <si>
    <t>应收00076</t>
  </si>
  <si>
    <t>应收00077</t>
  </si>
  <si>
    <t>应收00078</t>
  </si>
  <si>
    <t>应收00079</t>
  </si>
  <si>
    <t>应收00080</t>
  </si>
  <si>
    <t>应收00081</t>
  </si>
  <si>
    <t>应收00082</t>
  </si>
  <si>
    <t>应收00083</t>
  </si>
  <si>
    <t>应收00084</t>
  </si>
  <si>
    <t>应收00085</t>
  </si>
  <si>
    <t>应收00086</t>
  </si>
  <si>
    <t>应收00087</t>
  </si>
  <si>
    <t>应收00088</t>
  </si>
  <si>
    <t>应收00089</t>
  </si>
  <si>
    <t>应收00090</t>
  </si>
  <si>
    <t>应收00091</t>
  </si>
  <si>
    <t>应收00092</t>
  </si>
  <si>
    <t>应收00093</t>
  </si>
  <si>
    <t>应收00094</t>
  </si>
  <si>
    <t>应收00095</t>
  </si>
  <si>
    <t>应收00096</t>
  </si>
  <si>
    <t>应收00097</t>
  </si>
  <si>
    <t>应收00098</t>
  </si>
  <si>
    <t>应收00099</t>
  </si>
  <si>
    <t>应收00100</t>
  </si>
  <si>
    <t>应收00101</t>
  </si>
  <si>
    <t>应收00102</t>
  </si>
  <si>
    <t>应收00103</t>
  </si>
  <si>
    <t>应收00104</t>
  </si>
  <si>
    <t>应收00105</t>
  </si>
  <si>
    <t>应收00106</t>
  </si>
  <si>
    <t>应收00107</t>
  </si>
  <si>
    <t>应收00108</t>
  </si>
  <si>
    <t>应收00109</t>
  </si>
  <si>
    <t>应收00110</t>
  </si>
  <si>
    <t>应收00111</t>
  </si>
  <si>
    <t>应收00112</t>
  </si>
  <si>
    <t>应收00113</t>
  </si>
  <si>
    <t>应收00114</t>
  </si>
  <si>
    <t>应收00115</t>
  </si>
  <si>
    <t>应收00116</t>
  </si>
  <si>
    <t>应收00117</t>
  </si>
  <si>
    <t>应收00118</t>
  </si>
  <si>
    <t>应收00119</t>
  </si>
  <si>
    <t>应收00120</t>
  </si>
  <si>
    <t>应收00121</t>
  </si>
  <si>
    <t>应收00122</t>
  </si>
  <si>
    <t>应收00123</t>
  </si>
  <si>
    <t>应收00124</t>
  </si>
  <si>
    <t>应收00125</t>
  </si>
  <si>
    <t>应收00126</t>
  </si>
  <si>
    <t>应收00127</t>
  </si>
  <si>
    <t>应收00128</t>
  </si>
  <si>
    <t>应收00129</t>
  </si>
  <si>
    <t>应收00130</t>
  </si>
  <si>
    <t>应收00131</t>
  </si>
  <si>
    <t>应收00132</t>
  </si>
  <si>
    <t>应收00133</t>
  </si>
  <si>
    <t>应收00134</t>
  </si>
  <si>
    <t>应收00135</t>
  </si>
  <si>
    <t>应收00136</t>
  </si>
  <si>
    <t>应收00137</t>
  </si>
  <si>
    <t>应收00138</t>
  </si>
  <si>
    <t>应收00139</t>
  </si>
  <si>
    <t>应收00140</t>
  </si>
  <si>
    <t>应收00141</t>
  </si>
  <si>
    <t>应收00142</t>
  </si>
  <si>
    <t>应收00143</t>
  </si>
  <si>
    <t>应收00144</t>
  </si>
  <si>
    <t>应收00145</t>
  </si>
  <si>
    <t>应收00146</t>
  </si>
  <si>
    <t>应收00147</t>
  </si>
  <si>
    <t>应收00148</t>
  </si>
  <si>
    <t>应收00149</t>
  </si>
  <si>
    <t>应收00150</t>
  </si>
  <si>
    <t>应收00151</t>
  </si>
  <si>
    <t>应收00152</t>
  </si>
  <si>
    <t>应收00153</t>
  </si>
  <si>
    <t>应收00154</t>
  </si>
  <si>
    <t>应收00155</t>
  </si>
  <si>
    <t>应收00156</t>
  </si>
  <si>
    <t>应收00157</t>
  </si>
  <si>
    <t>应收00158</t>
  </si>
  <si>
    <t>应收00159</t>
  </si>
  <si>
    <t>应收00160</t>
  </si>
  <si>
    <t>应收00161</t>
  </si>
  <si>
    <t>应收00162</t>
  </si>
  <si>
    <t>应收00163</t>
  </si>
  <si>
    <t>应收00164</t>
  </si>
  <si>
    <t>应收00165</t>
  </si>
  <si>
    <t>应收00166</t>
  </si>
  <si>
    <t>应收00167</t>
  </si>
  <si>
    <t>应收00168</t>
  </si>
  <si>
    <t>应收00169</t>
  </si>
  <si>
    <t>应收00170</t>
  </si>
  <si>
    <t>应收00171</t>
  </si>
  <si>
    <t>应收00172</t>
  </si>
  <si>
    <t>应收00173</t>
  </si>
  <si>
    <t>应收00174</t>
  </si>
  <si>
    <t>应收00175</t>
  </si>
  <si>
    <t>应收00176</t>
  </si>
  <si>
    <t>应收00177</t>
  </si>
  <si>
    <t>应收00178</t>
  </si>
  <si>
    <t>应收00179</t>
  </si>
  <si>
    <t>应收00180</t>
  </si>
  <si>
    <t>应收00181</t>
  </si>
  <si>
    <t>应收00182</t>
  </si>
  <si>
    <t>应收00183</t>
  </si>
  <si>
    <t>应收00184</t>
  </si>
  <si>
    <t>应收00185</t>
  </si>
  <si>
    <t>应收00186</t>
  </si>
  <si>
    <t>应收00187</t>
  </si>
  <si>
    <t>应收00188</t>
  </si>
  <si>
    <t>应收00189</t>
  </si>
  <si>
    <t>应收00190</t>
  </si>
  <si>
    <t>应收00191</t>
  </si>
  <si>
    <t>应收00192</t>
  </si>
  <si>
    <t>应收00193</t>
  </si>
  <si>
    <t>应收00194</t>
  </si>
  <si>
    <t>应收00195</t>
  </si>
  <si>
    <t>应收00196</t>
  </si>
  <si>
    <t>应收00197</t>
  </si>
  <si>
    <t>应收00198</t>
  </si>
  <si>
    <t>应收00199</t>
  </si>
  <si>
    <t>应收00200</t>
  </si>
  <si>
    <t>应收00201</t>
  </si>
  <si>
    <t>应收00202</t>
  </si>
  <si>
    <t>应收00203</t>
  </si>
  <si>
    <t>应收00204</t>
  </si>
  <si>
    <t>应收00205</t>
  </si>
  <si>
    <t>应收00206</t>
  </si>
  <si>
    <t>应收00207</t>
  </si>
  <si>
    <t>应收00208</t>
  </si>
  <si>
    <t>应收00209</t>
  </si>
  <si>
    <t>应收00210</t>
  </si>
  <si>
    <t>应收00211</t>
  </si>
  <si>
    <t>应收00212</t>
  </si>
  <si>
    <t>应收00213</t>
  </si>
  <si>
    <t>应收00214</t>
  </si>
  <si>
    <t>应收00215</t>
  </si>
  <si>
    <t>应收00216</t>
  </si>
  <si>
    <t>应收00217</t>
  </si>
  <si>
    <t>应收00218</t>
  </si>
  <si>
    <t>应收00219</t>
  </si>
  <si>
    <t>应收00220</t>
  </si>
  <si>
    <t>应收00221</t>
  </si>
  <si>
    <t>应收00222</t>
  </si>
  <si>
    <t>应收00223</t>
  </si>
  <si>
    <t>应收00224</t>
  </si>
  <si>
    <t>应收00225</t>
  </si>
  <si>
    <t>应收00226</t>
  </si>
  <si>
    <t>应收00227</t>
  </si>
  <si>
    <t>应收00228</t>
  </si>
  <si>
    <t>应收00229</t>
  </si>
  <si>
    <t>应收00230</t>
  </si>
  <si>
    <t>应收00231</t>
  </si>
  <si>
    <t>应收00232</t>
  </si>
  <si>
    <t>应收00233</t>
  </si>
  <si>
    <t>应收00234</t>
  </si>
  <si>
    <t>应收00235</t>
  </si>
  <si>
    <t>应收00236</t>
  </si>
  <si>
    <t>应收00237</t>
  </si>
  <si>
    <t>应收00238</t>
  </si>
  <si>
    <t>应收00239</t>
  </si>
  <si>
    <t>应收00240</t>
  </si>
  <si>
    <t>应收00241</t>
  </si>
  <si>
    <t>应收00242</t>
  </si>
  <si>
    <t>应收00243</t>
  </si>
  <si>
    <t>应收00244</t>
  </si>
  <si>
    <t>应收00245</t>
  </si>
  <si>
    <t>应收00246</t>
  </si>
  <si>
    <t>应收00247</t>
  </si>
  <si>
    <t>应收00248</t>
  </si>
  <si>
    <t>应收00249</t>
  </si>
  <si>
    <t>应收00250</t>
  </si>
  <si>
    <t>应收00251</t>
  </si>
  <si>
    <t>应收00252</t>
  </si>
  <si>
    <t>应收00253</t>
  </si>
  <si>
    <t>应收00254</t>
  </si>
  <si>
    <t>应收00255</t>
  </si>
  <si>
    <t>应收00256</t>
  </si>
  <si>
    <t>应收00257</t>
  </si>
  <si>
    <t>应收00258</t>
  </si>
  <si>
    <t>应收00259</t>
  </si>
  <si>
    <t>应收00260</t>
  </si>
  <si>
    <t>应收00261</t>
  </si>
  <si>
    <t>应收00262</t>
  </si>
  <si>
    <t>应收00263</t>
  </si>
  <si>
    <t>应收00264</t>
  </si>
  <si>
    <t>应收00265</t>
  </si>
  <si>
    <t>应收00266</t>
  </si>
  <si>
    <t>应收00267</t>
  </si>
  <si>
    <t>应收00268</t>
  </si>
  <si>
    <t>应收00269</t>
  </si>
  <si>
    <t>应收00270</t>
  </si>
  <si>
    <t>应收00271</t>
  </si>
  <si>
    <t>应收00272</t>
  </si>
  <si>
    <t>应收00273</t>
  </si>
  <si>
    <t>应收00274</t>
  </si>
  <si>
    <t>应收00275</t>
  </si>
  <si>
    <t>应收00276</t>
  </si>
  <si>
    <t>应收00277</t>
  </si>
  <si>
    <t>应收00278</t>
  </si>
  <si>
    <t>应收00279</t>
  </si>
  <si>
    <t>应收00280</t>
  </si>
  <si>
    <t>应收00281</t>
  </si>
  <si>
    <t>应收00282</t>
  </si>
  <si>
    <t>应收00283</t>
  </si>
  <si>
    <t>应收00284</t>
  </si>
  <si>
    <t>应收00285</t>
  </si>
  <si>
    <t>应收00286</t>
  </si>
  <si>
    <t>应收00287</t>
  </si>
  <si>
    <t>应收00288</t>
  </si>
  <si>
    <t>应收00289</t>
  </si>
  <si>
    <t>应收00290</t>
  </si>
  <si>
    <t>应收00291</t>
  </si>
  <si>
    <t>应收00292</t>
  </si>
  <si>
    <t>应收00293</t>
  </si>
  <si>
    <t>应收00294</t>
  </si>
  <si>
    <t>应收00295</t>
  </si>
  <si>
    <t>应收00296</t>
  </si>
  <si>
    <t>应收00297</t>
  </si>
  <si>
    <t>应收00298</t>
  </si>
  <si>
    <t>应收00299</t>
  </si>
  <si>
    <t>应收00300</t>
  </si>
  <si>
    <t>应收00301</t>
  </si>
  <si>
    <t>应收00302</t>
  </si>
  <si>
    <t>应收00303</t>
  </si>
  <si>
    <t>应收00304</t>
  </si>
  <si>
    <t>应收00305</t>
  </si>
  <si>
    <t>应收00306</t>
  </si>
  <si>
    <t>应收00307</t>
  </si>
  <si>
    <t>应收00308</t>
  </si>
  <si>
    <t>应收00309</t>
  </si>
  <si>
    <t>应收00310</t>
  </si>
  <si>
    <t>应收00311</t>
  </si>
  <si>
    <t>应收00312</t>
  </si>
  <si>
    <t>应收00313</t>
  </si>
  <si>
    <t>应收00314</t>
  </si>
  <si>
    <t>应收00315</t>
  </si>
  <si>
    <t>应收00316</t>
  </si>
  <si>
    <t>应收00317</t>
  </si>
  <si>
    <t>应收00318</t>
  </si>
  <si>
    <t>应收00319</t>
  </si>
  <si>
    <t>应收00320</t>
  </si>
  <si>
    <t>应收00321</t>
  </si>
  <si>
    <t>应收00322</t>
  </si>
  <si>
    <t>应收00323</t>
  </si>
  <si>
    <t>应收00324</t>
  </si>
  <si>
    <t>应收00325</t>
  </si>
  <si>
    <t>应收00326</t>
  </si>
  <si>
    <t>应收00327</t>
  </si>
  <si>
    <t>应收00328</t>
  </si>
  <si>
    <t>应收00329</t>
  </si>
  <si>
    <t>应收00330</t>
  </si>
  <si>
    <t>应收00331</t>
  </si>
  <si>
    <t>应收00332</t>
  </si>
  <si>
    <t>应收00333</t>
  </si>
  <si>
    <t>应收00334</t>
  </si>
  <si>
    <t>应收00335</t>
  </si>
  <si>
    <t>应收00336</t>
  </si>
  <si>
    <t>应收00337</t>
  </si>
  <si>
    <t>应收00338</t>
  </si>
  <si>
    <t>应收00339</t>
  </si>
  <si>
    <t>应收00340</t>
  </si>
  <si>
    <t>应收00341</t>
  </si>
  <si>
    <t>应收00342</t>
  </si>
  <si>
    <t>应收00343</t>
  </si>
  <si>
    <t>应收00344</t>
  </si>
  <si>
    <t>应收00345</t>
  </si>
  <si>
    <t>应收00346</t>
  </si>
  <si>
    <t>应收00347</t>
  </si>
  <si>
    <t>应收00348</t>
  </si>
  <si>
    <t>应收00349</t>
  </si>
  <si>
    <t>应收00350</t>
  </si>
  <si>
    <t>应收00351</t>
  </si>
  <si>
    <t>应收00352</t>
  </si>
  <si>
    <t>应收00353</t>
  </si>
  <si>
    <t>应收00354</t>
  </si>
  <si>
    <t>应收00355</t>
  </si>
  <si>
    <t>应收00356</t>
  </si>
  <si>
    <t>应收00357</t>
  </si>
  <si>
    <t>应收00358</t>
  </si>
  <si>
    <t>应收00359</t>
  </si>
  <si>
    <t>应收00360</t>
  </si>
  <si>
    <t>应收00361</t>
  </si>
  <si>
    <t>应收00362</t>
  </si>
  <si>
    <t>应收00363</t>
  </si>
  <si>
    <t>应收00364</t>
  </si>
  <si>
    <t>应收00365</t>
  </si>
  <si>
    <t>应收00366</t>
  </si>
  <si>
    <t>应收00367</t>
  </si>
  <si>
    <t>应收00368</t>
  </si>
  <si>
    <t>应收00369</t>
  </si>
  <si>
    <t>应收00370</t>
  </si>
  <si>
    <t>应收00371</t>
  </si>
  <si>
    <t>应收00372</t>
  </si>
  <si>
    <t>应收00373</t>
  </si>
  <si>
    <t>应收00374</t>
  </si>
  <si>
    <t>应收00375</t>
  </si>
  <si>
    <t>应收00376</t>
  </si>
  <si>
    <t>应收00377</t>
  </si>
  <si>
    <t>应收00378</t>
  </si>
  <si>
    <t>应收00379</t>
  </si>
  <si>
    <t>应收00380</t>
  </si>
  <si>
    <t>应收00381</t>
  </si>
  <si>
    <t>应收00382</t>
  </si>
  <si>
    <t>应收00383</t>
  </si>
  <si>
    <t>应收00384</t>
  </si>
  <si>
    <t>应收00385</t>
  </si>
  <si>
    <t>应收00386</t>
  </si>
  <si>
    <t>应收00387</t>
  </si>
  <si>
    <t>应收00388</t>
  </si>
  <si>
    <t>应收00389</t>
  </si>
  <si>
    <t>应收00390</t>
  </si>
  <si>
    <t>应收00391</t>
  </si>
  <si>
    <t>应收00392</t>
  </si>
  <si>
    <t>应收00393</t>
  </si>
  <si>
    <t>应收00394</t>
  </si>
  <si>
    <t>应收00395</t>
  </si>
  <si>
    <t>应收00396</t>
  </si>
  <si>
    <t>应收00397</t>
  </si>
  <si>
    <t>应收00398</t>
  </si>
  <si>
    <t>应收00399</t>
  </si>
  <si>
    <t>应收00400</t>
  </si>
  <si>
    <t>应收00401</t>
  </si>
  <si>
    <t>应收00402</t>
  </si>
  <si>
    <t>应收00403</t>
  </si>
  <si>
    <t>应收00404</t>
  </si>
  <si>
    <t>应收00405</t>
  </si>
  <si>
    <t>应收00406</t>
  </si>
  <si>
    <t>应收00407</t>
  </si>
  <si>
    <t>应收00408</t>
  </si>
  <si>
    <t>应收00409</t>
  </si>
  <si>
    <t>应收00410</t>
  </si>
  <si>
    <t>应收00411</t>
  </si>
  <si>
    <t>应收00412</t>
  </si>
  <si>
    <t>应收00413</t>
  </si>
  <si>
    <t>应收00414</t>
  </si>
  <si>
    <t>应收00415</t>
  </si>
  <si>
    <t>应收00416</t>
  </si>
  <si>
    <t>应收00417</t>
  </si>
  <si>
    <t>应收00418</t>
  </si>
  <si>
    <t>应收00419</t>
  </si>
  <si>
    <t>应收00420</t>
  </si>
  <si>
    <t>应收00421</t>
  </si>
  <si>
    <t>应收00422</t>
  </si>
  <si>
    <t>应收00423</t>
  </si>
  <si>
    <t>应收00424</t>
  </si>
  <si>
    <t>应收00425</t>
  </si>
  <si>
    <t>应收00426</t>
  </si>
  <si>
    <t>应收00427</t>
  </si>
  <si>
    <t>应收00428</t>
  </si>
  <si>
    <t>应收00429</t>
  </si>
  <si>
    <t>应收00430</t>
  </si>
  <si>
    <t>应收00431</t>
  </si>
  <si>
    <t>应收00432</t>
  </si>
  <si>
    <t>应收00433</t>
  </si>
  <si>
    <t>应收00434</t>
  </si>
  <si>
    <t>应收00435</t>
  </si>
  <si>
    <t>应收00436</t>
  </si>
  <si>
    <t>应收00437</t>
  </si>
  <si>
    <t>应收00438</t>
  </si>
  <si>
    <t>应收00439</t>
  </si>
  <si>
    <t>应收00440</t>
  </si>
  <si>
    <t>应收00441</t>
  </si>
  <si>
    <t>应收00442</t>
  </si>
  <si>
    <t>应收00443</t>
  </si>
  <si>
    <t>应收00444</t>
  </si>
  <si>
    <t>应收00445</t>
  </si>
  <si>
    <t>应收00446</t>
  </si>
  <si>
    <t>应收00447</t>
  </si>
  <si>
    <t>应收00448</t>
  </si>
  <si>
    <t>应收00449</t>
  </si>
  <si>
    <t>应收00450</t>
  </si>
  <si>
    <t>应收00451</t>
  </si>
  <si>
    <t>应收00452</t>
  </si>
  <si>
    <t>付款单位-甲方</t>
  </si>
  <si>
    <t>回款日期</t>
  </si>
  <si>
    <t>回款金额</t>
  </si>
  <si>
    <t>回款账户</t>
  </si>
  <si>
    <t>实收编号</t>
  </si>
  <si>
    <t>应收已结</t>
  </si>
  <si>
    <t>应收未结</t>
  </si>
  <si>
    <t>应开票已结</t>
  </si>
  <si>
    <t>应开票未结</t>
  </si>
  <si>
    <t>实收公司</t>
  </si>
  <si>
    <t>实收部门</t>
  </si>
  <si>
    <t>回款账户编号</t>
  </si>
  <si>
    <t>实收编号00001</t>
  </si>
  <si>
    <t>账户0001</t>
  </si>
  <si>
    <t>实收编号00002</t>
  </si>
  <si>
    <t>账户0002</t>
  </si>
  <si>
    <t>实收编号00003</t>
  </si>
  <si>
    <t>账户0006</t>
  </si>
  <si>
    <t>实收编号00004</t>
  </si>
  <si>
    <t>实收编号00005</t>
  </si>
  <si>
    <t>实收编号00006</t>
  </si>
  <si>
    <t>实收编号00007</t>
  </si>
  <si>
    <t>实收编号00008</t>
  </si>
  <si>
    <t>实收编号00009</t>
  </si>
  <si>
    <t>实收编号00010</t>
  </si>
  <si>
    <t>实收编号00011</t>
  </si>
  <si>
    <t>实收编号00012</t>
  </si>
  <si>
    <t>实收编号00013</t>
  </si>
  <si>
    <t>实收编号00014</t>
  </si>
  <si>
    <t>实收编号00015</t>
  </si>
  <si>
    <t>实收编号00016</t>
  </si>
  <si>
    <t>实收编号00017</t>
  </si>
  <si>
    <t>实收编号00018</t>
  </si>
  <si>
    <t>实收编号00019</t>
  </si>
  <si>
    <t>实收编号00020</t>
  </si>
  <si>
    <t>实收编号00021</t>
  </si>
  <si>
    <t>实收编号00022</t>
  </si>
  <si>
    <t>实收编号00023</t>
  </si>
  <si>
    <t>实收编号00024</t>
  </si>
  <si>
    <t>实收编号00025</t>
  </si>
  <si>
    <t>实收编号00026</t>
  </si>
  <si>
    <t>实收编号00027</t>
  </si>
  <si>
    <t>实收编号00028</t>
  </si>
  <si>
    <t>实收编号00029</t>
  </si>
  <si>
    <t>实收编号00030</t>
  </si>
  <si>
    <t>实收编号00031</t>
  </si>
  <si>
    <t>实收编号00032</t>
  </si>
  <si>
    <t>实收编号00033</t>
  </si>
  <si>
    <t>实收编号00034</t>
  </si>
  <si>
    <t>实收编号00035</t>
  </si>
  <si>
    <t>实收编号00036</t>
  </si>
  <si>
    <t>实收编号00037</t>
  </si>
  <si>
    <t>实收编号00038</t>
  </si>
  <si>
    <t>账户0005</t>
  </si>
  <si>
    <t>实收编号00039</t>
  </si>
  <si>
    <t>实收编号00040</t>
  </si>
  <si>
    <t>账户0003</t>
  </si>
  <si>
    <t>实收编号00041</t>
  </si>
  <si>
    <t>实收编号00042</t>
  </si>
  <si>
    <t>实收编号00043</t>
  </si>
  <si>
    <t>实收编号00044</t>
  </si>
  <si>
    <t>实收编号00045</t>
  </si>
  <si>
    <t>实收编号00046</t>
  </si>
  <si>
    <t>实收编号00047</t>
  </si>
  <si>
    <t>实收编号00048</t>
  </si>
  <si>
    <t>实收编号00049</t>
  </si>
  <si>
    <t>实收编号00050</t>
  </si>
  <si>
    <t>实收编号00051</t>
  </si>
  <si>
    <t>实收编号00052</t>
  </si>
  <si>
    <t>实收编号00053</t>
  </si>
  <si>
    <t>实收编号00054</t>
  </si>
  <si>
    <t>实收编号00055</t>
  </si>
  <si>
    <t>实收编号00056</t>
  </si>
  <si>
    <t>实收编号00057</t>
  </si>
  <si>
    <t>实收编号00058</t>
  </si>
  <si>
    <t>实收编号00059</t>
  </si>
  <si>
    <t>实收编号00060</t>
  </si>
  <si>
    <t>实收编号00061</t>
  </si>
  <si>
    <t>实收编号00062</t>
  </si>
  <si>
    <t>实收编号00063</t>
  </si>
  <si>
    <t>实收编号00064</t>
  </si>
  <si>
    <t>实收编号00065</t>
  </si>
  <si>
    <t>实收编号00066</t>
  </si>
  <si>
    <t>实收编号00067</t>
  </si>
  <si>
    <t/>
  </si>
  <si>
    <t>实收编号00068</t>
  </si>
  <si>
    <t>实收编号00069</t>
  </si>
  <si>
    <t>账户0007</t>
  </si>
  <si>
    <t>实收编号00070</t>
  </si>
  <si>
    <t>实收编号00071</t>
  </si>
  <si>
    <t>实收编号00072</t>
  </si>
  <si>
    <t>实收编号00073</t>
  </si>
  <si>
    <t>实收编号00074</t>
  </si>
  <si>
    <t>实收编号00075</t>
  </si>
  <si>
    <t>实收编号00076</t>
  </si>
  <si>
    <t>实收编号00077</t>
  </si>
  <si>
    <t>实收编号00078</t>
  </si>
  <si>
    <t>实收编号00079</t>
  </si>
  <si>
    <t>实收编号00080</t>
  </si>
  <si>
    <t>实收编号00081</t>
  </si>
  <si>
    <t>实收编号00082</t>
  </si>
  <si>
    <t>实收编号00084</t>
  </si>
  <si>
    <t>实收编号00085</t>
  </si>
  <si>
    <t>实收编号00086</t>
  </si>
  <si>
    <t>实收编号00087</t>
  </si>
  <si>
    <t>实收编号00106</t>
  </si>
  <si>
    <t>实收编号00088</t>
  </si>
  <si>
    <t>实收编号00089</t>
  </si>
  <si>
    <t>实收编号00090</t>
  </si>
  <si>
    <t>实收编号00091</t>
  </si>
  <si>
    <t>实收编号00092</t>
  </si>
  <si>
    <t>实收编号00093</t>
  </si>
  <si>
    <t>实收编号00094</t>
  </si>
  <si>
    <t>实收编号00095</t>
  </si>
  <si>
    <t>实收编号00096</t>
  </si>
  <si>
    <t>实收编号00097</t>
  </si>
  <si>
    <t>实收编号00098</t>
  </si>
  <si>
    <t>实收编号00099</t>
  </si>
  <si>
    <t>实收编号00100</t>
  </si>
  <si>
    <t>实收编号00101</t>
  </si>
  <si>
    <t>实收编号00107</t>
  </si>
  <si>
    <t>实收编号00111</t>
  </si>
  <si>
    <t>实收编号00102</t>
  </si>
  <si>
    <t>实收编号00103</t>
  </si>
  <si>
    <t>实收编号00104</t>
  </si>
  <si>
    <t>实收编号00105</t>
  </si>
  <si>
    <t>实收编号00108</t>
  </si>
  <si>
    <t>实收编号00110</t>
  </si>
  <si>
    <t>实收编号00112</t>
  </si>
  <si>
    <t>实收编号00109</t>
  </si>
  <si>
    <t>实收编号00113</t>
  </si>
  <si>
    <t>实收编号00114</t>
  </si>
  <si>
    <t>实收编号00115</t>
  </si>
  <si>
    <t>实收编号00116</t>
  </si>
  <si>
    <t>实收编号00117</t>
  </si>
  <si>
    <t>实收编号00118</t>
  </si>
  <si>
    <t>实收编号00083</t>
  </si>
  <si>
    <t>实收编号00119</t>
  </si>
  <si>
    <t>实收编号00120</t>
  </si>
  <si>
    <t>实收编号00121</t>
  </si>
  <si>
    <t>实收编号00122</t>
  </si>
  <si>
    <t>实收编号00123</t>
  </si>
  <si>
    <t>实收编号00124</t>
  </si>
  <si>
    <t>实收编号00125</t>
  </si>
  <si>
    <t>实收编号00126</t>
  </si>
  <si>
    <t>实收编号00127</t>
  </si>
  <si>
    <t>实收编号00128</t>
  </si>
  <si>
    <t>实收编号00129</t>
  </si>
  <si>
    <t>实收编号00130</t>
  </si>
  <si>
    <t>实收编号00131</t>
  </si>
  <si>
    <t>实收编号00132</t>
  </si>
  <si>
    <t>实收编号00133</t>
  </si>
  <si>
    <t>实收编号00134</t>
  </si>
  <si>
    <t>实收编号00135</t>
  </si>
  <si>
    <t>实收编号00136</t>
  </si>
  <si>
    <t>实收编号00137</t>
  </si>
  <si>
    <t>实收编号00138</t>
  </si>
  <si>
    <t>实收编号00139</t>
  </si>
  <si>
    <t>实收编号00140</t>
  </si>
  <si>
    <t>实收编号00141</t>
  </si>
  <si>
    <t>实收编号00142</t>
  </si>
  <si>
    <t>实收编号00143</t>
  </si>
  <si>
    <t>实收编号00144</t>
  </si>
  <si>
    <t>实收编号00145</t>
  </si>
  <si>
    <t>实收编号00146</t>
  </si>
  <si>
    <t>实收编号00147</t>
  </si>
  <si>
    <t>实收编号00148</t>
  </si>
  <si>
    <t>实收编号00149</t>
  </si>
  <si>
    <t>实收编号00150</t>
  </si>
  <si>
    <t>实收编号00151</t>
  </si>
  <si>
    <t>实收编号00152</t>
  </si>
  <si>
    <t>实收编号00153</t>
  </si>
  <si>
    <t>实收编号00154</t>
  </si>
  <si>
    <t>实收编号00155</t>
  </si>
  <si>
    <t>实收编号00156</t>
  </si>
  <si>
    <t>实收编号00157</t>
  </si>
  <si>
    <t>实收编号00158</t>
  </si>
  <si>
    <t>实收编号00159</t>
  </si>
  <si>
    <t>实收编号00160</t>
  </si>
  <si>
    <t>实收编号00161</t>
  </si>
  <si>
    <t>实收编号00162</t>
  </si>
  <si>
    <t>实收编号00163</t>
  </si>
  <si>
    <t>实收编号00164</t>
  </si>
  <si>
    <t>实收编号00165</t>
  </si>
  <si>
    <t>P20220526-000074</t>
  </si>
  <si>
    <t>实收编号00166</t>
  </si>
  <si>
    <t>P20220902-000720</t>
  </si>
  <si>
    <t>实收编号00167</t>
  </si>
  <si>
    <t>实收编号00168</t>
  </si>
  <si>
    <t>实收编号00169</t>
  </si>
  <si>
    <t>实收编号00170</t>
  </si>
  <si>
    <t>实收编号00171</t>
  </si>
  <si>
    <t>实收编号00172</t>
  </si>
  <si>
    <t>实收编号00173</t>
  </si>
  <si>
    <t>实收编号00174</t>
  </si>
  <si>
    <t>实收编号00175</t>
  </si>
  <si>
    <t>实收编号00176</t>
  </si>
  <si>
    <t>实收编号00177</t>
  </si>
  <si>
    <t>实收编号00178</t>
  </si>
  <si>
    <t>实收编号00179</t>
  </si>
  <si>
    <t>实收编号00180</t>
  </si>
  <si>
    <t>实收编号00181</t>
  </si>
  <si>
    <t>实收编号00182</t>
  </si>
  <si>
    <t>实收编号00183</t>
  </si>
  <si>
    <t>实收编号00184</t>
  </si>
  <si>
    <t>实收编号00185</t>
  </si>
  <si>
    <t>实收编号00186</t>
  </si>
  <si>
    <t>实收编号00187</t>
  </si>
  <si>
    <t>实收编号00188</t>
  </si>
  <si>
    <t>实收编号00189</t>
  </si>
  <si>
    <t>实收编号00190</t>
  </si>
  <si>
    <t>实收编号00191</t>
  </si>
  <si>
    <t>实收编号00192</t>
  </si>
  <si>
    <t>实收编号00193</t>
  </si>
  <si>
    <t>实收编号00194</t>
  </si>
  <si>
    <t>实收编号00195</t>
  </si>
  <si>
    <t>实收编号00196</t>
  </si>
  <si>
    <t>实收编号00197</t>
  </si>
  <si>
    <t>实收编号00198</t>
  </si>
  <si>
    <t>实收编号00199</t>
  </si>
  <si>
    <t>实收编号00200</t>
  </si>
  <si>
    <t>实收编号00201</t>
  </si>
  <si>
    <t>实收编号00202</t>
  </si>
  <si>
    <t>实收编号00203</t>
  </si>
  <si>
    <t>实收编号00204</t>
  </si>
  <si>
    <t>实收编号00205</t>
  </si>
  <si>
    <t>实收编号00206</t>
  </si>
  <si>
    <t>实收编号00207</t>
  </si>
  <si>
    <t>实收编号00208</t>
  </si>
  <si>
    <t>实收编号00209</t>
  </si>
  <si>
    <t>实收编号00210</t>
  </si>
  <si>
    <t>实收编号00211</t>
  </si>
  <si>
    <t>实收编号00212</t>
  </si>
  <si>
    <t>实收编号00213</t>
  </si>
  <si>
    <t>实收编号00214</t>
  </si>
  <si>
    <t>实收编号00215</t>
  </si>
  <si>
    <t>实收编号00216</t>
  </si>
  <si>
    <t>实收编号00217</t>
  </si>
  <si>
    <t>实收编号00218</t>
  </si>
  <si>
    <t>实收编号00219</t>
  </si>
  <si>
    <t>实收编号00220</t>
  </si>
  <si>
    <t>实收编号00221</t>
  </si>
  <si>
    <t>实收编号00222</t>
  </si>
  <si>
    <t>实收编号00223</t>
  </si>
  <si>
    <t>实收编号00224</t>
  </si>
  <si>
    <t>实收编号00225</t>
  </si>
  <si>
    <t>实收编号00226</t>
  </si>
  <si>
    <t>实收编号00227</t>
  </si>
  <si>
    <t>实收编号00228</t>
  </si>
  <si>
    <t>实收编号00229</t>
  </si>
  <si>
    <t>实收编号00230</t>
  </si>
  <si>
    <t>实收编号00231</t>
  </si>
  <si>
    <t>实收编号00232</t>
  </si>
  <si>
    <t>实收编号00233</t>
  </si>
  <si>
    <t>实收编号00234</t>
  </si>
  <si>
    <t>实收编号00235</t>
  </si>
  <si>
    <t>实收编号00236</t>
  </si>
  <si>
    <t>实收编号00237</t>
  </si>
  <si>
    <t>实收编号00238</t>
  </si>
  <si>
    <t>实收编号00239</t>
  </si>
  <si>
    <t>实收编号00240</t>
  </si>
  <si>
    <t>实收编号00241</t>
  </si>
  <si>
    <t>实收编号00242</t>
  </si>
  <si>
    <t>实收编号00243</t>
  </si>
  <si>
    <t>实收编号00244</t>
  </si>
  <si>
    <t>实收编号00245</t>
  </si>
  <si>
    <t>实收编号00246</t>
  </si>
  <si>
    <t>实收编号00247</t>
  </si>
  <si>
    <t>实收编号00248</t>
  </si>
  <si>
    <t>实收编号00249</t>
  </si>
  <si>
    <t>实收编号00250</t>
  </si>
  <si>
    <t>实收编号00251</t>
  </si>
  <si>
    <t>实收编号00252</t>
  </si>
  <si>
    <t>实收编号00253</t>
  </si>
  <si>
    <t>实收编号00254</t>
  </si>
  <si>
    <t>实收编号00255</t>
  </si>
  <si>
    <t>实收编号00256</t>
  </si>
  <si>
    <t>实收编号00257</t>
  </si>
  <si>
    <t>应付供应商</t>
  </si>
  <si>
    <t>账号</t>
  </si>
  <si>
    <t>联系人</t>
  </si>
  <si>
    <t>联系方式</t>
  </si>
  <si>
    <t>安特瑞机电设备（北京）有限公司</t>
  </si>
  <si>
    <t>百度时代网络技术（北京）有限公司</t>
  </si>
  <si>
    <t>蚌埠雨同冷气机电有限公司</t>
  </si>
  <si>
    <t>包钢（集团）公司计划财务部</t>
  </si>
  <si>
    <t>包钢稀土钢板材公司</t>
  </si>
  <si>
    <t>包头钢铁（集团）有限责任公司</t>
  </si>
  <si>
    <t>包头市乐荣贸易有限公司</t>
  </si>
  <si>
    <t>宝健（中国）有限公司</t>
  </si>
  <si>
    <t>保定市北泽高桥阀门销售有限公司</t>
  </si>
  <si>
    <t>北京百富律师事务所</t>
  </si>
  <si>
    <t>北京百众云智技术有限公司</t>
  </si>
  <si>
    <t>北京保地工程技术有限公司</t>
  </si>
  <si>
    <t>北京北燃天辰燃气工程技术有限公司</t>
  </si>
  <si>
    <t>北京北重伟业电机技术开发有限公司</t>
  </si>
  <si>
    <t>北京贝博源商贸有限公司</t>
  </si>
  <si>
    <t>北京炳明机电设备有限公司</t>
  </si>
  <si>
    <t>北京博得交通设备股份有限公司</t>
  </si>
  <si>
    <t>北京博方世纪科技发展有限公司</t>
  </si>
  <si>
    <t>北京博思达水仪器仪表有限公司</t>
  </si>
  <si>
    <t>北京昌乐万达广场商业运营管理有限公司</t>
  </si>
  <si>
    <t>北京诚企众瀛企业管理有限公司</t>
  </si>
  <si>
    <t>北京诚天检测技术服务有限公司</t>
  </si>
  <si>
    <t>北京诚信恒业制冷设备有限公司</t>
  </si>
  <si>
    <t>北京诚亚科技有限责任公司</t>
  </si>
  <si>
    <t>北京大业万家门窗有限公司</t>
  </si>
  <si>
    <t>北京德惠盛世科技发展有限公司</t>
  </si>
  <si>
    <t>北京港通机电设备有限公司</t>
  </si>
  <si>
    <t>北京国科泰兴科技有限公司</t>
  </si>
  <si>
    <t>北京航天金税技术有限公司</t>
  </si>
  <si>
    <t>北京亨意达科技发展有限公司</t>
  </si>
  <si>
    <t>北京弘智信知识产权代理有限公司</t>
  </si>
  <si>
    <t>北京宏伟中兴环境工程有限责任公司</t>
  </si>
  <si>
    <t>北京泓博伟业商贸有限公司</t>
  </si>
  <si>
    <t>北京华美兴城保温建材有限公司</t>
  </si>
  <si>
    <t>北京华易巨龙科技发展有限公司</t>
  </si>
  <si>
    <t>北京华振建筑工程有限公司</t>
  </si>
  <si>
    <t>北京佳家嘉业房地产经纪有限公司</t>
  </si>
  <si>
    <t>北京佳宇龙翔商贸有限公司</t>
  </si>
  <si>
    <t>北京金昌亿顺商贸有限公司</t>
  </si>
  <si>
    <t>北京金泰佳恒科技有限公司</t>
  </si>
  <si>
    <t>北京京华腾达金属材料有限公司</t>
  </si>
  <si>
    <t>北京京讯递科技有限公司</t>
  </si>
  <si>
    <t>北京京源华强五金机电销售中心</t>
  </si>
  <si>
    <t>北京京智博思企业管理有限公司</t>
  </si>
  <si>
    <t>北京净舍环境科技有限公司</t>
  </si>
  <si>
    <t>北京九州恒力机电设备有限公司</t>
  </si>
  <si>
    <t>北京巨臻互联网科技有限公司</t>
  </si>
  <si>
    <t>北京旅大消防工程有限公司</t>
  </si>
  <si>
    <t>北京美洋物业管理有限公司</t>
  </si>
  <si>
    <t>北京明亮方元商贸有限公司</t>
  </si>
  <si>
    <t>北京麒茗科技有限公司</t>
  </si>
  <si>
    <t>北京企赋咨询管理有限公司</t>
  </si>
  <si>
    <t>北京启源蓬盛科技有限公司</t>
  </si>
  <si>
    <t>北京日青兴邦家居装饰有限公司</t>
  </si>
  <si>
    <t>北京荣辉洁源科技发展有限公司</t>
  </si>
  <si>
    <t>北京锐企通咨询服务有限公司</t>
  </si>
  <si>
    <t>北京三汇冷暖设备有限公司</t>
  </si>
  <si>
    <t>北京三鑫鼎峰科技有限公司</t>
  </si>
  <si>
    <t>北京上泵水泵有限公司</t>
  </si>
  <si>
    <t>北京尚西泊图购物中心有限公司</t>
  </si>
  <si>
    <t>北京市朝航冷气设备有限公司</t>
  </si>
  <si>
    <t>北京市燃气集团有限责任公司</t>
  </si>
  <si>
    <t>北京市兴安嘉业物业管理服务中心</t>
  </si>
  <si>
    <t>北京市优普实业发展有限公司</t>
  </si>
  <si>
    <t>北京顺丰速运有限公司</t>
  </si>
  <si>
    <t>北京天衡诚信环境评价中心</t>
  </si>
  <si>
    <t>北京天铭弘建设有限公司</t>
  </si>
  <si>
    <t>北京天通机械设备起重搬运有限公司</t>
  </si>
  <si>
    <t>北京通利良品旧机动车经纪有限公司</t>
  </si>
  <si>
    <t>北京同创建实科技有限公司</t>
  </si>
  <si>
    <t>北京同方科迅技术开发有限公司</t>
  </si>
  <si>
    <t>北京童正技术有限公司</t>
  </si>
  <si>
    <t>北京网聘咨询有限公司</t>
  </si>
  <si>
    <t>北京蔚来汽车销售服务有限公司</t>
  </si>
  <si>
    <t>北京祥云益源科技发展有限公司</t>
  </si>
  <si>
    <t>北京新世纪四海检验认证有限公司</t>
  </si>
  <si>
    <t>北京鑫福盛科技有限公司</t>
  </si>
  <si>
    <t>北京兴超能源管理科技有限公司</t>
  </si>
  <si>
    <t>北京轩哲机电科技有限公司</t>
  </si>
  <si>
    <t>北京亚控科技有限公司</t>
  </si>
  <si>
    <t>北京亿丰上达节能设备有限公司</t>
  </si>
  <si>
    <t>北京亿升鸿洋科技有限公司</t>
  </si>
  <si>
    <t>北京瀛海星宇兴达润滑油有限公司</t>
  </si>
  <si>
    <t>北京禹胜排水科技发展有限公司</t>
  </si>
  <si>
    <t>北京远沪环境科技有限公司</t>
  </si>
  <si>
    <t>北京芝麻物联科技有限公司</t>
  </si>
  <si>
    <t>北京中天顺兴机械设备有限公司</t>
  </si>
  <si>
    <t>北京中投科信电子商务有限责任公司</t>
  </si>
  <si>
    <t>北京众麦通信技术有限公司</t>
  </si>
  <si>
    <t>北京众信泽建设工程有限公司</t>
  </si>
  <si>
    <t>财税库银</t>
  </si>
  <si>
    <t>成都云积木软件有限公司</t>
  </si>
  <si>
    <t>程亚东</t>
  </si>
  <si>
    <t>大连麟丰科技发展有限公司</t>
  </si>
  <si>
    <t>大连鑫长丰货运代理有限公司</t>
  </si>
  <si>
    <t>德兴市冬隆供应链中心</t>
  </si>
  <si>
    <t>第一太平戴维斯物业顾问（北京）有限公司朝阳分公司</t>
  </si>
  <si>
    <t>第一太平戴维斯物业顾问（北京）有限公司东方梅地亚分公司</t>
  </si>
  <si>
    <t>高永海</t>
  </si>
  <si>
    <t>公国家金库北京分公司</t>
  </si>
  <si>
    <t>公积金账户</t>
  </si>
  <si>
    <t>固安兴达机械有限公司</t>
  </si>
  <si>
    <t>广东堡塔安全技术有限公司</t>
  </si>
  <si>
    <t>广东中启咨询管理有限公司</t>
  </si>
  <si>
    <t>广汇能源股份有限公司</t>
  </si>
  <si>
    <t>广联达科技股份有限公司</t>
  </si>
  <si>
    <t>广州宏锐空调设备有限公司</t>
  </si>
  <si>
    <t>贵州省仁怀市砥砺前行酒业有限公司</t>
  </si>
  <si>
    <t>国环中测环境监测(北京)有限公司大兴分公司</t>
  </si>
  <si>
    <t>国家金库北京市分库-税款</t>
  </si>
  <si>
    <t>国信招标集团股份有限公司北京第四分公司</t>
  </si>
  <si>
    <t>国信招标集团股份有限公司北京第一分公司</t>
  </si>
  <si>
    <t>好运来石材（香河）有限公司</t>
  </si>
  <si>
    <t>合肥兰博电力机具技术有限责任公司</t>
  </si>
  <si>
    <t>和乔丽晶业主-退费陈洁</t>
  </si>
  <si>
    <t>河北博瑞钧洋商贸有限公司</t>
  </si>
  <si>
    <t>河北宇光焊业有限公司</t>
  </si>
  <si>
    <t>河南省金科嘉禾电子科技有限公司</t>
  </si>
  <si>
    <t>贺建春</t>
  </si>
  <si>
    <t>恒久启泰能源科技有限公司</t>
  </si>
  <si>
    <t>胡冬杰</t>
  </si>
  <si>
    <t>湖南易享云服数字科技有限公司</t>
  </si>
  <si>
    <t>黄胜</t>
  </si>
  <si>
    <t>济南泰骋机电设备有限公司</t>
  </si>
  <si>
    <t>冀玉荣</t>
  </si>
  <si>
    <t>嘉兴瑞派能源科技有限公司</t>
  </si>
  <si>
    <t>贾珊梓</t>
  </si>
  <si>
    <t>江苏液泉泵阀制造有限公司</t>
  </si>
  <si>
    <t>江西德财筑业管理咨询有限公司</t>
  </si>
  <si>
    <t>景双林</t>
  </si>
  <si>
    <t>昆都仑区云意劳保用品经销店</t>
  </si>
  <si>
    <t>廊坊嘉胜线缆有限公司</t>
  </si>
  <si>
    <t>乐金空调（山东）有限公司</t>
  </si>
  <si>
    <t>冷暖-北京银行平谷支行</t>
  </si>
  <si>
    <t>冷暖-民生银行西客站支行</t>
  </si>
  <si>
    <t>李春海</t>
  </si>
  <si>
    <t>李春林</t>
  </si>
  <si>
    <t>李桂平</t>
  </si>
  <si>
    <t>李玉苹</t>
  </si>
  <si>
    <t>李志强</t>
  </si>
  <si>
    <t>梁山京梁机电安装工程有限公司</t>
  </si>
  <si>
    <t>聊城通达化工有限公司</t>
  </si>
  <si>
    <t>菱电（广州）机电科技有限公司</t>
  </si>
  <si>
    <t>卢志强</t>
  </si>
  <si>
    <t>南通市悦华新材料科技有限公司</t>
  </si>
  <si>
    <t>内蒙古慧希能源环保科技有限公司</t>
  </si>
  <si>
    <t>内蒙古路腾达商贸有限公司</t>
  </si>
  <si>
    <t>能环-北京农商行丰台支行</t>
  </si>
  <si>
    <t>能环-建行北京木樨园支行</t>
  </si>
  <si>
    <t>能环-民生银行西客站支行</t>
  </si>
  <si>
    <t>平安养老保险股份有限公司北京分公司</t>
  </si>
  <si>
    <t>青岛复兴鑫机电设备有限公司</t>
  </si>
  <si>
    <t>青岛韩一机电有限公司</t>
  </si>
  <si>
    <t>青海宜化化工有限责任公司</t>
  </si>
  <si>
    <t>任丘市光明门业有限公司</t>
  </si>
  <si>
    <t>荣辉-北京农商行西城支行</t>
  </si>
  <si>
    <t>三河泰达燃气有限公司</t>
  </si>
  <si>
    <t>山东金岭化工股份有限公司</t>
  </si>
  <si>
    <t>山东绿淼水处理设备有限公司</t>
  </si>
  <si>
    <t>山东普尼奥水处理科技有限公司</t>
  </si>
  <si>
    <t>山西金鼎潞宝能源科技有限公司</t>
  </si>
  <si>
    <t>山西思航农业发展有限公司</t>
  </si>
  <si>
    <t>陕西华辉盛世建筑工程有限公司</t>
  </si>
  <si>
    <t>上海创科泵业制造有限公司北京销售分公司</t>
  </si>
  <si>
    <t>上海荆凌机电科技有限公司</t>
  </si>
  <si>
    <t>上海凯泉泵业（集团）有限公司</t>
  </si>
  <si>
    <t>上海鸥赫机电有限公司</t>
  </si>
  <si>
    <t>上海雪悟空调冷冻设备有限公司</t>
  </si>
  <si>
    <t>深圳市城铁物业服务股份有限公司</t>
  </si>
  <si>
    <t>石家庄冀冠制冷设备维修有限公司</t>
  </si>
  <si>
    <t>石亚辉</t>
  </si>
  <si>
    <t>舜创（北京）环保科技有限公司</t>
  </si>
  <si>
    <t>四川智超能环科技发展有限公司</t>
  </si>
  <si>
    <t>松下制冷（大连）有限公司</t>
  </si>
  <si>
    <t>宋建功</t>
  </si>
  <si>
    <t>孙增鑫</t>
  </si>
  <si>
    <t>泰思睿（北京）商贸有限公司</t>
  </si>
  <si>
    <t>腾翔服务中心-陈仁梅</t>
  </si>
  <si>
    <t>天恩汇通（北京）科技发展有限公司</t>
  </si>
  <si>
    <t>天津东壹制冷科技发展有限公司</t>
  </si>
  <si>
    <t>天津金扬力通贸易有限公司</t>
  </si>
  <si>
    <t>天津市安吉瑞化工有限公司</t>
  </si>
  <si>
    <t>天津市纪嘉科技有限公司</t>
  </si>
  <si>
    <t>天津市项城建筑安装工程有限公司</t>
  </si>
  <si>
    <t>天津万民劳务服务有限公司</t>
  </si>
  <si>
    <t>天津倚天工程咨询有限公司</t>
  </si>
  <si>
    <t>天津智诚机电设备有限公司</t>
  </si>
  <si>
    <t>天宇华测科技有限公司</t>
  </si>
  <si>
    <t>王金贵</t>
  </si>
  <si>
    <t>王金一</t>
  </si>
  <si>
    <t>王久利</t>
  </si>
  <si>
    <t>王玲霞</t>
  </si>
  <si>
    <t>王晓兵</t>
  </si>
  <si>
    <t>王振东</t>
  </si>
  <si>
    <t>吴宇晨</t>
  </si>
  <si>
    <t>香河磊逊机电安装工程有限公司</t>
  </si>
  <si>
    <t>肖丽琴</t>
  </si>
  <si>
    <t>新东方教育科技集团有限公司</t>
  </si>
  <si>
    <t>新疆广汇新能源有限公司</t>
  </si>
  <si>
    <t>兴源中盛（北京）工程技术有限公司</t>
  </si>
  <si>
    <t>徐禹烨</t>
  </si>
  <si>
    <t>许云付</t>
  </si>
  <si>
    <t>宣化钢铁集团有限责任公司</t>
  </si>
  <si>
    <t>玉田县建设委员会锅炉安装维修队</t>
  </si>
  <si>
    <t>钰豪（北京）建筑工程有限公司</t>
  </si>
  <si>
    <t>袁宝林</t>
  </si>
  <si>
    <t>岳开</t>
  </si>
  <si>
    <t>张财</t>
  </si>
  <si>
    <t>张建平</t>
  </si>
  <si>
    <t>张杰</t>
  </si>
  <si>
    <t>张俊龙</t>
  </si>
  <si>
    <t>张书云</t>
  </si>
  <si>
    <t>郑卫强</t>
  </si>
  <si>
    <t>郑州珑玉清洁用品有限公司</t>
  </si>
  <si>
    <t>芝麻-招商银行西客站支行</t>
  </si>
  <si>
    <t>中驰恒业（北京）线缆制造有限公司</t>
  </si>
  <si>
    <t>中国电信北京分公司</t>
  </si>
  <si>
    <t>中国环境有限公司</t>
  </si>
  <si>
    <t>中国交通建设股份有限公司</t>
  </si>
  <si>
    <t>中国民生银行股份有限公司北京分行</t>
  </si>
  <si>
    <t>中国人民财产保险股份有限公司北京市分公司</t>
  </si>
  <si>
    <t>中国水利电力物资西安有限公司</t>
  </si>
  <si>
    <t>中国太平洋财产保险股份有限公司北京分公司</t>
  </si>
  <si>
    <t>中海油天津化工研究设计院有限公司</t>
  </si>
  <si>
    <t>中交富通（北京）建设工程有限公司</t>
  </si>
  <si>
    <t>中金招标有限责任公司</t>
  </si>
  <si>
    <t>中泰联合认证有限公司</t>
  </si>
  <si>
    <t>中央军委机关事务管理总局第四保障处</t>
  </si>
  <si>
    <t>朱法产</t>
  </si>
  <si>
    <t>株洲市云享信息技术有限公司</t>
  </si>
  <si>
    <t>筑建伟业（北京）信息咨询服务有限公司</t>
  </si>
  <si>
    <t>北京金三环宾馆有限公司</t>
  </si>
  <si>
    <t>深圳亿鼎企业管理顾问有限公司</t>
  </si>
  <si>
    <t>廊坊华能泓裕橡塑制品有限公司大城分公司</t>
  </si>
  <si>
    <t>小玩意（深圳）文化有限公司</t>
  </si>
  <si>
    <t>应付编码</t>
  </si>
  <si>
    <t>销售方单位名称（供应商）</t>
  </si>
  <si>
    <t>发票编号</t>
  </si>
  <si>
    <t>发票类型</t>
  </si>
  <si>
    <t>价税合计</t>
  </si>
  <si>
    <t>开票日期</t>
  </si>
  <si>
    <t>购买方主体</t>
  </si>
  <si>
    <t>负责人</t>
  </si>
  <si>
    <t>税额</t>
  </si>
  <si>
    <t>月</t>
  </si>
  <si>
    <t>日</t>
  </si>
  <si>
    <t>应付00076-Z20230413-000017-能环-商贸部-部门管理-20230401-0-模块式风冷模块机组等材料-0500-20230430-1059409.29</t>
  </si>
  <si>
    <t>应付00042-P20230201-000837-能环-三河兴达房地产-工程-改造-20230303-552085.86-采购阀门、法兰管件等-0487-20230328-15264</t>
  </si>
  <si>
    <t>应付00101-Z20230413-000013-能环-工程部-部门管理-20230401-0-橡塑板采购费-0510-20230411-8000</t>
  </si>
  <si>
    <t>应付00038-P20220610-000182-能环-新疆华泰氯碱厂-运维-维修-20211105-2068920-维修结算（石小红）-0490-20230328-84800</t>
  </si>
  <si>
    <t>07073764</t>
  </si>
  <si>
    <t>应付00044-P20221012-000747-能环-国豪物业-韦伯豪家园-EMC-制冷与供暖运营-20221115-8659334.29-韦伯豪锅炉低氮改造报告（曹帅）-0480-20230328-4240</t>
  </si>
  <si>
    <t>07073766</t>
  </si>
  <si>
    <t>应付00045-P20221012-000747-能环-国豪物业-韦伯豪家园-EMC-制冷与供暖运营-20221115-8659334.29-韦伯豪业主管道面恢复（吴庆华）-0480-20230328-2120</t>
  </si>
  <si>
    <t>应付00037-Z20230413-000017-能环-商贸部-部门管理-20230401-0-高碑店库房设备维修维护结算（刘述光）-0491-20230328-100700</t>
  </si>
  <si>
    <t>07073765</t>
  </si>
  <si>
    <t>00901499</t>
  </si>
  <si>
    <t>应付00024-P20221202-000792-能环-金融街物业-西直门华电大厦-运维-运行-20230101-302227.2-230301-231231西直门办公楼B座锅炉房水泵、电机保养-20230331-10000</t>
  </si>
  <si>
    <t>00346523</t>
  </si>
  <si>
    <t>07164690</t>
  </si>
  <si>
    <t>07164691</t>
  </si>
  <si>
    <t>07164692</t>
  </si>
  <si>
    <t>07164693</t>
  </si>
  <si>
    <t>07164694</t>
  </si>
  <si>
    <t>07175455</t>
  </si>
  <si>
    <t>07175456</t>
  </si>
  <si>
    <t>07175457</t>
  </si>
  <si>
    <t>07175458</t>
  </si>
  <si>
    <t>07175459</t>
  </si>
  <si>
    <t>07175460</t>
  </si>
  <si>
    <t>应付00095-P20221012-000747-能环-国豪物业-韦伯豪家园-EMC-制冷与供暖运营-20221115-8659334.29-韦伯豪家园采暖季锅炉废气、废水检测尾款-0492-20230420-10500</t>
  </si>
  <si>
    <t>25025522</t>
  </si>
  <si>
    <t>应付00181-P20221010-000742-能环-聚佳豪庭酒店-运维-保养-20230501-26000-4套轴承费-0498-20230430-84</t>
  </si>
  <si>
    <t>北京万特轴承有限公司</t>
  </si>
  <si>
    <t>49259227</t>
  </si>
  <si>
    <t>应付00182-P20230114-000830-能环-世邦魏理仕-朗诗大厦（融汇佳盛）-运维-保养-20220925-35000-2套轴承费-0498-20230430-290</t>
  </si>
  <si>
    <t>应付00183-P20221202-000792-能环-金融街物业-西直门华电大厦-运维-运行-20230101-302227.2-4套轴承费-0498-20230430-740</t>
  </si>
  <si>
    <t>应付00258-Z20230413-000015-能环-财务部-部门管理-20230401-0-202303-202402快递费-20240331-200</t>
  </si>
  <si>
    <t>应付00209-Z20230413-000019-能环-客服部-部门管理-20230401-0-202303-202402快递费-20230415-9000</t>
  </si>
  <si>
    <t>应付00280-Z20230413-000017-能环-商贸部-部门管理-20230401-0-202303-202402快递费-20240331-600</t>
  </si>
  <si>
    <t>应付00243-Z20230413-000014-能环-总裁室-部门管理-20230401-0-202303快递费-20230415-1200</t>
  </si>
  <si>
    <t>应付00221-Z20230413-000018-能环-综合部-部门管理-20230401-0-202303-202402快递费-20230415-576</t>
  </si>
  <si>
    <t>应付00107-P20221226-000809-能环-青岛广联升-泰州明发广场-运维-运行-20221115-211200-空调机房管道维护（宋庆莲）-0507-20230430-1049.4</t>
  </si>
  <si>
    <t>07165421</t>
  </si>
  <si>
    <t>应付00197-P20221012-000747-能环-国豪物业-韦伯豪家园-EMC-制冷与供暖运营-20221115-8659334.29-4.5-4.7管道跑水装修恢复费（王广兵）-0511-20230430-2332</t>
  </si>
  <si>
    <t>07165422</t>
  </si>
  <si>
    <t>应付00258-Z20230413-000015-能环-财务部-管理-部门-20230401-0-202303-202402快递费-20240331-200</t>
  </si>
  <si>
    <t>应付00367-Z20230413-000018-能环-综合部-管理-部门-20230401-0-代孙方涛垫付个人快递费-0514-20230425-8.4</t>
  </si>
  <si>
    <t>应付00271-Z20230413-000013-能环-工程部-管理-部门-20230401-0-202303-202402快递费-20240331-200</t>
  </si>
  <si>
    <t>应付00209-Z20230413-000019-能环-客服部-管理-部门-20230401-0-202303-202402快递费-20230415-9000</t>
  </si>
  <si>
    <t>应付00280-Z20230413-000017-能环-商贸部-管理-部门-20230401-0-202303-202402快递费-20240331-600</t>
  </si>
  <si>
    <t>应付00349-Z20230413-000052-芝麻-信息部-管理-部门-20230401-0-快递费-20230401-200</t>
  </si>
  <si>
    <t>应付00310-Z20230413-000011-能环-运维部-管理-部门-20230401-0-快递费-20230415-360</t>
  </si>
  <si>
    <t>应付00221-Z20230413-000018-能环-综合部-管理-部门-20230401-0-202303-202402快递费-20230415-576</t>
  </si>
  <si>
    <t>应付00359-P20230421-000947-能环-以岭北京商务公司-运维-保养-20230421-0-采购8桶制冷润滑剂-0525-20230430-12400</t>
  </si>
  <si>
    <t>应付00360-P20230413-000937-能环-海特光电-运维-保养-20230424-17000-采购2桶制冷润滑剂-0525-20230430-3100</t>
  </si>
  <si>
    <t>应付00361-P20230423-000949-能环-鑫杭盛+西单明珠商场-运维-保养-20230423-0-采购8桶制冷润滑剂-0525-20230430-13200</t>
  </si>
  <si>
    <t>应付00362-P20230404-000919-能环-荣宝斋-运维-保养-20230401-207000-采购5桶制冷润滑剂-0525-20230430-8000</t>
  </si>
  <si>
    <t>应付00200-Z20230413-000019-能环-客服部-部门管理-20230401-0-标书费-0030-20230417-530</t>
  </si>
  <si>
    <t>03616941</t>
  </si>
  <si>
    <t>应付00128-Z20230413-000014-能环-总裁室-管理-部门-20230401-0-课程学习费-0533-20230429-300000</t>
  </si>
  <si>
    <t>应付00235-Z20230413-000018-能环-综合部-管理-部门-20230401-0-京QQH295车险（五菱荣光）-20230420-2200</t>
  </si>
  <si>
    <t>00998206</t>
  </si>
  <si>
    <t>应付00180-P20220610-000132-能环-包钢稀土钢板材-运维-运行-20220201-738794-运行包干费结算-设备维保费（胡育思）-0505-20230430-53398.89</t>
  </si>
  <si>
    <t>应付00339-P20220610-000579-冷暖-美洋物业-和乔丽晶-EMC-制冷与供暖运营-20190518-54000000-和乔丽晶2020.4-2021.3设备维保维护费（胡育思）-0523-20230430-39504.14</t>
  </si>
  <si>
    <t>应付公司</t>
  </si>
  <si>
    <t>应付部门</t>
  </si>
  <si>
    <t>支出二类</t>
  </si>
  <si>
    <t>收款单位名称</t>
  </si>
  <si>
    <t>应付金额</t>
  </si>
  <si>
    <t>入职日期</t>
  </si>
  <si>
    <t>转正日期</t>
  </si>
  <si>
    <t>离职日期</t>
  </si>
  <si>
    <t>基本工资</t>
  </si>
  <si>
    <t>绩效工资</t>
  </si>
  <si>
    <t>加班工资</t>
  </si>
  <si>
    <t>职级工资</t>
  </si>
  <si>
    <t>保密津贴</t>
  </si>
  <si>
    <t>综合补助</t>
  </si>
  <si>
    <t>劳务费</t>
  </si>
  <si>
    <t>标准工资</t>
  </si>
  <si>
    <t>计薪
天数</t>
  </si>
  <si>
    <t>缺勤
天数</t>
  </si>
  <si>
    <t>缺勤
扣款</t>
  </si>
  <si>
    <t>绩效
扣款</t>
  </si>
  <si>
    <t>其他
扣款</t>
  </si>
  <si>
    <t>其他扣款说明</t>
  </si>
  <si>
    <t>工资收入</t>
  </si>
  <si>
    <t>奖金提成</t>
  </si>
  <si>
    <t>奖金提成说明</t>
  </si>
  <si>
    <t>病假补助</t>
  </si>
  <si>
    <t>其他应发</t>
  </si>
  <si>
    <t>其他应发说明</t>
  </si>
  <si>
    <t>核定当月收入总额</t>
  </si>
  <si>
    <t>公积金代扣</t>
  </si>
  <si>
    <t>养老个缴</t>
  </si>
  <si>
    <t>医疗个缴</t>
  </si>
  <si>
    <t>失业个缴</t>
  </si>
  <si>
    <t>社保代扣</t>
  </si>
  <si>
    <t>手续费</t>
  </si>
  <si>
    <t>实发总额</t>
  </si>
  <si>
    <t>社保单位</t>
  </si>
  <si>
    <t>支付主体</t>
  </si>
  <si>
    <t>身份证号</t>
  </si>
  <si>
    <t>手机号码</t>
  </si>
  <si>
    <t>开户银行</t>
  </si>
  <si>
    <t>卡号</t>
  </si>
  <si>
    <t>工资社保公积金</t>
  </si>
  <si>
    <t>芝麻-管理-部门-20230401-P20230509-000974</t>
  </si>
  <si>
    <t>2024年2月工资</t>
  </si>
  <si>
    <t>2023-04-01</t>
  </si>
  <si>
    <t>430521199307196854</t>
  </si>
  <si>
    <t>招商银行</t>
  </si>
  <si>
    <t>6214 8301 5221 1875</t>
  </si>
  <si>
    <t>王慧娟</t>
  </si>
  <si>
    <t>2023-06-01</t>
  </si>
  <si>
    <t>130434199001234446</t>
  </si>
  <si>
    <t>6214 8301 2113 5676</t>
  </si>
  <si>
    <t>2022-07-01</t>
  </si>
  <si>
    <t>110224198601021813</t>
  </si>
  <si>
    <t xml:space="preserve">6225 8810 0714 4289 </t>
  </si>
  <si>
    <t>月份</t>
  </si>
  <si>
    <t>岗位</t>
  </si>
  <si>
    <t>用工形式</t>
  </si>
  <si>
    <t>归属公司</t>
  </si>
  <si>
    <t>推广专员</t>
  </si>
  <si>
    <t>劳动合同</t>
  </si>
  <si>
    <t>信息经理</t>
  </si>
  <si>
    <t>前端工程师</t>
  </si>
  <si>
    <t>工作截止日</t>
  </si>
  <si>
    <t>在职天数</t>
  </si>
  <si>
    <t>是否转正</t>
  </si>
  <si>
    <t>离职扣款</t>
  </si>
  <si>
    <t>扣款说明</t>
  </si>
  <si>
    <t>离职退款</t>
  </si>
  <si>
    <t>退款说明</t>
  </si>
  <si>
    <t>异动前</t>
  </si>
  <si>
    <t>异动后</t>
  </si>
  <si>
    <t>异动原因</t>
  </si>
  <si>
    <t>薪资</t>
  </si>
  <si>
    <t>异动日期</t>
  </si>
  <si>
    <t>经理</t>
  </si>
  <si>
    <t>调薪</t>
  </si>
  <si>
    <t>转正类别</t>
  </si>
  <si>
    <t>部门/项目</t>
  </si>
  <si>
    <t>四</t>
  </si>
  <si>
    <t>五</t>
  </si>
  <si>
    <t>六</t>
  </si>
  <si>
    <t>一</t>
  </si>
  <si>
    <t>二</t>
  </si>
  <si>
    <t>三</t>
  </si>
  <si>
    <t>缺勤天数OR单价</t>
  </si>
  <si>
    <t>班</t>
  </si>
  <si>
    <t>年假</t>
  </si>
  <si>
    <t>事假</t>
  </si>
  <si>
    <t>13</t>
  </si>
  <si>
    <t>17</t>
  </si>
  <si>
    <t>地标</t>
  </si>
  <si>
    <t>户口性质</t>
  </si>
  <si>
    <t>申报基数</t>
  </si>
  <si>
    <t>养老、失业基数</t>
  </si>
  <si>
    <t>工伤基数</t>
  </si>
  <si>
    <t>医疗、生育基数</t>
  </si>
  <si>
    <t>养老公司</t>
  </si>
  <si>
    <t>失业公司</t>
  </si>
  <si>
    <t>工伤公司</t>
  </si>
  <si>
    <t>医疗（含生育）</t>
  </si>
  <si>
    <t>公司部分合计</t>
  </si>
  <si>
    <t>养老个人</t>
  </si>
  <si>
    <t>医疗个人</t>
  </si>
  <si>
    <t>失业个人</t>
  </si>
  <si>
    <t>个人部分合计</t>
  </si>
  <si>
    <t>缴费合计</t>
  </si>
  <si>
    <t>起始缴纳月份</t>
  </si>
  <si>
    <t>终止缴纳月份</t>
  </si>
  <si>
    <t>是否增员成功</t>
  </si>
  <si>
    <t>调整记录</t>
  </si>
  <si>
    <t>状态</t>
  </si>
  <si>
    <t>北京芝麻物联科技发展有限公司</t>
  </si>
  <si>
    <t>总部</t>
  </si>
  <si>
    <t>外埠城镇职工</t>
  </si>
  <si>
    <t>202304能环转芝麻</t>
  </si>
  <si>
    <t>在缴</t>
  </si>
  <si>
    <t>本市城镇职工</t>
  </si>
  <si>
    <t>外埠农村劳动力</t>
  </si>
  <si>
    <t>202306新增</t>
  </si>
  <si>
    <t>类型</t>
  </si>
  <si>
    <t>型号</t>
  </si>
  <si>
    <t>数量</t>
  </si>
  <si>
    <t>领取日期</t>
  </si>
  <si>
    <t>扣押金月份</t>
  </si>
  <si>
    <t>押金金额</t>
  </si>
  <si>
    <t>办理离职手续时间</t>
  </si>
  <si>
    <t>押金返还记录</t>
  </si>
  <si>
    <t>应发金额</t>
  </si>
  <si>
    <t>应发说明</t>
  </si>
  <si>
    <t>应扣金额</t>
  </si>
  <si>
    <t>应扣说明</t>
  </si>
  <si>
    <t>公积金自理</t>
  </si>
  <si>
    <t>社保自理</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</si>
</sst>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yyyy&quot;年&quot;m&quot;月&quot;;@"/>
    <numFmt numFmtId="179" formatCode="yyyy/m/d;@"/>
    <numFmt numFmtId="180" formatCode="#,##0.00_ "/>
    <numFmt numFmtId="181" formatCode="yyyy/mm/dd"/>
    <numFmt numFmtId="182" formatCode="yy/m/d;@"/>
  </numFmts>
  <fonts count="56">
    <font>
      <sz val="12"/>
      <color theme="1"/>
      <name val="等线"/>
      <charset val="134"/>
      <scheme val="minor"/>
    </font>
    <font>
      <b/>
      <sz val="10"/>
      <color theme="1"/>
      <name val="黑体"/>
      <charset val="134"/>
    </font>
    <font>
      <sz val="10"/>
      <name val="黑体"/>
      <charset val="134"/>
    </font>
    <font>
      <sz val="10"/>
      <color theme="1"/>
      <name val="黑体"/>
      <charset val="134"/>
    </font>
    <font>
      <b/>
      <sz val="10"/>
      <name val="黑体"/>
      <charset val="134"/>
    </font>
    <font>
      <sz val="10"/>
      <color rgb="FF000000"/>
      <name val="黑体"/>
      <charset val="134"/>
    </font>
    <font>
      <b/>
      <sz val="10"/>
      <color indexed="8"/>
      <name val="黑体"/>
      <charset val="134"/>
    </font>
    <font>
      <sz val="10"/>
      <color indexed="8"/>
      <name val="黑体"/>
      <charset val="134"/>
    </font>
    <font>
      <b/>
      <sz val="10"/>
      <color rgb="FF000000"/>
      <name val="黑体"/>
      <charset val="134"/>
    </font>
    <font>
      <b/>
      <u/>
      <sz val="10"/>
      <color rgb="FF800080"/>
      <name val="黑体"/>
      <charset val="134"/>
    </font>
    <font>
      <b/>
      <sz val="10"/>
      <color rgb="FFFF0000"/>
      <name val="黑体"/>
      <charset val="134"/>
    </font>
    <font>
      <sz val="10"/>
      <color rgb="FFFF0000"/>
      <name val="黑体"/>
      <charset val="134"/>
    </font>
    <font>
      <sz val="12"/>
      <color theme="1"/>
      <name val="黑体"/>
      <charset val="134"/>
    </font>
    <font>
      <b/>
      <sz val="10"/>
      <color rgb="FF000000"/>
      <name val="宋体"/>
      <charset val="134"/>
    </font>
    <font>
      <sz val="10"/>
      <color rgb="FF000000"/>
      <name val="宋体"/>
      <charset val="134"/>
    </font>
    <font>
      <b/>
      <u/>
      <sz val="10"/>
      <color rgb="FF800080"/>
      <name val="宋体"/>
      <charset val="134"/>
    </font>
    <font>
      <u/>
      <sz val="10"/>
      <color rgb="FF800080"/>
      <name val="宋体"/>
      <charset val="134"/>
    </font>
    <font>
      <sz val="11"/>
      <color rgb="FF000000"/>
      <name val="宋体"/>
      <charset val="134"/>
    </font>
    <font>
      <sz val="10"/>
      <color rgb="FF666666"/>
      <name val="宋体"/>
      <charset val="134"/>
    </font>
    <font>
      <sz val="10"/>
      <color rgb="FF555555"/>
      <name val="宋体"/>
      <charset val="134"/>
    </font>
    <font>
      <b/>
      <sz val="10"/>
      <color rgb="FFC0504D"/>
      <name val="宋体"/>
      <charset val="134"/>
    </font>
    <font>
      <b/>
      <sz val="10"/>
      <color rgb="FFFF0000"/>
      <name val="宋体"/>
      <charset val="134"/>
    </font>
    <font>
      <sz val="9"/>
      <color rgb="FF76838F"/>
      <name val="Helvetica"/>
      <charset val="134"/>
    </font>
    <font>
      <u/>
      <sz val="10"/>
      <color theme="10"/>
      <name val="宋体"/>
      <charset val="134"/>
    </font>
    <font>
      <b/>
      <sz val="10"/>
      <color rgb="FF000000"/>
      <name val="新宋体"/>
      <charset val="134"/>
    </font>
    <font>
      <sz val="10"/>
      <color rgb="FFFF0000"/>
      <name val="宋体"/>
      <charset val="134"/>
    </font>
    <font>
      <sz val="10"/>
      <color rgb="FF000000"/>
      <name val="新宋体"/>
      <charset val="134"/>
    </font>
    <font>
      <b/>
      <sz val="14"/>
      <color rgb="FF000000"/>
      <name val="微软雅黑"/>
      <charset val="134"/>
    </font>
    <font>
      <u/>
      <sz val="11"/>
      <color rgb="FF800080"/>
      <name val="宋体"/>
      <charset val="134"/>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sz val="9"/>
      <name val="宋体"/>
      <charset val="134"/>
    </font>
    <font>
      <b/>
      <sz val="9"/>
      <name val="Tahoma"/>
      <charset val="134"/>
    </font>
    <font>
      <b/>
      <sz val="9"/>
      <color rgb="FF000000"/>
      <name val="宋体"/>
      <charset val="134"/>
    </font>
    <font>
      <sz val="9"/>
      <color rgb="FF000000"/>
      <name val="宋体"/>
      <charset val="134"/>
    </font>
    <font>
      <sz val="10"/>
      <name val="宋体"/>
      <charset val="134"/>
    </font>
    <font>
      <b/>
      <sz val="9"/>
      <name val="宋体"/>
      <charset val="134"/>
    </font>
  </fonts>
  <fills count="70">
    <fill>
      <patternFill patternType="none"/>
    </fill>
    <fill>
      <patternFill patternType="gray125"/>
    </fill>
    <fill>
      <patternFill patternType="solid">
        <fgColor theme="9" tint="0.6"/>
        <bgColor indexed="64"/>
      </patternFill>
    </fill>
    <fill>
      <patternFill patternType="solid">
        <fgColor rgb="FF00B050"/>
        <bgColor indexed="64"/>
      </patternFill>
    </fill>
    <fill>
      <patternFill patternType="solid">
        <fgColor theme="9" tint="0.4"/>
        <bgColor indexed="64"/>
      </patternFill>
    </fill>
    <fill>
      <patternFill patternType="solid">
        <fgColor rgb="FFFFFF00"/>
        <bgColor indexed="64"/>
      </patternFill>
    </fill>
    <fill>
      <patternFill patternType="solid">
        <fgColor rgb="FFFDEADA"/>
        <bgColor indexed="64"/>
      </patternFill>
    </fill>
    <fill>
      <patternFill patternType="solid">
        <fgColor rgb="FFDDD9C3"/>
        <bgColor indexed="64"/>
      </patternFill>
    </fill>
    <fill>
      <patternFill patternType="solid">
        <fgColor rgb="FFF2DBDB"/>
        <bgColor indexed="64"/>
      </patternFill>
    </fill>
    <fill>
      <patternFill patternType="solid">
        <fgColor rgb="FFDBEEF3"/>
        <bgColor indexed="64"/>
      </patternFill>
    </fill>
    <fill>
      <patternFill patternType="solid">
        <fgColor rgb="FFE5E0EC"/>
        <bgColor indexed="64"/>
      </patternFill>
    </fill>
    <fill>
      <patternFill patternType="solid">
        <fgColor rgb="FFFBD5B5"/>
        <bgColor indexed="64"/>
      </patternFill>
    </fill>
    <fill>
      <patternFill patternType="solid">
        <fgColor rgb="FFE5B9B7"/>
        <bgColor indexed="64"/>
      </patternFill>
    </fill>
    <fill>
      <patternFill patternType="solid">
        <fgColor rgb="FF31859B"/>
        <bgColor indexed="64"/>
      </patternFill>
    </fill>
    <fill>
      <patternFill patternType="solid">
        <fgColor rgb="FF7030A0"/>
        <bgColor indexed="64"/>
      </patternFill>
    </fill>
    <fill>
      <patternFill patternType="solid">
        <fgColor rgb="FF76923C"/>
        <bgColor indexed="64"/>
      </patternFill>
    </fill>
    <fill>
      <patternFill patternType="solid">
        <fgColor rgb="FFD99694"/>
        <bgColor indexed="64"/>
      </patternFill>
    </fill>
    <fill>
      <patternFill patternType="solid">
        <fgColor rgb="FF953734"/>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1F497D"/>
        <bgColor indexed="64"/>
      </patternFill>
    </fill>
    <fill>
      <patternFill patternType="solid">
        <fgColor rgb="FFFFC000"/>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CC1D9"/>
        <bgColor indexed="64"/>
      </patternFill>
    </fill>
    <fill>
      <patternFill patternType="solid">
        <fgColor rgb="FFD6E3BC"/>
        <bgColor indexed="64"/>
      </patternFill>
    </fill>
    <fill>
      <patternFill patternType="solid">
        <fgColor rgb="FF92CDDC"/>
        <bgColor indexed="64"/>
      </patternFill>
    </fill>
    <fill>
      <patternFill patternType="solid">
        <fgColor rgb="FFFFFE8B"/>
        <bgColor indexed="64"/>
      </patternFill>
    </fill>
    <fill>
      <patternFill patternType="solid">
        <fgColor rgb="FF8DB3E2"/>
        <bgColor indexed="64"/>
      </patternFill>
    </fill>
    <fill>
      <patternFill patternType="solid">
        <fgColor rgb="FFB2A2C7"/>
        <bgColor indexed="64"/>
      </patternFill>
    </fill>
    <fill>
      <patternFill patternType="solid">
        <fgColor rgb="FFB8CCE4"/>
        <bgColor indexed="64"/>
      </patternFill>
    </fill>
    <fill>
      <patternFill patternType="solid">
        <fgColor rgb="FFB6DDE8"/>
        <bgColor indexed="64"/>
      </patternFill>
    </fill>
    <fill>
      <patternFill patternType="solid">
        <fgColor rgb="FFC3D69B"/>
        <bgColor indexed="64"/>
      </patternFill>
    </fill>
    <fill>
      <patternFill patternType="solid">
        <fgColor rgb="FFDBE5F1"/>
        <bgColor indexed="64"/>
      </patternFill>
    </fill>
    <fill>
      <patternFill patternType="solid">
        <fgColor rgb="FFC6D9F0"/>
        <bgColor indexed="64"/>
      </patternFill>
    </fill>
    <fill>
      <patternFill patternType="solid">
        <fgColor rgb="FFC4BD9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29" fillId="0" borderId="0" applyFont="0" applyFill="0" applyBorder="0" applyAlignment="0" applyProtection="0">
      <alignment vertical="center"/>
    </xf>
    <xf numFmtId="44" fontId="29" fillId="0" borderId="0" applyFont="0" applyFill="0" applyBorder="0" applyAlignment="0" applyProtection="0">
      <alignment vertical="center"/>
    </xf>
    <xf numFmtId="9" fontId="29" fillId="0" borderId="0" applyFont="0" applyFill="0" applyBorder="0" applyAlignment="0" applyProtection="0">
      <alignment vertical="center"/>
    </xf>
    <xf numFmtId="41" fontId="29" fillId="0" borderId="0" applyFont="0" applyFill="0" applyBorder="0" applyAlignment="0" applyProtection="0">
      <alignment vertical="center"/>
    </xf>
    <xf numFmtId="42" fontId="29"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9" fillId="39" borderId="11"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12" applyNumberFormat="0" applyFill="0" applyAlignment="0" applyProtection="0">
      <alignment vertical="center"/>
    </xf>
    <xf numFmtId="0" fontId="36" fillId="0" borderId="12" applyNumberFormat="0" applyFill="0" applyAlignment="0" applyProtection="0">
      <alignment vertical="center"/>
    </xf>
    <xf numFmtId="0" fontId="37" fillId="0" borderId="13" applyNumberFormat="0" applyFill="0" applyAlignment="0" applyProtection="0">
      <alignment vertical="center"/>
    </xf>
    <xf numFmtId="0" fontId="37" fillId="0" borderId="0" applyNumberFormat="0" applyFill="0" applyBorder="0" applyAlignment="0" applyProtection="0">
      <alignment vertical="center"/>
    </xf>
    <xf numFmtId="0" fontId="38" fillId="40" borderId="14" applyNumberFormat="0" applyAlignment="0" applyProtection="0">
      <alignment vertical="center"/>
    </xf>
    <xf numFmtId="0" fontId="39" fillId="41" borderId="15" applyNumberFormat="0" applyAlignment="0" applyProtection="0">
      <alignment vertical="center"/>
    </xf>
    <xf numFmtId="0" fontId="40" fillId="41" borderId="14" applyNumberFormat="0" applyAlignment="0" applyProtection="0">
      <alignment vertical="center"/>
    </xf>
    <xf numFmtId="0" fontId="41" fillId="42" borderId="16" applyNumberFormat="0" applyAlignment="0" applyProtection="0">
      <alignment vertical="center"/>
    </xf>
    <xf numFmtId="0" fontId="42" fillId="0" borderId="17" applyNumberFormat="0" applyFill="0" applyAlignment="0" applyProtection="0">
      <alignment vertical="center"/>
    </xf>
    <xf numFmtId="0" fontId="43" fillId="0" borderId="18" applyNumberFormat="0" applyFill="0" applyAlignment="0" applyProtection="0">
      <alignment vertical="center"/>
    </xf>
    <xf numFmtId="0" fontId="44" fillId="43" borderId="0" applyNumberFormat="0" applyBorder="0" applyAlignment="0" applyProtection="0">
      <alignment vertical="center"/>
    </xf>
    <xf numFmtId="0" fontId="45" fillId="44" borderId="0" applyNumberFormat="0" applyBorder="0" applyAlignment="0" applyProtection="0">
      <alignment vertical="center"/>
    </xf>
    <xf numFmtId="0" fontId="46" fillId="45" borderId="0" applyNumberFormat="0" applyBorder="0" applyAlignment="0" applyProtection="0">
      <alignment vertical="center"/>
    </xf>
    <xf numFmtId="0" fontId="47" fillId="46" borderId="0" applyNumberFormat="0" applyBorder="0" applyAlignment="0" applyProtection="0">
      <alignment vertical="center"/>
    </xf>
    <xf numFmtId="0" fontId="48" fillId="47" borderId="0" applyNumberFormat="0" applyBorder="0" applyAlignment="0" applyProtection="0">
      <alignment vertical="center"/>
    </xf>
    <xf numFmtId="0" fontId="48" fillId="48" borderId="0" applyNumberFormat="0" applyBorder="0" applyAlignment="0" applyProtection="0">
      <alignment vertical="center"/>
    </xf>
    <xf numFmtId="0" fontId="47" fillId="49" borderId="0" applyNumberFormat="0" applyBorder="0" applyAlignment="0" applyProtection="0">
      <alignment vertical="center"/>
    </xf>
    <xf numFmtId="0" fontId="47" fillId="50" borderId="0" applyNumberFormat="0" applyBorder="0" applyAlignment="0" applyProtection="0">
      <alignment vertical="center"/>
    </xf>
    <xf numFmtId="0" fontId="48" fillId="51" borderId="0" applyNumberFormat="0" applyBorder="0" applyAlignment="0" applyProtection="0">
      <alignment vertical="center"/>
    </xf>
    <xf numFmtId="0" fontId="48" fillId="52" borderId="0" applyNumberFormat="0" applyBorder="0" applyAlignment="0" applyProtection="0">
      <alignment vertical="center"/>
    </xf>
    <xf numFmtId="0" fontId="47" fillId="53" borderId="0" applyNumberFormat="0" applyBorder="0" applyAlignment="0" applyProtection="0">
      <alignment vertical="center"/>
    </xf>
    <xf numFmtId="0" fontId="47" fillId="54" borderId="0" applyNumberFormat="0" applyBorder="0" applyAlignment="0" applyProtection="0">
      <alignment vertical="center"/>
    </xf>
    <xf numFmtId="0" fontId="48" fillId="55" borderId="0" applyNumberFormat="0" applyBorder="0" applyAlignment="0" applyProtection="0">
      <alignment vertical="center"/>
    </xf>
    <xf numFmtId="0" fontId="48" fillId="56" borderId="0" applyNumberFormat="0" applyBorder="0" applyAlignment="0" applyProtection="0">
      <alignment vertical="center"/>
    </xf>
    <xf numFmtId="0" fontId="47" fillId="57" borderId="0" applyNumberFormat="0" applyBorder="0" applyAlignment="0" applyProtection="0">
      <alignment vertical="center"/>
    </xf>
    <xf numFmtId="0" fontId="47" fillId="58" borderId="0" applyNumberFormat="0" applyBorder="0" applyAlignment="0" applyProtection="0">
      <alignment vertical="center"/>
    </xf>
    <xf numFmtId="0" fontId="48" fillId="59" borderId="0" applyNumberFormat="0" applyBorder="0" applyAlignment="0" applyProtection="0">
      <alignment vertical="center"/>
    </xf>
    <xf numFmtId="0" fontId="48" fillId="60" borderId="0" applyNumberFormat="0" applyBorder="0" applyAlignment="0" applyProtection="0">
      <alignment vertical="center"/>
    </xf>
    <xf numFmtId="0" fontId="47" fillId="61" borderId="0" applyNumberFormat="0" applyBorder="0" applyAlignment="0" applyProtection="0">
      <alignment vertical="center"/>
    </xf>
    <xf numFmtId="0" fontId="47" fillId="62" borderId="0" applyNumberFormat="0" applyBorder="0" applyAlignment="0" applyProtection="0">
      <alignment vertical="center"/>
    </xf>
    <xf numFmtId="0" fontId="48" fillId="63" borderId="0" applyNumberFormat="0" applyBorder="0" applyAlignment="0" applyProtection="0">
      <alignment vertical="center"/>
    </xf>
    <xf numFmtId="0" fontId="48" fillId="64" borderId="0" applyNumberFormat="0" applyBorder="0" applyAlignment="0" applyProtection="0">
      <alignment vertical="center"/>
    </xf>
    <xf numFmtId="0" fontId="47" fillId="65" borderId="0" applyNumberFormat="0" applyBorder="0" applyAlignment="0" applyProtection="0">
      <alignment vertical="center"/>
    </xf>
    <xf numFmtId="0" fontId="47" fillId="66" borderId="0" applyNumberFormat="0" applyBorder="0" applyAlignment="0" applyProtection="0">
      <alignment vertical="center"/>
    </xf>
    <xf numFmtId="0" fontId="48" fillId="67" borderId="0" applyNumberFormat="0" applyBorder="0" applyAlignment="0" applyProtection="0">
      <alignment vertical="center"/>
    </xf>
    <xf numFmtId="0" fontId="48" fillId="68" borderId="0" applyNumberFormat="0" applyBorder="0" applyAlignment="0" applyProtection="0">
      <alignment vertical="center"/>
    </xf>
    <xf numFmtId="0" fontId="47" fillId="69" borderId="0" applyNumberFormat="0" applyBorder="0" applyAlignment="0" applyProtection="0">
      <alignment vertical="center"/>
    </xf>
    <xf numFmtId="0" fontId="49" fillId="0" borderId="0"/>
    <xf numFmtId="0" fontId="49" fillId="0" borderId="0">
      <alignment vertical="center"/>
    </xf>
    <xf numFmtId="0" fontId="49" fillId="0" borderId="0">
      <alignment vertical="center"/>
    </xf>
    <xf numFmtId="0" fontId="29" fillId="0" borderId="0">
      <alignment vertical="center"/>
    </xf>
  </cellStyleXfs>
  <cellXfs count="356">
    <xf numFmtId="0" fontId="0" fillId="0" borderId="0" xfId="0">
      <alignment vertical="center"/>
    </xf>
    <xf numFmtId="0" fontId="1" fillId="2" borderId="1" xfId="0" applyFont="1" applyFill="1" applyBorder="1" applyAlignment="1">
      <alignment horizontal="center" vertical="center" wrapText="1"/>
    </xf>
    <xf numFmtId="0" fontId="0" fillId="0" borderId="1" xfId="0" applyBorder="1" applyAlignment="1">
      <alignment horizontal="center" vertical="center"/>
    </xf>
    <xf numFmtId="0" fontId="2" fillId="0" borderId="1" xfId="0" applyFont="1" applyFill="1" applyBorder="1" applyAlignment="1">
      <alignment horizontal="center" vertical="center"/>
    </xf>
    <xf numFmtId="176" fontId="3" fillId="3" borderId="1" xfId="0" applyNumberFormat="1" applyFont="1" applyFill="1" applyBorder="1" applyAlignment="1">
      <alignment horizontal="center" vertical="center"/>
    </xf>
    <xf numFmtId="0" fontId="3" fillId="3" borderId="1" xfId="0" applyFont="1" applyFill="1" applyBorder="1" applyAlignment="1">
      <alignment horizontal="center" vertical="center"/>
    </xf>
    <xf numFmtId="177" fontId="2" fillId="3" borderId="1" xfId="0" applyNumberFormat="1" applyFont="1" applyFill="1" applyBorder="1" applyAlignment="1">
      <alignment horizontal="center" vertical="center"/>
    </xf>
    <xf numFmtId="0" fontId="1" fillId="2" borderId="1" xfId="0" applyFont="1" applyFill="1" applyBorder="1" applyAlignment="1">
      <alignment horizontal="left" vertical="center" wrapText="1"/>
    </xf>
    <xf numFmtId="0" fontId="3" fillId="0" borderId="1" xfId="0" applyFont="1" applyBorder="1" applyAlignment="1">
      <alignment horizontal="left" vertical="center" wrapText="1"/>
    </xf>
    <xf numFmtId="0" fontId="2" fillId="0" borderId="1" xfId="0" applyFont="1" applyFill="1" applyBorder="1" applyAlignment="1">
      <alignment horizontal="left" vertical="center"/>
    </xf>
    <xf numFmtId="0" fontId="3" fillId="2" borderId="1" xfId="0" applyFont="1" applyFill="1" applyBorder="1" applyAlignment="1">
      <alignment horizontal="left" vertical="center"/>
    </xf>
    <xf numFmtId="178" fontId="3" fillId="2"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14" fontId="3" fillId="0" borderId="1" xfId="0" applyNumberFormat="1" applyFont="1" applyFill="1" applyBorder="1" applyAlignment="1">
      <alignment horizontal="left" vertical="center"/>
    </xf>
    <xf numFmtId="178" fontId="3" fillId="0" borderId="1" xfId="0" applyNumberFormat="1" applyFont="1" applyFill="1" applyBorder="1" applyAlignment="1">
      <alignment horizontal="left" vertical="center"/>
    </xf>
    <xf numFmtId="7" fontId="3" fillId="0" borderId="1" xfId="0" applyNumberFormat="1" applyFont="1" applyFill="1" applyBorder="1" applyAlignment="1">
      <alignment horizontal="left" vertical="center"/>
    </xf>
    <xf numFmtId="0" fontId="0" fillId="0" borderId="0" xfId="0" applyAlignment="1">
      <alignment horizontal="left" vertical="center"/>
    </xf>
    <xf numFmtId="0" fontId="4" fillId="4"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2" fillId="0" borderId="1" xfId="50" applyNumberFormat="1" applyFont="1" applyFill="1" applyBorder="1" applyAlignment="1">
      <alignment horizontal="left" vertical="center"/>
    </xf>
    <xf numFmtId="49" fontId="2" fillId="0" borderId="1" xfId="51" applyNumberFormat="1" applyFont="1" applyFill="1" applyBorder="1" applyAlignment="1">
      <alignment horizontal="left" vertical="center"/>
    </xf>
    <xf numFmtId="43" fontId="4" fillId="2" borderId="1" xfId="1" applyNumberFormat="1" applyFont="1" applyFill="1" applyBorder="1" applyAlignment="1">
      <alignment horizontal="left" vertical="center" wrapText="1"/>
    </xf>
    <xf numFmtId="177" fontId="2" fillId="0" borderId="1" xfId="0" applyNumberFormat="1" applyFont="1" applyFill="1" applyBorder="1" applyAlignment="1">
      <alignment horizontal="left" vertical="center"/>
    </xf>
    <xf numFmtId="178" fontId="2" fillId="0" borderId="1" xfId="0" applyNumberFormat="1" applyFont="1" applyFill="1" applyBorder="1" applyAlignment="1">
      <alignment horizontal="left" vertical="center"/>
    </xf>
    <xf numFmtId="0" fontId="5" fillId="0" borderId="1" xfId="0" applyFont="1" applyFill="1" applyBorder="1" applyAlignment="1">
      <alignment horizontal="left" vertical="center" wrapText="1"/>
    </xf>
    <xf numFmtId="0" fontId="3" fillId="0" borderId="0" xfId="0" applyFont="1" applyFill="1" applyAlignment="1">
      <alignment horizontal="center" vertical="top" wrapText="1"/>
    </xf>
    <xf numFmtId="0" fontId="3" fillId="0" borderId="0" xfId="0" applyFont="1" applyAlignment="1">
      <alignment horizontal="center" vertical="top" wrapText="1"/>
    </xf>
    <xf numFmtId="0" fontId="6" fillId="2" borderId="1" xfId="0" applyFont="1" applyFill="1" applyBorder="1" applyAlignment="1">
      <alignment horizontal="center" vertical="top" wrapText="1"/>
    </xf>
    <xf numFmtId="0" fontId="6" fillId="2" borderId="2" xfId="0" applyFont="1" applyFill="1" applyBorder="1" applyAlignment="1">
      <alignment horizontal="center" vertical="top" wrapText="1"/>
    </xf>
    <xf numFmtId="57" fontId="1" fillId="2" borderId="1" xfId="0" applyNumberFormat="1" applyFont="1" applyFill="1" applyBorder="1" applyAlignment="1">
      <alignment horizontal="center" vertical="top" wrapText="1"/>
    </xf>
    <xf numFmtId="0" fontId="6" fillId="2" borderId="3" xfId="0" applyFont="1" applyFill="1" applyBorder="1" applyAlignment="1">
      <alignment horizontal="center" vertical="top" wrapText="1"/>
    </xf>
    <xf numFmtId="0" fontId="7" fillId="0" borderId="1" xfId="0" applyFont="1" applyFill="1" applyBorder="1" applyAlignment="1">
      <alignment horizontal="center" vertical="top" wrapText="1"/>
    </xf>
    <xf numFmtId="49" fontId="3" fillId="0" borderId="1" xfId="0" applyNumberFormat="1" applyFont="1" applyFill="1" applyBorder="1" applyAlignment="1">
      <alignment horizontal="center" vertical="top" wrapText="1"/>
    </xf>
    <xf numFmtId="0" fontId="3" fillId="5" borderId="1" xfId="0" applyFont="1" applyFill="1" applyBorder="1" applyAlignment="1">
      <alignment horizontal="center" vertical="top" wrapText="1"/>
    </xf>
    <xf numFmtId="0" fontId="3" fillId="0" borderId="1" xfId="0" applyFont="1" applyFill="1" applyBorder="1" applyAlignment="1">
      <alignment horizontal="center" vertical="top" wrapText="1"/>
    </xf>
    <xf numFmtId="0" fontId="7" fillId="2" borderId="1" xfId="50" applyFont="1" applyFill="1" applyBorder="1" applyAlignment="1">
      <alignment horizontal="left" vertical="center" wrapText="1"/>
    </xf>
    <xf numFmtId="0" fontId="3" fillId="0" borderId="1" xfId="0" applyFont="1" applyBorder="1" applyAlignment="1">
      <alignment horizontal="left" vertical="center"/>
    </xf>
    <xf numFmtId="0" fontId="3" fillId="4" borderId="1" xfId="0" applyFont="1" applyFill="1" applyBorder="1" applyAlignment="1">
      <alignment horizontal="left" vertical="center"/>
    </xf>
    <xf numFmtId="0" fontId="7" fillId="4" borderId="1" xfId="50" applyFont="1" applyFill="1" applyBorder="1" applyAlignment="1">
      <alignment horizontal="left" vertical="center" wrapText="1"/>
    </xf>
    <xf numFmtId="0" fontId="8" fillId="0" borderId="0" xfId="0" applyFont="1" applyFill="1" applyAlignment="1">
      <alignment horizontal="left" vertical="center" wrapText="1"/>
    </xf>
    <xf numFmtId="0" fontId="5" fillId="0" borderId="0" xfId="0" applyFont="1" applyFill="1" applyAlignment="1">
      <alignment horizontal="left" vertical="center" wrapText="1"/>
    </xf>
    <xf numFmtId="0" fontId="5" fillId="0" borderId="0" xfId="0" applyFont="1" applyFill="1" applyAlignment="1">
      <alignment horizontal="left" vertical="center"/>
    </xf>
    <xf numFmtId="0" fontId="5" fillId="0" borderId="0" xfId="0" applyFont="1" applyFill="1" applyBorder="1" applyAlignment="1">
      <alignment horizontal="left" vertical="center"/>
    </xf>
    <xf numFmtId="0" fontId="3" fillId="0" borderId="0" xfId="0" applyFont="1" applyFill="1" applyAlignment="1">
      <alignment horizontal="left" vertical="center"/>
    </xf>
    <xf numFmtId="0" fontId="9" fillId="0" borderId="1" xfId="0" applyFont="1" applyFill="1" applyBorder="1" applyAlignment="1" applyProtection="1">
      <alignment horizontal="left" vertical="center" wrapText="1"/>
      <protection locked="0"/>
    </xf>
    <xf numFmtId="179" fontId="8" fillId="2" borderId="1" xfId="0" applyNumberFormat="1" applyFont="1" applyFill="1" applyBorder="1" applyAlignment="1" applyProtection="1">
      <alignment horizontal="left" vertical="center" wrapText="1"/>
      <protection locked="0"/>
    </xf>
    <xf numFmtId="0" fontId="5" fillId="0" borderId="1"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wrapText="1"/>
      <protection locked="0"/>
    </xf>
    <xf numFmtId="180" fontId="5" fillId="0" borderId="1" xfId="0" applyNumberFormat="1" applyFont="1" applyFill="1" applyBorder="1" applyAlignment="1" applyProtection="1">
      <alignment horizontal="left" vertical="center" wrapText="1"/>
      <protection locked="0"/>
    </xf>
    <xf numFmtId="0" fontId="5" fillId="0" borderId="1" xfId="0" applyFont="1" applyFill="1" applyBorder="1" applyAlignment="1">
      <alignment horizontal="left" vertical="center"/>
    </xf>
    <xf numFmtId="0" fontId="5" fillId="0" borderId="0" xfId="0" applyFont="1" applyFill="1" applyBorder="1" applyAlignment="1" applyProtection="1">
      <alignment horizontal="left" vertical="center" wrapText="1"/>
      <protection locked="0"/>
    </xf>
    <xf numFmtId="180" fontId="8" fillId="2" borderId="1" xfId="0" applyNumberFormat="1" applyFont="1" applyFill="1" applyBorder="1" applyAlignment="1" applyProtection="1">
      <alignment horizontal="left" vertical="center" wrapText="1"/>
      <protection locked="0"/>
    </xf>
    <xf numFmtId="49" fontId="4" fillId="2" borderId="1" xfId="0" applyNumberFormat="1" applyFont="1" applyFill="1" applyBorder="1" applyAlignment="1">
      <alignment horizontal="left" vertical="center" wrapText="1"/>
    </xf>
    <xf numFmtId="0" fontId="4" fillId="2" borderId="1" xfId="0" applyFont="1" applyFill="1" applyBorder="1" applyAlignment="1">
      <alignment horizontal="left" vertical="center"/>
    </xf>
    <xf numFmtId="57" fontId="5" fillId="0" borderId="1" xfId="0" applyNumberFormat="1" applyFont="1" applyFill="1" applyBorder="1" applyAlignment="1" applyProtection="1">
      <alignment horizontal="left" vertical="center" wrapText="1"/>
    </xf>
    <xf numFmtId="181" fontId="5" fillId="0" borderId="1" xfId="0" applyNumberFormat="1" applyFont="1" applyFill="1" applyBorder="1" applyAlignment="1" applyProtection="1">
      <alignment horizontal="left" vertical="center"/>
      <protection locked="0"/>
    </xf>
    <xf numFmtId="49" fontId="2" fillId="0" borderId="1" xfId="0" applyNumberFormat="1" applyFont="1" applyFill="1" applyBorder="1" applyAlignment="1">
      <alignment horizontal="left" vertical="center" wrapText="1"/>
    </xf>
    <xf numFmtId="176" fontId="2" fillId="0" borderId="1" xfId="0" applyNumberFormat="1" applyFont="1" applyFill="1" applyBorder="1" applyAlignment="1">
      <alignment horizontal="left" vertical="center"/>
    </xf>
    <xf numFmtId="0" fontId="10" fillId="0" borderId="1" xfId="0" applyFont="1" applyFill="1" applyBorder="1" applyAlignment="1">
      <alignment horizontal="left" vertical="center"/>
    </xf>
    <xf numFmtId="0" fontId="11" fillId="0" borderId="0" xfId="0" applyFont="1" applyFill="1" applyAlignment="1">
      <alignment horizontal="left" vertical="center"/>
    </xf>
    <xf numFmtId="176" fontId="4" fillId="2" borderId="1" xfId="0" applyNumberFormat="1" applyFont="1" applyFill="1" applyBorder="1" applyAlignment="1">
      <alignment horizontal="left" vertical="center" wrapText="1"/>
    </xf>
    <xf numFmtId="0" fontId="2" fillId="0" borderId="1" xfId="49" applyFont="1" applyFill="1" applyBorder="1" applyAlignment="1">
      <alignment horizontal="left" vertical="center"/>
    </xf>
    <xf numFmtId="176" fontId="2" fillId="5" borderId="1" xfId="0" applyNumberFormat="1" applyFont="1" applyFill="1" applyBorder="1" applyAlignment="1">
      <alignment horizontal="left" vertical="center"/>
    </xf>
    <xf numFmtId="176" fontId="2" fillId="0" borderId="1" xfId="52" applyNumberFormat="1" applyFont="1" applyFill="1" applyBorder="1" applyAlignment="1">
      <alignment horizontal="left" vertical="center" wrapText="1"/>
    </xf>
    <xf numFmtId="176" fontId="4" fillId="2" borderId="1" xfId="0" applyNumberFormat="1" applyFont="1" applyFill="1" applyBorder="1" applyAlignment="1">
      <alignment horizontal="left" vertical="center"/>
    </xf>
    <xf numFmtId="7" fontId="2"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0" fontId="4" fillId="2" borderId="4" xfId="0" applyFont="1" applyFill="1" applyBorder="1" applyAlignment="1">
      <alignment horizontal="left" vertical="center"/>
    </xf>
    <xf numFmtId="0" fontId="2" fillId="0" borderId="4" xfId="0" applyFont="1" applyFill="1" applyBorder="1" applyAlignment="1">
      <alignment horizontal="left" vertical="center"/>
    </xf>
    <xf numFmtId="0" fontId="12" fillId="0" borderId="0" xfId="0" applyFont="1" applyAlignment="1">
      <alignment horizontal="left" vertical="center"/>
    </xf>
    <xf numFmtId="0" fontId="13" fillId="0" borderId="0" xfId="0" applyFont="1" applyAlignment="1">
      <alignment horizontal="center" vertical="center" wrapText="1"/>
    </xf>
    <xf numFmtId="0" fontId="14" fillId="0" borderId="0" xfId="0" applyFont="1">
      <alignment vertical="center"/>
    </xf>
    <xf numFmtId="0" fontId="14" fillId="0" borderId="0" xfId="0" applyFont="1" applyAlignment="1">
      <alignment horizontal="left" vertical="center" wrapText="1"/>
    </xf>
    <xf numFmtId="0" fontId="14" fillId="0" borderId="0" xfId="0" applyFont="1" applyAlignment="1">
      <alignment horizontal="left" vertical="center"/>
    </xf>
    <xf numFmtId="180" fontId="14" fillId="0" borderId="0" xfId="0" applyNumberFormat="1" applyFont="1" applyAlignment="1">
      <alignment horizontal="right" vertical="center"/>
    </xf>
    <xf numFmtId="9" fontId="14" fillId="0" borderId="0" xfId="0" applyNumberFormat="1" applyFont="1" applyAlignment="1">
      <alignment horizontal="right" vertical="center"/>
    </xf>
    <xf numFmtId="181" fontId="14" fillId="0" borderId="0" xfId="0" applyNumberFormat="1" applyFont="1" applyAlignment="1">
      <alignment horizontal="right" vertical="center"/>
    </xf>
    <xf numFmtId="180" fontId="14" fillId="0" borderId="0" xfId="0" applyNumberFormat="1" applyFont="1" applyAlignment="1">
      <alignment horizontal="left" vertical="center" wrapText="1"/>
    </xf>
    <xf numFmtId="180" fontId="14" fillId="0" borderId="0" xfId="0" applyNumberFormat="1" applyFont="1" applyAlignment="1">
      <alignment horizontal="center" vertical="center"/>
    </xf>
    <xf numFmtId="180" fontId="14" fillId="0" borderId="0" xfId="0" applyNumberFormat="1" applyFont="1">
      <alignment vertical="center"/>
    </xf>
    <xf numFmtId="0" fontId="14" fillId="0" borderId="0" xfId="0" applyFont="1" applyAlignment="1">
      <alignment vertical="center" wrapText="1"/>
    </xf>
    <xf numFmtId="179" fontId="14" fillId="0" borderId="0" xfId="0" applyNumberFormat="1" applyFont="1" applyAlignment="1">
      <alignment vertical="center" wrapText="1"/>
    </xf>
    <xf numFmtId="0" fontId="15" fillId="0" borderId="0" xfId="0" applyFont="1" applyAlignment="1">
      <alignment horizontal="center" vertical="top" wrapText="1"/>
    </xf>
    <xf numFmtId="0" fontId="13" fillId="5" borderId="5" xfId="0" applyFont="1" applyFill="1" applyBorder="1" applyAlignment="1" applyProtection="1">
      <alignment horizontal="center" vertical="center" wrapText="1"/>
    </xf>
    <xf numFmtId="9" fontId="13" fillId="5" borderId="5" xfId="0" applyNumberFormat="1" applyFont="1" applyFill="1" applyBorder="1" applyAlignment="1" applyProtection="1">
      <alignment horizontal="center" vertical="center" wrapText="1"/>
    </xf>
    <xf numFmtId="181" fontId="13" fillId="5" borderId="5" xfId="0" applyNumberFormat="1" applyFont="1" applyFill="1" applyBorder="1" applyAlignment="1" applyProtection="1">
      <alignment horizontal="center" vertical="center" wrapText="1"/>
    </xf>
    <xf numFmtId="0" fontId="16" fillId="0" borderId="0" xfId="0" applyFont="1" applyAlignment="1">
      <alignment horizontal="center" vertical="top" wrapText="1"/>
    </xf>
    <xf numFmtId="0" fontId="14" fillId="0" borderId="5" xfId="0" applyFont="1" applyBorder="1" applyAlignment="1" applyProtection="1">
      <alignment horizontal="left" vertical="center" wrapText="1"/>
    </xf>
    <xf numFmtId="0" fontId="14" fillId="0" borderId="5" xfId="0" applyFont="1" applyBorder="1" applyAlignment="1" applyProtection="1">
      <alignment horizontal="left" vertical="center"/>
    </xf>
    <xf numFmtId="180" fontId="14" fillId="0" borderId="5" xfId="0" applyNumberFormat="1" applyFont="1" applyBorder="1" applyAlignment="1" applyProtection="1">
      <alignment horizontal="right" vertical="center"/>
    </xf>
    <xf numFmtId="9" fontId="14" fillId="0" borderId="5" xfId="0" applyNumberFormat="1" applyFont="1" applyBorder="1" applyAlignment="1" applyProtection="1">
      <alignment horizontal="right" vertical="center"/>
      <protection locked="0"/>
    </xf>
    <xf numFmtId="181" fontId="14" fillId="0" borderId="5" xfId="0" applyNumberFormat="1" applyFont="1" applyBorder="1" applyAlignment="1" applyProtection="1">
      <alignment horizontal="right" vertical="center"/>
    </xf>
    <xf numFmtId="0" fontId="14" fillId="6" borderId="5" xfId="0" applyFont="1" applyFill="1" applyBorder="1" applyAlignment="1" applyProtection="1">
      <alignment horizontal="left" vertical="center"/>
    </xf>
    <xf numFmtId="9" fontId="14" fillId="0" borderId="5" xfId="0" applyNumberFormat="1" applyFont="1" applyBorder="1" applyAlignment="1" applyProtection="1">
      <alignment horizontal="right" vertical="center"/>
    </xf>
    <xf numFmtId="0" fontId="14" fillId="7" borderId="5" xfId="0" applyFont="1" applyFill="1" applyBorder="1" applyAlignment="1" applyProtection="1">
      <alignment horizontal="left" vertical="center"/>
    </xf>
    <xf numFmtId="0" fontId="14" fillId="0" borderId="5" xfId="0" applyFont="1" applyBorder="1" applyProtection="1">
      <alignment vertical="center"/>
    </xf>
    <xf numFmtId="180" fontId="14" fillId="0" borderId="5" xfId="0" applyNumberFormat="1" applyFont="1" applyBorder="1" applyProtection="1">
      <alignment vertical="center"/>
    </xf>
    <xf numFmtId="9" fontId="14" fillId="0" borderId="5" xfId="0" applyNumberFormat="1" applyFont="1" applyBorder="1" applyProtection="1">
      <alignment vertical="center"/>
    </xf>
    <xf numFmtId="181" fontId="14" fillId="0" borderId="5" xfId="0" applyNumberFormat="1" applyFont="1" applyBorder="1" applyProtection="1">
      <alignment vertical="center"/>
    </xf>
    <xf numFmtId="0" fontId="14" fillId="8" borderId="5" xfId="0" applyFont="1" applyFill="1" applyBorder="1" applyAlignment="1" applyProtection="1">
      <alignment horizontal="left" vertical="center"/>
    </xf>
    <xf numFmtId="9" fontId="14" fillId="0" borderId="5" xfId="0" applyNumberFormat="1" applyFont="1" applyBorder="1" applyProtection="1">
      <alignment vertical="center"/>
      <protection locked="0"/>
    </xf>
    <xf numFmtId="0" fontId="14" fillId="9" borderId="5" xfId="0" applyFont="1" applyFill="1" applyBorder="1" applyAlignment="1" applyProtection="1">
      <alignment horizontal="left" vertical="center"/>
    </xf>
    <xf numFmtId="0" fontId="14" fillId="10" borderId="5" xfId="0" applyFont="1" applyFill="1" applyBorder="1" applyAlignment="1" applyProtection="1">
      <alignment horizontal="left" vertical="center"/>
    </xf>
    <xf numFmtId="180" fontId="13" fillId="11" borderId="5" xfId="0" applyNumberFormat="1" applyFont="1" applyFill="1" applyBorder="1" applyAlignment="1" applyProtection="1">
      <alignment horizontal="center" vertical="center" wrapText="1"/>
    </xf>
    <xf numFmtId="180" fontId="14" fillId="11" borderId="5" xfId="0" applyNumberFormat="1" applyFont="1" applyFill="1" applyBorder="1" applyAlignment="1" applyProtection="1">
      <alignment horizontal="center" vertical="center"/>
    </xf>
    <xf numFmtId="0" fontId="13" fillId="11" borderId="5" xfId="0" applyFont="1" applyFill="1" applyBorder="1" applyAlignment="1" applyProtection="1">
      <alignment horizontal="center" vertical="center" wrapText="1"/>
    </xf>
    <xf numFmtId="0" fontId="13" fillId="11" borderId="6" xfId="0" applyFont="1" applyFill="1" applyBorder="1" applyAlignment="1" applyProtection="1">
      <alignment horizontal="center" vertical="center" wrapText="1"/>
    </xf>
    <xf numFmtId="180" fontId="14" fillId="11" borderId="5" xfId="0" applyNumberFormat="1" applyFont="1" applyFill="1" applyBorder="1" applyAlignment="1" applyProtection="1">
      <alignment horizontal="left" vertical="center" wrapText="1"/>
    </xf>
    <xf numFmtId="0" fontId="14" fillId="11" borderId="5" xfId="0" applyFont="1" applyFill="1" applyBorder="1" applyAlignment="1" applyProtection="1">
      <alignment horizontal="center" vertical="center"/>
    </xf>
    <xf numFmtId="0" fontId="14" fillId="11" borderId="6" xfId="0" applyFont="1" applyFill="1" applyBorder="1" applyAlignment="1" applyProtection="1">
      <alignment horizontal="center" vertical="center"/>
    </xf>
    <xf numFmtId="0" fontId="13" fillId="6" borderId="5" xfId="0" applyFont="1" applyFill="1" applyBorder="1" applyAlignment="1" applyProtection="1">
      <alignment horizontal="center" vertical="center" wrapText="1"/>
      <protection locked="0"/>
    </xf>
    <xf numFmtId="179" fontId="13" fillId="0" borderId="7" xfId="0" applyNumberFormat="1" applyFont="1" applyBorder="1" applyAlignment="1" applyProtection="1">
      <alignment horizontal="center" vertical="center" wrapText="1"/>
    </xf>
    <xf numFmtId="0" fontId="13" fillId="0" borderId="5" xfId="0" applyFont="1" applyBorder="1" applyAlignment="1" applyProtection="1">
      <alignment horizontal="center" vertical="center" wrapText="1"/>
    </xf>
    <xf numFmtId="0" fontId="14" fillId="6" borderId="5" xfId="0" applyFont="1" applyFill="1" applyBorder="1" applyAlignment="1" applyProtection="1">
      <alignment vertical="center" wrapText="1"/>
    </xf>
    <xf numFmtId="179" fontId="14" fillId="0" borderId="7" xfId="0" applyNumberFormat="1" applyFont="1" applyBorder="1" applyAlignment="1" applyProtection="1">
      <alignment vertical="center" wrapText="1"/>
    </xf>
    <xf numFmtId="0" fontId="14" fillId="0" borderId="5" xfId="0" applyFont="1" applyBorder="1" applyAlignment="1" applyProtection="1">
      <alignment vertical="center" wrapText="1"/>
    </xf>
    <xf numFmtId="0" fontId="17" fillId="0" borderId="0" xfId="0" applyFont="1">
      <alignment vertical="center"/>
    </xf>
    <xf numFmtId="182" fontId="13" fillId="5" borderId="0" xfId="0" applyNumberFormat="1" applyFont="1" applyFill="1" applyAlignment="1" applyProtection="1">
      <alignment horizontal="center" vertical="center" wrapText="1"/>
      <protection locked="0"/>
    </xf>
    <xf numFmtId="0" fontId="17" fillId="5" borderId="0" xfId="0" applyFont="1" applyFill="1">
      <alignment vertical="center"/>
    </xf>
    <xf numFmtId="0" fontId="14"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 fillId="0" borderId="0" xfId="0" applyFont="1" applyProtection="1">
      <alignment vertical="center"/>
      <protection locked="0"/>
    </xf>
    <xf numFmtId="0" fontId="14" fillId="0" borderId="0" xfId="0" applyFont="1" applyAlignment="1" applyProtection="1">
      <alignment horizontal="left" vertical="center" wrapText="1"/>
      <protection locked="0"/>
    </xf>
    <xf numFmtId="0" fontId="19" fillId="0" borderId="0" xfId="0" applyFont="1" applyProtection="1">
      <alignment vertical="center"/>
      <protection locked="0"/>
    </xf>
    <xf numFmtId="0" fontId="14" fillId="6" borderId="0" xfId="0" applyFont="1" applyFill="1" applyAlignment="1">
      <alignment horizontal="left" vertical="center"/>
    </xf>
    <xf numFmtId="0" fontId="13" fillId="0" borderId="0" xfId="0" applyFont="1" applyAlignment="1">
      <alignment horizontal="center" vertical="center"/>
    </xf>
    <xf numFmtId="0" fontId="15" fillId="0" borderId="5" xfId="0" applyFont="1" applyBorder="1" applyAlignment="1" applyProtection="1">
      <alignment vertical="top" wrapText="1"/>
      <protection locked="0"/>
    </xf>
    <xf numFmtId="0" fontId="13" fillId="5" borderId="5" xfId="0" applyFont="1" applyFill="1" applyBorder="1" applyAlignment="1" applyProtection="1">
      <alignment horizontal="center" vertical="center" wrapText="1"/>
      <protection locked="0"/>
    </xf>
    <xf numFmtId="0" fontId="13" fillId="11" borderId="5" xfId="0" applyFont="1" applyFill="1" applyBorder="1" applyAlignment="1" applyProtection="1">
      <alignment horizontal="center" vertical="center" wrapText="1"/>
      <protection locked="0"/>
    </xf>
    <xf numFmtId="179" fontId="13" fillId="5" borderId="5" xfId="0" applyNumberFormat="1" applyFont="1" applyFill="1" applyBorder="1" applyAlignment="1" applyProtection="1">
      <alignment horizontal="center" vertical="center" wrapText="1"/>
      <protection locked="0"/>
    </xf>
    <xf numFmtId="180" fontId="13" fillId="0" borderId="5" xfId="0" applyNumberFormat="1"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4" fillId="0" borderId="5" xfId="0" applyFont="1" applyBorder="1" applyAlignment="1" applyProtection="1">
      <alignment vertical="center" wrapText="1"/>
      <protection locked="0"/>
    </xf>
    <xf numFmtId="0" fontId="14" fillId="11" borderId="5" xfId="0" applyFont="1" applyFill="1" applyBorder="1" applyAlignment="1" applyProtection="1">
      <alignment vertical="center" wrapText="1"/>
      <protection locked="0"/>
    </xf>
    <xf numFmtId="179" fontId="14" fillId="0" borderId="5" xfId="0" applyNumberFormat="1" applyFont="1" applyBorder="1" applyAlignment="1" applyProtection="1">
      <alignment horizontal="left" vertical="center" wrapText="1"/>
    </xf>
    <xf numFmtId="180" fontId="14" fillId="0" borderId="5" xfId="0" applyNumberFormat="1" applyFont="1" applyBorder="1" applyAlignment="1" applyProtection="1">
      <alignment vertical="center" wrapText="1"/>
    </xf>
    <xf numFmtId="0" fontId="13" fillId="12" borderId="5" xfId="0" applyFont="1" applyFill="1" applyBorder="1" applyAlignment="1" applyProtection="1">
      <alignment horizontal="center" vertical="center" wrapText="1"/>
      <protection locked="0"/>
    </xf>
    <xf numFmtId="180" fontId="13" fillId="6" borderId="5" xfId="0" applyNumberFormat="1" applyFont="1" applyFill="1" applyBorder="1" applyAlignment="1" applyProtection="1">
      <alignment horizontal="center" vertical="center" wrapText="1"/>
      <protection locked="0"/>
    </xf>
    <xf numFmtId="0" fontId="14" fillId="12" borderId="5" xfId="0" applyFont="1" applyFill="1" applyBorder="1" applyAlignment="1" applyProtection="1">
      <alignment vertical="center" wrapText="1"/>
    </xf>
    <xf numFmtId="179" fontId="13" fillId="0" borderId="5" xfId="0" applyNumberFormat="1" applyFont="1" applyBorder="1" applyAlignment="1" applyProtection="1">
      <alignment horizontal="center" vertical="center" wrapText="1"/>
      <protection locked="0"/>
    </xf>
    <xf numFmtId="179" fontId="14" fillId="0" borderId="5" xfId="0" applyNumberFormat="1" applyFont="1" applyBorder="1" applyAlignment="1" applyProtection="1">
      <alignment vertical="center" wrapText="1"/>
    </xf>
    <xf numFmtId="180" fontId="14" fillId="13" borderId="5" xfId="0" applyNumberFormat="1" applyFont="1" applyFill="1" applyBorder="1" applyAlignment="1" applyProtection="1">
      <alignment vertical="center" wrapText="1"/>
    </xf>
    <xf numFmtId="180" fontId="14" fillId="14" borderId="5" xfId="0" applyNumberFormat="1" applyFont="1" applyFill="1" applyBorder="1" applyAlignment="1" applyProtection="1">
      <alignment vertical="center" wrapText="1"/>
    </xf>
    <xf numFmtId="180" fontId="14" fillId="15" borderId="5" xfId="0" applyNumberFormat="1" applyFont="1" applyFill="1" applyBorder="1" applyAlignment="1" applyProtection="1">
      <alignment horizontal="right" vertical="center"/>
    </xf>
    <xf numFmtId="180" fontId="14" fillId="16" borderId="5" xfId="0" applyNumberFormat="1" applyFont="1" applyFill="1" applyBorder="1" applyAlignment="1" applyProtection="1">
      <alignment horizontal="right" vertical="center"/>
    </xf>
    <xf numFmtId="180" fontId="14" fillId="0" borderId="5" xfId="0" applyNumberFormat="1" applyFont="1" applyBorder="1" applyAlignment="1" applyProtection="1">
      <alignment vertical="center" wrapText="1"/>
      <protection locked="0"/>
    </xf>
    <xf numFmtId="180" fontId="14" fillId="17" borderId="5" xfId="0" applyNumberFormat="1" applyFont="1" applyFill="1" applyBorder="1" applyAlignment="1" applyProtection="1">
      <alignment vertical="center" wrapText="1"/>
    </xf>
    <xf numFmtId="180" fontId="14" fillId="18" borderId="5" xfId="0" applyNumberFormat="1" applyFont="1" applyFill="1" applyBorder="1" applyAlignment="1" applyProtection="1">
      <alignment vertical="center" wrapText="1"/>
    </xf>
    <xf numFmtId="180" fontId="14" fillId="19" borderId="5" xfId="0" applyNumberFormat="1" applyFont="1" applyFill="1" applyBorder="1" applyAlignment="1" applyProtection="1">
      <alignment vertical="center" wrapText="1"/>
    </xf>
    <xf numFmtId="180" fontId="14" fillId="20" borderId="5" xfId="0" applyNumberFormat="1" applyFont="1" applyFill="1" applyBorder="1" applyAlignment="1" applyProtection="1">
      <alignment vertical="center" wrapText="1"/>
    </xf>
    <xf numFmtId="180" fontId="14" fillId="21" borderId="5" xfId="0" applyNumberFormat="1" applyFont="1" applyFill="1" applyBorder="1" applyAlignment="1" applyProtection="1">
      <alignment horizontal="right" vertical="center"/>
    </xf>
    <xf numFmtId="0" fontId="14" fillId="11" borderId="5" xfId="0" applyFont="1" applyFill="1" applyBorder="1" applyAlignment="1" applyProtection="1">
      <alignment vertical="center" wrapText="1"/>
    </xf>
    <xf numFmtId="181" fontId="17" fillId="0" borderId="0" xfId="0" applyNumberFormat="1" applyFont="1">
      <alignment vertical="center"/>
    </xf>
    <xf numFmtId="0" fontId="15" fillId="0" borderId="5"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181" fontId="13" fillId="0" borderId="5" xfId="0" applyNumberFormat="1" applyFont="1" applyBorder="1" applyAlignment="1" applyProtection="1">
      <alignment horizontal="center" vertical="center" wrapText="1"/>
      <protection locked="0"/>
    </xf>
    <xf numFmtId="0" fontId="14" fillId="0" borderId="5" xfId="0" applyFont="1" applyBorder="1" applyAlignment="1" applyProtection="1">
      <alignment horizontal="left" vertical="center" wrapText="1"/>
      <protection locked="0"/>
    </xf>
    <xf numFmtId="181" fontId="14" fillId="0" borderId="5" xfId="0" applyNumberFormat="1" applyFont="1" applyBorder="1" applyAlignment="1" applyProtection="1">
      <alignment horizontal="left" vertical="center"/>
      <protection locked="0"/>
    </xf>
    <xf numFmtId="181" fontId="14" fillId="0" borderId="5" xfId="0" applyNumberFormat="1" applyFont="1" applyBorder="1" applyAlignment="1" applyProtection="1">
      <alignment horizontal="left" vertical="center" wrapText="1"/>
    </xf>
    <xf numFmtId="14" fontId="14" fillId="0" borderId="5" xfId="0" applyNumberFormat="1" applyFont="1" applyBorder="1" applyAlignment="1" applyProtection="1">
      <alignment horizontal="left" vertical="center" wrapText="1"/>
      <protection locked="0"/>
    </xf>
    <xf numFmtId="0" fontId="14" fillId="0" borderId="5" xfId="0" applyFont="1" applyBorder="1" applyProtection="1">
      <alignment vertical="center"/>
      <protection locked="0"/>
    </xf>
    <xf numFmtId="0" fontId="13" fillId="9" borderId="5" xfId="0" applyFont="1" applyFill="1" applyBorder="1" applyAlignment="1" applyProtection="1">
      <alignment horizontal="center" vertical="center" wrapText="1"/>
      <protection locked="0"/>
    </xf>
    <xf numFmtId="180" fontId="14" fillId="0" borderId="5" xfId="0" applyNumberFormat="1" applyFont="1" applyBorder="1" applyAlignment="1" applyProtection="1">
      <alignment horizontal="left" vertical="center" wrapText="1"/>
      <protection locked="0"/>
    </xf>
    <xf numFmtId="0" fontId="14" fillId="9" borderId="5" xfId="0" applyFont="1" applyFill="1" applyBorder="1" applyAlignment="1" applyProtection="1">
      <alignment horizontal="center" vertical="center" wrapText="1"/>
    </xf>
    <xf numFmtId="180" fontId="14" fillId="6" borderId="5" xfId="0" applyNumberFormat="1" applyFont="1" applyFill="1" applyBorder="1" applyAlignment="1" applyProtection="1">
      <alignment vertical="center" wrapText="1"/>
    </xf>
    <xf numFmtId="180" fontId="14" fillId="0" borderId="5" xfId="0" applyNumberFormat="1" applyFont="1" applyBorder="1" applyAlignment="1" applyProtection="1">
      <alignment horizontal="left" vertical="center" wrapText="1"/>
    </xf>
    <xf numFmtId="0" fontId="17" fillId="0" borderId="0" xfId="0" applyFont="1" applyAlignment="1">
      <alignment horizontal="center" vertical="center"/>
    </xf>
    <xf numFmtId="181" fontId="14" fillId="0" borderId="5" xfId="0" applyNumberFormat="1" applyFont="1" applyBorder="1" applyAlignment="1" applyProtection="1">
      <alignment horizontal="left" vertical="center" wrapText="1"/>
      <protection locked="0"/>
    </xf>
    <xf numFmtId="0" fontId="14" fillId="6" borderId="5" xfId="0" applyFont="1" applyFill="1" applyBorder="1" applyAlignment="1" applyProtection="1">
      <alignment horizontal="left" vertical="center" wrapText="1"/>
    </xf>
    <xf numFmtId="0" fontId="14" fillId="22" borderId="5" xfId="0" applyFont="1" applyFill="1" applyBorder="1" applyAlignment="1" applyProtection="1">
      <alignment horizontal="left" vertical="center" wrapText="1"/>
    </xf>
    <xf numFmtId="0" fontId="14" fillId="23" borderId="5" xfId="0" applyFont="1" applyFill="1" applyBorder="1" applyAlignment="1" applyProtection="1">
      <alignment horizontal="left" vertical="center" wrapText="1"/>
      <protection locked="0"/>
    </xf>
    <xf numFmtId="49" fontId="14" fillId="0" borderId="5" xfId="0" applyNumberFormat="1" applyFont="1" applyBorder="1" applyAlignment="1" applyProtection="1">
      <alignment vertical="center" wrapText="1"/>
    </xf>
    <xf numFmtId="0" fontId="15" fillId="9" borderId="5" xfId="0" applyFont="1" applyFill="1" applyBorder="1" applyProtection="1">
      <alignment vertical="center"/>
      <protection locked="0"/>
    </xf>
    <xf numFmtId="0" fontId="13" fillId="9" borderId="5" xfId="0" applyFont="1" applyFill="1" applyBorder="1" applyAlignment="1" applyProtection="1">
      <alignment horizontal="center" vertical="center"/>
      <protection locked="0"/>
    </xf>
    <xf numFmtId="180" fontId="13" fillId="22" borderId="5" xfId="0" applyNumberFormat="1" applyFont="1" applyFill="1" applyBorder="1" applyProtection="1">
      <alignment vertical="center"/>
      <protection locked="0"/>
    </xf>
    <xf numFmtId="180" fontId="13" fillId="22" borderId="5" xfId="0" applyNumberFormat="1" applyFont="1" applyFill="1" applyBorder="1" applyAlignment="1" applyProtection="1">
      <alignment horizontal="center" vertical="center"/>
      <protection locked="0"/>
    </xf>
    <xf numFmtId="180" fontId="21" fillId="9" borderId="5" xfId="0" applyNumberFormat="1" applyFont="1" applyFill="1" applyBorder="1" applyAlignment="1" applyProtection="1">
      <alignment horizontal="center" vertical="center"/>
      <protection locked="0"/>
    </xf>
    <xf numFmtId="0" fontId="14" fillId="9" borderId="5" xfId="0" applyFont="1" applyFill="1" applyBorder="1" applyProtection="1">
      <alignment vertical="center"/>
    </xf>
    <xf numFmtId="0" fontId="14" fillId="9" borderId="5" xfId="0" applyFont="1" applyFill="1" applyBorder="1" applyAlignment="1" applyProtection="1">
      <alignment vertical="center" wrapText="1"/>
    </xf>
    <xf numFmtId="180" fontId="14" fillId="23" borderId="5" xfId="0" applyNumberFormat="1" applyFont="1" applyFill="1" applyBorder="1" applyProtection="1">
      <alignment vertical="center"/>
    </xf>
    <xf numFmtId="180" fontId="14" fillId="9" borderId="5" xfId="0" applyNumberFormat="1" applyFont="1" applyFill="1" applyBorder="1" applyProtection="1">
      <alignment vertical="center"/>
    </xf>
    <xf numFmtId="180" fontId="13" fillId="9" borderId="5" xfId="0" applyNumberFormat="1" applyFont="1" applyFill="1" applyBorder="1" applyAlignment="1" applyProtection="1">
      <alignment horizontal="center" vertical="center" wrapText="1"/>
      <protection locked="0"/>
    </xf>
    <xf numFmtId="0" fontId="13" fillId="22" borderId="5" xfId="0" applyFont="1" applyFill="1" applyBorder="1" applyAlignment="1" applyProtection="1">
      <alignment horizontal="center" vertical="center"/>
      <protection locked="0"/>
    </xf>
    <xf numFmtId="0" fontId="13" fillId="22" borderId="5" xfId="0" applyFont="1" applyFill="1" applyBorder="1" applyAlignment="1" applyProtection="1">
      <alignment horizontal="left" vertical="center" wrapText="1"/>
      <protection locked="0"/>
    </xf>
    <xf numFmtId="0" fontId="13" fillId="22" borderId="5" xfId="0" applyFont="1" applyFill="1" applyBorder="1" applyProtection="1">
      <alignment vertical="center"/>
      <protection locked="0"/>
    </xf>
    <xf numFmtId="180" fontId="14" fillId="9" borderId="5" xfId="0" applyNumberFormat="1" applyFont="1" applyFill="1" applyBorder="1" applyAlignment="1" applyProtection="1">
      <alignment vertical="center" wrapText="1"/>
    </xf>
    <xf numFmtId="0" fontId="13" fillId="5" borderId="5" xfId="0" applyFont="1" applyFill="1" applyBorder="1" applyProtection="1">
      <alignment vertical="center"/>
      <protection locked="0"/>
    </xf>
    <xf numFmtId="179" fontId="13" fillId="5" borderId="5" xfId="0" applyNumberFormat="1" applyFont="1" applyFill="1" applyBorder="1" applyAlignment="1" applyProtection="1">
      <alignment horizontal="left" vertical="center"/>
      <protection locked="0"/>
    </xf>
    <xf numFmtId="0" fontId="13" fillId="5" borderId="5" xfId="0" applyFont="1" applyFill="1" applyBorder="1" applyAlignment="1" applyProtection="1">
      <alignment vertical="center" wrapText="1"/>
      <protection locked="0"/>
    </xf>
    <xf numFmtId="180" fontId="13" fillId="5" borderId="5" xfId="0" applyNumberFormat="1" applyFont="1" applyFill="1" applyBorder="1" applyProtection="1">
      <alignment vertical="center"/>
      <protection locked="0"/>
    </xf>
    <xf numFmtId="181" fontId="13" fillId="5" borderId="5" xfId="0" applyNumberFormat="1" applyFont="1" applyFill="1" applyBorder="1" applyAlignment="1" applyProtection="1">
      <alignment horizontal="left" vertical="center"/>
      <protection locked="0"/>
    </xf>
    <xf numFmtId="179" fontId="14" fillId="0" borderId="5" xfId="0" applyNumberFormat="1" applyFont="1" applyBorder="1" applyAlignment="1" applyProtection="1">
      <alignment horizontal="left" vertical="center"/>
      <protection locked="0"/>
    </xf>
    <xf numFmtId="180" fontId="14" fillId="0" borderId="5" xfId="0" applyNumberFormat="1" applyFont="1" applyBorder="1" applyProtection="1">
      <alignment vertical="center"/>
      <protection locked="0"/>
    </xf>
    <xf numFmtId="0" fontId="13" fillId="0" borderId="5" xfId="0" applyFont="1" applyBorder="1" applyAlignment="1" applyProtection="1">
      <alignment vertical="center" wrapText="1"/>
      <protection locked="0"/>
    </xf>
    <xf numFmtId="0" fontId="13" fillId="0" borderId="5" xfId="0" applyFont="1" applyBorder="1" applyProtection="1">
      <alignment vertical="center"/>
      <protection locked="0"/>
    </xf>
    <xf numFmtId="14" fontId="14" fillId="0" borderId="5" xfId="0" applyNumberFormat="1" applyFont="1" applyBorder="1" applyProtection="1">
      <alignment vertical="center"/>
    </xf>
    <xf numFmtId="4" fontId="14" fillId="0" borderId="5" xfId="0" applyNumberFormat="1" applyFont="1" applyBorder="1" applyProtection="1">
      <alignment vertical="center"/>
      <protection locked="0"/>
    </xf>
    <xf numFmtId="0" fontId="14" fillId="24" borderId="5" xfId="0" applyFont="1" applyFill="1" applyBorder="1" applyProtection="1">
      <alignment vertical="center"/>
      <protection locked="0"/>
    </xf>
    <xf numFmtId="0" fontId="14" fillId="25" borderId="5" xfId="0" applyFont="1" applyFill="1" applyBorder="1" applyAlignment="1" applyProtection="1">
      <alignment vertical="center" wrapText="1"/>
      <protection locked="0"/>
    </xf>
    <xf numFmtId="0" fontId="14" fillId="24" borderId="5" xfId="0" applyFont="1" applyFill="1" applyBorder="1" applyAlignment="1" applyProtection="1">
      <alignment vertical="center" wrapText="1"/>
      <protection locked="0"/>
    </xf>
    <xf numFmtId="179" fontId="14" fillId="24" borderId="5" xfId="0" applyNumberFormat="1" applyFont="1" applyFill="1" applyBorder="1" applyAlignment="1" applyProtection="1">
      <alignment horizontal="left" vertical="center"/>
      <protection locked="0"/>
    </xf>
    <xf numFmtId="180" fontId="14" fillId="24" borderId="5" xfId="0" applyNumberFormat="1" applyFont="1" applyFill="1" applyBorder="1" applyProtection="1">
      <alignment vertical="center"/>
      <protection locked="0"/>
    </xf>
    <xf numFmtId="181" fontId="14" fillId="24" borderId="5" xfId="0" applyNumberFormat="1" applyFont="1" applyFill="1" applyBorder="1" applyAlignment="1" applyProtection="1">
      <alignment horizontal="left" vertical="center"/>
      <protection locked="0"/>
    </xf>
    <xf numFmtId="4" fontId="14" fillId="24" borderId="5" xfId="0" applyNumberFormat="1" applyFont="1" applyFill="1" applyBorder="1" applyProtection="1">
      <alignment vertical="center"/>
      <protection locked="0"/>
    </xf>
    <xf numFmtId="0" fontId="14" fillId="24" borderId="5" xfId="0" applyFont="1" applyFill="1" applyBorder="1" applyProtection="1">
      <alignment vertical="center"/>
    </xf>
    <xf numFmtId="0" fontId="14" fillId="23" borderId="5" xfId="0" applyFont="1" applyFill="1" applyBorder="1" applyAlignment="1" applyProtection="1">
      <alignment horizontal="left" vertical="center"/>
      <protection locked="0"/>
    </xf>
    <xf numFmtId="0" fontId="17" fillId="0" borderId="5" xfId="0" applyFont="1" applyBorder="1" applyProtection="1">
      <alignment vertical="center"/>
    </xf>
    <xf numFmtId="0" fontId="22" fillId="0" borderId="5" xfId="0" applyFont="1" applyBorder="1" applyProtection="1">
      <alignment vertical="center"/>
    </xf>
    <xf numFmtId="179" fontId="14" fillId="0" borderId="5" xfId="0" applyNumberFormat="1" applyFont="1" applyBorder="1" applyAlignment="1" applyProtection="1">
      <alignment horizontal="left" vertical="center"/>
    </xf>
    <xf numFmtId="181" fontId="14" fillId="0" borderId="5" xfId="0" applyNumberFormat="1" applyFont="1" applyBorder="1" applyAlignment="1" applyProtection="1">
      <alignment horizontal="left" vertical="center"/>
    </xf>
    <xf numFmtId="49" fontId="14" fillId="0" borderId="5" xfId="0" applyNumberFormat="1" applyFont="1" applyBorder="1" applyProtection="1">
      <alignment vertical="center"/>
    </xf>
    <xf numFmtId="0" fontId="17" fillId="9" borderId="0" xfId="0" applyFont="1" applyFill="1">
      <alignment vertical="center"/>
    </xf>
    <xf numFmtId="0" fontId="14" fillId="23" borderId="5" xfId="0" applyFont="1" applyFill="1" applyBorder="1" applyAlignment="1" applyProtection="1">
      <alignment vertical="center" wrapText="1"/>
      <protection locked="0"/>
    </xf>
    <xf numFmtId="180" fontId="14" fillId="23" borderId="5" xfId="0" applyNumberFormat="1" applyFont="1" applyFill="1" applyBorder="1" applyAlignment="1" applyProtection="1">
      <alignment horizontal="right" vertical="center"/>
      <protection locked="0"/>
    </xf>
    <xf numFmtId="181" fontId="14" fillId="23" borderId="5" xfId="0" applyNumberFormat="1" applyFont="1" applyFill="1" applyBorder="1" applyAlignment="1" applyProtection="1">
      <alignment horizontal="left" vertical="center"/>
      <protection locked="0"/>
    </xf>
    <xf numFmtId="181" fontId="14" fillId="9" borderId="5" xfId="0" applyNumberFormat="1" applyFont="1" applyFill="1" applyBorder="1" applyAlignment="1" applyProtection="1">
      <alignment horizontal="left" vertical="center"/>
      <protection locked="0"/>
    </xf>
    <xf numFmtId="0" fontId="14" fillId="26" borderId="5" xfId="0" applyFont="1" applyFill="1" applyBorder="1" applyAlignment="1" applyProtection="1">
      <alignment vertical="center" wrapText="1"/>
      <protection locked="0"/>
    </xf>
    <xf numFmtId="0" fontId="23" fillId="23" borderId="5" xfId="0" applyFont="1" applyFill="1" applyBorder="1" applyAlignment="1" applyProtection="1">
      <alignment horizontal="left" vertical="center"/>
      <protection locked="0"/>
    </xf>
    <xf numFmtId="0" fontId="14" fillId="23" borderId="5" xfId="0" applyFont="1" applyFill="1" applyBorder="1" applyProtection="1">
      <alignment vertical="center"/>
      <protection locked="0"/>
    </xf>
    <xf numFmtId="179" fontId="17" fillId="0" borderId="5" xfId="0" applyNumberFormat="1" applyFont="1" applyBorder="1" applyProtection="1">
      <alignment vertical="center"/>
    </xf>
    <xf numFmtId="180" fontId="17" fillId="0" borderId="5" xfId="0" applyNumberFormat="1" applyFont="1" applyBorder="1" applyProtection="1">
      <alignment vertical="center"/>
    </xf>
    <xf numFmtId="181" fontId="17" fillId="0" borderId="5" xfId="0" applyNumberFormat="1" applyFont="1" applyBorder="1" applyProtection="1">
      <alignment vertical="center"/>
    </xf>
    <xf numFmtId="0" fontId="17" fillId="0" borderId="5" xfId="0" applyFont="1" applyBorder="1" applyAlignment="1" applyProtection="1">
      <alignment vertical="center" wrapText="1"/>
    </xf>
    <xf numFmtId="0" fontId="14" fillId="9" borderId="8" xfId="0" applyFont="1" applyFill="1" applyBorder="1" applyAlignment="1" applyProtection="1">
      <alignment vertical="center" wrapText="1"/>
    </xf>
    <xf numFmtId="180" fontId="14" fillId="9" borderId="8" xfId="0" applyNumberFormat="1" applyFont="1" applyFill="1" applyBorder="1" applyProtection="1">
      <alignment vertical="center"/>
    </xf>
    <xf numFmtId="180" fontId="14" fillId="9" borderId="8" xfId="0" applyNumberFormat="1" applyFont="1" applyFill="1" applyBorder="1" applyAlignment="1" applyProtection="1">
      <alignment vertical="center" wrapText="1"/>
    </xf>
    <xf numFmtId="0" fontId="14" fillId="0" borderId="8" xfId="0" applyFont="1" applyBorder="1" applyProtection="1">
      <alignment vertical="center"/>
      <protection locked="0"/>
    </xf>
    <xf numFmtId="179" fontId="17" fillId="0" borderId="0" xfId="0" applyNumberFormat="1" applyFont="1">
      <alignment vertical="center"/>
    </xf>
    <xf numFmtId="180" fontId="17" fillId="0" borderId="0" xfId="0" applyNumberFormat="1" applyFont="1">
      <alignment vertical="center"/>
    </xf>
    <xf numFmtId="0" fontId="15" fillId="0" borderId="0" xfId="0" applyFont="1" applyAlignment="1" applyProtection="1">
      <alignment horizontal="center" vertical="center" wrapText="1"/>
      <protection locked="0"/>
    </xf>
    <xf numFmtId="179" fontId="24" fillId="6" borderId="5" xfId="0" applyNumberFormat="1" applyFont="1" applyFill="1" applyBorder="1" applyAlignment="1" applyProtection="1">
      <alignment horizontal="center" vertical="center"/>
      <protection locked="0"/>
    </xf>
    <xf numFmtId="0" fontId="13" fillId="27" borderId="5" xfId="0" applyFont="1" applyFill="1" applyBorder="1" applyAlignment="1" applyProtection="1">
      <alignment horizontal="center" vertical="center"/>
      <protection locked="0"/>
    </xf>
    <xf numFmtId="180" fontId="13" fillId="27" borderId="5" xfId="0" applyNumberFormat="1" applyFont="1" applyFill="1" applyBorder="1" applyAlignment="1" applyProtection="1">
      <alignment horizontal="center" vertical="center" wrapText="1"/>
      <protection locked="0"/>
    </xf>
    <xf numFmtId="180" fontId="13" fillId="28" borderId="5" xfId="0" applyNumberFormat="1" applyFont="1" applyFill="1" applyBorder="1" applyAlignment="1" applyProtection="1">
      <alignment horizontal="center" vertical="center"/>
      <protection locked="0"/>
    </xf>
    <xf numFmtId="0" fontId="14" fillId="6" borderId="5" xfId="0" applyFont="1" applyFill="1" applyBorder="1" applyProtection="1">
      <alignment vertical="center"/>
    </xf>
    <xf numFmtId="0" fontId="14" fillId="29" borderId="5" xfId="0" applyFont="1" applyFill="1" applyBorder="1" applyAlignment="1" applyProtection="1">
      <alignment vertical="center" wrapText="1"/>
      <protection locked="0"/>
    </xf>
    <xf numFmtId="0" fontId="14" fillId="29" borderId="5" xfId="0" applyFont="1" applyFill="1" applyBorder="1" applyAlignment="1" applyProtection="1">
      <alignment horizontal="left" vertical="center" wrapText="1"/>
      <protection locked="0"/>
    </xf>
    <xf numFmtId="180" fontId="14" fillId="23" borderId="5" xfId="0" applyNumberFormat="1" applyFont="1" applyFill="1" applyBorder="1" applyAlignment="1" applyProtection="1">
      <alignment horizontal="right" vertical="center" wrapText="1"/>
      <protection locked="0"/>
    </xf>
    <xf numFmtId="180" fontId="14" fillId="28" borderId="5" xfId="0" applyNumberFormat="1" applyFont="1" applyFill="1" applyBorder="1" applyProtection="1">
      <alignment vertical="center"/>
    </xf>
    <xf numFmtId="0" fontId="14" fillId="30" borderId="5" xfId="0" applyFont="1" applyFill="1" applyBorder="1" applyAlignment="1" applyProtection="1">
      <alignment vertical="center" wrapText="1"/>
      <protection locked="0"/>
    </xf>
    <xf numFmtId="0" fontId="14" fillId="30" borderId="5" xfId="0" applyFont="1" applyFill="1" applyBorder="1" applyAlignment="1" applyProtection="1">
      <alignment horizontal="left" vertical="center" wrapText="1"/>
      <protection locked="0"/>
    </xf>
    <xf numFmtId="0" fontId="14" fillId="12" borderId="5" xfId="0" applyFont="1" applyFill="1" applyBorder="1" applyAlignment="1" applyProtection="1">
      <alignment vertical="center" wrapText="1"/>
      <protection locked="0"/>
    </xf>
    <xf numFmtId="0" fontId="14" fillId="12" borderId="5" xfId="0" applyFont="1" applyFill="1" applyBorder="1" applyAlignment="1" applyProtection="1">
      <alignment horizontal="left" vertical="center" wrapText="1"/>
      <protection locked="0"/>
    </xf>
    <xf numFmtId="0" fontId="14" fillId="31" borderId="5" xfId="0" applyFont="1" applyFill="1" applyBorder="1" applyAlignment="1" applyProtection="1">
      <alignment vertical="center" wrapText="1"/>
      <protection locked="0"/>
    </xf>
    <xf numFmtId="0" fontId="14" fillId="31" borderId="5" xfId="0" applyFont="1" applyFill="1" applyBorder="1" applyAlignment="1" applyProtection="1">
      <alignment horizontal="left" vertical="center" wrapText="1"/>
      <protection locked="0"/>
    </xf>
    <xf numFmtId="0" fontId="14" fillId="9" borderId="5" xfId="0" applyFont="1" applyFill="1" applyBorder="1" applyAlignment="1" applyProtection="1">
      <alignment vertical="center" wrapText="1"/>
      <protection locked="0"/>
    </xf>
    <xf numFmtId="0" fontId="14" fillId="32" borderId="5" xfId="0" applyFont="1" applyFill="1" applyBorder="1" applyAlignment="1" applyProtection="1">
      <alignment vertical="center" wrapText="1"/>
      <protection locked="0"/>
    </xf>
    <xf numFmtId="0" fontId="14" fillId="32" borderId="5" xfId="0" applyFont="1" applyFill="1" applyBorder="1" applyAlignment="1" applyProtection="1">
      <alignment horizontal="left" vertical="center" wrapText="1"/>
      <protection locked="0"/>
    </xf>
    <xf numFmtId="180" fontId="13" fillId="33" borderId="5" xfId="0" applyNumberFormat="1" applyFont="1" applyFill="1" applyBorder="1" applyAlignment="1" applyProtection="1">
      <alignment horizontal="center" vertical="center"/>
      <protection locked="0"/>
    </xf>
    <xf numFmtId="180" fontId="13" fillId="34" borderId="5" xfId="0" applyNumberFormat="1" applyFont="1" applyFill="1" applyBorder="1" applyAlignment="1" applyProtection="1">
      <alignment horizontal="center" vertical="center"/>
      <protection locked="0"/>
    </xf>
    <xf numFmtId="0" fontId="13" fillId="6" borderId="5" xfId="0" applyFont="1" applyFill="1" applyBorder="1" applyAlignment="1" applyProtection="1">
      <alignment horizontal="center" vertical="center"/>
      <protection locked="0"/>
    </xf>
    <xf numFmtId="180" fontId="25" fillId="0" borderId="0" xfId="0" applyNumberFormat="1" applyFont="1" applyAlignment="1">
      <alignment horizontal="center" vertical="center" wrapText="1"/>
    </xf>
    <xf numFmtId="180" fontId="25" fillId="0" borderId="0" xfId="0" applyNumberFormat="1" applyFont="1" applyAlignment="1">
      <alignment horizontal="center" vertical="center"/>
    </xf>
    <xf numFmtId="0" fontId="14" fillId="0" borderId="0" xfId="0" applyFont="1" applyAlignment="1">
      <alignment horizontal="center" vertical="center"/>
    </xf>
    <xf numFmtId="180" fontId="14" fillId="33" borderId="5" xfId="0" applyNumberFormat="1" applyFont="1" applyFill="1" applyBorder="1" applyProtection="1">
      <alignment vertical="center"/>
    </xf>
    <xf numFmtId="180" fontId="14" fillId="34" borderId="5" xfId="0" applyNumberFormat="1" applyFont="1" applyFill="1" applyBorder="1" applyProtection="1">
      <alignment vertical="center"/>
    </xf>
    <xf numFmtId="180" fontId="25" fillId="0" borderId="0" xfId="0" applyNumberFormat="1" applyFont="1">
      <alignment vertical="center"/>
    </xf>
    <xf numFmtId="0" fontId="14" fillId="6" borderId="8" xfId="0" applyFont="1" applyFill="1" applyBorder="1" applyProtection="1">
      <alignment vertical="center"/>
    </xf>
    <xf numFmtId="9" fontId="14" fillId="0" borderId="0" xfId="0" applyNumberFormat="1" applyFont="1">
      <alignment vertical="center"/>
    </xf>
    <xf numFmtId="0" fontId="14" fillId="23" borderId="0" xfId="0" applyFont="1" applyFill="1">
      <alignment vertical="center"/>
    </xf>
    <xf numFmtId="0" fontId="14" fillId="23" borderId="0" xfId="0" applyFont="1" applyFill="1" applyAlignment="1">
      <alignment horizontal="left" vertical="center"/>
    </xf>
    <xf numFmtId="0" fontId="15"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0" xfId="0" applyFont="1" applyAlignment="1" applyProtection="1">
      <alignment horizontal="left" vertical="center"/>
      <protection locked="0"/>
    </xf>
    <xf numFmtId="0" fontId="13" fillId="20" borderId="0" xfId="0" applyFont="1" applyFill="1" applyAlignment="1" applyProtection="1">
      <alignment horizontal="center" vertical="center"/>
      <protection locked="0"/>
    </xf>
    <xf numFmtId="0" fontId="14" fillId="0" borderId="0" xfId="0" applyFont="1" applyAlignment="1" applyProtection="1">
      <alignment horizontal="left" vertical="center"/>
      <protection locked="0"/>
    </xf>
    <xf numFmtId="0" fontId="14" fillId="20" borderId="0" xfId="0" applyFont="1" applyFill="1" applyAlignment="1">
      <alignment horizontal="left" vertical="center"/>
    </xf>
    <xf numFmtId="0" fontId="14" fillId="24" borderId="0" xfId="0" applyFont="1" applyFill="1" applyAlignment="1" applyProtection="1">
      <alignment horizontal="left" vertical="center"/>
      <protection locked="0"/>
    </xf>
    <xf numFmtId="182" fontId="13" fillId="20" borderId="0" xfId="0" applyNumberFormat="1" applyFont="1" applyFill="1" applyProtection="1">
      <alignment vertical="center"/>
      <protection locked="0"/>
    </xf>
    <xf numFmtId="0" fontId="14" fillId="20" borderId="0" xfId="0" applyFont="1" applyFill="1">
      <alignment vertical="center"/>
    </xf>
    <xf numFmtId="0" fontId="14" fillId="34" borderId="0" xfId="0" applyFont="1" applyFill="1" applyAlignment="1" applyProtection="1">
      <alignment horizontal="left" vertical="center"/>
      <protection locked="0"/>
    </xf>
    <xf numFmtId="0" fontId="14" fillId="34" borderId="0" xfId="0" applyFont="1" applyFill="1" applyAlignment="1" applyProtection="1">
      <alignment horizontal="left" vertical="center" wrapText="1"/>
      <protection locked="0"/>
    </xf>
    <xf numFmtId="0" fontId="14" fillId="34" borderId="0" xfId="0" applyFont="1" applyFill="1">
      <alignment vertical="center"/>
    </xf>
    <xf numFmtId="0" fontId="14" fillId="34" borderId="0" xfId="0" applyFont="1" applyFill="1" applyAlignment="1">
      <alignment vertical="center" wrapText="1"/>
    </xf>
    <xf numFmtId="9" fontId="14" fillId="34" borderId="0" xfId="0" applyNumberFormat="1" applyFont="1" applyFill="1">
      <alignment vertical="center"/>
    </xf>
    <xf numFmtId="0" fontId="14" fillId="34" borderId="0" xfId="0" applyFont="1" applyFill="1" applyAlignment="1">
      <alignment horizontal="left" vertical="center"/>
    </xf>
    <xf numFmtId="0" fontId="14" fillId="34" borderId="0" xfId="0" applyFont="1" applyFill="1" applyProtection="1">
      <alignment vertical="center"/>
      <protection locked="0"/>
    </xf>
    <xf numFmtId="176" fontId="14" fillId="0" borderId="0" xfId="0" applyNumberFormat="1" applyFont="1" applyAlignment="1">
      <alignment horizontal="left" vertical="center" wrapText="1"/>
    </xf>
    <xf numFmtId="0" fontId="14" fillId="8" borderId="0" xfId="0" applyFont="1" applyFill="1">
      <alignment vertical="center"/>
    </xf>
    <xf numFmtId="0" fontId="26" fillId="0" borderId="0" xfId="0" applyFont="1" applyAlignment="1" applyProtection="1">
      <alignment horizontal="left" vertical="center" wrapText="1"/>
      <protection locked="0"/>
    </xf>
    <xf numFmtId="0" fontId="14" fillId="8" borderId="0" xfId="0" applyFont="1" applyFill="1" applyProtection="1">
      <alignment vertical="center"/>
      <protection locked="0"/>
    </xf>
    <xf numFmtId="0" fontId="17" fillId="0" borderId="0" xfId="0" applyFont="1" applyAlignment="1">
      <alignment horizontal="left" vertical="center"/>
    </xf>
    <xf numFmtId="180" fontId="17" fillId="0" borderId="0" xfId="0" applyNumberFormat="1" applyFont="1" applyAlignment="1">
      <alignment horizontal="right" vertical="center"/>
    </xf>
    <xf numFmtId="0" fontId="27" fillId="0" borderId="0" xfId="0" applyFont="1" applyAlignment="1">
      <alignment horizontal="center" vertical="center"/>
    </xf>
    <xf numFmtId="0" fontId="17" fillId="20" borderId="5" xfId="0" applyFont="1" applyFill="1" applyBorder="1" applyProtection="1">
      <alignment vertical="center"/>
    </xf>
    <xf numFmtId="0" fontId="17" fillId="20" borderId="5" xfId="0" applyFont="1" applyFill="1" applyBorder="1" applyAlignment="1" applyProtection="1">
      <alignment horizontal="right" vertical="center"/>
    </xf>
    <xf numFmtId="0" fontId="17" fillId="20" borderId="5" xfId="0" applyFont="1" applyFill="1" applyBorder="1" applyAlignment="1" applyProtection="1">
      <alignment horizontal="left" vertical="center"/>
    </xf>
    <xf numFmtId="0" fontId="17" fillId="0" borderId="5" xfId="0" applyFont="1" applyBorder="1" applyAlignment="1" applyProtection="1">
      <alignment horizontal="center" vertical="center"/>
    </xf>
    <xf numFmtId="0" fontId="17" fillId="20" borderId="5" xfId="0" applyFont="1" applyFill="1" applyBorder="1" applyAlignment="1" applyProtection="1">
      <alignment horizontal="center" vertical="center" wrapText="1"/>
    </xf>
    <xf numFmtId="14" fontId="17" fillId="0" borderId="5" xfId="0" applyNumberFormat="1" applyFont="1" applyBorder="1" applyAlignment="1" applyProtection="1">
      <alignment horizontal="left" vertical="center"/>
    </xf>
    <xf numFmtId="0" fontId="17" fillId="0" borderId="5" xfId="0" applyFont="1" applyBorder="1" applyAlignment="1" applyProtection="1">
      <alignment horizontal="left" vertical="center"/>
    </xf>
    <xf numFmtId="0" fontId="17" fillId="34" borderId="5" xfId="0" applyFont="1" applyFill="1" applyBorder="1" applyAlignment="1" applyProtection="1">
      <alignment horizontal="center" vertical="center" wrapText="1"/>
    </xf>
    <xf numFmtId="0" fontId="17" fillId="34" borderId="5" xfId="0" applyFont="1" applyFill="1" applyBorder="1" applyAlignment="1" applyProtection="1">
      <alignment horizontal="right" vertical="center"/>
    </xf>
    <xf numFmtId="0" fontId="17" fillId="34" borderId="5" xfId="0" applyFont="1" applyFill="1" applyBorder="1" applyAlignment="1" applyProtection="1">
      <alignment horizontal="left" vertical="center"/>
    </xf>
    <xf numFmtId="0" fontId="17" fillId="34" borderId="9" xfId="0" applyFont="1" applyFill="1" applyBorder="1" applyAlignment="1" applyProtection="1">
      <alignment horizontal="center" vertical="center" wrapText="1"/>
    </xf>
    <xf numFmtId="0" fontId="17" fillId="0" borderId="5" xfId="0" applyFont="1" applyBorder="1" applyAlignment="1" applyProtection="1">
      <alignment horizontal="left" vertical="center" wrapText="1"/>
    </xf>
    <xf numFmtId="0" fontId="17" fillId="34" borderId="10" xfId="0" applyFont="1" applyFill="1" applyBorder="1" applyAlignment="1" applyProtection="1">
      <alignment horizontal="center" vertical="center" wrapText="1"/>
    </xf>
    <xf numFmtId="0" fontId="17" fillId="0" borderId="9" xfId="0" applyFont="1" applyBorder="1" applyAlignment="1" applyProtection="1">
      <alignment horizontal="center" vertical="center"/>
    </xf>
    <xf numFmtId="0" fontId="17" fillId="34" borderId="8" xfId="0" applyFont="1" applyFill="1" applyBorder="1" applyAlignment="1" applyProtection="1">
      <alignment horizontal="center" vertical="center" wrapText="1"/>
    </xf>
    <xf numFmtId="0" fontId="17" fillId="0" borderId="10" xfId="0" applyFont="1" applyBorder="1" applyAlignment="1" applyProtection="1">
      <alignment horizontal="center" vertical="center"/>
    </xf>
    <xf numFmtId="0" fontId="17" fillId="20" borderId="9" xfId="0" applyFont="1" applyFill="1" applyBorder="1" applyAlignment="1" applyProtection="1">
      <alignment horizontal="center" vertical="center" wrapText="1"/>
    </xf>
    <xf numFmtId="0" fontId="17" fillId="20" borderId="10" xfId="0" applyFont="1" applyFill="1" applyBorder="1" applyAlignment="1" applyProtection="1">
      <alignment horizontal="center" vertical="center" wrapText="1"/>
    </xf>
    <xf numFmtId="0" fontId="17" fillId="0" borderId="8" xfId="0" applyFont="1" applyBorder="1" applyAlignment="1" applyProtection="1">
      <alignment horizontal="center" vertical="center"/>
    </xf>
    <xf numFmtId="0" fontId="17" fillId="20" borderId="8" xfId="0" applyFont="1" applyFill="1" applyBorder="1" applyAlignment="1" applyProtection="1">
      <alignment horizontal="center" vertical="center" wrapText="1"/>
    </xf>
    <xf numFmtId="0" fontId="17" fillId="20" borderId="5" xfId="0" applyFont="1" applyFill="1" applyBorder="1" applyAlignment="1" applyProtection="1">
      <alignment horizontal="center" vertical="center"/>
    </xf>
    <xf numFmtId="0" fontId="17" fillId="20" borderId="9" xfId="0" applyFont="1" applyFill="1" applyBorder="1" applyAlignment="1" applyProtection="1">
      <alignment horizontal="center" vertical="center"/>
    </xf>
    <xf numFmtId="0" fontId="14" fillId="20" borderId="5" xfId="0" applyFont="1" applyFill="1" applyBorder="1" applyProtection="1">
      <alignment vertical="center"/>
      <protection locked="0"/>
    </xf>
    <xf numFmtId="0" fontId="17" fillId="20" borderId="10" xfId="0" applyFont="1" applyFill="1" applyBorder="1" applyAlignment="1" applyProtection="1">
      <alignment horizontal="center" vertical="center"/>
    </xf>
    <xf numFmtId="0" fontId="17" fillId="20" borderId="8" xfId="0" applyFont="1" applyFill="1" applyBorder="1" applyAlignment="1" applyProtection="1">
      <alignment horizontal="center" vertical="center"/>
    </xf>
    <xf numFmtId="180" fontId="27" fillId="0" borderId="0" xfId="0" applyNumberFormat="1" applyFont="1" applyAlignment="1">
      <alignment horizontal="right" vertical="center"/>
    </xf>
    <xf numFmtId="180" fontId="17" fillId="0" borderId="5" xfId="0" applyNumberFormat="1" applyFont="1" applyBorder="1" applyAlignment="1" applyProtection="1">
      <alignment horizontal="right" vertical="center"/>
    </xf>
    <xf numFmtId="0" fontId="17" fillId="9" borderId="5" xfId="0" applyFont="1" applyFill="1" applyBorder="1" applyAlignment="1" applyProtection="1">
      <alignment horizontal="left" vertical="center"/>
    </xf>
    <xf numFmtId="0" fontId="17" fillId="20" borderId="5" xfId="0" applyFont="1" applyFill="1" applyBorder="1" applyAlignment="1" applyProtection="1">
      <alignment horizontal="left" vertical="center" wrapText="1"/>
    </xf>
    <xf numFmtId="0" fontId="17" fillId="11" borderId="5" xfId="0" applyFont="1" applyFill="1" applyBorder="1" applyProtection="1">
      <alignment vertical="center"/>
    </xf>
    <xf numFmtId="0" fontId="17" fillId="34" borderId="5" xfId="0" applyFont="1" applyFill="1" applyBorder="1" applyAlignment="1" applyProtection="1">
      <alignment horizontal="left" vertical="center" wrapText="1"/>
    </xf>
    <xf numFmtId="0" fontId="17" fillId="34" borderId="9" xfId="0" applyFont="1" applyFill="1" applyBorder="1" applyAlignment="1" applyProtection="1">
      <alignment horizontal="left" vertical="center" wrapText="1"/>
    </xf>
    <xf numFmtId="0" fontId="17" fillId="34" borderId="10" xfId="0" applyFont="1" applyFill="1" applyBorder="1" applyAlignment="1" applyProtection="1">
      <alignment horizontal="left" vertical="center" wrapText="1"/>
    </xf>
    <xf numFmtId="0" fontId="17" fillId="27" borderId="5" xfId="0" applyFont="1" applyFill="1" applyBorder="1" applyProtection="1">
      <alignment vertical="center"/>
    </xf>
    <xf numFmtId="0" fontId="17" fillId="34" borderId="8" xfId="0" applyFont="1" applyFill="1" applyBorder="1" applyAlignment="1" applyProtection="1">
      <alignment horizontal="left" vertical="center" wrapText="1"/>
    </xf>
    <xf numFmtId="0" fontId="17" fillId="0" borderId="0" xfId="0" applyFont="1" applyAlignment="1">
      <alignment vertical="center" wrapText="1"/>
    </xf>
    <xf numFmtId="0" fontId="17" fillId="0" borderId="0" xfId="0" applyFont="1" applyAlignment="1">
      <alignment horizontal="left" vertical="center" wrapText="1"/>
    </xf>
    <xf numFmtId="180" fontId="17" fillId="35" borderId="5" xfId="0" applyNumberFormat="1" applyFont="1" applyFill="1" applyBorder="1" applyAlignment="1" applyProtection="1">
      <alignment horizontal="right" vertical="center"/>
    </xf>
    <xf numFmtId="180" fontId="17" fillId="36" borderId="5" xfId="0" applyNumberFormat="1" applyFont="1" applyFill="1" applyBorder="1" applyAlignment="1" applyProtection="1">
      <alignment horizontal="right" vertical="center"/>
    </xf>
    <xf numFmtId="180" fontId="17" fillId="7" borderId="5" xfId="0" applyNumberFormat="1" applyFont="1" applyFill="1" applyBorder="1" applyAlignment="1" applyProtection="1">
      <alignment horizontal="right" vertical="center"/>
    </xf>
    <xf numFmtId="0" fontId="14" fillId="37" borderId="5" xfId="0" applyFont="1" applyFill="1" applyBorder="1" applyProtection="1">
      <alignment vertical="center"/>
    </xf>
    <xf numFmtId="180" fontId="17" fillId="11" borderId="5" xfId="0" applyNumberFormat="1" applyFont="1" applyFill="1" applyBorder="1" applyAlignment="1" applyProtection="1">
      <alignment horizontal="right" vertical="center"/>
    </xf>
    <xf numFmtId="0" fontId="14" fillId="27" borderId="5" xfId="0" applyFont="1" applyFill="1" applyBorder="1" applyProtection="1">
      <alignment vertical="center"/>
    </xf>
    <xf numFmtId="180" fontId="17" fillId="27" borderId="5" xfId="0" applyNumberFormat="1" applyFont="1" applyFill="1" applyBorder="1" applyAlignment="1" applyProtection="1">
      <alignment horizontal="right" vertical="center"/>
    </xf>
    <xf numFmtId="0" fontId="14" fillId="28" borderId="5" xfId="0" applyFont="1" applyFill="1" applyBorder="1" applyProtection="1">
      <alignment vertical="center"/>
    </xf>
    <xf numFmtId="0" fontId="14" fillId="8" borderId="5" xfId="0" applyFont="1" applyFill="1" applyBorder="1" applyProtection="1">
      <alignment vertical="center"/>
    </xf>
    <xf numFmtId="0" fontId="17" fillId="34" borderId="0" xfId="0" applyFont="1" applyFill="1" applyAlignment="1">
      <alignment horizontal="center" vertical="center"/>
    </xf>
    <xf numFmtId="0" fontId="14" fillId="33" borderId="0" xfId="0" applyFont="1" applyFill="1">
      <alignment vertical="center"/>
    </xf>
    <xf numFmtId="0" fontId="14" fillId="38" borderId="0" xfId="0" applyFont="1" applyFill="1">
      <alignment vertical="center"/>
    </xf>
    <xf numFmtId="0" fontId="14" fillId="12" borderId="0" xfId="0" applyFont="1" applyFill="1">
      <alignment vertical="center"/>
    </xf>
    <xf numFmtId="0" fontId="14" fillId="27" borderId="0" xfId="0" applyFont="1" applyFill="1">
      <alignment vertical="center"/>
    </xf>
    <xf numFmtId="0" fontId="14" fillId="37" borderId="5" xfId="0" applyFont="1" applyFill="1" applyBorder="1" applyProtection="1">
      <alignment vertical="center"/>
      <protection locked="0"/>
    </xf>
    <xf numFmtId="0" fontId="14" fillId="27" borderId="5" xfId="0" applyFont="1" applyFill="1" applyBorder="1" applyProtection="1">
      <alignment vertical="center"/>
      <protection locked="0"/>
    </xf>
    <xf numFmtId="0" fontId="14" fillId="8" borderId="5" xfId="0" applyFont="1" applyFill="1" applyBorder="1" applyProtection="1">
      <alignment vertical="center"/>
      <protection locked="0"/>
    </xf>
    <xf numFmtId="0" fontId="14" fillId="8" borderId="5" xfId="0" applyFont="1" applyFill="1" applyBorder="1" applyAlignment="1" applyProtection="1">
      <alignment vertical="center" wrapText="1"/>
      <protection locked="0"/>
    </xf>
    <xf numFmtId="0" fontId="14" fillId="33" borderId="0" xfId="0" applyFont="1" applyFill="1" applyProtection="1">
      <alignment vertical="center"/>
      <protection locked="0"/>
    </xf>
    <xf numFmtId="180" fontId="17" fillId="35" borderId="8" xfId="0" applyNumberFormat="1" applyFont="1" applyFill="1" applyBorder="1" applyAlignment="1" applyProtection="1">
      <alignment horizontal="right" vertical="center"/>
    </xf>
    <xf numFmtId="180" fontId="17" fillId="36" borderId="8" xfId="0" applyNumberFormat="1" applyFont="1" applyFill="1" applyBorder="1" applyAlignment="1" applyProtection="1">
      <alignment horizontal="right" vertical="center"/>
    </xf>
    <xf numFmtId="180" fontId="17" fillId="7" borderId="8" xfId="0" applyNumberFormat="1" applyFont="1" applyFill="1" applyBorder="1" applyAlignment="1" applyProtection="1">
      <alignment horizontal="right" vertical="center"/>
    </xf>
    <xf numFmtId="0" fontId="14" fillId="38" borderId="0" xfId="0" applyFont="1" applyFill="1" applyProtection="1">
      <alignment vertical="center"/>
      <protection locked="0"/>
    </xf>
    <xf numFmtId="0" fontId="14" fillId="12" borderId="0" xfId="0" applyFont="1" applyFill="1" applyProtection="1">
      <alignment vertical="center"/>
      <protection locked="0"/>
    </xf>
    <xf numFmtId="0" fontId="14" fillId="27" borderId="0" xfId="0" applyFont="1" applyFill="1" applyProtection="1">
      <alignment vertical="center"/>
      <protection locked="0"/>
    </xf>
    <xf numFmtId="0" fontId="14" fillId="28" borderId="0" xfId="0" applyFont="1" applyFill="1">
      <alignment vertical="center"/>
    </xf>
    <xf numFmtId="0" fontId="14" fillId="31" borderId="0" xfId="0" applyFont="1" applyFill="1">
      <alignment vertical="center"/>
    </xf>
    <xf numFmtId="0" fontId="14" fillId="28" borderId="0" xfId="0" applyFont="1" applyFill="1" applyProtection="1">
      <alignment vertical="center"/>
      <protection locked="0"/>
    </xf>
    <xf numFmtId="0" fontId="14" fillId="31" borderId="0" xfId="0" applyFont="1" applyFill="1" applyProtection="1">
      <alignment vertical="center"/>
      <protection locked="0"/>
    </xf>
    <xf numFmtId="0" fontId="28" fillId="0" borderId="0" xfId="0" applyFont="1">
      <alignment vertical="center"/>
    </xf>
    <xf numFmtId="0" fontId="17" fillId="34" borderId="5" xfId="0" applyFont="1" applyFill="1" applyBorder="1" applyProtection="1">
      <alignment vertical="center"/>
    </xf>
    <xf numFmtId="0" fontId="14" fillId="34" borderId="5" xfId="0" applyFont="1" applyFill="1" applyBorder="1" applyProtection="1">
      <alignment vertical="center"/>
    </xf>
    <xf numFmtId="180" fontId="17" fillId="0" borderId="5" xfId="0" applyNumberFormat="1" applyFont="1" applyBorder="1" applyAlignment="1" applyProtection="1">
      <alignment horizontal="left" vertical="center"/>
      <protection locked="0"/>
    </xf>
    <xf numFmtId="0" fontId="17" fillId="34" borderId="5" xfId="0" applyFont="1" applyFill="1" applyBorder="1" applyAlignment="1" applyProtection="1">
      <alignment vertical="center" wrapText="1"/>
    </xf>
    <xf numFmtId="0" fontId="14" fillId="29" borderId="5" xfId="0" applyFont="1" applyFill="1" applyBorder="1" applyAlignment="1" applyProtection="1" quotePrefix="1">
      <alignment horizontal="left" vertical="center" wrapText="1"/>
      <protection locked="0"/>
    </xf>
    <xf numFmtId="0" fontId="14" fillId="30" borderId="5" xfId="0" applyFont="1" applyFill="1" applyBorder="1" applyAlignment="1" applyProtection="1" quotePrefix="1">
      <alignment horizontal="left" vertical="center" wrapText="1"/>
      <protection locked="0"/>
    </xf>
    <xf numFmtId="0" fontId="14" fillId="12" borderId="5" xfId="0" applyFont="1" applyFill="1" applyBorder="1" applyAlignment="1" applyProtection="1" quotePrefix="1">
      <alignment horizontal="left" vertical="center" wrapText="1"/>
      <protection locked="0"/>
    </xf>
    <xf numFmtId="0" fontId="14" fillId="31" borderId="5" xfId="0" applyFont="1" applyFill="1" applyBorder="1" applyAlignment="1" applyProtection="1" quotePrefix="1">
      <alignment horizontal="left" vertical="center" wrapText="1"/>
      <protection locked="0"/>
    </xf>
    <xf numFmtId="0" fontId="14" fillId="0" borderId="5" xfId="0" applyFont="1" applyBorder="1" applyProtection="1" quotePrefix="1">
      <alignment vertical="center"/>
    </xf>
    <xf numFmtId="0" fontId="14" fillId="0" borderId="5" xfId="0" applyFont="1" applyBorder="1" applyAlignment="1" applyProtection="1" quotePrefix="1">
      <alignment horizontal="left" vertical="center"/>
    </xf>
    <xf numFmtId="0" fontId="14" fillId="7" borderId="5" xfId="0" applyFont="1" applyFill="1" applyBorder="1" applyAlignment="1" applyProtection="1" quotePrefix="1">
      <alignment horizontal="left" vertical="center"/>
    </xf>
    <xf numFmtId="0" fontId="2" fillId="0" borderId="4" xfId="0" applyFont="1" applyFill="1" applyBorder="1" applyAlignment="1" quotePrefix="1">
      <alignment horizontal="left" vertical="center"/>
    </xf>
    <xf numFmtId="0" fontId="2" fillId="0" borderId="1" xfId="0" applyFont="1" applyFill="1" applyBorder="1" applyAlignment="1" quotePrefix="1">
      <alignment horizontal="left"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2 4"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00B05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externalLink" Target="externalLinks/externalLink17.xml"/><Relationship Id="rId37" Type="http://schemas.openxmlformats.org/officeDocument/2006/relationships/externalLink" Target="externalLinks/externalLink16.xml"/><Relationship Id="rId36" Type="http://schemas.openxmlformats.org/officeDocument/2006/relationships/externalLink" Target="externalLinks/externalLink15.xml"/><Relationship Id="rId35" Type="http://schemas.openxmlformats.org/officeDocument/2006/relationships/externalLink" Target="externalLinks/externalLink14.xml"/><Relationship Id="rId34" Type="http://schemas.openxmlformats.org/officeDocument/2006/relationships/externalLink" Target="externalLinks/externalLink13.xml"/><Relationship Id="rId33" Type="http://schemas.openxmlformats.org/officeDocument/2006/relationships/externalLink" Target="externalLinks/externalLink12.xml"/><Relationship Id="rId32" Type="http://schemas.openxmlformats.org/officeDocument/2006/relationships/externalLink" Target="externalLinks/externalLink11.xml"/><Relationship Id="rId31" Type="http://schemas.openxmlformats.org/officeDocument/2006/relationships/externalLink" Target="externalLinks/externalLink10.xml"/><Relationship Id="rId30" Type="http://schemas.openxmlformats.org/officeDocument/2006/relationships/externalLink" Target="externalLinks/externalLink9.xml"/><Relationship Id="rId3" Type="http://schemas.openxmlformats.org/officeDocument/2006/relationships/worksheet" Target="worksheets/sheet3.xml"/><Relationship Id="rId29" Type="http://schemas.openxmlformats.org/officeDocument/2006/relationships/externalLink" Target="externalLinks/externalLink8.xml"/><Relationship Id="rId28" Type="http://schemas.openxmlformats.org/officeDocument/2006/relationships/externalLink" Target="externalLinks/externalLink7.xml"/><Relationship Id="rId27" Type="http://schemas.openxmlformats.org/officeDocument/2006/relationships/externalLink" Target="externalLinks/externalLink6.xml"/><Relationship Id="rId26" Type="http://schemas.openxmlformats.org/officeDocument/2006/relationships/externalLink" Target="externalLinks/externalLink5.xml"/><Relationship Id="rId25" Type="http://schemas.openxmlformats.org/officeDocument/2006/relationships/externalLink" Target="externalLinks/externalLink4.xml"/><Relationship Id="rId24" Type="http://schemas.openxmlformats.org/officeDocument/2006/relationships/externalLink" Target="externalLinks/externalLink3.xml"/><Relationship Id="rId23" Type="http://schemas.openxmlformats.org/officeDocument/2006/relationships/externalLink" Target="externalLinks/externalLink2.xml"/><Relationship Id="rId22" Type="http://schemas.openxmlformats.org/officeDocument/2006/relationships/externalLink" Target="externalLinks/externalLink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min\AppData\Roaming\kingsoft\office6\backup\202304&#21271;&#20140;&#19977;&#27719;&#33021;&#29615;&#31185;&#25216;&#21457;&#23637;&#26377;&#38480;&#20844;&#21496;&#24037;&#36164;&#65288;&#21021;&#3129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R-1-&#20154;&#21147;&#36164;&#28304;&#35268;&#21010;\3-&#20154;&#20107;&#26723;&#26696;\&#19977;&#27719;&#33021;&#29615;&#20154;&#20107;&#26723;&#26696;&#31649;&#29702;&#31995;&#3247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385;&#33673;\&#20986;&#32435;&#25910;&#25903;&#34920;-20230316(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38134;&#34892;&#26085;&#35760;&#36134;\&#20986;&#32435;&#25910;&#25903;&#34920;-202303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 val="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工资表"/>
      <sheetName val="1-入离职"/>
      <sheetName val="2-转正异动"/>
      <sheetName val="3-运行考勤"/>
      <sheetName val="4-职能考勤"/>
      <sheetName val="5-住宿费"/>
      <sheetName val="6-奖罚"/>
      <sheetName val="7-社保"/>
      <sheetName val="8-工装"/>
      <sheetName val="9-特殊情况"/>
      <sheetName val="10-韦伯豪成本核算"/>
      <sheetName val="成本序列"/>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应付单位账户表"/>
      <sheetName val="设置"/>
      <sheetName val="应付单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设置"/>
      <sheetName val="地标"/>
      <sheetName val="应收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30315-000890')"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D104"/>
  <sheetViews>
    <sheetView workbookViewId="0">
      <selection activeCell="AJ13" sqref="AJ13"/>
    </sheetView>
  </sheetViews>
  <sheetFormatPr defaultColWidth="8.83333333333333" defaultRowHeight="22" customHeight="1" outlineLevelCol="3"/>
  <cols>
    <col min="3" max="3" width="17.1666666666667" style="282" customWidth="1"/>
    <col min="4" max="4" width="124.833333333333" style="117" customWidth="1"/>
  </cols>
  <sheetData>
    <row r="1" customHeight="1" spans="1:4">
      <c r="A1" s="351" t="s">
        <v>0</v>
      </c>
      <c r="B1" s="291" t="s">
        <v>1</v>
      </c>
      <c r="C1" s="291" t="s">
        <v>2</v>
      </c>
      <c r="D1" s="207" t="s">
        <v>3</v>
      </c>
    </row>
    <row r="2" customHeight="1" spans="1:4">
      <c r="A2" s="351"/>
      <c r="B2" s="288" t="s">
        <v>4</v>
      </c>
      <c r="C2" s="294" t="s">
        <v>5</v>
      </c>
      <c r="D2" s="352" t="s">
        <v>6</v>
      </c>
    </row>
    <row r="3" customHeight="1" spans="1:4">
      <c r="A3" s="351"/>
      <c r="B3" s="288"/>
      <c r="C3" s="291" t="s">
        <v>7</v>
      </c>
      <c r="D3" s="207" t="s">
        <v>8</v>
      </c>
    </row>
    <row r="4" customHeight="1" spans="1:4">
      <c r="A4" s="351"/>
      <c r="B4" s="288"/>
      <c r="C4" s="291" t="s">
        <v>9</v>
      </c>
      <c r="D4" s="207" t="s">
        <v>10</v>
      </c>
    </row>
    <row r="5" customHeight="1" spans="1:4">
      <c r="A5" s="351"/>
      <c r="B5" s="288"/>
      <c r="C5" s="291" t="s">
        <v>11</v>
      </c>
      <c r="D5" s="207" t="s">
        <v>12</v>
      </c>
    </row>
    <row r="6" customHeight="1" spans="1:4">
      <c r="A6" s="351"/>
      <c r="B6" s="288"/>
      <c r="C6" s="291" t="s">
        <v>13</v>
      </c>
      <c r="D6" s="207" t="s">
        <v>14</v>
      </c>
    </row>
    <row r="7" customHeight="1" spans="1:4">
      <c r="A7" s="351"/>
      <c r="B7" s="288"/>
      <c r="C7" s="291" t="s">
        <v>15</v>
      </c>
      <c r="D7" s="207" t="s">
        <v>16</v>
      </c>
    </row>
    <row r="8" customHeight="1" spans="2:4">
      <c r="B8" s="288"/>
      <c r="C8" s="291" t="s">
        <v>17</v>
      </c>
      <c r="D8" s="207" t="s">
        <v>18</v>
      </c>
    </row>
    <row r="9" customHeight="1" spans="2:4">
      <c r="B9" s="288"/>
      <c r="C9" s="291" t="s">
        <v>19</v>
      </c>
      <c r="D9" s="207" t="s">
        <v>20</v>
      </c>
    </row>
    <row r="10" customHeight="1" spans="2:4">
      <c r="B10" s="288"/>
      <c r="C10" s="291" t="s">
        <v>21</v>
      </c>
      <c r="D10" s="207" t="s">
        <v>22</v>
      </c>
    </row>
    <row r="11" customHeight="1" spans="2:4">
      <c r="B11" s="288"/>
      <c r="C11" s="291" t="s">
        <v>23</v>
      </c>
      <c r="D11" s="207" t="s">
        <v>24</v>
      </c>
    </row>
    <row r="12" customHeight="1" spans="2:4">
      <c r="B12" s="288"/>
      <c r="C12" s="291" t="s">
        <v>25</v>
      </c>
      <c r="D12" s="207" t="s">
        <v>26</v>
      </c>
    </row>
    <row r="13" customHeight="1" spans="2:4">
      <c r="B13" s="288"/>
      <c r="C13" s="291" t="s">
        <v>27</v>
      </c>
      <c r="D13" s="207" t="s">
        <v>28</v>
      </c>
    </row>
    <row r="14" customHeight="1" spans="2:4">
      <c r="B14" s="288"/>
      <c r="C14" s="291" t="s">
        <v>29</v>
      </c>
      <c r="D14" s="207" t="s">
        <v>30</v>
      </c>
    </row>
    <row r="15" customHeight="1" spans="2:4">
      <c r="B15" s="288"/>
      <c r="C15" s="291" t="s">
        <v>31</v>
      </c>
      <c r="D15" s="207" t="s">
        <v>32</v>
      </c>
    </row>
    <row r="16" customHeight="1" spans="2:4">
      <c r="B16" s="288"/>
      <c r="C16" s="291" t="s">
        <v>33</v>
      </c>
      <c r="D16" s="207" t="s">
        <v>34</v>
      </c>
    </row>
    <row r="17" customHeight="1" spans="2:4">
      <c r="B17" s="288"/>
      <c r="C17" s="291" t="s">
        <v>35</v>
      </c>
      <c r="D17" s="207" t="s">
        <v>36</v>
      </c>
    </row>
    <row r="18" customHeight="1" spans="2:4">
      <c r="B18" s="288" t="s">
        <v>37</v>
      </c>
      <c r="C18" s="353" t="s">
        <v>38</v>
      </c>
      <c r="D18" s="352" t="s">
        <v>39</v>
      </c>
    </row>
    <row r="19" customHeight="1" spans="2:4">
      <c r="B19" s="288"/>
      <c r="C19" s="96" t="s">
        <v>40</v>
      </c>
      <c r="D19" s="207" t="s">
        <v>41</v>
      </c>
    </row>
    <row r="20" customHeight="1" spans="2:4">
      <c r="B20" s="288"/>
      <c r="C20" s="96" t="s">
        <v>42</v>
      </c>
      <c r="D20" s="207" t="s">
        <v>43</v>
      </c>
    </row>
    <row r="21" customHeight="1" spans="2:4">
      <c r="B21" s="288"/>
      <c r="C21" s="96" t="s">
        <v>44</v>
      </c>
      <c r="D21" s="207" t="s">
        <v>45</v>
      </c>
    </row>
    <row r="22" customHeight="1" spans="2:4">
      <c r="B22" s="288"/>
      <c r="C22" s="354" t="s">
        <v>46</v>
      </c>
      <c r="D22" s="207" t="s">
        <v>47</v>
      </c>
    </row>
    <row r="23" customHeight="1" spans="2:4">
      <c r="B23" s="288"/>
      <c r="C23" s="354" t="s">
        <v>48</v>
      </c>
      <c r="D23" s="207" t="s">
        <v>49</v>
      </c>
    </row>
    <row r="24" customHeight="1" spans="2:4">
      <c r="B24" s="288"/>
      <c r="C24" s="291" t="s">
        <v>50</v>
      </c>
      <c r="D24" s="207" t="s">
        <v>51</v>
      </c>
    </row>
    <row r="25" customHeight="1" spans="2:4">
      <c r="B25" s="288"/>
      <c r="C25" s="96" t="s">
        <v>52</v>
      </c>
      <c r="D25" s="207" t="s">
        <v>53</v>
      </c>
    </row>
    <row r="26" customHeight="1" spans="2:4">
      <c r="B26" s="288"/>
      <c r="C26" s="161" t="s">
        <v>54</v>
      </c>
      <c r="D26" s="207" t="s">
        <v>55</v>
      </c>
    </row>
    <row r="27" customHeight="1" spans="2:4">
      <c r="B27" s="288"/>
      <c r="C27" s="161" t="s">
        <v>56</v>
      </c>
      <c r="D27" s="207" t="s">
        <v>57</v>
      </c>
    </row>
    <row r="28" customHeight="1" spans="2:4">
      <c r="B28" s="288"/>
      <c r="C28" s="161" t="s">
        <v>58</v>
      </c>
      <c r="D28" s="207" t="s">
        <v>59</v>
      </c>
    </row>
    <row r="29" customHeight="1" spans="2:4">
      <c r="B29" s="288"/>
      <c r="C29" s="161" t="s">
        <v>60</v>
      </c>
      <c r="D29" s="207" t="s">
        <v>61</v>
      </c>
    </row>
    <row r="30" customHeight="1" spans="2:4">
      <c r="B30" s="288"/>
      <c r="C30" s="161" t="s">
        <v>62</v>
      </c>
      <c r="D30" s="207" t="s">
        <v>63</v>
      </c>
    </row>
    <row r="31" customHeight="1" spans="2:4">
      <c r="B31" s="288"/>
      <c r="C31" s="96" t="s">
        <v>64</v>
      </c>
      <c r="D31" s="207" t="s">
        <v>65</v>
      </c>
    </row>
    <row r="32" customHeight="1" spans="2:4">
      <c r="B32" s="288"/>
      <c r="C32" s="96" t="s">
        <v>66</v>
      </c>
      <c r="D32" s="207" t="s">
        <v>67</v>
      </c>
    </row>
    <row r="33" customHeight="1" spans="2:4">
      <c r="B33" s="288"/>
      <c r="C33" s="96" t="s">
        <v>68</v>
      </c>
      <c r="D33" s="207" t="s">
        <v>69</v>
      </c>
    </row>
    <row r="34" customHeight="1" spans="2:4">
      <c r="B34" s="288"/>
      <c r="C34" s="161" t="s">
        <v>70</v>
      </c>
      <c r="D34" s="207" t="s">
        <v>71</v>
      </c>
    </row>
    <row r="35" customHeight="1" spans="2:4">
      <c r="B35" s="288"/>
      <c r="C35" s="161" t="s">
        <v>72</v>
      </c>
      <c r="D35" s="207" t="s">
        <v>73</v>
      </c>
    </row>
    <row r="36" customHeight="1" spans="2:4">
      <c r="B36" s="288"/>
      <c r="C36" s="161" t="s">
        <v>74</v>
      </c>
      <c r="D36" s="207" t="s">
        <v>75</v>
      </c>
    </row>
    <row r="37" customHeight="1" spans="2:4">
      <c r="B37" s="288"/>
      <c r="C37" s="96" t="s">
        <v>76</v>
      </c>
      <c r="D37" s="207" t="s">
        <v>77</v>
      </c>
    </row>
    <row r="38" customHeight="1" spans="2:4">
      <c r="B38" s="288"/>
      <c r="C38" s="161" t="s">
        <v>78</v>
      </c>
      <c r="D38" s="207" t="s">
        <v>79</v>
      </c>
    </row>
    <row r="39" ht="23" customHeight="1" spans="2:4">
      <c r="B39" s="288" t="s">
        <v>80</v>
      </c>
      <c r="C39" s="353" t="s">
        <v>81</v>
      </c>
      <c r="D39" s="355" t="s">
        <v>82</v>
      </c>
    </row>
    <row r="40" customHeight="1" spans="2:4">
      <c r="B40" s="288"/>
      <c r="C40" s="291" t="s">
        <v>83</v>
      </c>
      <c r="D40" s="207" t="s">
        <v>84</v>
      </c>
    </row>
    <row r="41" customHeight="1" spans="2:4">
      <c r="B41" s="288"/>
      <c r="C41" s="291" t="s">
        <v>85</v>
      </c>
      <c r="D41" s="207" t="s">
        <v>86</v>
      </c>
    </row>
    <row r="42" customHeight="1" spans="2:4">
      <c r="B42" s="288"/>
      <c r="C42" s="291" t="s">
        <v>87</v>
      </c>
      <c r="D42" s="207" t="s">
        <v>88</v>
      </c>
    </row>
    <row r="43" customHeight="1" spans="2:4">
      <c r="B43" s="288"/>
      <c r="C43" s="291" t="s">
        <v>89</v>
      </c>
      <c r="D43" s="207" t="s">
        <v>90</v>
      </c>
    </row>
    <row r="44" customHeight="1" spans="2:4">
      <c r="B44" s="288"/>
      <c r="C44" s="291" t="s">
        <v>91</v>
      </c>
      <c r="D44" s="207" t="s">
        <v>92</v>
      </c>
    </row>
    <row r="45" customHeight="1" spans="2:4">
      <c r="B45" s="288"/>
      <c r="C45" s="291" t="s">
        <v>93</v>
      </c>
      <c r="D45" s="207" t="s">
        <v>94</v>
      </c>
    </row>
    <row r="46" customHeight="1" spans="2:4">
      <c r="B46" s="288"/>
      <c r="C46" s="291" t="s">
        <v>95</v>
      </c>
      <c r="D46" s="207" t="s">
        <v>96</v>
      </c>
    </row>
    <row r="47" customHeight="1" spans="2:4">
      <c r="B47" s="288"/>
      <c r="C47" s="291" t="s">
        <v>97</v>
      </c>
      <c r="D47" s="207" t="s">
        <v>98</v>
      </c>
    </row>
    <row r="48" customHeight="1" spans="2:4">
      <c r="B48" s="288"/>
      <c r="C48" s="291" t="s">
        <v>99</v>
      </c>
      <c r="D48" s="207" t="s">
        <v>100</v>
      </c>
    </row>
    <row r="49" customHeight="1" spans="2:4">
      <c r="B49" s="288"/>
      <c r="C49" s="291" t="s">
        <v>101</v>
      </c>
      <c r="D49" s="207" t="s">
        <v>102</v>
      </c>
    </row>
    <row r="50" customHeight="1" spans="2:4">
      <c r="B50" s="288"/>
      <c r="C50" s="291" t="s">
        <v>62</v>
      </c>
      <c r="D50" s="207" t="s">
        <v>103</v>
      </c>
    </row>
    <row r="51" customHeight="1" spans="2:4">
      <c r="B51" s="288"/>
      <c r="C51" s="291" t="s">
        <v>104</v>
      </c>
      <c r="D51" s="207" t="s">
        <v>105</v>
      </c>
    </row>
    <row r="52" customHeight="1" spans="2:4">
      <c r="B52" s="288"/>
      <c r="C52" s="291" t="s">
        <v>106</v>
      </c>
      <c r="D52" s="207" t="s">
        <v>107</v>
      </c>
    </row>
    <row r="53" customHeight="1" spans="2:4">
      <c r="B53" s="288"/>
      <c r="C53" s="291" t="s">
        <v>108</v>
      </c>
      <c r="D53" s="207" t="s">
        <v>109</v>
      </c>
    </row>
    <row r="54" customHeight="1" spans="2:4">
      <c r="B54" s="288"/>
      <c r="C54" s="291" t="s">
        <v>110</v>
      </c>
      <c r="D54" s="207" t="s">
        <v>111</v>
      </c>
    </row>
    <row r="55" customHeight="1" spans="2:4">
      <c r="B55" s="288"/>
      <c r="C55" s="291" t="s">
        <v>112</v>
      </c>
      <c r="D55" s="207" t="s">
        <v>113</v>
      </c>
    </row>
    <row r="56" customHeight="1" spans="2:4">
      <c r="B56" s="288"/>
      <c r="C56" s="291" t="s">
        <v>114</v>
      </c>
      <c r="D56" s="207" t="s">
        <v>115</v>
      </c>
    </row>
    <row r="57" customHeight="1" spans="2:4">
      <c r="B57" s="288"/>
      <c r="C57" s="291" t="s">
        <v>97</v>
      </c>
      <c r="D57" s="207" t="s">
        <v>116</v>
      </c>
    </row>
    <row r="58" customHeight="1" spans="2:4">
      <c r="B58" s="288"/>
      <c r="C58" s="291" t="s">
        <v>99</v>
      </c>
      <c r="D58" s="207" t="s">
        <v>117</v>
      </c>
    </row>
    <row r="59" customHeight="1" spans="2:4">
      <c r="B59" s="288"/>
      <c r="C59" s="291" t="s">
        <v>101</v>
      </c>
      <c r="D59" s="207" t="s">
        <v>118</v>
      </c>
    </row>
    <row r="60" customHeight="1" spans="2:4">
      <c r="B60" s="288"/>
      <c r="C60" s="291" t="s">
        <v>62</v>
      </c>
      <c r="D60" s="207" t="s">
        <v>119</v>
      </c>
    </row>
    <row r="61" customHeight="1" spans="2:4">
      <c r="B61" s="288"/>
      <c r="C61" s="291" t="s">
        <v>120</v>
      </c>
      <c r="D61" s="207" t="s">
        <v>121</v>
      </c>
    </row>
    <row r="62" customHeight="1" spans="2:4">
      <c r="B62" s="288"/>
      <c r="C62" s="291" t="s">
        <v>122</v>
      </c>
      <c r="D62" s="207" t="s">
        <v>123</v>
      </c>
    </row>
    <row r="63" ht="32" customHeight="1" spans="2:4">
      <c r="B63" s="288"/>
      <c r="C63" s="291" t="s">
        <v>124</v>
      </c>
      <c r="D63" s="223" t="s">
        <v>125</v>
      </c>
    </row>
    <row r="64" customHeight="1" spans="2:4">
      <c r="B64" s="288"/>
      <c r="C64" s="291" t="s">
        <v>126</v>
      </c>
      <c r="D64" s="207" t="s">
        <v>127</v>
      </c>
    </row>
    <row r="65" customHeight="1" spans="2:4">
      <c r="B65" s="288"/>
      <c r="C65" s="291" t="s">
        <v>128</v>
      </c>
      <c r="D65" s="207" t="s">
        <v>129</v>
      </c>
    </row>
    <row r="66" customHeight="1" spans="2:4">
      <c r="B66" s="288"/>
      <c r="C66" s="291" t="s">
        <v>130</v>
      </c>
      <c r="D66" s="207" t="s">
        <v>131</v>
      </c>
    </row>
    <row r="67" ht="28" customHeight="1" spans="2:4">
      <c r="B67" s="288"/>
      <c r="C67" s="291" t="s">
        <v>132</v>
      </c>
      <c r="D67" s="223" t="s">
        <v>133</v>
      </c>
    </row>
    <row r="68" customHeight="1" spans="2:4">
      <c r="B68" s="288"/>
      <c r="C68" s="291" t="s">
        <v>134</v>
      </c>
      <c r="D68" s="207" t="s">
        <v>135</v>
      </c>
    </row>
    <row r="69" customHeight="1" spans="2:4">
      <c r="B69" s="288"/>
      <c r="C69" s="291" t="s">
        <v>136</v>
      </c>
      <c r="D69" s="207" t="s">
        <v>137</v>
      </c>
    </row>
    <row r="70" customHeight="1" spans="2:4">
      <c r="B70" s="288"/>
      <c r="C70" s="291" t="s">
        <v>138</v>
      </c>
      <c r="D70" s="207" t="s">
        <v>139</v>
      </c>
    </row>
    <row r="71" customHeight="1" spans="2:4">
      <c r="B71" s="288"/>
      <c r="C71" s="291" t="s">
        <v>97</v>
      </c>
      <c r="D71" s="207" t="s">
        <v>140</v>
      </c>
    </row>
    <row r="72" customHeight="1" spans="2:4">
      <c r="B72" s="288"/>
      <c r="C72" s="291" t="s">
        <v>99</v>
      </c>
      <c r="D72" s="207" t="s">
        <v>141</v>
      </c>
    </row>
    <row r="73" customHeight="1" spans="2:4">
      <c r="B73" s="288"/>
      <c r="C73" s="291" t="s">
        <v>101</v>
      </c>
      <c r="D73" s="207" t="s">
        <v>142</v>
      </c>
    </row>
    <row r="74" customHeight="1" spans="2:4">
      <c r="B74" s="288"/>
      <c r="C74" s="291" t="s">
        <v>143</v>
      </c>
      <c r="D74" s="207" t="s">
        <v>144</v>
      </c>
    </row>
    <row r="75" customHeight="1" spans="2:4">
      <c r="B75" s="288"/>
      <c r="C75" s="291" t="s">
        <v>62</v>
      </c>
      <c r="D75" s="207" t="s">
        <v>145</v>
      </c>
    </row>
    <row r="76" customHeight="1" spans="2:4">
      <c r="B76" s="288"/>
      <c r="C76" s="96" t="s">
        <v>146</v>
      </c>
      <c r="D76" s="207" t="s">
        <v>147</v>
      </c>
    </row>
    <row r="77" customHeight="1" spans="2:4">
      <c r="B77" s="288"/>
      <c r="C77" s="96" t="s">
        <v>148</v>
      </c>
      <c r="D77" s="207" t="s">
        <v>149</v>
      </c>
    </row>
    <row r="78" customHeight="1" spans="2:4">
      <c r="B78" s="288"/>
      <c r="C78" s="161" t="s">
        <v>97</v>
      </c>
      <c r="D78" s="207" t="s">
        <v>150</v>
      </c>
    </row>
    <row r="79" customHeight="1" spans="2:4">
      <c r="B79" s="288"/>
      <c r="C79" s="161" t="s">
        <v>151</v>
      </c>
      <c r="D79" s="207" t="s">
        <v>152</v>
      </c>
    </row>
    <row r="80" customHeight="1" spans="2:4">
      <c r="B80" s="288"/>
      <c r="C80" s="161" t="s">
        <v>99</v>
      </c>
      <c r="D80" s="207" t="s">
        <v>153</v>
      </c>
    </row>
    <row r="81" customHeight="1" spans="2:4">
      <c r="B81" s="288"/>
      <c r="C81" s="161" t="s">
        <v>101</v>
      </c>
      <c r="D81" s="207" t="s">
        <v>154</v>
      </c>
    </row>
    <row r="82" customHeight="1" spans="2:4">
      <c r="B82" s="288"/>
      <c r="C82" s="96" t="s">
        <v>62</v>
      </c>
      <c r="D82" s="207" t="s">
        <v>155</v>
      </c>
    </row>
    <row r="83" customHeight="1" spans="2:4">
      <c r="B83" s="288"/>
      <c r="C83" s="96" t="s">
        <v>156</v>
      </c>
      <c r="D83" s="207" t="s">
        <v>157</v>
      </c>
    </row>
    <row r="84" customHeight="1" spans="2:4">
      <c r="B84" s="288"/>
      <c r="C84" s="161" t="s">
        <v>158</v>
      </c>
      <c r="D84" s="207" t="s">
        <v>159</v>
      </c>
    </row>
    <row r="85" customHeight="1" spans="2:4">
      <c r="B85" s="288"/>
      <c r="C85" s="161" t="s">
        <v>160</v>
      </c>
      <c r="D85" s="207" t="s">
        <v>161</v>
      </c>
    </row>
    <row r="86" customHeight="1" spans="2:4">
      <c r="B86" s="288"/>
      <c r="C86" s="161" t="s">
        <v>162</v>
      </c>
      <c r="D86" s="207" t="s">
        <v>163</v>
      </c>
    </row>
    <row r="87" customHeight="1" spans="2:4">
      <c r="B87" s="288"/>
      <c r="C87" s="161" t="s">
        <v>164</v>
      </c>
      <c r="D87" s="207" t="s">
        <v>165</v>
      </c>
    </row>
    <row r="88" customHeight="1" spans="2:4">
      <c r="B88" s="288"/>
      <c r="C88" s="96" t="s">
        <v>62</v>
      </c>
      <c r="D88" s="207" t="s">
        <v>166</v>
      </c>
    </row>
    <row r="89" customHeight="1" spans="2:4">
      <c r="B89" s="288"/>
      <c r="C89" s="96" t="s">
        <v>167</v>
      </c>
      <c r="D89" s="207" t="s">
        <v>168</v>
      </c>
    </row>
    <row r="90" customHeight="1" spans="2:4">
      <c r="B90" s="288"/>
      <c r="C90" s="161" t="s">
        <v>169</v>
      </c>
      <c r="D90" s="207" t="s">
        <v>170</v>
      </c>
    </row>
    <row r="91" customHeight="1" spans="2:4">
      <c r="B91" s="288"/>
      <c r="C91" s="161" t="s">
        <v>171</v>
      </c>
      <c r="D91" s="207" t="s">
        <v>172</v>
      </c>
    </row>
    <row r="92" customHeight="1" spans="2:4">
      <c r="B92" s="288"/>
      <c r="C92" s="161" t="s">
        <v>173</v>
      </c>
      <c r="D92" s="207" t="s">
        <v>174</v>
      </c>
    </row>
    <row r="93" customHeight="1" spans="2:4">
      <c r="B93" s="288"/>
      <c r="C93" s="96" t="s">
        <v>175</v>
      </c>
      <c r="D93" s="207" t="s">
        <v>176</v>
      </c>
    </row>
    <row r="94" customHeight="1" spans="2:4">
      <c r="B94" s="288"/>
      <c r="C94" s="96" t="s">
        <v>177</v>
      </c>
      <c r="D94" s="207" t="s">
        <v>178</v>
      </c>
    </row>
    <row r="95" customHeight="1" spans="2:4">
      <c r="B95" s="288"/>
      <c r="C95" s="96" t="s">
        <v>179</v>
      </c>
      <c r="D95" s="207" t="s">
        <v>180</v>
      </c>
    </row>
    <row r="96" customHeight="1" spans="2:4">
      <c r="B96" s="288"/>
      <c r="C96" s="96" t="s">
        <v>181</v>
      </c>
      <c r="D96" s="207" t="s">
        <v>182</v>
      </c>
    </row>
    <row r="97" customHeight="1" spans="2:4">
      <c r="B97" s="288"/>
      <c r="C97" s="96" t="s">
        <v>183</v>
      </c>
      <c r="D97" s="207" t="s">
        <v>184</v>
      </c>
    </row>
    <row r="98" customHeight="1" spans="2:4">
      <c r="B98" s="288"/>
      <c r="C98" s="96" t="s">
        <v>185</v>
      </c>
      <c r="D98" s="207" t="s">
        <v>186</v>
      </c>
    </row>
    <row r="99" customHeight="1" spans="2:4">
      <c r="B99" s="288"/>
      <c r="C99" s="161" t="s">
        <v>187</v>
      </c>
      <c r="D99" s="207" t="s">
        <v>188</v>
      </c>
    </row>
    <row r="100" customHeight="1" spans="2:4">
      <c r="B100" s="288"/>
      <c r="C100" s="161" t="s">
        <v>189</v>
      </c>
      <c r="D100" s="207" t="s">
        <v>190</v>
      </c>
    </row>
    <row r="101" customHeight="1" spans="2:4">
      <c r="B101" s="288"/>
      <c r="C101" s="161" t="s">
        <v>191</v>
      </c>
      <c r="D101" s="207" t="s">
        <v>192</v>
      </c>
    </row>
    <row r="102" customHeight="1" spans="2:4">
      <c r="B102" s="288"/>
      <c r="C102" s="161" t="s">
        <v>193</v>
      </c>
      <c r="D102" s="207" t="s">
        <v>194</v>
      </c>
    </row>
    <row r="103" customHeight="1" spans="2:4">
      <c r="B103" s="288"/>
      <c r="C103" s="96" t="s">
        <v>195</v>
      </c>
      <c r="D103" s="207" t="s">
        <v>196</v>
      </c>
    </row>
    <row r="104" customHeight="1" spans="2:4">
      <c r="B104" s="288"/>
      <c r="C104" s="161" t="s">
        <v>197</v>
      </c>
      <c r="D104" s="207" t="s">
        <v>198</v>
      </c>
    </row>
  </sheetData>
  <mergeCells count="3">
    <mergeCell ref="B2:B17"/>
    <mergeCell ref="B18:B38"/>
    <mergeCell ref="B39:B104"/>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C1:G257"/>
  <sheetViews>
    <sheetView workbookViewId="0">
      <pane xSplit="2" ySplit="1" topLeftCell="C2" activePane="bottomRight" state="frozen"/>
      <selection/>
      <selection pane="topRight"/>
      <selection pane="bottomLeft"/>
      <selection pane="bottomRight" activeCell="AJ13" sqref="AJ13"/>
    </sheetView>
  </sheetViews>
  <sheetFormatPr defaultColWidth="8.66666666666667" defaultRowHeight="18" customHeight="1" outlineLevelCol="6"/>
  <cols>
    <col min="1" max="2" width="8.66666666666667" style="117"/>
    <col min="3" max="3" width="42.3333333333333" style="117" customWidth="1"/>
    <col min="4" max="4" width="20.6666666666667" style="117" hidden="1" customWidth="1"/>
    <col min="5" max="5" width="24.6666666666667" style="117" hidden="1" customWidth="1"/>
    <col min="6" max="6" width="18.1666666666667" style="117" hidden="1" customWidth="1"/>
    <col min="7" max="7" width="18.3333333333333" style="117" hidden="1" customWidth="1"/>
    <col min="8" max="40" width="8.66666666666667" style="117"/>
  </cols>
  <sheetData>
    <row r="1" customHeight="1" spans="3:7">
      <c r="C1" s="118" t="s">
        <v>2172</v>
      </c>
      <c r="D1" s="119" t="s">
        <v>483</v>
      </c>
      <c r="E1" s="119" t="s">
        <v>2173</v>
      </c>
      <c r="F1" s="119" t="s">
        <v>2174</v>
      </c>
      <c r="G1" s="119" t="s">
        <v>2175</v>
      </c>
    </row>
    <row r="2" customHeight="1" spans="3:3">
      <c r="C2" s="120" t="s">
        <v>2176</v>
      </c>
    </row>
    <row r="3" customHeight="1" spans="3:3">
      <c r="C3" s="120" t="s">
        <v>2177</v>
      </c>
    </row>
    <row r="4" customHeight="1" spans="3:3">
      <c r="C4" s="120" t="s">
        <v>2178</v>
      </c>
    </row>
    <row r="5" customHeight="1" spans="3:3">
      <c r="C5" s="120" t="s">
        <v>2179</v>
      </c>
    </row>
    <row r="6" customHeight="1" spans="3:3">
      <c r="C6" s="120" t="s">
        <v>2180</v>
      </c>
    </row>
    <row r="7" customHeight="1" spans="3:3">
      <c r="C7" s="120" t="s">
        <v>2181</v>
      </c>
    </row>
    <row r="8" customHeight="1" spans="3:3">
      <c r="C8" s="120" t="s">
        <v>2182</v>
      </c>
    </row>
    <row r="9" customHeight="1" spans="3:3">
      <c r="C9" s="121" t="s">
        <v>2183</v>
      </c>
    </row>
    <row r="10" customHeight="1" spans="3:3">
      <c r="C10" s="120" t="s">
        <v>2184</v>
      </c>
    </row>
    <row r="11" customHeight="1" spans="3:3">
      <c r="C11" s="120" t="s">
        <v>2185</v>
      </c>
    </row>
    <row r="12" customHeight="1" spans="3:3">
      <c r="C12" s="120" t="s">
        <v>2186</v>
      </c>
    </row>
    <row r="13" customHeight="1" spans="3:3">
      <c r="C13" s="120" t="s">
        <v>2187</v>
      </c>
    </row>
    <row r="14" customHeight="1" spans="3:3">
      <c r="C14" s="120" t="s">
        <v>2188</v>
      </c>
    </row>
    <row r="15" customHeight="1" spans="3:3">
      <c r="C15" s="120" t="s">
        <v>2189</v>
      </c>
    </row>
    <row r="16" customHeight="1" spans="3:3">
      <c r="C16" s="120" t="s">
        <v>2190</v>
      </c>
    </row>
    <row r="17" customHeight="1" spans="3:3">
      <c r="C17" s="120" t="s">
        <v>2191</v>
      </c>
    </row>
    <row r="18" customHeight="1" spans="3:3">
      <c r="C18" s="120" t="s">
        <v>2192</v>
      </c>
    </row>
    <row r="19" customHeight="1" spans="3:3">
      <c r="C19" s="120" t="s">
        <v>2193</v>
      </c>
    </row>
    <row r="20" customHeight="1" spans="3:3">
      <c r="C20" s="120" t="s">
        <v>2194</v>
      </c>
    </row>
    <row r="21" customHeight="1" spans="3:3">
      <c r="C21" s="120" t="s">
        <v>2195</v>
      </c>
    </row>
    <row r="22" customHeight="1" spans="3:3">
      <c r="C22" s="120" t="s">
        <v>2196</v>
      </c>
    </row>
    <row r="23" customHeight="1" spans="3:3">
      <c r="C23" s="122" t="s">
        <v>2197</v>
      </c>
    </row>
    <row r="24" customHeight="1" spans="3:3">
      <c r="C24" s="120" t="s">
        <v>2198</v>
      </c>
    </row>
    <row r="25" customHeight="1" spans="3:3">
      <c r="C25" s="120" t="s">
        <v>2199</v>
      </c>
    </row>
    <row r="26" customHeight="1" spans="3:3">
      <c r="C26" s="120" t="s">
        <v>2200</v>
      </c>
    </row>
    <row r="27" customHeight="1" spans="3:3">
      <c r="C27" s="120" t="s">
        <v>2201</v>
      </c>
    </row>
    <row r="28" customHeight="1" spans="3:3">
      <c r="C28" s="120" t="s">
        <v>2202</v>
      </c>
    </row>
    <row r="29" customHeight="1" spans="3:3">
      <c r="C29" s="120" t="s">
        <v>2203</v>
      </c>
    </row>
    <row r="30" customHeight="1" spans="3:3">
      <c r="C30" s="120" t="s">
        <v>2204</v>
      </c>
    </row>
    <row r="31" customHeight="1" spans="3:3">
      <c r="C31" s="120" t="s">
        <v>2205</v>
      </c>
    </row>
    <row r="32" customHeight="1" spans="3:3">
      <c r="C32" s="120" t="s">
        <v>2206</v>
      </c>
    </row>
    <row r="33" customHeight="1" spans="3:3">
      <c r="C33" s="120" t="s">
        <v>2207</v>
      </c>
    </row>
    <row r="34" customHeight="1" spans="3:3">
      <c r="C34" s="120" t="s">
        <v>2208</v>
      </c>
    </row>
    <row r="35" customHeight="1" spans="3:3">
      <c r="C35" s="120" t="s">
        <v>2209</v>
      </c>
    </row>
    <row r="36" customHeight="1" spans="3:3">
      <c r="C36" s="120" t="s">
        <v>2210</v>
      </c>
    </row>
    <row r="37" customHeight="1" spans="3:3">
      <c r="C37" s="120" t="s">
        <v>2211</v>
      </c>
    </row>
    <row r="38" customHeight="1" spans="3:3">
      <c r="C38" s="120" t="s">
        <v>2212</v>
      </c>
    </row>
    <row r="39" customHeight="1" spans="3:3">
      <c r="C39" s="120" t="s">
        <v>2213</v>
      </c>
    </row>
    <row r="40" customHeight="1" spans="3:3">
      <c r="C40" s="123" t="s">
        <v>2214</v>
      </c>
    </row>
    <row r="41" customHeight="1" spans="3:3">
      <c r="C41" s="120" t="s">
        <v>2215</v>
      </c>
    </row>
    <row r="42" customHeight="1" spans="3:3">
      <c r="C42" s="120" t="s">
        <v>2216</v>
      </c>
    </row>
    <row r="43" customHeight="1" spans="3:3">
      <c r="C43" s="120" t="s">
        <v>2217</v>
      </c>
    </row>
    <row r="44" customHeight="1" spans="3:3">
      <c r="C44" s="120" t="s">
        <v>2218</v>
      </c>
    </row>
    <row r="45" customHeight="1" spans="3:3">
      <c r="C45" s="120" t="s">
        <v>2219</v>
      </c>
    </row>
    <row r="46" customHeight="1" spans="3:3">
      <c r="C46" s="120" t="s">
        <v>2220</v>
      </c>
    </row>
    <row r="47" customHeight="1" spans="3:3">
      <c r="C47" s="120" t="s">
        <v>2221</v>
      </c>
    </row>
    <row r="48" customHeight="1" spans="3:3">
      <c r="C48" s="120" t="s">
        <v>2222</v>
      </c>
    </row>
    <row r="49" customHeight="1" spans="3:3">
      <c r="C49" s="120" t="s">
        <v>2223</v>
      </c>
    </row>
    <row r="50" customHeight="1" spans="3:3">
      <c r="C50" s="120" t="s">
        <v>2224</v>
      </c>
    </row>
    <row r="51" customHeight="1" spans="3:3">
      <c r="C51" s="120" t="s">
        <v>2225</v>
      </c>
    </row>
    <row r="52" customHeight="1" spans="3:3">
      <c r="C52" s="120" t="s">
        <v>2226</v>
      </c>
    </row>
    <row r="53" customHeight="1" spans="3:3">
      <c r="C53" s="120" t="s">
        <v>2227</v>
      </c>
    </row>
    <row r="54" customHeight="1" spans="3:3">
      <c r="C54" s="120" t="s">
        <v>2228</v>
      </c>
    </row>
    <row r="55" customHeight="1" spans="3:3">
      <c r="C55" s="120" t="s">
        <v>2229</v>
      </c>
    </row>
    <row r="56" customHeight="1" spans="3:3">
      <c r="C56" s="120" t="s">
        <v>2230</v>
      </c>
    </row>
    <row r="57" customHeight="1" spans="3:3">
      <c r="C57" s="120" t="s">
        <v>2231</v>
      </c>
    </row>
    <row r="58" customHeight="1" spans="3:3">
      <c r="C58" s="120" t="s">
        <v>2232</v>
      </c>
    </row>
    <row r="59" customHeight="1" spans="3:3">
      <c r="C59" s="120" t="s">
        <v>507</v>
      </c>
    </row>
    <row r="60" customHeight="1" spans="3:3">
      <c r="C60" s="120" t="s">
        <v>2233</v>
      </c>
    </row>
    <row r="61" customHeight="1" spans="3:3">
      <c r="C61" s="120" t="s">
        <v>2234</v>
      </c>
    </row>
    <row r="62" customHeight="1" spans="3:3">
      <c r="C62" s="120" t="s">
        <v>2235</v>
      </c>
    </row>
    <row r="63" customHeight="1" spans="3:3">
      <c r="C63" s="120" t="s">
        <v>2236</v>
      </c>
    </row>
    <row r="64" customHeight="1" spans="3:3">
      <c r="C64" s="120" t="s">
        <v>2237</v>
      </c>
    </row>
    <row r="65" customHeight="1" spans="3:3">
      <c r="C65" s="120" t="s">
        <v>2238</v>
      </c>
    </row>
    <row r="66" customHeight="1" spans="3:3">
      <c r="C66" s="120" t="s">
        <v>2239</v>
      </c>
    </row>
    <row r="67" customHeight="1" spans="3:3">
      <c r="C67" s="120" t="s">
        <v>2240</v>
      </c>
    </row>
    <row r="68" customHeight="1" spans="3:3">
      <c r="C68" s="120" t="s">
        <v>2241</v>
      </c>
    </row>
    <row r="69" customHeight="1" spans="3:3">
      <c r="C69" s="120" t="s">
        <v>2242</v>
      </c>
    </row>
    <row r="70" customHeight="1" spans="3:3">
      <c r="C70" s="123" t="s">
        <v>2243</v>
      </c>
    </row>
    <row r="71" customHeight="1" spans="3:3">
      <c r="C71" s="120" t="s">
        <v>2244</v>
      </c>
    </row>
    <row r="72" customHeight="1" spans="3:3">
      <c r="C72" s="120" t="s">
        <v>2245</v>
      </c>
    </row>
    <row r="73" customHeight="1" spans="3:3">
      <c r="C73" s="120" t="s">
        <v>2246</v>
      </c>
    </row>
    <row r="74" customHeight="1" spans="3:3">
      <c r="C74" s="120" t="s">
        <v>2247</v>
      </c>
    </row>
    <row r="75" customHeight="1" spans="3:3">
      <c r="C75" s="120" t="s">
        <v>2248</v>
      </c>
    </row>
    <row r="76" customHeight="1" spans="3:3">
      <c r="C76" s="120" t="s">
        <v>2249</v>
      </c>
    </row>
    <row r="77" customHeight="1" spans="3:3">
      <c r="C77" s="120" t="s">
        <v>2250</v>
      </c>
    </row>
    <row r="78" customHeight="1" spans="3:3">
      <c r="C78" s="120" t="s">
        <v>2251</v>
      </c>
    </row>
    <row r="79" customHeight="1" spans="3:3">
      <c r="C79" s="120" t="s">
        <v>2252</v>
      </c>
    </row>
    <row r="80" customHeight="1" spans="3:3">
      <c r="C80" s="120" t="s">
        <v>2253</v>
      </c>
    </row>
    <row r="81" customHeight="1" spans="3:3">
      <c r="C81" s="120" t="s">
        <v>2254</v>
      </c>
    </row>
    <row r="82" customHeight="1" spans="3:3">
      <c r="C82" s="120" t="s">
        <v>2255</v>
      </c>
    </row>
    <row r="83" customHeight="1" spans="3:3">
      <c r="C83" s="120" t="s">
        <v>2256</v>
      </c>
    </row>
    <row r="84" customHeight="1" spans="3:3">
      <c r="C84" s="120" t="s">
        <v>2257</v>
      </c>
    </row>
    <row r="85" customHeight="1" spans="3:3">
      <c r="C85" s="120" t="s">
        <v>2258</v>
      </c>
    </row>
    <row r="86" customHeight="1" spans="3:3">
      <c r="C86" s="120" t="s">
        <v>2259</v>
      </c>
    </row>
    <row r="87" customHeight="1" spans="3:3">
      <c r="C87" s="124" t="s">
        <v>2260</v>
      </c>
    </row>
    <row r="88" customHeight="1" spans="3:3">
      <c r="C88" s="120" t="s">
        <v>2261</v>
      </c>
    </row>
    <row r="89" customHeight="1" spans="3:3">
      <c r="C89" s="120" t="s">
        <v>2262</v>
      </c>
    </row>
    <row r="90" customHeight="1" spans="3:3">
      <c r="C90" s="81" t="s">
        <v>2263</v>
      </c>
    </row>
    <row r="91" customHeight="1" spans="3:3">
      <c r="C91" s="120" t="s">
        <v>2264</v>
      </c>
    </row>
    <row r="92" customHeight="1" spans="3:3">
      <c r="C92" s="120" t="s">
        <v>2265</v>
      </c>
    </row>
    <row r="93" customHeight="1" spans="3:3">
      <c r="C93" s="120" t="s">
        <v>2266</v>
      </c>
    </row>
    <row r="94" customHeight="1" spans="3:3">
      <c r="C94" s="120" t="s">
        <v>2267</v>
      </c>
    </row>
    <row r="95" customHeight="1" spans="3:3">
      <c r="C95" s="74" t="s">
        <v>2268</v>
      </c>
    </row>
    <row r="96" customHeight="1" spans="3:3">
      <c r="C96" s="120" t="s">
        <v>2269</v>
      </c>
    </row>
    <row r="97" customHeight="1" spans="3:3">
      <c r="C97" s="120" t="s">
        <v>2270</v>
      </c>
    </row>
    <row r="98" customHeight="1" spans="3:3">
      <c r="C98" s="120" t="s">
        <v>2271</v>
      </c>
    </row>
    <row r="99" customHeight="1" spans="3:3">
      <c r="C99" s="120" t="s">
        <v>2272</v>
      </c>
    </row>
    <row r="100" customHeight="1" spans="3:3">
      <c r="C100" s="120" t="s">
        <v>2273</v>
      </c>
    </row>
    <row r="101" customHeight="1" spans="3:3">
      <c r="C101" s="74" t="s">
        <v>2274</v>
      </c>
    </row>
    <row r="102" customHeight="1" spans="3:3">
      <c r="C102" s="120" t="s">
        <v>2275</v>
      </c>
    </row>
    <row r="103" customHeight="1" spans="3:3">
      <c r="C103" s="120" t="s">
        <v>2276</v>
      </c>
    </row>
    <row r="104" customHeight="1" spans="3:3">
      <c r="C104" s="120" t="s">
        <v>2277</v>
      </c>
    </row>
    <row r="105" customHeight="1" spans="3:3">
      <c r="C105" s="120" t="s">
        <v>2278</v>
      </c>
    </row>
    <row r="106" customHeight="1" spans="3:3">
      <c r="C106" s="81" t="s">
        <v>2279</v>
      </c>
    </row>
    <row r="107" customHeight="1" spans="3:3">
      <c r="C107" s="120" t="s">
        <v>2280</v>
      </c>
    </row>
    <row r="108" customHeight="1" spans="3:3">
      <c r="C108" s="120" t="s">
        <v>2281</v>
      </c>
    </row>
    <row r="109" customHeight="1" spans="3:3">
      <c r="C109" s="120" t="s">
        <v>2282</v>
      </c>
    </row>
    <row r="110" customHeight="1" spans="3:3">
      <c r="C110" s="120" t="s">
        <v>2283</v>
      </c>
    </row>
    <row r="111" customHeight="1" spans="3:3">
      <c r="C111" s="74" t="s">
        <v>441</v>
      </c>
    </row>
    <row r="112" customHeight="1" spans="3:3">
      <c r="C112" s="120" t="s">
        <v>2284</v>
      </c>
    </row>
    <row r="113" customHeight="1" spans="3:3">
      <c r="C113" s="120" t="s">
        <v>2285</v>
      </c>
    </row>
    <row r="114" customHeight="1" spans="3:3">
      <c r="C114" s="120" t="s">
        <v>2286</v>
      </c>
    </row>
    <row r="115" customHeight="1" spans="3:3">
      <c r="C115" s="123" t="s">
        <v>2287</v>
      </c>
    </row>
    <row r="116" customHeight="1" spans="3:3">
      <c r="C116" s="120" t="s">
        <v>2288</v>
      </c>
    </row>
    <row r="117" customHeight="1" spans="3:3">
      <c r="C117" s="120" t="s">
        <v>2289</v>
      </c>
    </row>
    <row r="118" customHeight="1" spans="3:3">
      <c r="C118" s="120" t="s">
        <v>2290</v>
      </c>
    </row>
    <row r="119" customHeight="1" spans="3:3">
      <c r="C119" s="120" t="s">
        <v>2291</v>
      </c>
    </row>
    <row r="120" customHeight="1" spans="3:3">
      <c r="C120" s="120" t="s">
        <v>2292</v>
      </c>
    </row>
    <row r="121" customHeight="1" spans="3:3">
      <c r="C121" s="120" t="s">
        <v>2293</v>
      </c>
    </row>
    <row r="122" customHeight="1" spans="3:3">
      <c r="C122" s="74" t="s">
        <v>2294</v>
      </c>
    </row>
    <row r="123" customHeight="1" spans="3:3">
      <c r="C123" s="120" t="s">
        <v>2295</v>
      </c>
    </row>
    <row r="124" customHeight="1" spans="3:3">
      <c r="C124" s="74" t="s">
        <v>2296</v>
      </c>
    </row>
    <row r="125" customHeight="1" spans="3:3">
      <c r="C125" s="120" t="s">
        <v>2297</v>
      </c>
    </row>
    <row r="126" customHeight="1" spans="3:3">
      <c r="C126" s="74" t="s">
        <v>2298</v>
      </c>
    </row>
    <row r="127" customHeight="1" spans="3:3">
      <c r="C127" s="121" t="s">
        <v>2299</v>
      </c>
    </row>
    <row r="128" customHeight="1" spans="3:3">
      <c r="C128" s="74" t="s">
        <v>2300</v>
      </c>
    </row>
    <row r="129" customHeight="1" spans="3:3">
      <c r="C129" s="120" t="s">
        <v>2301</v>
      </c>
    </row>
    <row r="130" customHeight="1" spans="3:3">
      <c r="C130" s="74" t="s">
        <v>2302</v>
      </c>
    </row>
    <row r="131" customHeight="1" spans="3:3">
      <c r="C131" s="120" t="s">
        <v>2303</v>
      </c>
    </row>
    <row r="132" customHeight="1" spans="3:3">
      <c r="C132" s="120" t="s">
        <v>2304</v>
      </c>
    </row>
    <row r="133" customHeight="1" spans="3:3">
      <c r="C133" s="74" t="s">
        <v>2305</v>
      </c>
    </row>
    <row r="134" customHeight="1" spans="3:3">
      <c r="C134" s="120" t="s">
        <v>2306</v>
      </c>
    </row>
    <row r="135" customHeight="1" spans="3:3">
      <c r="C135" s="120" t="s">
        <v>2307</v>
      </c>
    </row>
    <row r="136" customHeight="1" spans="3:3">
      <c r="C136" s="120" t="s">
        <v>2308</v>
      </c>
    </row>
    <row r="137" customHeight="1" spans="3:3">
      <c r="C137" s="120" t="s">
        <v>2309</v>
      </c>
    </row>
    <row r="138" customHeight="1" spans="3:3">
      <c r="C138" s="120" t="s">
        <v>2310</v>
      </c>
    </row>
    <row r="139" customHeight="1" spans="3:3">
      <c r="C139" s="74" t="s">
        <v>2311</v>
      </c>
    </row>
    <row r="140" customHeight="1" spans="3:3">
      <c r="C140" s="74" t="s">
        <v>2312</v>
      </c>
    </row>
    <row r="141" customHeight="1" spans="3:3">
      <c r="C141" s="74" t="s">
        <v>2313</v>
      </c>
    </row>
    <row r="142" customHeight="1" spans="3:3">
      <c r="C142" s="74" t="s">
        <v>437</v>
      </c>
    </row>
    <row r="143" customHeight="1" spans="3:3">
      <c r="C143" s="74" t="s">
        <v>438</v>
      </c>
    </row>
    <row r="144" customHeight="1" spans="3:3">
      <c r="C144" s="74" t="s">
        <v>411</v>
      </c>
    </row>
    <row r="145" customHeight="1" spans="3:3">
      <c r="C145" s="74" t="s">
        <v>2314</v>
      </c>
    </row>
    <row r="146" customHeight="1" spans="3:3">
      <c r="C146" s="74" t="s">
        <v>2315</v>
      </c>
    </row>
    <row r="147" customHeight="1" spans="3:3">
      <c r="C147" s="120" t="s">
        <v>2316</v>
      </c>
    </row>
    <row r="148" customHeight="1" spans="3:3">
      <c r="C148" s="120" t="s">
        <v>2317</v>
      </c>
    </row>
    <row r="149" customHeight="1" spans="3:3">
      <c r="C149" s="120" t="s">
        <v>2318</v>
      </c>
    </row>
    <row r="150" customHeight="1" spans="3:3">
      <c r="C150" s="74" t="s">
        <v>376</v>
      </c>
    </row>
    <row r="151" customHeight="1" spans="3:3">
      <c r="C151" s="74" t="s">
        <v>341</v>
      </c>
    </row>
    <row r="152" customHeight="1" spans="3:3">
      <c r="C152" s="74" t="s">
        <v>321</v>
      </c>
    </row>
    <row r="153" customHeight="1" spans="3:3">
      <c r="C153" s="74" t="s">
        <v>2319</v>
      </c>
    </row>
    <row r="154" customHeight="1" spans="3:3">
      <c r="C154" s="120" t="s">
        <v>2320</v>
      </c>
    </row>
    <row r="155" customHeight="1" spans="3:3">
      <c r="C155" s="120" t="s">
        <v>2321</v>
      </c>
    </row>
    <row r="156" customHeight="1" spans="3:3">
      <c r="C156" s="120" t="s">
        <v>2322</v>
      </c>
    </row>
    <row r="157" customHeight="1" spans="3:3">
      <c r="C157" s="120" t="s">
        <v>2323</v>
      </c>
    </row>
    <row r="158" customHeight="1" spans="3:3">
      <c r="C158" s="81" t="s">
        <v>2324</v>
      </c>
    </row>
    <row r="159" customHeight="1" spans="3:3">
      <c r="C159" s="120" t="s">
        <v>2325</v>
      </c>
    </row>
    <row r="160" customHeight="1" spans="3:3">
      <c r="C160" s="120" t="s">
        <v>2326</v>
      </c>
    </row>
    <row r="161" customHeight="1" spans="3:3">
      <c r="C161" s="120" t="s">
        <v>2327</v>
      </c>
    </row>
    <row r="162" customHeight="1" spans="3:3">
      <c r="C162" s="120" t="s">
        <v>2328</v>
      </c>
    </row>
    <row r="163" customHeight="1" spans="3:3">
      <c r="C163" s="120" t="s">
        <v>2329</v>
      </c>
    </row>
    <row r="164" customHeight="1" spans="3:3">
      <c r="C164" s="74" t="s">
        <v>449</v>
      </c>
    </row>
    <row r="165" customHeight="1" spans="3:3">
      <c r="C165" s="120" t="s">
        <v>2330</v>
      </c>
    </row>
    <row r="166" customHeight="1" spans="3:3">
      <c r="C166" s="120" t="s">
        <v>2331</v>
      </c>
    </row>
    <row r="167" customHeight="1" spans="3:3">
      <c r="C167" s="120" t="s">
        <v>2332</v>
      </c>
    </row>
    <row r="168" customHeight="1" spans="3:3">
      <c r="C168" s="120" t="s">
        <v>2333</v>
      </c>
    </row>
    <row r="169" customHeight="1" spans="3:3">
      <c r="C169" s="120" t="s">
        <v>2334</v>
      </c>
    </row>
    <row r="170" customHeight="1" spans="3:3">
      <c r="C170" s="120" t="s">
        <v>2335</v>
      </c>
    </row>
    <row r="171" customHeight="1" spans="3:3">
      <c r="C171" s="120" t="s">
        <v>2336</v>
      </c>
    </row>
    <row r="172" customHeight="1" spans="3:3">
      <c r="C172" s="120" t="s">
        <v>2337</v>
      </c>
    </row>
    <row r="173" customHeight="1" spans="3:3">
      <c r="C173" s="120" t="s">
        <v>2338</v>
      </c>
    </row>
    <row r="174" customHeight="1" spans="3:3">
      <c r="C174" s="120" t="s">
        <v>2339</v>
      </c>
    </row>
    <row r="175" customHeight="1" spans="3:3">
      <c r="C175" s="120" t="s">
        <v>2340</v>
      </c>
    </row>
    <row r="176" customHeight="1" spans="3:3">
      <c r="C176" s="120" t="s">
        <v>2341</v>
      </c>
    </row>
    <row r="177" customHeight="1" spans="3:3">
      <c r="C177" s="120" t="s">
        <v>2342</v>
      </c>
    </row>
    <row r="178" customHeight="1" spans="3:3">
      <c r="C178" s="120" t="s">
        <v>2343</v>
      </c>
    </row>
    <row r="179" customHeight="1" spans="3:3">
      <c r="C179" s="74" t="s">
        <v>445</v>
      </c>
    </row>
    <row r="180" customHeight="1" spans="3:3">
      <c r="C180" s="120" t="s">
        <v>2344</v>
      </c>
    </row>
    <row r="181" customHeight="1" spans="3:3">
      <c r="C181" s="120" t="s">
        <v>2345</v>
      </c>
    </row>
    <row r="182" customHeight="1" spans="3:3">
      <c r="C182" s="74" t="s">
        <v>2346</v>
      </c>
    </row>
    <row r="183" customHeight="1" spans="3:3">
      <c r="C183" s="120" t="s">
        <v>2347</v>
      </c>
    </row>
    <row r="184" customHeight="1" spans="3:3">
      <c r="C184" s="120" t="s">
        <v>2348</v>
      </c>
    </row>
    <row r="185" customHeight="1" spans="3:3">
      <c r="C185" s="120" t="s">
        <v>2349</v>
      </c>
    </row>
    <row r="186" customHeight="1" spans="3:3">
      <c r="C186" s="74" t="s">
        <v>2350</v>
      </c>
    </row>
    <row r="187" customHeight="1" spans="3:3">
      <c r="C187" s="74" t="s">
        <v>420</v>
      </c>
    </row>
    <row r="188" customHeight="1" spans="3:3">
      <c r="C188" s="74" t="s">
        <v>317</v>
      </c>
    </row>
    <row r="189" customHeight="1" spans="3:3">
      <c r="C189" s="74" t="s">
        <v>2351</v>
      </c>
    </row>
    <row r="190" customHeight="1" spans="3:3">
      <c r="C190" s="120" t="s">
        <v>2352</v>
      </c>
    </row>
    <row r="191" customHeight="1" spans="3:3">
      <c r="C191" s="120" t="s">
        <v>2353</v>
      </c>
    </row>
    <row r="192" customHeight="1" spans="3:3">
      <c r="C192" s="120" t="s">
        <v>2354</v>
      </c>
    </row>
    <row r="193" customHeight="1" spans="3:3">
      <c r="C193" s="120" t="s">
        <v>2355</v>
      </c>
    </row>
    <row r="194" customHeight="1" spans="3:3">
      <c r="C194" s="120" t="s">
        <v>2356</v>
      </c>
    </row>
    <row r="195" customHeight="1" spans="3:3">
      <c r="C195" s="120" t="s">
        <v>2357</v>
      </c>
    </row>
    <row r="196" customHeight="1" spans="3:3">
      <c r="C196" s="120" t="s">
        <v>2358</v>
      </c>
    </row>
    <row r="197" customHeight="1" spans="3:3">
      <c r="C197" s="120" t="s">
        <v>2359</v>
      </c>
    </row>
    <row r="198" customHeight="1" spans="3:3">
      <c r="C198" s="120" t="s">
        <v>2360</v>
      </c>
    </row>
    <row r="199" customHeight="1" spans="3:3">
      <c r="C199" s="120" t="s">
        <v>2361</v>
      </c>
    </row>
    <row r="200" customHeight="1" spans="3:3">
      <c r="C200" s="120" t="s">
        <v>2362</v>
      </c>
    </row>
    <row r="201" customHeight="1" spans="3:3">
      <c r="C201" s="120" t="s">
        <v>2363</v>
      </c>
    </row>
    <row r="202" customHeight="1" spans="3:3">
      <c r="C202" s="74" t="s">
        <v>2364</v>
      </c>
    </row>
    <row r="203" customHeight="1" spans="3:3">
      <c r="C203" s="74" t="s">
        <v>2365</v>
      </c>
    </row>
    <row r="204" customHeight="1" spans="3:3">
      <c r="C204" s="74" t="s">
        <v>451</v>
      </c>
    </row>
    <row r="205" customHeight="1" spans="3:3">
      <c r="C205" s="74" t="s">
        <v>2366</v>
      </c>
    </row>
    <row r="206" customHeight="1" spans="3:3">
      <c r="C206" s="74" t="s">
        <v>2367</v>
      </c>
    </row>
    <row r="207" customHeight="1" spans="3:3">
      <c r="C207" s="74" t="s">
        <v>453</v>
      </c>
    </row>
    <row r="208" customHeight="1" spans="3:3">
      <c r="C208" s="74" t="s">
        <v>2368</v>
      </c>
    </row>
    <row r="209" customHeight="1" spans="3:3">
      <c r="C209" s="74" t="s">
        <v>2369</v>
      </c>
    </row>
    <row r="210" customHeight="1" spans="3:3">
      <c r="C210" s="74" t="s">
        <v>2370</v>
      </c>
    </row>
    <row r="211" customHeight="1" spans="3:3">
      <c r="C211" s="120" t="s">
        <v>2371</v>
      </c>
    </row>
    <row r="212" customHeight="1" spans="3:3">
      <c r="C212" s="74" t="s">
        <v>2372</v>
      </c>
    </row>
    <row r="213" customHeight="1" spans="3:3">
      <c r="C213" s="120" t="s">
        <v>2373</v>
      </c>
    </row>
    <row r="214" customHeight="1" spans="3:3">
      <c r="C214" s="81" t="s">
        <v>2374</v>
      </c>
    </row>
    <row r="215" customHeight="1" spans="3:3">
      <c r="C215" s="120" t="s">
        <v>2375</v>
      </c>
    </row>
    <row r="216" customHeight="1" spans="3:3">
      <c r="C216" s="74" t="s">
        <v>308</v>
      </c>
    </row>
    <row r="217" customHeight="1" spans="3:3">
      <c r="C217" s="74" t="s">
        <v>2376</v>
      </c>
    </row>
    <row r="218" customHeight="1" spans="3:3">
      <c r="C218" s="74" t="s">
        <v>2377</v>
      </c>
    </row>
    <row r="219" customHeight="1" spans="3:3">
      <c r="C219" s="120" t="s">
        <v>2378</v>
      </c>
    </row>
    <row r="220" customHeight="1" spans="3:3">
      <c r="C220" s="120" t="s">
        <v>2379</v>
      </c>
    </row>
    <row r="221" customHeight="1" spans="3:3">
      <c r="C221" s="120" t="s">
        <v>2380</v>
      </c>
    </row>
    <row r="222" customHeight="1" spans="3:3">
      <c r="C222" s="125" t="s">
        <v>2381</v>
      </c>
    </row>
    <row r="223" customHeight="1" spans="3:3">
      <c r="C223" s="74" t="s">
        <v>2382</v>
      </c>
    </row>
    <row r="224" customHeight="1" spans="3:3">
      <c r="C224" s="74" t="s">
        <v>2383</v>
      </c>
    </row>
    <row r="225" customHeight="1" spans="3:3">
      <c r="C225" s="74" t="s">
        <v>2384</v>
      </c>
    </row>
    <row r="226" customHeight="1" spans="3:3">
      <c r="C226" s="74" t="s">
        <v>2385</v>
      </c>
    </row>
    <row r="227" customHeight="1" spans="3:3">
      <c r="C227" s="74" t="s">
        <v>2386</v>
      </c>
    </row>
    <row r="228" customHeight="1" spans="3:3">
      <c r="C228" s="74" t="s">
        <v>434</v>
      </c>
    </row>
    <row r="229" customHeight="1" spans="3:3">
      <c r="C229" s="74" t="s">
        <v>2387</v>
      </c>
    </row>
    <row r="230" customHeight="1" spans="3:3">
      <c r="C230" s="74" t="s">
        <v>447</v>
      </c>
    </row>
    <row r="231" customHeight="1" spans="3:3">
      <c r="C231" s="74" t="s">
        <v>428</v>
      </c>
    </row>
    <row r="232" customHeight="1" spans="3:3">
      <c r="C232" s="74" t="s">
        <v>443</v>
      </c>
    </row>
    <row r="233" customHeight="1" spans="3:3">
      <c r="C233" s="74" t="s">
        <v>334</v>
      </c>
    </row>
    <row r="234" customHeight="1" spans="3:3">
      <c r="C234" s="74" t="s">
        <v>2388</v>
      </c>
    </row>
    <row r="235" customHeight="1" spans="3:3">
      <c r="C235" s="120" t="s">
        <v>2389</v>
      </c>
    </row>
    <row r="236" customHeight="1" spans="3:3">
      <c r="C236" s="120" t="s">
        <v>2390</v>
      </c>
    </row>
    <row r="237" customHeight="1" spans="3:3">
      <c r="C237" s="120" t="s">
        <v>2391</v>
      </c>
    </row>
    <row r="238" customHeight="1" spans="3:3">
      <c r="C238" s="120" t="s">
        <v>2392</v>
      </c>
    </row>
    <row r="239" customHeight="1" spans="3:3">
      <c r="C239" s="120" t="s">
        <v>2393</v>
      </c>
    </row>
    <row r="240" customHeight="1" spans="3:3">
      <c r="C240" s="120" t="s">
        <v>2394</v>
      </c>
    </row>
    <row r="241" customHeight="1" spans="3:3">
      <c r="C241" s="81" t="s">
        <v>2395</v>
      </c>
    </row>
    <row r="242" customHeight="1" spans="3:3">
      <c r="C242" s="120" t="s">
        <v>2396</v>
      </c>
    </row>
    <row r="243" customHeight="1" spans="3:3">
      <c r="C243" s="120" t="s">
        <v>2397</v>
      </c>
    </row>
    <row r="244" customHeight="1" spans="3:3">
      <c r="C244" s="81" t="s">
        <v>2398</v>
      </c>
    </row>
    <row r="245" customHeight="1" spans="3:3">
      <c r="C245" s="120" t="s">
        <v>2399</v>
      </c>
    </row>
    <row r="246" customHeight="1" spans="3:3">
      <c r="C246" s="120" t="s">
        <v>2400</v>
      </c>
    </row>
    <row r="247" customHeight="1" spans="3:3">
      <c r="C247" s="120" t="s">
        <v>2401</v>
      </c>
    </row>
    <row r="248" customHeight="1" spans="3:3">
      <c r="C248" s="120" t="s">
        <v>2402</v>
      </c>
    </row>
    <row r="249" customHeight="1" spans="3:3">
      <c r="C249" s="120" t="s">
        <v>2403</v>
      </c>
    </row>
    <row r="250" customHeight="1" spans="3:3">
      <c r="C250" s="74" t="s">
        <v>358</v>
      </c>
    </row>
    <row r="251" customHeight="1" spans="3:3">
      <c r="C251" s="74" t="s">
        <v>2404</v>
      </c>
    </row>
    <row r="252" customHeight="1" spans="3:3">
      <c r="C252" s="120" t="s">
        <v>2405</v>
      </c>
    </row>
    <row r="253" customHeight="1" spans="3:3">
      <c r="C253" s="120" t="s">
        <v>2406</v>
      </c>
    </row>
    <row r="254" customHeight="1" spans="3:3">
      <c r="C254" s="120" t="s">
        <v>2407</v>
      </c>
    </row>
    <row r="255" customHeight="1" spans="3:3">
      <c r="C255" s="120" t="s">
        <v>2408</v>
      </c>
    </row>
    <row r="256" customHeight="1" spans="3:3">
      <c r="C256" s="120" t="s">
        <v>2409</v>
      </c>
    </row>
    <row r="257" customHeight="1" spans="3:3">
      <c r="C257" s="120" t="s">
        <v>2410</v>
      </c>
    </row>
  </sheetData>
  <autoFilter ref="C1:C266">
    <sortState ref="C1:C266">
      <sortCondition ref="C1:C266"/>
    </sortState>
    <extLst/>
  </autoFilter>
  <conditionalFormatting sqref="C$1:C$1048576">
    <cfRule type="duplicateValues" dxfId="0" priority="14"/>
  </conditionalFormatting>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U2998"/>
  <sheetViews>
    <sheetView workbookViewId="0">
      <pane ySplit="1" topLeftCell="A2" activePane="bottomLeft" state="frozen"/>
      <selection/>
      <selection pane="bottomLeft" activeCell="AJ13" sqref="AJ13"/>
    </sheetView>
  </sheetViews>
  <sheetFormatPr defaultColWidth="8.83333333333333" defaultRowHeight="36" customHeight="1"/>
  <cols>
    <col min="1" max="1" width="3" style="72" customWidth="1"/>
    <col min="2" max="2" width="58.3333333333333" style="73" customWidth="1"/>
    <col min="3" max="3" width="30.1666666666667" style="74" customWidth="1"/>
    <col min="4" max="4" width="15.8333333333333" style="74" customWidth="1"/>
    <col min="5" max="5" width="9.16666666666667" style="74" customWidth="1"/>
    <col min="6" max="6" width="15.5" style="75" customWidth="1"/>
    <col min="7" max="7" width="8.83333333333333" style="76"/>
    <col min="8" max="8" width="10.8333333333333" style="77"/>
    <col min="9" max="9" width="15.3333333333333" style="78" customWidth="1"/>
    <col min="10" max="10" width="10.6666666666667" style="79" customWidth="1"/>
    <col min="11" max="11" width="13.5" style="79" customWidth="1"/>
    <col min="12" max="12" width="10.6666666666667" style="80" customWidth="1"/>
    <col min="13" max="13" width="10.6666666666667" style="79" customWidth="1"/>
    <col min="14" max="14" width="10.8333333333333" style="72" customWidth="1"/>
    <col min="15" max="15" width="4.16666666666667" style="72" customWidth="1"/>
    <col min="16" max="16" width="5.5" style="72" customWidth="1"/>
    <col min="17" max="17" width="31.1666666666667" style="81" customWidth="1"/>
    <col min="18" max="18" width="8.16666666666667" style="82" customWidth="1"/>
    <col min="19" max="21" width="8.16666666666667" style="81" customWidth="1"/>
    <col min="22" max="40" width="8.83333333333333" style="72"/>
  </cols>
  <sheetData>
    <row r="1" s="71" customFormat="1" customHeight="1" spans="1:21">
      <c r="A1" s="83" t="s">
        <v>0</v>
      </c>
      <c r="B1" s="84" t="s">
        <v>2411</v>
      </c>
      <c r="C1" s="84" t="s">
        <v>2412</v>
      </c>
      <c r="D1" s="84" t="s">
        <v>2413</v>
      </c>
      <c r="E1" s="84" t="s">
        <v>2414</v>
      </c>
      <c r="F1" s="84" t="s">
        <v>2415</v>
      </c>
      <c r="G1" s="85" t="s">
        <v>294</v>
      </c>
      <c r="H1" s="86" t="s">
        <v>2416</v>
      </c>
      <c r="I1" s="104" t="s">
        <v>2417</v>
      </c>
      <c r="J1" s="104" t="s">
        <v>2418</v>
      </c>
      <c r="K1" s="104" t="s">
        <v>254</v>
      </c>
      <c r="L1" s="104" t="s">
        <v>2419</v>
      </c>
      <c r="M1" s="105" t="s">
        <v>33</v>
      </c>
      <c r="N1" s="106" t="s">
        <v>2411</v>
      </c>
      <c r="O1" s="106" t="s">
        <v>2420</v>
      </c>
      <c r="P1" s="107" t="s">
        <v>2421</v>
      </c>
      <c r="Q1" s="111" t="s">
        <v>227</v>
      </c>
      <c r="R1" s="112" t="s">
        <v>1438</v>
      </c>
      <c r="S1" s="113" t="s">
        <v>1439</v>
      </c>
      <c r="T1" s="113" t="s">
        <v>1440</v>
      </c>
      <c r="U1" s="113" t="s">
        <v>1441</v>
      </c>
    </row>
    <row r="2" s="72" customFormat="1" customHeight="1" spans="1:21">
      <c r="A2" s="87"/>
      <c r="B2" s="88" t="s">
        <v>2422</v>
      </c>
      <c r="C2" s="89" t="s">
        <v>2271</v>
      </c>
      <c r="D2" s="89">
        <v>16414382</v>
      </c>
      <c r="E2" s="89" t="s">
        <v>323</v>
      </c>
      <c r="F2" s="90">
        <v>36499</v>
      </c>
      <c r="G2" s="91">
        <v>0.13</v>
      </c>
      <c r="H2" s="92">
        <v>45013</v>
      </c>
      <c r="I2" s="108" t="e">
        <f>IF(B2="","",_xlfn.XLOOKUP(N2,#REF!,#REF!))</f>
        <v>#REF!</v>
      </c>
      <c r="J2" s="105" t="e">
        <f>IF(B2="","",_xlfn.XLOOKUP(N2,#REF!,芝麻工资表!B:B))</f>
        <v>#REF!</v>
      </c>
      <c r="K2" s="105">
        <f t="shared" ref="K2:K65" si="0">IF(F2="","",F2-L2)</f>
        <v>32300</v>
      </c>
      <c r="L2" s="105">
        <f t="shared" ref="L2:L65" si="1">IF(F2="","",F2*G2/(1+G2))</f>
        <v>4199</v>
      </c>
      <c r="M2" s="105" t="str">
        <f>IF(Q2="","",_xlfn.XLOOKUP(Q2,立项!W:W,立项!H:H))</f>
        <v>一般</v>
      </c>
      <c r="N2" s="109" t="str">
        <f t="shared" ref="N2:N65" si="2">IF(H2="","",LEFT(B2,7))</f>
        <v>应付00076</v>
      </c>
      <c r="O2" s="109">
        <f t="shared" ref="O2:O65" si="3">IF(H2="","",MONTH(H2))</f>
        <v>3</v>
      </c>
      <c r="P2" s="110">
        <f t="shared" ref="P2:P65" si="4">IF(H2="","",DAY(H2))</f>
        <v>28</v>
      </c>
      <c r="Q2" s="114" t="str">
        <f t="shared" ref="Q2:Q65" si="5">IF(B2="","",MID(B2,9,16))</f>
        <v>Z20230413-000017</v>
      </c>
      <c r="R2" s="115"/>
      <c r="S2" s="116"/>
      <c r="T2" s="116"/>
      <c r="U2" s="116"/>
    </row>
    <row r="3" s="72" customFormat="1" customHeight="1" spans="1:21">
      <c r="A3" s="87"/>
      <c r="B3" s="88" t="s">
        <v>2423</v>
      </c>
      <c r="C3" s="89" t="s">
        <v>2184</v>
      </c>
      <c r="D3" s="93">
        <v>12006516</v>
      </c>
      <c r="E3" s="89" t="s">
        <v>323</v>
      </c>
      <c r="F3" s="90">
        <v>9769</v>
      </c>
      <c r="G3" s="91">
        <v>0.01</v>
      </c>
      <c r="H3" s="92">
        <v>45014</v>
      </c>
      <c r="I3" s="108" t="e">
        <f>IF(B3="","",_xlfn.XLOOKUP(N3,#REF!,#REF!))</f>
        <v>#REF!</v>
      </c>
      <c r="J3" s="105" t="e">
        <f>IF(B3="","",_xlfn.XLOOKUP(N3,#REF!,芝麻工资表!B:B))</f>
        <v>#REF!</v>
      </c>
      <c r="K3" s="105">
        <f t="shared" si="0"/>
        <v>9672.28</v>
      </c>
      <c r="L3" s="105">
        <f t="shared" si="1"/>
        <v>96.72</v>
      </c>
      <c r="M3" s="105" t="str">
        <f>IF(Q3="","",_xlfn.XLOOKUP(Q3,立项!W:W,立项!H:H))</f>
        <v>一般</v>
      </c>
      <c r="N3" s="109" t="str">
        <f t="shared" si="2"/>
        <v>应付00042</v>
      </c>
      <c r="O3" s="109">
        <f t="shared" si="3"/>
        <v>3</v>
      </c>
      <c r="P3" s="110">
        <f t="shared" si="4"/>
        <v>29</v>
      </c>
      <c r="Q3" s="114" t="str">
        <f t="shared" si="5"/>
        <v>P20230201-000837</v>
      </c>
      <c r="R3" s="115"/>
      <c r="S3" s="116"/>
      <c r="T3" s="116"/>
      <c r="U3" s="116"/>
    </row>
    <row r="4" s="72" customFormat="1" customHeight="1" spans="1:21">
      <c r="A4" s="87"/>
      <c r="B4" s="88" t="s">
        <v>2423</v>
      </c>
      <c r="C4" s="89" t="s">
        <v>2184</v>
      </c>
      <c r="D4" s="93">
        <v>12006515</v>
      </c>
      <c r="E4" s="89" t="s">
        <v>323</v>
      </c>
      <c r="F4" s="90">
        <v>5938</v>
      </c>
      <c r="G4" s="91">
        <v>0.01</v>
      </c>
      <c r="H4" s="92">
        <v>45014</v>
      </c>
      <c r="I4" s="108" t="e">
        <f>IF(B4="","",_xlfn.XLOOKUP(N4,#REF!,#REF!))</f>
        <v>#REF!</v>
      </c>
      <c r="J4" s="105" t="e">
        <f>IF(B4="","",_xlfn.XLOOKUP(N4,#REF!,芝麻工资表!B:B))</f>
        <v>#REF!</v>
      </c>
      <c r="K4" s="105">
        <f t="shared" si="0"/>
        <v>5879.21</v>
      </c>
      <c r="L4" s="105">
        <f t="shared" si="1"/>
        <v>58.79</v>
      </c>
      <c r="M4" s="105" t="str">
        <f>IF(Q4="","",_xlfn.XLOOKUP(Q4,立项!W:W,立项!H:H))</f>
        <v>一般</v>
      </c>
      <c r="N4" s="109" t="str">
        <f t="shared" si="2"/>
        <v>应付00042</v>
      </c>
      <c r="O4" s="109">
        <f t="shared" si="3"/>
        <v>3</v>
      </c>
      <c r="P4" s="110">
        <f t="shared" si="4"/>
        <v>29</v>
      </c>
      <c r="Q4" s="114" t="str">
        <f t="shared" si="5"/>
        <v>P20230201-000837</v>
      </c>
      <c r="R4" s="115"/>
      <c r="S4" s="116"/>
      <c r="T4" s="116"/>
      <c r="U4" s="116"/>
    </row>
    <row r="5" s="72" customFormat="1" customHeight="1" spans="1:21">
      <c r="A5" s="87"/>
      <c r="B5" s="88" t="s">
        <v>2424</v>
      </c>
      <c r="C5" s="89" t="s">
        <v>2409</v>
      </c>
      <c r="D5" s="89">
        <v>13010450</v>
      </c>
      <c r="E5" s="89" t="s">
        <v>323</v>
      </c>
      <c r="F5" s="90">
        <v>8000</v>
      </c>
      <c r="G5" s="91">
        <v>0.13</v>
      </c>
      <c r="H5" s="92">
        <v>45022</v>
      </c>
      <c r="I5" s="108" t="e">
        <f>IF(B5="","",_xlfn.XLOOKUP(N5,#REF!,#REF!))</f>
        <v>#REF!</v>
      </c>
      <c r="J5" s="105" t="e">
        <f>IF(B5="","",_xlfn.XLOOKUP(N5,#REF!,芝麻工资表!B:B))</f>
        <v>#REF!</v>
      </c>
      <c r="K5" s="105">
        <f t="shared" si="0"/>
        <v>7079.65</v>
      </c>
      <c r="L5" s="105">
        <f t="shared" si="1"/>
        <v>920.35</v>
      </c>
      <c r="M5" s="105" t="str">
        <f>IF(Q5="","",_xlfn.XLOOKUP(Q5,立项!W:W,立项!H:H))</f>
        <v>一般</v>
      </c>
      <c r="N5" s="109" t="str">
        <f t="shared" si="2"/>
        <v>应付00101</v>
      </c>
      <c r="O5" s="109">
        <f t="shared" si="3"/>
        <v>4</v>
      </c>
      <c r="P5" s="110">
        <f t="shared" si="4"/>
        <v>6</v>
      </c>
      <c r="Q5" s="114" t="str">
        <f t="shared" si="5"/>
        <v>Z20230413-000013</v>
      </c>
      <c r="R5" s="115"/>
      <c r="S5" s="116"/>
      <c r="T5" s="116"/>
      <c r="U5" s="116"/>
    </row>
    <row r="6" s="72" customFormat="1" customHeight="1" spans="1:21">
      <c r="A6" s="87"/>
      <c r="B6" s="88" t="s">
        <v>2425</v>
      </c>
      <c r="C6" s="89" t="s">
        <v>2405</v>
      </c>
      <c r="D6" s="361" t="s">
        <v>2426</v>
      </c>
      <c r="E6" s="89" t="s">
        <v>323</v>
      </c>
      <c r="F6" s="90">
        <v>84800</v>
      </c>
      <c r="G6" s="94">
        <v>0.06</v>
      </c>
      <c r="H6" s="92">
        <v>45015</v>
      </c>
      <c r="I6" s="108" t="e">
        <f>IF(B6="","",_xlfn.XLOOKUP(N6,#REF!,#REF!))</f>
        <v>#REF!</v>
      </c>
      <c r="J6" s="105" t="e">
        <f>IF(B6="","",_xlfn.XLOOKUP(N6,#REF!,芝麻工资表!B:B))</f>
        <v>#REF!</v>
      </c>
      <c r="K6" s="105">
        <f t="shared" si="0"/>
        <v>80000</v>
      </c>
      <c r="L6" s="105">
        <f t="shared" si="1"/>
        <v>4800</v>
      </c>
      <c r="M6" s="105" t="str">
        <f>IF(Q6="","",_xlfn.XLOOKUP(Q6,立项!W:W,立项!H:H))</f>
        <v>一般</v>
      </c>
      <c r="N6" s="109" t="str">
        <f t="shared" si="2"/>
        <v>应付00038</v>
      </c>
      <c r="O6" s="109">
        <f t="shared" si="3"/>
        <v>3</v>
      </c>
      <c r="P6" s="110">
        <f t="shared" si="4"/>
        <v>30</v>
      </c>
      <c r="Q6" s="114" t="str">
        <f t="shared" si="5"/>
        <v>P20220610-000182</v>
      </c>
      <c r="R6" s="115"/>
      <c r="S6" s="116"/>
      <c r="T6" s="116"/>
      <c r="U6" s="116"/>
    </row>
    <row r="7" s="72" customFormat="1" customHeight="1" spans="1:21">
      <c r="A7" s="87"/>
      <c r="B7" s="88" t="s">
        <v>2427</v>
      </c>
      <c r="C7" s="89" t="s">
        <v>2405</v>
      </c>
      <c r="D7" s="362" t="s">
        <v>2428</v>
      </c>
      <c r="E7" s="96" t="s">
        <v>323</v>
      </c>
      <c r="F7" s="97">
        <v>4240</v>
      </c>
      <c r="G7" s="98">
        <v>0.06</v>
      </c>
      <c r="H7" s="99">
        <v>45015</v>
      </c>
      <c r="I7" s="108" t="e">
        <f>IF(B7="","",_xlfn.XLOOKUP(N7,#REF!,#REF!))</f>
        <v>#REF!</v>
      </c>
      <c r="J7" s="105" t="e">
        <f>IF(B7="","",_xlfn.XLOOKUP(N7,#REF!,芝麻工资表!B:B))</f>
        <v>#REF!</v>
      </c>
      <c r="K7" s="105">
        <f t="shared" si="0"/>
        <v>4000</v>
      </c>
      <c r="L7" s="105">
        <f t="shared" si="1"/>
        <v>240</v>
      </c>
      <c r="M7" s="105" t="str">
        <f>IF(Q7="","",_xlfn.XLOOKUP(Q7,立项!W:W,立项!H:H))</f>
        <v>一般</v>
      </c>
      <c r="N7" s="109" t="str">
        <f t="shared" si="2"/>
        <v>应付00044</v>
      </c>
      <c r="O7" s="109">
        <f t="shared" si="3"/>
        <v>3</v>
      </c>
      <c r="P7" s="110">
        <f t="shared" si="4"/>
        <v>30</v>
      </c>
      <c r="Q7" s="114" t="str">
        <f t="shared" si="5"/>
        <v>P20221012-000747</v>
      </c>
      <c r="R7" s="115"/>
      <c r="S7" s="116"/>
      <c r="T7" s="116"/>
      <c r="U7" s="116"/>
    </row>
    <row r="8" s="72" customFormat="1" customHeight="1" spans="1:21">
      <c r="A8" s="87"/>
      <c r="B8" s="88" t="s">
        <v>2429</v>
      </c>
      <c r="C8" s="89" t="s">
        <v>2405</v>
      </c>
      <c r="D8" s="362" t="s">
        <v>2428</v>
      </c>
      <c r="E8" s="96" t="s">
        <v>323</v>
      </c>
      <c r="F8" s="97">
        <v>2120</v>
      </c>
      <c r="G8" s="98">
        <v>0.06</v>
      </c>
      <c r="H8" s="99">
        <v>45015</v>
      </c>
      <c r="I8" s="108" t="e">
        <f>IF(B8="","",_xlfn.XLOOKUP(N8,#REF!,#REF!))</f>
        <v>#REF!</v>
      </c>
      <c r="J8" s="105" t="e">
        <f>IF(B8="","",_xlfn.XLOOKUP(N8,#REF!,芝麻工资表!B:B))</f>
        <v>#REF!</v>
      </c>
      <c r="K8" s="105">
        <f t="shared" si="0"/>
        <v>2000</v>
      </c>
      <c r="L8" s="105">
        <f t="shared" si="1"/>
        <v>120</v>
      </c>
      <c r="M8" s="105" t="str">
        <f>IF(Q8="","",_xlfn.XLOOKUP(Q8,立项!W:W,立项!H:H))</f>
        <v>一般</v>
      </c>
      <c r="N8" s="109" t="str">
        <f t="shared" si="2"/>
        <v>应付00045</v>
      </c>
      <c r="O8" s="109">
        <f t="shared" si="3"/>
        <v>3</v>
      </c>
      <c r="P8" s="110">
        <f t="shared" si="4"/>
        <v>30</v>
      </c>
      <c r="Q8" s="114" t="str">
        <f t="shared" si="5"/>
        <v>P20221012-000747</v>
      </c>
      <c r="R8" s="115"/>
      <c r="S8" s="116"/>
      <c r="T8" s="116"/>
      <c r="U8" s="116"/>
    </row>
    <row r="9" s="72" customFormat="1" customHeight="1" spans="1:21">
      <c r="A9" s="87"/>
      <c r="B9" s="88" t="s">
        <v>2430</v>
      </c>
      <c r="C9" s="89" t="s">
        <v>2405</v>
      </c>
      <c r="D9" s="361" t="s">
        <v>2431</v>
      </c>
      <c r="E9" s="89" t="s">
        <v>323</v>
      </c>
      <c r="F9" s="90">
        <v>100700</v>
      </c>
      <c r="G9" s="94">
        <v>0.06</v>
      </c>
      <c r="H9" s="92">
        <v>45015</v>
      </c>
      <c r="I9" s="108" t="e">
        <f>IF(B9="","",_xlfn.XLOOKUP(N9,#REF!,#REF!))</f>
        <v>#REF!</v>
      </c>
      <c r="J9" s="105" t="e">
        <f>IF(B9="","",_xlfn.XLOOKUP(N9,#REF!,芝麻工资表!B:B))</f>
        <v>#REF!</v>
      </c>
      <c r="K9" s="105">
        <f t="shared" si="0"/>
        <v>95000</v>
      </c>
      <c r="L9" s="105">
        <f t="shared" si="1"/>
        <v>5700</v>
      </c>
      <c r="M9" s="105" t="str">
        <f>IF(Q9="","",_xlfn.XLOOKUP(Q9,立项!W:W,立项!H:H))</f>
        <v>一般</v>
      </c>
      <c r="N9" s="109" t="str">
        <f t="shared" si="2"/>
        <v>应付00037</v>
      </c>
      <c r="O9" s="109">
        <f t="shared" si="3"/>
        <v>3</v>
      </c>
      <c r="P9" s="110">
        <f t="shared" si="4"/>
        <v>30</v>
      </c>
      <c r="Q9" s="114" t="str">
        <f t="shared" si="5"/>
        <v>Z20230413-000017</v>
      </c>
      <c r="R9" s="115"/>
      <c r="S9" s="116"/>
      <c r="T9" s="116"/>
      <c r="U9" s="116"/>
    </row>
    <row r="10" s="72" customFormat="1" customHeight="1" spans="1:21">
      <c r="A10" s="87"/>
      <c r="B10" s="88"/>
      <c r="C10" s="89" t="s">
        <v>2371</v>
      </c>
      <c r="D10" s="361" t="s">
        <v>2432</v>
      </c>
      <c r="E10" s="89" t="s">
        <v>323</v>
      </c>
      <c r="F10" s="90">
        <v>90000</v>
      </c>
      <c r="G10" s="91">
        <v>0.01</v>
      </c>
      <c r="H10" s="92">
        <v>45013</v>
      </c>
      <c r="I10" s="108" t="str">
        <f>IF(B10="","",_xlfn.XLOOKUP(N10,#REF!,#REF!))</f>
        <v/>
      </c>
      <c r="J10" s="105" t="str">
        <f>IF(B10="","",_xlfn.XLOOKUP(N10,#REF!,芝麻工资表!B:B))</f>
        <v/>
      </c>
      <c r="K10" s="105">
        <f t="shared" si="0"/>
        <v>89108.91</v>
      </c>
      <c r="L10" s="105">
        <f t="shared" si="1"/>
        <v>891.09</v>
      </c>
      <c r="M10" s="105" t="str">
        <f>IF(Q10="","",_xlfn.XLOOKUP(Q10,立项!W:W,立项!H:H))</f>
        <v/>
      </c>
      <c r="N10" s="109" t="str">
        <f t="shared" si="2"/>
        <v/>
      </c>
      <c r="O10" s="109">
        <f t="shared" si="3"/>
        <v>3</v>
      </c>
      <c r="P10" s="110">
        <f t="shared" si="4"/>
        <v>28</v>
      </c>
      <c r="Q10" s="114" t="str">
        <f t="shared" si="5"/>
        <v/>
      </c>
      <c r="R10" s="115"/>
      <c r="S10" s="116"/>
      <c r="T10" s="116"/>
      <c r="U10" s="116"/>
    </row>
    <row r="11" s="72" customFormat="1" customHeight="1" spans="1:21">
      <c r="A11" s="87"/>
      <c r="B11" s="88"/>
      <c r="C11" s="89" t="s">
        <v>2371</v>
      </c>
      <c r="D11" s="89">
        <v>18282759</v>
      </c>
      <c r="E11" s="89" t="s">
        <v>323</v>
      </c>
      <c r="F11" s="90">
        <v>15000</v>
      </c>
      <c r="G11" s="91">
        <v>0.01</v>
      </c>
      <c r="H11" s="92">
        <v>45028</v>
      </c>
      <c r="I11" s="108" t="str">
        <f>IF(B11="","",_xlfn.XLOOKUP(N11,#REF!,#REF!))</f>
        <v/>
      </c>
      <c r="J11" s="105" t="str">
        <f>IF(B11="","",_xlfn.XLOOKUP(N11,#REF!,芝麻工资表!B:B))</f>
        <v/>
      </c>
      <c r="K11" s="105">
        <f t="shared" si="0"/>
        <v>14851.49</v>
      </c>
      <c r="L11" s="105">
        <f t="shared" si="1"/>
        <v>148.51</v>
      </c>
      <c r="M11" s="105" t="str">
        <f>IF(Q11="","",_xlfn.XLOOKUP(Q11,立项!W:W,立项!H:H))</f>
        <v/>
      </c>
      <c r="N11" s="109" t="str">
        <f t="shared" si="2"/>
        <v/>
      </c>
      <c r="O11" s="109">
        <f t="shared" si="3"/>
        <v>4</v>
      </c>
      <c r="P11" s="110">
        <f t="shared" si="4"/>
        <v>12</v>
      </c>
      <c r="Q11" s="114" t="str">
        <f t="shared" si="5"/>
        <v/>
      </c>
      <c r="R11" s="115"/>
      <c r="S11" s="116"/>
      <c r="T11" s="116"/>
      <c r="U11" s="116"/>
    </row>
    <row r="12" s="72" customFormat="1" customHeight="1" spans="1:21">
      <c r="A12" s="87"/>
      <c r="B12" s="88"/>
      <c r="C12" s="89" t="s">
        <v>2263</v>
      </c>
      <c r="D12" s="89">
        <v>21168768</v>
      </c>
      <c r="E12" s="89" t="s">
        <v>323</v>
      </c>
      <c r="F12" s="90">
        <v>567.55</v>
      </c>
      <c r="G12" s="91">
        <v>0.06</v>
      </c>
      <c r="H12" s="92">
        <v>45034</v>
      </c>
      <c r="I12" s="108" t="str">
        <f>IF(B12="","",_xlfn.XLOOKUP(N12,#REF!,#REF!))</f>
        <v/>
      </c>
      <c r="J12" s="105" t="str">
        <f>IF(B12="","",_xlfn.XLOOKUP(N12,#REF!,芝麻工资表!B:B))</f>
        <v/>
      </c>
      <c r="K12" s="105">
        <f t="shared" si="0"/>
        <v>535.42</v>
      </c>
      <c r="L12" s="105">
        <f t="shared" si="1"/>
        <v>32.13</v>
      </c>
      <c r="M12" s="105" t="str">
        <f>IF(Q12="","",_xlfn.XLOOKUP(Q12,立项!W:W,立项!H:H))</f>
        <v/>
      </c>
      <c r="N12" s="109" t="str">
        <f t="shared" si="2"/>
        <v/>
      </c>
      <c r="O12" s="109">
        <f t="shared" si="3"/>
        <v>4</v>
      </c>
      <c r="P12" s="110">
        <f t="shared" si="4"/>
        <v>18</v>
      </c>
      <c r="Q12" s="114" t="str">
        <f t="shared" si="5"/>
        <v/>
      </c>
      <c r="R12" s="115"/>
      <c r="S12" s="116"/>
      <c r="T12" s="116"/>
      <c r="U12" s="116"/>
    </row>
    <row r="13" s="72" customFormat="1" customHeight="1" spans="1:21">
      <c r="A13" s="87"/>
      <c r="B13" s="88"/>
      <c r="C13" s="89" t="s">
        <v>2263</v>
      </c>
      <c r="D13" s="89">
        <v>21168769</v>
      </c>
      <c r="E13" s="89" t="s">
        <v>323</v>
      </c>
      <c r="F13" s="90">
        <v>1220.08</v>
      </c>
      <c r="G13" s="91">
        <v>0.06</v>
      </c>
      <c r="H13" s="92">
        <v>45034</v>
      </c>
      <c r="I13" s="108" t="str">
        <f>IF(B13="","",_xlfn.XLOOKUP(N13,#REF!,#REF!))</f>
        <v/>
      </c>
      <c r="J13" s="105" t="str">
        <f>IF(B13="","",_xlfn.XLOOKUP(N13,#REF!,芝麻工资表!B:B))</f>
        <v/>
      </c>
      <c r="K13" s="105">
        <f t="shared" si="0"/>
        <v>1151.02</v>
      </c>
      <c r="L13" s="105">
        <f t="shared" si="1"/>
        <v>69.06</v>
      </c>
      <c r="M13" s="105" t="str">
        <f>IF(Q13="","",_xlfn.XLOOKUP(Q13,立项!W:W,立项!H:H))</f>
        <v/>
      </c>
      <c r="N13" s="109" t="str">
        <f t="shared" si="2"/>
        <v/>
      </c>
      <c r="O13" s="109">
        <f t="shared" si="3"/>
        <v>4</v>
      </c>
      <c r="P13" s="110">
        <f t="shared" si="4"/>
        <v>18</v>
      </c>
      <c r="Q13" s="114" t="str">
        <f t="shared" si="5"/>
        <v/>
      </c>
      <c r="R13" s="115"/>
      <c r="S13" s="116"/>
      <c r="T13" s="116"/>
      <c r="U13" s="116"/>
    </row>
    <row r="14" s="72" customFormat="1" customHeight="1" spans="1:21">
      <c r="A14" s="87"/>
      <c r="B14" s="88" t="s">
        <v>2433</v>
      </c>
      <c r="C14" s="89" t="s">
        <v>2254</v>
      </c>
      <c r="D14" s="361" t="s">
        <v>2434</v>
      </c>
      <c r="E14" s="89" t="s">
        <v>323</v>
      </c>
      <c r="F14" s="90">
        <v>250000</v>
      </c>
      <c r="G14" s="91">
        <v>0.01</v>
      </c>
      <c r="H14" s="92">
        <v>45035</v>
      </c>
      <c r="I14" s="108" t="e">
        <f>IF(B14="","",_xlfn.XLOOKUP(N14,#REF!,#REF!))</f>
        <v>#REF!</v>
      </c>
      <c r="J14" s="105" t="e">
        <f>IF(B14="","",_xlfn.XLOOKUP(N14,#REF!,芝麻工资表!B:B))</f>
        <v>#REF!</v>
      </c>
      <c r="K14" s="105">
        <f t="shared" si="0"/>
        <v>247524.75</v>
      </c>
      <c r="L14" s="105">
        <f t="shared" si="1"/>
        <v>2475.25</v>
      </c>
      <c r="M14" s="105" t="str">
        <f>IF(Q14="","",_xlfn.XLOOKUP(Q14,立项!W:W,立项!H:H))</f>
        <v>一般</v>
      </c>
      <c r="N14" s="109" t="str">
        <f t="shared" si="2"/>
        <v>应付00024</v>
      </c>
      <c r="O14" s="109">
        <f t="shared" si="3"/>
        <v>4</v>
      </c>
      <c r="P14" s="110">
        <f t="shared" si="4"/>
        <v>19</v>
      </c>
      <c r="Q14" s="114" t="str">
        <f t="shared" si="5"/>
        <v>P20221202-000792</v>
      </c>
      <c r="R14" s="115"/>
      <c r="S14" s="116"/>
      <c r="T14" s="116"/>
      <c r="U14" s="116"/>
    </row>
    <row r="15" s="72" customFormat="1" customHeight="1" spans="2:21">
      <c r="B15" s="88" t="s">
        <v>2422</v>
      </c>
      <c r="C15" s="89" t="s">
        <v>2271</v>
      </c>
      <c r="D15" s="89" t="s">
        <v>2435</v>
      </c>
      <c r="E15" s="89" t="s">
        <v>323</v>
      </c>
      <c r="F15" s="90">
        <v>99695.5</v>
      </c>
      <c r="G15" s="94">
        <v>0.13</v>
      </c>
      <c r="H15" s="92">
        <v>45012</v>
      </c>
      <c r="I15" s="108" t="e">
        <f>IF(B15="","",_xlfn.XLOOKUP(N15,#REF!,#REF!))</f>
        <v>#REF!</v>
      </c>
      <c r="J15" s="105" t="e">
        <f>IF(B15="","",_xlfn.XLOOKUP(N15,#REF!,芝麻工资表!B:B))</f>
        <v>#REF!</v>
      </c>
      <c r="K15" s="105">
        <f t="shared" si="0"/>
        <v>88226.11</v>
      </c>
      <c r="L15" s="105">
        <f t="shared" si="1"/>
        <v>11469.39</v>
      </c>
      <c r="M15" s="105" t="str">
        <f>IF(Q15="","",_xlfn.XLOOKUP(Q15,立项!W:W,立项!H:H))</f>
        <v>一般</v>
      </c>
      <c r="N15" s="109" t="str">
        <f t="shared" si="2"/>
        <v>应付00076</v>
      </c>
      <c r="O15" s="109">
        <f t="shared" si="3"/>
        <v>3</v>
      </c>
      <c r="P15" s="110">
        <f t="shared" si="4"/>
        <v>27</v>
      </c>
      <c r="Q15" s="114" t="str">
        <f t="shared" si="5"/>
        <v>Z20230413-000017</v>
      </c>
      <c r="R15" s="115"/>
      <c r="S15" s="116"/>
      <c r="T15" s="116"/>
      <c r="U15" s="116"/>
    </row>
    <row r="16" s="72" customFormat="1" customHeight="1" spans="2:21">
      <c r="B16" s="88" t="s">
        <v>2422</v>
      </c>
      <c r="C16" s="89" t="s">
        <v>2271</v>
      </c>
      <c r="D16" s="89" t="s">
        <v>2436</v>
      </c>
      <c r="E16" s="89" t="s">
        <v>323</v>
      </c>
      <c r="F16" s="90">
        <v>107000</v>
      </c>
      <c r="G16" s="94">
        <v>0.13</v>
      </c>
      <c r="H16" s="92">
        <v>45012</v>
      </c>
      <c r="I16" s="108" t="e">
        <f>IF(B16="","",_xlfn.XLOOKUP(N16,#REF!,#REF!))</f>
        <v>#REF!</v>
      </c>
      <c r="J16" s="105" t="e">
        <f>IF(B16="","",_xlfn.XLOOKUP(N16,#REF!,芝麻工资表!B:B))</f>
        <v>#REF!</v>
      </c>
      <c r="K16" s="105">
        <f t="shared" si="0"/>
        <v>94690.27</v>
      </c>
      <c r="L16" s="105">
        <f t="shared" si="1"/>
        <v>12309.73</v>
      </c>
      <c r="M16" s="105" t="str">
        <f>IF(Q16="","",_xlfn.XLOOKUP(Q16,立项!W:W,立项!H:H))</f>
        <v>一般</v>
      </c>
      <c r="N16" s="109" t="str">
        <f t="shared" si="2"/>
        <v>应付00076</v>
      </c>
      <c r="O16" s="109">
        <f t="shared" si="3"/>
        <v>3</v>
      </c>
      <c r="P16" s="110">
        <f t="shared" si="4"/>
        <v>27</v>
      </c>
      <c r="Q16" s="114" t="str">
        <f t="shared" si="5"/>
        <v>Z20230413-000017</v>
      </c>
      <c r="R16" s="115"/>
      <c r="S16" s="116"/>
      <c r="T16" s="116"/>
      <c r="U16" s="116"/>
    </row>
    <row r="17" s="72" customFormat="1" customHeight="1" spans="2:21">
      <c r="B17" s="88" t="s">
        <v>2422</v>
      </c>
      <c r="C17" s="89" t="s">
        <v>2271</v>
      </c>
      <c r="D17" s="89" t="s">
        <v>2437</v>
      </c>
      <c r="E17" s="89" t="s">
        <v>323</v>
      </c>
      <c r="F17" s="90">
        <v>112160</v>
      </c>
      <c r="G17" s="94">
        <v>0.13</v>
      </c>
      <c r="H17" s="92">
        <v>45012</v>
      </c>
      <c r="I17" s="108" t="e">
        <f>IF(B17="","",_xlfn.XLOOKUP(N17,#REF!,#REF!))</f>
        <v>#REF!</v>
      </c>
      <c r="J17" s="105" t="e">
        <f>IF(B17="","",_xlfn.XLOOKUP(N17,#REF!,芝麻工资表!B:B))</f>
        <v>#REF!</v>
      </c>
      <c r="K17" s="105">
        <f t="shared" si="0"/>
        <v>99256.64</v>
      </c>
      <c r="L17" s="105">
        <f t="shared" si="1"/>
        <v>12903.36</v>
      </c>
      <c r="M17" s="105" t="str">
        <f>IF(Q17="","",_xlfn.XLOOKUP(Q17,立项!W:W,立项!H:H))</f>
        <v>一般</v>
      </c>
      <c r="N17" s="109" t="str">
        <f t="shared" si="2"/>
        <v>应付00076</v>
      </c>
      <c r="O17" s="109">
        <f t="shared" si="3"/>
        <v>3</v>
      </c>
      <c r="P17" s="110">
        <f t="shared" si="4"/>
        <v>27</v>
      </c>
      <c r="Q17" s="114" t="str">
        <f t="shared" si="5"/>
        <v>Z20230413-000017</v>
      </c>
      <c r="R17" s="115"/>
      <c r="S17" s="116"/>
      <c r="T17" s="116"/>
      <c r="U17" s="116"/>
    </row>
    <row r="18" s="72" customFormat="1" customHeight="1" spans="2:21">
      <c r="B18" s="88" t="s">
        <v>2422</v>
      </c>
      <c r="C18" s="89" t="s">
        <v>2271</v>
      </c>
      <c r="D18" s="89" t="s">
        <v>2438</v>
      </c>
      <c r="E18" s="89" t="s">
        <v>323</v>
      </c>
      <c r="F18" s="90">
        <v>98313</v>
      </c>
      <c r="G18" s="94">
        <v>0.13</v>
      </c>
      <c r="H18" s="92">
        <v>45012</v>
      </c>
      <c r="I18" s="108" t="e">
        <f>IF(B18="","",_xlfn.XLOOKUP(N18,#REF!,#REF!))</f>
        <v>#REF!</v>
      </c>
      <c r="J18" s="105" t="e">
        <f>IF(B18="","",_xlfn.XLOOKUP(N18,#REF!,芝麻工资表!B:B))</f>
        <v>#REF!</v>
      </c>
      <c r="K18" s="105">
        <f t="shared" si="0"/>
        <v>87002.65</v>
      </c>
      <c r="L18" s="105">
        <f t="shared" si="1"/>
        <v>11310.35</v>
      </c>
      <c r="M18" s="105" t="str">
        <f>IF(Q18="","",_xlfn.XLOOKUP(Q18,立项!W:W,立项!H:H))</f>
        <v>一般</v>
      </c>
      <c r="N18" s="109" t="str">
        <f t="shared" si="2"/>
        <v>应付00076</v>
      </c>
      <c r="O18" s="109">
        <f t="shared" si="3"/>
        <v>3</v>
      </c>
      <c r="P18" s="110">
        <f t="shared" si="4"/>
        <v>27</v>
      </c>
      <c r="Q18" s="114" t="str">
        <f t="shared" si="5"/>
        <v>Z20230413-000017</v>
      </c>
      <c r="R18" s="115"/>
      <c r="S18" s="116"/>
      <c r="T18" s="116"/>
      <c r="U18" s="116"/>
    </row>
    <row r="19" s="72" customFormat="1" customHeight="1" spans="2:21">
      <c r="B19" s="88" t="s">
        <v>2422</v>
      </c>
      <c r="C19" s="89" t="s">
        <v>2271</v>
      </c>
      <c r="D19" s="89" t="s">
        <v>2439</v>
      </c>
      <c r="E19" s="89" t="s">
        <v>323</v>
      </c>
      <c r="F19" s="90">
        <v>103196.91</v>
      </c>
      <c r="G19" s="94">
        <v>0.13</v>
      </c>
      <c r="H19" s="92">
        <v>45012</v>
      </c>
      <c r="I19" s="108" t="e">
        <f>IF(B19="","",_xlfn.XLOOKUP(N19,#REF!,#REF!))</f>
        <v>#REF!</v>
      </c>
      <c r="J19" s="105" t="e">
        <f>IF(B19="","",_xlfn.XLOOKUP(N19,#REF!,芝麻工资表!B:B))</f>
        <v>#REF!</v>
      </c>
      <c r="K19" s="105">
        <f t="shared" si="0"/>
        <v>91324.7</v>
      </c>
      <c r="L19" s="105">
        <f t="shared" si="1"/>
        <v>11872.21</v>
      </c>
      <c r="M19" s="105" t="str">
        <f>IF(Q19="","",_xlfn.XLOOKUP(Q19,立项!W:W,立项!H:H))</f>
        <v>一般</v>
      </c>
      <c r="N19" s="109" t="str">
        <f t="shared" si="2"/>
        <v>应付00076</v>
      </c>
      <c r="O19" s="109">
        <f t="shared" si="3"/>
        <v>3</v>
      </c>
      <c r="P19" s="110">
        <f t="shared" si="4"/>
        <v>27</v>
      </c>
      <c r="Q19" s="114" t="str">
        <f t="shared" si="5"/>
        <v>Z20230413-000017</v>
      </c>
      <c r="R19" s="115"/>
      <c r="S19" s="116"/>
      <c r="T19" s="116"/>
      <c r="U19" s="116"/>
    </row>
    <row r="20" s="72" customFormat="1" customHeight="1" spans="2:21">
      <c r="B20" s="88" t="s">
        <v>2422</v>
      </c>
      <c r="C20" s="89" t="s">
        <v>2271</v>
      </c>
      <c r="D20" s="89" t="s">
        <v>2440</v>
      </c>
      <c r="E20" s="89" t="s">
        <v>323</v>
      </c>
      <c r="F20" s="90">
        <v>100008.4</v>
      </c>
      <c r="G20" s="94">
        <v>0.13</v>
      </c>
      <c r="H20" s="92">
        <v>45012</v>
      </c>
      <c r="I20" s="108" t="e">
        <f>IF(B20="","",_xlfn.XLOOKUP(N20,#REF!,#REF!))</f>
        <v>#REF!</v>
      </c>
      <c r="J20" s="105" t="e">
        <f>IF(B20="","",_xlfn.XLOOKUP(N20,#REF!,芝麻工资表!B:B))</f>
        <v>#REF!</v>
      </c>
      <c r="K20" s="105">
        <f t="shared" si="0"/>
        <v>88503.01</v>
      </c>
      <c r="L20" s="105">
        <f t="shared" si="1"/>
        <v>11505.39</v>
      </c>
      <c r="M20" s="105" t="str">
        <f>IF(Q20="","",_xlfn.XLOOKUP(Q20,立项!W:W,立项!H:H))</f>
        <v>一般</v>
      </c>
      <c r="N20" s="109" t="str">
        <f t="shared" si="2"/>
        <v>应付00076</v>
      </c>
      <c r="O20" s="109">
        <f t="shared" si="3"/>
        <v>3</v>
      </c>
      <c r="P20" s="110">
        <f t="shared" si="4"/>
        <v>27</v>
      </c>
      <c r="Q20" s="114" t="str">
        <f t="shared" si="5"/>
        <v>Z20230413-000017</v>
      </c>
      <c r="R20" s="115"/>
      <c r="S20" s="116"/>
      <c r="T20" s="116"/>
      <c r="U20" s="116"/>
    </row>
    <row r="21" s="72" customFormat="1" customHeight="1" spans="2:21">
      <c r="B21" s="88" t="s">
        <v>2422</v>
      </c>
      <c r="C21" s="89" t="s">
        <v>2271</v>
      </c>
      <c r="D21" s="89" t="s">
        <v>2441</v>
      </c>
      <c r="E21" s="89" t="s">
        <v>323</v>
      </c>
      <c r="F21" s="90">
        <v>97887.67</v>
      </c>
      <c r="G21" s="94">
        <v>0.13</v>
      </c>
      <c r="H21" s="92">
        <v>45012</v>
      </c>
      <c r="I21" s="108" t="e">
        <f>IF(B21="","",_xlfn.XLOOKUP(N21,#REF!,#REF!))</f>
        <v>#REF!</v>
      </c>
      <c r="J21" s="105" t="e">
        <f>IF(B21="","",_xlfn.XLOOKUP(N21,#REF!,芝麻工资表!B:B))</f>
        <v>#REF!</v>
      </c>
      <c r="K21" s="105">
        <f t="shared" si="0"/>
        <v>86626.26</v>
      </c>
      <c r="L21" s="105">
        <f t="shared" si="1"/>
        <v>11261.41</v>
      </c>
      <c r="M21" s="105" t="str">
        <f>IF(Q21="","",_xlfn.XLOOKUP(Q21,立项!W:W,立项!H:H))</f>
        <v>一般</v>
      </c>
      <c r="N21" s="109" t="str">
        <f t="shared" si="2"/>
        <v>应付00076</v>
      </c>
      <c r="O21" s="109">
        <f t="shared" si="3"/>
        <v>3</v>
      </c>
      <c r="P21" s="110">
        <f t="shared" si="4"/>
        <v>27</v>
      </c>
      <c r="Q21" s="114" t="str">
        <f t="shared" si="5"/>
        <v>Z20230413-000017</v>
      </c>
      <c r="R21" s="115"/>
      <c r="S21" s="116"/>
      <c r="T21" s="116"/>
      <c r="U21" s="116"/>
    </row>
    <row r="22" s="72" customFormat="1" customHeight="1" spans="2:21">
      <c r="B22" s="88" t="s">
        <v>2422</v>
      </c>
      <c r="C22" s="89" t="s">
        <v>2271</v>
      </c>
      <c r="D22" s="89" t="s">
        <v>2442</v>
      </c>
      <c r="E22" s="96" t="s">
        <v>323</v>
      </c>
      <c r="F22" s="97">
        <v>103829.66</v>
      </c>
      <c r="G22" s="98">
        <v>0.13</v>
      </c>
      <c r="H22" s="99">
        <v>45012</v>
      </c>
      <c r="I22" s="108" t="e">
        <f>IF(B22="","",_xlfn.XLOOKUP(N22,#REF!,#REF!))</f>
        <v>#REF!</v>
      </c>
      <c r="J22" s="105" t="e">
        <f>IF(B22="","",_xlfn.XLOOKUP(N22,#REF!,芝麻工资表!B:B))</f>
        <v>#REF!</v>
      </c>
      <c r="K22" s="105">
        <f t="shared" si="0"/>
        <v>91884.65</v>
      </c>
      <c r="L22" s="105">
        <f t="shared" si="1"/>
        <v>11945.01</v>
      </c>
      <c r="M22" s="105" t="str">
        <f>IF(Q22="","",_xlfn.XLOOKUP(Q22,立项!W:W,立项!H:H))</f>
        <v>一般</v>
      </c>
      <c r="N22" s="109" t="str">
        <f t="shared" si="2"/>
        <v>应付00076</v>
      </c>
      <c r="O22" s="109">
        <f t="shared" si="3"/>
        <v>3</v>
      </c>
      <c r="P22" s="110">
        <f t="shared" si="4"/>
        <v>27</v>
      </c>
      <c r="Q22" s="114" t="str">
        <f t="shared" si="5"/>
        <v>Z20230413-000017</v>
      </c>
      <c r="R22" s="115"/>
      <c r="S22" s="116"/>
      <c r="T22" s="116"/>
      <c r="U22" s="116"/>
    </row>
    <row r="23" s="72" customFormat="1" customHeight="1" spans="2:21">
      <c r="B23" s="88" t="s">
        <v>2422</v>
      </c>
      <c r="C23" s="89" t="s">
        <v>2271</v>
      </c>
      <c r="D23" s="89" t="s">
        <v>2443</v>
      </c>
      <c r="E23" s="96" t="s">
        <v>323</v>
      </c>
      <c r="F23" s="97">
        <v>98388.06</v>
      </c>
      <c r="G23" s="98">
        <v>0.13</v>
      </c>
      <c r="H23" s="99">
        <v>45012</v>
      </c>
      <c r="I23" s="108" t="e">
        <f>IF(B23="","",_xlfn.XLOOKUP(N23,#REF!,#REF!))</f>
        <v>#REF!</v>
      </c>
      <c r="J23" s="105" t="e">
        <f>IF(B23="","",_xlfn.XLOOKUP(N23,#REF!,芝麻工资表!B:B))</f>
        <v>#REF!</v>
      </c>
      <c r="K23" s="105">
        <f t="shared" si="0"/>
        <v>87069.08</v>
      </c>
      <c r="L23" s="105">
        <f t="shared" si="1"/>
        <v>11318.98</v>
      </c>
      <c r="M23" s="105" t="str">
        <f>IF(Q23="","",_xlfn.XLOOKUP(Q23,立项!W:W,立项!H:H))</f>
        <v>一般</v>
      </c>
      <c r="N23" s="109" t="str">
        <f t="shared" si="2"/>
        <v>应付00076</v>
      </c>
      <c r="O23" s="109">
        <f t="shared" si="3"/>
        <v>3</v>
      </c>
      <c r="P23" s="110">
        <f t="shared" si="4"/>
        <v>27</v>
      </c>
      <c r="Q23" s="114" t="str">
        <f t="shared" si="5"/>
        <v>Z20230413-000017</v>
      </c>
      <c r="R23" s="115"/>
      <c r="S23" s="116"/>
      <c r="T23" s="116"/>
      <c r="U23" s="116"/>
    </row>
    <row r="24" s="72" customFormat="1" customHeight="1" spans="2:21">
      <c r="B24" s="88" t="s">
        <v>2422</v>
      </c>
      <c r="C24" s="89" t="s">
        <v>2271</v>
      </c>
      <c r="D24" s="89" t="s">
        <v>2444</v>
      </c>
      <c r="E24" s="89" t="s">
        <v>323</v>
      </c>
      <c r="F24" s="90">
        <v>101359.6</v>
      </c>
      <c r="G24" s="94">
        <v>0.13</v>
      </c>
      <c r="H24" s="92">
        <v>45012</v>
      </c>
      <c r="I24" s="108" t="e">
        <f>IF(B24="","",_xlfn.XLOOKUP(N24,#REF!,#REF!))</f>
        <v>#REF!</v>
      </c>
      <c r="J24" s="105" t="e">
        <f>IF(B24="","",_xlfn.XLOOKUP(N24,#REF!,芝麻工资表!B:B))</f>
        <v>#REF!</v>
      </c>
      <c r="K24" s="105">
        <f t="shared" si="0"/>
        <v>89698.76</v>
      </c>
      <c r="L24" s="105">
        <f t="shared" si="1"/>
        <v>11660.84</v>
      </c>
      <c r="M24" s="105" t="str">
        <f>IF(Q24="","",_xlfn.XLOOKUP(Q24,立项!W:W,立项!H:H))</f>
        <v>一般</v>
      </c>
      <c r="N24" s="109" t="str">
        <f t="shared" si="2"/>
        <v>应付00076</v>
      </c>
      <c r="O24" s="109">
        <f t="shared" si="3"/>
        <v>3</v>
      </c>
      <c r="P24" s="110">
        <f t="shared" si="4"/>
        <v>27</v>
      </c>
      <c r="Q24" s="114" t="str">
        <f t="shared" si="5"/>
        <v>Z20230413-000017</v>
      </c>
      <c r="R24" s="115"/>
      <c r="S24" s="116"/>
      <c r="T24" s="116"/>
      <c r="U24" s="116"/>
    </row>
    <row r="25" s="72" customFormat="1" customHeight="1" spans="2:21">
      <c r="B25" s="88" t="s">
        <v>2422</v>
      </c>
      <c r="C25" s="89" t="s">
        <v>2271</v>
      </c>
      <c r="D25" s="89" t="s">
        <v>2445</v>
      </c>
      <c r="E25" s="89" t="s">
        <v>323</v>
      </c>
      <c r="F25" s="90">
        <v>92071.5</v>
      </c>
      <c r="G25" s="91">
        <v>0.13</v>
      </c>
      <c r="H25" s="92">
        <v>45012</v>
      </c>
      <c r="I25" s="108" t="e">
        <f>IF(B25="","",_xlfn.XLOOKUP(N25,#REF!,#REF!))</f>
        <v>#REF!</v>
      </c>
      <c r="J25" s="105" t="e">
        <f>IF(B25="","",_xlfn.XLOOKUP(N25,#REF!,芝麻工资表!B:B))</f>
        <v>#REF!</v>
      </c>
      <c r="K25" s="105">
        <f t="shared" si="0"/>
        <v>81479.2</v>
      </c>
      <c r="L25" s="105">
        <f t="shared" si="1"/>
        <v>10592.3</v>
      </c>
      <c r="M25" s="105" t="str">
        <f>IF(Q25="","",_xlfn.XLOOKUP(Q25,立项!W:W,立项!H:H))</f>
        <v>一般</v>
      </c>
      <c r="N25" s="109" t="str">
        <f t="shared" si="2"/>
        <v>应付00076</v>
      </c>
      <c r="O25" s="109">
        <f t="shared" si="3"/>
        <v>3</v>
      </c>
      <c r="P25" s="110">
        <f t="shared" si="4"/>
        <v>27</v>
      </c>
      <c r="Q25" s="114" t="str">
        <f t="shared" si="5"/>
        <v>Z20230413-000017</v>
      </c>
      <c r="R25" s="115"/>
      <c r="S25" s="116"/>
      <c r="T25" s="116"/>
      <c r="U25" s="116"/>
    </row>
    <row r="26" s="72" customFormat="1" customHeight="1" spans="2:21">
      <c r="B26" s="88" t="s">
        <v>2446</v>
      </c>
      <c r="C26" s="89" t="s">
        <v>2197</v>
      </c>
      <c r="D26" s="89" t="s">
        <v>2447</v>
      </c>
      <c r="E26" s="89" t="s">
        <v>323</v>
      </c>
      <c r="F26" s="90">
        <v>10500</v>
      </c>
      <c r="G26" s="94">
        <v>0.06</v>
      </c>
      <c r="H26" s="92">
        <v>45012</v>
      </c>
      <c r="I26" s="108" t="e">
        <f>IF(B26="","",_xlfn.XLOOKUP(N26,#REF!,#REF!))</f>
        <v>#REF!</v>
      </c>
      <c r="J26" s="105" t="e">
        <f>IF(B26="","",_xlfn.XLOOKUP(N26,#REF!,芝麻工资表!B:B))</f>
        <v>#REF!</v>
      </c>
      <c r="K26" s="105">
        <f t="shared" si="0"/>
        <v>9905.66</v>
      </c>
      <c r="L26" s="105">
        <f t="shared" si="1"/>
        <v>594.34</v>
      </c>
      <c r="M26" s="105" t="str">
        <f>IF(Q26="","",_xlfn.XLOOKUP(Q26,立项!W:W,立项!H:H))</f>
        <v>一般</v>
      </c>
      <c r="N26" s="109" t="str">
        <f t="shared" si="2"/>
        <v>应付00095</v>
      </c>
      <c r="O26" s="109">
        <f t="shared" si="3"/>
        <v>3</v>
      </c>
      <c r="P26" s="110">
        <f t="shared" si="4"/>
        <v>27</v>
      </c>
      <c r="Q26" s="114" t="str">
        <f t="shared" si="5"/>
        <v>P20221012-000747</v>
      </c>
      <c r="R26" s="115"/>
      <c r="S26" s="116"/>
      <c r="T26" s="116"/>
      <c r="U26" s="116"/>
    </row>
    <row r="27" s="72" customFormat="1" customHeight="1" spans="2:21">
      <c r="B27" s="88" t="s">
        <v>2448</v>
      </c>
      <c r="C27" s="89" t="s">
        <v>2449</v>
      </c>
      <c r="D27" s="100" t="s">
        <v>2450</v>
      </c>
      <c r="E27" s="89" t="s">
        <v>323</v>
      </c>
      <c r="F27" s="90">
        <v>84</v>
      </c>
      <c r="G27" s="94">
        <v>0.13</v>
      </c>
      <c r="H27" s="92">
        <v>45013</v>
      </c>
      <c r="I27" s="108" t="e">
        <f>IF(B27="","",_xlfn.XLOOKUP(N27,#REF!,#REF!))</f>
        <v>#REF!</v>
      </c>
      <c r="J27" s="105" t="e">
        <f>IF(B27="","",_xlfn.XLOOKUP(N27,#REF!,芝麻工资表!B:B))</f>
        <v>#REF!</v>
      </c>
      <c r="K27" s="105">
        <f t="shared" si="0"/>
        <v>74.34</v>
      </c>
      <c r="L27" s="105">
        <f t="shared" si="1"/>
        <v>9.66</v>
      </c>
      <c r="M27" s="105" t="str">
        <f>IF(Q27="","",_xlfn.XLOOKUP(Q27,立项!W:W,立项!H:H))</f>
        <v>一般</v>
      </c>
      <c r="N27" s="109" t="str">
        <f t="shared" si="2"/>
        <v>应付00181</v>
      </c>
      <c r="O27" s="109">
        <f t="shared" si="3"/>
        <v>3</v>
      </c>
      <c r="P27" s="110">
        <f t="shared" si="4"/>
        <v>28</v>
      </c>
      <c r="Q27" s="114" t="str">
        <f t="shared" si="5"/>
        <v>P20221010-000742</v>
      </c>
      <c r="R27" s="115"/>
      <c r="S27" s="116"/>
      <c r="T27" s="116"/>
      <c r="U27" s="116"/>
    </row>
    <row r="28" s="72" customFormat="1" customHeight="1" spans="2:21">
      <c r="B28" s="88" t="s">
        <v>2451</v>
      </c>
      <c r="C28" s="89" t="s">
        <v>2449</v>
      </c>
      <c r="D28" s="100" t="s">
        <v>2450</v>
      </c>
      <c r="E28" s="89" t="s">
        <v>323</v>
      </c>
      <c r="F28" s="90">
        <v>290</v>
      </c>
      <c r="G28" s="94">
        <v>0.13</v>
      </c>
      <c r="H28" s="92">
        <v>45013</v>
      </c>
      <c r="I28" s="108" t="e">
        <f>IF(B28="","",_xlfn.XLOOKUP(N28,#REF!,#REF!))</f>
        <v>#REF!</v>
      </c>
      <c r="J28" s="105" t="e">
        <f>IF(B28="","",_xlfn.XLOOKUP(N28,#REF!,芝麻工资表!B:B))</f>
        <v>#REF!</v>
      </c>
      <c r="K28" s="105">
        <f t="shared" si="0"/>
        <v>256.64</v>
      </c>
      <c r="L28" s="105">
        <f t="shared" si="1"/>
        <v>33.36</v>
      </c>
      <c r="M28" s="105" t="str">
        <f>IF(Q28="","",_xlfn.XLOOKUP(Q28,立项!W:W,立项!H:H))</f>
        <v>一般</v>
      </c>
      <c r="N28" s="109" t="str">
        <f t="shared" si="2"/>
        <v>应付00182</v>
      </c>
      <c r="O28" s="109">
        <f t="shared" si="3"/>
        <v>3</v>
      </c>
      <c r="P28" s="110">
        <f t="shared" si="4"/>
        <v>28</v>
      </c>
      <c r="Q28" s="114" t="str">
        <f t="shared" si="5"/>
        <v>P20230114-000830</v>
      </c>
      <c r="R28" s="115"/>
      <c r="S28" s="116"/>
      <c r="T28" s="116"/>
      <c r="U28" s="116"/>
    </row>
    <row r="29" s="72" customFormat="1" customHeight="1" spans="2:21">
      <c r="B29" s="88" t="s">
        <v>2452</v>
      </c>
      <c r="C29" s="89" t="s">
        <v>2449</v>
      </c>
      <c r="D29" s="100" t="s">
        <v>2450</v>
      </c>
      <c r="E29" s="89" t="s">
        <v>323</v>
      </c>
      <c r="F29" s="90">
        <v>740</v>
      </c>
      <c r="G29" s="94">
        <v>0.13</v>
      </c>
      <c r="H29" s="92">
        <v>45013</v>
      </c>
      <c r="I29" s="108" t="e">
        <f>IF(B29="","",_xlfn.XLOOKUP(N29,#REF!,#REF!))</f>
        <v>#REF!</v>
      </c>
      <c r="J29" s="105" t="e">
        <f>IF(B29="","",_xlfn.XLOOKUP(N29,#REF!,芝麻工资表!B:B))</f>
        <v>#REF!</v>
      </c>
      <c r="K29" s="105">
        <f t="shared" si="0"/>
        <v>654.87</v>
      </c>
      <c r="L29" s="105">
        <f t="shared" si="1"/>
        <v>85.13</v>
      </c>
      <c r="M29" s="105" t="str">
        <f>IF(Q29="","",_xlfn.XLOOKUP(Q29,立项!W:W,立项!H:H))</f>
        <v>一般</v>
      </c>
      <c r="N29" s="109" t="str">
        <f t="shared" si="2"/>
        <v>应付00183</v>
      </c>
      <c r="O29" s="109">
        <f t="shared" si="3"/>
        <v>3</v>
      </c>
      <c r="P29" s="110">
        <f t="shared" si="4"/>
        <v>28</v>
      </c>
      <c r="Q29" s="114" t="str">
        <f t="shared" si="5"/>
        <v>P20221202-000792</v>
      </c>
      <c r="R29" s="115"/>
      <c r="S29" s="116"/>
      <c r="T29" s="116"/>
      <c r="U29" s="116"/>
    </row>
    <row r="30" s="72" customFormat="1" customHeight="1" spans="2:21">
      <c r="B30" s="88" t="s">
        <v>2453</v>
      </c>
      <c r="C30" s="96" t="s">
        <v>2240</v>
      </c>
      <c r="D30" s="100">
        <v>38904726</v>
      </c>
      <c r="E30" s="96" t="s">
        <v>323</v>
      </c>
      <c r="F30" s="97">
        <v>13</v>
      </c>
      <c r="G30" s="101">
        <v>0.06</v>
      </c>
      <c r="H30" s="99">
        <v>45023</v>
      </c>
      <c r="I30" s="108" t="e">
        <f>IF(B30="","",_xlfn.XLOOKUP(N30,#REF!,#REF!))</f>
        <v>#REF!</v>
      </c>
      <c r="J30" s="105" t="e">
        <f>IF(B30="","",_xlfn.XLOOKUP(N30,#REF!,芝麻工资表!B:B))</f>
        <v>#REF!</v>
      </c>
      <c r="K30" s="105">
        <f t="shared" si="0"/>
        <v>12.26</v>
      </c>
      <c r="L30" s="105">
        <f t="shared" si="1"/>
        <v>0.74</v>
      </c>
      <c r="M30" s="105" t="str">
        <f>IF(Q30="","",_xlfn.XLOOKUP(Q30,立项!W:W,立项!H:H))</f>
        <v>一般</v>
      </c>
      <c r="N30" s="109" t="str">
        <f t="shared" si="2"/>
        <v>应付00258</v>
      </c>
      <c r="O30" s="109">
        <f t="shared" si="3"/>
        <v>4</v>
      </c>
      <c r="P30" s="110">
        <f t="shared" si="4"/>
        <v>7</v>
      </c>
      <c r="Q30" s="114" t="str">
        <f t="shared" si="5"/>
        <v>Z20230413-000015</v>
      </c>
      <c r="R30" s="115"/>
      <c r="S30" s="116"/>
      <c r="T30" s="116"/>
      <c r="U30" s="116"/>
    </row>
    <row r="31" s="72" customFormat="1" customHeight="1" spans="2:21">
      <c r="B31" s="88" t="s">
        <v>2454</v>
      </c>
      <c r="C31" s="96" t="s">
        <v>2240</v>
      </c>
      <c r="D31" s="100">
        <v>38904726</v>
      </c>
      <c r="E31" s="96" t="s">
        <v>323</v>
      </c>
      <c r="F31" s="97">
        <v>231</v>
      </c>
      <c r="G31" s="101">
        <v>0.06</v>
      </c>
      <c r="H31" s="99">
        <v>45023</v>
      </c>
      <c r="I31" s="108" t="e">
        <f>IF(B31="","",_xlfn.XLOOKUP(N31,#REF!,#REF!))</f>
        <v>#REF!</v>
      </c>
      <c r="J31" s="105" t="e">
        <f>IF(B31="","",_xlfn.XLOOKUP(N31,#REF!,芝麻工资表!B:B))</f>
        <v>#REF!</v>
      </c>
      <c r="K31" s="105">
        <f t="shared" si="0"/>
        <v>217.92</v>
      </c>
      <c r="L31" s="105">
        <f t="shared" si="1"/>
        <v>13.08</v>
      </c>
      <c r="M31" s="105" t="str">
        <f>IF(Q31="","",_xlfn.XLOOKUP(Q31,立项!W:W,立项!H:H))</f>
        <v>一般</v>
      </c>
      <c r="N31" s="109" t="str">
        <f t="shared" si="2"/>
        <v>应付00209</v>
      </c>
      <c r="O31" s="109">
        <f t="shared" si="3"/>
        <v>4</v>
      </c>
      <c r="P31" s="110">
        <f t="shared" si="4"/>
        <v>7</v>
      </c>
      <c r="Q31" s="114" t="str">
        <f t="shared" si="5"/>
        <v>Z20230413-000019</v>
      </c>
      <c r="R31" s="115"/>
      <c r="S31" s="116"/>
      <c r="T31" s="116"/>
      <c r="U31" s="116"/>
    </row>
    <row r="32" s="72" customFormat="1" customHeight="1" spans="2:21">
      <c r="B32" s="88" t="s">
        <v>2455</v>
      </c>
      <c r="C32" s="96" t="s">
        <v>2240</v>
      </c>
      <c r="D32" s="100">
        <v>38904726</v>
      </c>
      <c r="E32" s="96" t="s">
        <v>323</v>
      </c>
      <c r="F32" s="97">
        <v>146</v>
      </c>
      <c r="G32" s="101">
        <v>0.06</v>
      </c>
      <c r="H32" s="99">
        <v>45023</v>
      </c>
      <c r="I32" s="108" t="e">
        <f>IF(B32="","",_xlfn.XLOOKUP(N32,#REF!,#REF!))</f>
        <v>#REF!</v>
      </c>
      <c r="J32" s="105" t="e">
        <f>IF(B32="","",_xlfn.XLOOKUP(N32,#REF!,芝麻工资表!B:B))</f>
        <v>#REF!</v>
      </c>
      <c r="K32" s="105">
        <f t="shared" si="0"/>
        <v>137.74</v>
      </c>
      <c r="L32" s="105">
        <f t="shared" si="1"/>
        <v>8.26</v>
      </c>
      <c r="M32" s="105" t="str">
        <f>IF(Q32="","",_xlfn.XLOOKUP(Q32,立项!W:W,立项!H:H))</f>
        <v>一般</v>
      </c>
      <c r="N32" s="109" t="str">
        <f t="shared" si="2"/>
        <v>应付00280</v>
      </c>
      <c r="O32" s="109">
        <f t="shared" si="3"/>
        <v>4</v>
      </c>
      <c r="P32" s="110">
        <f t="shared" si="4"/>
        <v>7</v>
      </c>
      <c r="Q32" s="114" t="str">
        <f t="shared" si="5"/>
        <v>Z20230413-000017</v>
      </c>
      <c r="R32" s="115"/>
      <c r="S32" s="116"/>
      <c r="T32" s="116"/>
      <c r="U32" s="116"/>
    </row>
    <row r="33" s="72" customFormat="1" customHeight="1" spans="2:21">
      <c r="B33" s="88" t="s">
        <v>2456</v>
      </c>
      <c r="C33" s="96" t="s">
        <v>2240</v>
      </c>
      <c r="D33" s="100">
        <v>38904726</v>
      </c>
      <c r="E33" s="96" t="s">
        <v>323</v>
      </c>
      <c r="F33" s="97">
        <v>41</v>
      </c>
      <c r="G33" s="101">
        <v>0.06</v>
      </c>
      <c r="H33" s="99">
        <v>45023</v>
      </c>
      <c r="I33" s="108" t="e">
        <f>IF(B33="","",_xlfn.XLOOKUP(N33,#REF!,#REF!))</f>
        <v>#REF!</v>
      </c>
      <c r="J33" s="105" t="e">
        <f>IF(B33="","",_xlfn.XLOOKUP(N33,#REF!,芝麻工资表!B:B))</f>
        <v>#REF!</v>
      </c>
      <c r="K33" s="105">
        <f t="shared" si="0"/>
        <v>38.68</v>
      </c>
      <c r="L33" s="105">
        <f t="shared" si="1"/>
        <v>2.32</v>
      </c>
      <c r="M33" s="105" t="str">
        <f>IF(Q33="","",_xlfn.XLOOKUP(Q33,立项!W:W,立项!H:H))</f>
        <v>一般</v>
      </c>
      <c r="N33" s="109" t="str">
        <f t="shared" si="2"/>
        <v>应付00243</v>
      </c>
      <c r="O33" s="109">
        <f t="shared" si="3"/>
        <v>4</v>
      </c>
      <c r="P33" s="110">
        <f t="shared" si="4"/>
        <v>7</v>
      </c>
      <c r="Q33" s="114" t="str">
        <f t="shared" si="5"/>
        <v>Z20230413-000014</v>
      </c>
      <c r="R33" s="115"/>
      <c r="S33" s="116"/>
      <c r="T33" s="116"/>
      <c r="U33" s="116"/>
    </row>
    <row r="34" s="72" customFormat="1" customHeight="1" spans="2:21">
      <c r="B34" s="88" t="s">
        <v>2457</v>
      </c>
      <c r="C34" s="96" t="s">
        <v>2240</v>
      </c>
      <c r="D34" s="100">
        <v>38904726</v>
      </c>
      <c r="E34" s="96" t="s">
        <v>323</v>
      </c>
      <c r="F34" s="97">
        <v>27</v>
      </c>
      <c r="G34" s="101">
        <v>0.06</v>
      </c>
      <c r="H34" s="99">
        <v>45023</v>
      </c>
      <c r="I34" s="108" t="e">
        <f>IF(B34="","",_xlfn.XLOOKUP(N34,#REF!,#REF!))</f>
        <v>#REF!</v>
      </c>
      <c r="J34" s="105" t="e">
        <f>IF(B34="","",_xlfn.XLOOKUP(N34,#REF!,芝麻工资表!B:B))</f>
        <v>#REF!</v>
      </c>
      <c r="K34" s="105">
        <f t="shared" si="0"/>
        <v>25.47</v>
      </c>
      <c r="L34" s="105">
        <f t="shared" si="1"/>
        <v>1.53</v>
      </c>
      <c r="M34" s="105" t="str">
        <f>IF(Q34="","",_xlfn.XLOOKUP(Q34,立项!W:W,立项!H:H))</f>
        <v>一般</v>
      </c>
      <c r="N34" s="109" t="str">
        <f t="shared" si="2"/>
        <v>应付00221</v>
      </c>
      <c r="O34" s="109">
        <f t="shared" si="3"/>
        <v>4</v>
      </c>
      <c r="P34" s="110">
        <f t="shared" si="4"/>
        <v>7</v>
      </c>
      <c r="Q34" s="114" t="str">
        <f t="shared" si="5"/>
        <v>Z20230413-000018</v>
      </c>
      <c r="R34" s="115"/>
      <c r="S34" s="116"/>
      <c r="T34" s="116"/>
      <c r="U34" s="116"/>
    </row>
    <row r="35" s="72" customFormat="1" customHeight="1" spans="2:21">
      <c r="B35" s="88"/>
      <c r="C35" s="89" t="s">
        <v>2395</v>
      </c>
      <c r="D35" s="89">
        <v>19873989</v>
      </c>
      <c r="E35" s="89" t="s">
        <v>323</v>
      </c>
      <c r="F35" s="90">
        <v>550.8</v>
      </c>
      <c r="G35" s="91">
        <v>0.06</v>
      </c>
      <c r="H35" s="92">
        <v>45037</v>
      </c>
      <c r="I35" s="108" t="str">
        <f>IF(B35="","",_xlfn.XLOOKUP(N35,#REF!,#REF!))</f>
        <v/>
      </c>
      <c r="J35" s="105" t="str">
        <f>IF(B35="","",_xlfn.XLOOKUP(N35,#REF!,芝麻工资表!B:B))</f>
        <v/>
      </c>
      <c r="K35" s="105">
        <f t="shared" si="0"/>
        <v>519.62</v>
      </c>
      <c r="L35" s="105">
        <f t="shared" si="1"/>
        <v>31.18</v>
      </c>
      <c r="M35" s="105" t="str">
        <f>IF(Q35="","",_xlfn.XLOOKUP(Q35,立项!W:W,立项!H:H))</f>
        <v/>
      </c>
      <c r="N35" s="109" t="str">
        <f t="shared" si="2"/>
        <v/>
      </c>
      <c r="O35" s="109">
        <f t="shared" si="3"/>
        <v>4</v>
      </c>
      <c r="P35" s="110">
        <f t="shared" si="4"/>
        <v>21</v>
      </c>
      <c r="Q35" s="114" t="str">
        <f t="shared" si="5"/>
        <v/>
      </c>
      <c r="R35" s="115"/>
      <c r="S35" s="116"/>
      <c r="T35" s="116"/>
      <c r="U35" s="116"/>
    </row>
    <row r="36" s="72" customFormat="1" customHeight="1" spans="2:21">
      <c r="B36" s="88"/>
      <c r="C36" s="89" t="s">
        <v>2395</v>
      </c>
      <c r="D36" s="89">
        <v>19873990</v>
      </c>
      <c r="E36" s="89" t="s">
        <v>323</v>
      </c>
      <c r="F36" s="90">
        <v>34.4</v>
      </c>
      <c r="G36" s="91">
        <v>0.06</v>
      </c>
      <c r="H36" s="92">
        <v>45037</v>
      </c>
      <c r="I36" s="108" t="str">
        <f>IF(B36="","",_xlfn.XLOOKUP(N36,#REF!,#REF!))</f>
        <v/>
      </c>
      <c r="J36" s="105" t="str">
        <f>IF(B36="","",_xlfn.XLOOKUP(N36,#REF!,芝麻工资表!B:B))</f>
        <v/>
      </c>
      <c r="K36" s="105">
        <f t="shared" si="0"/>
        <v>32.45</v>
      </c>
      <c r="L36" s="105">
        <f t="shared" si="1"/>
        <v>1.95</v>
      </c>
      <c r="M36" s="105" t="str">
        <f>IF(Q36="","",_xlfn.XLOOKUP(Q36,立项!W:W,立项!H:H))</f>
        <v/>
      </c>
      <c r="N36" s="109" t="str">
        <f t="shared" si="2"/>
        <v/>
      </c>
      <c r="O36" s="109">
        <f t="shared" si="3"/>
        <v>4</v>
      </c>
      <c r="P36" s="110">
        <f t="shared" si="4"/>
        <v>21</v>
      </c>
      <c r="Q36" s="114" t="str">
        <f t="shared" si="5"/>
        <v/>
      </c>
      <c r="R36" s="115"/>
      <c r="S36" s="116"/>
      <c r="T36" s="116"/>
      <c r="U36" s="116"/>
    </row>
    <row r="37" s="72" customFormat="1" customHeight="1" spans="2:21">
      <c r="B37" s="88" t="s">
        <v>2458</v>
      </c>
      <c r="C37" s="89" t="s">
        <v>2405</v>
      </c>
      <c r="D37" s="361" t="s">
        <v>2459</v>
      </c>
      <c r="E37" s="89" t="s">
        <v>323</v>
      </c>
      <c r="F37" s="90">
        <v>1049.4</v>
      </c>
      <c r="G37" s="91">
        <v>0.06</v>
      </c>
      <c r="H37" s="92">
        <v>45037</v>
      </c>
      <c r="I37" s="108" t="e">
        <f>IF(B37="","",_xlfn.XLOOKUP(N37,#REF!,#REF!))</f>
        <v>#REF!</v>
      </c>
      <c r="J37" s="105" t="e">
        <f>IF(B37="","",_xlfn.XLOOKUP(N37,#REF!,芝麻工资表!B:B))</f>
        <v>#REF!</v>
      </c>
      <c r="K37" s="105">
        <f t="shared" si="0"/>
        <v>990</v>
      </c>
      <c r="L37" s="105">
        <f t="shared" si="1"/>
        <v>59.4</v>
      </c>
      <c r="M37" s="105" t="str">
        <f>IF(Q37="","",_xlfn.XLOOKUP(Q37,立项!W:W,立项!H:H))</f>
        <v>一般</v>
      </c>
      <c r="N37" s="109" t="str">
        <f t="shared" si="2"/>
        <v>应付00107</v>
      </c>
      <c r="O37" s="109">
        <f t="shared" si="3"/>
        <v>4</v>
      </c>
      <c r="P37" s="110">
        <f t="shared" si="4"/>
        <v>21</v>
      </c>
      <c r="Q37" s="114" t="str">
        <f t="shared" si="5"/>
        <v>P20221226-000809</v>
      </c>
      <c r="R37" s="115"/>
      <c r="S37" s="116"/>
      <c r="T37" s="116"/>
      <c r="U37" s="116"/>
    </row>
    <row r="38" s="72" customFormat="1" customHeight="1" spans="2:21">
      <c r="B38" s="88" t="s">
        <v>2460</v>
      </c>
      <c r="C38" s="89" t="s">
        <v>2405</v>
      </c>
      <c r="D38" s="361" t="s">
        <v>2461</v>
      </c>
      <c r="E38" s="89" t="s">
        <v>323</v>
      </c>
      <c r="F38" s="90">
        <v>2332</v>
      </c>
      <c r="G38" s="91">
        <v>0.06</v>
      </c>
      <c r="H38" s="92">
        <v>45037</v>
      </c>
      <c r="I38" s="108" t="e">
        <f>IF(B38="","",_xlfn.XLOOKUP(N38,#REF!,#REF!))</f>
        <v>#REF!</v>
      </c>
      <c r="J38" s="105" t="e">
        <f>IF(B38="","",_xlfn.XLOOKUP(N38,#REF!,芝麻工资表!B:B))</f>
        <v>#REF!</v>
      </c>
      <c r="K38" s="105">
        <f t="shared" si="0"/>
        <v>2200</v>
      </c>
      <c r="L38" s="105">
        <f t="shared" si="1"/>
        <v>132</v>
      </c>
      <c r="M38" s="105" t="str">
        <f>IF(Q38="","",_xlfn.XLOOKUP(Q38,立项!W:W,立项!H:H))</f>
        <v>一般</v>
      </c>
      <c r="N38" s="109" t="str">
        <f t="shared" si="2"/>
        <v>应付00197</v>
      </c>
      <c r="O38" s="109">
        <f t="shared" si="3"/>
        <v>4</v>
      </c>
      <c r="P38" s="110">
        <f t="shared" si="4"/>
        <v>21</v>
      </c>
      <c r="Q38" s="114" t="str">
        <f t="shared" si="5"/>
        <v>P20221012-000747</v>
      </c>
      <c r="R38" s="115"/>
      <c r="S38" s="116"/>
      <c r="T38" s="116"/>
      <c r="U38" s="116"/>
    </row>
    <row r="39" s="72" customFormat="1" customHeight="1" spans="2:21">
      <c r="B39" s="88"/>
      <c r="C39" s="89" t="s">
        <v>2271</v>
      </c>
      <c r="D39" s="89">
        <v>16451346</v>
      </c>
      <c r="E39" s="89" t="s">
        <v>323</v>
      </c>
      <c r="F39" s="90">
        <v>93516.44</v>
      </c>
      <c r="G39" s="94">
        <v>0.13</v>
      </c>
      <c r="H39" s="92">
        <v>45043</v>
      </c>
      <c r="I39" s="108" t="str">
        <f>IF(B39="","",_xlfn.XLOOKUP(N39,#REF!,#REF!))</f>
        <v/>
      </c>
      <c r="J39" s="105" t="str">
        <f>IF(B39="","",_xlfn.XLOOKUP(N39,#REF!,芝麻工资表!B:B))</f>
        <v/>
      </c>
      <c r="K39" s="105">
        <f t="shared" si="0"/>
        <v>82757.91</v>
      </c>
      <c r="L39" s="105">
        <f t="shared" si="1"/>
        <v>10758.53</v>
      </c>
      <c r="M39" s="105" t="str">
        <f>IF(Q39="","",_xlfn.XLOOKUP(Q39,立项!W:W,立项!H:H))</f>
        <v/>
      </c>
      <c r="N39" s="109" t="str">
        <f t="shared" si="2"/>
        <v/>
      </c>
      <c r="O39" s="109">
        <f t="shared" si="3"/>
        <v>4</v>
      </c>
      <c r="P39" s="110">
        <f t="shared" si="4"/>
        <v>27</v>
      </c>
      <c r="Q39" s="114" t="str">
        <f t="shared" si="5"/>
        <v/>
      </c>
      <c r="R39" s="115"/>
      <c r="S39" s="116"/>
      <c r="T39" s="116"/>
      <c r="U39" s="116"/>
    </row>
    <row r="40" s="72" customFormat="1" customHeight="1" spans="2:21">
      <c r="B40" s="88" t="s">
        <v>2462</v>
      </c>
      <c r="C40" s="89" t="s">
        <v>2217</v>
      </c>
      <c r="D40" s="102">
        <v>36883692</v>
      </c>
      <c r="E40" s="89" t="s">
        <v>323</v>
      </c>
      <c r="F40" s="90">
        <v>11.2</v>
      </c>
      <c r="G40" s="94">
        <v>0.06</v>
      </c>
      <c r="H40" s="92">
        <v>45043</v>
      </c>
      <c r="I40" s="108" t="e">
        <f>IF(B40="","",_xlfn.XLOOKUP(N40,#REF!,#REF!))</f>
        <v>#REF!</v>
      </c>
      <c r="J40" s="105" t="e">
        <f>IF(B40="","",_xlfn.XLOOKUP(N40,#REF!,芝麻工资表!B:B))</f>
        <v>#REF!</v>
      </c>
      <c r="K40" s="105">
        <f t="shared" si="0"/>
        <v>10.57</v>
      </c>
      <c r="L40" s="105">
        <f t="shared" si="1"/>
        <v>0.63</v>
      </c>
      <c r="M40" s="105" t="str">
        <f>IF(Q40="","",_xlfn.XLOOKUP(Q40,立项!W:W,立项!H:H))</f>
        <v>一般</v>
      </c>
      <c r="N40" s="109" t="str">
        <f t="shared" si="2"/>
        <v>应付00258</v>
      </c>
      <c r="O40" s="109">
        <f t="shared" si="3"/>
        <v>4</v>
      </c>
      <c r="P40" s="110">
        <f t="shared" si="4"/>
        <v>27</v>
      </c>
      <c r="Q40" s="114" t="str">
        <f t="shared" si="5"/>
        <v>Z20230413-000015</v>
      </c>
      <c r="R40" s="115"/>
      <c r="S40" s="116"/>
      <c r="T40" s="116"/>
      <c r="U40" s="116"/>
    </row>
    <row r="41" s="72" customFormat="1" customHeight="1" spans="2:21">
      <c r="B41" s="88" t="s">
        <v>2463</v>
      </c>
      <c r="C41" s="89" t="s">
        <v>2217</v>
      </c>
      <c r="D41" s="102">
        <v>36883692</v>
      </c>
      <c r="E41" s="89" t="s">
        <v>323</v>
      </c>
      <c r="F41" s="90">
        <v>8.4</v>
      </c>
      <c r="G41" s="94">
        <v>0.06</v>
      </c>
      <c r="H41" s="92">
        <v>45043</v>
      </c>
      <c r="I41" s="108" t="e">
        <f>IF(B41="","",_xlfn.XLOOKUP(N41,#REF!,#REF!))</f>
        <v>#REF!</v>
      </c>
      <c r="J41" s="105" t="e">
        <f>IF(B41="","",_xlfn.XLOOKUP(N41,#REF!,芝麻工资表!B:B))</f>
        <v>#REF!</v>
      </c>
      <c r="K41" s="105">
        <f t="shared" si="0"/>
        <v>7.92</v>
      </c>
      <c r="L41" s="105">
        <f t="shared" si="1"/>
        <v>0.48</v>
      </c>
      <c r="M41" s="105" t="str">
        <f>IF(Q41="","",_xlfn.XLOOKUP(Q41,立项!W:W,立项!H:H))</f>
        <v>一般</v>
      </c>
      <c r="N41" s="109" t="str">
        <f t="shared" si="2"/>
        <v>应付00367</v>
      </c>
      <c r="O41" s="109">
        <f t="shared" si="3"/>
        <v>4</v>
      </c>
      <c r="P41" s="110">
        <f t="shared" si="4"/>
        <v>27</v>
      </c>
      <c r="Q41" s="114" t="str">
        <f t="shared" si="5"/>
        <v>Z20230413-000018</v>
      </c>
      <c r="R41" s="115"/>
      <c r="S41" s="116"/>
      <c r="T41" s="116"/>
      <c r="U41" s="116"/>
    </row>
    <row r="42" s="72" customFormat="1" customHeight="1" spans="2:21">
      <c r="B42" s="88" t="s">
        <v>2464</v>
      </c>
      <c r="C42" s="89" t="s">
        <v>2217</v>
      </c>
      <c r="D42" s="102">
        <v>36883692</v>
      </c>
      <c r="E42" s="89" t="s">
        <v>323</v>
      </c>
      <c r="F42" s="90">
        <v>16.8</v>
      </c>
      <c r="G42" s="94">
        <v>0.06</v>
      </c>
      <c r="H42" s="92">
        <v>45043</v>
      </c>
      <c r="I42" s="108" t="e">
        <f>IF(B42="","",_xlfn.XLOOKUP(N42,#REF!,#REF!))</f>
        <v>#REF!</v>
      </c>
      <c r="J42" s="105" t="e">
        <f>IF(B42="","",_xlfn.XLOOKUP(N42,#REF!,芝麻工资表!B:B))</f>
        <v>#REF!</v>
      </c>
      <c r="K42" s="105">
        <f t="shared" si="0"/>
        <v>15.85</v>
      </c>
      <c r="L42" s="105">
        <f t="shared" si="1"/>
        <v>0.95</v>
      </c>
      <c r="M42" s="105" t="str">
        <f>IF(Q42="","",_xlfn.XLOOKUP(Q42,立项!W:W,立项!H:H))</f>
        <v>一般</v>
      </c>
      <c r="N42" s="109" t="str">
        <f t="shared" si="2"/>
        <v>应付00271</v>
      </c>
      <c r="O42" s="109">
        <f t="shared" si="3"/>
        <v>4</v>
      </c>
      <c r="P42" s="110">
        <f t="shared" si="4"/>
        <v>27</v>
      </c>
      <c r="Q42" s="114" t="str">
        <f t="shared" si="5"/>
        <v>Z20230413-000013</v>
      </c>
      <c r="R42" s="115"/>
      <c r="S42" s="116"/>
      <c r="T42" s="116"/>
      <c r="U42" s="116"/>
    </row>
    <row r="43" s="72" customFormat="1" customHeight="1" spans="2:21">
      <c r="B43" s="88" t="s">
        <v>2465</v>
      </c>
      <c r="C43" s="89" t="s">
        <v>2217</v>
      </c>
      <c r="D43" s="102">
        <v>36883692</v>
      </c>
      <c r="E43" s="89" t="s">
        <v>323</v>
      </c>
      <c r="F43" s="90">
        <v>155.4</v>
      </c>
      <c r="G43" s="94">
        <v>0.06</v>
      </c>
      <c r="H43" s="92">
        <v>45043</v>
      </c>
      <c r="I43" s="108" t="e">
        <f>IF(B43="","",_xlfn.XLOOKUP(N43,#REF!,#REF!))</f>
        <v>#REF!</v>
      </c>
      <c r="J43" s="105" t="e">
        <f>IF(B43="","",_xlfn.XLOOKUP(N43,#REF!,芝麻工资表!B:B))</f>
        <v>#REF!</v>
      </c>
      <c r="K43" s="105">
        <f t="shared" si="0"/>
        <v>146.6</v>
      </c>
      <c r="L43" s="105">
        <f t="shared" si="1"/>
        <v>8.8</v>
      </c>
      <c r="M43" s="105" t="str">
        <f>IF(Q43="","",_xlfn.XLOOKUP(Q43,立项!W:W,立项!H:H))</f>
        <v>一般</v>
      </c>
      <c r="N43" s="109" t="str">
        <f t="shared" si="2"/>
        <v>应付00209</v>
      </c>
      <c r="O43" s="109">
        <f t="shared" si="3"/>
        <v>4</v>
      </c>
      <c r="P43" s="110">
        <f t="shared" si="4"/>
        <v>27</v>
      </c>
      <c r="Q43" s="114" t="str">
        <f t="shared" si="5"/>
        <v>Z20230413-000019</v>
      </c>
      <c r="R43" s="115"/>
      <c r="S43" s="116"/>
      <c r="T43" s="116"/>
      <c r="U43" s="116"/>
    </row>
    <row r="44" s="72" customFormat="1" customHeight="1" spans="2:21">
      <c r="B44" s="88" t="s">
        <v>2466</v>
      </c>
      <c r="C44" s="89" t="s">
        <v>2217</v>
      </c>
      <c r="D44" s="102">
        <v>36883692</v>
      </c>
      <c r="E44" s="89" t="s">
        <v>323</v>
      </c>
      <c r="F44" s="90">
        <v>82</v>
      </c>
      <c r="G44" s="94">
        <v>0.06</v>
      </c>
      <c r="H44" s="92">
        <v>45043</v>
      </c>
      <c r="I44" s="108" t="e">
        <f>IF(B44="","",_xlfn.XLOOKUP(N44,#REF!,#REF!))</f>
        <v>#REF!</v>
      </c>
      <c r="J44" s="105" t="e">
        <f>IF(B44="","",_xlfn.XLOOKUP(N44,#REF!,芝麻工资表!B:B))</f>
        <v>#REF!</v>
      </c>
      <c r="K44" s="105">
        <f t="shared" si="0"/>
        <v>77.36</v>
      </c>
      <c r="L44" s="105">
        <f t="shared" si="1"/>
        <v>4.64</v>
      </c>
      <c r="M44" s="105" t="str">
        <f>IF(Q44="","",_xlfn.XLOOKUP(Q44,立项!W:W,立项!H:H))</f>
        <v>一般</v>
      </c>
      <c r="N44" s="109" t="str">
        <f t="shared" si="2"/>
        <v>应付00280</v>
      </c>
      <c r="O44" s="109">
        <f t="shared" si="3"/>
        <v>4</v>
      </c>
      <c r="P44" s="110">
        <f t="shared" si="4"/>
        <v>27</v>
      </c>
      <c r="Q44" s="114" t="str">
        <f t="shared" si="5"/>
        <v>Z20230413-000017</v>
      </c>
      <c r="R44" s="115"/>
      <c r="S44" s="116"/>
      <c r="T44" s="116"/>
      <c r="U44" s="116"/>
    </row>
    <row r="45" s="72" customFormat="1" customHeight="1" spans="2:21">
      <c r="B45" s="88" t="s">
        <v>2467</v>
      </c>
      <c r="C45" s="89" t="s">
        <v>2217</v>
      </c>
      <c r="D45" s="102">
        <v>36883692</v>
      </c>
      <c r="E45" s="89" t="s">
        <v>323</v>
      </c>
      <c r="F45" s="90">
        <v>11.9</v>
      </c>
      <c r="G45" s="94">
        <v>0.06</v>
      </c>
      <c r="H45" s="92">
        <v>45043</v>
      </c>
      <c r="I45" s="108" t="e">
        <f>IF(B45="","",_xlfn.XLOOKUP(N45,#REF!,#REF!))</f>
        <v>#REF!</v>
      </c>
      <c r="J45" s="105" t="e">
        <f>IF(B45="","",_xlfn.XLOOKUP(N45,#REF!,芝麻工资表!B:B))</f>
        <v>#REF!</v>
      </c>
      <c r="K45" s="105">
        <f t="shared" si="0"/>
        <v>11.23</v>
      </c>
      <c r="L45" s="105">
        <f t="shared" si="1"/>
        <v>0.67</v>
      </c>
      <c r="M45" s="105" t="str">
        <f>IF(Q45="","",_xlfn.XLOOKUP(Q45,立项!W:W,立项!H:H))</f>
        <v>一般</v>
      </c>
      <c r="N45" s="109" t="str">
        <f t="shared" si="2"/>
        <v>应付00349</v>
      </c>
      <c r="O45" s="109">
        <f t="shared" si="3"/>
        <v>4</v>
      </c>
      <c r="P45" s="110">
        <f t="shared" si="4"/>
        <v>27</v>
      </c>
      <c r="Q45" s="114" t="str">
        <f t="shared" si="5"/>
        <v>Z20230413-000052</v>
      </c>
      <c r="R45" s="115"/>
      <c r="S45" s="116"/>
      <c r="T45" s="116"/>
      <c r="U45" s="116"/>
    </row>
    <row r="46" s="72" customFormat="1" customHeight="1" spans="2:21">
      <c r="B46" s="88" t="s">
        <v>2468</v>
      </c>
      <c r="C46" s="89" t="s">
        <v>2217</v>
      </c>
      <c r="D46" s="102">
        <v>36883692</v>
      </c>
      <c r="E46" s="89" t="s">
        <v>323</v>
      </c>
      <c r="F46" s="90">
        <v>33.6</v>
      </c>
      <c r="G46" s="94">
        <v>0.06</v>
      </c>
      <c r="H46" s="92">
        <v>45043</v>
      </c>
      <c r="I46" s="108" t="e">
        <f>IF(B46="","",_xlfn.XLOOKUP(N46,#REF!,#REF!))</f>
        <v>#REF!</v>
      </c>
      <c r="J46" s="105" t="e">
        <f>IF(B46="","",_xlfn.XLOOKUP(N46,#REF!,芝麻工资表!B:B))</f>
        <v>#REF!</v>
      </c>
      <c r="K46" s="105">
        <f t="shared" si="0"/>
        <v>31.7</v>
      </c>
      <c r="L46" s="105">
        <f t="shared" si="1"/>
        <v>1.9</v>
      </c>
      <c r="M46" s="105" t="str">
        <f>IF(Q46="","",_xlfn.XLOOKUP(Q46,立项!W:W,立项!H:H))</f>
        <v>一般</v>
      </c>
      <c r="N46" s="109" t="str">
        <f t="shared" si="2"/>
        <v>应付00310</v>
      </c>
      <c r="O46" s="109">
        <f t="shared" si="3"/>
        <v>4</v>
      </c>
      <c r="P46" s="110">
        <f t="shared" si="4"/>
        <v>27</v>
      </c>
      <c r="Q46" s="114" t="str">
        <f t="shared" si="5"/>
        <v>Z20230413-000011</v>
      </c>
      <c r="R46" s="115"/>
      <c r="S46" s="116"/>
      <c r="T46" s="116"/>
      <c r="U46" s="116"/>
    </row>
    <row r="47" s="72" customFormat="1" customHeight="1" spans="2:21">
      <c r="B47" s="88" t="s">
        <v>2469</v>
      </c>
      <c r="C47" s="89" t="s">
        <v>2217</v>
      </c>
      <c r="D47" s="102">
        <v>36883692</v>
      </c>
      <c r="E47" s="89" t="s">
        <v>323</v>
      </c>
      <c r="F47" s="90">
        <v>8.4</v>
      </c>
      <c r="G47" s="94">
        <v>0.06</v>
      </c>
      <c r="H47" s="92">
        <v>45043</v>
      </c>
      <c r="I47" s="108" t="e">
        <f>IF(B47="","",_xlfn.XLOOKUP(N47,#REF!,#REF!))</f>
        <v>#REF!</v>
      </c>
      <c r="J47" s="105" t="e">
        <f>IF(B47="","",_xlfn.XLOOKUP(N47,#REF!,芝麻工资表!B:B))</f>
        <v>#REF!</v>
      </c>
      <c r="K47" s="105">
        <f t="shared" si="0"/>
        <v>7.92</v>
      </c>
      <c r="L47" s="105">
        <f t="shared" si="1"/>
        <v>0.48</v>
      </c>
      <c r="M47" s="105" t="str">
        <f>IF(Q47="","",_xlfn.XLOOKUP(Q47,立项!W:W,立项!H:H))</f>
        <v>一般</v>
      </c>
      <c r="N47" s="109" t="str">
        <f t="shared" si="2"/>
        <v>应付00221</v>
      </c>
      <c r="O47" s="109">
        <f t="shared" si="3"/>
        <v>4</v>
      </c>
      <c r="P47" s="110">
        <f t="shared" si="4"/>
        <v>27</v>
      </c>
      <c r="Q47" s="114" t="str">
        <f t="shared" si="5"/>
        <v>Z20230413-000018</v>
      </c>
      <c r="R47" s="115"/>
      <c r="S47" s="116"/>
      <c r="T47" s="116"/>
      <c r="U47" s="116"/>
    </row>
    <row r="48" s="72" customFormat="1" customHeight="1" spans="2:21">
      <c r="B48" s="88" t="s">
        <v>2470</v>
      </c>
      <c r="C48" s="89" t="s">
        <v>2233</v>
      </c>
      <c r="D48" s="103">
        <v>40180396</v>
      </c>
      <c r="E48" s="89" t="s">
        <v>323</v>
      </c>
      <c r="F48" s="90">
        <v>12400</v>
      </c>
      <c r="G48" s="94">
        <v>0.13</v>
      </c>
      <c r="H48" s="92">
        <v>45043</v>
      </c>
      <c r="I48" s="108" t="e">
        <f>IF(B48="","",_xlfn.XLOOKUP(N48,#REF!,#REF!))</f>
        <v>#REF!</v>
      </c>
      <c r="J48" s="105" t="e">
        <f>IF(B48="","",_xlfn.XLOOKUP(N48,#REF!,芝麻工资表!B:B))</f>
        <v>#REF!</v>
      </c>
      <c r="K48" s="105">
        <f t="shared" si="0"/>
        <v>10973.45</v>
      </c>
      <c r="L48" s="105">
        <f t="shared" si="1"/>
        <v>1426.55</v>
      </c>
      <c r="M48" s="105" t="str">
        <f>IF(Q48="","",_xlfn.XLOOKUP(Q48,立项!W:W,立项!H:H))</f>
        <v>一般</v>
      </c>
      <c r="N48" s="109" t="str">
        <f t="shared" si="2"/>
        <v>应付00359</v>
      </c>
      <c r="O48" s="109">
        <f t="shared" si="3"/>
        <v>4</v>
      </c>
      <c r="P48" s="110">
        <f t="shared" si="4"/>
        <v>27</v>
      </c>
      <c r="Q48" s="114" t="str">
        <f t="shared" si="5"/>
        <v>P20230421-000947</v>
      </c>
      <c r="R48" s="115"/>
      <c r="S48" s="116"/>
      <c r="T48" s="116"/>
      <c r="U48" s="116"/>
    </row>
    <row r="49" s="72" customFormat="1" customHeight="1" spans="2:21">
      <c r="B49" s="88" t="s">
        <v>2471</v>
      </c>
      <c r="C49" s="89" t="s">
        <v>2233</v>
      </c>
      <c r="D49" s="103">
        <v>40180396</v>
      </c>
      <c r="E49" s="89" t="s">
        <v>323</v>
      </c>
      <c r="F49" s="90">
        <v>3100</v>
      </c>
      <c r="G49" s="94">
        <v>0.13</v>
      </c>
      <c r="H49" s="92">
        <v>45043</v>
      </c>
      <c r="I49" s="108" t="e">
        <f>IF(B49="","",_xlfn.XLOOKUP(N49,#REF!,#REF!))</f>
        <v>#REF!</v>
      </c>
      <c r="J49" s="105" t="e">
        <f>IF(B49="","",_xlfn.XLOOKUP(N49,#REF!,芝麻工资表!B:B))</f>
        <v>#REF!</v>
      </c>
      <c r="K49" s="105">
        <f t="shared" si="0"/>
        <v>2743.36</v>
      </c>
      <c r="L49" s="105">
        <f t="shared" si="1"/>
        <v>356.64</v>
      </c>
      <c r="M49" s="105" t="str">
        <f>IF(Q49="","",_xlfn.XLOOKUP(Q49,立项!W:W,立项!H:H))</f>
        <v>一般</v>
      </c>
      <c r="N49" s="109" t="str">
        <f t="shared" si="2"/>
        <v>应付00360</v>
      </c>
      <c r="O49" s="109">
        <f t="shared" si="3"/>
        <v>4</v>
      </c>
      <c r="P49" s="110">
        <f t="shared" si="4"/>
        <v>27</v>
      </c>
      <c r="Q49" s="114" t="str">
        <f t="shared" si="5"/>
        <v>P20230413-000937</v>
      </c>
      <c r="R49" s="115"/>
      <c r="S49" s="116"/>
      <c r="T49" s="116"/>
      <c r="U49" s="116"/>
    </row>
    <row r="50" s="72" customFormat="1" customHeight="1" spans="2:21">
      <c r="B50" s="88" t="s">
        <v>2472</v>
      </c>
      <c r="C50" s="89" t="s">
        <v>2233</v>
      </c>
      <c r="D50" s="103">
        <v>40180396</v>
      </c>
      <c r="E50" s="89" t="s">
        <v>323</v>
      </c>
      <c r="F50" s="90">
        <v>13200</v>
      </c>
      <c r="G50" s="94">
        <v>0.13</v>
      </c>
      <c r="H50" s="92">
        <v>45043</v>
      </c>
      <c r="I50" s="108" t="e">
        <f>IF(B50="","",_xlfn.XLOOKUP(N50,#REF!,#REF!))</f>
        <v>#REF!</v>
      </c>
      <c r="J50" s="105" t="e">
        <f>IF(B50="","",_xlfn.XLOOKUP(N50,#REF!,芝麻工资表!B:B))</f>
        <v>#REF!</v>
      </c>
      <c r="K50" s="105">
        <f t="shared" si="0"/>
        <v>11681.42</v>
      </c>
      <c r="L50" s="105">
        <f t="shared" si="1"/>
        <v>1518.58</v>
      </c>
      <c r="M50" s="105" t="str">
        <f>IF(Q50="","",_xlfn.XLOOKUP(Q50,立项!W:W,立项!H:H))</f>
        <v>一般</v>
      </c>
      <c r="N50" s="109" t="str">
        <f t="shared" si="2"/>
        <v>应付00361</v>
      </c>
      <c r="O50" s="109">
        <f t="shared" si="3"/>
        <v>4</v>
      </c>
      <c r="P50" s="110">
        <f t="shared" si="4"/>
        <v>27</v>
      </c>
      <c r="Q50" s="114" t="str">
        <f t="shared" si="5"/>
        <v>P20230423-000949</v>
      </c>
      <c r="R50" s="115"/>
      <c r="S50" s="116"/>
      <c r="T50" s="116"/>
      <c r="U50" s="116"/>
    </row>
    <row r="51" s="72" customFormat="1" customHeight="1" spans="2:21">
      <c r="B51" s="88" t="s">
        <v>2473</v>
      </c>
      <c r="C51" s="89" t="s">
        <v>2233</v>
      </c>
      <c r="D51" s="103">
        <v>40180396</v>
      </c>
      <c r="E51" s="89" t="s">
        <v>323</v>
      </c>
      <c r="F51" s="90">
        <v>8000</v>
      </c>
      <c r="G51" s="94">
        <v>0.13</v>
      </c>
      <c r="H51" s="92">
        <v>45043</v>
      </c>
      <c r="I51" s="108" t="e">
        <f>IF(B51="","",_xlfn.XLOOKUP(N51,#REF!,#REF!))</f>
        <v>#REF!</v>
      </c>
      <c r="J51" s="105" t="e">
        <f>IF(B51="","",_xlfn.XLOOKUP(N51,#REF!,芝麻工资表!B:B))</f>
        <v>#REF!</v>
      </c>
      <c r="K51" s="105">
        <f t="shared" si="0"/>
        <v>7079.65</v>
      </c>
      <c r="L51" s="105">
        <f t="shared" si="1"/>
        <v>920.35</v>
      </c>
      <c r="M51" s="105" t="str">
        <f>IF(Q51="","",_xlfn.XLOOKUP(Q51,立项!W:W,立项!H:H))</f>
        <v>一般</v>
      </c>
      <c r="N51" s="109" t="str">
        <f t="shared" si="2"/>
        <v>应付00362</v>
      </c>
      <c r="O51" s="109">
        <f t="shared" si="3"/>
        <v>4</v>
      </c>
      <c r="P51" s="110">
        <f t="shared" si="4"/>
        <v>27</v>
      </c>
      <c r="Q51" s="114" t="str">
        <f t="shared" si="5"/>
        <v>P20230404-000919</v>
      </c>
      <c r="R51" s="115"/>
      <c r="S51" s="116"/>
      <c r="T51" s="116"/>
      <c r="U51" s="116"/>
    </row>
    <row r="52" s="72" customFormat="1" customHeight="1" spans="2:21">
      <c r="B52" s="88"/>
      <c r="C52" s="89" t="s">
        <v>2233</v>
      </c>
      <c r="D52" s="89">
        <v>40180435</v>
      </c>
      <c r="E52" s="89" t="s">
        <v>323</v>
      </c>
      <c r="F52" s="90">
        <v>15800</v>
      </c>
      <c r="G52" s="94">
        <v>0.13</v>
      </c>
      <c r="H52" s="92">
        <v>45044</v>
      </c>
      <c r="I52" s="108" t="str">
        <f>IF(B52="","",_xlfn.XLOOKUP(N52,#REF!,#REF!))</f>
        <v/>
      </c>
      <c r="J52" s="105" t="str">
        <f>IF(B52="","",_xlfn.XLOOKUP(N52,#REF!,芝麻工资表!B:B))</f>
        <v/>
      </c>
      <c r="K52" s="105">
        <f t="shared" si="0"/>
        <v>13982.3</v>
      </c>
      <c r="L52" s="105">
        <f t="shared" si="1"/>
        <v>1817.7</v>
      </c>
      <c r="M52" s="105" t="str">
        <f>IF(Q52="","",_xlfn.XLOOKUP(Q52,立项!W:W,立项!H:H))</f>
        <v/>
      </c>
      <c r="N52" s="109" t="str">
        <f t="shared" si="2"/>
        <v/>
      </c>
      <c r="O52" s="109">
        <f t="shared" si="3"/>
        <v>4</v>
      </c>
      <c r="P52" s="110">
        <f t="shared" si="4"/>
        <v>28</v>
      </c>
      <c r="Q52" s="114" t="str">
        <f t="shared" si="5"/>
        <v/>
      </c>
      <c r="R52" s="115"/>
      <c r="S52" s="116"/>
      <c r="T52" s="116"/>
      <c r="U52" s="116"/>
    </row>
    <row r="53" s="72" customFormat="1" customHeight="1" spans="2:21">
      <c r="B53" s="88" t="s">
        <v>2474</v>
      </c>
      <c r="C53" s="89" t="s">
        <v>2280</v>
      </c>
      <c r="D53" s="361" t="s">
        <v>2475</v>
      </c>
      <c r="E53" s="89" t="s">
        <v>323</v>
      </c>
      <c r="F53" s="90">
        <v>530</v>
      </c>
      <c r="G53" s="94">
        <v>0.06</v>
      </c>
      <c r="H53" s="92">
        <v>45044</v>
      </c>
      <c r="I53" s="108" t="e">
        <f>IF(B53="","",_xlfn.XLOOKUP(N53,#REF!,#REF!))</f>
        <v>#REF!</v>
      </c>
      <c r="J53" s="105" t="e">
        <f>IF(B53="","",_xlfn.XLOOKUP(N53,#REF!,芝麻工资表!B:B))</f>
        <v>#REF!</v>
      </c>
      <c r="K53" s="105">
        <f t="shared" si="0"/>
        <v>500</v>
      </c>
      <c r="L53" s="105">
        <f t="shared" si="1"/>
        <v>30</v>
      </c>
      <c r="M53" s="105" t="str">
        <f>IF(Q53="","",_xlfn.XLOOKUP(Q53,立项!W:W,立项!H:H))</f>
        <v>一般</v>
      </c>
      <c r="N53" s="109" t="str">
        <f t="shared" si="2"/>
        <v>应付00200</v>
      </c>
      <c r="O53" s="109">
        <f t="shared" si="3"/>
        <v>4</v>
      </c>
      <c r="P53" s="110">
        <f t="shared" si="4"/>
        <v>28</v>
      </c>
      <c r="Q53" s="114" t="str">
        <f t="shared" si="5"/>
        <v>Z20230413-000019</v>
      </c>
      <c r="R53" s="115"/>
      <c r="S53" s="116"/>
      <c r="T53" s="116"/>
      <c r="U53" s="116"/>
    </row>
    <row r="54" s="72" customFormat="1" customHeight="1" spans="2:21">
      <c r="B54" s="88" t="s">
        <v>2476</v>
      </c>
      <c r="C54" s="89" t="s">
        <v>2408</v>
      </c>
      <c r="D54" s="89">
        <v>11042926</v>
      </c>
      <c r="E54" s="89" t="s">
        <v>323</v>
      </c>
      <c r="F54" s="90">
        <v>300000</v>
      </c>
      <c r="G54" s="94">
        <v>0.01</v>
      </c>
      <c r="H54" s="92">
        <v>45051</v>
      </c>
      <c r="I54" s="108" t="e">
        <f>IF(B54="","",_xlfn.XLOOKUP(N54,#REF!,#REF!))</f>
        <v>#REF!</v>
      </c>
      <c r="J54" s="105" t="e">
        <f>IF(B54="","",_xlfn.XLOOKUP(N54,#REF!,芝麻工资表!B:B))</f>
        <v>#REF!</v>
      </c>
      <c r="K54" s="105">
        <f t="shared" si="0"/>
        <v>297029.7</v>
      </c>
      <c r="L54" s="105">
        <f t="shared" si="1"/>
        <v>2970.3</v>
      </c>
      <c r="M54" s="105" t="str">
        <f>IF(Q54="","",_xlfn.XLOOKUP(Q54,立项!W:W,立项!H:H))</f>
        <v>一般</v>
      </c>
      <c r="N54" s="109" t="str">
        <f t="shared" si="2"/>
        <v>应付00128</v>
      </c>
      <c r="O54" s="109">
        <f t="shared" si="3"/>
        <v>5</v>
      </c>
      <c r="P54" s="110">
        <f t="shared" si="4"/>
        <v>5</v>
      </c>
      <c r="Q54" s="114" t="str">
        <f t="shared" si="5"/>
        <v>Z20230413-000014</v>
      </c>
      <c r="R54" s="115"/>
      <c r="S54" s="116"/>
      <c r="T54" s="116"/>
      <c r="U54" s="116"/>
    </row>
    <row r="55" s="72" customFormat="1" customHeight="1" spans="2:21">
      <c r="B55" s="88" t="s">
        <v>2477</v>
      </c>
      <c r="C55" s="89" t="s">
        <v>2398</v>
      </c>
      <c r="D55" s="361" t="s">
        <v>2478</v>
      </c>
      <c r="E55" s="89" t="s">
        <v>323</v>
      </c>
      <c r="F55" s="90">
        <v>2641.77</v>
      </c>
      <c r="G55" s="94">
        <v>0.06</v>
      </c>
      <c r="H55" s="92">
        <v>45051</v>
      </c>
      <c r="I55" s="108" t="e">
        <f>IF(B55="","",_xlfn.XLOOKUP(N55,#REF!,#REF!))</f>
        <v>#REF!</v>
      </c>
      <c r="J55" s="105" t="e">
        <f>IF(B55="","",_xlfn.XLOOKUP(N55,#REF!,芝麻工资表!B:B))</f>
        <v>#REF!</v>
      </c>
      <c r="K55" s="105">
        <f t="shared" si="0"/>
        <v>2492.24</v>
      </c>
      <c r="L55" s="105">
        <f t="shared" si="1"/>
        <v>149.53</v>
      </c>
      <c r="M55" s="105" t="str">
        <f>IF(Q55="","",_xlfn.XLOOKUP(Q55,立项!W:W,立项!H:H))</f>
        <v>一般</v>
      </c>
      <c r="N55" s="109" t="str">
        <f t="shared" si="2"/>
        <v>应付00235</v>
      </c>
      <c r="O55" s="109">
        <f t="shared" si="3"/>
        <v>5</v>
      </c>
      <c r="P55" s="110">
        <f t="shared" si="4"/>
        <v>5</v>
      </c>
      <c r="Q55" s="114" t="str">
        <f t="shared" si="5"/>
        <v>Z20230413-000018</v>
      </c>
      <c r="R55" s="115"/>
      <c r="S55" s="116"/>
      <c r="T55" s="116"/>
      <c r="U55" s="116"/>
    </row>
    <row r="56" s="72" customFormat="1" customHeight="1" spans="2:21">
      <c r="B56" s="88"/>
      <c r="C56" s="89" t="s">
        <v>2240</v>
      </c>
      <c r="D56" s="89">
        <v>43446836</v>
      </c>
      <c r="E56" s="89" t="s">
        <v>323</v>
      </c>
      <c r="F56" s="90">
        <v>235</v>
      </c>
      <c r="G56" s="94">
        <v>0.06</v>
      </c>
      <c r="H56" s="92">
        <v>45053</v>
      </c>
      <c r="I56" s="108" t="str">
        <f>IF(B56="","",_xlfn.XLOOKUP(N56,#REF!,#REF!))</f>
        <v/>
      </c>
      <c r="J56" s="105" t="str">
        <f>IF(B56="","",_xlfn.XLOOKUP(N56,#REF!,芝麻工资表!B:B))</f>
        <v/>
      </c>
      <c r="K56" s="105">
        <f t="shared" si="0"/>
        <v>221.7</v>
      </c>
      <c r="L56" s="105">
        <f t="shared" si="1"/>
        <v>13.3</v>
      </c>
      <c r="M56" s="105" t="str">
        <f>IF(Q56="","",_xlfn.XLOOKUP(Q56,立项!W:W,立项!H:H))</f>
        <v/>
      </c>
      <c r="N56" s="109" t="str">
        <f t="shared" si="2"/>
        <v/>
      </c>
      <c r="O56" s="109">
        <f t="shared" si="3"/>
        <v>5</v>
      </c>
      <c r="P56" s="110">
        <f t="shared" si="4"/>
        <v>7</v>
      </c>
      <c r="Q56" s="114" t="str">
        <f t="shared" si="5"/>
        <v/>
      </c>
      <c r="R56" s="115"/>
      <c r="S56" s="116"/>
      <c r="T56" s="116"/>
      <c r="U56" s="116"/>
    </row>
    <row r="57" s="72" customFormat="1" customHeight="1" spans="2:21">
      <c r="B57" s="88" t="s">
        <v>2479</v>
      </c>
      <c r="C57" s="89" t="s">
        <v>2405</v>
      </c>
      <c r="D57" s="89">
        <v>11461703</v>
      </c>
      <c r="E57" s="89" t="s">
        <v>323</v>
      </c>
      <c r="F57" s="90">
        <v>53398.89</v>
      </c>
      <c r="G57" s="94">
        <v>0.06</v>
      </c>
      <c r="H57" s="92">
        <v>45042</v>
      </c>
      <c r="I57" s="108" t="e">
        <f>IF(B57="","",_xlfn.XLOOKUP(N57,#REF!,#REF!))</f>
        <v>#REF!</v>
      </c>
      <c r="J57" s="105" t="e">
        <f>IF(B57="","",_xlfn.XLOOKUP(N57,#REF!,芝麻工资表!B:B))</f>
        <v>#REF!</v>
      </c>
      <c r="K57" s="105">
        <f t="shared" si="0"/>
        <v>50376.31</v>
      </c>
      <c r="L57" s="105">
        <f t="shared" si="1"/>
        <v>3022.58</v>
      </c>
      <c r="M57" s="105" t="str">
        <f>IF(Q57="","",_xlfn.XLOOKUP(Q57,立项!W:W,立项!H:H))</f>
        <v>一般</v>
      </c>
      <c r="N57" s="109" t="str">
        <f t="shared" si="2"/>
        <v>应付00180</v>
      </c>
      <c r="O57" s="109">
        <f t="shared" si="3"/>
        <v>4</v>
      </c>
      <c r="P57" s="110">
        <f t="shared" si="4"/>
        <v>26</v>
      </c>
      <c r="Q57" s="114" t="str">
        <f t="shared" si="5"/>
        <v>P20220610-000132</v>
      </c>
      <c r="R57" s="115"/>
      <c r="S57" s="116"/>
      <c r="T57" s="116"/>
      <c r="U57" s="116"/>
    </row>
    <row r="58" s="72" customFormat="1" customHeight="1" spans="2:21">
      <c r="B58" s="88" t="s">
        <v>2480</v>
      </c>
      <c r="C58" s="89" t="s">
        <v>2405</v>
      </c>
      <c r="D58" s="89">
        <v>11461704</v>
      </c>
      <c r="E58" s="89" t="s">
        <v>323</v>
      </c>
      <c r="F58" s="90">
        <v>39504.14</v>
      </c>
      <c r="G58" s="94">
        <v>0.06</v>
      </c>
      <c r="H58" s="92">
        <v>45042</v>
      </c>
      <c r="I58" s="108" t="e">
        <f>IF(B58="","",_xlfn.XLOOKUP(N58,#REF!,#REF!))</f>
        <v>#REF!</v>
      </c>
      <c r="J58" s="105" t="e">
        <f>IF(B58="","",_xlfn.XLOOKUP(N58,#REF!,芝麻工资表!B:B))</f>
        <v>#REF!</v>
      </c>
      <c r="K58" s="105">
        <f t="shared" si="0"/>
        <v>37268.06</v>
      </c>
      <c r="L58" s="105">
        <f t="shared" si="1"/>
        <v>2236.08</v>
      </c>
      <c r="M58" s="105" t="str">
        <f>IF(Q58="","",_xlfn.XLOOKUP(Q58,立项!W:W,立项!H:H))</f>
        <v>小规模</v>
      </c>
      <c r="N58" s="109" t="str">
        <f t="shared" si="2"/>
        <v>应付00339</v>
      </c>
      <c r="O58" s="109">
        <f t="shared" si="3"/>
        <v>4</v>
      </c>
      <c r="P58" s="110">
        <f t="shared" si="4"/>
        <v>26</v>
      </c>
      <c r="Q58" s="114" t="str">
        <f t="shared" si="5"/>
        <v>P20220610-000579</v>
      </c>
      <c r="R58" s="115"/>
      <c r="S58" s="116"/>
      <c r="T58" s="116"/>
      <c r="U58" s="116"/>
    </row>
    <row r="59" s="72" customFormat="1" customHeight="1" spans="2:21">
      <c r="B59" s="73"/>
      <c r="C59" s="74"/>
      <c r="D59" s="74"/>
      <c r="E59" s="74"/>
      <c r="F59" s="75"/>
      <c r="G59" s="76"/>
      <c r="H59" s="77"/>
      <c r="I59" s="108" t="str">
        <f>IF(B59="","",_xlfn.XLOOKUP(N59,#REF!,#REF!))</f>
        <v/>
      </c>
      <c r="J59" s="105" t="str">
        <f>IF(B59="","",_xlfn.XLOOKUP(N59,#REF!,芝麻工资表!B:B))</f>
        <v/>
      </c>
      <c r="K59" s="105" t="str">
        <f t="shared" si="0"/>
        <v/>
      </c>
      <c r="L59" s="105" t="str">
        <f t="shared" si="1"/>
        <v/>
      </c>
      <c r="M59" s="105" t="str">
        <f>IF(Q59="","",_xlfn.XLOOKUP(Q59,立项!W:W,立项!H:H))</f>
        <v/>
      </c>
      <c r="N59" s="109" t="str">
        <f t="shared" si="2"/>
        <v/>
      </c>
      <c r="O59" s="109" t="str">
        <f t="shared" si="3"/>
        <v/>
      </c>
      <c r="P59" s="110" t="str">
        <f t="shared" si="4"/>
        <v/>
      </c>
      <c r="Q59" s="114" t="str">
        <f t="shared" si="5"/>
        <v/>
      </c>
      <c r="R59" s="82"/>
      <c r="S59" s="81"/>
      <c r="T59" s="81"/>
      <c r="U59" s="81"/>
    </row>
    <row r="60" s="72" customFormat="1" customHeight="1" spans="2:21">
      <c r="B60" s="73"/>
      <c r="C60" s="74"/>
      <c r="D60" s="74"/>
      <c r="E60" s="74"/>
      <c r="F60" s="75"/>
      <c r="G60" s="76"/>
      <c r="H60" s="77"/>
      <c r="I60" s="108" t="str">
        <f>IF(B60="","",_xlfn.XLOOKUP(N60,#REF!,#REF!))</f>
        <v/>
      </c>
      <c r="J60" s="105" t="str">
        <f>IF(B60="","",_xlfn.XLOOKUP(N60,#REF!,芝麻工资表!B:B))</f>
        <v/>
      </c>
      <c r="K60" s="105" t="str">
        <f t="shared" si="0"/>
        <v/>
      </c>
      <c r="L60" s="105" t="str">
        <f t="shared" si="1"/>
        <v/>
      </c>
      <c r="M60" s="105" t="str">
        <f>IF(Q60="","",_xlfn.XLOOKUP(Q60,立项!W:W,立项!H:H))</f>
        <v/>
      </c>
      <c r="N60" s="109" t="str">
        <f t="shared" si="2"/>
        <v/>
      </c>
      <c r="O60" s="109" t="str">
        <f t="shared" si="3"/>
        <v/>
      </c>
      <c r="P60" s="110" t="str">
        <f t="shared" si="4"/>
        <v/>
      </c>
      <c r="Q60" s="114" t="str">
        <f t="shared" si="5"/>
        <v/>
      </c>
      <c r="R60" s="82"/>
      <c r="S60" s="81"/>
      <c r="T60" s="81"/>
      <c r="U60" s="81"/>
    </row>
    <row r="61" s="72" customFormat="1" customHeight="1" spans="2:21">
      <c r="B61" s="73"/>
      <c r="C61" s="74"/>
      <c r="D61" s="74"/>
      <c r="E61" s="74"/>
      <c r="F61" s="75"/>
      <c r="G61" s="76"/>
      <c r="H61" s="77"/>
      <c r="I61" s="108" t="str">
        <f>IF(B61="","",_xlfn.XLOOKUP(N61,#REF!,#REF!))</f>
        <v/>
      </c>
      <c r="J61" s="105" t="str">
        <f>IF(B61="","",_xlfn.XLOOKUP(N61,#REF!,芝麻工资表!B:B))</f>
        <v/>
      </c>
      <c r="K61" s="105" t="str">
        <f t="shared" si="0"/>
        <v/>
      </c>
      <c r="L61" s="105" t="str">
        <f t="shared" si="1"/>
        <v/>
      </c>
      <c r="M61" s="105" t="str">
        <f>IF(Q61="","",_xlfn.XLOOKUP(Q61,立项!W:W,立项!H:H))</f>
        <v/>
      </c>
      <c r="N61" s="109" t="str">
        <f t="shared" si="2"/>
        <v/>
      </c>
      <c r="O61" s="109" t="str">
        <f t="shared" si="3"/>
        <v/>
      </c>
      <c r="P61" s="110" t="str">
        <f t="shared" si="4"/>
        <v/>
      </c>
      <c r="Q61" s="114" t="str">
        <f t="shared" si="5"/>
        <v/>
      </c>
      <c r="R61" s="82"/>
      <c r="S61" s="81"/>
      <c r="T61" s="81"/>
      <c r="U61" s="81"/>
    </row>
    <row r="62" s="72" customFormat="1" customHeight="1" spans="2:21">
      <c r="B62" s="73"/>
      <c r="C62" s="74"/>
      <c r="D62" s="74"/>
      <c r="E62" s="74"/>
      <c r="F62" s="75"/>
      <c r="G62" s="76"/>
      <c r="H62" s="77"/>
      <c r="I62" s="108" t="str">
        <f>IF(B62="","",_xlfn.XLOOKUP(N62,#REF!,#REF!))</f>
        <v/>
      </c>
      <c r="J62" s="105" t="str">
        <f>IF(B62="","",_xlfn.XLOOKUP(N62,#REF!,芝麻工资表!B:B))</f>
        <v/>
      </c>
      <c r="K62" s="105" t="str">
        <f t="shared" si="0"/>
        <v/>
      </c>
      <c r="L62" s="105" t="str">
        <f t="shared" si="1"/>
        <v/>
      </c>
      <c r="M62" s="105" t="str">
        <f>IF(Q62="","",_xlfn.XLOOKUP(Q62,立项!W:W,立项!H:H))</f>
        <v/>
      </c>
      <c r="N62" s="109" t="str">
        <f t="shared" si="2"/>
        <v/>
      </c>
      <c r="O62" s="109" t="str">
        <f t="shared" si="3"/>
        <v/>
      </c>
      <c r="P62" s="110" t="str">
        <f t="shared" si="4"/>
        <v/>
      </c>
      <c r="Q62" s="114" t="str">
        <f t="shared" si="5"/>
        <v/>
      </c>
      <c r="R62" s="82"/>
      <c r="S62" s="81"/>
      <c r="T62" s="81"/>
      <c r="U62" s="81"/>
    </row>
    <row r="63" s="72" customFormat="1" customHeight="1" spans="2:21">
      <c r="B63" s="73"/>
      <c r="C63" s="74"/>
      <c r="D63" s="74"/>
      <c r="E63" s="74"/>
      <c r="F63" s="75"/>
      <c r="G63" s="76"/>
      <c r="H63" s="77"/>
      <c r="I63" s="108" t="str">
        <f>IF(B63="","",_xlfn.XLOOKUP(N63,#REF!,#REF!))</f>
        <v/>
      </c>
      <c r="J63" s="105" t="str">
        <f>IF(B63="","",_xlfn.XLOOKUP(N63,#REF!,芝麻工资表!B:B))</f>
        <v/>
      </c>
      <c r="K63" s="105" t="str">
        <f t="shared" si="0"/>
        <v/>
      </c>
      <c r="L63" s="105" t="str">
        <f t="shared" si="1"/>
        <v/>
      </c>
      <c r="M63" s="105" t="str">
        <f>IF(Q63="","",_xlfn.XLOOKUP(Q63,立项!W:W,立项!H:H))</f>
        <v/>
      </c>
      <c r="N63" s="109" t="str">
        <f t="shared" si="2"/>
        <v/>
      </c>
      <c r="O63" s="109" t="str">
        <f t="shared" si="3"/>
        <v/>
      </c>
      <c r="P63" s="110" t="str">
        <f t="shared" si="4"/>
        <v/>
      </c>
      <c r="Q63" s="114" t="str">
        <f t="shared" si="5"/>
        <v/>
      </c>
      <c r="R63" s="82"/>
      <c r="S63" s="81"/>
      <c r="T63" s="81"/>
      <c r="U63" s="81"/>
    </row>
    <row r="64" s="72" customFormat="1" customHeight="1" spans="2:21">
      <c r="B64" s="73"/>
      <c r="C64" s="74"/>
      <c r="D64" s="74"/>
      <c r="E64" s="74"/>
      <c r="F64" s="75"/>
      <c r="G64" s="76"/>
      <c r="H64" s="77"/>
      <c r="I64" s="108" t="str">
        <f>IF(B64="","",_xlfn.XLOOKUP(N64,#REF!,#REF!))</f>
        <v/>
      </c>
      <c r="J64" s="105" t="str">
        <f>IF(B64="","",_xlfn.XLOOKUP(N64,#REF!,芝麻工资表!B:B))</f>
        <v/>
      </c>
      <c r="K64" s="105" t="str">
        <f t="shared" si="0"/>
        <v/>
      </c>
      <c r="L64" s="105" t="str">
        <f t="shared" si="1"/>
        <v/>
      </c>
      <c r="M64" s="105" t="str">
        <f>IF(Q64="","",_xlfn.XLOOKUP(Q64,立项!W:W,立项!H:H))</f>
        <v/>
      </c>
      <c r="N64" s="109" t="str">
        <f t="shared" si="2"/>
        <v/>
      </c>
      <c r="O64" s="109" t="str">
        <f t="shared" si="3"/>
        <v/>
      </c>
      <c r="P64" s="110" t="str">
        <f t="shared" si="4"/>
        <v/>
      </c>
      <c r="Q64" s="114" t="str">
        <f t="shared" si="5"/>
        <v/>
      </c>
      <c r="R64" s="82"/>
      <c r="S64" s="81"/>
      <c r="T64" s="81"/>
      <c r="U64" s="81"/>
    </row>
    <row r="65" s="72" customFormat="1" customHeight="1" spans="2:21">
      <c r="B65" s="73"/>
      <c r="C65" s="74"/>
      <c r="D65" s="74"/>
      <c r="E65" s="74"/>
      <c r="F65" s="75"/>
      <c r="G65" s="76"/>
      <c r="H65" s="77"/>
      <c r="I65" s="108" t="str">
        <f>IF(B65="","",_xlfn.XLOOKUP(N65,#REF!,#REF!))</f>
        <v/>
      </c>
      <c r="J65" s="105" t="str">
        <f>IF(B65="","",_xlfn.XLOOKUP(N65,#REF!,芝麻工资表!B:B))</f>
        <v/>
      </c>
      <c r="K65" s="105" t="str">
        <f t="shared" si="0"/>
        <v/>
      </c>
      <c r="L65" s="105" t="str">
        <f t="shared" si="1"/>
        <v/>
      </c>
      <c r="M65" s="105" t="str">
        <f>IF(Q65="","",_xlfn.XLOOKUP(Q65,立项!W:W,立项!H:H))</f>
        <v/>
      </c>
      <c r="N65" s="109" t="str">
        <f t="shared" si="2"/>
        <v/>
      </c>
      <c r="O65" s="109" t="str">
        <f t="shared" si="3"/>
        <v/>
      </c>
      <c r="P65" s="110" t="str">
        <f t="shared" si="4"/>
        <v/>
      </c>
      <c r="Q65" s="114" t="str">
        <f t="shared" si="5"/>
        <v/>
      </c>
      <c r="R65" s="82"/>
      <c r="S65" s="81"/>
      <c r="T65" s="81"/>
      <c r="U65" s="81"/>
    </row>
    <row r="66" s="72" customFormat="1" customHeight="1" spans="2:21">
      <c r="B66" s="73"/>
      <c r="C66" s="74"/>
      <c r="D66" s="74"/>
      <c r="E66" s="74"/>
      <c r="F66" s="75"/>
      <c r="G66" s="76"/>
      <c r="H66" s="77"/>
      <c r="I66" s="108" t="str">
        <f>IF(B66="","",_xlfn.XLOOKUP(N66,#REF!,#REF!))</f>
        <v/>
      </c>
      <c r="J66" s="105" t="str">
        <f>IF(B66="","",_xlfn.XLOOKUP(N66,#REF!,芝麻工资表!B:B))</f>
        <v/>
      </c>
      <c r="K66" s="105" t="str">
        <f t="shared" ref="K66:K129" si="6">IF(F66="","",F66-L66)</f>
        <v/>
      </c>
      <c r="L66" s="105" t="str">
        <f t="shared" ref="L66:L129" si="7">IF(F66="","",F66*G66/(1+G66))</f>
        <v/>
      </c>
      <c r="M66" s="105" t="str">
        <f>IF(Q66="","",_xlfn.XLOOKUP(Q66,立项!W:W,立项!H:H))</f>
        <v/>
      </c>
      <c r="N66" s="109" t="str">
        <f t="shared" ref="N66:N129" si="8">IF(H66="","",LEFT(B66,7))</f>
        <v/>
      </c>
      <c r="O66" s="109" t="str">
        <f t="shared" ref="O66:O129" si="9">IF(H66="","",MONTH(H66))</f>
        <v/>
      </c>
      <c r="P66" s="110" t="str">
        <f t="shared" ref="P66:P129" si="10">IF(H66="","",DAY(H66))</f>
        <v/>
      </c>
      <c r="Q66" s="114" t="str">
        <f t="shared" ref="Q66:Q129" si="11">IF(B66="","",MID(B66,9,16))</f>
        <v/>
      </c>
      <c r="R66" s="82"/>
      <c r="S66" s="81"/>
      <c r="T66" s="81"/>
      <c r="U66" s="81"/>
    </row>
    <row r="67" s="72" customFormat="1" customHeight="1" spans="2:21">
      <c r="B67" s="73"/>
      <c r="C67" s="74"/>
      <c r="D67" s="74"/>
      <c r="E67" s="74"/>
      <c r="F67" s="75"/>
      <c r="G67" s="76"/>
      <c r="H67" s="77"/>
      <c r="I67" s="108" t="str">
        <f>IF(B67="","",_xlfn.XLOOKUP(N67,#REF!,#REF!))</f>
        <v/>
      </c>
      <c r="J67" s="105" t="str">
        <f>IF(B67="","",_xlfn.XLOOKUP(N67,#REF!,芝麻工资表!B:B))</f>
        <v/>
      </c>
      <c r="K67" s="105" t="str">
        <f t="shared" si="6"/>
        <v/>
      </c>
      <c r="L67" s="105" t="str">
        <f t="shared" si="7"/>
        <v/>
      </c>
      <c r="M67" s="105" t="str">
        <f>IF(Q67="","",_xlfn.XLOOKUP(Q67,立项!W:W,立项!H:H))</f>
        <v/>
      </c>
      <c r="N67" s="109" t="str">
        <f t="shared" si="8"/>
        <v/>
      </c>
      <c r="O67" s="109" t="str">
        <f t="shared" si="9"/>
        <v/>
      </c>
      <c r="P67" s="110" t="str">
        <f t="shared" si="10"/>
        <v/>
      </c>
      <c r="Q67" s="114" t="str">
        <f t="shared" si="11"/>
        <v/>
      </c>
      <c r="R67" s="82"/>
      <c r="S67" s="81"/>
      <c r="T67" s="81"/>
      <c r="U67" s="81"/>
    </row>
    <row r="68" s="72" customFormat="1" customHeight="1" spans="2:21">
      <c r="B68" s="73"/>
      <c r="C68" s="74"/>
      <c r="D68" s="74"/>
      <c r="E68" s="74"/>
      <c r="F68" s="75"/>
      <c r="G68" s="76"/>
      <c r="H68" s="77"/>
      <c r="I68" s="108" t="str">
        <f>IF(B68="","",_xlfn.XLOOKUP(N68,#REF!,#REF!))</f>
        <v/>
      </c>
      <c r="J68" s="105" t="str">
        <f>IF(B68="","",_xlfn.XLOOKUP(N68,#REF!,芝麻工资表!B:B))</f>
        <v/>
      </c>
      <c r="K68" s="105" t="str">
        <f t="shared" si="6"/>
        <v/>
      </c>
      <c r="L68" s="105" t="str">
        <f t="shared" si="7"/>
        <v/>
      </c>
      <c r="M68" s="105" t="str">
        <f>IF(Q68="","",_xlfn.XLOOKUP(Q68,立项!W:W,立项!H:H))</f>
        <v/>
      </c>
      <c r="N68" s="109" t="str">
        <f t="shared" si="8"/>
        <v/>
      </c>
      <c r="O68" s="109" t="str">
        <f t="shared" si="9"/>
        <v/>
      </c>
      <c r="P68" s="110" t="str">
        <f t="shared" si="10"/>
        <v/>
      </c>
      <c r="Q68" s="114" t="str">
        <f t="shared" si="11"/>
        <v/>
      </c>
      <c r="R68" s="82"/>
      <c r="S68" s="81"/>
      <c r="T68" s="81"/>
      <c r="U68" s="81"/>
    </row>
    <row r="69" s="72" customFormat="1" customHeight="1" spans="2:21">
      <c r="B69" s="73"/>
      <c r="C69" s="74"/>
      <c r="D69" s="74"/>
      <c r="E69" s="74"/>
      <c r="F69" s="75"/>
      <c r="G69" s="76"/>
      <c r="H69" s="77"/>
      <c r="I69" s="108" t="str">
        <f>IF(B69="","",_xlfn.XLOOKUP(N69,#REF!,#REF!))</f>
        <v/>
      </c>
      <c r="J69" s="105" t="str">
        <f>IF(B69="","",_xlfn.XLOOKUP(N69,#REF!,芝麻工资表!B:B))</f>
        <v/>
      </c>
      <c r="K69" s="105" t="str">
        <f t="shared" si="6"/>
        <v/>
      </c>
      <c r="L69" s="105" t="str">
        <f t="shared" si="7"/>
        <v/>
      </c>
      <c r="M69" s="105" t="str">
        <f>IF(Q69="","",_xlfn.XLOOKUP(Q69,立项!W:W,立项!H:H))</f>
        <v/>
      </c>
      <c r="N69" s="109" t="str">
        <f t="shared" si="8"/>
        <v/>
      </c>
      <c r="O69" s="109" t="str">
        <f t="shared" si="9"/>
        <v/>
      </c>
      <c r="P69" s="110" t="str">
        <f t="shared" si="10"/>
        <v/>
      </c>
      <c r="Q69" s="114" t="str">
        <f t="shared" si="11"/>
        <v/>
      </c>
      <c r="R69" s="82"/>
      <c r="S69" s="81"/>
      <c r="T69" s="81"/>
      <c r="U69" s="81"/>
    </row>
    <row r="70" s="72" customFormat="1" customHeight="1" spans="2:21">
      <c r="B70" s="73"/>
      <c r="C70" s="74"/>
      <c r="D70" s="74"/>
      <c r="E70" s="74"/>
      <c r="F70" s="75"/>
      <c r="G70" s="76"/>
      <c r="H70" s="77"/>
      <c r="I70" s="108" t="str">
        <f>IF(B70="","",_xlfn.XLOOKUP(N70,#REF!,#REF!))</f>
        <v/>
      </c>
      <c r="J70" s="105" t="str">
        <f>IF(B70="","",_xlfn.XLOOKUP(N70,#REF!,芝麻工资表!B:B))</f>
        <v/>
      </c>
      <c r="K70" s="105" t="str">
        <f t="shared" si="6"/>
        <v/>
      </c>
      <c r="L70" s="105" t="str">
        <f t="shared" si="7"/>
        <v/>
      </c>
      <c r="M70" s="105" t="str">
        <f>IF(Q70="","",_xlfn.XLOOKUP(Q70,立项!W:W,立项!H:H))</f>
        <v/>
      </c>
      <c r="N70" s="109" t="str">
        <f t="shared" si="8"/>
        <v/>
      </c>
      <c r="O70" s="109" t="str">
        <f t="shared" si="9"/>
        <v/>
      </c>
      <c r="P70" s="110" t="str">
        <f t="shared" si="10"/>
        <v/>
      </c>
      <c r="Q70" s="114" t="str">
        <f t="shared" si="11"/>
        <v/>
      </c>
      <c r="R70" s="82"/>
      <c r="S70" s="81"/>
      <c r="T70" s="81"/>
      <c r="U70" s="81"/>
    </row>
    <row r="71" s="72" customFormat="1" customHeight="1" spans="2:21">
      <c r="B71" s="73"/>
      <c r="C71" s="74"/>
      <c r="D71" s="74"/>
      <c r="E71" s="74"/>
      <c r="F71" s="75"/>
      <c r="G71" s="76"/>
      <c r="H71" s="77"/>
      <c r="I71" s="108" t="str">
        <f>IF(B71="","",_xlfn.XLOOKUP(N71,#REF!,#REF!))</f>
        <v/>
      </c>
      <c r="J71" s="105" t="str">
        <f>IF(B71="","",_xlfn.XLOOKUP(N71,#REF!,芝麻工资表!B:B))</f>
        <v/>
      </c>
      <c r="K71" s="105" t="str">
        <f t="shared" si="6"/>
        <v/>
      </c>
      <c r="L71" s="105" t="str">
        <f t="shared" si="7"/>
        <v/>
      </c>
      <c r="M71" s="105" t="str">
        <f>IF(Q71="","",_xlfn.XLOOKUP(Q71,立项!W:W,立项!H:H))</f>
        <v/>
      </c>
      <c r="N71" s="109" t="str">
        <f t="shared" si="8"/>
        <v/>
      </c>
      <c r="O71" s="109" t="str">
        <f t="shared" si="9"/>
        <v/>
      </c>
      <c r="P71" s="110" t="str">
        <f t="shared" si="10"/>
        <v/>
      </c>
      <c r="Q71" s="114" t="str">
        <f t="shared" si="11"/>
        <v/>
      </c>
      <c r="R71" s="82"/>
      <c r="S71" s="81"/>
      <c r="T71" s="81"/>
      <c r="U71" s="81"/>
    </row>
    <row r="72" s="72" customFormat="1" customHeight="1" spans="2:21">
      <c r="B72" s="73"/>
      <c r="C72" s="74"/>
      <c r="D72" s="74"/>
      <c r="E72" s="74"/>
      <c r="F72" s="75"/>
      <c r="G72" s="76"/>
      <c r="H72" s="77"/>
      <c r="I72" s="108" t="str">
        <f>IF(B72="","",_xlfn.XLOOKUP(N72,#REF!,#REF!))</f>
        <v/>
      </c>
      <c r="J72" s="105" t="str">
        <f>IF(B72="","",_xlfn.XLOOKUP(N72,#REF!,芝麻工资表!B:B))</f>
        <v/>
      </c>
      <c r="K72" s="105" t="str">
        <f t="shared" si="6"/>
        <v/>
      </c>
      <c r="L72" s="105" t="str">
        <f t="shared" si="7"/>
        <v/>
      </c>
      <c r="M72" s="105" t="str">
        <f>IF(Q72="","",_xlfn.XLOOKUP(Q72,立项!W:W,立项!H:H))</f>
        <v/>
      </c>
      <c r="N72" s="109" t="str">
        <f t="shared" si="8"/>
        <v/>
      </c>
      <c r="O72" s="109" t="str">
        <f t="shared" si="9"/>
        <v/>
      </c>
      <c r="P72" s="110" t="str">
        <f t="shared" si="10"/>
        <v/>
      </c>
      <c r="Q72" s="114" t="str">
        <f t="shared" si="11"/>
        <v/>
      </c>
      <c r="R72" s="82"/>
      <c r="S72" s="81"/>
      <c r="T72" s="81"/>
      <c r="U72" s="81"/>
    </row>
    <row r="73" s="72" customFormat="1" customHeight="1" spans="2:21">
      <c r="B73" s="73"/>
      <c r="C73" s="74"/>
      <c r="D73" s="74"/>
      <c r="E73" s="74"/>
      <c r="F73" s="75"/>
      <c r="G73" s="76"/>
      <c r="H73" s="77"/>
      <c r="I73" s="108" t="str">
        <f>IF(B73="","",_xlfn.XLOOKUP(N73,#REF!,#REF!))</f>
        <v/>
      </c>
      <c r="J73" s="105" t="str">
        <f>IF(B73="","",_xlfn.XLOOKUP(N73,#REF!,芝麻工资表!B:B))</f>
        <v/>
      </c>
      <c r="K73" s="105" t="str">
        <f t="shared" si="6"/>
        <v/>
      </c>
      <c r="L73" s="105" t="str">
        <f t="shared" si="7"/>
        <v/>
      </c>
      <c r="M73" s="105" t="str">
        <f>IF(Q73="","",_xlfn.XLOOKUP(Q73,立项!W:W,立项!H:H))</f>
        <v/>
      </c>
      <c r="N73" s="109" t="str">
        <f t="shared" si="8"/>
        <v/>
      </c>
      <c r="O73" s="109" t="str">
        <f t="shared" si="9"/>
        <v/>
      </c>
      <c r="P73" s="110" t="str">
        <f t="shared" si="10"/>
        <v/>
      </c>
      <c r="Q73" s="114" t="str">
        <f t="shared" si="11"/>
        <v/>
      </c>
      <c r="R73" s="82"/>
      <c r="S73" s="81"/>
      <c r="T73" s="81"/>
      <c r="U73" s="81"/>
    </row>
    <row r="74" s="72" customFormat="1" customHeight="1" spans="2:21">
      <c r="B74" s="73"/>
      <c r="C74" s="74"/>
      <c r="D74" s="74"/>
      <c r="E74" s="74"/>
      <c r="F74" s="75"/>
      <c r="G74" s="76"/>
      <c r="H74" s="77"/>
      <c r="I74" s="108" t="str">
        <f>IF(B74="","",_xlfn.XLOOKUP(N74,#REF!,#REF!))</f>
        <v/>
      </c>
      <c r="J74" s="105" t="str">
        <f>IF(B74="","",_xlfn.XLOOKUP(N74,#REF!,芝麻工资表!B:B))</f>
        <v/>
      </c>
      <c r="K74" s="105" t="str">
        <f t="shared" si="6"/>
        <v/>
      </c>
      <c r="L74" s="105" t="str">
        <f t="shared" si="7"/>
        <v/>
      </c>
      <c r="M74" s="105" t="str">
        <f>IF(Q74="","",_xlfn.XLOOKUP(Q74,立项!W:W,立项!H:H))</f>
        <v/>
      </c>
      <c r="N74" s="109" t="str">
        <f t="shared" si="8"/>
        <v/>
      </c>
      <c r="O74" s="109" t="str">
        <f t="shared" si="9"/>
        <v/>
      </c>
      <c r="P74" s="110" t="str">
        <f t="shared" si="10"/>
        <v/>
      </c>
      <c r="Q74" s="114" t="str">
        <f t="shared" si="11"/>
        <v/>
      </c>
      <c r="R74" s="82"/>
      <c r="S74" s="81"/>
      <c r="T74" s="81"/>
      <c r="U74" s="81"/>
    </row>
    <row r="75" s="72" customFormat="1" customHeight="1" spans="2:21">
      <c r="B75" s="73"/>
      <c r="C75" s="74"/>
      <c r="D75" s="74"/>
      <c r="E75" s="74"/>
      <c r="F75" s="75"/>
      <c r="G75" s="76"/>
      <c r="H75" s="77"/>
      <c r="I75" s="108" t="str">
        <f>IF(B75="","",_xlfn.XLOOKUP(N75,#REF!,#REF!))</f>
        <v/>
      </c>
      <c r="J75" s="105" t="str">
        <f>IF(B75="","",_xlfn.XLOOKUP(N75,#REF!,芝麻工资表!B:B))</f>
        <v/>
      </c>
      <c r="K75" s="105" t="str">
        <f t="shared" si="6"/>
        <v/>
      </c>
      <c r="L75" s="105" t="str">
        <f t="shared" si="7"/>
        <v/>
      </c>
      <c r="M75" s="105" t="str">
        <f>IF(Q75="","",_xlfn.XLOOKUP(Q75,立项!W:W,立项!H:H))</f>
        <v/>
      </c>
      <c r="N75" s="109" t="str">
        <f t="shared" si="8"/>
        <v/>
      </c>
      <c r="O75" s="109" t="str">
        <f t="shared" si="9"/>
        <v/>
      </c>
      <c r="P75" s="110" t="str">
        <f t="shared" si="10"/>
        <v/>
      </c>
      <c r="Q75" s="114" t="str">
        <f t="shared" si="11"/>
        <v/>
      </c>
      <c r="R75" s="82"/>
      <c r="S75" s="81"/>
      <c r="T75" s="81"/>
      <c r="U75" s="81"/>
    </row>
    <row r="76" s="72" customFormat="1" customHeight="1" spans="2:21">
      <c r="B76" s="73"/>
      <c r="C76" s="74"/>
      <c r="D76" s="74"/>
      <c r="E76" s="74"/>
      <c r="F76" s="75"/>
      <c r="G76" s="76"/>
      <c r="H76" s="77"/>
      <c r="I76" s="108" t="str">
        <f>IF(B76="","",_xlfn.XLOOKUP(N76,#REF!,#REF!))</f>
        <v/>
      </c>
      <c r="J76" s="105" t="str">
        <f>IF(B76="","",_xlfn.XLOOKUP(N76,#REF!,芝麻工资表!B:B))</f>
        <v/>
      </c>
      <c r="K76" s="105" t="str">
        <f t="shared" si="6"/>
        <v/>
      </c>
      <c r="L76" s="105" t="str">
        <f t="shared" si="7"/>
        <v/>
      </c>
      <c r="M76" s="105" t="str">
        <f>IF(Q76="","",_xlfn.XLOOKUP(Q76,立项!W:W,立项!H:H))</f>
        <v/>
      </c>
      <c r="N76" s="109" t="str">
        <f t="shared" si="8"/>
        <v/>
      </c>
      <c r="O76" s="109" t="str">
        <f t="shared" si="9"/>
        <v/>
      </c>
      <c r="P76" s="110" t="str">
        <f t="shared" si="10"/>
        <v/>
      </c>
      <c r="Q76" s="114" t="str">
        <f t="shared" si="11"/>
        <v/>
      </c>
      <c r="R76" s="82"/>
      <c r="S76" s="81"/>
      <c r="T76" s="81"/>
      <c r="U76" s="81"/>
    </row>
    <row r="77" s="72" customFormat="1" customHeight="1" spans="2:21">
      <c r="B77" s="73"/>
      <c r="C77" s="74"/>
      <c r="D77" s="74"/>
      <c r="E77" s="74"/>
      <c r="F77" s="75"/>
      <c r="G77" s="76"/>
      <c r="H77" s="77"/>
      <c r="I77" s="108" t="str">
        <f>IF(B77="","",_xlfn.XLOOKUP(N77,#REF!,#REF!))</f>
        <v/>
      </c>
      <c r="J77" s="105" t="str">
        <f>IF(B77="","",_xlfn.XLOOKUP(N77,#REF!,芝麻工资表!B:B))</f>
        <v/>
      </c>
      <c r="K77" s="105" t="str">
        <f t="shared" si="6"/>
        <v/>
      </c>
      <c r="L77" s="105" t="str">
        <f t="shared" si="7"/>
        <v/>
      </c>
      <c r="M77" s="105" t="str">
        <f>IF(Q77="","",_xlfn.XLOOKUP(Q77,立项!W:W,立项!H:H))</f>
        <v/>
      </c>
      <c r="N77" s="109" t="str">
        <f t="shared" si="8"/>
        <v/>
      </c>
      <c r="O77" s="109" t="str">
        <f t="shared" si="9"/>
        <v/>
      </c>
      <c r="P77" s="110" t="str">
        <f t="shared" si="10"/>
        <v/>
      </c>
      <c r="Q77" s="114" t="str">
        <f t="shared" si="11"/>
        <v/>
      </c>
      <c r="R77" s="82"/>
      <c r="S77" s="81"/>
      <c r="T77" s="81"/>
      <c r="U77" s="81"/>
    </row>
    <row r="78" s="72" customFormat="1" customHeight="1" spans="2:21">
      <c r="B78" s="73"/>
      <c r="C78" s="74"/>
      <c r="D78" s="74"/>
      <c r="E78" s="74"/>
      <c r="F78" s="75"/>
      <c r="G78" s="76"/>
      <c r="H78" s="77"/>
      <c r="I78" s="108" t="str">
        <f>IF(B78="","",_xlfn.XLOOKUP(N78,#REF!,#REF!))</f>
        <v/>
      </c>
      <c r="J78" s="105" t="str">
        <f>IF(B78="","",_xlfn.XLOOKUP(N78,#REF!,芝麻工资表!B:B))</f>
        <v/>
      </c>
      <c r="K78" s="105" t="str">
        <f t="shared" si="6"/>
        <v/>
      </c>
      <c r="L78" s="105" t="str">
        <f t="shared" si="7"/>
        <v/>
      </c>
      <c r="M78" s="105" t="str">
        <f>IF(Q78="","",_xlfn.XLOOKUP(Q78,立项!W:W,立项!H:H))</f>
        <v/>
      </c>
      <c r="N78" s="109" t="str">
        <f t="shared" si="8"/>
        <v/>
      </c>
      <c r="O78" s="109" t="str">
        <f t="shared" si="9"/>
        <v/>
      </c>
      <c r="P78" s="110" t="str">
        <f t="shared" si="10"/>
        <v/>
      </c>
      <c r="Q78" s="114" t="str">
        <f t="shared" si="11"/>
        <v/>
      </c>
      <c r="R78" s="82"/>
      <c r="S78" s="81"/>
      <c r="T78" s="81"/>
      <c r="U78" s="81"/>
    </row>
    <row r="79" s="72" customFormat="1" customHeight="1" spans="2:21">
      <c r="B79" s="73"/>
      <c r="C79" s="74"/>
      <c r="D79" s="74"/>
      <c r="E79" s="74"/>
      <c r="F79" s="75"/>
      <c r="G79" s="76"/>
      <c r="H79" s="77"/>
      <c r="I79" s="108" t="str">
        <f>IF(B79="","",_xlfn.XLOOKUP(N79,#REF!,#REF!))</f>
        <v/>
      </c>
      <c r="J79" s="105" t="str">
        <f>IF(B79="","",_xlfn.XLOOKUP(N79,#REF!,芝麻工资表!B:B))</f>
        <v/>
      </c>
      <c r="K79" s="105" t="str">
        <f t="shared" si="6"/>
        <v/>
      </c>
      <c r="L79" s="105" t="str">
        <f t="shared" si="7"/>
        <v/>
      </c>
      <c r="M79" s="105" t="str">
        <f>IF(Q79="","",_xlfn.XLOOKUP(Q79,立项!W:W,立项!H:H))</f>
        <v/>
      </c>
      <c r="N79" s="109" t="str">
        <f t="shared" si="8"/>
        <v/>
      </c>
      <c r="O79" s="109" t="str">
        <f t="shared" si="9"/>
        <v/>
      </c>
      <c r="P79" s="110" t="str">
        <f t="shared" si="10"/>
        <v/>
      </c>
      <c r="Q79" s="114" t="str">
        <f t="shared" si="11"/>
        <v/>
      </c>
      <c r="R79" s="82"/>
      <c r="S79" s="81"/>
      <c r="T79" s="81"/>
      <c r="U79" s="81"/>
    </row>
    <row r="80" s="72" customFormat="1" customHeight="1" spans="2:21">
      <c r="B80" s="73"/>
      <c r="C80" s="74"/>
      <c r="D80" s="74"/>
      <c r="E80" s="74"/>
      <c r="F80" s="75"/>
      <c r="G80" s="76"/>
      <c r="H80" s="77"/>
      <c r="I80" s="108" t="str">
        <f>IF(B80="","",_xlfn.XLOOKUP(N80,#REF!,#REF!))</f>
        <v/>
      </c>
      <c r="J80" s="105" t="str">
        <f>IF(B80="","",_xlfn.XLOOKUP(N80,#REF!,芝麻工资表!B:B))</f>
        <v/>
      </c>
      <c r="K80" s="105" t="str">
        <f t="shared" si="6"/>
        <v/>
      </c>
      <c r="L80" s="105" t="str">
        <f t="shared" si="7"/>
        <v/>
      </c>
      <c r="M80" s="105" t="str">
        <f>IF(Q80="","",_xlfn.XLOOKUP(Q80,立项!W:W,立项!H:H))</f>
        <v/>
      </c>
      <c r="N80" s="109" t="str">
        <f t="shared" si="8"/>
        <v/>
      </c>
      <c r="O80" s="109" t="str">
        <f t="shared" si="9"/>
        <v/>
      </c>
      <c r="P80" s="110" t="str">
        <f t="shared" si="10"/>
        <v/>
      </c>
      <c r="Q80" s="114" t="str">
        <f t="shared" si="11"/>
        <v/>
      </c>
      <c r="R80" s="82"/>
      <c r="S80" s="81"/>
      <c r="T80" s="81"/>
      <c r="U80" s="81"/>
    </row>
    <row r="81" s="72" customFormat="1" customHeight="1" spans="2:21">
      <c r="B81" s="73"/>
      <c r="C81" s="74"/>
      <c r="D81" s="74"/>
      <c r="E81" s="74"/>
      <c r="F81" s="75"/>
      <c r="G81" s="76"/>
      <c r="H81" s="77"/>
      <c r="I81" s="108" t="str">
        <f>IF(B81="","",_xlfn.XLOOKUP(N81,#REF!,#REF!))</f>
        <v/>
      </c>
      <c r="J81" s="105" t="str">
        <f>IF(B81="","",_xlfn.XLOOKUP(N81,#REF!,芝麻工资表!B:B))</f>
        <v/>
      </c>
      <c r="K81" s="105" t="str">
        <f t="shared" si="6"/>
        <v/>
      </c>
      <c r="L81" s="105" t="str">
        <f t="shared" si="7"/>
        <v/>
      </c>
      <c r="M81" s="105" t="str">
        <f>IF(Q81="","",_xlfn.XLOOKUP(Q81,立项!W:W,立项!H:H))</f>
        <v/>
      </c>
      <c r="N81" s="109" t="str">
        <f t="shared" si="8"/>
        <v/>
      </c>
      <c r="O81" s="109" t="str">
        <f t="shared" si="9"/>
        <v/>
      </c>
      <c r="P81" s="110" t="str">
        <f t="shared" si="10"/>
        <v/>
      </c>
      <c r="Q81" s="114" t="str">
        <f t="shared" si="11"/>
        <v/>
      </c>
      <c r="R81" s="82"/>
      <c r="S81" s="81"/>
      <c r="T81" s="81"/>
      <c r="U81" s="81"/>
    </row>
    <row r="82" s="72" customFormat="1" customHeight="1" spans="2:21">
      <c r="B82" s="73"/>
      <c r="C82" s="74"/>
      <c r="D82" s="74"/>
      <c r="E82" s="74"/>
      <c r="F82" s="75"/>
      <c r="G82" s="76"/>
      <c r="H82" s="77"/>
      <c r="I82" s="108" t="str">
        <f>IF(B82="","",_xlfn.XLOOKUP(N82,#REF!,#REF!))</f>
        <v/>
      </c>
      <c r="J82" s="105" t="str">
        <f>IF(B82="","",_xlfn.XLOOKUP(N82,#REF!,芝麻工资表!B:B))</f>
        <v/>
      </c>
      <c r="K82" s="105" t="str">
        <f t="shared" si="6"/>
        <v/>
      </c>
      <c r="L82" s="105" t="str">
        <f t="shared" si="7"/>
        <v/>
      </c>
      <c r="M82" s="105" t="str">
        <f>IF(Q82="","",_xlfn.XLOOKUP(Q82,立项!W:W,立项!H:H))</f>
        <v/>
      </c>
      <c r="N82" s="109" t="str">
        <f t="shared" si="8"/>
        <v/>
      </c>
      <c r="O82" s="109" t="str">
        <f t="shared" si="9"/>
        <v/>
      </c>
      <c r="P82" s="110" t="str">
        <f t="shared" si="10"/>
        <v/>
      </c>
      <c r="Q82" s="114" t="str">
        <f t="shared" si="11"/>
        <v/>
      </c>
      <c r="R82" s="82"/>
      <c r="S82" s="81"/>
      <c r="T82" s="81"/>
      <c r="U82" s="81"/>
    </row>
    <row r="83" s="72" customFormat="1" customHeight="1" spans="2:21">
      <c r="B83" s="73"/>
      <c r="C83" s="74"/>
      <c r="D83" s="74"/>
      <c r="E83" s="74"/>
      <c r="F83" s="75"/>
      <c r="G83" s="76"/>
      <c r="H83" s="77"/>
      <c r="I83" s="108" t="str">
        <f>IF(B83="","",_xlfn.XLOOKUP(N83,#REF!,#REF!))</f>
        <v/>
      </c>
      <c r="J83" s="105" t="str">
        <f>IF(B83="","",_xlfn.XLOOKUP(N83,#REF!,芝麻工资表!B:B))</f>
        <v/>
      </c>
      <c r="K83" s="105" t="str">
        <f t="shared" si="6"/>
        <v/>
      </c>
      <c r="L83" s="105" t="str">
        <f t="shared" si="7"/>
        <v/>
      </c>
      <c r="M83" s="105" t="str">
        <f>IF(Q83="","",_xlfn.XLOOKUP(Q83,立项!W:W,立项!H:H))</f>
        <v/>
      </c>
      <c r="N83" s="109" t="str">
        <f t="shared" si="8"/>
        <v/>
      </c>
      <c r="O83" s="109" t="str">
        <f t="shared" si="9"/>
        <v/>
      </c>
      <c r="P83" s="110" t="str">
        <f t="shared" si="10"/>
        <v/>
      </c>
      <c r="Q83" s="114" t="str">
        <f t="shared" si="11"/>
        <v/>
      </c>
      <c r="R83" s="82"/>
      <c r="S83" s="81"/>
      <c r="T83" s="81"/>
      <c r="U83" s="81"/>
    </row>
    <row r="84" s="72" customFormat="1" customHeight="1" spans="2:21">
      <c r="B84" s="73"/>
      <c r="C84" s="74"/>
      <c r="D84" s="74"/>
      <c r="E84" s="74"/>
      <c r="F84" s="75"/>
      <c r="G84" s="76"/>
      <c r="H84" s="77"/>
      <c r="I84" s="108" t="str">
        <f>IF(B84="","",_xlfn.XLOOKUP(N84,#REF!,#REF!))</f>
        <v/>
      </c>
      <c r="J84" s="105" t="str">
        <f>IF(B84="","",_xlfn.XLOOKUP(N84,#REF!,芝麻工资表!B:B))</f>
        <v/>
      </c>
      <c r="K84" s="105" t="str">
        <f t="shared" si="6"/>
        <v/>
      </c>
      <c r="L84" s="105" t="str">
        <f t="shared" si="7"/>
        <v/>
      </c>
      <c r="M84" s="105" t="str">
        <f>IF(Q84="","",_xlfn.XLOOKUP(Q84,立项!W:W,立项!H:H))</f>
        <v/>
      </c>
      <c r="N84" s="109" t="str">
        <f t="shared" si="8"/>
        <v/>
      </c>
      <c r="O84" s="109" t="str">
        <f t="shared" si="9"/>
        <v/>
      </c>
      <c r="P84" s="110" t="str">
        <f t="shared" si="10"/>
        <v/>
      </c>
      <c r="Q84" s="114" t="str">
        <f t="shared" si="11"/>
        <v/>
      </c>
      <c r="R84" s="82"/>
      <c r="S84" s="81"/>
      <c r="T84" s="81"/>
      <c r="U84" s="81"/>
    </row>
    <row r="85" s="72" customFormat="1" customHeight="1" spans="2:21">
      <c r="B85" s="73"/>
      <c r="C85" s="74"/>
      <c r="D85" s="74"/>
      <c r="E85" s="74"/>
      <c r="F85" s="75"/>
      <c r="G85" s="76"/>
      <c r="H85" s="77"/>
      <c r="I85" s="108" t="str">
        <f>IF(B85="","",_xlfn.XLOOKUP(N85,#REF!,#REF!))</f>
        <v/>
      </c>
      <c r="J85" s="105" t="str">
        <f>IF(B85="","",_xlfn.XLOOKUP(N85,#REF!,芝麻工资表!B:B))</f>
        <v/>
      </c>
      <c r="K85" s="105" t="str">
        <f t="shared" si="6"/>
        <v/>
      </c>
      <c r="L85" s="105" t="str">
        <f t="shared" si="7"/>
        <v/>
      </c>
      <c r="M85" s="105" t="str">
        <f>IF(Q85="","",_xlfn.XLOOKUP(Q85,立项!W:W,立项!H:H))</f>
        <v/>
      </c>
      <c r="N85" s="109" t="str">
        <f t="shared" si="8"/>
        <v/>
      </c>
      <c r="O85" s="109" t="str">
        <f t="shared" si="9"/>
        <v/>
      </c>
      <c r="P85" s="110" t="str">
        <f t="shared" si="10"/>
        <v/>
      </c>
      <c r="Q85" s="114" t="str">
        <f t="shared" si="11"/>
        <v/>
      </c>
      <c r="R85" s="82"/>
      <c r="S85" s="81"/>
      <c r="T85" s="81"/>
      <c r="U85" s="81"/>
    </row>
    <row r="86" s="72" customFormat="1" customHeight="1" spans="2:21">
      <c r="B86" s="73"/>
      <c r="C86" s="74"/>
      <c r="D86" s="74"/>
      <c r="E86" s="74"/>
      <c r="F86" s="75"/>
      <c r="G86" s="76"/>
      <c r="H86" s="77"/>
      <c r="I86" s="108" t="str">
        <f>IF(B86="","",_xlfn.XLOOKUP(N86,#REF!,#REF!))</f>
        <v/>
      </c>
      <c r="J86" s="105" t="str">
        <f>IF(B86="","",_xlfn.XLOOKUP(N86,#REF!,芝麻工资表!B:B))</f>
        <v/>
      </c>
      <c r="K86" s="105" t="str">
        <f t="shared" si="6"/>
        <v/>
      </c>
      <c r="L86" s="105" t="str">
        <f t="shared" si="7"/>
        <v/>
      </c>
      <c r="M86" s="105" t="str">
        <f>IF(Q86="","",_xlfn.XLOOKUP(Q86,立项!W:W,立项!H:H))</f>
        <v/>
      </c>
      <c r="N86" s="109" t="str">
        <f t="shared" si="8"/>
        <v/>
      </c>
      <c r="O86" s="109" t="str">
        <f t="shared" si="9"/>
        <v/>
      </c>
      <c r="P86" s="110" t="str">
        <f t="shared" si="10"/>
        <v/>
      </c>
      <c r="Q86" s="114" t="str">
        <f t="shared" si="11"/>
        <v/>
      </c>
      <c r="R86" s="82"/>
      <c r="S86" s="81"/>
      <c r="T86" s="81"/>
      <c r="U86" s="81"/>
    </row>
    <row r="87" s="72" customFormat="1" customHeight="1" spans="2:21">
      <c r="B87" s="73"/>
      <c r="C87" s="74"/>
      <c r="D87" s="74"/>
      <c r="E87" s="74"/>
      <c r="F87" s="75"/>
      <c r="G87" s="76"/>
      <c r="H87" s="77"/>
      <c r="I87" s="108" t="str">
        <f>IF(B87="","",_xlfn.XLOOKUP(N87,#REF!,#REF!))</f>
        <v/>
      </c>
      <c r="J87" s="105" t="str">
        <f>IF(B87="","",_xlfn.XLOOKUP(N87,#REF!,芝麻工资表!B:B))</f>
        <v/>
      </c>
      <c r="K87" s="105" t="str">
        <f t="shared" si="6"/>
        <v/>
      </c>
      <c r="L87" s="105" t="str">
        <f t="shared" si="7"/>
        <v/>
      </c>
      <c r="M87" s="105" t="str">
        <f>IF(Q87="","",_xlfn.XLOOKUP(Q87,立项!W:W,立项!H:H))</f>
        <v/>
      </c>
      <c r="N87" s="109" t="str">
        <f t="shared" si="8"/>
        <v/>
      </c>
      <c r="O87" s="109" t="str">
        <f t="shared" si="9"/>
        <v/>
      </c>
      <c r="P87" s="110" t="str">
        <f t="shared" si="10"/>
        <v/>
      </c>
      <c r="Q87" s="114" t="str">
        <f t="shared" si="11"/>
        <v/>
      </c>
      <c r="R87" s="82"/>
      <c r="S87" s="81"/>
      <c r="T87" s="81"/>
      <c r="U87" s="81"/>
    </row>
    <row r="88" s="72" customFormat="1" customHeight="1" spans="2:21">
      <c r="B88" s="73"/>
      <c r="C88" s="74"/>
      <c r="D88" s="74"/>
      <c r="E88" s="74"/>
      <c r="F88" s="75"/>
      <c r="G88" s="76"/>
      <c r="H88" s="77"/>
      <c r="I88" s="108" t="str">
        <f>IF(B88="","",_xlfn.XLOOKUP(N88,#REF!,#REF!))</f>
        <v/>
      </c>
      <c r="J88" s="105" t="str">
        <f>IF(B88="","",_xlfn.XLOOKUP(N88,#REF!,芝麻工资表!B:B))</f>
        <v/>
      </c>
      <c r="K88" s="105" t="str">
        <f t="shared" si="6"/>
        <v/>
      </c>
      <c r="L88" s="105" t="str">
        <f t="shared" si="7"/>
        <v/>
      </c>
      <c r="M88" s="105" t="str">
        <f>IF(Q88="","",_xlfn.XLOOKUP(Q88,立项!W:W,立项!H:H))</f>
        <v/>
      </c>
      <c r="N88" s="109" t="str">
        <f t="shared" si="8"/>
        <v/>
      </c>
      <c r="O88" s="109" t="str">
        <f t="shared" si="9"/>
        <v/>
      </c>
      <c r="P88" s="110" t="str">
        <f t="shared" si="10"/>
        <v/>
      </c>
      <c r="Q88" s="114" t="str">
        <f t="shared" si="11"/>
        <v/>
      </c>
      <c r="R88" s="82"/>
      <c r="S88" s="81"/>
      <c r="T88" s="81"/>
      <c r="U88" s="81"/>
    </row>
    <row r="89" s="72" customFormat="1" customHeight="1" spans="2:21">
      <c r="B89" s="73"/>
      <c r="C89" s="74"/>
      <c r="D89" s="74"/>
      <c r="E89" s="74"/>
      <c r="F89" s="75"/>
      <c r="G89" s="76"/>
      <c r="H89" s="77"/>
      <c r="I89" s="108" t="str">
        <f>IF(B89="","",_xlfn.XLOOKUP(N89,#REF!,#REF!))</f>
        <v/>
      </c>
      <c r="J89" s="105" t="str">
        <f>IF(B89="","",_xlfn.XLOOKUP(N89,#REF!,芝麻工资表!B:B))</f>
        <v/>
      </c>
      <c r="K89" s="105" t="str">
        <f t="shared" si="6"/>
        <v/>
      </c>
      <c r="L89" s="105" t="str">
        <f t="shared" si="7"/>
        <v/>
      </c>
      <c r="M89" s="105" t="str">
        <f>IF(Q89="","",_xlfn.XLOOKUP(Q89,立项!W:W,立项!H:H))</f>
        <v/>
      </c>
      <c r="N89" s="109" t="str">
        <f t="shared" si="8"/>
        <v/>
      </c>
      <c r="O89" s="109" t="str">
        <f t="shared" si="9"/>
        <v/>
      </c>
      <c r="P89" s="110" t="str">
        <f t="shared" si="10"/>
        <v/>
      </c>
      <c r="Q89" s="114" t="str">
        <f t="shared" si="11"/>
        <v/>
      </c>
      <c r="R89" s="82"/>
      <c r="S89" s="81"/>
      <c r="T89" s="81"/>
      <c r="U89" s="81"/>
    </row>
    <row r="90" s="72" customFormat="1" customHeight="1" spans="2:21">
      <c r="B90" s="73"/>
      <c r="C90" s="74"/>
      <c r="D90" s="74"/>
      <c r="E90" s="74"/>
      <c r="F90" s="75"/>
      <c r="G90" s="76"/>
      <c r="H90" s="77"/>
      <c r="I90" s="108" t="str">
        <f>IF(B90="","",_xlfn.XLOOKUP(N90,#REF!,#REF!))</f>
        <v/>
      </c>
      <c r="J90" s="105" t="str">
        <f>IF(B90="","",_xlfn.XLOOKUP(N90,#REF!,芝麻工资表!B:B))</f>
        <v/>
      </c>
      <c r="K90" s="105" t="str">
        <f t="shared" si="6"/>
        <v/>
      </c>
      <c r="L90" s="105" t="str">
        <f t="shared" si="7"/>
        <v/>
      </c>
      <c r="M90" s="105" t="str">
        <f>IF(Q90="","",_xlfn.XLOOKUP(Q90,立项!W:W,立项!H:H))</f>
        <v/>
      </c>
      <c r="N90" s="109" t="str">
        <f t="shared" si="8"/>
        <v/>
      </c>
      <c r="O90" s="109" t="str">
        <f t="shared" si="9"/>
        <v/>
      </c>
      <c r="P90" s="110" t="str">
        <f t="shared" si="10"/>
        <v/>
      </c>
      <c r="Q90" s="114" t="str">
        <f t="shared" si="11"/>
        <v/>
      </c>
      <c r="R90" s="82"/>
      <c r="S90" s="81"/>
      <c r="T90" s="81"/>
      <c r="U90" s="81"/>
    </row>
    <row r="91" s="72" customFormat="1" customHeight="1" spans="2:21">
      <c r="B91" s="73"/>
      <c r="C91" s="74"/>
      <c r="D91" s="74"/>
      <c r="E91" s="74"/>
      <c r="F91" s="75"/>
      <c r="G91" s="76"/>
      <c r="H91" s="77"/>
      <c r="I91" s="108" t="str">
        <f>IF(B91="","",_xlfn.XLOOKUP(N91,#REF!,#REF!))</f>
        <v/>
      </c>
      <c r="J91" s="105" t="str">
        <f>IF(B91="","",_xlfn.XLOOKUP(N91,#REF!,芝麻工资表!B:B))</f>
        <v/>
      </c>
      <c r="K91" s="105" t="str">
        <f t="shared" si="6"/>
        <v/>
      </c>
      <c r="L91" s="105" t="str">
        <f t="shared" si="7"/>
        <v/>
      </c>
      <c r="M91" s="105" t="str">
        <f>IF(Q91="","",_xlfn.XLOOKUP(Q91,立项!W:W,立项!H:H))</f>
        <v/>
      </c>
      <c r="N91" s="109" t="str">
        <f t="shared" si="8"/>
        <v/>
      </c>
      <c r="O91" s="109" t="str">
        <f t="shared" si="9"/>
        <v/>
      </c>
      <c r="P91" s="110" t="str">
        <f t="shared" si="10"/>
        <v/>
      </c>
      <c r="Q91" s="114" t="str">
        <f t="shared" si="11"/>
        <v/>
      </c>
      <c r="R91" s="82"/>
      <c r="S91" s="81"/>
      <c r="T91" s="81"/>
      <c r="U91" s="81"/>
    </row>
    <row r="92" s="72" customFormat="1" customHeight="1" spans="2:21">
      <c r="B92" s="73"/>
      <c r="C92" s="74"/>
      <c r="D92" s="74"/>
      <c r="E92" s="74"/>
      <c r="F92" s="75"/>
      <c r="G92" s="76"/>
      <c r="H92" s="77"/>
      <c r="I92" s="108" t="str">
        <f>IF(B92="","",_xlfn.XLOOKUP(N92,#REF!,#REF!))</f>
        <v/>
      </c>
      <c r="J92" s="105" t="str">
        <f>IF(B92="","",_xlfn.XLOOKUP(N92,#REF!,芝麻工资表!B:B))</f>
        <v/>
      </c>
      <c r="K92" s="105" t="str">
        <f t="shared" si="6"/>
        <v/>
      </c>
      <c r="L92" s="105" t="str">
        <f t="shared" si="7"/>
        <v/>
      </c>
      <c r="M92" s="105" t="str">
        <f>IF(Q92="","",_xlfn.XLOOKUP(Q92,立项!W:W,立项!H:H))</f>
        <v/>
      </c>
      <c r="N92" s="109" t="str">
        <f t="shared" si="8"/>
        <v/>
      </c>
      <c r="O92" s="109" t="str">
        <f t="shared" si="9"/>
        <v/>
      </c>
      <c r="P92" s="110" t="str">
        <f t="shared" si="10"/>
        <v/>
      </c>
      <c r="Q92" s="114" t="str">
        <f t="shared" si="11"/>
        <v/>
      </c>
      <c r="R92" s="82"/>
      <c r="S92" s="81"/>
      <c r="T92" s="81"/>
      <c r="U92" s="81"/>
    </row>
    <row r="93" s="72" customFormat="1" customHeight="1" spans="2:21">
      <c r="B93" s="73"/>
      <c r="C93" s="74"/>
      <c r="D93" s="74"/>
      <c r="E93" s="74"/>
      <c r="F93" s="75"/>
      <c r="G93" s="76"/>
      <c r="H93" s="77"/>
      <c r="I93" s="108" t="str">
        <f>IF(B93="","",_xlfn.XLOOKUP(N93,#REF!,#REF!))</f>
        <v/>
      </c>
      <c r="J93" s="105" t="str">
        <f>IF(B93="","",_xlfn.XLOOKUP(N93,#REF!,芝麻工资表!B:B))</f>
        <v/>
      </c>
      <c r="K93" s="105" t="str">
        <f t="shared" si="6"/>
        <v/>
      </c>
      <c r="L93" s="105" t="str">
        <f t="shared" si="7"/>
        <v/>
      </c>
      <c r="M93" s="105" t="str">
        <f>IF(Q93="","",_xlfn.XLOOKUP(Q93,立项!W:W,立项!H:H))</f>
        <v/>
      </c>
      <c r="N93" s="109" t="str">
        <f t="shared" si="8"/>
        <v/>
      </c>
      <c r="O93" s="109" t="str">
        <f t="shared" si="9"/>
        <v/>
      </c>
      <c r="P93" s="110" t="str">
        <f t="shared" si="10"/>
        <v/>
      </c>
      <c r="Q93" s="114" t="str">
        <f t="shared" si="11"/>
        <v/>
      </c>
      <c r="R93" s="82"/>
      <c r="S93" s="81"/>
      <c r="T93" s="81"/>
      <c r="U93" s="81"/>
    </row>
    <row r="94" s="72" customFormat="1" customHeight="1" spans="2:21">
      <c r="B94" s="73"/>
      <c r="C94" s="74"/>
      <c r="D94" s="74"/>
      <c r="E94" s="74"/>
      <c r="F94" s="75"/>
      <c r="G94" s="76"/>
      <c r="H94" s="77"/>
      <c r="I94" s="108" t="str">
        <f>IF(B94="","",_xlfn.XLOOKUP(N94,#REF!,#REF!))</f>
        <v/>
      </c>
      <c r="J94" s="105" t="str">
        <f>IF(B94="","",_xlfn.XLOOKUP(N94,#REF!,芝麻工资表!B:B))</f>
        <v/>
      </c>
      <c r="K94" s="105" t="str">
        <f t="shared" si="6"/>
        <v/>
      </c>
      <c r="L94" s="105" t="str">
        <f t="shared" si="7"/>
        <v/>
      </c>
      <c r="M94" s="105" t="str">
        <f>IF(Q94="","",_xlfn.XLOOKUP(Q94,立项!W:W,立项!H:H))</f>
        <v/>
      </c>
      <c r="N94" s="109" t="str">
        <f t="shared" si="8"/>
        <v/>
      </c>
      <c r="O94" s="109" t="str">
        <f t="shared" si="9"/>
        <v/>
      </c>
      <c r="P94" s="110" t="str">
        <f t="shared" si="10"/>
        <v/>
      </c>
      <c r="Q94" s="114" t="str">
        <f t="shared" si="11"/>
        <v/>
      </c>
      <c r="R94" s="82"/>
      <c r="S94" s="81"/>
      <c r="T94" s="81"/>
      <c r="U94" s="81"/>
    </row>
    <row r="95" s="72" customFormat="1" customHeight="1" spans="2:21">
      <c r="B95" s="73"/>
      <c r="C95" s="74"/>
      <c r="D95" s="74"/>
      <c r="E95" s="74"/>
      <c r="F95" s="75"/>
      <c r="G95" s="76"/>
      <c r="H95" s="77"/>
      <c r="I95" s="108" t="str">
        <f>IF(B95="","",_xlfn.XLOOKUP(N95,#REF!,#REF!))</f>
        <v/>
      </c>
      <c r="J95" s="105" t="str">
        <f>IF(B95="","",_xlfn.XLOOKUP(N95,#REF!,芝麻工资表!B:B))</f>
        <v/>
      </c>
      <c r="K95" s="105" t="str">
        <f t="shared" si="6"/>
        <v/>
      </c>
      <c r="L95" s="105" t="str">
        <f t="shared" si="7"/>
        <v/>
      </c>
      <c r="M95" s="105" t="str">
        <f>IF(Q95="","",_xlfn.XLOOKUP(Q95,立项!W:W,立项!H:H))</f>
        <v/>
      </c>
      <c r="N95" s="109" t="str">
        <f t="shared" si="8"/>
        <v/>
      </c>
      <c r="O95" s="109" t="str">
        <f t="shared" si="9"/>
        <v/>
      </c>
      <c r="P95" s="110" t="str">
        <f t="shared" si="10"/>
        <v/>
      </c>
      <c r="Q95" s="114" t="str">
        <f t="shared" si="11"/>
        <v/>
      </c>
      <c r="R95" s="82"/>
      <c r="S95" s="81"/>
      <c r="T95" s="81"/>
      <c r="U95" s="81"/>
    </row>
    <row r="96" s="72" customFormat="1" customHeight="1" spans="2:21">
      <c r="B96" s="73"/>
      <c r="C96" s="74"/>
      <c r="D96" s="74"/>
      <c r="E96" s="74"/>
      <c r="F96" s="75"/>
      <c r="G96" s="76"/>
      <c r="H96" s="77"/>
      <c r="I96" s="108" t="str">
        <f>IF(B96="","",_xlfn.XLOOKUP(N96,#REF!,#REF!))</f>
        <v/>
      </c>
      <c r="J96" s="105" t="str">
        <f>IF(B96="","",_xlfn.XLOOKUP(N96,#REF!,芝麻工资表!B:B))</f>
        <v/>
      </c>
      <c r="K96" s="105" t="str">
        <f t="shared" si="6"/>
        <v/>
      </c>
      <c r="L96" s="105" t="str">
        <f t="shared" si="7"/>
        <v/>
      </c>
      <c r="M96" s="105" t="str">
        <f>IF(Q96="","",_xlfn.XLOOKUP(Q96,立项!W:W,立项!H:H))</f>
        <v/>
      </c>
      <c r="N96" s="109" t="str">
        <f t="shared" si="8"/>
        <v/>
      </c>
      <c r="O96" s="109" t="str">
        <f t="shared" si="9"/>
        <v/>
      </c>
      <c r="P96" s="110" t="str">
        <f t="shared" si="10"/>
        <v/>
      </c>
      <c r="Q96" s="114" t="str">
        <f t="shared" si="11"/>
        <v/>
      </c>
      <c r="R96" s="82"/>
      <c r="S96" s="81"/>
      <c r="T96" s="81"/>
      <c r="U96" s="81"/>
    </row>
    <row r="97" s="72" customFormat="1" customHeight="1" spans="2:21">
      <c r="B97" s="73"/>
      <c r="C97" s="74"/>
      <c r="D97" s="74"/>
      <c r="E97" s="74"/>
      <c r="F97" s="75"/>
      <c r="G97" s="76"/>
      <c r="H97" s="77"/>
      <c r="I97" s="108" t="str">
        <f>IF(B97="","",_xlfn.XLOOKUP(N97,#REF!,#REF!))</f>
        <v/>
      </c>
      <c r="J97" s="105" t="str">
        <f>IF(B97="","",_xlfn.XLOOKUP(N97,#REF!,芝麻工资表!B:B))</f>
        <v/>
      </c>
      <c r="K97" s="105" t="str">
        <f t="shared" si="6"/>
        <v/>
      </c>
      <c r="L97" s="105" t="str">
        <f t="shared" si="7"/>
        <v/>
      </c>
      <c r="M97" s="105" t="str">
        <f>IF(Q97="","",_xlfn.XLOOKUP(Q97,立项!W:W,立项!H:H))</f>
        <v/>
      </c>
      <c r="N97" s="109" t="str">
        <f t="shared" si="8"/>
        <v/>
      </c>
      <c r="O97" s="109" t="str">
        <f t="shared" si="9"/>
        <v/>
      </c>
      <c r="P97" s="110" t="str">
        <f t="shared" si="10"/>
        <v/>
      </c>
      <c r="Q97" s="114" t="str">
        <f t="shared" si="11"/>
        <v/>
      </c>
      <c r="R97" s="82"/>
      <c r="S97" s="81"/>
      <c r="T97" s="81"/>
      <c r="U97" s="81"/>
    </row>
    <row r="98" s="72" customFormat="1" customHeight="1" spans="2:21">
      <c r="B98" s="73"/>
      <c r="C98" s="74"/>
      <c r="D98" s="74"/>
      <c r="E98" s="74"/>
      <c r="F98" s="75"/>
      <c r="G98" s="76"/>
      <c r="H98" s="77"/>
      <c r="I98" s="108" t="str">
        <f>IF(B98="","",_xlfn.XLOOKUP(N98,#REF!,#REF!))</f>
        <v/>
      </c>
      <c r="J98" s="105" t="str">
        <f>IF(B98="","",_xlfn.XLOOKUP(N98,#REF!,芝麻工资表!B:B))</f>
        <v/>
      </c>
      <c r="K98" s="105" t="str">
        <f t="shared" si="6"/>
        <v/>
      </c>
      <c r="L98" s="105" t="str">
        <f t="shared" si="7"/>
        <v/>
      </c>
      <c r="M98" s="105" t="str">
        <f>IF(Q98="","",_xlfn.XLOOKUP(Q98,立项!W:W,立项!H:H))</f>
        <v/>
      </c>
      <c r="N98" s="109" t="str">
        <f t="shared" si="8"/>
        <v/>
      </c>
      <c r="O98" s="109" t="str">
        <f t="shared" si="9"/>
        <v/>
      </c>
      <c r="P98" s="110" t="str">
        <f t="shared" si="10"/>
        <v/>
      </c>
      <c r="Q98" s="114" t="str">
        <f t="shared" si="11"/>
        <v/>
      </c>
      <c r="R98" s="82"/>
      <c r="S98" s="81"/>
      <c r="T98" s="81"/>
      <c r="U98" s="81"/>
    </row>
    <row r="99" s="72" customFormat="1" customHeight="1" spans="2:21">
      <c r="B99" s="73"/>
      <c r="C99" s="74"/>
      <c r="D99" s="74"/>
      <c r="E99" s="74"/>
      <c r="F99" s="75"/>
      <c r="G99" s="76"/>
      <c r="H99" s="77"/>
      <c r="I99" s="108" t="str">
        <f>IF(B99="","",_xlfn.XLOOKUP(N99,#REF!,#REF!))</f>
        <v/>
      </c>
      <c r="J99" s="105" t="str">
        <f>IF(B99="","",_xlfn.XLOOKUP(N99,#REF!,芝麻工资表!B:B))</f>
        <v/>
      </c>
      <c r="K99" s="105" t="str">
        <f t="shared" si="6"/>
        <v/>
      </c>
      <c r="L99" s="105" t="str">
        <f t="shared" si="7"/>
        <v/>
      </c>
      <c r="M99" s="105" t="str">
        <f>IF(Q99="","",_xlfn.XLOOKUP(Q99,立项!W:W,立项!H:H))</f>
        <v/>
      </c>
      <c r="N99" s="109" t="str">
        <f t="shared" si="8"/>
        <v/>
      </c>
      <c r="O99" s="109" t="str">
        <f t="shared" si="9"/>
        <v/>
      </c>
      <c r="P99" s="110" t="str">
        <f t="shared" si="10"/>
        <v/>
      </c>
      <c r="Q99" s="114" t="str">
        <f t="shared" si="11"/>
        <v/>
      </c>
      <c r="R99" s="82"/>
      <c r="S99" s="81"/>
      <c r="T99" s="81"/>
      <c r="U99" s="81"/>
    </row>
    <row r="100" s="72" customFormat="1" customHeight="1" spans="2:21">
      <c r="B100" s="73"/>
      <c r="C100" s="74"/>
      <c r="D100" s="74"/>
      <c r="E100" s="74"/>
      <c r="F100" s="75"/>
      <c r="G100" s="76"/>
      <c r="H100" s="77"/>
      <c r="I100" s="108" t="str">
        <f>IF(B100="","",_xlfn.XLOOKUP(N100,#REF!,#REF!))</f>
        <v/>
      </c>
      <c r="J100" s="105" t="str">
        <f>IF(B100="","",_xlfn.XLOOKUP(N100,#REF!,芝麻工资表!B:B))</f>
        <v/>
      </c>
      <c r="K100" s="105" t="str">
        <f t="shared" si="6"/>
        <v/>
      </c>
      <c r="L100" s="105" t="str">
        <f t="shared" si="7"/>
        <v/>
      </c>
      <c r="M100" s="105" t="str">
        <f>IF(Q100="","",_xlfn.XLOOKUP(Q100,立项!W:W,立项!H:H))</f>
        <v/>
      </c>
      <c r="N100" s="109" t="str">
        <f t="shared" si="8"/>
        <v/>
      </c>
      <c r="O100" s="109" t="str">
        <f t="shared" si="9"/>
        <v/>
      </c>
      <c r="P100" s="110" t="str">
        <f t="shared" si="10"/>
        <v/>
      </c>
      <c r="Q100" s="114" t="str">
        <f t="shared" si="11"/>
        <v/>
      </c>
      <c r="R100" s="82"/>
      <c r="S100" s="81"/>
      <c r="T100" s="81"/>
      <c r="U100" s="81"/>
    </row>
    <row r="101" s="72" customFormat="1" customHeight="1" spans="2:21">
      <c r="B101" s="73"/>
      <c r="C101" s="74"/>
      <c r="D101" s="74"/>
      <c r="E101" s="74"/>
      <c r="F101" s="75"/>
      <c r="G101" s="76"/>
      <c r="H101" s="77"/>
      <c r="I101" s="108" t="str">
        <f>IF(B101="","",_xlfn.XLOOKUP(N101,#REF!,#REF!))</f>
        <v/>
      </c>
      <c r="J101" s="105" t="str">
        <f>IF(B101="","",_xlfn.XLOOKUP(N101,#REF!,芝麻工资表!B:B))</f>
        <v/>
      </c>
      <c r="K101" s="105" t="str">
        <f t="shared" si="6"/>
        <v/>
      </c>
      <c r="L101" s="105" t="str">
        <f t="shared" si="7"/>
        <v/>
      </c>
      <c r="M101" s="105" t="str">
        <f>IF(Q101="","",_xlfn.XLOOKUP(Q101,立项!W:W,立项!H:H))</f>
        <v/>
      </c>
      <c r="N101" s="109" t="str">
        <f t="shared" si="8"/>
        <v/>
      </c>
      <c r="O101" s="109" t="str">
        <f t="shared" si="9"/>
        <v/>
      </c>
      <c r="P101" s="110" t="str">
        <f t="shared" si="10"/>
        <v/>
      </c>
      <c r="Q101" s="114" t="str">
        <f t="shared" si="11"/>
        <v/>
      </c>
      <c r="R101" s="82"/>
      <c r="S101" s="81"/>
      <c r="T101" s="81"/>
      <c r="U101" s="81"/>
    </row>
    <row r="102" s="72" customFormat="1" customHeight="1" spans="2:21">
      <c r="B102" s="73"/>
      <c r="C102" s="74"/>
      <c r="D102" s="74"/>
      <c r="E102" s="74"/>
      <c r="F102" s="75"/>
      <c r="G102" s="76"/>
      <c r="H102" s="77"/>
      <c r="I102" s="108" t="str">
        <f>IF(B102="","",_xlfn.XLOOKUP(N102,#REF!,#REF!))</f>
        <v/>
      </c>
      <c r="J102" s="105" t="str">
        <f>IF(B102="","",_xlfn.XLOOKUP(N102,#REF!,芝麻工资表!B:B))</f>
        <v/>
      </c>
      <c r="K102" s="105" t="str">
        <f t="shared" si="6"/>
        <v/>
      </c>
      <c r="L102" s="105" t="str">
        <f t="shared" si="7"/>
        <v/>
      </c>
      <c r="M102" s="105" t="str">
        <f>IF(Q102="","",_xlfn.XLOOKUP(Q102,立项!W:W,立项!H:H))</f>
        <v/>
      </c>
      <c r="N102" s="109" t="str">
        <f t="shared" si="8"/>
        <v/>
      </c>
      <c r="O102" s="109" t="str">
        <f t="shared" si="9"/>
        <v/>
      </c>
      <c r="P102" s="110" t="str">
        <f t="shared" si="10"/>
        <v/>
      </c>
      <c r="Q102" s="114" t="str">
        <f t="shared" si="11"/>
        <v/>
      </c>
      <c r="R102" s="82"/>
      <c r="S102" s="81"/>
      <c r="T102" s="81"/>
      <c r="U102" s="81"/>
    </row>
    <row r="103" s="72" customFormat="1" customHeight="1" spans="2:21">
      <c r="B103" s="73"/>
      <c r="C103" s="74"/>
      <c r="D103" s="74"/>
      <c r="E103" s="74"/>
      <c r="F103" s="75"/>
      <c r="G103" s="76"/>
      <c r="H103" s="77"/>
      <c r="I103" s="108" t="str">
        <f>IF(B103="","",_xlfn.XLOOKUP(N103,#REF!,#REF!))</f>
        <v/>
      </c>
      <c r="J103" s="105" t="str">
        <f>IF(B103="","",_xlfn.XLOOKUP(N103,#REF!,芝麻工资表!B:B))</f>
        <v/>
      </c>
      <c r="K103" s="105" t="str">
        <f t="shared" si="6"/>
        <v/>
      </c>
      <c r="L103" s="105" t="str">
        <f t="shared" si="7"/>
        <v/>
      </c>
      <c r="M103" s="105" t="str">
        <f>IF(Q103="","",_xlfn.XLOOKUP(Q103,立项!W:W,立项!H:H))</f>
        <v/>
      </c>
      <c r="N103" s="109" t="str">
        <f t="shared" si="8"/>
        <v/>
      </c>
      <c r="O103" s="109" t="str">
        <f t="shared" si="9"/>
        <v/>
      </c>
      <c r="P103" s="110" t="str">
        <f t="shared" si="10"/>
        <v/>
      </c>
      <c r="Q103" s="114" t="str">
        <f t="shared" si="11"/>
        <v/>
      </c>
      <c r="R103" s="82"/>
      <c r="S103" s="81"/>
      <c r="T103" s="81"/>
      <c r="U103" s="81"/>
    </row>
    <row r="104" s="72" customFormat="1" customHeight="1" spans="2:21">
      <c r="B104" s="73"/>
      <c r="C104" s="74"/>
      <c r="D104" s="74"/>
      <c r="E104" s="74"/>
      <c r="F104" s="75"/>
      <c r="G104" s="76"/>
      <c r="H104" s="77"/>
      <c r="I104" s="108" t="str">
        <f>IF(B104="","",_xlfn.XLOOKUP(N104,#REF!,#REF!))</f>
        <v/>
      </c>
      <c r="J104" s="105" t="str">
        <f>IF(B104="","",_xlfn.XLOOKUP(N104,#REF!,芝麻工资表!B:B))</f>
        <v/>
      </c>
      <c r="K104" s="105" t="str">
        <f t="shared" si="6"/>
        <v/>
      </c>
      <c r="L104" s="105" t="str">
        <f t="shared" si="7"/>
        <v/>
      </c>
      <c r="M104" s="105" t="str">
        <f>IF(Q104="","",_xlfn.XLOOKUP(Q104,立项!W:W,立项!H:H))</f>
        <v/>
      </c>
      <c r="N104" s="109" t="str">
        <f t="shared" si="8"/>
        <v/>
      </c>
      <c r="O104" s="109" t="str">
        <f t="shared" si="9"/>
        <v/>
      </c>
      <c r="P104" s="110" t="str">
        <f t="shared" si="10"/>
        <v/>
      </c>
      <c r="Q104" s="114" t="str">
        <f t="shared" si="11"/>
        <v/>
      </c>
      <c r="R104" s="82"/>
      <c r="S104" s="81"/>
      <c r="T104" s="81"/>
      <c r="U104" s="81"/>
    </row>
    <row r="105" s="72" customFormat="1" customHeight="1" spans="2:21">
      <c r="B105" s="73"/>
      <c r="C105" s="74"/>
      <c r="D105" s="74"/>
      <c r="E105" s="74"/>
      <c r="F105" s="75"/>
      <c r="G105" s="76"/>
      <c r="H105" s="77"/>
      <c r="I105" s="108" t="str">
        <f>IF(B105="","",_xlfn.XLOOKUP(N105,#REF!,#REF!))</f>
        <v/>
      </c>
      <c r="J105" s="105" t="str">
        <f>IF(B105="","",_xlfn.XLOOKUP(N105,#REF!,芝麻工资表!B:B))</f>
        <v/>
      </c>
      <c r="K105" s="105" t="str">
        <f t="shared" si="6"/>
        <v/>
      </c>
      <c r="L105" s="105" t="str">
        <f t="shared" si="7"/>
        <v/>
      </c>
      <c r="M105" s="105" t="str">
        <f>IF(Q105="","",_xlfn.XLOOKUP(Q105,立项!W:W,立项!H:H))</f>
        <v/>
      </c>
      <c r="N105" s="109" t="str">
        <f t="shared" si="8"/>
        <v/>
      </c>
      <c r="O105" s="109" t="str">
        <f t="shared" si="9"/>
        <v/>
      </c>
      <c r="P105" s="110" t="str">
        <f t="shared" si="10"/>
        <v/>
      </c>
      <c r="Q105" s="114" t="str">
        <f t="shared" si="11"/>
        <v/>
      </c>
      <c r="R105" s="82"/>
      <c r="S105" s="81"/>
      <c r="T105" s="81"/>
      <c r="U105" s="81"/>
    </row>
    <row r="106" s="72" customFormat="1" customHeight="1" spans="2:21">
      <c r="B106" s="73"/>
      <c r="C106" s="74"/>
      <c r="D106" s="74"/>
      <c r="E106" s="74"/>
      <c r="F106" s="75"/>
      <c r="G106" s="76"/>
      <c r="H106" s="77"/>
      <c r="I106" s="108" t="str">
        <f>IF(B106="","",_xlfn.XLOOKUP(N106,#REF!,#REF!))</f>
        <v/>
      </c>
      <c r="J106" s="105" t="str">
        <f>IF(B106="","",_xlfn.XLOOKUP(N106,#REF!,芝麻工资表!B:B))</f>
        <v/>
      </c>
      <c r="K106" s="105" t="str">
        <f t="shared" si="6"/>
        <v/>
      </c>
      <c r="L106" s="105" t="str">
        <f t="shared" si="7"/>
        <v/>
      </c>
      <c r="M106" s="105" t="str">
        <f>IF(Q106="","",_xlfn.XLOOKUP(Q106,立项!W:W,立项!H:H))</f>
        <v/>
      </c>
      <c r="N106" s="109" t="str">
        <f t="shared" si="8"/>
        <v/>
      </c>
      <c r="O106" s="109" t="str">
        <f t="shared" si="9"/>
        <v/>
      </c>
      <c r="P106" s="110" t="str">
        <f t="shared" si="10"/>
        <v/>
      </c>
      <c r="Q106" s="114" t="str">
        <f t="shared" si="11"/>
        <v/>
      </c>
      <c r="R106" s="82"/>
      <c r="S106" s="81"/>
      <c r="T106" s="81"/>
      <c r="U106" s="81"/>
    </row>
    <row r="107" s="72" customFormat="1" customHeight="1" spans="2:21">
      <c r="B107" s="73"/>
      <c r="C107" s="74"/>
      <c r="D107" s="74"/>
      <c r="E107" s="74"/>
      <c r="F107" s="75"/>
      <c r="G107" s="76"/>
      <c r="H107" s="77"/>
      <c r="I107" s="108" t="str">
        <f>IF(B107="","",_xlfn.XLOOKUP(N107,#REF!,#REF!))</f>
        <v/>
      </c>
      <c r="J107" s="105" t="str">
        <f>IF(B107="","",_xlfn.XLOOKUP(N107,#REF!,芝麻工资表!B:B))</f>
        <v/>
      </c>
      <c r="K107" s="105" t="str">
        <f t="shared" si="6"/>
        <v/>
      </c>
      <c r="L107" s="105" t="str">
        <f t="shared" si="7"/>
        <v/>
      </c>
      <c r="M107" s="105" t="str">
        <f>IF(Q107="","",_xlfn.XLOOKUP(Q107,立项!W:W,立项!H:H))</f>
        <v/>
      </c>
      <c r="N107" s="109" t="str">
        <f t="shared" si="8"/>
        <v/>
      </c>
      <c r="O107" s="109" t="str">
        <f t="shared" si="9"/>
        <v/>
      </c>
      <c r="P107" s="110" t="str">
        <f t="shared" si="10"/>
        <v/>
      </c>
      <c r="Q107" s="114" t="str">
        <f t="shared" si="11"/>
        <v/>
      </c>
      <c r="R107" s="82"/>
      <c r="S107" s="81"/>
      <c r="T107" s="81"/>
      <c r="U107" s="81"/>
    </row>
    <row r="108" s="72" customFormat="1" customHeight="1" spans="2:21">
      <c r="B108" s="73"/>
      <c r="C108" s="74"/>
      <c r="D108" s="74"/>
      <c r="E108" s="74"/>
      <c r="F108" s="75"/>
      <c r="G108" s="76"/>
      <c r="H108" s="77"/>
      <c r="I108" s="108" t="str">
        <f>IF(B108="","",_xlfn.XLOOKUP(N108,#REF!,#REF!))</f>
        <v/>
      </c>
      <c r="J108" s="105" t="str">
        <f>IF(B108="","",_xlfn.XLOOKUP(N108,#REF!,芝麻工资表!B:B))</f>
        <v/>
      </c>
      <c r="K108" s="105" t="str">
        <f t="shared" si="6"/>
        <v/>
      </c>
      <c r="L108" s="105" t="str">
        <f t="shared" si="7"/>
        <v/>
      </c>
      <c r="M108" s="105" t="str">
        <f>IF(Q108="","",_xlfn.XLOOKUP(Q108,立项!W:W,立项!H:H))</f>
        <v/>
      </c>
      <c r="N108" s="109" t="str">
        <f t="shared" si="8"/>
        <v/>
      </c>
      <c r="O108" s="109" t="str">
        <f t="shared" si="9"/>
        <v/>
      </c>
      <c r="P108" s="110" t="str">
        <f t="shared" si="10"/>
        <v/>
      </c>
      <c r="Q108" s="114" t="str">
        <f t="shared" si="11"/>
        <v/>
      </c>
      <c r="R108" s="82"/>
      <c r="S108" s="81"/>
      <c r="T108" s="81"/>
      <c r="U108" s="81"/>
    </row>
    <row r="109" s="72" customFormat="1" customHeight="1" spans="2:21">
      <c r="B109" s="73"/>
      <c r="C109" s="74"/>
      <c r="D109" s="74"/>
      <c r="E109" s="74"/>
      <c r="F109" s="75"/>
      <c r="G109" s="76"/>
      <c r="H109" s="77"/>
      <c r="I109" s="108" t="str">
        <f>IF(B109="","",_xlfn.XLOOKUP(N109,#REF!,#REF!))</f>
        <v/>
      </c>
      <c r="J109" s="105" t="str">
        <f>IF(B109="","",_xlfn.XLOOKUP(N109,#REF!,芝麻工资表!B:B))</f>
        <v/>
      </c>
      <c r="K109" s="105" t="str">
        <f t="shared" si="6"/>
        <v/>
      </c>
      <c r="L109" s="105" t="str">
        <f t="shared" si="7"/>
        <v/>
      </c>
      <c r="M109" s="105" t="str">
        <f>IF(Q109="","",_xlfn.XLOOKUP(Q109,立项!W:W,立项!H:H))</f>
        <v/>
      </c>
      <c r="N109" s="109" t="str">
        <f t="shared" si="8"/>
        <v/>
      </c>
      <c r="O109" s="109" t="str">
        <f t="shared" si="9"/>
        <v/>
      </c>
      <c r="P109" s="110" t="str">
        <f t="shared" si="10"/>
        <v/>
      </c>
      <c r="Q109" s="114" t="str">
        <f t="shared" si="11"/>
        <v/>
      </c>
      <c r="R109" s="82"/>
      <c r="S109" s="81"/>
      <c r="T109" s="81"/>
      <c r="U109" s="81"/>
    </row>
    <row r="110" s="72" customFormat="1" customHeight="1" spans="2:21">
      <c r="B110" s="73"/>
      <c r="C110" s="74"/>
      <c r="D110" s="74"/>
      <c r="E110" s="74"/>
      <c r="F110" s="75"/>
      <c r="G110" s="76"/>
      <c r="H110" s="77"/>
      <c r="I110" s="108" t="str">
        <f>IF(B110="","",_xlfn.XLOOKUP(N110,#REF!,#REF!))</f>
        <v/>
      </c>
      <c r="J110" s="105" t="str">
        <f>IF(B110="","",_xlfn.XLOOKUP(N110,#REF!,芝麻工资表!B:B))</f>
        <v/>
      </c>
      <c r="K110" s="105" t="str">
        <f t="shared" si="6"/>
        <v/>
      </c>
      <c r="L110" s="105" t="str">
        <f t="shared" si="7"/>
        <v/>
      </c>
      <c r="M110" s="105" t="str">
        <f>IF(Q110="","",_xlfn.XLOOKUP(Q110,立项!W:W,立项!H:H))</f>
        <v/>
      </c>
      <c r="N110" s="109" t="str">
        <f t="shared" si="8"/>
        <v/>
      </c>
      <c r="O110" s="109" t="str">
        <f t="shared" si="9"/>
        <v/>
      </c>
      <c r="P110" s="110" t="str">
        <f t="shared" si="10"/>
        <v/>
      </c>
      <c r="Q110" s="114" t="str">
        <f t="shared" si="11"/>
        <v/>
      </c>
      <c r="R110" s="82"/>
      <c r="S110" s="81"/>
      <c r="T110" s="81"/>
      <c r="U110" s="81"/>
    </row>
    <row r="111" s="72" customFormat="1" customHeight="1" spans="2:21">
      <c r="B111" s="73"/>
      <c r="C111" s="74"/>
      <c r="D111" s="74"/>
      <c r="E111" s="74"/>
      <c r="F111" s="75"/>
      <c r="G111" s="76"/>
      <c r="H111" s="77"/>
      <c r="I111" s="108" t="str">
        <f>IF(B111="","",_xlfn.XLOOKUP(N111,#REF!,#REF!))</f>
        <v/>
      </c>
      <c r="J111" s="105" t="str">
        <f>IF(B111="","",_xlfn.XLOOKUP(N111,#REF!,芝麻工资表!B:B))</f>
        <v/>
      </c>
      <c r="K111" s="105" t="str">
        <f t="shared" si="6"/>
        <v/>
      </c>
      <c r="L111" s="105" t="str">
        <f t="shared" si="7"/>
        <v/>
      </c>
      <c r="M111" s="105" t="str">
        <f>IF(Q111="","",_xlfn.XLOOKUP(Q111,立项!W:W,立项!H:H))</f>
        <v/>
      </c>
      <c r="N111" s="109" t="str">
        <f t="shared" si="8"/>
        <v/>
      </c>
      <c r="O111" s="109" t="str">
        <f t="shared" si="9"/>
        <v/>
      </c>
      <c r="P111" s="110" t="str">
        <f t="shared" si="10"/>
        <v/>
      </c>
      <c r="Q111" s="114" t="str">
        <f t="shared" si="11"/>
        <v/>
      </c>
      <c r="R111" s="82"/>
      <c r="S111" s="81"/>
      <c r="T111" s="81"/>
      <c r="U111" s="81"/>
    </row>
    <row r="112" s="72" customFormat="1" customHeight="1" spans="2:21">
      <c r="B112" s="73"/>
      <c r="C112" s="74"/>
      <c r="D112" s="74"/>
      <c r="E112" s="74"/>
      <c r="F112" s="75"/>
      <c r="G112" s="76"/>
      <c r="H112" s="77"/>
      <c r="I112" s="108" t="str">
        <f>IF(B112="","",_xlfn.XLOOKUP(N112,#REF!,#REF!))</f>
        <v/>
      </c>
      <c r="J112" s="105" t="str">
        <f>IF(B112="","",_xlfn.XLOOKUP(N112,#REF!,芝麻工资表!B:B))</f>
        <v/>
      </c>
      <c r="K112" s="105" t="str">
        <f t="shared" si="6"/>
        <v/>
      </c>
      <c r="L112" s="105" t="str">
        <f t="shared" si="7"/>
        <v/>
      </c>
      <c r="M112" s="105" t="str">
        <f>IF(Q112="","",_xlfn.XLOOKUP(Q112,立项!W:W,立项!H:H))</f>
        <v/>
      </c>
      <c r="N112" s="109" t="str">
        <f t="shared" si="8"/>
        <v/>
      </c>
      <c r="O112" s="109" t="str">
        <f t="shared" si="9"/>
        <v/>
      </c>
      <c r="P112" s="110" t="str">
        <f t="shared" si="10"/>
        <v/>
      </c>
      <c r="Q112" s="114" t="str">
        <f t="shared" si="11"/>
        <v/>
      </c>
      <c r="R112" s="82"/>
      <c r="S112" s="81"/>
      <c r="T112" s="81"/>
      <c r="U112" s="81"/>
    </row>
    <row r="113" s="72" customFormat="1" customHeight="1" spans="2:21">
      <c r="B113" s="73"/>
      <c r="C113" s="74"/>
      <c r="D113" s="74"/>
      <c r="E113" s="74"/>
      <c r="F113" s="75"/>
      <c r="G113" s="76"/>
      <c r="H113" s="77"/>
      <c r="I113" s="108" t="str">
        <f>IF(B113="","",_xlfn.XLOOKUP(N113,#REF!,#REF!))</f>
        <v/>
      </c>
      <c r="J113" s="105" t="str">
        <f>IF(B113="","",_xlfn.XLOOKUP(N113,#REF!,芝麻工资表!B:B))</f>
        <v/>
      </c>
      <c r="K113" s="105" t="str">
        <f t="shared" si="6"/>
        <v/>
      </c>
      <c r="L113" s="105" t="str">
        <f t="shared" si="7"/>
        <v/>
      </c>
      <c r="M113" s="105" t="str">
        <f>IF(Q113="","",_xlfn.XLOOKUP(Q113,立项!W:W,立项!H:H))</f>
        <v/>
      </c>
      <c r="N113" s="109" t="str">
        <f t="shared" si="8"/>
        <v/>
      </c>
      <c r="O113" s="109" t="str">
        <f t="shared" si="9"/>
        <v/>
      </c>
      <c r="P113" s="110" t="str">
        <f t="shared" si="10"/>
        <v/>
      </c>
      <c r="Q113" s="114" t="str">
        <f t="shared" si="11"/>
        <v/>
      </c>
      <c r="R113" s="82"/>
      <c r="S113" s="81"/>
      <c r="T113" s="81"/>
      <c r="U113" s="81"/>
    </row>
    <row r="114" s="72" customFormat="1" customHeight="1" spans="2:21">
      <c r="B114" s="73"/>
      <c r="C114" s="74"/>
      <c r="D114" s="74"/>
      <c r="E114" s="74"/>
      <c r="F114" s="75"/>
      <c r="G114" s="76"/>
      <c r="H114" s="77"/>
      <c r="I114" s="108" t="str">
        <f>IF(B114="","",_xlfn.XLOOKUP(N114,#REF!,#REF!))</f>
        <v/>
      </c>
      <c r="J114" s="105" t="str">
        <f>IF(B114="","",_xlfn.XLOOKUP(N114,#REF!,芝麻工资表!B:B))</f>
        <v/>
      </c>
      <c r="K114" s="105" t="str">
        <f t="shared" si="6"/>
        <v/>
      </c>
      <c r="L114" s="105" t="str">
        <f t="shared" si="7"/>
        <v/>
      </c>
      <c r="M114" s="105" t="str">
        <f>IF(Q114="","",_xlfn.XLOOKUP(Q114,立项!W:W,立项!H:H))</f>
        <v/>
      </c>
      <c r="N114" s="109" t="str">
        <f t="shared" si="8"/>
        <v/>
      </c>
      <c r="O114" s="109" t="str">
        <f t="shared" si="9"/>
        <v/>
      </c>
      <c r="P114" s="110" t="str">
        <f t="shared" si="10"/>
        <v/>
      </c>
      <c r="Q114" s="114" t="str">
        <f t="shared" si="11"/>
        <v/>
      </c>
      <c r="R114" s="82"/>
      <c r="S114" s="81"/>
      <c r="T114" s="81"/>
      <c r="U114" s="81"/>
    </row>
    <row r="115" s="72" customFormat="1" customHeight="1" spans="2:21">
      <c r="B115" s="73"/>
      <c r="C115" s="74"/>
      <c r="D115" s="74"/>
      <c r="E115" s="74"/>
      <c r="F115" s="75"/>
      <c r="G115" s="76"/>
      <c r="H115" s="77"/>
      <c r="I115" s="108" t="str">
        <f>IF(B115="","",_xlfn.XLOOKUP(N115,#REF!,#REF!))</f>
        <v/>
      </c>
      <c r="J115" s="105" t="str">
        <f>IF(B115="","",_xlfn.XLOOKUP(N115,#REF!,芝麻工资表!B:B))</f>
        <v/>
      </c>
      <c r="K115" s="105" t="str">
        <f t="shared" si="6"/>
        <v/>
      </c>
      <c r="L115" s="105" t="str">
        <f t="shared" si="7"/>
        <v/>
      </c>
      <c r="M115" s="105" t="str">
        <f>IF(Q115="","",_xlfn.XLOOKUP(Q115,立项!W:W,立项!H:H))</f>
        <v/>
      </c>
      <c r="N115" s="109" t="str">
        <f t="shared" si="8"/>
        <v/>
      </c>
      <c r="O115" s="109" t="str">
        <f t="shared" si="9"/>
        <v/>
      </c>
      <c r="P115" s="110" t="str">
        <f t="shared" si="10"/>
        <v/>
      </c>
      <c r="Q115" s="114" t="str">
        <f t="shared" si="11"/>
        <v/>
      </c>
      <c r="R115" s="82"/>
      <c r="S115" s="81"/>
      <c r="T115" s="81"/>
      <c r="U115" s="81"/>
    </row>
    <row r="116" s="72" customFormat="1" customHeight="1" spans="2:21">
      <c r="B116" s="73"/>
      <c r="C116" s="74"/>
      <c r="D116" s="74"/>
      <c r="E116" s="74"/>
      <c r="F116" s="75"/>
      <c r="G116" s="76"/>
      <c r="H116" s="77"/>
      <c r="I116" s="108" t="str">
        <f>IF(B116="","",_xlfn.XLOOKUP(N116,#REF!,#REF!))</f>
        <v/>
      </c>
      <c r="J116" s="105" t="str">
        <f>IF(B116="","",_xlfn.XLOOKUP(N116,#REF!,芝麻工资表!B:B))</f>
        <v/>
      </c>
      <c r="K116" s="105" t="str">
        <f t="shared" si="6"/>
        <v/>
      </c>
      <c r="L116" s="105" t="str">
        <f t="shared" si="7"/>
        <v/>
      </c>
      <c r="M116" s="105" t="str">
        <f>IF(Q116="","",_xlfn.XLOOKUP(Q116,立项!W:W,立项!H:H))</f>
        <v/>
      </c>
      <c r="N116" s="109" t="str">
        <f t="shared" si="8"/>
        <v/>
      </c>
      <c r="O116" s="109" t="str">
        <f t="shared" si="9"/>
        <v/>
      </c>
      <c r="P116" s="110" t="str">
        <f t="shared" si="10"/>
        <v/>
      </c>
      <c r="Q116" s="114" t="str">
        <f t="shared" si="11"/>
        <v/>
      </c>
      <c r="R116" s="82"/>
      <c r="S116" s="81"/>
      <c r="T116" s="81"/>
      <c r="U116" s="81"/>
    </row>
    <row r="117" s="72" customFormat="1" customHeight="1" spans="2:21">
      <c r="B117" s="73"/>
      <c r="C117" s="74"/>
      <c r="D117" s="74"/>
      <c r="E117" s="74"/>
      <c r="F117" s="75"/>
      <c r="G117" s="76"/>
      <c r="H117" s="77"/>
      <c r="I117" s="108" t="str">
        <f>IF(B117="","",_xlfn.XLOOKUP(N117,#REF!,#REF!))</f>
        <v/>
      </c>
      <c r="J117" s="105" t="str">
        <f>IF(B117="","",_xlfn.XLOOKUP(N117,#REF!,芝麻工资表!B:B))</f>
        <v/>
      </c>
      <c r="K117" s="105" t="str">
        <f t="shared" si="6"/>
        <v/>
      </c>
      <c r="L117" s="105" t="str">
        <f t="shared" si="7"/>
        <v/>
      </c>
      <c r="M117" s="105" t="str">
        <f>IF(Q117="","",_xlfn.XLOOKUP(Q117,立项!W:W,立项!H:H))</f>
        <v/>
      </c>
      <c r="N117" s="109" t="str">
        <f t="shared" si="8"/>
        <v/>
      </c>
      <c r="O117" s="109" t="str">
        <f t="shared" si="9"/>
        <v/>
      </c>
      <c r="P117" s="110" t="str">
        <f t="shared" si="10"/>
        <v/>
      </c>
      <c r="Q117" s="114" t="str">
        <f t="shared" si="11"/>
        <v/>
      </c>
      <c r="R117" s="82"/>
      <c r="S117" s="81"/>
      <c r="T117" s="81"/>
      <c r="U117" s="81"/>
    </row>
    <row r="118" s="72" customFormat="1" customHeight="1" spans="2:21">
      <c r="B118" s="73"/>
      <c r="C118" s="74"/>
      <c r="D118" s="74"/>
      <c r="E118" s="74"/>
      <c r="F118" s="75"/>
      <c r="G118" s="76"/>
      <c r="H118" s="77"/>
      <c r="I118" s="108" t="str">
        <f>IF(B118="","",_xlfn.XLOOKUP(N118,#REF!,#REF!))</f>
        <v/>
      </c>
      <c r="J118" s="105" t="str">
        <f>IF(B118="","",_xlfn.XLOOKUP(N118,#REF!,芝麻工资表!B:B))</f>
        <v/>
      </c>
      <c r="K118" s="105" t="str">
        <f t="shared" si="6"/>
        <v/>
      </c>
      <c r="L118" s="105" t="str">
        <f t="shared" si="7"/>
        <v/>
      </c>
      <c r="M118" s="105" t="str">
        <f>IF(Q118="","",_xlfn.XLOOKUP(Q118,立项!W:W,立项!H:H))</f>
        <v/>
      </c>
      <c r="N118" s="109" t="str">
        <f t="shared" si="8"/>
        <v/>
      </c>
      <c r="O118" s="109" t="str">
        <f t="shared" si="9"/>
        <v/>
      </c>
      <c r="P118" s="110" t="str">
        <f t="shared" si="10"/>
        <v/>
      </c>
      <c r="Q118" s="114" t="str">
        <f t="shared" si="11"/>
        <v/>
      </c>
      <c r="R118" s="82"/>
      <c r="S118" s="81"/>
      <c r="T118" s="81"/>
      <c r="U118" s="81"/>
    </row>
    <row r="119" s="72" customFormat="1" customHeight="1" spans="2:21">
      <c r="B119" s="73"/>
      <c r="C119" s="74"/>
      <c r="D119" s="74"/>
      <c r="E119" s="74"/>
      <c r="F119" s="75"/>
      <c r="G119" s="76"/>
      <c r="H119" s="77"/>
      <c r="I119" s="108" t="str">
        <f>IF(B119="","",_xlfn.XLOOKUP(N119,#REF!,#REF!))</f>
        <v/>
      </c>
      <c r="J119" s="105" t="str">
        <f>IF(B119="","",_xlfn.XLOOKUP(N119,#REF!,芝麻工资表!B:B))</f>
        <v/>
      </c>
      <c r="K119" s="105" t="str">
        <f t="shared" si="6"/>
        <v/>
      </c>
      <c r="L119" s="105" t="str">
        <f t="shared" si="7"/>
        <v/>
      </c>
      <c r="M119" s="105" t="str">
        <f>IF(Q119="","",_xlfn.XLOOKUP(Q119,立项!W:W,立项!H:H))</f>
        <v/>
      </c>
      <c r="N119" s="109" t="str">
        <f t="shared" si="8"/>
        <v/>
      </c>
      <c r="O119" s="109" t="str">
        <f t="shared" si="9"/>
        <v/>
      </c>
      <c r="P119" s="110" t="str">
        <f t="shared" si="10"/>
        <v/>
      </c>
      <c r="Q119" s="114" t="str">
        <f t="shared" si="11"/>
        <v/>
      </c>
      <c r="R119" s="82"/>
      <c r="S119" s="81"/>
      <c r="T119" s="81"/>
      <c r="U119" s="81"/>
    </row>
    <row r="120" s="72" customFormat="1" customHeight="1" spans="2:21">
      <c r="B120" s="73"/>
      <c r="C120" s="74"/>
      <c r="D120" s="74"/>
      <c r="E120" s="74"/>
      <c r="F120" s="75"/>
      <c r="G120" s="76"/>
      <c r="H120" s="77"/>
      <c r="I120" s="108" t="str">
        <f>IF(B120="","",_xlfn.XLOOKUP(N120,#REF!,#REF!))</f>
        <v/>
      </c>
      <c r="J120" s="105" t="str">
        <f>IF(B120="","",_xlfn.XLOOKUP(N120,#REF!,芝麻工资表!B:B))</f>
        <v/>
      </c>
      <c r="K120" s="105" t="str">
        <f t="shared" si="6"/>
        <v/>
      </c>
      <c r="L120" s="105" t="str">
        <f t="shared" si="7"/>
        <v/>
      </c>
      <c r="M120" s="105" t="str">
        <f>IF(Q120="","",_xlfn.XLOOKUP(Q120,立项!W:W,立项!H:H))</f>
        <v/>
      </c>
      <c r="N120" s="109" t="str">
        <f t="shared" si="8"/>
        <v/>
      </c>
      <c r="O120" s="109" t="str">
        <f t="shared" si="9"/>
        <v/>
      </c>
      <c r="P120" s="110" t="str">
        <f t="shared" si="10"/>
        <v/>
      </c>
      <c r="Q120" s="114" t="str">
        <f t="shared" si="11"/>
        <v/>
      </c>
      <c r="R120" s="82"/>
      <c r="S120" s="81"/>
      <c r="T120" s="81"/>
      <c r="U120" s="81"/>
    </row>
    <row r="121" s="72" customFormat="1" customHeight="1" spans="2:21">
      <c r="B121" s="73"/>
      <c r="C121" s="74"/>
      <c r="D121" s="74"/>
      <c r="E121" s="74"/>
      <c r="F121" s="75"/>
      <c r="G121" s="76"/>
      <c r="H121" s="77"/>
      <c r="I121" s="108" t="str">
        <f>IF(B121="","",_xlfn.XLOOKUP(N121,#REF!,#REF!))</f>
        <v/>
      </c>
      <c r="J121" s="105" t="str">
        <f>IF(B121="","",_xlfn.XLOOKUP(N121,#REF!,芝麻工资表!B:B))</f>
        <v/>
      </c>
      <c r="K121" s="105" t="str">
        <f t="shared" si="6"/>
        <v/>
      </c>
      <c r="L121" s="105" t="str">
        <f t="shared" si="7"/>
        <v/>
      </c>
      <c r="M121" s="105" t="str">
        <f>IF(Q121="","",_xlfn.XLOOKUP(Q121,立项!W:W,立项!H:H))</f>
        <v/>
      </c>
      <c r="N121" s="109" t="str">
        <f t="shared" si="8"/>
        <v/>
      </c>
      <c r="O121" s="109" t="str">
        <f t="shared" si="9"/>
        <v/>
      </c>
      <c r="P121" s="110" t="str">
        <f t="shared" si="10"/>
        <v/>
      </c>
      <c r="Q121" s="114" t="str">
        <f t="shared" si="11"/>
        <v/>
      </c>
      <c r="R121" s="82"/>
      <c r="S121" s="81"/>
      <c r="T121" s="81"/>
      <c r="U121" s="81"/>
    </row>
    <row r="122" s="72" customFormat="1" customHeight="1" spans="2:21">
      <c r="B122" s="73"/>
      <c r="C122" s="74"/>
      <c r="D122" s="74"/>
      <c r="E122" s="74"/>
      <c r="F122" s="75"/>
      <c r="G122" s="76"/>
      <c r="H122" s="77"/>
      <c r="I122" s="108" t="str">
        <f>IF(B122="","",_xlfn.XLOOKUP(N122,#REF!,#REF!))</f>
        <v/>
      </c>
      <c r="J122" s="105" t="str">
        <f>IF(B122="","",_xlfn.XLOOKUP(N122,#REF!,芝麻工资表!B:B))</f>
        <v/>
      </c>
      <c r="K122" s="105" t="str">
        <f t="shared" si="6"/>
        <v/>
      </c>
      <c r="L122" s="105" t="str">
        <f t="shared" si="7"/>
        <v/>
      </c>
      <c r="M122" s="105" t="str">
        <f>IF(Q122="","",_xlfn.XLOOKUP(Q122,立项!W:W,立项!H:H))</f>
        <v/>
      </c>
      <c r="N122" s="109" t="str">
        <f t="shared" si="8"/>
        <v/>
      </c>
      <c r="O122" s="109" t="str">
        <f t="shared" si="9"/>
        <v/>
      </c>
      <c r="P122" s="110" t="str">
        <f t="shared" si="10"/>
        <v/>
      </c>
      <c r="Q122" s="114" t="str">
        <f t="shared" si="11"/>
        <v/>
      </c>
      <c r="R122" s="82"/>
      <c r="S122" s="81"/>
      <c r="T122" s="81"/>
      <c r="U122" s="81"/>
    </row>
    <row r="123" s="72" customFormat="1" customHeight="1" spans="2:21">
      <c r="B123" s="73"/>
      <c r="C123" s="74"/>
      <c r="D123" s="74"/>
      <c r="E123" s="74"/>
      <c r="F123" s="75"/>
      <c r="G123" s="76"/>
      <c r="H123" s="77"/>
      <c r="I123" s="108" t="str">
        <f>IF(B123="","",_xlfn.XLOOKUP(N123,#REF!,#REF!))</f>
        <v/>
      </c>
      <c r="J123" s="105" t="str">
        <f>IF(B123="","",_xlfn.XLOOKUP(N123,#REF!,芝麻工资表!B:B))</f>
        <v/>
      </c>
      <c r="K123" s="105" t="str">
        <f t="shared" si="6"/>
        <v/>
      </c>
      <c r="L123" s="105" t="str">
        <f t="shared" si="7"/>
        <v/>
      </c>
      <c r="M123" s="105" t="str">
        <f>IF(Q123="","",_xlfn.XLOOKUP(Q123,立项!W:W,立项!H:H))</f>
        <v/>
      </c>
      <c r="N123" s="109" t="str">
        <f t="shared" si="8"/>
        <v/>
      </c>
      <c r="O123" s="109" t="str">
        <f t="shared" si="9"/>
        <v/>
      </c>
      <c r="P123" s="110" t="str">
        <f t="shared" si="10"/>
        <v/>
      </c>
      <c r="Q123" s="114" t="str">
        <f t="shared" si="11"/>
        <v/>
      </c>
      <c r="R123" s="82"/>
      <c r="S123" s="81"/>
      <c r="T123" s="81"/>
      <c r="U123" s="81"/>
    </row>
    <row r="124" s="72" customFormat="1" customHeight="1" spans="2:21">
      <c r="B124" s="73"/>
      <c r="C124" s="74"/>
      <c r="D124" s="74"/>
      <c r="E124" s="74"/>
      <c r="F124" s="75"/>
      <c r="G124" s="76"/>
      <c r="H124" s="77"/>
      <c r="I124" s="108" t="str">
        <f>IF(B124="","",_xlfn.XLOOKUP(N124,#REF!,#REF!))</f>
        <v/>
      </c>
      <c r="J124" s="105" t="str">
        <f>IF(B124="","",_xlfn.XLOOKUP(N124,#REF!,芝麻工资表!B:B))</f>
        <v/>
      </c>
      <c r="K124" s="105" t="str">
        <f t="shared" si="6"/>
        <v/>
      </c>
      <c r="L124" s="105" t="str">
        <f t="shared" si="7"/>
        <v/>
      </c>
      <c r="M124" s="105" t="str">
        <f>IF(Q124="","",_xlfn.XLOOKUP(Q124,立项!W:W,立项!H:H))</f>
        <v/>
      </c>
      <c r="N124" s="109" t="str">
        <f t="shared" si="8"/>
        <v/>
      </c>
      <c r="O124" s="109" t="str">
        <f t="shared" si="9"/>
        <v/>
      </c>
      <c r="P124" s="110" t="str">
        <f t="shared" si="10"/>
        <v/>
      </c>
      <c r="Q124" s="114" t="str">
        <f t="shared" si="11"/>
        <v/>
      </c>
      <c r="R124" s="82"/>
      <c r="S124" s="81"/>
      <c r="T124" s="81"/>
      <c r="U124" s="81"/>
    </row>
    <row r="125" s="72" customFormat="1" customHeight="1" spans="2:21">
      <c r="B125" s="73"/>
      <c r="C125" s="74"/>
      <c r="D125" s="74"/>
      <c r="E125" s="74"/>
      <c r="F125" s="75"/>
      <c r="G125" s="76"/>
      <c r="H125" s="77"/>
      <c r="I125" s="108" t="str">
        <f>IF(B125="","",_xlfn.XLOOKUP(N125,#REF!,#REF!))</f>
        <v/>
      </c>
      <c r="J125" s="105" t="str">
        <f>IF(B125="","",_xlfn.XLOOKUP(N125,#REF!,芝麻工资表!B:B))</f>
        <v/>
      </c>
      <c r="K125" s="105" t="str">
        <f t="shared" si="6"/>
        <v/>
      </c>
      <c r="L125" s="105" t="str">
        <f t="shared" si="7"/>
        <v/>
      </c>
      <c r="M125" s="105" t="str">
        <f>IF(Q125="","",_xlfn.XLOOKUP(Q125,立项!W:W,立项!H:H))</f>
        <v/>
      </c>
      <c r="N125" s="109" t="str">
        <f t="shared" si="8"/>
        <v/>
      </c>
      <c r="O125" s="109" t="str">
        <f t="shared" si="9"/>
        <v/>
      </c>
      <c r="P125" s="110" t="str">
        <f t="shared" si="10"/>
        <v/>
      </c>
      <c r="Q125" s="114" t="str">
        <f t="shared" si="11"/>
        <v/>
      </c>
      <c r="R125" s="82"/>
      <c r="S125" s="81"/>
      <c r="T125" s="81"/>
      <c r="U125" s="81"/>
    </row>
    <row r="126" s="72" customFormat="1" customHeight="1" spans="2:21">
      <c r="B126" s="73"/>
      <c r="C126" s="74"/>
      <c r="D126" s="74"/>
      <c r="E126" s="74"/>
      <c r="F126" s="75"/>
      <c r="G126" s="76"/>
      <c r="H126" s="77"/>
      <c r="I126" s="108" t="str">
        <f>IF(B126="","",_xlfn.XLOOKUP(N126,#REF!,#REF!))</f>
        <v/>
      </c>
      <c r="J126" s="105" t="str">
        <f>IF(B126="","",_xlfn.XLOOKUP(N126,#REF!,芝麻工资表!B:B))</f>
        <v/>
      </c>
      <c r="K126" s="105" t="str">
        <f t="shared" si="6"/>
        <v/>
      </c>
      <c r="L126" s="105" t="str">
        <f t="shared" si="7"/>
        <v/>
      </c>
      <c r="M126" s="105" t="str">
        <f>IF(Q126="","",_xlfn.XLOOKUP(Q126,立项!W:W,立项!H:H))</f>
        <v/>
      </c>
      <c r="N126" s="109" t="str">
        <f t="shared" si="8"/>
        <v/>
      </c>
      <c r="O126" s="109" t="str">
        <f t="shared" si="9"/>
        <v/>
      </c>
      <c r="P126" s="110" t="str">
        <f t="shared" si="10"/>
        <v/>
      </c>
      <c r="Q126" s="114" t="str">
        <f t="shared" si="11"/>
        <v/>
      </c>
      <c r="R126" s="82"/>
      <c r="S126" s="81"/>
      <c r="T126" s="81"/>
      <c r="U126" s="81"/>
    </row>
    <row r="127" s="72" customFormat="1" customHeight="1" spans="2:21">
      <c r="B127" s="73"/>
      <c r="C127" s="74"/>
      <c r="D127" s="74"/>
      <c r="E127" s="74"/>
      <c r="F127" s="75"/>
      <c r="G127" s="76"/>
      <c r="H127" s="77"/>
      <c r="I127" s="108" t="str">
        <f>IF(B127="","",_xlfn.XLOOKUP(N127,#REF!,#REF!))</f>
        <v/>
      </c>
      <c r="J127" s="105" t="str">
        <f>IF(B127="","",_xlfn.XLOOKUP(N127,#REF!,芝麻工资表!B:B))</f>
        <v/>
      </c>
      <c r="K127" s="105" t="str">
        <f t="shared" si="6"/>
        <v/>
      </c>
      <c r="L127" s="105" t="str">
        <f t="shared" si="7"/>
        <v/>
      </c>
      <c r="M127" s="105" t="str">
        <f>IF(Q127="","",_xlfn.XLOOKUP(Q127,立项!W:W,立项!H:H))</f>
        <v/>
      </c>
      <c r="N127" s="109" t="str">
        <f t="shared" si="8"/>
        <v/>
      </c>
      <c r="O127" s="109" t="str">
        <f t="shared" si="9"/>
        <v/>
      </c>
      <c r="P127" s="110" t="str">
        <f t="shared" si="10"/>
        <v/>
      </c>
      <c r="Q127" s="114" t="str">
        <f t="shared" si="11"/>
        <v/>
      </c>
      <c r="R127" s="82"/>
      <c r="S127" s="81"/>
      <c r="T127" s="81"/>
      <c r="U127" s="81"/>
    </row>
    <row r="128" s="72" customFormat="1" customHeight="1" spans="2:21">
      <c r="B128" s="73"/>
      <c r="C128" s="74"/>
      <c r="D128" s="74"/>
      <c r="E128" s="74"/>
      <c r="F128" s="75"/>
      <c r="G128" s="76"/>
      <c r="H128" s="77"/>
      <c r="I128" s="108" t="str">
        <f>IF(B128="","",_xlfn.XLOOKUP(N128,#REF!,#REF!))</f>
        <v/>
      </c>
      <c r="J128" s="105" t="str">
        <f>IF(B128="","",_xlfn.XLOOKUP(N128,#REF!,芝麻工资表!B:B))</f>
        <v/>
      </c>
      <c r="K128" s="105" t="str">
        <f t="shared" si="6"/>
        <v/>
      </c>
      <c r="L128" s="105" t="str">
        <f t="shared" si="7"/>
        <v/>
      </c>
      <c r="M128" s="105" t="str">
        <f>IF(Q128="","",_xlfn.XLOOKUP(Q128,立项!W:W,立项!H:H))</f>
        <v/>
      </c>
      <c r="N128" s="109" t="str">
        <f t="shared" si="8"/>
        <v/>
      </c>
      <c r="O128" s="109" t="str">
        <f t="shared" si="9"/>
        <v/>
      </c>
      <c r="P128" s="110" t="str">
        <f t="shared" si="10"/>
        <v/>
      </c>
      <c r="Q128" s="114" t="str">
        <f t="shared" si="11"/>
        <v/>
      </c>
      <c r="R128" s="82"/>
      <c r="S128" s="81"/>
      <c r="T128" s="81"/>
      <c r="U128" s="81"/>
    </row>
    <row r="129" s="72" customFormat="1" customHeight="1" spans="2:21">
      <c r="B129" s="73"/>
      <c r="C129" s="74"/>
      <c r="D129" s="74"/>
      <c r="E129" s="74"/>
      <c r="F129" s="75"/>
      <c r="G129" s="76"/>
      <c r="H129" s="77"/>
      <c r="I129" s="108" t="str">
        <f>IF(B129="","",_xlfn.XLOOKUP(N129,#REF!,#REF!))</f>
        <v/>
      </c>
      <c r="J129" s="105" t="str">
        <f>IF(B129="","",_xlfn.XLOOKUP(N129,#REF!,芝麻工资表!B:B))</f>
        <v/>
      </c>
      <c r="K129" s="105" t="str">
        <f t="shared" si="6"/>
        <v/>
      </c>
      <c r="L129" s="105" t="str">
        <f t="shared" si="7"/>
        <v/>
      </c>
      <c r="M129" s="105" t="str">
        <f>IF(Q129="","",_xlfn.XLOOKUP(Q129,立项!W:W,立项!H:H))</f>
        <v/>
      </c>
      <c r="N129" s="109" t="str">
        <f t="shared" si="8"/>
        <v/>
      </c>
      <c r="O129" s="109" t="str">
        <f t="shared" si="9"/>
        <v/>
      </c>
      <c r="P129" s="110" t="str">
        <f t="shared" si="10"/>
        <v/>
      </c>
      <c r="Q129" s="114" t="str">
        <f t="shared" si="11"/>
        <v/>
      </c>
      <c r="R129" s="82"/>
      <c r="S129" s="81"/>
      <c r="T129" s="81"/>
      <c r="U129" s="81"/>
    </row>
    <row r="130" s="72" customFormat="1" customHeight="1" spans="2:21">
      <c r="B130" s="73"/>
      <c r="C130" s="74"/>
      <c r="D130" s="74"/>
      <c r="E130" s="74"/>
      <c r="F130" s="75"/>
      <c r="G130" s="76"/>
      <c r="H130" s="77"/>
      <c r="I130" s="108" t="str">
        <f>IF(B130="","",_xlfn.XLOOKUP(N130,#REF!,#REF!))</f>
        <v/>
      </c>
      <c r="J130" s="105" t="str">
        <f>IF(B130="","",_xlfn.XLOOKUP(N130,#REF!,芝麻工资表!B:B))</f>
        <v/>
      </c>
      <c r="K130" s="105" t="str">
        <f t="shared" ref="K130:K193" si="12">IF(F130="","",F130-L130)</f>
        <v/>
      </c>
      <c r="L130" s="105" t="str">
        <f t="shared" ref="L130:L193" si="13">IF(F130="","",F130*G130/(1+G130))</f>
        <v/>
      </c>
      <c r="M130" s="105" t="str">
        <f>IF(Q130="","",_xlfn.XLOOKUP(Q130,立项!W:W,立项!H:H))</f>
        <v/>
      </c>
      <c r="N130" s="109" t="str">
        <f t="shared" ref="N130:N193" si="14">IF(H130="","",LEFT(B130,7))</f>
        <v/>
      </c>
      <c r="O130" s="109" t="str">
        <f t="shared" ref="O130:O193" si="15">IF(H130="","",MONTH(H130))</f>
        <v/>
      </c>
      <c r="P130" s="110" t="str">
        <f t="shared" ref="P130:P193" si="16">IF(H130="","",DAY(H130))</f>
        <v/>
      </c>
      <c r="Q130" s="114" t="str">
        <f t="shared" ref="Q130:Q193" si="17">IF(B130="","",MID(B130,9,16))</f>
        <v/>
      </c>
      <c r="R130" s="82"/>
      <c r="S130" s="81"/>
      <c r="T130" s="81"/>
      <c r="U130" s="81"/>
    </row>
    <row r="131" s="72" customFormat="1" customHeight="1" spans="2:21">
      <c r="B131" s="73"/>
      <c r="C131" s="74"/>
      <c r="D131" s="74"/>
      <c r="E131" s="74"/>
      <c r="F131" s="75"/>
      <c r="G131" s="76"/>
      <c r="H131" s="77"/>
      <c r="I131" s="108" t="str">
        <f>IF(B131="","",_xlfn.XLOOKUP(N131,#REF!,#REF!))</f>
        <v/>
      </c>
      <c r="J131" s="105" t="str">
        <f>IF(B131="","",_xlfn.XLOOKUP(N131,#REF!,芝麻工资表!B:B))</f>
        <v/>
      </c>
      <c r="K131" s="105" t="str">
        <f t="shared" si="12"/>
        <v/>
      </c>
      <c r="L131" s="105" t="str">
        <f t="shared" si="13"/>
        <v/>
      </c>
      <c r="M131" s="105" t="str">
        <f>IF(Q131="","",_xlfn.XLOOKUP(Q131,立项!W:W,立项!H:H))</f>
        <v/>
      </c>
      <c r="N131" s="109" t="str">
        <f t="shared" si="14"/>
        <v/>
      </c>
      <c r="O131" s="109" t="str">
        <f t="shared" si="15"/>
        <v/>
      </c>
      <c r="P131" s="110" t="str">
        <f t="shared" si="16"/>
        <v/>
      </c>
      <c r="Q131" s="114" t="str">
        <f t="shared" si="17"/>
        <v/>
      </c>
      <c r="R131" s="82"/>
      <c r="S131" s="81"/>
      <c r="T131" s="81"/>
      <c r="U131" s="81"/>
    </row>
    <row r="132" s="72" customFormat="1" customHeight="1" spans="2:21">
      <c r="B132" s="73"/>
      <c r="C132" s="74"/>
      <c r="D132" s="74"/>
      <c r="E132" s="74"/>
      <c r="F132" s="75"/>
      <c r="G132" s="76"/>
      <c r="H132" s="77"/>
      <c r="I132" s="108" t="str">
        <f>IF(B132="","",_xlfn.XLOOKUP(N132,#REF!,#REF!))</f>
        <v/>
      </c>
      <c r="J132" s="105" t="str">
        <f>IF(B132="","",_xlfn.XLOOKUP(N132,#REF!,芝麻工资表!B:B))</f>
        <v/>
      </c>
      <c r="K132" s="105" t="str">
        <f t="shared" si="12"/>
        <v/>
      </c>
      <c r="L132" s="105" t="str">
        <f t="shared" si="13"/>
        <v/>
      </c>
      <c r="M132" s="105" t="str">
        <f>IF(Q132="","",_xlfn.XLOOKUP(Q132,立项!W:W,立项!H:H))</f>
        <v/>
      </c>
      <c r="N132" s="109" t="str">
        <f t="shared" si="14"/>
        <v/>
      </c>
      <c r="O132" s="109" t="str">
        <f t="shared" si="15"/>
        <v/>
      </c>
      <c r="P132" s="110" t="str">
        <f t="shared" si="16"/>
        <v/>
      </c>
      <c r="Q132" s="114" t="str">
        <f t="shared" si="17"/>
        <v/>
      </c>
      <c r="R132" s="82"/>
      <c r="S132" s="81"/>
      <c r="T132" s="81"/>
      <c r="U132" s="81"/>
    </row>
    <row r="133" s="72" customFormat="1" customHeight="1" spans="2:21">
      <c r="B133" s="73"/>
      <c r="C133" s="74"/>
      <c r="D133" s="74"/>
      <c r="E133" s="74"/>
      <c r="F133" s="75"/>
      <c r="G133" s="76"/>
      <c r="H133" s="77"/>
      <c r="I133" s="108" t="str">
        <f>IF(B133="","",_xlfn.XLOOKUP(N133,#REF!,#REF!))</f>
        <v/>
      </c>
      <c r="J133" s="105" t="str">
        <f>IF(B133="","",_xlfn.XLOOKUP(N133,#REF!,芝麻工资表!B:B))</f>
        <v/>
      </c>
      <c r="K133" s="105" t="str">
        <f t="shared" si="12"/>
        <v/>
      </c>
      <c r="L133" s="105" t="str">
        <f t="shared" si="13"/>
        <v/>
      </c>
      <c r="M133" s="105" t="str">
        <f>IF(Q133="","",_xlfn.XLOOKUP(Q133,立项!W:W,立项!H:H))</f>
        <v/>
      </c>
      <c r="N133" s="109" t="str">
        <f t="shared" si="14"/>
        <v/>
      </c>
      <c r="O133" s="109" t="str">
        <f t="shared" si="15"/>
        <v/>
      </c>
      <c r="P133" s="110" t="str">
        <f t="shared" si="16"/>
        <v/>
      </c>
      <c r="Q133" s="114" t="str">
        <f t="shared" si="17"/>
        <v/>
      </c>
      <c r="R133" s="82"/>
      <c r="S133" s="81"/>
      <c r="T133" s="81"/>
      <c r="U133" s="81"/>
    </row>
    <row r="134" s="72" customFormat="1" customHeight="1" spans="2:21">
      <c r="B134" s="73"/>
      <c r="C134" s="74"/>
      <c r="D134" s="74"/>
      <c r="E134" s="74"/>
      <c r="F134" s="75"/>
      <c r="G134" s="76"/>
      <c r="H134" s="77"/>
      <c r="I134" s="108" t="str">
        <f>IF(B134="","",_xlfn.XLOOKUP(N134,#REF!,#REF!))</f>
        <v/>
      </c>
      <c r="J134" s="105" t="str">
        <f>IF(B134="","",_xlfn.XLOOKUP(N134,#REF!,芝麻工资表!B:B))</f>
        <v/>
      </c>
      <c r="K134" s="105" t="str">
        <f t="shared" si="12"/>
        <v/>
      </c>
      <c r="L134" s="105" t="str">
        <f t="shared" si="13"/>
        <v/>
      </c>
      <c r="M134" s="105" t="str">
        <f>IF(Q134="","",_xlfn.XLOOKUP(Q134,立项!W:W,立项!H:H))</f>
        <v/>
      </c>
      <c r="N134" s="109" t="str">
        <f t="shared" si="14"/>
        <v/>
      </c>
      <c r="O134" s="109" t="str">
        <f t="shared" si="15"/>
        <v/>
      </c>
      <c r="P134" s="110" t="str">
        <f t="shared" si="16"/>
        <v/>
      </c>
      <c r="Q134" s="114" t="str">
        <f t="shared" si="17"/>
        <v/>
      </c>
      <c r="R134" s="82"/>
      <c r="S134" s="81"/>
      <c r="T134" s="81"/>
      <c r="U134" s="81"/>
    </row>
    <row r="135" s="72" customFormat="1" customHeight="1" spans="2:21">
      <c r="B135" s="73"/>
      <c r="C135" s="74"/>
      <c r="D135" s="74"/>
      <c r="E135" s="74"/>
      <c r="F135" s="75"/>
      <c r="G135" s="76"/>
      <c r="H135" s="77"/>
      <c r="I135" s="108" t="str">
        <f>IF(B135="","",_xlfn.XLOOKUP(N135,#REF!,#REF!))</f>
        <v/>
      </c>
      <c r="J135" s="105" t="str">
        <f>IF(B135="","",_xlfn.XLOOKUP(N135,#REF!,芝麻工资表!B:B))</f>
        <v/>
      </c>
      <c r="K135" s="105" t="str">
        <f t="shared" si="12"/>
        <v/>
      </c>
      <c r="L135" s="105" t="str">
        <f t="shared" si="13"/>
        <v/>
      </c>
      <c r="M135" s="105" t="str">
        <f>IF(Q135="","",_xlfn.XLOOKUP(Q135,立项!W:W,立项!H:H))</f>
        <v/>
      </c>
      <c r="N135" s="109" t="str">
        <f t="shared" si="14"/>
        <v/>
      </c>
      <c r="O135" s="109" t="str">
        <f t="shared" si="15"/>
        <v/>
      </c>
      <c r="P135" s="110" t="str">
        <f t="shared" si="16"/>
        <v/>
      </c>
      <c r="Q135" s="114" t="str">
        <f t="shared" si="17"/>
        <v/>
      </c>
      <c r="R135" s="82"/>
      <c r="S135" s="81"/>
      <c r="T135" s="81"/>
      <c r="U135" s="81"/>
    </row>
    <row r="136" s="72" customFormat="1" customHeight="1" spans="2:21">
      <c r="B136" s="73"/>
      <c r="C136" s="74"/>
      <c r="D136" s="74"/>
      <c r="E136" s="74"/>
      <c r="F136" s="75"/>
      <c r="G136" s="76"/>
      <c r="H136" s="77"/>
      <c r="I136" s="108" t="str">
        <f>IF(B136="","",_xlfn.XLOOKUP(N136,#REF!,#REF!))</f>
        <v/>
      </c>
      <c r="J136" s="105" t="str">
        <f>IF(B136="","",_xlfn.XLOOKUP(N136,#REF!,芝麻工资表!B:B))</f>
        <v/>
      </c>
      <c r="K136" s="105" t="str">
        <f t="shared" si="12"/>
        <v/>
      </c>
      <c r="L136" s="105" t="str">
        <f t="shared" si="13"/>
        <v/>
      </c>
      <c r="M136" s="105" t="str">
        <f>IF(Q136="","",_xlfn.XLOOKUP(Q136,立项!W:W,立项!H:H))</f>
        <v/>
      </c>
      <c r="N136" s="109" t="str">
        <f t="shared" si="14"/>
        <v/>
      </c>
      <c r="O136" s="109" t="str">
        <f t="shared" si="15"/>
        <v/>
      </c>
      <c r="P136" s="110" t="str">
        <f t="shared" si="16"/>
        <v/>
      </c>
      <c r="Q136" s="114" t="str">
        <f t="shared" si="17"/>
        <v/>
      </c>
      <c r="R136" s="82"/>
      <c r="S136" s="81"/>
      <c r="T136" s="81"/>
      <c r="U136" s="81"/>
    </row>
    <row r="137" s="72" customFormat="1" customHeight="1" spans="2:21">
      <c r="B137" s="73"/>
      <c r="C137" s="74"/>
      <c r="D137" s="74"/>
      <c r="E137" s="74"/>
      <c r="F137" s="75"/>
      <c r="G137" s="76"/>
      <c r="H137" s="77"/>
      <c r="I137" s="108" t="str">
        <f>IF(B137="","",_xlfn.XLOOKUP(N137,#REF!,#REF!))</f>
        <v/>
      </c>
      <c r="J137" s="105" t="str">
        <f>IF(B137="","",_xlfn.XLOOKUP(N137,#REF!,芝麻工资表!B:B))</f>
        <v/>
      </c>
      <c r="K137" s="105" t="str">
        <f t="shared" si="12"/>
        <v/>
      </c>
      <c r="L137" s="105" t="str">
        <f t="shared" si="13"/>
        <v/>
      </c>
      <c r="M137" s="105" t="str">
        <f>IF(Q137="","",_xlfn.XLOOKUP(Q137,立项!W:W,立项!H:H))</f>
        <v/>
      </c>
      <c r="N137" s="109" t="str">
        <f t="shared" si="14"/>
        <v/>
      </c>
      <c r="O137" s="109" t="str">
        <f t="shared" si="15"/>
        <v/>
      </c>
      <c r="P137" s="110" t="str">
        <f t="shared" si="16"/>
        <v/>
      </c>
      <c r="Q137" s="114" t="str">
        <f t="shared" si="17"/>
        <v/>
      </c>
      <c r="R137" s="82"/>
      <c r="S137" s="81"/>
      <c r="T137" s="81"/>
      <c r="U137" s="81"/>
    </row>
    <row r="138" s="72" customFormat="1" customHeight="1" spans="2:21">
      <c r="B138" s="73"/>
      <c r="C138" s="74"/>
      <c r="D138" s="74"/>
      <c r="E138" s="74"/>
      <c r="F138" s="75"/>
      <c r="G138" s="76"/>
      <c r="H138" s="77"/>
      <c r="I138" s="108" t="str">
        <f>IF(B138="","",_xlfn.XLOOKUP(N138,#REF!,#REF!))</f>
        <v/>
      </c>
      <c r="J138" s="105" t="str">
        <f>IF(B138="","",_xlfn.XLOOKUP(N138,#REF!,芝麻工资表!B:B))</f>
        <v/>
      </c>
      <c r="K138" s="105" t="str">
        <f t="shared" si="12"/>
        <v/>
      </c>
      <c r="L138" s="105" t="str">
        <f t="shared" si="13"/>
        <v/>
      </c>
      <c r="M138" s="105" t="str">
        <f>IF(Q138="","",_xlfn.XLOOKUP(Q138,立项!W:W,立项!H:H))</f>
        <v/>
      </c>
      <c r="N138" s="109" t="str">
        <f t="shared" si="14"/>
        <v/>
      </c>
      <c r="O138" s="109" t="str">
        <f t="shared" si="15"/>
        <v/>
      </c>
      <c r="P138" s="110" t="str">
        <f t="shared" si="16"/>
        <v/>
      </c>
      <c r="Q138" s="114" t="str">
        <f t="shared" si="17"/>
        <v/>
      </c>
      <c r="R138" s="82"/>
      <c r="S138" s="81"/>
      <c r="T138" s="81"/>
      <c r="U138" s="81"/>
    </row>
    <row r="139" s="72" customFormat="1" customHeight="1" spans="2:21">
      <c r="B139" s="73"/>
      <c r="C139" s="74"/>
      <c r="D139" s="74"/>
      <c r="E139" s="74"/>
      <c r="F139" s="75"/>
      <c r="G139" s="76"/>
      <c r="H139" s="77"/>
      <c r="I139" s="108" t="str">
        <f>IF(B139="","",_xlfn.XLOOKUP(N139,#REF!,#REF!))</f>
        <v/>
      </c>
      <c r="J139" s="105" t="str">
        <f>IF(B139="","",_xlfn.XLOOKUP(N139,#REF!,芝麻工资表!B:B))</f>
        <v/>
      </c>
      <c r="K139" s="105" t="str">
        <f t="shared" si="12"/>
        <v/>
      </c>
      <c r="L139" s="105" t="str">
        <f t="shared" si="13"/>
        <v/>
      </c>
      <c r="M139" s="105" t="str">
        <f>IF(Q139="","",_xlfn.XLOOKUP(Q139,立项!W:W,立项!H:H))</f>
        <v/>
      </c>
      <c r="N139" s="109" t="str">
        <f t="shared" si="14"/>
        <v/>
      </c>
      <c r="O139" s="109" t="str">
        <f t="shared" si="15"/>
        <v/>
      </c>
      <c r="P139" s="110" t="str">
        <f t="shared" si="16"/>
        <v/>
      </c>
      <c r="Q139" s="114" t="str">
        <f t="shared" si="17"/>
        <v/>
      </c>
      <c r="R139" s="82"/>
      <c r="S139" s="81"/>
      <c r="T139" s="81"/>
      <c r="U139" s="81"/>
    </row>
    <row r="140" s="72" customFormat="1" customHeight="1" spans="2:21">
      <c r="B140" s="73"/>
      <c r="C140" s="74"/>
      <c r="D140" s="74"/>
      <c r="E140" s="74"/>
      <c r="F140" s="75"/>
      <c r="G140" s="76"/>
      <c r="H140" s="77"/>
      <c r="I140" s="108" t="str">
        <f>IF(B140="","",_xlfn.XLOOKUP(N140,#REF!,#REF!))</f>
        <v/>
      </c>
      <c r="J140" s="105" t="str">
        <f>IF(B140="","",_xlfn.XLOOKUP(N140,#REF!,芝麻工资表!B:B))</f>
        <v/>
      </c>
      <c r="K140" s="105" t="str">
        <f t="shared" si="12"/>
        <v/>
      </c>
      <c r="L140" s="105" t="str">
        <f t="shared" si="13"/>
        <v/>
      </c>
      <c r="M140" s="105" t="str">
        <f>IF(Q140="","",_xlfn.XLOOKUP(Q140,立项!W:W,立项!H:H))</f>
        <v/>
      </c>
      <c r="N140" s="109" t="str">
        <f t="shared" si="14"/>
        <v/>
      </c>
      <c r="O140" s="109" t="str">
        <f t="shared" si="15"/>
        <v/>
      </c>
      <c r="P140" s="110" t="str">
        <f t="shared" si="16"/>
        <v/>
      </c>
      <c r="Q140" s="114" t="str">
        <f t="shared" si="17"/>
        <v/>
      </c>
      <c r="R140" s="82"/>
      <c r="S140" s="81"/>
      <c r="T140" s="81"/>
      <c r="U140" s="81"/>
    </row>
    <row r="141" s="72" customFormat="1" customHeight="1" spans="2:21">
      <c r="B141" s="73"/>
      <c r="C141" s="74"/>
      <c r="D141" s="74"/>
      <c r="E141" s="74"/>
      <c r="F141" s="75"/>
      <c r="G141" s="76"/>
      <c r="H141" s="77"/>
      <c r="I141" s="108" t="str">
        <f>IF(B141="","",_xlfn.XLOOKUP(N141,#REF!,#REF!))</f>
        <v/>
      </c>
      <c r="J141" s="105" t="str">
        <f>IF(B141="","",_xlfn.XLOOKUP(N141,#REF!,芝麻工资表!B:B))</f>
        <v/>
      </c>
      <c r="K141" s="105" t="str">
        <f t="shared" si="12"/>
        <v/>
      </c>
      <c r="L141" s="105" t="str">
        <f t="shared" si="13"/>
        <v/>
      </c>
      <c r="M141" s="105" t="str">
        <f>IF(Q141="","",_xlfn.XLOOKUP(Q141,立项!W:W,立项!H:H))</f>
        <v/>
      </c>
      <c r="N141" s="109" t="str">
        <f t="shared" si="14"/>
        <v/>
      </c>
      <c r="O141" s="109" t="str">
        <f t="shared" si="15"/>
        <v/>
      </c>
      <c r="P141" s="110" t="str">
        <f t="shared" si="16"/>
        <v/>
      </c>
      <c r="Q141" s="114" t="str">
        <f t="shared" si="17"/>
        <v/>
      </c>
      <c r="R141" s="82"/>
      <c r="S141" s="81"/>
      <c r="T141" s="81"/>
      <c r="U141" s="81"/>
    </row>
    <row r="142" s="72" customFormat="1" customHeight="1" spans="2:21">
      <c r="B142" s="73"/>
      <c r="C142" s="74"/>
      <c r="D142" s="74"/>
      <c r="E142" s="74"/>
      <c r="F142" s="75"/>
      <c r="G142" s="76"/>
      <c r="H142" s="77"/>
      <c r="I142" s="108" t="str">
        <f>IF(B142="","",_xlfn.XLOOKUP(N142,#REF!,#REF!))</f>
        <v/>
      </c>
      <c r="J142" s="105" t="str">
        <f>IF(B142="","",_xlfn.XLOOKUP(N142,#REF!,芝麻工资表!B:B))</f>
        <v/>
      </c>
      <c r="K142" s="105" t="str">
        <f t="shared" si="12"/>
        <v/>
      </c>
      <c r="L142" s="105" t="str">
        <f t="shared" si="13"/>
        <v/>
      </c>
      <c r="M142" s="105" t="str">
        <f>IF(Q142="","",_xlfn.XLOOKUP(Q142,立项!W:W,立项!H:H))</f>
        <v/>
      </c>
      <c r="N142" s="109" t="str">
        <f t="shared" si="14"/>
        <v/>
      </c>
      <c r="O142" s="109" t="str">
        <f t="shared" si="15"/>
        <v/>
      </c>
      <c r="P142" s="110" t="str">
        <f t="shared" si="16"/>
        <v/>
      </c>
      <c r="Q142" s="114" t="str">
        <f t="shared" si="17"/>
        <v/>
      </c>
      <c r="R142" s="82"/>
      <c r="S142" s="81"/>
      <c r="T142" s="81"/>
      <c r="U142" s="81"/>
    </row>
    <row r="143" s="72" customFormat="1" customHeight="1" spans="2:21">
      <c r="B143" s="73"/>
      <c r="C143" s="74"/>
      <c r="D143" s="74"/>
      <c r="E143" s="74"/>
      <c r="F143" s="75"/>
      <c r="G143" s="76"/>
      <c r="H143" s="77"/>
      <c r="I143" s="108" t="str">
        <f>IF(B143="","",_xlfn.XLOOKUP(N143,#REF!,#REF!))</f>
        <v/>
      </c>
      <c r="J143" s="105" t="str">
        <f>IF(B143="","",_xlfn.XLOOKUP(N143,#REF!,芝麻工资表!B:B))</f>
        <v/>
      </c>
      <c r="K143" s="105" t="str">
        <f t="shared" si="12"/>
        <v/>
      </c>
      <c r="L143" s="105" t="str">
        <f t="shared" si="13"/>
        <v/>
      </c>
      <c r="M143" s="105" t="str">
        <f>IF(Q143="","",_xlfn.XLOOKUP(Q143,立项!W:W,立项!H:H))</f>
        <v/>
      </c>
      <c r="N143" s="109" t="str">
        <f t="shared" si="14"/>
        <v/>
      </c>
      <c r="O143" s="109" t="str">
        <f t="shared" si="15"/>
        <v/>
      </c>
      <c r="P143" s="110" t="str">
        <f t="shared" si="16"/>
        <v/>
      </c>
      <c r="Q143" s="114" t="str">
        <f t="shared" si="17"/>
        <v/>
      </c>
      <c r="R143" s="82"/>
      <c r="S143" s="81"/>
      <c r="T143" s="81"/>
      <c r="U143" s="81"/>
    </row>
    <row r="144" s="72" customFormat="1" customHeight="1" spans="2:21">
      <c r="B144" s="73"/>
      <c r="C144" s="74"/>
      <c r="D144" s="74"/>
      <c r="E144" s="74"/>
      <c r="F144" s="75"/>
      <c r="G144" s="76"/>
      <c r="H144" s="77"/>
      <c r="I144" s="108" t="str">
        <f>IF(B144="","",_xlfn.XLOOKUP(N144,#REF!,#REF!))</f>
        <v/>
      </c>
      <c r="J144" s="105" t="str">
        <f>IF(B144="","",_xlfn.XLOOKUP(N144,#REF!,芝麻工资表!B:B))</f>
        <v/>
      </c>
      <c r="K144" s="105" t="str">
        <f t="shared" si="12"/>
        <v/>
      </c>
      <c r="L144" s="105" t="str">
        <f t="shared" si="13"/>
        <v/>
      </c>
      <c r="M144" s="105" t="str">
        <f>IF(Q144="","",_xlfn.XLOOKUP(Q144,立项!W:W,立项!H:H))</f>
        <v/>
      </c>
      <c r="N144" s="109" t="str">
        <f t="shared" si="14"/>
        <v/>
      </c>
      <c r="O144" s="109" t="str">
        <f t="shared" si="15"/>
        <v/>
      </c>
      <c r="P144" s="110" t="str">
        <f t="shared" si="16"/>
        <v/>
      </c>
      <c r="Q144" s="114" t="str">
        <f t="shared" si="17"/>
        <v/>
      </c>
      <c r="R144" s="82"/>
      <c r="S144" s="81"/>
      <c r="T144" s="81"/>
      <c r="U144" s="81"/>
    </row>
    <row r="145" s="72" customFormat="1" customHeight="1" spans="2:21">
      <c r="B145" s="73"/>
      <c r="C145" s="74"/>
      <c r="D145" s="74"/>
      <c r="E145" s="74"/>
      <c r="F145" s="75"/>
      <c r="G145" s="76"/>
      <c r="H145" s="77"/>
      <c r="I145" s="108" t="str">
        <f>IF(B145="","",_xlfn.XLOOKUP(N145,#REF!,#REF!))</f>
        <v/>
      </c>
      <c r="J145" s="105" t="str">
        <f>IF(B145="","",_xlfn.XLOOKUP(N145,#REF!,芝麻工资表!B:B))</f>
        <v/>
      </c>
      <c r="K145" s="105" t="str">
        <f t="shared" si="12"/>
        <v/>
      </c>
      <c r="L145" s="105" t="str">
        <f t="shared" si="13"/>
        <v/>
      </c>
      <c r="M145" s="105" t="str">
        <f>IF(Q145="","",_xlfn.XLOOKUP(Q145,立项!W:W,立项!H:H))</f>
        <v/>
      </c>
      <c r="N145" s="109" t="str">
        <f t="shared" si="14"/>
        <v/>
      </c>
      <c r="O145" s="109" t="str">
        <f t="shared" si="15"/>
        <v/>
      </c>
      <c r="P145" s="110" t="str">
        <f t="shared" si="16"/>
        <v/>
      </c>
      <c r="Q145" s="114" t="str">
        <f t="shared" si="17"/>
        <v/>
      </c>
      <c r="R145" s="82"/>
      <c r="S145" s="81"/>
      <c r="T145" s="81"/>
      <c r="U145" s="81"/>
    </row>
    <row r="146" s="72" customFormat="1" customHeight="1" spans="2:21">
      <c r="B146" s="73"/>
      <c r="C146" s="74"/>
      <c r="D146" s="74"/>
      <c r="E146" s="74"/>
      <c r="F146" s="75"/>
      <c r="G146" s="76"/>
      <c r="H146" s="77"/>
      <c r="I146" s="108" t="str">
        <f>IF(B146="","",_xlfn.XLOOKUP(N146,#REF!,#REF!))</f>
        <v/>
      </c>
      <c r="J146" s="105" t="str">
        <f>IF(B146="","",_xlfn.XLOOKUP(N146,#REF!,芝麻工资表!B:B))</f>
        <v/>
      </c>
      <c r="K146" s="105" t="str">
        <f t="shared" si="12"/>
        <v/>
      </c>
      <c r="L146" s="105" t="str">
        <f t="shared" si="13"/>
        <v/>
      </c>
      <c r="M146" s="105" t="str">
        <f>IF(Q146="","",_xlfn.XLOOKUP(Q146,立项!W:W,立项!H:H))</f>
        <v/>
      </c>
      <c r="N146" s="109" t="str">
        <f t="shared" si="14"/>
        <v/>
      </c>
      <c r="O146" s="109" t="str">
        <f t="shared" si="15"/>
        <v/>
      </c>
      <c r="P146" s="110" t="str">
        <f t="shared" si="16"/>
        <v/>
      </c>
      <c r="Q146" s="114" t="str">
        <f t="shared" si="17"/>
        <v/>
      </c>
      <c r="R146" s="82"/>
      <c r="S146" s="81"/>
      <c r="T146" s="81"/>
      <c r="U146" s="81"/>
    </row>
    <row r="147" s="72" customFormat="1" customHeight="1" spans="2:21">
      <c r="B147" s="73"/>
      <c r="C147" s="74"/>
      <c r="D147" s="74"/>
      <c r="E147" s="74"/>
      <c r="F147" s="75"/>
      <c r="G147" s="76"/>
      <c r="H147" s="77"/>
      <c r="I147" s="108" t="str">
        <f>IF(B147="","",_xlfn.XLOOKUP(N147,#REF!,#REF!))</f>
        <v/>
      </c>
      <c r="J147" s="105" t="str">
        <f>IF(B147="","",_xlfn.XLOOKUP(N147,#REF!,芝麻工资表!B:B))</f>
        <v/>
      </c>
      <c r="K147" s="105" t="str">
        <f t="shared" si="12"/>
        <v/>
      </c>
      <c r="L147" s="105" t="str">
        <f t="shared" si="13"/>
        <v/>
      </c>
      <c r="M147" s="105" t="str">
        <f>IF(Q147="","",_xlfn.XLOOKUP(Q147,立项!W:W,立项!H:H))</f>
        <v/>
      </c>
      <c r="N147" s="109" t="str">
        <f t="shared" si="14"/>
        <v/>
      </c>
      <c r="O147" s="109" t="str">
        <f t="shared" si="15"/>
        <v/>
      </c>
      <c r="P147" s="110" t="str">
        <f t="shared" si="16"/>
        <v/>
      </c>
      <c r="Q147" s="114" t="str">
        <f t="shared" si="17"/>
        <v/>
      </c>
      <c r="R147" s="82"/>
      <c r="S147" s="81"/>
      <c r="T147" s="81"/>
      <c r="U147" s="81"/>
    </row>
    <row r="148" s="72" customFormat="1" customHeight="1" spans="2:21">
      <c r="B148" s="73"/>
      <c r="C148" s="74"/>
      <c r="D148" s="74"/>
      <c r="E148" s="74"/>
      <c r="F148" s="75"/>
      <c r="G148" s="76"/>
      <c r="H148" s="77"/>
      <c r="I148" s="108" t="str">
        <f>IF(B148="","",_xlfn.XLOOKUP(N148,#REF!,#REF!))</f>
        <v/>
      </c>
      <c r="J148" s="105" t="str">
        <f>IF(B148="","",_xlfn.XLOOKUP(N148,#REF!,芝麻工资表!B:B))</f>
        <v/>
      </c>
      <c r="K148" s="105" t="str">
        <f t="shared" si="12"/>
        <v/>
      </c>
      <c r="L148" s="105" t="str">
        <f t="shared" si="13"/>
        <v/>
      </c>
      <c r="M148" s="105" t="str">
        <f>IF(Q148="","",_xlfn.XLOOKUP(Q148,立项!W:W,立项!H:H))</f>
        <v/>
      </c>
      <c r="N148" s="109" t="str">
        <f t="shared" si="14"/>
        <v/>
      </c>
      <c r="O148" s="109" t="str">
        <f t="shared" si="15"/>
        <v/>
      </c>
      <c r="P148" s="110" t="str">
        <f t="shared" si="16"/>
        <v/>
      </c>
      <c r="Q148" s="114" t="str">
        <f t="shared" si="17"/>
        <v/>
      </c>
      <c r="R148" s="82"/>
      <c r="S148" s="81"/>
      <c r="T148" s="81"/>
      <c r="U148" s="81"/>
    </row>
    <row r="149" s="72" customFormat="1" customHeight="1" spans="2:21">
      <c r="B149" s="73"/>
      <c r="C149" s="74"/>
      <c r="D149" s="74"/>
      <c r="E149" s="74"/>
      <c r="F149" s="75"/>
      <c r="G149" s="76"/>
      <c r="H149" s="77"/>
      <c r="I149" s="108" t="str">
        <f>IF(B149="","",_xlfn.XLOOKUP(N149,#REF!,#REF!))</f>
        <v/>
      </c>
      <c r="J149" s="105" t="str">
        <f>IF(B149="","",_xlfn.XLOOKUP(N149,#REF!,芝麻工资表!B:B))</f>
        <v/>
      </c>
      <c r="K149" s="105" t="str">
        <f t="shared" si="12"/>
        <v/>
      </c>
      <c r="L149" s="105" t="str">
        <f t="shared" si="13"/>
        <v/>
      </c>
      <c r="M149" s="105" t="str">
        <f>IF(Q149="","",_xlfn.XLOOKUP(Q149,立项!W:W,立项!H:H))</f>
        <v/>
      </c>
      <c r="N149" s="109" t="str">
        <f t="shared" si="14"/>
        <v/>
      </c>
      <c r="O149" s="109" t="str">
        <f t="shared" si="15"/>
        <v/>
      </c>
      <c r="P149" s="110" t="str">
        <f t="shared" si="16"/>
        <v/>
      </c>
      <c r="Q149" s="114" t="str">
        <f t="shared" si="17"/>
        <v/>
      </c>
      <c r="R149" s="82"/>
      <c r="S149" s="81"/>
      <c r="T149" s="81"/>
      <c r="U149" s="81"/>
    </row>
    <row r="150" s="72" customFormat="1" customHeight="1" spans="2:21">
      <c r="B150" s="73"/>
      <c r="C150" s="74"/>
      <c r="D150" s="74"/>
      <c r="E150" s="74"/>
      <c r="F150" s="75"/>
      <c r="G150" s="76"/>
      <c r="H150" s="77"/>
      <c r="I150" s="108" t="str">
        <f>IF(B150="","",_xlfn.XLOOKUP(N150,#REF!,#REF!))</f>
        <v/>
      </c>
      <c r="J150" s="105" t="str">
        <f>IF(B150="","",_xlfn.XLOOKUP(N150,#REF!,芝麻工资表!B:B))</f>
        <v/>
      </c>
      <c r="K150" s="105" t="str">
        <f t="shared" si="12"/>
        <v/>
      </c>
      <c r="L150" s="105" t="str">
        <f t="shared" si="13"/>
        <v/>
      </c>
      <c r="M150" s="105" t="str">
        <f>IF(Q150="","",_xlfn.XLOOKUP(Q150,立项!W:W,立项!H:H))</f>
        <v/>
      </c>
      <c r="N150" s="109" t="str">
        <f t="shared" si="14"/>
        <v/>
      </c>
      <c r="O150" s="109" t="str">
        <f t="shared" si="15"/>
        <v/>
      </c>
      <c r="P150" s="110" t="str">
        <f t="shared" si="16"/>
        <v/>
      </c>
      <c r="Q150" s="114" t="str">
        <f t="shared" si="17"/>
        <v/>
      </c>
      <c r="R150" s="82"/>
      <c r="S150" s="81"/>
      <c r="T150" s="81"/>
      <c r="U150" s="81"/>
    </row>
    <row r="151" s="72" customFormat="1" customHeight="1" spans="2:21">
      <c r="B151" s="73"/>
      <c r="C151" s="74"/>
      <c r="D151" s="74"/>
      <c r="E151" s="74"/>
      <c r="F151" s="75"/>
      <c r="G151" s="76"/>
      <c r="H151" s="77"/>
      <c r="I151" s="108" t="str">
        <f>IF(B151="","",_xlfn.XLOOKUP(N151,#REF!,#REF!))</f>
        <v/>
      </c>
      <c r="J151" s="105" t="str">
        <f>IF(B151="","",_xlfn.XLOOKUP(N151,#REF!,芝麻工资表!B:B))</f>
        <v/>
      </c>
      <c r="K151" s="105" t="str">
        <f t="shared" si="12"/>
        <v/>
      </c>
      <c r="L151" s="105" t="str">
        <f t="shared" si="13"/>
        <v/>
      </c>
      <c r="M151" s="105" t="str">
        <f>IF(Q151="","",_xlfn.XLOOKUP(Q151,立项!W:W,立项!H:H))</f>
        <v/>
      </c>
      <c r="N151" s="109" t="str">
        <f t="shared" si="14"/>
        <v/>
      </c>
      <c r="O151" s="109" t="str">
        <f t="shared" si="15"/>
        <v/>
      </c>
      <c r="P151" s="110" t="str">
        <f t="shared" si="16"/>
        <v/>
      </c>
      <c r="Q151" s="114" t="str">
        <f t="shared" si="17"/>
        <v/>
      </c>
      <c r="R151" s="82"/>
      <c r="S151" s="81"/>
      <c r="T151" s="81"/>
      <c r="U151" s="81"/>
    </row>
    <row r="152" s="72" customFormat="1" customHeight="1" spans="2:21">
      <c r="B152" s="73"/>
      <c r="C152" s="74"/>
      <c r="D152" s="74"/>
      <c r="E152" s="74"/>
      <c r="F152" s="75"/>
      <c r="G152" s="76"/>
      <c r="H152" s="77"/>
      <c r="I152" s="108" t="str">
        <f>IF(B152="","",_xlfn.XLOOKUP(N152,#REF!,#REF!))</f>
        <v/>
      </c>
      <c r="J152" s="105" t="str">
        <f>IF(B152="","",_xlfn.XLOOKUP(N152,#REF!,芝麻工资表!B:B))</f>
        <v/>
      </c>
      <c r="K152" s="105" t="str">
        <f t="shared" si="12"/>
        <v/>
      </c>
      <c r="L152" s="105" t="str">
        <f t="shared" si="13"/>
        <v/>
      </c>
      <c r="M152" s="105" t="str">
        <f>IF(Q152="","",_xlfn.XLOOKUP(Q152,立项!W:W,立项!H:H))</f>
        <v/>
      </c>
      <c r="N152" s="109" t="str">
        <f t="shared" si="14"/>
        <v/>
      </c>
      <c r="O152" s="109" t="str">
        <f t="shared" si="15"/>
        <v/>
      </c>
      <c r="P152" s="110" t="str">
        <f t="shared" si="16"/>
        <v/>
      </c>
      <c r="Q152" s="114" t="str">
        <f t="shared" si="17"/>
        <v/>
      </c>
      <c r="R152" s="82"/>
      <c r="S152" s="81"/>
      <c r="T152" s="81"/>
      <c r="U152" s="81"/>
    </row>
    <row r="153" s="72" customFormat="1" customHeight="1" spans="2:21">
      <c r="B153" s="73"/>
      <c r="C153" s="74"/>
      <c r="D153" s="74"/>
      <c r="E153" s="74"/>
      <c r="F153" s="75"/>
      <c r="G153" s="76"/>
      <c r="H153" s="77"/>
      <c r="I153" s="108" t="str">
        <f>IF(B153="","",_xlfn.XLOOKUP(N153,#REF!,#REF!))</f>
        <v/>
      </c>
      <c r="J153" s="105" t="str">
        <f>IF(B153="","",_xlfn.XLOOKUP(N153,#REF!,芝麻工资表!B:B))</f>
        <v/>
      </c>
      <c r="K153" s="105" t="str">
        <f t="shared" si="12"/>
        <v/>
      </c>
      <c r="L153" s="105" t="str">
        <f t="shared" si="13"/>
        <v/>
      </c>
      <c r="M153" s="105" t="str">
        <f>IF(Q153="","",_xlfn.XLOOKUP(Q153,立项!W:W,立项!H:H))</f>
        <v/>
      </c>
      <c r="N153" s="109" t="str">
        <f t="shared" si="14"/>
        <v/>
      </c>
      <c r="O153" s="109" t="str">
        <f t="shared" si="15"/>
        <v/>
      </c>
      <c r="P153" s="110" t="str">
        <f t="shared" si="16"/>
        <v/>
      </c>
      <c r="Q153" s="114" t="str">
        <f t="shared" si="17"/>
        <v/>
      </c>
      <c r="R153" s="82"/>
      <c r="S153" s="81"/>
      <c r="T153" s="81"/>
      <c r="U153" s="81"/>
    </row>
    <row r="154" s="72" customFormat="1" customHeight="1" spans="2:21">
      <c r="B154" s="73"/>
      <c r="C154" s="74"/>
      <c r="D154" s="74"/>
      <c r="E154" s="74"/>
      <c r="F154" s="75"/>
      <c r="G154" s="76"/>
      <c r="H154" s="77"/>
      <c r="I154" s="108" t="str">
        <f>IF(B154="","",_xlfn.XLOOKUP(N154,#REF!,#REF!))</f>
        <v/>
      </c>
      <c r="J154" s="105" t="str">
        <f>IF(B154="","",_xlfn.XLOOKUP(N154,#REF!,芝麻工资表!B:B))</f>
        <v/>
      </c>
      <c r="K154" s="105" t="str">
        <f t="shared" si="12"/>
        <v/>
      </c>
      <c r="L154" s="105" t="str">
        <f t="shared" si="13"/>
        <v/>
      </c>
      <c r="M154" s="105" t="str">
        <f>IF(Q154="","",_xlfn.XLOOKUP(Q154,立项!W:W,立项!H:H))</f>
        <v/>
      </c>
      <c r="N154" s="109" t="str">
        <f t="shared" si="14"/>
        <v/>
      </c>
      <c r="O154" s="109" t="str">
        <f t="shared" si="15"/>
        <v/>
      </c>
      <c r="P154" s="110" t="str">
        <f t="shared" si="16"/>
        <v/>
      </c>
      <c r="Q154" s="114" t="str">
        <f t="shared" si="17"/>
        <v/>
      </c>
      <c r="R154" s="82"/>
      <c r="S154" s="81"/>
      <c r="T154" s="81"/>
      <c r="U154" s="81"/>
    </row>
    <row r="155" s="72" customFormat="1" customHeight="1" spans="2:21">
      <c r="B155" s="73"/>
      <c r="C155" s="74"/>
      <c r="D155" s="74"/>
      <c r="E155" s="74"/>
      <c r="F155" s="75"/>
      <c r="G155" s="76"/>
      <c r="H155" s="77"/>
      <c r="I155" s="108" t="str">
        <f>IF(B155="","",_xlfn.XLOOKUP(N155,#REF!,#REF!))</f>
        <v/>
      </c>
      <c r="J155" s="105" t="str">
        <f>IF(B155="","",_xlfn.XLOOKUP(N155,#REF!,芝麻工资表!B:B))</f>
        <v/>
      </c>
      <c r="K155" s="105" t="str">
        <f t="shared" si="12"/>
        <v/>
      </c>
      <c r="L155" s="105" t="str">
        <f t="shared" si="13"/>
        <v/>
      </c>
      <c r="M155" s="105" t="str">
        <f>IF(Q155="","",_xlfn.XLOOKUP(Q155,立项!W:W,立项!H:H))</f>
        <v/>
      </c>
      <c r="N155" s="109" t="str">
        <f t="shared" si="14"/>
        <v/>
      </c>
      <c r="O155" s="109" t="str">
        <f t="shared" si="15"/>
        <v/>
      </c>
      <c r="P155" s="110" t="str">
        <f t="shared" si="16"/>
        <v/>
      </c>
      <c r="Q155" s="114" t="str">
        <f t="shared" si="17"/>
        <v/>
      </c>
      <c r="R155" s="82"/>
      <c r="S155" s="81"/>
      <c r="T155" s="81"/>
      <c r="U155" s="81"/>
    </row>
    <row r="156" s="72" customFormat="1" customHeight="1" spans="2:21">
      <c r="B156" s="73"/>
      <c r="C156" s="74"/>
      <c r="D156" s="74"/>
      <c r="E156" s="74"/>
      <c r="F156" s="75"/>
      <c r="G156" s="76"/>
      <c r="H156" s="77"/>
      <c r="I156" s="108" t="str">
        <f>IF(B156="","",_xlfn.XLOOKUP(N156,#REF!,#REF!))</f>
        <v/>
      </c>
      <c r="J156" s="105" t="str">
        <f>IF(B156="","",_xlfn.XLOOKUP(N156,#REF!,芝麻工资表!B:B))</f>
        <v/>
      </c>
      <c r="K156" s="105" t="str">
        <f t="shared" si="12"/>
        <v/>
      </c>
      <c r="L156" s="105" t="str">
        <f t="shared" si="13"/>
        <v/>
      </c>
      <c r="M156" s="105" t="str">
        <f>IF(Q156="","",_xlfn.XLOOKUP(Q156,立项!W:W,立项!H:H))</f>
        <v/>
      </c>
      <c r="N156" s="109" t="str">
        <f t="shared" si="14"/>
        <v/>
      </c>
      <c r="O156" s="109" t="str">
        <f t="shared" si="15"/>
        <v/>
      </c>
      <c r="P156" s="110" t="str">
        <f t="shared" si="16"/>
        <v/>
      </c>
      <c r="Q156" s="114" t="str">
        <f t="shared" si="17"/>
        <v/>
      </c>
      <c r="R156" s="82"/>
      <c r="S156" s="81"/>
      <c r="T156" s="81"/>
      <c r="U156" s="81"/>
    </row>
    <row r="157" s="72" customFormat="1" customHeight="1" spans="2:21">
      <c r="B157" s="73"/>
      <c r="C157" s="74"/>
      <c r="D157" s="74"/>
      <c r="E157" s="74"/>
      <c r="F157" s="75"/>
      <c r="G157" s="76"/>
      <c r="H157" s="77"/>
      <c r="I157" s="108" t="str">
        <f>IF(B157="","",_xlfn.XLOOKUP(N157,#REF!,#REF!))</f>
        <v/>
      </c>
      <c r="J157" s="105" t="str">
        <f>IF(B157="","",_xlfn.XLOOKUP(N157,#REF!,芝麻工资表!B:B))</f>
        <v/>
      </c>
      <c r="K157" s="105" t="str">
        <f t="shared" si="12"/>
        <v/>
      </c>
      <c r="L157" s="105" t="str">
        <f t="shared" si="13"/>
        <v/>
      </c>
      <c r="M157" s="105" t="str">
        <f>IF(Q157="","",_xlfn.XLOOKUP(Q157,立项!W:W,立项!H:H))</f>
        <v/>
      </c>
      <c r="N157" s="109" t="str">
        <f t="shared" si="14"/>
        <v/>
      </c>
      <c r="O157" s="109" t="str">
        <f t="shared" si="15"/>
        <v/>
      </c>
      <c r="P157" s="110" t="str">
        <f t="shared" si="16"/>
        <v/>
      </c>
      <c r="Q157" s="114" t="str">
        <f t="shared" si="17"/>
        <v/>
      </c>
      <c r="R157" s="82"/>
      <c r="S157" s="81"/>
      <c r="T157" s="81"/>
      <c r="U157" s="81"/>
    </row>
    <row r="158" s="72" customFormat="1" customHeight="1" spans="2:21">
      <c r="B158" s="73"/>
      <c r="C158" s="74"/>
      <c r="D158" s="74"/>
      <c r="E158" s="74"/>
      <c r="F158" s="75"/>
      <c r="G158" s="76"/>
      <c r="H158" s="77"/>
      <c r="I158" s="108" t="str">
        <f>IF(B158="","",_xlfn.XLOOKUP(N158,#REF!,#REF!))</f>
        <v/>
      </c>
      <c r="J158" s="105" t="str">
        <f>IF(B158="","",_xlfn.XLOOKUP(N158,#REF!,芝麻工资表!B:B))</f>
        <v/>
      </c>
      <c r="K158" s="105" t="str">
        <f t="shared" si="12"/>
        <v/>
      </c>
      <c r="L158" s="105" t="str">
        <f t="shared" si="13"/>
        <v/>
      </c>
      <c r="M158" s="105" t="str">
        <f>IF(Q158="","",_xlfn.XLOOKUP(Q158,立项!W:W,立项!H:H))</f>
        <v/>
      </c>
      <c r="N158" s="109" t="str">
        <f t="shared" si="14"/>
        <v/>
      </c>
      <c r="O158" s="109" t="str">
        <f t="shared" si="15"/>
        <v/>
      </c>
      <c r="P158" s="110" t="str">
        <f t="shared" si="16"/>
        <v/>
      </c>
      <c r="Q158" s="114" t="str">
        <f t="shared" si="17"/>
        <v/>
      </c>
      <c r="R158" s="82"/>
      <c r="S158" s="81"/>
      <c r="T158" s="81"/>
      <c r="U158" s="81"/>
    </row>
    <row r="159" s="72" customFormat="1" customHeight="1" spans="2:21">
      <c r="B159" s="73"/>
      <c r="C159" s="74"/>
      <c r="D159" s="74"/>
      <c r="E159" s="74"/>
      <c r="F159" s="75"/>
      <c r="G159" s="76"/>
      <c r="H159" s="77"/>
      <c r="I159" s="108" t="str">
        <f>IF(B159="","",_xlfn.XLOOKUP(N159,#REF!,#REF!))</f>
        <v/>
      </c>
      <c r="J159" s="105" t="str">
        <f>IF(B159="","",_xlfn.XLOOKUP(N159,#REF!,芝麻工资表!B:B))</f>
        <v/>
      </c>
      <c r="K159" s="105" t="str">
        <f t="shared" si="12"/>
        <v/>
      </c>
      <c r="L159" s="105" t="str">
        <f t="shared" si="13"/>
        <v/>
      </c>
      <c r="M159" s="105" t="str">
        <f>IF(Q159="","",_xlfn.XLOOKUP(Q159,立项!W:W,立项!H:H))</f>
        <v/>
      </c>
      <c r="N159" s="109" t="str">
        <f t="shared" si="14"/>
        <v/>
      </c>
      <c r="O159" s="109" t="str">
        <f t="shared" si="15"/>
        <v/>
      </c>
      <c r="P159" s="110" t="str">
        <f t="shared" si="16"/>
        <v/>
      </c>
      <c r="Q159" s="114" t="str">
        <f t="shared" si="17"/>
        <v/>
      </c>
      <c r="R159" s="82"/>
      <c r="S159" s="81"/>
      <c r="T159" s="81"/>
      <c r="U159" s="81"/>
    </row>
    <row r="160" s="72" customFormat="1" customHeight="1" spans="2:21">
      <c r="B160" s="73"/>
      <c r="C160" s="74"/>
      <c r="D160" s="74"/>
      <c r="E160" s="74"/>
      <c r="F160" s="75"/>
      <c r="G160" s="76"/>
      <c r="H160" s="77"/>
      <c r="I160" s="108" t="str">
        <f>IF(B160="","",_xlfn.XLOOKUP(N160,#REF!,#REF!))</f>
        <v/>
      </c>
      <c r="J160" s="105" t="str">
        <f>IF(B160="","",_xlfn.XLOOKUP(N160,#REF!,芝麻工资表!B:B))</f>
        <v/>
      </c>
      <c r="K160" s="105" t="str">
        <f t="shared" si="12"/>
        <v/>
      </c>
      <c r="L160" s="105" t="str">
        <f t="shared" si="13"/>
        <v/>
      </c>
      <c r="M160" s="105" t="str">
        <f>IF(Q160="","",_xlfn.XLOOKUP(Q160,立项!W:W,立项!H:H))</f>
        <v/>
      </c>
      <c r="N160" s="109" t="str">
        <f t="shared" si="14"/>
        <v/>
      </c>
      <c r="O160" s="109" t="str">
        <f t="shared" si="15"/>
        <v/>
      </c>
      <c r="P160" s="110" t="str">
        <f t="shared" si="16"/>
        <v/>
      </c>
      <c r="Q160" s="114" t="str">
        <f t="shared" si="17"/>
        <v/>
      </c>
      <c r="R160" s="82"/>
      <c r="S160" s="81"/>
      <c r="T160" s="81"/>
      <c r="U160" s="81"/>
    </row>
    <row r="161" s="72" customFormat="1" customHeight="1" spans="2:21">
      <c r="B161" s="73"/>
      <c r="C161" s="74"/>
      <c r="D161" s="74"/>
      <c r="E161" s="74"/>
      <c r="F161" s="75"/>
      <c r="G161" s="76"/>
      <c r="H161" s="77"/>
      <c r="I161" s="108" t="str">
        <f>IF(B161="","",_xlfn.XLOOKUP(N161,#REF!,#REF!))</f>
        <v/>
      </c>
      <c r="J161" s="105" t="str">
        <f>IF(B161="","",_xlfn.XLOOKUP(N161,#REF!,芝麻工资表!B:B))</f>
        <v/>
      </c>
      <c r="K161" s="105" t="str">
        <f t="shared" si="12"/>
        <v/>
      </c>
      <c r="L161" s="105" t="str">
        <f t="shared" si="13"/>
        <v/>
      </c>
      <c r="M161" s="105" t="str">
        <f>IF(Q161="","",_xlfn.XLOOKUP(Q161,立项!W:W,立项!H:H))</f>
        <v/>
      </c>
      <c r="N161" s="109" t="str">
        <f t="shared" si="14"/>
        <v/>
      </c>
      <c r="O161" s="109" t="str">
        <f t="shared" si="15"/>
        <v/>
      </c>
      <c r="P161" s="110" t="str">
        <f t="shared" si="16"/>
        <v/>
      </c>
      <c r="Q161" s="114" t="str">
        <f t="shared" si="17"/>
        <v/>
      </c>
      <c r="R161" s="82"/>
      <c r="S161" s="81"/>
      <c r="T161" s="81"/>
      <c r="U161" s="81"/>
    </row>
    <row r="162" s="72" customFormat="1" customHeight="1" spans="2:21">
      <c r="B162" s="73"/>
      <c r="C162" s="74"/>
      <c r="D162" s="74"/>
      <c r="E162" s="74"/>
      <c r="F162" s="75"/>
      <c r="G162" s="76"/>
      <c r="H162" s="77"/>
      <c r="I162" s="108" t="str">
        <f>IF(B162="","",_xlfn.XLOOKUP(N162,#REF!,#REF!))</f>
        <v/>
      </c>
      <c r="J162" s="105" t="str">
        <f>IF(B162="","",_xlfn.XLOOKUP(N162,#REF!,芝麻工资表!B:B))</f>
        <v/>
      </c>
      <c r="K162" s="105" t="str">
        <f t="shared" si="12"/>
        <v/>
      </c>
      <c r="L162" s="105" t="str">
        <f t="shared" si="13"/>
        <v/>
      </c>
      <c r="M162" s="105" t="str">
        <f>IF(Q162="","",_xlfn.XLOOKUP(Q162,立项!W:W,立项!H:H))</f>
        <v/>
      </c>
      <c r="N162" s="109" t="str">
        <f t="shared" si="14"/>
        <v/>
      </c>
      <c r="O162" s="109" t="str">
        <f t="shared" si="15"/>
        <v/>
      </c>
      <c r="P162" s="110" t="str">
        <f t="shared" si="16"/>
        <v/>
      </c>
      <c r="Q162" s="114" t="str">
        <f t="shared" si="17"/>
        <v/>
      </c>
      <c r="R162" s="82"/>
      <c r="S162" s="81"/>
      <c r="T162" s="81"/>
      <c r="U162" s="81"/>
    </row>
    <row r="163" s="72" customFormat="1" customHeight="1" spans="2:21">
      <c r="B163" s="73"/>
      <c r="C163" s="74"/>
      <c r="D163" s="74"/>
      <c r="E163" s="74"/>
      <c r="F163" s="75"/>
      <c r="G163" s="76"/>
      <c r="H163" s="77"/>
      <c r="I163" s="108" t="str">
        <f>IF(B163="","",_xlfn.XLOOKUP(N163,#REF!,#REF!))</f>
        <v/>
      </c>
      <c r="J163" s="105" t="str">
        <f>IF(B163="","",_xlfn.XLOOKUP(N163,#REF!,芝麻工资表!B:B))</f>
        <v/>
      </c>
      <c r="K163" s="105" t="str">
        <f t="shared" si="12"/>
        <v/>
      </c>
      <c r="L163" s="105" t="str">
        <f t="shared" si="13"/>
        <v/>
      </c>
      <c r="M163" s="105" t="str">
        <f>IF(Q163="","",_xlfn.XLOOKUP(Q163,立项!W:W,立项!H:H))</f>
        <v/>
      </c>
      <c r="N163" s="109" t="str">
        <f t="shared" si="14"/>
        <v/>
      </c>
      <c r="O163" s="109" t="str">
        <f t="shared" si="15"/>
        <v/>
      </c>
      <c r="P163" s="110" t="str">
        <f t="shared" si="16"/>
        <v/>
      </c>
      <c r="Q163" s="114" t="str">
        <f t="shared" si="17"/>
        <v/>
      </c>
      <c r="R163" s="82"/>
      <c r="S163" s="81"/>
      <c r="T163" s="81"/>
      <c r="U163" s="81"/>
    </row>
    <row r="164" s="72" customFormat="1" customHeight="1" spans="2:21">
      <c r="B164" s="73"/>
      <c r="C164" s="74"/>
      <c r="D164" s="74"/>
      <c r="E164" s="74"/>
      <c r="F164" s="75"/>
      <c r="G164" s="76"/>
      <c r="H164" s="77"/>
      <c r="I164" s="108" t="str">
        <f>IF(B164="","",_xlfn.XLOOKUP(N164,#REF!,#REF!))</f>
        <v/>
      </c>
      <c r="J164" s="105" t="str">
        <f>IF(B164="","",_xlfn.XLOOKUP(N164,#REF!,芝麻工资表!B:B))</f>
        <v/>
      </c>
      <c r="K164" s="105" t="str">
        <f t="shared" si="12"/>
        <v/>
      </c>
      <c r="L164" s="105" t="str">
        <f t="shared" si="13"/>
        <v/>
      </c>
      <c r="M164" s="105" t="str">
        <f>IF(Q164="","",_xlfn.XLOOKUP(Q164,立项!W:W,立项!H:H))</f>
        <v/>
      </c>
      <c r="N164" s="109" t="str">
        <f t="shared" si="14"/>
        <v/>
      </c>
      <c r="O164" s="109" t="str">
        <f t="shared" si="15"/>
        <v/>
      </c>
      <c r="P164" s="110" t="str">
        <f t="shared" si="16"/>
        <v/>
      </c>
      <c r="Q164" s="114" t="str">
        <f t="shared" si="17"/>
        <v/>
      </c>
      <c r="R164" s="82"/>
      <c r="S164" s="81"/>
      <c r="T164" s="81"/>
      <c r="U164" s="81"/>
    </row>
    <row r="165" s="72" customFormat="1" customHeight="1" spans="2:21">
      <c r="B165" s="73"/>
      <c r="C165" s="74"/>
      <c r="D165" s="74"/>
      <c r="E165" s="74"/>
      <c r="F165" s="75"/>
      <c r="G165" s="76"/>
      <c r="H165" s="77"/>
      <c r="I165" s="108" t="str">
        <f>IF(B165="","",_xlfn.XLOOKUP(N165,#REF!,#REF!))</f>
        <v/>
      </c>
      <c r="J165" s="105" t="str">
        <f>IF(B165="","",_xlfn.XLOOKUP(N165,#REF!,芝麻工资表!B:B))</f>
        <v/>
      </c>
      <c r="K165" s="105" t="str">
        <f t="shared" si="12"/>
        <v/>
      </c>
      <c r="L165" s="105" t="str">
        <f t="shared" si="13"/>
        <v/>
      </c>
      <c r="M165" s="105" t="str">
        <f>IF(Q165="","",_xlfn.XLOOKUP(Q165,立项!W:W,立项!H:H))</f>
        <v/>
      </c>
      <c r="N165" s="109" t="str">
        <f t="shared" si="14"/>
        <v/>
      </c>
      <c r="O165" s="109" t="str">
        <f t="shared" si="15"/>
        <v/>
      </c>
      <c r="P165" s="110" t="str">
        <f t="shared" si="16"/>
        <v/>
      </c>
      <c r="Q165" s="114" t="str">
        <f t="shared" si="17"/>
        <v/>
      </c>
      <c r="R165" s="82"/>
      <c r="S165" s="81"/>
      <c r="T165" s="81"/>
      <c r="U165" s="81"/>
    </row>
    <row r="166" s="72" customFormat="1" customHeight="1" spans="2:21">
      <c r="B166" s="73"/>
      <c r="C166" s="74"/>
      <c r="D166" s="74"/>
      <c r="E166" s="74"/>
      <c r="F166" s="75"/>
      <c r="G166" s="76"/>
      <c r="H166" s="77"/>
      <c r="I166" s="108" t="str">
        <f>IF(B166="","",_xlfn.XLOOKUP(N166,#REF!,#REF!))</f>
        <v/>
      </c>
      <c r="J166" s="105" t="str">
        <f>IF(B166="","",_xlfn.XLOOKUP(N166,#REF!,芝麻工资表!B:B))</f>
        <v/>
      </c>
      <c r="K166" s="105" t="str">
        <f t="shared" si="12"/>
        <v/>
      </c>
      <c r="L166" s="105" t="str">
        <f t="shared" si="13"/>
        <v/>
      </c>
      <c r="M166" s="105" t="str">
        <f>IF(Q166="","",_xlfn.XLOOKUP(Q166,立项!W:W,立项!H:H))</f>
        <v/>
      </c>
      <c r="N166" s="109" t="str">
        <f t="shared" si="14"/>
        <v/>
      </c>
      <c r="O166" s="109" t="str">
        <f t="shared" si="15"/>
        <v/>
      </c>
      <c r="P166" s="110" t="str">
        <f t="shared" si="16"/>
        <v/>
      </c>
      <c r="Q166" s="114" t="str">
        <f t="shared" si="17"/>
        <v/>
      </c>
      <c r="R166" s="82"/>
      <c r="S166" s="81"/>
      <c r="T166" s="81"/>
      <c r="U166" s="81"/>
    </row>
    <row r="167" s="72" customFormat="1" customHeight="1" spans="2:21">
      <c r="B167" s="73"/>
      <c r="C167" s="74"/>
      <c r="D167" s="74"/>
      <c r="E167" s="74"/>
      <c r="F167" s="75"/>
      <c r="G167" s="76"/>
      <c r="H167" s="77"/>
      <c r="I167" s="108" t="str">
        <f>IF(B167="","",_xlfn.XLOOKUP(N167,#REF!,#REF!))</f>
        <v/>
      </c>
      <c r="J167" s="105" t="str">
        <f>IF(B167="","",_xlfn.XLOOKUP(N167,#REF!,芝麻工资表!B:B))</f>
        <v/>
      </c>
      <c r="K167" s="105" t="str">
        <f t="shared" si="12"/>
        <v/>
      </c>
      <c r="L167" s="105" t="str">
        <f t="shared" si="13"/>
        <v/>
      </c>
      <c r="M167" s="105" t="str">
        <f>IF(Q167="","",_xlfn.XLOOKUP(Q167,立项!W:W,立项!H:H))</f>
        <v/>
      </c>
      <c r="N167" s="109" t="str">
        <f t="shared" si="14"/>
        <v/>
      </c>
      <c r="O167" s="109" t="str">
        <f t="shared" si="15"/>
        <v/>
      </c>
      <c r="P167" s="110" t="str">
        <f t="shared" si="16"/>
        <v/>
      </c>
      <c r="Q167" s="114" t="str">
        <f t="shared" si="17"/>
        <v/>
      </c>
      <c r="R167" s="82"/>
      <c r="S167" s="81"/>
      <c r="T167" s="81"/>
      <c r="U167" s="81"/>
    </row>
    <row r="168" s="72" customFormat="1" customHeight="1" spans="2:21">
      <c r="B168" s="73"/>
      <c r="C168" s="74"/>
      <c r="D168" s="74"/>
      <c r="E168" s="74"/>
      <c r="F168" s="75"/>
      <c r="G168" s="76"/>
      <c r="H168" s="77"/>
      <c r="I168" s="108" t="str">
        <f>IF(B168="","",_xlfn.XLOOKUP(N168,#REF!,#REF!))</f>
        <v/>
      </c>
      <c r="J168" s="105" t="str">
        <f>IF(B168="","",_xlfn.XLOOKUP(N168,#REF!,芝麻工资表!B:B))</f>
        <v/>
      </c>
      <c r="K168" s="105" t="str">
        <f t="shared" si="12"/>
        <v/>
      </c>
      <c r="L168" s="105" t="str">
        <f t="shared" si="13"/>
        <v/>
      </c>
      <c r="M168" s="105" t="str">
        <f>IF(Q168="","",_xlfn.XLOOKUP(Q168,立项!W:W,立项!H:H))</f>
        <v/>
      </c>
      <c r="N168" s="109" t="str">
        <f t="shared" si="14"/>
        <v/>
      </c>
      <c r="O168" s="109" t="str">
        <f t="shared" si="15"/>
        <v/>
      </c>
      <c r="P168" s="110" t="str">
        <f t="shared" si="16"/>
        <v/>
      </c>
      <c r="Q168" s="114" t="str">
        <f t="shared" si="17"/>
        <v/>
      </c>
      <c r="R168" s="82"/>
      <c r="S168" s="81"/>
      <c r="T168" s="81"/>
      <c r="U168" s="81"/>
    </row>
    <row r="169" s="72" customFormat="1" customHeight="1" spans="2:21">
      <c r="B169" s="73"/>
      <c r="C169" s="74"/>
      <c r="D169" s="74"/>
      <c r="E169" s="74"/>
      <c r="F169" s="75"/>
      <c r="G169" s="76"/>
      <c r="H169" s="77"/>
      <c r="I169" s="108" t="str">
        <f>IF(B169="","",_xlfn.XLOOKUP(N169,#REF!,#REF!))</f>
        <v/>
      </c>
      <c r="J169" s="105" t="str">
        <f>IF(B169="","",_xlfn.XLOOKUP(N169,#REF!,芝麻工资表!B:B))</f>
        <v/>
      </c>
      <c r="K169" s="105" t="str">
        <f t="shared" si="12"/>
        <v/>
      </c>
      <c r="L169" s="105" t="str">
        <f t="shared" si="13"/>
        <v/>
      </c>
      <c r="M169" s="105" t="str">
        <f>IF(Q169="","",_xlfn.XLOOKUP(Q169,立项!W:W,立项!H:H))</f>
        <v/>
      </c>
      <c r="N169" s="109" t="str">
        <f t="shared" si="14"/>
        <v/>
      </c>
      <c r="O169" s="109" t="str">
        <f t="shared" si="15"/>
        <v/>
      </c>
      <c r="P169" s="110" t="str">
        <f t="shared" si="16"/>
        <v/>
      </c>
      <c r="Q169" s="114" t="str">
        <f t="shared" si="17"/>
        <v/>
      </c>
      <c r="R169" s="82"/>
      <c r="S169" s="81"/>
      <c r="T169" s="81"/>
      <c r="U169" s="81"/>
    </row>
    <row r="170" s="72" customFormat="1" customHeight="1" spans="2:21">
      <c r="B170" s="73"/>
      <c r="C170" s="74"/>
      <c r="D170" s="74"/>
      <c r="E170" s="74"/>
      <c r="F170" s="75"/>
      <c r="G170" s="76"/>
      <c r="H170" s="77"/>
      <c r="I170" s="108" t="str">
        <f>IF(B170="","",_xlfn.XLOOKUP(N170,#REF!,#REF!))</f>
        <v/>
      </c>
      <c r="J170" s="105" t="str">
        <f>IF(B170="","",_xlfn.XLOOKUP(N170,#REF!,芝麻工资表!B:B))</f>
        <v/>
      </c>
      <c r="K170" s="105" t="str">
        <f t="shared" si="12"/>
        <v/>
      </c>
      <c r="L170" s="105" t="str">
        <f t="shared" si="13"/>
        <v/>
      </c>
      <c r="M170" s="105" t="str">
        <f>IF(Q170="","",_xlfn.XLOOKUP(Q170,立项!W:W,立项!H:H))</f>
        <v/>
      </c>
      <c r="N170" s="109" t="str">
        <f t="shared" si="14"/>
        <v/>
      </c>
      <c r="O170" s="109" t="str">
        <f t="shared" si="15"/>
        <v/>
      </c>
      <c r="P170" s="110" t="str">
        <f t="shared" si="16"/>
        <v/>
      </c>
      <c r="Q170" s="114" t="str">
        <f t="shared" si="17"/>
        <v/>
      </c>
      <c r="R170" s="82"/>
      <c r="S170" s="81"/>
      <c r="T170" s="81"/>
      <c r="U170" s="81"/>
    </row>
    <row r="171" s="72" customFormat="1" customHeight="1" spans="2:21">
      <c r="B171" s="73"/>
      <c r="C171" s="74"/>
      <c r="D171" s="74"/>
      <c r="E171" s="74"/>
      <c r="F171" s="75"/>
      <c r="G171" s="76"/>
      <c r="H171" s="77"/>
      <c r="I171" s="108" t="str">
        <f>IF(B171="","",_xlfn.XLOOKUP(N171,#REF!,#REF!))</f>
        <v/>
      </c>
      <c r="J171" s="105" t="str">
        <f>IF(B171="","",_xlfn.XLOOKUP(N171,#REF!,芝麻工资表!B:B))</f>
        <v/>
      </c>
      <c r="K171" s="105" t="str">
        <f t="shared" si="12"/>
        <v/>
      </c>
      <c r="L171" s="105" t="str">
        <f t="shared" si="13"/>
        <v/>
      </c>
      <c r="M171" s="105" t="str">
        <f>IF(Q171="","",_xlfn.XLOOKUP(Q171,立项!W:W,立项!H:H))</f>
        <v/>
      </c>
      <c r="N171" s="109" t="str">
        <f t="shared" si="14"/>
        <v/>
      </c>
      <c r="O171" s="109" t="str">
        <f t="shared" si="15"/>
        <v/>
      </c>
      <c r="P171" s="110" t="str">
        <f t="shared" si="16"/>
        <v/>
      </c>
      <c r="Q171" s="114" t="str">
        <f t="shared" si="17"/>
        <v/>
      </c>
      <c r="R171" s="82"/>
      <c r="S171" s="81"/>
      <c r="T171" s="81"/>
      <c r="U171" s="81"/>
    </row>
    <row r="172" s="72" customFormat="1" customHeight="1" spans="2:21">
      <c r="B172" s="73"/>
      <c r="C172" s="74"/>
      <c r="D172" s="74"/>
      <c r="E172" s="74"/>
      <c r="F172" s="75"/>
      <c r="G172" s="76"/>
      <c r="H172" s="77"/>
      <c r="I172" s="108" t="str">
        <f>IF(B172="","",_xlfn.XLOOKUP(N172,#REF!,#REF!))</f>
        <v/>
      </c>
      <c r="J172" s="105" t="str">
        <f>IF(B172="","",_xlfn.XLOOKUP(N172,#REF!,芝麻工资表!B:B))</f>
        <v/>
      </c>
      <c r="K172" s="105" t="str">
        <f t="shared" si="12"/>
        <v/>
      </c>
      <c r="L172" s="105" t="str">
        <f t="shared" si="13"/>
        <v/>
      </c>
      <c r="M172" s="105" t="str">
        <f>IF(Q172="","",_xlfn.XLOOKUP(Q172,立项!W:W,立项!H:H))</f>
        <v/>
      </c>
      <c r="N172" s="109" t="str">
        <f t="shared" si="14"/>
        <v/>
      </c>
      <c r="O172" s="109" t="str">
        <f t="shared" si="15"/>
        <v/>
      </c>
      <c r="P172" s="110" t="str">
        <f t="shared" si="16"/>
        <v/>
      </c>
      <c r="Q172" s="114" t="str">
        <f t="shared" si="17"/>
        <v/>
      </c>
      <c r="R172" s="82"/>
      <c r="S172" s="81"/>
      <c r="T172" s="81"/>
      <c r="U172" s="81"/>
    </row>
    <row r="173" s="72" customFormat="1" customHeight="1" spans="2:21">
      <c r="B173" s="73"/>
      <c r="C173" s="74"/>
      <c r="D173" s="74"/>
      <c r="E173" s="74"/>
      <c r="F173" s="75"/>
      <c r="G173" s="76"/>
      <c r="H173" s="77"/>
      <c r="I173" s="108" t="str">
        <f>IF(B173="","",_xlfn.XLOOKUP(N173,#REF!,#REF!))</f>
        <v/>
      </c>
      <c r="J173" s="105" t="str">
        <f>IF(B173="","",_xlfn.XLOOKUP(N173,#REF!,芝麻工资表!B:B))</f>
        <v/>
      </c>
      <c r="K173" s="105" t="str">
        <f t="shared" si="12"/>
        <v/>
      </c>
      <c r="L173" s="105" t="str">
        <f t="shared" si="13"/>
        <v/>
      </c>
      <c r="M173" s="105" t="str">
        <f>IF(Q173="","",_xlfn.XLOOKUP(Q173,立项!W:W,立项!H:H))</f>
        <v/>
      </c>
      <c r="N173" s="109" t="str">
        <f t="shared" si="14"/>
        <v/>
      </c>
      <c r="O173" s="109" t="str">
        <f t="shared" si="15"/>
        <v/>
      </c>
      <c r="P173" s="110" t="str">
        <f t="shared" si="16"/>
        <v/>
      </c>
      <c r="Q173" s="114" t="str">
        <f t="shared" si="17"/>
        <v/>
      </c>
      <c r="R173" s="82"/>
      <c r="S173" s="81"/>
      <c r="T173" s="81"/>
      <c r="U173" s="81"/>
    </row>
    <row r="174" s="72" customFormat="1" customHeight="1" spans="2:21">
      <c r="B174" s="73"/>
      <c r="C174" s="74"/>
      <c r="D174" s="74"/>
      <c r="E174" s="74"/>
      <c r="F174" s="75"/>
      <c r="G174" s="76"/>
      <c r="H174" s="77"/>
      <c r="I174" s="108" t="str">
        <f>IF(B174="","",_xlfn.XLOOKUP(N174,#REF!,#REF!))</f>
        <v/>
      </c>
      <c r="J174" s="105" t="str">
        <f>IF(B174="","",_xlfn.XLOOKUP(N174,#REF!,芝麻工资表!B:B))</f>
        <v/>
      </c>
      <c r="K174" s="105" t="str">
        <f t="shared" si="12"/>
        <v/>
      </c>
      <c r="L174" s="105" t="str">
        <f t="shared" si="13"/>
        <v/>
      </c>
      <c r="M174" s="105" t="str">
        <f>IF(Q174="","",_xlfn.XLOOKUP(Q174,立项!W:W,立项!H:H))</f>
        <v/>
      </c>
      <c r="N174" s="109" t="str">
        <f t="shared" si="14"/>
        <v/>
      </c>
      <c r="O174" s="109" t="str">
        <f t="shared" si="15"/>
        <v/>
      </c>
      <c r="P174" s="110" t="str">
        <f t="shared" si="16"/>
        <v/>
      </c>
      <c r="Q174" s="114" t="str">
        <f t="shared" si="17"/>
        <v/>
      </c>
      <c r="R174" s="82"/>
      <c r="S174" s="81"/>
      <c r="T174" s="81"/>
      <c r="U174" s="81"/>
    </row>
    <row r="175" s="72" customFormat="1" customHeight="1" spans="2:21">
      <c r="B175" s="73"/>
      <c r="C175" s="74"/>
      <c r="D175" s="74"/>
      <c r="E175" s="74"/>
      <c r="F175" s="75"/>
      <c r="G175" s="76"/>
      <c r="H175" s="77"/>
      <c r="I175" s="108" t="str">
        <f>IF(B175="","",_xlfn.XLOOKUP(N175,#REF!,#REF!))</f>
        <v/>
      </c>
      <c r="J175" s="105" t="str">
        <f>IF(B175="","",_xlfn.XLOOKUP(N175,#REF!,芝麻工资表!B:B))</f>
        <v/>
      </c>
      <c r="K175" s="105" t="str">
        <f t="shared" si="12"/>
        <v/>
      </c>
      <c r="L175" s="105" t="str">
        <f t="shared" si="13"/>
        <v/>
      </c>
      <c r="M175" s="105" t="str">
        <f>IF(Q175="","",_xlfn.XLOOKUP(Q175,立项!W:W,立项!H:H))</f>
        <v/>
      </c>
      <c r="N175" s="109" t="str">
        <f t="shared" si="14"/>
        <v/>
      </c>
      <c r="O175" s="109" t="str">
        <f t="shared" si="15"/>
        <v/>
      </c>
      <c r="P175" s="110" t="str">
        <f t="shared" si="16"/>
        <v/>
      </c>
      <c r="Q175" s="114" t="str">
        <f t="shared" si="17"/>
        <v/>
      </c>
      <c r="R175" s="82"/>
      <c r="S175" s="81"/>
      <c r="T175" s="81"/>
      <c r="U175" s="81"/>
    </row>
    <row r="176" s="72" customFormat="1" customHeight="1" spans="2:21">
      <c r="B176" s="73"/>
      <c r="C176" s="74"/>
      <c r="D176" s="74"/>
      <c r="E176" s="74"/>
      <c r="F176" s="75"/>
      <c r="G176" s="76"/>
      <c r="H176" s="77"/>
      <c r="I176" s="108" t="str">
        <f>IF(B176="","",_xlfn.XLOOKUP(N176,#REF!,#REF!))</f>
        <v/>
      </c>
      <c r="J176" s="105" t="str">
        <f>IF(B176="","",_xlfn.XLOOKUP(N176,#REF!,芝麻工资表!B:B))</f>
        <v/>
      </c>
      <c r="K176" s="105" t="str">
        <f t="shared" si="12"/>
        <v/>
      </c>
      <c r="L176" s="105" t="str">
        <f t="shared" si="13"/>
        <v/>
      </c>
      <c r="M176" s="105" t="str">
        <f>IF(Q176="","",_xlfn.XLOOKUP(Q176,立项!W:W,立项!H:H))</f>
        <v/>
      </c>
      <c r="N176" s="109" t="str">
        <f t="shared" si="14"/>
        <v/>
      </c>
      <c r="O176" s="109" t="str">
        <f t="shared" si="15"/>
        <v/>
      </c>
      <c r="P176" s="110" t="str">
        <f t="shared" si="16"/>
        <v/>
      </c>
      <c r="Q176" s="114" t="str">
        <f t="shared" si="17"/>
        <v/>
      </c>
      <c r="R176" s="82"/>
      <c r="S176" s="81"/>
      <c r="T176" s="81"/>
      <c r="U176" s="81"/>
    </row>
    <row r="177" s="72" customFormat="1" customHeight="1" spans="2:21">
      <c r="B177" s="73"/>
      <c r="C177" s="74"/>
      <c r="D177" s="74"/>
      <c r="E177" s="74"/>
      <c r="F177" s="75"/>
      <c r="G177" s="76"/>
      <c r="H177" s="77"/>
      <c r="I177" s="108" t="str">
        <f>IF(B177="","",_xlfn.XLOOKUP(N177,#REF!,#REF!))</f>
        <v/>
      </c>
      <c r="J177" s="105" t="str">
        <f>IF(B177="","",_xlfn.XLOOKUP(N177,#REF!,芝麻工资表!B:B))</f>
        <v/>
      </c>
      <c r="K177" s="105" t="str">
        <f t="shared" si="12"/>
        <v/>
      </c>
      <c r="L177" s="105" t="str">
        <f t="shared" si="13"/>
        <v/>
      </c>
      <c r="M177" s="105" t="str">
        <f>IF(Q177="","",_xlfn.XLOOKUP(Q177,立项!W:W,立项!H:H))</f>
        <v/>
      </c>
      <c r="N177" s="109" t="str">
        <f t="shared" si="14"/>
        <v/>
      </c>
      <c r="O177" s="109" t="str">
        <f t="shared" si="15"/>
        <v/>
      </c>
      <c r="P177" s="110" t="str">
        <f t="shared" si="16"/>
        <v/>
      </c>
      <c r="Q177" s="114" t="str">
        <f t="shared" si="17"/>
        <v/>
      </c>
      <c r="R177" s="82"/>
      <c r="S177" s="81"/>
      <c r="T177" s="81"/>
      <c r="U177" s="81"/>
    </row>
    <row r="178" s="72" customFormat="1" customHeight="1" spans="2:21">
      <c r="B178" s="73"/>
      <c r="C178" s="74"/>
      <c r="D178" s="74"/>
      <c r="E178" s="74"/>
      <c r="F178" s="75"/>
      <c r="G178" s="76"/>
      <c r="H178" s="77"/>
      <c r="I178" s="108" t="str">
        <f>IF(B178="","",_xlfn.XLOOKUP(N178,#REF!,#REF!))</f>
        <v/>
      </c>
      <c r="J178" s="105" t="str">
        <f>IF(B178="","",_xlfn.XLOOKUP(N178,#REF!,芝麻工资表!B:B))</f>
        <v/>
      </c>
      <c r="K178" s="105" t="str">
        <f t="shared" si="12"/>
        <v/>
      </c>
      <c r="L178" s="105" t="str">
        <f t="shared" si="13"/>
        <v/>
      </c>
      <c r="M178" s="105" t="str">
        <f>IF(Q178="","",_xlfn.XLOOKUP(Q178,立项!W:W,立项!H:H))</f>
        <v/>
      </c>
      <c r="N178" s="109" t="str">
        <f t="shared" si="14"/>
        <v/>
      </c>
      <c r="O178" s="109" t="str">
        <f t="shared" si="15"/>
        <v/>
      </c>
      <c r="P178" s="110" t="str">
        <f t="shared" si="16"/>
        <v/>
      </c>
      <c r="Q178" s="114" t="str">
        <f t="shared" si="17"/>
        <v/>
      </c>
      <c r="R178" s="82"/>
      <c r="S178" s="81"/>
      <c r="T178" s="81"/>
      <c r="U178" s="81"/>
    </row>
    <row r="179" s="72" customFormat="1" customHeight="1" spans="2:21">
      <c r="B179" s="73"/>
      <c r="C179" s="74"/>
      <c r="D179" s="74"/>
      <c r="E179" s="74"/>
      <c r="F179" s="75"/>
      <c r="G179" s="76"/>
      <c r="H179" s="77"/>
      <c r="I179" s="108" t="str">
        <f>IF(B179="","",_xlfn.XLOOKUP(N179,#REF!,#REF!))</f>
        <v/>
      </c>
      <c r="J179" s="105" t="str">
        <f>IF(B179="","",_xlfn.XLOOKUP(N179,#REF!,芝麻工资表!B:B))</f>
        <v/>
      </c>
      <c r="K179" s="105" t="str">
        <f t="shared" si="12"/>
        <v/>
      </c>
      <c r="L179" s="105" t="str">
        <f t="shared" si="13"/>
        <v/>
      </c>
      <c r="M179" s="105" t="str">
        <f>IF(Q179="","",_xlfn.XLOOKUP(Q179,立项!W:W,立项!H:H))</f>
        <v/>
      </c>
      <c r="N179" s="109" t="str">
        <f t="shared" si="14"/>
        <v/>
      </c>
      <c r="O179" s="109" t="str">
        <f t="shared" si="15"/>
        <v/>
      </c>
      <c r="P179" s="110" t="str">
        <f t="shared" si="16"/>
        <v/>
      </c>
      <c r="Q179" s="114" t="str">
        <f t="shared" si="17"/>
        <v/>
      </c>
      <c r="R179" s="82"/>
      <c r="S179" s="81"/>
      <c r="T179" s="81"/>
      <c r="U179" s="81"/>
    </row>
    <row r="180" s="72" customFormat="1" customHeight="1" spans="2:21">
      <c r="B180" s="73"/>
      <c r="C180" s="74"/>
      <c r="D180" s="74"/>
      <c r="E180" s="74"/>
      <c r="F180" s="75"/>
      <c r="G180" s="76"/>
      <c r="H180" s="77"/>
      <c r="I180" s="108" t="str">
        <f>IF(B180="","",_xlfn.XLOOKUP(N180,#REF!,#REF!))</f>
        <v/>
      </c>
      <c r="J180" s="105" t="str">
        <f>IF(B180="","",_xlfn.XLOOKUP(N180,#REF!,芝麻工资表!B:B))</f>
        <v/>
      </c>
      <c r="K180" s="105" t="str">
        <f t="shared" si="12"/>
        <v/>
      </c>
      <c r="L180" s="105" t="str">
        <f t="shared" si="13"/>
        <v/>
      </c>
      <c r="M180" s="105" t="str">
        <f>IF(Q180="","",_xlfn.XLOOKUP(Q180,立项!W:W,立项!H:H))</f>
        <v/>
      </c>
      <c r="N180" s="109" t="str">
        <f t="shared" si="14"/>
        <v/>
      </c>
      <c r="O180" s="109" t="str">
        <f t="shared" si="15"/>
        <v/>
      </c>
      <c r="P180" s="110" t="str">
        <f t="shared" si="16"/>
        <v/>
      </c>
      <c r="Q180" s="114" t="str">
        <f t="shared" si="17"/>
        <v/>
      </c>
      <c r="R180" s="82"/>
      <c r="S180" s="81"/>
      <c r="T180" s="81"/>
      <c r="U180" s="81"/>
    </row>
    <row r="181" s="72" customFormat="1" customHeight="1" spans="2:21">
      <c r="B181" s="73"/>
      <c r="C181" s="74"/>
      <c r="D181" s="74"/>
      <c r="E181" s="74"/>
      <c r="F181" s="75"/>
      <c r="G181" s="76"/>
      <c r="H181" s="77"/>
      <c r="I181" s="108" t="str">
        <f>IF(B181="","",_xlfn.XLOOKUP(N181,#REF!,#REF!))</f>
        <v/>
      </c>
      <c r="J181" s="105" t="str">
        <f>IF(B181="","",_xlfn.XLOOKUP(N181,#REF!,芝麻工资表!B:B))</f>
        <v/>
      </c>
      <c r="K181" s="105" t="str">
        <f t="shared" si="12"/>
        <v/>
      </c>
      <c r="L181" s="105" t="str">
        <f t="shared" si="13"/>
        <v/>
      </c>
      <c r="M181" s="105" t="str">
        <f>IF(Q181="","",_xlfn.XLOOKUP(Q181,立项!W:W,立项!H:H))</f>
        <v/>
      </c>
      <c r="N181" s="109" t="str">
        <f t="shared" si="14"/>
        <v/>
      </c>
      <c r="O181" s="109" t="str">
        <f t="shared" si="15"/>
        <v/>
      </c>
      <c r="P181" s="110" t="str">
        <f t="shared" si="16"/>
        <v/>
      </c>
      <c r="Q181" s="114" t="str">
        <f t="shared" si="17"/>
        <v/>
      </c>
      <c r="R181" s="82"/>
      <c r="S181" s="81"/>
      <c r="T181" s="81"/>
      <c r="U181" s="81"/>
    </row>
    <row r="182" s="72" customFormat="1" customHeight="1" spans="2:21">
      <c r="B182" s="73"/>
      <c r="C182" s="74"/>
      <c r="D182" s="74"/>
      <c r="E182" s="74"/>
      <c r="F182" s="75"/>
      <c r="G182" s="76"/>
      <c r="H182" s="77"/>
      <c r="I182" s="108" t="str">
        <f>IF(B182="","",_xlfn.XLOOKUP(N182,#REF!,#REF!))</f>
        <v/>
      </c>
      <c r="J182" s="105" t="str">
        <f>IF(B182="","",_xlfn.XLOOKUP(N182,#REF!,芝麻工资表!B:B))</f>
        <v/>
      </c>
      <c r="K182" s="105" t="str">
        <f t="shared" si="12"/>
        <v/>
      </c>
      <c r="L182" s="105" t="str">
        <f t="shared" si="13"/>
        <v/>
      </c>
      <c r="M182" s="105" t="str">
        <f>IF(Q182="","",_xlfn.XLOOKUP(Q182,立项!W:W,立项!H:H))</f>
        <v/>
      </c>
      <c r="N182" s="109" t="str">
        <f t="shared" si="14"/>
        <v/>
      </c>
      <c r="O182" s="109" t="str">
        <f t="shared" si="15"/>
        <v/>
      </c>
      <c r="P182" s="110" t="str">
        <f t="shared" si="16"/>
        <v/>
      </c>
      <c r="Q182" s="114" t="str">
        <f t="shared" si="17"/>
        <v/>
      </c>
      <c r="R182" s="82"/>
      <c r="S182" s="81"/>
      <c r="T182" s="81"/>
      <c r="U182" s="81"/>
    </row>
    <row r="183" s="72" customFormat="1" customHeight="1" spans="2:21">
      <c r="B183" s="73"/>
      <c r="C183" s="74"/>
      <c r="D183" s="74"/>
      <c r="E183" s="74"/>
      <c r="F183" s="75"/>
      <c r="G183" s="76"/>
      <c r="H183" s="77"/>
      <c r="I183" s="108" t="str">
        <f>IF(B183="","",_xlfn.XLOOKUP(N183,#REF!,#REF!))</f>
        <v/>
      </c>
      <c r="J183" s="105" t="str">
        <f>IF(B183="","",_xlfn.XLOOKUP(N183,#REF!,芝麻工资表!B:B))</f>
        <v/>
      </c>
      <c r="K183" s="105" t="str">
        <f t="shared" si="12"/>
        <v/>
      </c>
      <c r="L183" s="105" t="str">
        <f t="shared" si="13"/>
        <v/>
      </c>
      <c r="M183" s="105" t="str">
        <f>IF(Q183="","",_xlfn.XLOOKUP(Q183,立项!W:W,立项!H:H))</f>
        <v/>
      </c>
      <c r="N183" s="109" t="str">
        <f t="shared" si="14"/>
        <v/>
      </c>
      <c r="O183" s="109" t="str">
        <f t="shared" si="15"/>
        <v/>
      </c>
      <c r="P183" s="110" t="str">
        <f t="shared" si="16"/>
        <v/>
      </c>
      <c r="Q183" s="114" t="str">
        <f t="shared" si="17"/>
        <v/>
      </c>
      <c r="R183" s="82"/>
      <c r="S183" s="81"/>
      <c r="T183" s="81"/>
      <c r="U183" s="81"/>
    </row>
    <row r="184" s="72" customFormat="1" customHeight="1" spans="2:21">
      <c r="B184" s="73"/>
      <c r="C184" s="74"/>
      <c r="D184" s="74"/>
      <c r="E184" s="74"/>
      <c r="F184" s="75"/>
      <c r="G184" s="76"/>
      <c r="H184" s="77"/>
      <c r="I184" s="108" t="str">
        <f>IF(B184="","",_xlfn.XLOOKUP(N184,#REF!,#REF!))</f>
        <v/>
      </c>
      <c r="J184" s="105" t="str">
        <f>IF(B184="","",_xlfn.XLOOKUP(N184,#REF!,芝麻工资表!B:B))</f>
        <v/>
      </c>
      <c r="K184" s="105" t="str">
        <f t="shared" si="12"/>
        <v/>
      </c>
      <c r="L184" s="105" t="str">
        <f t="shared" si="13"/>
        <v/>
      </c>
      <c r="M184" s="105" t="str">
        <f>IF(Q184="","",_xlfn.XLOOKUP(Q184,立项!W:W,立项!H:H))</f>
        <v/>
      </c>
      <c r="N184" s="109" t="str">
        <f t="shared" si="14"/>
        <v/>
      </c>
      <c r="O184" s="109" t="str">
        <f t="shared" si="15"/>
        <v/>
      </c>
      <c r="P184" s="110" t="str">
        <f t="shared" si="16"/>
        <v/>
      </c>
      <c r="Q184" s="114" t="str">
        <f t="shared" si="17"/>
        <v/>
      </c>
      <c r="R184" s="82"/>
      <c r="S184" s="81"/>
      <c r="T184" s="81"/>
      <c r="U184" s="81"/>
    </row>
    <row r="185" s="72" customFormat="1" customHeight="1" spans="2:21">
      <c r="B185" s="73"/>
      <c r="C185" s="74"/>
      <c r="D185" s="74"/>
      <c r="E185" s="74"/>
      <c r="F185" s="75"/>
      <c r="G185" s="76"/>
      <c r="H185" s="77"/>
      <c r="I185" s="108" t="str">
        <f>IF(B185="","",_xlfn.XLOOKUP(N185,#REF!,#REF!))</f>
        <v/>
      </c>
      <c r="J185" s="105" t="str">
        <f>IF(B185="","",_xlfn.XLOOKUP(N185,#REF!,芝麻工资表!B:B))</f>
        <v/>
      </c>
      <c r="K185" s="105" t="str">
        <f t="shared" si="12"/>
        <v/>
      </c>
      <c r="L185" s="105" t="str">
        <f t="shared" si="13"/>
        <v/>
      </c>
      <c r="M185" s="105" t="str">
        <f>IF(Q185="","",_xlfn.XLOOKUP(Q185,立项!W:W,立项!H:H))</f>
        <v/>
      </c>
      <c r="N185" s="109" t="str">
        <f t="shared" si="14"/>
        <v/>
      </c>
      <c r="O185" s="109" t="str">
        <f t="shared" si="15"/>
        <v/>
      </c>
      <c r="P185" s="110" t="str">
        <f t="shared" si="16"/>
        <v/>
      </c>
      <c r="Q185" s="114" t="str">
        <f t="shared" si="17"/>
        <v/>
      </c>
      <c r="R185" s="82"/>
      <c r="S185" s="81"/>
      <c r="T185" s="81"/>
      <c r="U185" s="81"/>
    </row>
    <row r="186" s="72" customFormat="1" customHeight="1" spans="2:21">
      <c r="B186" s="73"/>
      <c r="C186" s="74"/>
      <c r="D186" s="74"/>
      <c r="E186" s="74"/>
      <c r="F186" s="75"/>
      <c r="G186" s="76"/>
      <c r="H186" s="77"/>
      <c r="I186" s="108" t="str">
        <f>IF(B186="","",_xlfn.XLOOKUP(N186,#REF!,#REF!))</f>
        <v/>
      </c>
      <c r="J186" s="105" t="str">
        <f>IF(B186="","",_xlfn.XLOOKUP(N186,#REF!,芝麻工资表!B:B))</f>
        <v/>
      </c>
      <c r="K186" s="105" t="str">
        <f t="shared" si="12"/>
        <v/>
      </c>
      <c r="L186" s="105" t="str">
        <f t="shared" si="13"/>
        <v/>
      </c>
      <c r="M186" s="105" t="str">
        <f>IF(Q186="","",_xlfn.XLOOKUP(Q186,立项!W:W,立项!H:H))</f>
        <v/>
      </c>
      <c r="N186" s="109" t="str">
        <f t="shared" si="14"/>
        <v/>
      </c>
      <c r="O186" s="109" t="str">
        <f t="shared" si="15"/>
        <v/>
      </c>
      <c r="P186" s="110" t="str">
        <f t="shared" si="16"/>
        <v/>
      </c>
      <c r="Q186" s="114" t="str">
        <f t="shared" si="17"/>
        <v/>
      </c>
      <c r="R186" s="82"/>
      <c r="S186" s="81"/>
      <c r="T186" s="81"/>
      <c r="U186" s="81"/>
    </row>
    <row r="187" s="72" customFormat="1" customHeight="1" spans="2:21">
      <c r="B187" s="73"/>
      <c r="C187" s="74"/>
      <c r="D187" s="74"/>
      <c r="E187" s="74"/>
      <c r="F187" s="75"/>
      <c r="G187" s="76"/>
      <c r="H187" s="77"/>
      <c r="I187" s="108" t="str">
        <f>IF(B187="","",_xlfn.XLOOKUP(N187,#REF!,#REF!))</f>
        <v/>
      </c>
      <c r="J187" s="105" t="str">
        <f>IF(B187="","",_xlfn.XLOOKUP(N187,#REF!,芝麻工资表!B:B))</f>
        <v/>
      </c>
      <c r="K187" s="105" t="str">
        <f t="shared" si="12"/>
        <v/>
      </c>
      <c r="L187" s="105" t="str">
        <f t="shared" si="13"/>
        <v/>
      </c>
      <c r="M187" s="105" t="str">
        <f>IF(Q187="","",_xlfn.XLOOKUP(Q187,立项!W:W,立项!H:H))</f>
        <v/>
      </c>
      <c r="N187" s="109" t="str">
        <f t="shared" si="14"/>
        <v/>
      </c>
      <c r="O187" s="109" t="str">
        <f t="shared" si="15"/>
        <v/>
      </c>
      <c r="P187" s="110" t="str">
        <f t="shared" si="16"/>
        <v/>
      </c>
      <c r="Q187" s="114" t="str">
        <f t="shared" si="17"/>
        <v/>
      </c>
      <c r="R187" s="82"/>
      <c r="S187" s="81"/>
      <c r="T187" s="81"/>
      <c r="U187" s="81"/>
    </row>
    <row r="188" s="72" customFormat="1" customHeight="1" spans="2:21">
      <c r="B188" s="73"/>
      <c r="C188" s="74"/>
      <c r="D188" s="74"/>
      <c r="E188" s="74"/>
      <c r="F188" s="75"/>
      <c r="G188" s="76"/>
      <c r="H188" s="77"/>
      <c r="I188" s="108" t="str">
        <f>IF(B188="","",_xlfn.XLOOKUP(N188,#REF!,#REF!))</f>
        <v/>
      </c>
      <c r="J188" s="105" t="str">
        <f>IF(B188="","",_xlfn.XLOOKUP(N188,#REF!,芝麻工资表!B:B))</f>
        <v/>
      </c>
      <c r="K188" s="105" t="str">
        <f t="shared" si="12"/>
        <v/>
      </c>
      <c r="L188" s="105" t="str">
        <f t="shared" si="13"/>
        <v/>
      </c>
      <c r="M188" s="105" t="str">
        <f>IF(Q188="","",_xlfn.XLOOKUP(Q188,立项!W:W,立项!H:H))</f>
        <v/>
      </c>
      <c r="N188" s="109" t="str">
        <f t="shared" si="14"/>
        <v/>
      </c>
      <c r="O188" s="109" t="str">
        <f t="shared" si="15"/>
        <v/>
      </c>
      <c r="P188" s="110" t="str">
        <f t="shared" si="16"/>
        <v/>
      </c>
      <c r="Q188" s="114" t="str">
        <f t="shared" si="17"/>
        <v/>
      </c>
      <c r="R188" s="82"/>
      <c r="S188" s="81"/>
      <c r="T188" s="81"/>
      <c r="U188" s="81"/>
    </row>
    <row r="189" s="72" customFormat="1" customHeight="1" spans="2:21">
      <c r="B189" s="73"/>
      <c r="C189" s="74"/>
      <c r="D189" s="74"/>
      <c r="E189" s="74"/>
      <c r="F189" s="75"/>
      <c r="G189" s="76"/>
      <c r="H189" s="77"/>
      <c r="I189" s="108" t="str">
        <f>IF(B189="","",_xlfn.XLOOKUP(N189,#REF!,#REF!))</f>
        <v/>
      </c>
      <c r="J189" s="105" t="str">
        <f>IF(B189="","",_xlfn.XLOOKUP(N189,#REF!,芝麻工资表!B:B))</f>
        <v/>
      </c>
      <c r="K189" s="105" t="str">
        <f t="shared" si="12"/>
        <v/>
      </c>
      <c r="L189" s="105" t="str">
        <f t="shared" si="13"/>
        <v/>
      </c>
      <c r="M189" s="105" t="str">
        <f>IF(Q189="","",_xlfn.XLOOKUP(Q189,立项!W:W,立项!H:H))</f>
        <v/>
      </c>
      <c r="N189" s="109" t="str">
        <f t="shared" si="14"/>
        <v/>
      </c>
      <c r="O189" s="109" t="str">
        <f t="shared" si="15"/>
        <v/>
      </c>
      <c r="P189" s="110" t="str">
        <f t="shared" si="16"/>
        <v/>
      </c>
      <c r="Q189" s="114" t="str">
        <f t="shared" si="17"/>
        <v/>
      </c>
      <c r="R189" s="82"/>
      <c r="S189" s="81"/>
      <c r="T189" s="81"/>
      <c r="U189" s="81"/>
    </row>
    <row r="190" s="72" customFormat="1" customHeight="1" spans="2:21">
      <c r="B190" s="73"/>
      <c r="C190" s="74"/>
      <c r="D190" s="74"/>
      <c r="E190" s="74"/>
      <c r="F190" s="75"/>
      <c r="G190" s="76"/>
      <c r="H190" s="77"/>
      <c r="I190" s="108" t="str">
        <f>IF(B190="","",_xlfn.XLOOKUP(N190,#REF!,#REF!))</f>
        <v/>
      </c>
      <c r="J190" s="105" t="str">
        <f>IF(B190="","",_xlfn.XLOOKUP(N190,#REF!,芝麻工资表!B:B))</f>
        <v/>
      </c>
      <c r="K190" s="105" t="str">
        <f t="shared" si="12"/>
        <v/>
      </c>
      <c r="L190" s="105" t="str">
        <f t="shared" si="13"/>
        <v/>
      </c>
      <c r="M190" s="105" t="str">
        <f>IF(Q190="","",_xlfn.XLOOKUP(Q190,立项!W:W,立项!H:H))</f>
        <v/>
      </c>
      <c r="N190" s="109" t="str">
        <f t="shared" si="14"/>
        <v/>
      </c>
      <c r="O190" s="109" t="str">
        <f t="shared" si="15"/>
        <v/>
      </c>
      <c r="P190" s="110" t="str">
        <f t="shared" si="16"/>
        <v/>
      </c>
      <c r="Q190" s="114" t="str">
        <f t="shared" si="17"/>
        <v/>
      </c>
      <c r="R190" s="82"/>
      <c r="S190" s="81"/>
      <c r="T190" s="81"/>
      <c r="U190" s="81"/>
    </row>
    <row r="191" s="72" customFormat="1" customHeight="1" spans="2:21">
      <c r="B191" s="73"/>
      <c r="C191" s="74"/>
      <c r="D191" s="74"/>
      <c r="E191" s="74"/>
      <c r="F191" s="75"/>
      <c r="G191" s="76"/>
      <c r="H191" s="77"/>
      <c r="I191" s="108" t="str">
        <f>IF(B191="","",_xlfn.XLOOKUP(N191,#REF!,#REF!))</f>
        <v/>
      </c>
      <c r="J191" s="105" t="str">
        <f>IF(B191="","",_xlfn.XLOOKUP(N191,#REF!,芝麻工资表!B:B))</f>
        <v/>
      </c>
      <c r="K191" s="105" t="str">
        <f t="shared" si="12"/>
        <v/>
      </c>
      <c r="L191" s="105" t="str">
        <f t="shared" si="13"/>
        <v/>
      </c>
      <c r="M191" s="105" t="str">
        <f>IF(Q191="","",_xlfn.XLOOKUP(Q191,立项!W:W,立项!H:H))</f>
        <v/>
      </c>
      <c r="N191" s="109" t="str">
        <f t="shared" si="14"/>
        <v/>
      </c>
      <c r="O191" s="109" t="str">
        <f t="shared" si="15"/>
        <v/>
      </c>
      <c r="P191" s="110" t="str">
        <f t="shared" si="16"/>
        <v/>
      </c>
      <c r="Q191" s="114" t="str">
        <f t="shared" si="17"/>
        <v/>
      </c>
      <c r="R191" s="82"/>
      <c r="S191" s="81"/>
      <c r="T191" s="81"/>
      <c r="U191" s="81"/>
    </row>
    <row r="192" s="72" customFormat="1" customHeight="1" spans="2:21">
      <c r="B192" s="73"/>
      <c r="C192" s="74"/>
      <c r="D192" s="74"/>
      <c r="E192" s="74"/>
      <c r="F192" s="75"/>
      <c r="G192" s="76"/>
      <c r="H192" s="77"/>
      <c r="I192" s="108" t="str">
        <f>IF(B192="","",_xlfn.XLOOKUP(N192,#REF!,#REF!))</f>
        <v/>
      </c>
      <c r="J192" s="105" t="str">
        <f>IF(B192="","",_xlfn.XLOOKUP(N192,#REF!,芝麻工资表!B:B))</f>
        <v/>
      </c>
      <c r="K192" s="105" t="str">
        <f t="shared" si="12"/>
        <v/>
      </c>
      <c r="L192" s="105" t="str">
        <f t="shared" si="13"/>
        <v/>
      </c>
      <c r="M192" s="105" t="str">
        <f>IF(Q192="","",_xlfn.XLOOKUP(Q192,立项!W:W,立项!H:H))</f>
        <v/>
      </c>
      <c r="N192" s="109" t="str">
        <f t="shared" si="14"/>
        <v/>
      </c>
      <c r="O192" s="109" t="str">
        <f t="shared" si="15"/>
        <v/>
      </c>
      <c r="P192" s="110" t="str">
        <f t="shared" si="16"/>
        <v/>
      </c>
      <c r="Q192" s="114" t="str">
        <f t="shared" si="17"/>
        <v/>
      </c>
      <c r="R192" s="82"/>
      <c r="S192" s="81"/>
      <c r="T192" s="81"/>
      <c r="U192" s="81"/>
    </row>
    <row r="193" s="72" customFormat="1" customHeight="1" spans="2:21">
      <c r="B193" s="73"/>
      <c r="C193" s="74"/>
      <c r="D193" s="74"/>
      <c r="E193" s="74"/>
      <c r="F193" s="75"/>
      <c r="G193" s="76"/>
      <c r="H193" s="77"/>
      <c r="I193" s="108" t="str">
        <f>IF(B193="","",_xlfn.XLOOKUP(N193,#REF!,#REF!))</f>
        <v/>
      </c>
      <c r="J193" s="105" t="str">
        <f>IF(B193="","",_xlfn.XLOOKUP(N193,#REF!,芝麻工资表!B:B))</f>
        <v/>
      </c>
      <c r="K193" s="105" t="str">
        <f t="shared" si="12"/>
        <v/>
      </c>
      <c r="L193" s="105" t="str">
        <f t="shared" si="13"/>
        <v/>
      </c>
      <c r="M193" s="105" t="str">
        <f>IF(Q193="","",_xlfn.XLOOKUP(Q193,立项!W:W,立项!H:H))</f>
        <v/>
      </c>
      <c r="N193" s="109" t="str">
        <f t="shared" si="14"/>
        <v/>
      </c>
      <c r="O193" s="109" t="str">
        <f t="shared" si="15"/>
        <v/>
      </c>
      <c r="P193" s="110" t="str">
        <f t="shared" si="16"/>
        <v/>
      </c>
      <c r="Q193" s="114" t="str">
        <f t="shared" si="17"/>
        <v/>
      </c>
      <c r="R193" s="82"/>
      <c r="S193" s="81"/>
      <c r="T193" s="81"/>
      <c r="U193" s="81"/>
    </row>
    <row r="194" s="72" customFormat="1" customHeight="1" spans="2:21">
      <c r="B194" s="73"/>
      <c r="C194" s="74"/>
      <c r="D194" s="74"/>
      <c r="E194" s="74"/>
      <c r="F194" s="75"/>
      <c r="G194" s="76"/>
      <c r="H194" s="77"/>
      <c r="I194" s="108" t="str">
        <f>IF(B194="","",_xlfn.XLOOKUP(N194,#REF!,#REF!))</f>
        <v/>
      </c>
      <c r="J194" s="105" t="str">
        <f>IF(B194="","",_xlfn.XLOOKUP(N194,#REF!,芝麻工资表!B:B))</f>
        <v/>
      </c>
      <c r="K194" s="105" t="str">
        <f t="shared" ref="K194:K257" si="18">IF(F194="","",F194-L194)</f>
        <v/>
      </c>
      <c r="L194" s="105" t="str">
        <f t="shared" ref="L194:L257" si="19">IF(F194="","",F194*G194/(1+G194))</f>
        <v/>
      </c>
      <c r="M194" s="105" t="str">
        <f>IF(Q194="","",_xlfn.XLOOKUP(Q194,立项!W:W,立项!H:H))</f>
        <v/>
      </c>
      <c r="N194" s="109" t="str">
        <f t="shared" ref="N194:N257" si="20">IF(H194="","",LEFT(B194,7))</f>
        <v/>
      </c>
      <c r="O194" s="109" t="str">
        <f t="shared" ref="O194:O257" si="21">IF(H194="","",MONTH(H194))</f>
        <v/>
      </c>
      <c r="P194" s="110" t="str">
        <f t="shared" ref="P194:P257" si="22">IF(H194="","",DAY(H194))</f>
        <v/>
      </c>
      <c r="Q194" s="114" t="str">
        <f t="shared" ref="Q194:Q257" si="23">IF(B194="","",MID(B194,9,16))</f>
        <v/>
      </c>
      <c r="R194" s="82"/>
      <c r="S194" s="81"/>
      <c r="T194" s="81"/>
      <c r="U194" s="81"/>
    </row>
    <row r="195" s="72" customFormat="1" customHeight="1" spans="2:21">
      <c r="B195" s="73"/>
      <c r="C195" s="74"/>
      <c r="D195" s="74"/>
      <c r="E195" s="74"/>
      <c r="F195" s="75"/>
      <c r="G195" s="76"/>
      <c r="H195" s="77"/>
      <c r="I195" s="108" t="str">
        <f>IF(B195="","",_xlfn.XLOOKUP(N195,#REF!,#REF!))</f>
        <v/>
      </c>
      <c r="J195" s="105" t="str">
        <f>IF(B195="","",_xlfn.XLOOKUP(N195,#REF!,芝麻工资表!B:B))</f>
        <v/>
      </c>
      <c r="K195" s="105" t="str">
        <f t="shared" si="18"/>
        <v/>
      </c>
      <c r="L195" s="105" t="str">
        <f t="shared" si="19"/>
        <v/>
      </c>
      <c r="M195" s="105" t="str">
        <f>IF(Q195="","",_xlfn.XLOOKUP(Q195,立项!W:W,立项!H:H))</f>
        <v/>
      </c>
      <c r="N195" s="109" t="str">
        <f t="shared" si="20"/>
        <v/>
      </c>
      <c r="O195" s="109" t="str">
        <f t="shared" si="21"/>
        <v/>
      </c>
      <c r="P195" s="110" t="str">
        <f t="shared" si="22"/>
        <v/>
      </c>
      <c r="Q195" s="114" t="str">
        <f t="shared" si="23"/>
        <v/>
      </c>
      <c r="R195" s="82"/>
      <c r="S195" s="81"/>
      <c r="T195" s="81"/>
      <c r="U195" s="81"/>
    </row>
    <row r="196" s="72" customFormat="1" customHeight="1" spans="2:21">
      <c r="B196" s="73"/>
      <c r="C196" s="74"/>
      <c r="D196" s="74"/>
      <c r="E196" s="74"/>
      <c r="F196" s="75"/>
      <c r="G196" s="76"/>
      <c r="H196" s="77"/>
      <c r="I196" s="108" t="str">
        <f>IF(B196="","",_xlfn.XLOOKUP(N196,#REF!,#REF!))</f>
        <v/>
      </c>
      <c r="J196" s="105" t="str">
        <f>IF(B196="","",_xlfn.XLOOKUP(N196,#REF!,芝麻工资表!B:B))</f>
        <v/>
      </c>
      <c r="K196" s="105" t="str">
        <f t="shared" si="18"/>
        <v/>
      </c>
      <c r="L196" s="105" t="str">
        <f t="shared" si="19"/>
        <v/>
      </c>
      <c r="M196" s="105" t="str">
        <f>IF(Q196="","",_xlfn.XLOOKUP(Q196,立项!W:W,立项!H:H))</f>
        <v/>
      </c>
      <c r="N196" s="109" t="str">
        <f t="shared" si="20"/>
        <v/>
      </c>
      <c r="O196" s="109" t="str">
        <f t="shared" si="21"/>
        <v/>
      </c>
      <c r="P196" s="110" t="str">
        <f t="shared" si="22"/>
        <v/>
      </c>
      <c r="Q196" s="114" t="str">
        <f t="shared" si="23"/>
        <v/>
      </c>
      <c r="R196" s="82"/>
      <c r="S196" s="81"/>
      <c r="T196" s="81"/>
      <c r="U196" s="81"/>
    </row>
    <row r="197" s="72" customFormat="1" customHeight="1" spans="2:21">
      <c r="B197" s="73"/>
      <c r="C197" s="74"/>
      <c r="D197" s="74"/>
      <c r="E197" s="74"/>
      <c r="F197" s="75"/>
      <c r="G197" s="76"/>
      <c r="H197" s="77"/>
      <c r="I197" s="108" t="str">
        <f>IF(B197="","",_xlfn.XLOOKUP(N197,#REF!,#REF!))</f>
        <v/>
      </c>
      <c r="J197" s="105" t="str">
        <f>IF(B197="","",_xlfn.XLOOKUP(N197,#REF!,芝麻工资表!B:B))</f>
        <v/>
      </c>
      <c r="K197" s="105" t="str">
        <f t="shared" si="18"/>
        <v/>
      </c>
      <c r="L197" s="105" t="str">
        <f t="shared" si="19"/>
        <v/>
      </c>
      <c r="M197" s="105" t="str">
        <f>IF(Q197="","",_xlfn.XLOOKUP(Q197,立项!W:W,立项!H:H))</f>
        <v/>
      </c>
      <c r="N197" s="109" t="str">
        <f t="shared" si="20"/>
        <v/>
      </c>
      <c r="O197" s="109" t="str">
        <f t="shared" si="21"/>
        <v/>
      </c>
      <c r="P197" s="110" t="str">
        <f t="shared" si="22"/>
        <v/>
      </c>
      <c r="Q197" s="114" t="str">
        <f t="shared" si="23"/>
        <v/>
      </c>
      <c r="R197" s="82"/>
      <c r="S197" s="81"/>
      <c r="T197" s="81"/>
      <c r="U197" s="81"/>
    </row>
    <row r="198" s="72" customFormat="1" customHeight="1" spans="2:21">
      <c r="B198" s="73"/>
      <c r="C198" s="74"/>
      <c r="D198" s="74"/>
      <c r="E198" s="74"/>
      <c r="F198" s="75"/>
      <c r="G198" s="76"/>
      <c r="H198" s="77"/>
      <c r="I198" s="108" t="str">
        <f>IF(B198="","",_xlfn.XLOOKUP(N198,#REF!,#REF!))</f>
        <v/>
      </c>
      <c r="J198" s="105" t="str">
        <f>IF(B198="","",_xlfn.XLOOKUP(N198,#REF!,芝麻工资表!B:B))</f>
        <v/>
      </c>
      <c r="K198" s="105" t="str">
        <f t="shared" si="18"/>
        <v/>
      </c>
      <c r="L198" s="105" t="str">
        <f t="shared" si="19"/>
        <v/>
      </c>
      <c r="M198" s="105" t="str">
        <f>IF(Q198="","",_xlfn.XLOOKUP(Q198,立项!W:W,立项!H:H))</f>
        <v/>
      </c>
      <c r="N198" s="109" t="str">
        <f t="shared" si="20"/>
        <v/>
      </c>
      <c r="O198" s="109" t="str">
        <f t="shared" si="21"/>
        <v/>
      </c>
      <c r="P198" s="110" t="str">
        <f t="shared" si="22"/>
        <v/>
      </c>
      <c r="Q198" s="114" t="str">
        <f t="shared" si="23"/>
        <v/>
      </c>
      <c r="R198" s="82"/>
      <c r="S198" s="81"/>
      <c r="T198" s="81"/>
      <c r="U198" s="81"/>
    </row>
    <row r="199" s="72" customFormat="1" customHeight="1" spans="2:21">
      <c r="B199" s="73"/>
      <c r="C199" s="74"/>
      <c r="D199" s="74"/>
      <c r="E199" s="74"/>
      <c r="F199" s="75"/>
      <c r="G199" s="76"/>
      <c r="H199" s="77"/>
      <c r="I199" s="108" t="str">
        <f>IF(B199="","",_xlfn.XLOOKUP(N199,#REF!,#REF!))</f>
        <v/>
      </c>
      <c r="J199" s="105" t="str">
        <f>IF(B199="","",_xlfn.XLOOKUP(N199,#REF!,芝麻工资表!B:B))</f>
        <v/>
      </c>
      <c r="K199" s="105" t="str">
        <f t="shared" si="18"/>
        <v/>
      </c>
      <c r="L199" s="105" t="str">
        <f t="shared" si="19"/>
        <v/>
      </c>
      <c r="M199" s="105" t="str">
        <f>IF(Q199="","",_xlfn.XLOOKUP(Q199,立项!W:W,立项!H:H))</f>
        <v/>
      </c>
      <c r="N199" s="109" t="str">
        <f t="shared" si="20"/>
        <v/>
      </c>
      <c r="O199" s="109" t="str">
        <f t="shared" si="21"/>
        <v/>
      </c>
      <c r="P199" s="110" t="str">
        <f t="shared" si="22"/>
        <v/>
      </c>
      <c r="Q199" s="114" t="str">
        <f t="shared" si="23"/>
        <v/>
      </c>
      <c r="R199" s="82"/>
      <c r="S199" s="81"/>
      <c r="T199" s="81"/>
      <c r="U199" s="81"/>
    </row>
    <row r="200" s="72" customFormat="1" customHeight="1" spans="2:21">
      <c r="B200" s="73"/>
      <c r="C200" s="74"/>
      <c r="D200" s="74"/>
      <c r="E200" s="74"/>
      <c r="F200" s="75"/>
      <c r="G200" s="76"/>
      <c r="H200" s="77"/>
      <c r="I200" s="108" t="str">
        <f>IF(B200="","",_xlfn.XLOOKUP(N200,#REF!,#REF!))</f>
        <v/>
      </c>
      <c r="J200" s="105" t="str">
        <f>IF(B200="","",_xlfn.XLOOKUP(N200,#REF!,芝麻工资表!B:B))</f>
        <v/>
      </c>
      <c r="K200" s="105" t="str">
        <f t="shared" si="18"/>
        <v/>
      </c>
      <c r="L200" s="105" t="str">
        <f t="shared" si="19"/>
        <v/>
      </c>
      <c r="M200" s="105" t="str">
        <f>IF(Q200="","",_xlfn.XLOOKUP(Q200,立项!W:W,立项!H:H))</f>
        <v/>
      </c>
      <c r="N200" s="109" t="str">
        <f t="shared" si="20"/>
        <v/>
      </c>
      <c r="O200" s="109" t="str">
        <f t="shared" si="21"/>
        <v/>
      </c>
      <c r="P200" s="110" t="str">
        <f t="shared" si="22"/>
        <v/>
      </c>
      <c r="Q200" s="114" t="str">
        <f t="shared" si="23"/>
        <v/>
      </c>
      <c r="R200" s="82"/>
      <c r="S200" s="81"/>
      <c r="T200" s="81"/>
      <c r="U200" s="81"/>
    </row>
    <row r="201" s="72" customFormat="1" customHeight="1" spans="2:21">
      <c r="B201" s="73"/>
      <c r="C201" s="74"/>
      <c r="D201" s="74"/>
      <c r="E201" s="74"/>
      <c r="F201" s="75"/>
      <c r="G201" s="76"/>
      <c r="H201" s="77"/>
      <c r="I201" s="108" t="str">
        <f>IF(B201="","",_xlfn.XLOOKUP(N201,#REF!,#REF!))</f>
        <v/>
      </c>
      <c r="J201" s="105" t="str">
        <f>IF(B201="","",_xlfn.XLOOKUP(N201,#REF!,芝麻工资表!B:B))</f>
        <v/>
      </c>
      <c r="K201" s="105" t="str">
        <f t="shared" si="18"/>
        <v/>
      </c>
      <c r="L201" s="105" t="str">
        <f t="shared" si="19"/>
        <v/>
      </c>
      <c r="M201" s="105" t="str">
        <f>IF(Q201="","",_xlfn.XLOOKUP(Q201,立项!W:W,立项!H:H))</f>
        <v/>
      </c>
      <c r="N201" s="109" t="str">
        <f t="shared" si="20"/>
        <v/>
      </c>
      <c r="O201" s="109" t="str">
        <f t="shared" si="21"/>
        <v/>
      </c>
      <c r="P201" s="110" t="str">
        <f t="shared" si="22"/>
        <v/>
      </c>
      <c r="Q201" s="114" t="str">
        <f t="shared" si="23"/>
        <v/>
      </c>
      <c r="R201" s="82"/>
      <c r="S201" s="81"/>
      <c r="T201" s="81"/>
      <c r="U201" s="81"/>
    </row>
    <row r="202" s="72" customFormat="1" customHeight="1" spans="2:21">
      <c r="B202" s="73"/>
      <c r="C202" s="74"/>
      <c r="D202" s="74"/>
      <c r="E202" s="74"/>
      <c r="F202" s="75"/>
      <c r="G202" s="76"/>
      <c r="H202" s="77"/>
      <c r="I202" s="108" t="str">
        <f>IF(B202="","",_xlfn.XLOOKUP(N202,#REF!,#REF!))</f>
        <v/>
      </c>
      <c r="J202" s="105" t="str">
        <f>IF(B202="","",_xlfn.XLOOKUP(N202,#REF!,芝麻工资表!B:B))</f>
        <v/>
      </c>
      <c r="K202" s="105" t="str">
        <f t="shared" si="18"/>
        <v/>
      </c>
      <c r="L202" s="105" t="str">
        <f t="shared" si="19"/>
        <v/>
      </c>
      <c r="M202" s="105" t="str">
        <f>IF(Q202="","",_xlfn.XLOOKUP(Q202,立项!W:W,立项!H:H))</f>
        <v/>
      </c>
      <c r="N202" s="109" t="str">
        <f t="shared" si="20"/>
        <v/>
      </c>
      <c r="O202" s="109" t="str">
        <f t="shared" si="21"/>
        <v/>
      </c>
      <c r="P202" s="110" t="str">
        <f t="shared" si="22"/>
        <v/>
      </c>
      <c r="Q202" s="114" t="str">
        <f t="shared" si="23"/>
        <v/>
      </c>
      <c r="R202" s="82"/>
      <c r="S202" s="81"/>
      <c r="T202" s="81"/>
      <c r="U202" s="81"/>
    </row>
    <row r="203" s="72" customFormat="1" customHeight="1" spans="2:21">
      <c r="B203" s="73"/>
      <c r="C203" s="74"/>
      <c r="D203" s="74"/>
      <c r="E203" s="74"/>
      <c r="F203" s="75"/>
      <c r="G203" s="76"/>
      <c r="H203" s="77"/>
      <c r="I203" s="108" t="str">
        <f>IF(B203="","",_xlfn.XLOOKUP(N203,#REF!,#REF!))</f>
        <v/>
      </c>
      <c r="J203" s="105" t="str">
        <f>IF(B203="","",_xlfn.XLOOKUP(N203,#REF!,芝麻工资表!B:B))</f>
        <v/>
      </c>
      <c r="K203" s="105" t="str">
        <f t="shared" si="18"/>
        <v/>
      </c>
      <c r="L203" s="105" t="str">
        <f t="shared" si="19"/>
        <v/>
      </c>
      <c r="M203" s="105" t="str">
        <f>IF(Q203="","",_xlfn.XLOOKUP(Q203,立项!W:W,立项!H:H))</f>
        <v/>
      </c>
      <c r="N203" s="109" t="str">
        <f t="shared" si="20"/>
        <v/>
      </c>
      <c r="O203" s="109" t="str">
        <f t="shared" si="21"/>
        <v/>
      </c>
      <c r="P203" s="110" t="str">
        <f t="shared" si="22"/>
        <v/>
      </c>
      <c r="Q203" s="114" t="str">
        <f t="shared" si="23"/>
        <v/>
      </c>
      <c r="R203" s="82"/>
      <c r="S203" s="81"/>
      <c r="T203" s="81"/>
      <c r="U203" s="81"/>
    </row>
    <row r="204" s="72" customFormat="1" customHeight="1" spans="2:21">
      <c r="B204" s="73"/>
      <c r="C204" s="74"/>
      <c r="D204" s="74"/>
      <c r="E204" s="74"/>
      <c r="F204" s="75"/>
      <c r="G204" s="76"/>
      <c r="H204" s="77"/>
      <c r="I204" s="108" t="str">
        <f>IF(B204="","",_xlfn.XLOOKUP(N204,#REF!,#REF!))</f>
        <v/>
      </c>
      <c r="J204" s="105" t="str">
        <f>IF(B204="","",_xlfn.XLOOKUP(N204,#REF!,芝麻工资表!B:B))</f>
        <v/>
      </c>
      <c r="K204" s="105" t="str">
        <f t="shared" si="18"/>
        <v/>
      </c>
      <c r="L204" s="105" t="str">
        <f t="shared" si="19"/>
        <v/>
      </c>
      <c r="M204" s="105" t="str">
        <f>IF(Q204="","",_xlfn.XLOOKUP(Q204,立项!W:W,立项!H:H))</f>
        <v/>
      </c>
      <c r="N204" s="109" t="str">
        <f t="shared" si="20"/>
        <v/>
      </c>
      <c r="O204" s="109" t="str">
        <f t="shared" si="21"/>
        <v/>
      </c>
      <c r="P204" s="110" t="str">
        <f t="shared" si="22"/>
        <v/>
      </c>
      <c r="Q204" s="114" t="str">
        <f t="shared" si="23"/>
        <v/>
      </c>
      <c r="R204" s="82"/>
      <c r="S204" s="81"/>
      <c r="T204" s="81"/>
      <c r="U204" s="81"/>
    </row>
    <row r="205" s="72" customFormat="1" customHeight="1" spans="2:21">
      <c r="B205" s="73"/>
      <c r="C205" s="74"/>
      <c r="D205" s="74"/>
      <c r="E205" s="74"/>
      <c r="F205" s="75"/>
      <c r="G205" s="76"/>
      <c r="H205" s="77"/>
      <c r="I205" s="108" t="str">
        <f>IF(B205="","",_xlfn.XLOOKUP(N205,#REF!,#REF!))</f>
        <v/>
      </c>
      <c r="J205" s="105" t="str">
        <f>IF(B205="","",_xlfn.XLOOKUP(N205,#REF!,芝麻工资表!B:B))</f>
        <v/>
      </c>
      <c r="K205" s="105" t="str">
        <f t="shared" si="18"/>
        <v/>
      </c>
      <c r="L205" s="105" t="str">
        <f t="shared" si="19"/>
        <v/>
      </c>
      <c r="M205" s="105" t="str">
        <f>IF(Q205="","",_xlfn.XLOOKUP(Q205,立项!W:W,立项!H:H))</f>
        <v/>
      </c>
      <c r="N205" s="109" t="str">
        <f t="shared" si="20"/>
        <v/>
      </c>
      <c r="O205" s="109" t="str">
        <f t="shared" si="21"/>
        <v/>
      </c>
      <c r="P205" s="110" t="str">
        <f t="shared" si="22"/>
        <v/>
      </c>
      <c r="Q205" s="114" t="str">
        <f t="shared" si="23"/>
        <v/>
      </c>
      <c r="R205" s="82"/>
      <c r="S205" s="81"/>
      <c r="T205" s="81"/>
      <c r="U205" s="81"/>
    </row>
    <row r="206" s="72" customFormat="1" customHeight="1" spans="2:21">
      <c r="B206" s="73"/>
      <c r="C206" s="74"/>
      <c r="D206" s="74"/>
      <c r="E206" s="74"/>
      <c r="F206" s="75"/>
      <c r="G206" s="76"/>
      <c r="H206" s="77"/>
      <c r="I206" s="108" t="str">
        <f>IF(B206="","",_xlfn.XLOOKUP(N206,#REF!,#REF!))</f>
        <v/>
      </c>
      <c r="J206" s="105" t="str">
        <f>IF(B206="","",_xlfn.XLOOKUP(N206,#REF!,芝麻工资表!B:B))</f>
        <v/>
      </c>
      <c r="K206" s="105" t="str">
        <f t="shared" si="18"/>
        <v/>
      </c>
      <c r="L206" s="105" t="str">
        <f t="shared" si="19"/>
        <v/>
      </c>
      <c r="M206" s="105" t="str">
        <f>IF(Q206="","",_xlfn.XLOOKUP(Q206,立项!W:W,立项!H:H))</f>
        <v/>
      </c>
      <c r="N206" s="109" t="str">
        <f t="shared" si="20"/>
        <v/>
      </c>
      <c r="O206" s="109" t="str">
        <f t="shared" si="21"/>
        <v/>
      </c>
      <c r="P206" s="110" t="str">
        <f t="shared" si="22"/>
        <v/>
      </c>
      <c r="Q206" s="114" t="str">
        <f t="shared" si="23"/>
        <v/>
      </c>
      <c r="R206" s="82"/>
      <c r="S206" s="81"/>
      <c r="T206" s="81"/>
      <c r="U206" s="81"/>
    </row>
    <row r="207" s="72" customFormat="1" customHeight="1" spans="2:21">
      <c r="B207" s="73"/>
      <c r="C207" s="74"/>
      <c r="D207" s="74"/>
      <c r="E207" s="74"/>
      <c r="F207" s="75"/>
      <c r="G207" s="76"/>
      <c r="H207" s="77"/>
      <c r="I207" s="108" t="str">
        <f>IF(B207="","",_xlfn.XLOOKUP(N207,#REF!,#REF!))</f>
        <v/>
      </c>
      <c r="J207" s="105" t="str">
        <f>IF(B207="","",_xlfn.XLOOKUP(N207,#REF!,芝麻工资表!B:B))</f>
        <v/>
      </c>
      <c r="K207" s="105" t="str">
        <f t="shared" si="18"/>
        <v/>
      </c>
      <c r="L207" s="105" t="str">
        <f t="shared" si="19"/>
        <v/>
      </c>
      <c r="M207" s="105" t="str">
        <f>IF(Q207="","",_xlfn.XLOOKUP(Q207,立项!W:W,立项!H:H))</f>
        <v/>
      </c>
      <c r="N207" s="109" t="str">
        <f t="shared" si="20"/>
        <v/>
      </c>
      <c r="O207" s="109" t="str">
        <f t="shared" si="21"/>
        <v/>
      </c>
      <c r="P207" s="110" t="str">
        <f t="shared" si="22"/>
        <v/>
      </c>
      <c r="Q207" s="114" t="str">
        <f t="shared" si="23"/>
        <v/>
      </c>
      <c r="R207" s="82"/>
      <c r="S207" s="81"/>
      <c r="T207" s="81"/>
      <c r="U207" s="81"/>
    </row>
    <row r="208" s="72" customFormat="1" customHeight="1" spans="2:21">
      <c r="B208" s="73"/>
      <c r="C208" s="74"/>
      <c r="D208" s="74"/>
      <c r="E208" s="74"/>
      <c r="F208" s="75"/>
      <c r="G208" s="76"/>
      <c r="H208" s="77"/>
      <c r="I208" s="108" t="str">
        <f>IF(B208="","",_xlfn.XLOOKUP(N208,#REF!,#REF!))</f>
        <v/>
      </c>
      <c r="J208" s="105" t="str">
        <f>IF(B208="","",_xlfn.XLOOKUP(N208,#REF!,芝麻工资表!B:B))</f>
        <v/>
      </c>
      <c r="K208" s="105" t="str">
        <f t="shared" si="18"/>
        <v/>
      </c>
      <c r="L208" s="105" t="str">
        <f t="shared" si="19"/>
        <v/>
      </c>
      <c r="M208" s="105" t="str">
        <f>IF(Q208="","",_xlfn.XLOOKUP(Q208,立项!W:W,立项!H:H))</f>
        <v/>
      </c>
      <c r="N208" s="109" t="str">
        <f t="shared" si="20"/>
        <v/>
      </c>
      <c r="O208" s="109" t="str">
        <f t="shared" si="21"/>
        <v/>
      </c>
      <c r="P208" s="110" t="str">
        <f t="shared" si="22"/>
        <v/>
      </c>
      <c r="Q208" s="114" t="str">
        <f t="shared" si="23"/>
        <v/>
      </c>
      <c r="R208" s="82"/>
      <c r="S208" s="81"/>
      <c r="T208" s="81"/>
      <c r="U208" s="81"/>
    </row>
    <row r="209" s="72" customFormat="1" customHeight="1" spans="2:21">
      <c r="B209" s="73"/>
      <c r="C209" s="74"/>
      <c r="D209" s="74"/>
      <c r="E209" s="74"/>
      <c r="F209" s="75"/>
      <c r="G209" s="76"/>
      <c r="H209" s="77"/>
      <c r="I209" s="108" t="str">
        <f>IF(B209="","",_xlfn.XLOOKUP(N209,#REF!,#REF!))</f>
        <v/>
      </c>
      <c r="J209" s="105" t="str">
        <f>IF(B209="","",_xlfn.XLOOKUP(N209,#REF!,芝麻工资表!B:B))</f>
        <v/>
      </c>
      <c r="K209" s="105" t="str">
        <f t="shared" si="18"/>
        <v/>
      </c>
      <c r="L209" s="105" t="str">
        <f t="shared" si="19"/>
        <v/>
      </c>
      <c r="M209" s="105" t="str">
        <f>IF(Q209="","",_xlfn.XLOOKUP(Q209,立项!W:W,立项!H:H))</f>
        <v/>
      </c>
      <c r="N209" s="109" t="str">
        <f t="shared" si="20"/>
        <v/>
      </c>
      <c r="O209" s="109" t="str">
        <f t="shared" si="21"/>
        <v/>
      </c>
      <c r="P209" s="110" t="str">
        <f t="shared" si="22"/>
        <v/>
      </c>
      <c r="Q209" s="114" t="str">
        <f t="shared" si="23"/>
        <v/>
      </c>
      <c r="R209" s="82"/>
      <c r="S209" s="81"/>
      <c r="T209" s="81"/>
      <c r="U209" s="81"/>
    </row>
    <row r="210" s="72" customFormat="1" customHeight="1" spans="2:21">
      <c r="B210" s="73"/>
      <c r="C210" s="74"/>
      <c r="D210" s="74"/>
      <c r="E210" s="74"/>
      <c r="F210" s="75"/>
      <c r="G210" s="76"/>
      <c r="H210" s="77"/>
      <c r="I210" s="108" t="str">
        <f>IF(B210="","",_xlfn.XLOOKUP(N210,#REF!,#REF!))</f>
        <v/>
      </c>
      <c r="J210" s="105" t="str">
        <f>IF(B210="","",_xlfn.XLOOKUP(N210,#REF!,芝麻工资表!B:B))</f>
        <v/>
      </c>
      <c r="K210" s="105" t="str">
        <f t="shared" si="18"/>
        <v/>
      </c>
      <c r="L210" s="105" t="str">
        <f t="shared" si="19"/>
        <v/>
      </c>
      <c r="M210" s="105" t="str">
        <f>IF(Q210="","",_xlfn.XLOOKUP(Q210,立项!W:W,立项!H:H))</f>
        <v/>
      </c>
      <c r="N210" s="109" t="str">
        <f t="shared" si="20"/>
        <v/>
      </c>
      <c r="O210" s="109" t="str">
        <f t="shared" si="21"/>
        <v/>
      </c>
      <c r="P210" s="110" t="str">
        <f t="shared" si="22"/>
        <v/>
      </c>
      <c r="Q210" s="114" t="str">
        <f t="shared" si="23"/>
        <v/>
      </c>
      <c r="R210" s="82"/>
      <c r="S210" s="81"/>
      <c r="T210" s="81"/>
      <c r="U210" s="81"/>
    </row>
    <row r="211" s="72" customFormat="1" customHeight="1" spans="2:21">
      <c r="B211" s="73"/>
      <c r="C211" s="74"/>
      <c r="D211" s="74"/>
      <c r="E211" s="74"/>
      <c r="F211" s="75"/>
      <c r="G211" s="76"/>
      <c r="H211" s="77"/>
      <c r="I211" s="108" t="str">
        <f>IF(B211="","",_xlfn.XLOOKUP(N211,#REF!,#REF!))</f>
        <v/>
      </c>
      <c r="J211" s="105" t="str">
        <f>IF(B211="","",_xlfn.XLOOKUP(N211,#REF!,芝麻工资表!B:B))</f>
        <v/>
      </c>
      <c r="K211" s="105" t="str">
        <f t="shared" si="18"/>
        <v/>
      </c>
      <c r="L211" s="105" t="str">
        <f t="shared" si="19"/>
        <v/>
      </c>
      <c r="M211" s="105" t="str">
        <f>IF(Q211="","",_xlfn.XLOOKUP(Q211,立项!W:W,立项!H:H))</f>
        <v/>
      </c>
      <c r="N211" s="109" t="str">
        <f t="shared" si="20"/>
        <v/>
      </c>
      <c r="O211" s="109" t="str">
        <f t="shared" si="21"/>
        <v/>
      </c>
      <c r="P211" s="110" t="str">
        <f t="shared" si="22"/>
        <v/>
      </c>
      <c r="Q211" s="114" t="str">
        <f t="shared" si="23"/>
        <v/>
      </c>
      <c r="R211" s="82"/>
      <c r="S211" s="81"/>
      <c r="T211" s="81"/>
      <c r="U211" s="81"/>
    </row>
    <row r="212" s="72" customFormat="1" customHeight="1" spans="2:21">
      <c r="B212" s="73"/>
      <c r="C212" s="74"/>
      <c r="D212" s="74"/>
      <c r="E212" s="74"/>
      <c r="F212" s="75"/>
      <c r="G212" s="76"/>
      <c r="H212" s="77"/>
      <c r="I212" s="108" t="str">
        <f>IF(B212="","",_xlfn.XLOOKUP(N212,#REF!,#REF!))</f>
        <v/>
      </c>
      <c r="J212" s="105" t="str">
        <f>IF(B212="","",_xlfn.XLOOKUP(N212,#REF!,芝麻工资表!B:B))</f>
        <v/>
      </c>
      <c r="K212" s="105" t="str">
        <f t="shared" si="18"/>
        <v/>
      </c>
      <c r="L212" s="105" t="str">
        <f t="shared" si="19"/>
        <v/>
      </c>
      <c r="M212" s="105" t="str">
        <f>IF(Q212="","",_xlfn.XLOOKUP(Q212,立项!W:W,立项!H:H))</f>
        <v/>
      </c>
      <c r="N212" s="109" t="str">
        <f t="shared" si="20"/>
        <v/>
      </c>
      <c r="O212" s="109" t="str">
        <f t="shared" si="21"/>
        <v/>
      </c>
      <c r="P212" s="110" t="str">
        <f t="shared" si="22"/>
        <v/>
      </c>
      <c r="Q212" s="114" t="str">
        <f t="shared" si="23"/>
        <v/>
      </c>
      <c r="R212" s="82"/>
      <c r="S212" s="81"/>
      <c r="T212" s="81"/>
      <c r="U212" s="81"/>
    </row>
    <row r="213" s="72" customFormat="1" customHeight="1" spans="2:21">
      <c r="B213" s="73"/>
      <c r="C213" s="74"/>
      <c r="D213" s="74"/>
      <c r="E213" s="74"/>
      <c r="F213" s="75"/>
      <c r="G213" s="76"/>
      <c r="H213" s="77"/>
      <c r="I213" s="108" t="str">
        <f>IF(B213="","",_xlfn.XLOOKUP(N213,#REF!,#REF!))</f>
        <v/>
      </c>
      <c r="J213" s="105" t="str">
        <f>IF(B213="","",_xlfn.XLOOKUP(N213,#REF!,芝麻工资表!B:B))</f>
        <v/>
      </c>
      <c r="K213" s="105" t="str">
        <f t="shared" si="18"/>
        <v/>
      </c>
      <c r="L213" s="105" t="str">
        <f t="shared" si="19"/>
        <v/>
      </c>
      <c r="M213" s="105" t="str">
        <f>IF(Q213="","",_xlfn.XLOOKUP(Q213,立项!W:W,立项!H:H))</f>
        <v/>
      </c>
      <c r="N213" s="109" t="str">
        <f t="shared" si="20"/>
        <v/>
      </c>
      <c r="O213" s="109" t="str">
        <f t="shared" si="21"/>
        <v/>
      </c>
      <c r="P213" s="110" t="str">
        <f t="shared" si="22"/>
        <v/>
      </c>
      <c r="Q213" s="114" t="str">
        <f t="shared" si="23"/>
        <v/>
      </c>
      <c r="R213" s="82"/>
      <c r="S213" s="81"/>
      <c r="T213" s="81"/>
      <c r="U213" s="81"/>
    </row>
    <row r="214" s="72" customFormat="1" customHeight="1" spans="2:21">
      <c r="B214" s="73"/>
      <c r="C214" s="74"/>
      <c r="D214" s="74"/>
      <c r="E214" s="74"/>
      <c r="F214" s="75"/>
      <c r="G214" s="76"/>
      <c r="H214" s="77"/>
      <c r="I214" s="108" t="str">
        <f>IF(B214="","",_xlfn.XLOOKUP(N214,#REF!,#REF!))</f>
        <v/>
      </c>
      <c r="J214" s="105" t="str">
        <f>IF(B214="","",_xlfn.XLOOKUP(N214,#REF!,芝麻工资表!B:B))</f>
        <v/>
      </c>
      <c r="K214" s="105" t="str">
        <f t="shared" si="18"/>
        <v/>
      </c>
      <c r="L214" s="105" t="str">
        <f t="shared" si="19"/>
        <v/>
      </c>
      <c r="M214" s="105" t="str">
        <f>IF(Q214="","",_xlfn.XLOOKUP(Q214,立项!W:W,立项!H:H))</f>
        <v/>
      </c>
      <c r="N214" s="109" t="str">
        <f t="shared" si="20"/>
        <v/>
      </c>
      <c r="O214" s="109" t="str">
        <f t="shared" si="21"/>
        <v/>
      </c>
      <c r="P214" s="110" t="str">
        <f t="shared" si="22"/>
        <v/>
      </c>
      <c r="Q214" s="114" t="str">
        <f t="shared" si="23"/>
        <v/>
      </c>
      <c r="R214" s="82"/>
      <c r="S214" s="81"/>
      <c r="T214" s="81"/>
      <c r="U214" s="81"/>
    </row>
    <row r="215" s="72" customFormat="1" customHeight="1" spans="2:21">
      <c r="B215" s="73"/>
      <c r="C215" s="74"/>
      <c r="D215" s="74"/>
      <c r="E215" s="74"/>
      <c r="F215" s="75"/>
      <c r="G215" s="76"/>
      <c r="H215" s="77"/>
      <c r="I215" s="108" t="str">
        <f>IF(B215="","",_xlfn.XLOOKUP(N215,#REF!,#REF!))</f>
        <v/>
      </c>
      <c r="J215" s="105" t="str">
        <f>IF(B215="","",_xlfn.XLOOKUP(N215,#REF!,芝麻工资表!B:B))</f>
        <v/>
      </c>
      <c r="K215" s="105" t="str">
        <f t="shared" si="18"/>
        <v/>
      </c>
      <c r="L215" s="105" t="str">
        <f t="shared" si="19"/>
        <v/>
      </c>
      <c r="M215" s="105" t="str">
        <f>IF(Q215="","",_xlfn.XLOOKUP(Q215,立项!W:W,立项!H:H))</f>
        <v/>
      </c>
      <c r="N215" s="109" t="str">
        <f t="shared" si="20"/>
        <v/>
      </c>
      <c r="O215" s="109" t="str">
        <f t="shared" si="21"/>
        <v/>
      </c>
      <c r="P215" s="110" t="str">
        <f t="shared" si="22"/>
        <v/>
      </c>
      <c r="Q215" s="114" t="str">
        <f t="shared" si="23"/>
        <v/>
      </c>
      <c r="R215" s="82"/>
      <c r="S215" s="81"/>
      <c r="T215" s="81"/>
      <c r="U215" s="81"/>
    </row>
    <row r="216" s="72" customFormat="1" customHeight="1" spans="2:21">
      <c r="B216" s="73"/>
      <c r="C216" s="74"/>
      <c r="D216" s="74"/>
      <c r="E216" s="74"/>
      <c r="F216" s="75"/>
      <c r="G216" s="76"/>
      <c r="H216" s="77"/>
      <c r="I216" s="108" t="str">
        <f>IF(B216="","",_xlfn.XLOOKUP(N216,#REF!,#REF!))</f>
        <v/>
      </c>
      <c r="J216" s="105" t="str">
        <f>IF(B216="","",_xlfn.XLOOKUP(N216,#REF!,芝麻工资表!B:B))</f>
        <v/>
      </c>
      <c r="K216" s="105" t="str">
        <f t="shared" si="18"/>
        <v/>
      </c>
      <c r="L216" s="105" t="str">
        <f t="shared" si="19"/>
        <v/>
      </c>
      <c r="M216" s="105" t="str">
        <f>IF(Q216="","",_xlfn.XLOOKUP(Q216,立项!W:W,立项!H:H))</f>
        <v/>
      </c>
      <c r="N216" s="109" t="str">
        <f t="shared" si="20"/>
        <v/>
      </c>
      <c r="O216" s="109" t="str">
        <f t="shared" si="21"/>
        <v/>
      </c>
      <c r="P216" s="110" t="str">
        <f t="shared" si="22"/>
        <v/>
      </c>
      <c r="Q216" s="114" t="str">
        <f t="shared" si="23"/>
        <v/>
      </c>
      <c r="R216" s="82"/>
      <c r="S216" s="81"/>
      <c r="T216" s="81"/>
      <c r="U216" s="81"/>
    </row>
    <row r="217" s="72" customFormat="1" customHeight="1" spans="2:21">
      <c r="B217" s="73"/>
      <c r="C217" s="74"/>
      <c r="D217" s="74"/>
      <c r="E217" s="74"/>
      <c r="F217" s="75"/>
      <c r="G217" s="76"/>
      <c r="H217" s="77"/>
      <c r="I217" s="108" t="str">
        <f>IF(B217="","",_xlfn.XLOOKUP(N217,#REF!,#REF!))</f>
        <v/>
      </c>
      <c r="J217" s="105" t="str">
        <f>IF(B217="","",_xlfn.XLOOKUP(N217,#REF!,芝麻工资表!B:B))</f>
        <v/>
      </c>
      <c r="K217" s="105" t="str">
        <f t="shared" si="18"/>
        <v/>
      </c>
      <c r="L217" s="105" t="str">
        <f t="shared" si="19"/>
        <v/>
      </c>
      <c r="M217" s="105" t="str">
        <f>IF(Q217="","",_xlfn.XLOOKUP(Q217,立项!W:W,立项!H:H))</f>
        <v/>
      </c>
      <c r="N217" s="109" t="str">
        <f t="shared" si="20"/>
        <v/>
      </c>
      <c r="O217" s="109" t="str">
        <f t="shared" si="21"/>
        <v/>
      </c>
      <c r="P217" s="110" t="str">
        <f t="shared" si="22"/>
        <v/>
      </c>
      <c r="Q217" s="114" t="str">
        <f t="shared" si="23"/>
        <v/>
      </c>
      <c r="R217" s="82"/>
      <c r="S217" s="81"/>
      <c r="T217" s="81"/>
      <c r="U217" s="81"/>
    </row>
    <row r="218" s="72" customFormat="1" customHeight="1" spans="2:21">
      <c r="B218" s="73"/>
      <c r="C218" s="74"/>
      <c r="D218" s="74"/>
      <c r="E218" s="74"/>
      <c r="F218" s="75"/>
      <c r="G218" s="76"/>
      <c r="H218" s="77"/>
      <c r="I218" s="108" t="str">
        <f>IF(B218="","",_xlfn.XLOOKUP(N218,#REF!,#REF!))</f>
        <v/>
      </c>
      <c r="J218" s="105" t="str">
        <f>IF(B218="","",_xlfn.XLOOKUP(N218,#REF!,芝麻工资表!B:B))</f>
        <v/>
      </c>
      <c r="K218" s="105" t="str">
        <f t="shared" si="18"/>
        <v/>
      </c>
      <c r="L218" s="105" t="str">
        <f t="shared" si="19"/>
        <v/>
      </c>
      <c r="M218" s="105" t="str">
        <f>IF(Q218="","",_xlfn.XLOOKUP(Q218,立项!W:W,立项!H:H))</f>
        <v/>
      </c>
      <c r="N218" s="109" t="str">
        <f t="shared" si="20"/>
        <v/>
      </c>
      <c r="O218" s="109" t="str">
        <f t="shared" si="21"/>
        <v/>
      </c>
      <c r="P218" s="110" t="str">
        <f t="shared" si="22"/>
        <v/>
      </c>
      <c r="Q218" s="114" t="str">
        <f t="shared" si="23"/>
        <v/>
      </c>
      <c r="R218" s="82"/>
      <c r="S218" s="81"/>
      <c r="T218" s="81"/>
      <c r="U218" s="81"/>
    </row>
    <row r="219" s="72" customFormat="1" customHeight="1" spans="2:21">
      <c r="B219" s="73"/>
      <c r="C219" s="74"/>
      <c r="D219" s="74"/>
      <c r="E219" s="74"/>
      <c r="F219" s="75"/>
      <c r="G219" s="76"/>
      <c r="H219" s="77"/>
      <c r="I219" s="108" t="str">
        <f>IF(B219="","",_xlfn.XLOOKUP(N219,#REF!,#REF!))</f>
        <v/>
      </c>
      <c r="J219" s="105" t="str">
        <f>IF(B219="","",_xlfn.XLOOKUP(N219,#REF!,芝麻工资表!B:B))</f>
        <v/>
      </c>
      <c r="K219" s="105" t="str">
        <f t="shared" si="18"/>
        <v/>
      </c>
      <c r="L219" s="105" t="str">
        <f t="shared" si="19"/>
        <v/>
      </c>
      <c r="M219" s="105" t="str">
        <f>IF(Q219="","",_xlfn.XLOOKUP(Q219,立项!W:W,立项!H:H))</f>
        <v/>
      </c>
      <c r="N219" s="109" t="str">
        <f t="shared" si="20"/>
        <v/>
      </c>
      <c r="O219" s="109" t="str">
        <f t="shared" si="21"/>
        <v/>
      </c>
      <c r="P219" s="110" t="str">
        <f t="shared" si="22"/>
        <v/>
      </c>
      <c r="Q219" s="114" t="str">
        <f t="shared" si="23"/>
        <v/>
      </c>
      <c r="R219" s="82"/>
      <c r="S219" s="81"/>
      <c r="T219" s="81"/>
      <c r="U219" s="81"/>
    </row>
    <row r="220" s="72" customFormat="1" customHeight="1" spans="2:21">
      <c r="B220" s="73"/>
      <c r="C220" s="74"/>
      <c r="D220" s="74"/>
      <c r="E220" s="74"/>
      <c r="F220" s="75"/>
      <c r="G220" s="76"/>
      <c r="H220" s="77"/>
      <c r="I220" s="108" t="str">
        <f>IF(B220="","",_xlfn.XLOOKUP(N220,#REF!,#REF!))</f>
        <v/>
      </c>
      <c r="J220" s="105" t="str">
        <f>IF(B220="","",_xlfn.XLOOKUP(N220,#REF!,芝麻工资表!B:B))</f>
        <v/>
      </c>
      <c r="K220" s="105" t="str">
        <f t="shared" si="18"/>
        <v/>
      </c>
      <c r="L220" s="105" t="str">
        <f t="shared" si="19"/>
        <v/>
      </c>
      <c r="M220" s="105" t="str">
        <f>IF(Q220="","",_xlfn.XLOOKUP(Q220,立项!W:W,立项!H:H))</f>
        <v/>
      </c>
      <c r="N220" s="109" t="str">
        <f t="shared" si="20"/>
        <v/>
      </c>
      <c r="O220" s="109" t="str">
        <f t="shared" si="21"/>
        <v/>
      </c>
      <c r="P220" s="110" t="str">
        <f t="shared" si="22"/>
        <v/>
      </c>
      <c r="Q220" s="114" t="str">
        <f t="shared" si="23"/>
        <v/>
      </c>
      <c r="R220" s="82"/>
      <c r="S220" s="81"/>
      <c r="T220" s="81"/>
      <c r="U220" s="81"/>
    </row>
    <row r="221" s="72" customFormat="1" customHeight="1" spans="2:21">
      <c r="B221" s="73"/>
      <c r="C221" s="74"/>
      <c r="D221" s="74"/>
      <c r="E221" s="74"/>
      <c r="F221" s="75"/>
      <c r="G221" s="76"/>
      <c r="H221" s="77"/>
      <c r="I221" s="108" t="str">
        <f>IF(B221="","",_xlfn.XLOOKUP(N221,#REF!,#REF!))</f>
        <v/>
      </c>
      <c r="J221" s="105" t="str">
        <f>IF(B221="","",_xlfn.XLOOKUP(N221,#REF!,芝麻工资表!B:B))</f>
        <v/>
      </c>
      <c r="K221" s="105" t="str">
        <f t="shared" si="18"/>
        <v/>
      </c>
      <c r="L221" s="105" t="str">
        <f t="shared" si="19"/>
        <v/>
      </c>
      <c r="M221" s="105" t="str">
        <f>IF(Q221="","",_xlfn.XLOOKUP(Q221,立项!W:W,立项!H:H))</f>
        <v/>
      </c>
      <c r="N221" s="109" t="str">
        <f t="shared" si="20"/>
        <v/>
      </c>
      <c r="O221" s="109" t="str">
        <f t="shared" si="21"/>
        <v/>
      </c>
      <c r="P221" s="110" t="str">
        <f t="shared" si="22"/>
        <v/>
      </c>
      <c r="Q221" s="114" t="str">
        <f t="shared" si="23"/>
        <v/>
      </c>
      <c r="R221" s="82"/>
      <c r="S221" s="81"/>
      <c r="T221" s="81"/>
      <c r="U221" s="81"/>
    </row>
    <row r="222" s="72" customFormat="1" customHeight="1" spans="2:21">
      <c r="B222" s="73"/>
      <c r="C222" s="74"/>
      <c r="D222" s="74"/>
      <c r="E222" s="74"/>
      <c r="F222" s="75"/>
      <c r="G222" s="76"/>
      <c r="H222" s="77"/>
      <c r="I222" s="108" t="str">
        <f>IF(B222="","",_xlfn.XLOOKUP(N222,#REF!,#REF!))</f>
        <v/>
      </c>
      <c r="J222" s="105" t="str">
        <f>IF(B222="","",_xlfn.XLOOKUP(N222,#REF!,芝麻工资表!B:B))</f>
        <v/>
      </c>
      <c r="K222" s="105" t="str">
        <f t="shared" si="18"/>
        <v/>
      </c>
      <c r="L222" s="105" t="str">
        <f t="shared" si="19"/>
        <v/>
      </c>
      <c r="M222" s="105" t="str">
        <f>IF(Q222="","",_xlfn.XLOOKUP(Q222,立项!W:W,立项!H:H))</f>
        <v/>
      </c>
      <c r="N222" s="109" t="str">
        <f t="shared" si="20"/>
        <v/>
      </c>
      <c r="O222" s="109" t="str">
        <f t="shared" si="21"/>
        <v/>
      </c>
      <c r="P222" s="110" t="str">
        <f t="shared" si="22"/>
        <v/>
      </c>
      <c r="Q222" s="114" t="str">
        <f t="shared" si="23"/>
        <v/>
      </c>
      <c r="R222" s="82"/>
      <c r="S222" s="81"/>
      <c r="T222" s="81"/>
      <c r="U222" s="81"/>
    </row>
    <row r="223" s="72" customFormat="1" customHeight="1" spans="2:21">
      <c r="B223" s="73"/>
      <c r="C223" s="74"/>
      <c r="D223" s="74"/>
      <c r="E223" s="74"/>
      <c r="F223" s="75"/>
      <c r="G223" s="76"/>
      <c r="H223" s="77"/>
      <c r="I223" s="108" t="str">
        <f>IF(B223="","",_xlfn.XLOOKUP(N223,#REF!,#REF!))</f>
        <v/>
      </c>
      <c r="J223" s="105" t="str">
        <f>IF(B223="","",_xlfn.XLOOKUP(N223,#REF!,芝麻工资表!B:B))</f>
        <v/>
      </c>
      <c r="K223" s="105" t="str">
        <f t="shared" si="18"/>
        <v/>
      </c>
      <c r="L223" s="105" t="str">
        <f t="shared" si="19"/>
        <v/>
      </c>
      <c r="M223" s="105" t="str">
        <f>IF(Q223="","",_xlfn.XLOOKUP(Q223,立项!W:W,立项!H:H))</f>
        <v/>
      </c>
      <c r="N223" s="109" t="str">
        <f t="shared" si="20"/>
        <v/>
      </c>
      <c r="O223" s="109" t="str">
        <f t="shared" si="21"/>
        <v/>
      </c>
      <c r="P223" s="110" t="str">
        <f t="shared" si="22"/>
        <v/>
      </c>
      <c r="Q223" s="114" t="str">
        <f t="shared" si="23"/>
        <v/>
      </c>
      <c r="R223" s="82"/>
      <c r="S223" s="81"/>
      <c r="T223" s="81"/>
      <c r="U223" s="81"/>
    </row>
    <row r="224" s="72" customFormat="1" customHeight="1" spans="2:21">
      <c r="B224" s="73"/>
      <c r="C224" s="74"/>
      <c r="D224" s="74"/>
      <c r="E224" s="74"/>
      <c r="F224" s="75"/>
      <c r="G224" s="76"/>
      <c r="H224" s="77"/>
      <c r="I224" s="108" t="str">
        <f>IF(B224="","",_xlfn.XLOOKUP(N224,#REF!,#REF!))</f>
        <v/>
      </c>
      <c r="J224" s="105" t="str">
        <f>IF(B224="","",_xlfn.XLOOKUP(N224,#REF!,芝麻工资表!B:B))</f>
        <v/>
      </c>
      <c r="K224" s="105" t="str">
        <f t="shared" si="18"/>
        <v/>
      </c>
      <c r="L224" s="105" t="str">
        <f t="shared" si="19"/>
        <v/>
      </c>
      <c r="M224" s="105" t="str">
        <f>IF(Q224="","",_xlfn.XLOOKUP(Q224,立项!W:W,立项!H:H))</f>
        <v/>
      </c>
      <c r="N224" s="109" t="str">
        <f t="shared" si="20"/>
        <v/>
      </c>
      <c r="O224" s="109" t="str">
        <f t="shared" si="21"/>
        <v/>
      </c>
      <c r="P224" s="110" t="str">
        <f t="shared" si="22"/>
        <v/>
      </c>
      <c r="Q224" s="114" t="str">
        <f t="shared" si="23"/>
        <v/>
      </c>
      <c r="R224" s="82"/>
      <c r="S224" s="81"/>
      <c r="T224" s="81"/>
      <c r="U224" s="81"/>
    </row>
    <row r="225" s="72" customFormat="1" customHeight="1" spans="2:21">
      <c r="B225" s="73"/>
      <c r="C225" s="74"/>
      <c r="D225" s="74"/>
      <c r="E225" s="74"/>
      <c r="F225" s="75"/>
      <c r="G225" s="76"/>
      <c r="H225" s="77"/>
      <c r="I225" s="108" t="str">
        <f>IF(B225="","",_xlfn.XLOOKUP(N225,#REF!,#REF!))</f>
        <v/>
      </c>
      <c r="J225" s="105" t="str">
        <f>IF(B225="","",_xlfn.XLOOKUP(N225,#REF!,芝麻工资表!B:B))</f>
        <v/>
      </c>
      <c r="K225" s="105" t="str">
        <f t="shared" si="18"/>
        <v/>
      </c>
      <c r="L225" s="105" t="str">
        <f t="shared" si="19"/>
        <v/>
      </c>
      <c r="M225" s="105" t="str">
        <f>IF(Q225="","",_xlfn.XLOOKUP(Q225,立项!W:W,立项!H:H))</f>
        <v/>
      </c>
      <c r="N225" s="109" t="str">
        <f t="shared" si="20"/>
        <v/>
      </c>
      <c r="O225" s="109" t="str">
        <f t="shared" si="21"/>
        <v/>
      </c>
      <c r="P225" s="110" t="str">
        <f t="shared" si="22"/>
        <v/>
      </c>
      <c r="Q225" s="114" t="str">
        <f t="shared" si="23"/>
        <v/>
      </c>
      <c r="R225" s="82"/>
      <c r="S225" s="81"/>
      <c r="T225" s="81"/>
      <c r="U225" s="81"/>
    </row>
    <row r="226" s="72" customFormat="1" customHeight="1" spans="2:21">
      <c r="B226" s="73"/>
      <c r="C226" s="74"/>
      <c r="D226" s="74"/>
      <c r="E226" s="74"/>
      <c r="F226" s="75"/>
      <c r="G226" s="76"/>
      <c r="H226" s="77"/>
      <c r="I226" s="108" t="str">
        <f>IF(B226="","",_xlfn.XLOOKUP(N226,#REF!,#REF!))</f>
        <v/>
      </c>
      <c r="J226" s="105" t="str">
        <f>IF(B226="","",_xlfn.XLOOKUP(N226,#REF!,芝麻工资表!B:B))</f>
        <v/>
      </c>
      <c r="K226" s="105" t="str">
        <f t="shared" si="18"/>
        <v/>
      </c>
      <c r="L226" s="105" t="str">
        <f t="shared" si="19"/>
        <v/>
      </c>
      <c r="M226" s="105" t="str">
        <f>IF(Q226="","",_xlfn.XLOOKUP(Q226,立项!W:W,立项!H:H))</f>
        <v/>
      </c>
      <c r="N226" s="109" t="str">
        <f t="shared" si="20"/>
        <v/>
      </c>
      <c r="O226" s="109" t="str">
        <f t="shared" si="21"/>
        <v/>
      </c>
      <c r="P226" s="110" t="str">
        <f t="shared" si="22"/>
        <v/>
      </c>
      <c r="Q226" s="114" t="str">
        <f t="shared" si="23"/>
        <v/>
      </c>
      <c r="R226" s="82"/>
      <c r="S226" s="81"/>
      <c r="T226" s="81"/>
      <c r="U226" s="81"/>
    </row>
    <row r="227" s="72" customFormat="1" customHeight="1" spans="2:21">
      <c r="B227" s="73"/>
      <c r="C227" s="74"/>
      <c r="D227" s="74"/>
      <c r="E227" s="74"/>
      <c r="F227" s="75"/>
      <c r="G227" s="76"/>
      <c r="H227" s="77"/>
      <c r="I227" s="108" t="str">
        <f>IF(B227="","",_xlfn.XLOOKUP(N227,#REF!,#REF!))</f>
        <v/>
      </c>
      <c r="J227" s="105" t="str">
        <f>IF(B227="","",_xlfn.XLOOKUP(N227,#REF!,芝麻工资表!B:B))</f>
        <v/>
      </c>
      <c r="K227" s="105" t="str">
        <f t="shared" si="18"/>
        <v/>
      </c>
      <c r="L227" s="105" t="str">
        <f t="shared" si="19"/>
        <v/>
      </c>
      <c r="M227" s="105" t="str">
        <f>IF(Q227="","",_xlfn.XLOOKUP(Q227,立项!W:W,立项!H:H))</f>
        <v/>
      </c>
      <c r="N227" s="109" t="str">
        <f t="shared" si="20"/>
        <v/>
      </c>
      <c r="O227" s="109" t="str">
        <f t="shared" si="21"/>
        <v/>
      </c>
      <c r="P227" s="110" t="str">
        <f t="shared" si="22"/>
        <v/>
      </c>
      <c r="Q227" s="114" t="str">
        <f t="shared" si="23"/>
        <v/>
      </c>
      <c r="R227" s="82"/>
      <c r="S227" s="81"/>
      <c r="T227" s="81"/>
      <c r="U227" s="81"/>
    </row>
    <row r="228" s="72" customFormat="1" customHeight="1" spans="2:21">
      <c r="B228" s="73"/>
      <c r="C228" s="74"/>
      <c r="D228" s="74"/>
      <c r="E228" s="74"/>
      <c r="F228" s="75"/>
      <c r="G228" s="76"/>
      <c r="H228" s="77"/>
      <c r="I228" s="108" t="str">
        <f>IF(B228="","",_xlfn.XLOOKUP(N228,#REF!,#REF!))</f>
        <v/>
      </c>
      <c r="J228" s="105" t="str">
        <f>IF(B228="","",_xlfn.XLOOKUP(N228,#REF!,芝麻工资表!B:B))</f>
        <v/>
      </c>
      <c r="K228" s="105" t="str">
        <f t="shared" si="18"/>
        <v/>
      </c>
      <c r="L228" s="105" t="str">
        <f t="shared" si="19"/>
        <v/>
      </c>
      <c r="M228" s="105" t="str">
        <f>IF(Q228="","",_xlfn.XLOOKUP(Q228,立项!W:W,立项!H:H))</f>
        <v/>
      </c>
      <c r="N228" s="109" t="str">
        <f t="shared" si="20"/>
        <v/>
      </c>
      <c r="O228" s="109" t="str">
        <f t="shared" si="21"/>
        <v/>
      </c>
      <c r="P228" s="110" t="str">
        <f t="shared" si="22"/>
        <v/>
      </c>
      <c r="Q228" s="114" t="str">
        <f t="shared" si="23"/>
        <v/>
      </c>
      <c r="R228" s="82"/>
      <c r="S228" s="81"/>
      <c r="T228" s="81"/>
      <c r="U228" s="81"/>
    </row>
    <row r="229" s="72" customFormat="1" customHeight="1" spans="2:21">
      <c r="B229" s="73"/>
      <c r="C229" s="74"/>
      <c r="D229" s="74"/>
      <c r="E229" s="74"/>
      <c r="F229" s="75"/>
      <c r="G229" s="76"/>
      <c r="H229" s="77"/>
      <c r="I229" s="108" t="str">
        <f>IF(B229="","",_xlfn.XLOOKUP(N229,#REF!,#REF!))</f>
        <v/>
      </c>
      <c r="J229" s="105" t="str">
        <f>IF(B229="","",_xlfn.XLOOKUP(N229,#REF!,芝麻工资表!B:B))</f>
        <v/>
      </c>
      <c r="K229" s="105" t="str">
        <f t="shared" si="18"/>
        <v/>
      </c>
      <c r="L229" s="105" t="str">
        <f t="shared" si="19"/>
        <v/>
      </c>
      <c r="M229" s="105" t="str">
        <f>IF(Q229="","",_xlfn.XLOOKUP(Q229,立项!W:W,立项!H:H))</f>
        <v/>
      </c>
      <c r="N229" s="109" t="str">
        <f t="shared" si="20"/>
        <v/>
      </c>
      <c r="O229" s="109" t="str">
        <f t="shared" si="21"/>
        <v/>
      </c>
      <c r="P229" s="110" t="str">
        <f t="shared" si="22"/>
        <v/>
      </c>
      <c r="Q229" s="114" t="str">
        <f t="shared" si="23"/>
        <v/>
      </c>
      <c r="R229" s="82"/>
      <c r="S229" s="81"/>
      <c r="T229" s="81"/>
      <c r="U229" s="81"/>
    </row>
    <row r="230" s="72" customFormat="1" customHeight="1" spans="2:21">
      <c r="B230" s="73"/>
      <c r="C230" s="74"/>
      <c r="D230" s="74"/>
      <c r="E230" s="74"/>
      <c r="F230" s="75"/>
      <c r="G230" s="76"/>
      <c r="H230" s="77"/>
      <c r="I230" s="108" t="str">
        <f>IF(B230="","",_xlfn.XLOOKUP(N230,#REF!,#REF!))</f>
        <v/>
      </c>
      <c r="J230" s="105" t="str">
        <f>IF(B230="","",_xlfn.XLOOKUP(N230,#REF!,芝麻工资表!B:B))</f>
        <v/>
      </c>
      <c r="K230" s="105" t="str">
        <f t="shared" si="18"/>
        <v/>
      </c>
      <c r="L230" s="105" t="str">
        <f t="shared" si="19"/>
        <v/>
      </c>
      <c r="M230" s="105" t="str">
        <f>IF(Q230="","",_xlfn.XLOOKUP(Q230,立项!W:W,立项!H:H))</f>
        <v/>
      </c>
      <c r="N230" s="109" t="str">
        <f t="shared" si="20"/>
        <v/>
      </c>
      <c r="O230" s="109" t="str">
        <f t="shared" si="21"/>
        <v/>
      </c>
      <c r="P230" s="110" t="str">
        <f t="shared" si="22"/>
        <v/>
      </c>
      <c r="Q230" s="114" t="str">
        <f t="shared" si="23"/>
        <v/>
      </c>
      <c r="R230" s="82"/>
      <c r="S230" s="81"/>
      <c r="T230" s="81"/>
      <c r="U230" s="81"/>
    </row>
    <row r="231" s="72" customFormat="1" customHeight="1" spans="2:21">
      <c r="B231" s="73"/>
      <c r="C231" s="74"/>
      <c r="D231" s="74"/>
      <c r="E231" s="74"/>
      <c r="F231" s="75"/>
      <c r="G231" s="76"/>
      <c r="H231" s="77"/>
      <c r="I231" s="108" t="str">
        <f>IF(B231="","",_xlfn.XLOOKUP(N231,#REF!,#REF!))</f>
        <v/>
      </c>
      <c r="J231" s="105" t="str">
        <f>IF(B231="","",_xlfn.XLOOKUP(N231,#REF!,芝麻工资表!B:B))</f>
        <v/>
      </c>
      <c r="K231" s="105" t="str">
        <f t="shared" si="18"/>
        <v/>
      </c>
      <c r="L231" s="105" t="str">
        <f t="shared" si="19"/>
        <v/>
      </c>
      <c r="M231" s="105" t="str">
        <f>IF(Q231="","",_xlfn.XLOOKUP(Q231,立项!W:W,立项!H:H))</f>
        <v/>
      </c>
      <c r="N231" s="109" t="str">
        <f t="shared" si="20"/>
        <v/>
      </c>
      <c r="O231" s="109" t="str">
        <f t="shared" si="21"/>
        <v/>
      </c>
      <c r="P231" s="110" t="str">
        <f t="shared" si="22"/>
        <v/>
      </c>
      <c r="Q231" s="114" t="str">
        <f t="shared" si="23"/>
        <v/>
      </c>
      <c r="R231" s="82"/>
      <c r="S231" s="81"/>
      <c r="T231" s="81"/>
      <c r="U231" s="81"/>
    </row>
    <row r="232" s="72" customFormat="1" customHeight="1" spans="2:21">
      <c r="B232" s="73"/>
      <c r="C232" s="74"/>
      <c r="D232" s="74"/>
      <c r="E232" s="74"/>
      <c r="F232" s="75"/>
      <c r="G232" s="76"/>
      <c r="H232" s="77"/>
      <c r="I232" s="108" t="str">
        <f>IF(B232="","",_xlfn.XLOOKUP(N232,#REF!,#REF!))</f>
        <v/>
      </c>
      <c r="J232" s="105" t="str">
        <f>IF(B232="","",_xlfn.XLOOKUP(N232,#REF!,芝麻工资表!B:B))</f>
        <v/>
      </c>
      <c r="K232" s="105" t="str">
        <f t="shared" si="18"/>
        <v/>
      </c>
      <c r="L232" s="105" t="str">
        <f t="shared" si="19"/>
        <v/>
      </c>
      <c r="M232" s="105" t="str">
        <f>IF(Q232="","",_xlfn.XLOOKUP(Q232,立项!W:W,立项!H:H))</f>
        <v/>
      </c>
      <c r="N232" s="109" t="str">
        <f t="shared" si="20"/>
        <v/>
      </c>
      <c r="O232" s="109" t="str">
        <f t="shared" si="21"/>
        <v/>
      </c>
      <c r="P232" s="110" t="str">
        <f t="shared" si="22"/>
        <v/>
      </c>
      <c r="Q232" s="114" t="str">
        <f t="shared" si="23"/>
        <v/>
      </c>
      <c r="R232" s="82"/>
      <c r="S232" s="81"/>
      <c r="T232" s="81"/>
      <c r="U232" s="81"/>
    </row>
    <row r="233" s="72" customFormat="1" customHeight="1" spans="2:21">
      <c r="B233" s="73"/>
      <c r="C233" s="74"/>
      <c r="D233" s="74"/>
      <c r="E233" s="74"/>
      <c r="F233" s="75"/>
      <c r="G233" s="76"/>
      <c r="H233" s="77"/>
      <c r="I233" s="108" t="str">
        <f>IF(B233="","",_xlfn.XLOOKUP(N233,#REF!,#REF!))</f>
        <v/>
      </c>
      <c r="J233" s="105" t="str">
        <f>IF(B233="","",_xlfn.XLOOKUP(N233,#REF!,芝麻工资表!B:B))</f>
        <v/>
      </c>
      <c r="K233" s="105" t="str">
        <f t="shared" si="18"/>
        <v/>
      </c>
      <c r="L233" s="105" t="str">
        <f t="shared" si="19"/>
        <v/>
      </c>
      <c r="M233" s="105" t="str">
        <f>IF(Q233="","",_xlfn.XLOOKUP(Q233,立项!W:W,立项!H:H))</f>
        <v/>
      </c>
      <c r="N233" s="109" t="str">
        <f t="shared" si="20"/>
        <v/>
      </c>
      <c r="O233" s="109" t="str">
        <f t="shared" si="21"/>
        <v/>
      </c>
      <c r="P233" s="110" t="str">
        <f t="shared" si="22"/>
        <v/>
      </c>
      <c r="Q233" s="114" t="str">
        <f t="shared" si="23"/>
        <v/>
      </c>
      <c r="R233" s="82"/>
      <c r="S233" s="81"/>
      <c r="T233" s="81"/>
      <c r="U233" s="81"/>
    </row>
    <row r="234" s="72" customFormat="1" customHeight="1" spans="2:21">
      <c r="B234" s="73"/>
      <c r="C234" s="74"/>
      <c r="D234" s="74"/>
      <c r="E234" s="74"/>
      <c r="F234" s="75"/>
      <c r="G234" s="76"/>
      <c r="H234" s="77"/>
      <c r="I234" s="108" t="str">
        <f>IF(B234="","",_xlfn.XLOOKUP(N234,#REF!,#REF!))</f>
        <v/>
      </c>
      <c r="J234" s="105" t="str">
        <f>IF(B234="","",_xlfn.XLOOKUP(N234,#REF!,芝麻工资表!B:B))</f>
        <v/>
      </c>
      <c r="K234" s="105" t="str">
        <f t="shared" si="18"/>
        <v/>
      </c>
      <c r="L234" s="105" t="str">
        <f t="shared" si="19"/>
        <v/>
      </c>
      <c r="M234" s="105" t="str">
        <f>IF(Q234="","",_xlfn.XLOOKUP(Q234,立项!W:W,立项!H:H))</f>
        <v/>
      </c>
      <c r="N234" s="109" t="str">
        <f t="shared" si="20"/>
        <v/>
      </c>
      <c r="O234" s="109" t="str">
        <f t="shared" si="21"/>
        <v/>
      </c>
      <c r="P234" s="110" t="str">
        <f t="shared" si="22"/>
        <v/>
      </c>
      <c r="Q234" s="114" t="str">
        <f t="shared" si="23"/>
        <v/>
      </c>
      <c r="R234" s="82"/>
      <c r="S234" s="81"/>
      <c r="T234" s="81"/>
      <c r="U234" s="81"/>
    </row>
    <row r="235" s="72" customFormat="1" customHeight="1" spans="2:21">
      <c r="B235" s="73"/>
      <c r="C235" s="74"/>
      <c r="D235" s="74"/>
      <c r="E235" s="74"/>
      <c r="F235" s="75"/>
      <c r="G235" s="76"/>
      <c r="H235" s="77"/>
      <c r="I235" s="108" t="str">
        <f>IF(B235="","",_xlfn.XLOOKUP(N235,#REF!,#REF!))</f>
        <v/>
      </c>
      <c r="J235" s="105" t="str">
        <f>IF(B235="","",_xlfn.XLOOKUP(N235,#REF!,芝麻工资表!B:B))</f>
        <v/>
      </c>
      <c r="K235" s="105" t="str">
        <f t="shared" si="18"/>
        <v/>
      </c>
      <c r="L235" s="105" t="str">
        <f t="shared" si="19"/>
        <v/>
      </c>
      <c r="M235" s="105" t="str">
        <f>IF(Q235="","",_xlfn.XLOOKUP(Q235,立项!W:W,立项!H:H))</f>
        <v/>
      </c>
      <c r="N235" s="109" t="str">
        <f t="shared" si="20"/>
        <v/>
      </c>
      <c r="O235" s="109" t="str">
        <f t="shared" si="21"/>
        <v/>
      </c>
      <c r="P235" s="110" t="str">
        <f t="shared" si="22"/>
        <v/>
      </c>
      <c r="Q235" s="114" t="str">
        <f t="shared" si="23"/>
        <v/>
      </c>
      <c r="R235" s="82"/>
      <c r="S235" s="81"/>
      <c r="T235" s="81"/>
      <c r="U235" s="81"/>
    </row>
    <row r="236" s="72" customFormat="1" customHeight="1" spans="2:21">
      <c r="B236" s="73"/>
      <c r="C236" s="74"/>
      <c r="D236" s="74"/>
      <c r="E236" s="74"/>
      <c r="F236" s="75"/>
      <c r="G236" s="76"/>
      <c r="H236" s="77"/>
      <c r="I236" s="108" t="str">
        <f>IF(B236="","",_xlfn.XLOOKUP(N236,#REF!,#REF!))</f>
        <v/>
      </c>
      <c r="J236" s="105" t="str">
        <f>IF(B236="","",_xlfn.XLOOKUP(N236,#REF!,芝麻工资表!B:B))</f>
        <v/>
      </c>
      <c r="K236" s="105" t="str">
        <f t="shared" si="18"/>
        <v/>
      </c>
      <c r="L236" s="105" t="str">
        <f t="shared" si="19"/>
        <v/>
      </c>
      <c r="M236" s="105" t="str">
        <f>IF(Q236="","",_xlfn.XLOOKUP(Q236,立项!W:W,立项!H:H))</f>
        <v/>
      </c>
      <c r="N236" s="109" t="str">
        <f t="shared" si="20"/>
        <v/>
      </c>
      <c r="O236" s="109" t="str">
        <f t="shared" si="21"/>
        <v/>
      </c>
      <c r="P236" s="110" t="str">
        <f t="shared" si="22"/>
        <v/>
      </c>
      <c r="Q236" s="114" t="str">
        <f t="shared" si="23"/>
        <v/>
      </c>
      <c r="R236" s="82"/>
      <c r="S236" s="81"/>
      <c r="T236" s="81"/>
      <c r="U236" s="81"/>
    </row>
    <row r="237" s="72" customFormat="1" customHeight="1" spans="2:21">
      <c r="B237" s="73"/>
      <c r="C237" s="74"/>
      <c r="D237" s="74"/>
      <c r="E237" s="74"/>
      <c r="F237" s="75"/>
      <c r="G237" s="76"/>
      <c r="H237" s="77"/>
      <c r="I237" s="108" t="str">
        <f>IF(B237="","",_xlfn.XLOOKUP(N237,#REF!,#REF!))</f>
        <v/>
      </c>
      <c r="J237" s="105" t="str">
        <f>IF(B237="","",_xlfn.XLOOKUP(N237,#REF!,芝麻工资表!B:B))</f>
        <v/>
      </c>
      <c r="K237" s="105" t="str">
        <f t="shared" si="18"/>
        <v/>
      </c>
      <c r="L237" s="105" t="str">
        <f t="shared" si="19"/>
        <v/>
      </c>
      <c r="M237" s="105" t="str">
        <f>IF(Q237="","",_xlfn.XLOOKUP(Q237,立项!W:W,立项!H:H))</f>
        <v/>
      </c>
      <c r="N237" s="109" t="str">
        <f t="shared" si="20"/>
        <v/>
      </c>
      <c r="O237" s="109" t="str">
        <f t="shared" si="21"/>
        <v/>
      </c>
      <c r="P237" s="110" t="str">
        <f t="shared" si="22"/>
        <v/>
      </c>
      <c r="Q237" s="114" t="str">
        <f t="shared" si="23"/>
        <v/>
      </c>
      <c r="R237" s="82"/>
      <c r="S237" s="81"/>
      <c r="T237" s="81"/>
      <c r="U237" s="81"/>
    </row>
    <row r="238" s="72" customFormat="1" customHeight="1" spans="2:21">
      <c r="B238" s="73"/>
      <c r="C238" s="74"/>
      <c r="D238" s="74"/>
      <c r="E238" s="74"/>
      <c r="F238" s="75"/>
      <c r="G238" s="76"/>
      <c r="H238" s="77"/>
      <c r="I238" s="108" t="str">
        <f>IF(B238="","",_xlfn.XLOOKUP(N238,#REF!,#REF!))</f>
        <v/>
      </c>
      <c r="J238" s="105" t="str">
        <f>IF(B238="","",_xlfn.XLOOKUP(N238,#REF!,芝麻工资表!B:B))</f>
        <v/>
      </c>
      <c r="K238" s="105" t="str">
        <f t="shared" si="18"/>
        <v/>
      </c>
      <c r="L238" s="105" t="str">
        <f t="shared" si="19"/>
        <v/>
      </c>
      <c r="M238" s="105" t="str">
        <f>IF(Q238="","",_xlfn.XLOOKUP(Q238,立项!W:W,立项!H:H))</f>
        <v/>
      </c>
      <c r="N238" s="109" t="str">
        <f t="shared" si="20"/>
        <v/>
      </c>
      <c r="O238" s="109" t="str">
        <f t="shared" si="21"/>
        <v/>
      </c>
      <c r="P238" s="110" t="str">
        <f t="shared" si="22"/>
        <v/>
      </c>
      <c r="Q238" s="114" t="str">
        <f t="shared" si="23"/>
        <v/>
      </c>
      <c r="R238" s="82"/>
      <c r="S238" s="81"/>
      <c r="T238" s="81"/>
      <c r="U238" s="81"/>
    </row>
    <row r="239" s="72" customFormat="1" customHeight="1" spans="2:21">
      <c r="B239" s="73"/>
      <c r="C239" s="74"/>
      <c r="D239" s="74"/>
      <c r="E239" s="74"/>
      <c r="F239" s="75"/>
      <c r="G239" s="76"/>
      <c r="H239" s="77"/>
      <c r="I239" s="108" t="str">
        <f>IF(B239="","",_xlfn.XLOOKUP(N239,#REF!,#REF!))</f>
        <v/>
      </c>
      <c r="J239" s="105" t="str">
        <f>IF(B239="","",_xlfn.XLOOKUP(N239,#REF!,芝麻工资表!B:B))</f>
        <v/>
      </c>
      <c r="K239" s="105" t="str">
        <f t="shared" si="18"/>
        <v/>
      </c>
      <c r="L239" s="105" t="str">
        <f t="shared" si="19"/>
        <v/>
      </c>
      <c r="M239" s="105" t="str">
        <f>IF(Q239="","",_xlfn.XLOOKUP(Q239,立项!W:W,立项!H:H))</f>
        <v/>
      </c>
      <c r="N239" s="109" t="str">
        <f t="shared" si="20"/>
        <v/>
      </c>
      <c r="O239" s="109" t="str">
        <f t="shared" si="21"/>
        <v/>
      </c>
      <c r="P239" s="110" t="str">
        <f t="shared" si="22"/>
        <v/>
      </c>
      <c r="Q239" s="114" t="str">
        <f t="shared" si="23"/>
        <v/>
      </c>
      <c r="R239" s="82"/>
      <c r="S239" s="81"/>
      <c r="T239" s="81"/>
      <c r="U239" s="81"/>
    </row>
    <row r="240" s="72" customFormat="1" customHeight="1" spans="2:21">
      <c r="B240" s="73"/>
      <c r="C240" s="74"/>
      <c r="D240" s="74"/>
      <c r="E240" s="74"/>
      <c r="F240" s="75"/>
      <c r="G240" s="76"/>
      <c r="H240" s="77"/>
      <c r="I240" s="108" t="str">
        <f>IF(B240="","",_xlfn.XLOOKUP(N240,#REF!,#REF!))</f>
        <v/>
      </c>
      <c r="J240" s="105" t="str">
        <f>IF(B240="","",_xlfn.XLOOKUP(N240,#REF!,芝麻工资表!B:B))</f>
        <v/>
      </c>
      <c r="K240" s="105" t="str">
        <f t="shared" si="18"/>
        <v/>
      </c>
      <c r="L240" s="105" t="str">
        <f t="shared" si="19"/>
        <v/>
      </c>
      <c r="M240" s="105" t="str">
        <f>IF(Q240="","",_xlfn.XLOOKUP(Q240,立项!W:W,立项!H:H))</f>
        <v/>
      </c>
      <c r="N240" s="109" t="str">
        <f t="shared" si="20"/>
        <v/>
      </c>
      <c r="O240" s="109" t="str">
        <f t="shared" si="21"/>
        <v/>
      </c>
      <c r="P240" s="110" t="str">
        <f t="shared" si="22"/>
        <v/>
      </c>
      <c r="Q240" s="114" t="str">
        <f t="shared" si="23"/>
        <v/>
      </c>
      <c r="R240" s="82"/>
      <c r="S240" s="81"/>
      <c r="T240" s="81"/>
      <c r="U240" s="81"/>
    </row>
    <row r="241" s="72" customFormat="1" customHeight="1" spans="2:21">
      <c r="B241" s="73"/>
      <c r="C241" s="74"/>
      <c r="D241" s="74"/>
      <c r="E241" s="74"/>
      <c r="F241" s="75"/>
      <c r="G241" s="76"/>
      <c r="H241" s="77"/>
      <c r="I241" s="108" t="str">
        <f>IF(B241="","",_xlfn.XLOOKUP(N241,#REF!,#REF!))</f>
        <v/>
      </c>
      <c r="J241" s="105" t="str">
        <f>IF(B241="","",_xlfn.XLOOKUP(N241,#REF!,芝麻工资表!B:B))</f>
        <v/>
      </c>
      <c r="K241" s="105" t="str">
        <f t="shared" si="18"/>
        <v/>
      </c>
      <c r="L241" s="105" t="str">
        <f t="shared" si="19"/>
        <v/>
      </c>
      <c r="M241" s="105" t="str">
        <f>IF(Q241="","",_xlfn.XLOOKUP(Q241,立项!W:W,立项!H:H))</f>
        <v/>
      </c>
      <c r="N241" s="109" t="str">
        <f t="shared" si="20"/>
        <v/>
      </c>
      <c r="O241" s="109" t="str">
        <f t="shared" si="21"/>
        <v/>
      </c>
      <c r="P241" s="110" t="str">
        <f t="shared" si="22"/>
        <v/>
      </c>
      <c r="Q241" s="114" t="str">
        <f t="shared" si="23"/>
        <v/>
      </c>
      <c r="R241" s="82"/>
      <c r="S241" s="81"/>
      <c r="T241" s="81"/>
      <c r="U241" s="81"/>
    </row>
    <row r="242" s="72" customFormat="1" customHeight="1" spans="2:21">
      <c r="B242" s="73"/>
      <c r="C242" s="74"/>
      <c r="D242" s="74"/>
      <c r="E242" s="74"/>
      <c r="F242" s="75"/>
      <c r="G242" s="76"/>
      <c r="H242" s="77"/>
      <c r="I242" s="108" t="str">
        <f>IF(B242="","",_xlfn.XLOOKUP(N242,#REF!,#REF!))</f>
        <v/>
      </c>
      <c r="J242" s="105" t="str">
        <f>IF(B242="","",_xlfn.XLOOKUP(N242,#REF!,芝麻工资表!B:B))</f>
        <v/>
      </c>
      <c r="K242" s="105" t="str">
        <f t="shared" si="18"/>
        <v/>
      </c>
      <c r="L242" s="105" t="str">
        <f t="shared" si="19"/>
        <v/>
      </c>
      <c r="M242" s="105" t="str">
        <f>IF(Q242="","",_xlfn.XLOOKUP(Q242,立项!W:W,立项!H:H))</f>
        <v/>
      </c>
      <c r="N242" s="109" t="str">
        <f t="shared" si="20"/>
        <v/>
      </c>
      <c r="O242" s="109" t="str">
        <f t="shared" si="21"/>
        <v/>
      </c>
      <c r="P242" s="110" t="str">
        <f t="shared" si="22"/>
        <v/>
      </c>
      <c r="Q242" s="114" t="str">
        <f t="shared" si="23"/>
        <v/>
      </c>
      <c r="R242" s="82"/>
      <c r="S242" s="81"/>
      <c r="T242" s="81"/>
      <c r="U242" s="81"/>
    </row>
    <row r="243" s="72" customFormat="1" customHeight="1" spans="2:21">
      <c r="B243" s="73"/>
      <c r="C243" s="74"/>
      <c r="D243" s="74"/>
      <c r="E243" s="74"/>
      <c r="F243" s="75"/>
      <c r="G243" s="76"/>
      <c r="H243" s="77"/>
      <c r="I243" s="108" t="str">
        <f>IF(B243="","",_xlfn.XLOOKUP(N243,#REF!,#REF!))</f>
        <v/>
      </c>
      <c r="J243" s="105" t="str">
        <f>IF(B243="","",_xlfn.XLOOKUP(N243,#REF!,芝麻工资表!B:B))</f>
        <v/>
      </c>
      <c r="K243" s="105" t="str">
        <f t="shared" si="18"/>
        <v/>
      </c>
      <c r="L243" s="105" t="str">
        <f t="shared" si="19"/>
        <v/>
      </c>
      <c r="M243" s="105" t="str">
        <f>IF(Q243="","",_xlfn.XLOOKUP(Q243,立项!W:W,立项!H:H))</f>
        <v/>
      </c>
      <c r="N243" s="109" t="str">
        <f t="shared" si="20"/>
        <v/>
      </c>
      <c r="O243" s="109" t="str">
        <f t="shared" si="21"/>
        <v/>
      </c>
      <c r="P243" s="110" t="str">
        <f t="shared" si="22"/>
        <v/>
      </c>
      <c r="Q243" s="114" t="str">
        <f t="shared" si="23"/>
        <v/>
      </c>
      <c r="R243" s="82"/>
      <c r="S243" s="81"/>
      <c r="T243" s="81"/>
      <c r="U243" s="81"/>
    </row>
    <row r="244" s="72" customFormat="1" customHeight="1" spans="2:21">
      <c r="B244" s="73"/>
      <c r="C244" s="74"/>
      <c r="D244" s="74"/>
      <c r="E244" s="74"/>
      <c r="F244" s="75"/>
      <c r="G244" s="76"/>
      <c r="H244" s="77"/>
      <c r="I244" s="108" t="str">
        <f>IF(B244="","",_xlfn.XLOOKUP(N244,#REF!,#REF!))</f>
        <v/>
      </c>
      <c r="J244" s="105" t="str">
        <f>IF(B244="","",_xlfn.XLOOKUP(N244,#REF!,芝麻工资表!B:B))</f>
        <v/>
      </c>
      <c r="K244" s="105" t="str">
        <f t="shared" si="18"/>
        <v/>
      </c>
      <c r="L244" s="105" t="str">
        <f t="shared" si="19"/>
        <v/>
      </c>
      <c r="M244" s="105" t="str">
        <f>IF(Q244="","",_xlfn.XLOOKUP(Q244,立项!W:W,立项!H:H))</f>
        <v/>
      </c>
      <c r="N244" s="109" t="str">
        <f t="shared" si="20"/>
        <v/>
      </c>
      <c r="O244" s="109" t="str">
        <f t="shared" si="21"/>
        <v/>
      </c>
      <c r="P244" s="110" t="str">
        <f t="shared" si="22"/>
        <v/>
      </c>
      <c r="Q244" s="114" t="str">
        <f t="shared" si="23"/>
        <v/>
      </c>
      <c r="R244" s="82"/>
      <c r="S244" s="81"/>
      <c r="T244" s="81"/>
      <c r="U244" s="81"/>
    </row>
    <row r="245" s="72" customFormat="1" customHeight="1" spans="2:21">
      <c r="B245" s="73"/>
      <c r="C245" s="74"/>
      <c r="D245" s="74"/>
      <c r="E245" s="74"/>
      <c r="F245" s="75"/>
      <c r="G245" s="76"/>
      <c r="H245" s="77"/>
      <c r="I245" s="108" t="str">
        <f>IF(B245="","",_xlfn.XLOOKUP(N245,#REF!,#REF!))</f>
        <v/>
      </c>
      <c r="J245" s="105" t="str">
        <f>IF(B245="","",_xlfn.XLOOKUP(N245,#REF!,芝麻工资表!B:B))</f>
        <v/>
      </c>
      <c r="K245" s="105" t="str">
        <f t="shared" si="18"/>
        <v/>
      </c>
      <c r="L245" s="105" t="str">
        <f t="shared" si="19"/>
        <v/>
      </c>
      <c r="M245" s="105" t="str">
        <f>IF(Q245="","",_xlfn.XLOOKUP(Q245,立项!W:W,立项!H:H))</f>
        <v/>
      </c>
      <c r="N245" s="109" t="str">
        <f t="shared" si="20"/>
        <v/>
      </c>
      <c r="O245" s="109" t="str">
        <f t="shared" si="21"/>
        <v/>
      </c>
      <c r="P245" s="110" t="str">
        <f t="shared" si="22"/>
        <v/>
      </c>
      <c r="Q245" s="114" t="str">
        <f t="shared" si="23"/>
        <v/>
      </c>
      <c r="R245" s="82"/>
      <c r="S245" s="81"/>
      <c r="T245" s="81"/>
      <c r="U245" s="81"/>
    </row>
    <row r="246" s="72" customFormat="1" customHeight="1" spans="2:21">
      <c r="B246" s="73"/>
      <c r="C246" s="74"/>
      <c r="D246" s="74"/>
      <c r="E246" s="74"/>
      <c r="F246" s="75"/>
      <c r="G246" s="76"/>
      <c r="H246" s="77"/>
      <c r="I246" s="108" t="str">
        <f>IF(B246="","",_xlfn.XLOOKUP(N246,#REF!,#REF!))</f>
        <v/>
      </c>
      <c r="J246" s="105" t="str">
        <f>IF(B246="","",_xlfn.XLOOKUP(N246,#REF!,芝麻工资表!B:B))</f>
        <v/>
      </c>
      <c r="K246" s="105" t="str">
        <f t="shared" si="18"/>
        <v/>
      </c>
      <c r="L246" s="105" t="str">
        <f t="shared" si="19"/>
        <v/>
      </c>
      <c r="M246" s="105" t="str">
        <f>IF(Q246="","",_xlfn.XLOOKUP(Q246,立项!W:W,立项!H:H))</f>
        <v/>
      </c>
      <c r="N246" s="109" t="str">
        <f t="shared" si="20"/>
        <v/>
      </c>
      <c r="O246" s="109" t="str">
        <f t="shared" si="21"/>
        <v/>
      </c>
      <c r="P246" s="110" t="str">
        <f t="shared" si="22"/>
        <v/>
      </c>
      <c r="Q246" s="114" t="str">
        <f t="shared" si="23"/>
        <v/>
      </c>
      <c r="R246" s="82"/>
      <c r="S246" s="81"/>
      <c r="T246" s="81"/>
      <c r="U246" s="81"/>
    </row>
    <row r="247" s="72" customFormat="1" customHeight="1" spans="2:21">
      <c r="B247" s="73"/>
      <c r="C247" s="74"/>
      <c r="D247" s="74"/>
      <c r="E247" s="74"/>
      <c r="F247" s="75"/>
      <c r="G247" s="76"/>
      <c r="H247" s="77"/>
      <c r="I247" s="108" t="str">
        <f>IF(B247="","",_xlfn.XLOOKUP(N247,#REF!,#REF!))</f>
        <v/>
      </c>
      <c r="J247" s="105" t="str">
        <f>IF(B247="","",_xlfn.XLOOKUP(N247,#REF!,芝麻工资表!B:B))</f>
        <v/>
      </c>
      <c r="K247" s="105" t="str">
        <f t="shared" si="18"/>
        <v/>
      </c>
      <c r="L247" s="105" t="str">
        <f t="shared" si="19"/>
        <v/>
      </c>
      <c r="M247" s="105" t="str">
        <f>IF(Q247="","",_xlfn.XLOOKUP(Q247,立项!W:W,立项!H:H))</f>
        <v/>
      </c>
      <c r="N247" s="109" t="str">
        <f t="shared" si="20"/>
        <v/>
      </c>
      <c r="O247" s="109" t="str">
        <f t="shared" si="21"/>
        <v/>
      </c>
      <c r="P247" s="110" t="str">
        <f t="shared" si="22"/>
        <v/>
      </c>
      <c r="Q247" s="114" t="str">
        <f t="shared" si="23"/>
        <v/>
      </c>
      <c r="R247" s="82"/>
      <c r="S247" s="81"/>
      <c r="T247" s="81"/>
      <c r="U247" s="81"/>
    </row>
    <row r="248" s="72" customFormat="1" customHeight="1" spans="2:21">
      <c r="B248" s="73"/>
      <c r="C248" s="74"/>
      <c r="D248" s="74"/>
      <c r="E248" s="74"/>
      <c r="F248" s="75"/>
      <c r="G248" s="76"/>
      <c r="H248" s="77"/>
      <c r="I248" s="108" t="str">
        <f>IF(B248="","",_xlfn.XLOOKUP(N248,#REF!,#REF!))</f>
        <v/>
      </c>
      <c r="J248" s="105" t="str">
        <f>IF(B248="","",_xlfn.XLOOKUP(N248,#REF!,芝麻工资表!B:B))</f>
        <v/>
      </c>
      <c r="K248" s="105" t="str">
        <f t="shared" si="18"/>
        <v/>
      </c>
      <c r="L248" s="105" t="str">
        <f t="shared" si="19"/>
        <v/>
      </c>
      <c r="M248" s="105" t="str">
        <f>IF(Q248="","",_xlfn.XLOOKUP(Q248,立项!W:W,立项!H:H))</f>
        <v/>
      </c>
      <c r="N248" s="109" t="str">
        <f t="shared" si="20"/>
        <v/>
      </c>
      <c r="O248" s="109" t="str">
        <f t="shared" si="21"/>
        <v/>
      </c>
      <c r="P248" s="110" t="str">
        <f t="shared" si="22"/>
        <v/>
      </c>
      <c r="Q248" s="114" t="str">
        <f t="shared" si="23"/>
        <v/>
      </c>
      <c r="R248" s="82"/>
      <c r="S248" s="81"/>
      <c r="T248" s="81"/>
      <c r="U248" s="81"/>
    </row>
    <row r="249" s="72" customFormat="1" customHeight="1" spans="2:21">
      <c r="B249" s="73"/>
      <c r="C249" s="74"/>
      <c r="D249" s="74"/>
      <c r="E249" s="74"/>
      <c r="F249" s="75"/>
      <c r="G249" s="76"/>
      <c r="H249" s="77"/>
      <c r="I249" s="108" t="str">
        <f>IF(B249="","",_xlfn.XLOOKUP(N249,#REF!,#REF!))</f>
        <v/>
      </c>
      <c r="J249" s="105" t="str">
        <f>IF(B249="","",_xlfn.XLOOKUP(N249,#REF!,芝麻工资表!B:B))</f>
        <v/>
      </c>
      <c r="K249" s="105" t="str">
        <f t="shared" si="18"/>
        <v/>
      </c>
      <c r="L249" s="105" t="str">
        <f t="shared" si="19"/>
        <v/>
      </c>
      <c r="M249" s="105" t="str">
        <f>IF(Q249="","",_xlfn.XLOOKUP(Q249,立项!W:W,立项!H:H))</f>
        <v/>
      </c>
      <c r="N249" s="109" t="str">
        <f t="shared" si="20"/>
        <v/>
      </c>
      <c r="O249" s="109" t="str">
        <f t="shared" si="21"/>
        <v/>
      </c>
      <c r="P249" s="110" t="str">
        <f t="shared" si="22"/>
        <v/>
      </c>
      <c r="Q249" s="114" t="str">
        <f t="shared" si="23"/>
        <v/>
      </c>
      <c r="R249" s="82"/>
      <c r="S249" s="81"/>
      <c r="T249" s="81"/>
      <c r="U249" s="81"/>
    </row>
    <row r="250" s="72" customFormat="1" customHeight="1" spans="2:21">
      <c r="B250" s="73"/>
      <c r="C250" s="74"/>
      <c r="D250" s="74"/>
      <c r="E250" s="74"/>
      <c r="F250" s="75"/>
      <c r="G250" s="76"/>
      <c r="H250" s="77"/>
      <c r="I250" s="108" t="str">
        <f>IF(B250="","",_xlfn.XLOOKUP(N250,#REF!,#REF!))</f>
        <v/>
      </c>
      <c r="J250" s="105" t="str">
        <f>IF(B250="","",_xlfn.XLOOKUP(N250,#REF!,芝麻工资表!B:B))</f>
        <v/>
      </c>
      <c r="K250" s="105" t="str">
        <f t="shared" si="18"/>
        <v/>
      </c>
      <c r="L250" s="105" t="str">
        <f t="shared" si="19"/>
        <v/>
      </c>
      <c r="M250" s="105" t="str">
        <f>IF(Q250="","",_xlfn.XLOOKUP(Q250,立项!W:W,立项!H:H))</f>
        <v/>
      </c>
      <c r="N250" s="109" t="str">
        <f t="shared" si="20"/>
        <v/>
      </c>
      <c r="O250" s="109" t="str">
        <f t="shared" si="21"/>
        <v/>
      </c>
      <c r="P250" s="110" t="str">
        <f t="shared" si="22"/>
        <v/>
      </c>
      <c r="Q250" s="114" t="str">
        <f t="shared" si="23"/>
        <v/>
      </c>
      <c r="R250" s="82"/>
      <c r="S250" s="81"/>
      <c r="T250" s="81"/>
      <c r="U250" s="81"/>
    </row>
    <row r="251" s="72" customFormat="1" customHeight="1" spans="2:21">
      <c r="B251" s="73"/>
      <c r="C251" s="74"/>
      <c r="D251" s="74"/>
      <c r="E251" s="74"/>
      <c r="F251" s="75"/>
      <c r="G251" s="76"/>
      <c r="H251" s="77"/>
      <c r="I251" s="108" t="str">
        <f>IF(B251="","",_xlfn.XLOOKUP(N251,#REF!,#REF!))</f>
        <v/>
      </c>
      <c r="J251" s="105" t="str">
        <f>IF(B251="","",_xlfn.XLOOKUP(N251,#REF!,芝麻工资表!B:B))</f>
        <v/>
      </c>
      <c r="K251" s="105" t="str">
        <f t="shared" si="18"/>
        <v/>
      </c>
      <c r="L251" s="105" t="str">
        <f t="shared" si="19"/>
        <v/>
      </c>
      <c r="M251" s="105" t="str">
        <f>IF(Q251="","",_xlfn.XLOOKUP(Q251,立项!W:W,立项!H:H))</f>
        <v/>
      </c>
      <c r="N251" s="109" t="str">
        <f t="shared" si="20"/>
        <v/>
      </c>
      <c r="O251" s="109" t="str">
        <f t="shared" si="21"/>
        <v/>
      </c>
      <c r="P251" s="110" t="str">
        <f t="shared" si="22"/>
        <v/>
      </c>
      <c r="Q251" s="114" t="str">
        <f t="shared" si="23"/>
        <v/>
      </c>
      <c r="R251" s="82"/>
      <c r="S251" s="81"/>
      <c r="T251" s="81"/>
      <c r="U251" s="81"/>
    </row>
    <row r="252" s="72" customFormat="1" customHeight="1" spans="2:21">
      <c r="B252" s="73"/>
      <c r="C252" s="74"/>
      <c r="D252" s="74"/>
      <c r="E252" s="74"/>
      <c r="F252" s="75"/>
      <c r="G252" s="76"/>
      <c r="H252" s="77"/>
      <c r="I252" s="108" t="str">
        <f>IF(B252="","",_xlfn.XLOOKUP(N252,#REF!,#REF!))</f>
        <v/>
      </c>
      <c r="J252" s="105" t="str">
        <f>IF(B252="","",_xlfn.XLOOKUP(N252,#REF!,芝麻工资表!B:B))</f>
        <v/>
      </c>
      <c r="K252" s="105" t="str">
        <f t="shared" si="18"/>
        <v/>
      </c>
      <c r="L252" s="105" t="str">
        <f t="shared" si="19"/>
        <v/>
      </c>
      <c r="M252" s="105" t="str">
        <f>IF(Q252="","",_xlfn.XLOOKUP(Q252,立项!W:W,立项!H:H))</f>
        <v/>
      </c>
      <c r="N252" s="109" t="str">
        <f t="shared" si="20"/>
        <v/>
      </c>
      <c r="O252" s="109" t="str">
        <f t="shared" si="21"/>
        <v/>
      </c>
      <c r="P252" s="110" t="str">
        <f t="shared" si="22"/>
        <v/>
      </c>
      <c r="Q252" s="114" t="str">
        <f t="shared" si="23"/>
        <v/>
      </c>
      <c r="R252" s="82"/>
      <c r="S252" s="81"/>
      <c r="T252" s="81"/>
      <c r="U252" s="81"/>
    </row>
    <row r="253" s="72" customFormat="1" customHeight="1" spans="2:21">
      <c r="B253" s="73"/>
      <c r="C253" s="74"/>
      <c r="D253" s="74"/>
      <c r="E253" s="74"/>
      <c r="F253" s="75"/>
      <c r="G253" s="76"/>
      <c r="H253" s="77"/>
      <c r="I253" s="108" t="str">
        <f>IF(B253="","",_xlfn.XLOOKUP(N253,#REF!,#REF!))</f>
        <v/>
      </c>
      <c r="J253" s="105" t="str">
        <f>IF(B253="","",_xlfn.XLOOKUP(N253,#REF!,芝麻工资表!B:B))</f>
        <v/>
      </c>
      <c r="K253" s="105" t="str">
        <f t="shared" si="18"/>
        <v/>
      </c>
      <c r="L253" s="105" t="str">
        <f t="shared" si="19"/>
        <v/>
      </c>
      <c r="M253" s="105" t="str">
        <f>IF(Q253="","",_xlfn.XLOOKUP(Q253,立项!W:W,立项!H:H))</f>
        <v/>
      </c>
      <c r="N253" s="109" t="str">
        <f t="shared" si="20"/>
        <v/>
      </c>
      <c r="O253" s="109" t="str">
        <f t="shared" si="21"/>
        <v/>
      </c>
      <c r="P253" s="110" t="str">
        <f t="shared" si="22"/>
        <v/>
      </c>
      <c r="Q253" s="114" t="str">
        <f t="shared" si="23"/>
        <v/>
      </c>
      <c r="R253" s="82"/>
      <c r="S253" s="81"/>
      <c r="T253" s="81"/>
      <c r="U253" s="81"/>
    </row>
    <row r="254" s="72" customFormat="1" customHeight="1" spans="2:21">
      <c r="B254" s="73"/>
      <c r="C254" s="74"/>
      <c r="D254" s="74"/>
      <c r="E254" s="74"/>
      <c r="F254" s="75"/>
      <c r="G254" s="76"/>
      <c r="H254" s="77"/>
      <c r="I254" s="108" t="str">
        <f>IF(B254="","",_xlfn.XLOOKUP(N254,#REF!,#REF!))</f>
        <v/>
      </c>
      <c r="J254" s="105" t="str">
        <f>IF(B254="","",_xlfn.XLOOKUP(N254,#REF!,芝麻工资表!B:B))</f>
        <v/>
      </c>
      <c r="K254" s="105" t="str">
        <f t="shared" si="18"/>
        <v/>
      </c>
      <c r="L254" s="105" t="str">
        <f t="shared" si="19"/>
        <v/>
      </c>
      <c r="M254" s="105" t="str">
        <f>IF(Q254="","",_xlfn.XLOOKUP(Q254,立项!W:W,立项!H:H))</f>
        <v/>
      </c>
      <c r="N254" s="109" t="str">
        <f t="shared" si="20"/>
        <v/>
      </c>
      <c r="O254" s="109" t="str">
        <f t="shared" si="21"/>
        <v/>
      </c>
      <c r="P254" s="110" t="str">
        <f t="shared" si="22"/>
        <v/>
      </c>
      <c r="Q254" s="114" t="str">
        <f t="shared" si="23"/>
        <v/>
      </c>
      <c r="R254" s="82"/>
      <c r="S254" s="81"/>
      <c r="T254" s="81"/>
      <c r="U254" s="81"/>
    </row>
    <row r="255" s="72" customFormat="1" customHeight="1" spans="2:21">
      <c r="B255" s="73"/>
      <c r="C255" s="74"/>
      <c r="D255" s="74"/>
      <c r="E255" s="74"/>
      <c r="F255" s="75"/>
      <c r="G255" s="76"/>
      <c r="H255" s="77"/>
      <c r="I255" s="108" t="str">
        <f>IF(B255="","",_xlfn.XLOOKUP(N255,#REF!,#REF!))</f>
        <v/>
      </c>
      <c r="J255" s="105" t="str">
        <f>IF(B255="","",_xlfn.XLOOKUP(N255,#REF!,芝麻工资表!B:B))</f>
        <v/>
      </c>
      <c r="K255" s="105" t="str">
        <f t="shared" si="18"/>
        <v/>
      </c>
      <c r="L255" s="105" t="str">
        <f t="shared" si="19"/>
        <v/>
      </c>
      <c r="M255" s="105" t="str">
        <f>IF(Q255="","",_xlfn.XLOOKUP(Q255,立项!W:W,立项!H:H))</f>
        <v/>
      </c>
      <c r="N255" s="109" t="str">
        <f t="shared" si="20"/>
        <v/>
      </c>
      <c r="O255" s="109" t="str">
        <f t="shared" si="21"/>
        <v/>
      </c>
      <c r="P255" s="110" t="str">
        <f t="shared" si="22"/>
        <v/>
      </c>
      <c r="Q255" s="114" t="str">
        <f t="shared" si="23"/>
        <v/>
      </c>
      <c r="R255" s="82"/>
      <c r="S255" s="81"/>
      <c r="T255" s="81"/>
      <c r="U255" s="81"/>
    </row>
    <row r="256" s="72" customFormat="1" customHeight="1" spans="2:21">
      <c r="B256" s="73"/>
      <c r="C256" s="74"/>
      <c r="D256" s="74"/>
      <c r="E256" s="74"/>
      <c r="F256" s="75"/>
      <c r="G256" s="76"/>
      <c r="H256" s="77"/>
      <c r="I256" s="108" t="str">
        <f>IF(B256="","",_xlfn.XLOOKUP(N256,#REF!,#REF!))</f>
        <v/>
      </c>
      <c r="J256" s="105" t="str">
        <f>IF(B256="","",_xlfn.XLOOKUP(N256,#REF!,芝麻工资表!B:B))</f>
        <v/>
      </c>
      <c r="K256" s="105" t="str">
        <f t="shared" si="18"/>
        <v/>
      </c>
      <c r="L256" s="105" t="str">
        <f t="shared" si="19"/>
        <v/>
      </c>
      <c r="M256" s="105" t="str">
        <f>IF(Q256="","",_xlfn.XLOOKUP(Q256,立项!W:W,立项!H:H))</f>
        <v/>
      </c>
      <c r="N256" s="109" t="str">
        <f t="shared" si="20"/>
        <v/>
      </c>
      <c r="O256" s="109" t="str">
        <f t="shared" si="21"/>
        <v/>
      </c>
      <c r="P256" s="110" t="str">
        <f t="shared" si="22"/>
        <v/>
      </c>
      <c r="Q256" s="114" t="str">
        <f t="shared" si="23"/>
        <v/>
      </c>
      <c r="R256" s="82"/>
      <c r="S256" s="81"/>
      <c r="T256" s="81"/>
      <c r="U256" s="81"/>
    </row>
    <row r="257" s="72" customFormat="1" customHeight="1" spans="2:21">
      <c r="B257" s="73"/>
      <c r="C257" s="74"/>
      <c r="D257" s="74"/>
      <c r="E257" s="74"/>
      <c r="F257" s="75"/>
      <c r="G257" s="76"/>
      <c r="H257" s="77"/>
      <c r="I257" s="108" t="str">
        <f>IF(B257="","",_xlfn.XLOOKUP(N257,#REF!,#REF!))</f>
        <v/>
      </c>
      <c r="J257" s="105" t="str">
        <f>IF(B257="","",_xlfn.XLOOKUP(N257,#REF!,芝麻工资表!B:B))</f>
        <v/>
      </c>
      <c r="K257" s="105" t="str">
        <f t="shared" si="18"/>
        <v/>
      </c>
      <c r="L257" s="105" t="str">
        <f t="shared" si="19"/>
        <v/>
      </c>
      <c r="M257" s="105" t="str">
        <f>IF(Q257="","",_xlfn.XLOOKUP(Q257,立项!W:W,立项!H:H))</f>
        <v/>
      </c>
      <c r="N257" s="109" t="str">
        <f t="shared" si="20"/>
        <v/>
      </c>
      <c r="O257" s="109" t="str">
        <f t="shared" si="21"/>
        <v/>
      </c>
      <c r="P257" s="110" t="str">
        <f t="shared" si="22"/>
        <v/>
      </c>
      <c r="Q257" s="114" t="str">
        <f t="shared" si="23"/>
        <v/>
      </c>
      <c r="R257" s="82"/>
      <c r="S257" s="81"/>
      <c r="T257" s="81"/>
      <c r="U257" s="81"/>
    </row>
    <row r="258" s="72" customFormat="1" customHeight="1" spans="2:21">
      <c r="B258" s="73"/>
      <c r="C258" s="74"/>
      <c r="D258" s="74"/>
      <c r="E258" s="74"/>
      <c r="F258" s="75"/>
      <c r="G258" s="76"/>
      <c r="H258" s="77"/>
      <c r="I258" s="108" t="str">
        <f>IF(B258="","",_xlfn.XLOOKUP(N258,#REF!,#REF!))</f>
        <v/>
      </c>
      <c r="J258" s="105" t="str">
        <f>IF(B258="","",_xlfn.XLOOKUP(N258,#REF!,芝麻工资表!B:B))</f>
        <v/>
      </c>
      <c r="K258" s="105" t="str">
        <f t="shared" ref="K258:K321" si="24">IF(F258="","",F258-L258)</f>
        <v/>
      </c>
      <c r="L258" s="105" t="str">
        <f t="shared" ref="L258:L321" si="25">IF(F258="","",F258*G258/(1+G258))</f>
        <v/>
      </c>
      <c r="M258" s="105" t="str">
        <f>IF(Q258="","",_xlfn.XLOOKUP(Q258,立项!W:W,立项!H:H))</f>
        <v/>
      </c>
      <c r="N258" s="109" t="str">
        <f t="shared" ref="N258:N321" si="26">IF(H258="","",LEFT(B258,7))</f>
        <v/>
      </c>
      <c r="O258" s="109" t="str">
        <f t="shared" ref="O258:O321" si="27">IF(H258="","",MONTH(H258))</f>
        <v/>
      </c>
      <c r="P258" s="110" t="str">
        <f t="shared" ref="P258:P321" si="28">IF(H258="","",DAY(H258))</f>
        <v/>
      </c>
      <c r="Q258" s="114" t="str">
        <f t="shared" ref="Q258:Q321" si="29">IF(B258="","",MID(B258,9,16))</f>
        <v/>
      </c>
      <c r="R258" s="82"/>
      <c r="S258" s="81"/>
      <c r="T258" s="81"/>
      <c r="U258" s="81"/>
    </row>
    <row r="259" s="72" customFormat="1" customHeight="1" spans="2:21">
      <c r="B259" s="73"/>
      <c r="C259" s="74"/>
      <c r="D259" s="74"/>
      <c r="E259" s="74"/>
      <c r="F259" s="75"/>
      <c r="G259" s="76"/>
      <c r="H259" s="77"/>
      <c r="I259" s="108" t="str">
        <f>IF(B259="","",_xlfn.XLOOKUP(N259,#REF!,#REF!))</f>
        <v/>
      </c>
      <c r="J259" s="105" t="str">
        <f>IF(B259="","",_xlfn.XLOOKUP(N259,#REF!,芝麻工资表!B:B))</f>
        <v/>
      </c>
      <c r="K259" s="105" t="str">
        <f t="shared" si="24"/>
        <v/>
      </c>
      <c r="L259" s="105" t="str">
        <f t="shared" si="25"/>
        <v/>
      </c>
      <c r="M259" s="105" t="str">
        <f>IF(Q259="","",_xlfn.XLOOKUP(Q259,立项!W:W,立项!H:H))</f>
        <v/>
      </c>
      <c r="N259" s="109" t="str">
        <f t="shared" si="26"/>
        <v/>
      </c>
      <c r="O259" s="109" t="str">
        <f t="shared" si="27"/>
        <v/>
      </c>
      <c r="P259" s="110" t="str">
        <f t="shared" si="28"/>
        <v/>
      </c>
      <c r="Q259" s="114" t="str">
        <f t="shared" si="29"/>
        <v/>
      </c>
      <c r="R259" s="82"/>
      <c r="S259" s="81"/>
      <c r="T259" s="81"/>
      <c r="U259" s="81"/>
    </row>
    <row r="260" s="72" customFormat="1" customHeight="1" spans="2:21">
      <c r="B260" s="73"/>
      <c r="C260" s="74"/>
      <c r="D260" s="74"/>
      <c r="E260" s="74"/>
      <c r="F260" s="75"/>
      <c r="G260" s="76"/>
      <c r="H260" s="77"/>
      <c r="I260" s="108" t="str">
        <f>IF(B260="","",_xlfn.XLOOKUP(N260,#REF!,#REF!))</f>
        <v/>
      </c>
      <c r="J260" s="105" t="str">
        <f>IF(B260="","",_xlfn.XLOOKUP(N260,#REF!,芝麻工资表!B:B))</f>
        <v/>
      </c>
      <c r="K260" s="105" t="str">
        <f t="shared" si="24"/>
        <v/>
      </c>
      <c r="L260" s="105" t="str">
        <f t="shared" si="25"/>
        <v/>
      </c>
      <c r="M260" s="105" t="str">
        <f>IF(Q260="","",_xlfn.XLOOKUP(Q260,立项!W:W,立项!H:H))</f>
        <v/>
      </c>
      <c r="N260" s="109" t="str">
        <f t="shared" si="26"/>
        <v/>
      </c>
      <c r="O260" s="109" t="str">
        <f t="shared" si="27"/>
        <v/>
      </c>
      <c r="P260" s="110" t="str">
        <f t="shared" si="28"/>
        <v/>
      </c>
      <c r="Q260" s="114" t="str">
        <f t="shared" si="29"/>
        <v/>
      </c>
      <c r="R260" s="82"/>
      <c r="S260" s="81"/>
      <c r="T260" s="81"/>
      <c r="U260" s="81"/>
    </row>
    <row r="261" s="72" customFormat="1" customHeight="1" spans="2:21">
      <c r="B261" s="73"/>
      <c r="C261" s="74"/>
      <c r="D261" s="74"/>
      <c r="E261" s="74"/>
      <c r="F261" s="75"/>
      <c r="G261" s="76"/>
      <c r="H261" s="77"/>
      <c r="I261" s="108" t="str">
        <f>IF(B261="","",_xlfn.XLOOKUP(N261,#REF!,#REF!))</f>
        <v/>
      </c>
      <c r="J261" s="105" t="str">
        <f>IF(B261="","",_xlfn.XLOOKUP(N261,#REF!,芝麻工资表!B:B))</f>
        <v/>
      </c>
      <c r="K261" s="105" t="str">
        <f t="shared" si="24"/>
        <v/>
      </c>
      <c r="L261" s="105" t="str">
        <f t="shared" si="25"/>
        <v/>
      </c>
      <c r="M261" s="105" t="str">
        <f>IF(Q261="","",_xlfn.XLOOKUP(Q261,立项!W:W,立项!H:H))</f>
        <v/>
      </c>
      <c r="N261" s="109" t="str">
        <f t="shared" si="26"/>
        <v/>
      </c>
      <c r="O261" s="109" t="str">
        <f t="shared" si="27"/>
        <v/>
      </c>
      <c r="P261" s="110" t="str">
        <f t="shared" si="28"/>
        <v/>
      </c>
      <c r="Q261" s="114" t="str">
        <f t="shared" si="29"/>
        <v/>
      </c>
      <c r="R261" s="82"/>
      <c r="S261" s="81"/>
      <c r="T261" s="81"/>
      <c r="U261" s="81"/>
    </row>
    <row r="262" s="72" customFormat="1" customHeight="1" spans="2:21">
      <c r="B262" s="73"/>
      <c r="C262" s="74"/>
      <c r="D262" s="74"/>
      <c r="E262" s="74"/>
      <c r="F262" s="75"/>
      <c r="G262" s="76"/>
      <c r="H262" s="77"/>
      <c r="I262" s="108" t="str">
        <f>IF(B262="","",_xlfn.XLOOKUP(N262,#REF!,#REF!))</f>
        <v/>
      </c>
      <c r="J262" s="105" t="str">
        <f>IF(B262="","",_xlfn.XLOOKUP(N262,#REF!,芝麻工资表!B:B))</f>
        <v/>
      </c>
      <c r="K262" s="105" t="str">
        <f t="shared" si="24"/>
        <v/>
      </c>
      <c r="L262" s="105" t="str">
        <f t="shared" si="25"/>
        <v/>
      </c>
      <c r="M262" s="105" t="str">
        <f>IF(Q262="","",_xlfn.XLOOKUP(Q262,立项!W:W,立项!H:H))</f>
        <v/>
      </c>
      <c r="N262" s="109" t="str">
        <f t="shared" si="26"/>
        <v/>
      </c>
      <c r="O262" s="109" t="str">
        <f t="shared" si="27"/>
        <v/>
      </c>
      <c r="P262" s="110" t="str">
        <f t="shared" si="28"/>
        <v/>
      </c>
      <c r="Q262" s="114" t="str">
        <f t="shared" si="29"/>
        <v/>
      </c>
      <c r="R262" s="82"/>
      <c r="S262" s="81"/>
      <c r="T262" s="81"/>
      <c r="U262" s="81"/>
    </row>
    <row r="263" s="72" customFormat="1" customHeight="1" spans="2:21">
      <c r="B263" s="73"/>
      <c r="C263" s="74"/>
      <c r="D263" s="74"/>
      <c r="E263" s="74"/>
      <c r="F263" s="75"/>
      <c r="G263" s="76"/>
      <c r="H263" s="77"/>
      <c r="I263" s="108" t="str">
        <f>IF(B263="","",_xlfn.XLOOKUP(N263,#REF!,#REF!))</f>
        <v/>
      </c>
      <c r="J263" s="105" t="str">
        <f>IF(B263="","",_xlfn.XLOOKUP(N263,#REF!,芝麻工资表!B:B))</f>
        <v/>
      </c>
      <c r="K263" s="105" t="str">
        <f t="shared" si="24"/>
        <v/>
      </c>
      <c r="L263" s="105" t="str">
        <f t="shared" si="25"/>
        <v/>
      </c>
      <c r="M263" s="105" t="str">
        <f>IF(Q263="","",_xlfn.XLOOKUP(Q263,立项!W:W,立项!H:H))</f>
        <v/>
      </c>
      <c r="N263" s="109" t="str">
        <f t="shared" si="26"/>
        <v/>
      </c>
      <c r="O263" s="109" t="str">
        <f t="shared" si="27"/>
        <v/>
      </c>
      <c r="P263" s="110" t="str">
        <f t="shared" si="28"/>
        <v/>
      </c>
      <c r="Q263" s="114" t="str">
        <f t="shared" si="29"/>
        <v/>
      </c>
      <c r="R263" s="82"/>
      <c r="S263" s="81"/>
      <c r="T263" s="81"/>
      <c r="U263" s="81"/>
    </row>
    <row r="264" s="72" customFormat="1" customHeight="1" spans="2:21">
      <c r="B264" s="73"/>
      <c r="C264" s="74"/>
      <c r="D264" s="74"/>
      <c r="E264" s="74"/>
      <c r="F264" s="75"/>
      <c r="G264" s="76"/>
      <c r="H264" s="77"/>
      <c r="I264" s="108" t="str">
        <f>IF(B264="","",_xlfn.XLOOKUP(N264,#REF!,#REF!))</f>
        <v/>
      </c>
      <c r="J264" s="105" t="str">
        <f>IF(B264="","",_xlfn.XLOOKUP(N264,#REF!,芝麻工资表!B:B))</f>
        <v/>
      </c>
      <c r="K264" s="105" t="str">
        <f t="shared" si="24"/>
        <v/>
      </c>
      <c r="L264" s="105" t="str">
        <f t="shared" si="25"/>
        <v/>
      </c>
      <c r="M264" s="105" t="str">
        <f>IF(Q264="","",_xlfn.XLOOKUP(Q264,立项!W:W,立项!H:H))</f>
        <v/>
      </c>
      <c r="N264" s="109" t="str">
        <f t="shared" si="26"/>
        <v/>
      </c>
      <c r="O264" s="109" t="str">
        <f t="shared" si="27"/>
        <v/>
      </c>
      <c r="P264" s="110" t="str">
        <f t="shared" si="28"/>
        <v/>
      </c>
      <c r="Q264" s="114" t="str">
        <f t="shared" si="29"/>
        <v/>
      </c>
      <c r="R264" s="82"/>
      <c r="S264" s="81"/>
      <c r="T264" s="81"/>
      <c r="U264" s="81"/>
    </row>
    <row r="265" s="72" customFormat="1" customHeight="1" spans="2:21">
      <c r="B265" s="73"/>
      <c r="C265" s="74"/>
      <c r="D265" s="74"/>
      <c r="E265" s="74"/>
      <c r="F265" s="75"/>
      <c r="G265" s="76"/>
      <c r="H265" s="77"/>
      <c r="I265" s="108" t="str">
        <f>IF(B265="","",_xlfn.XLOOKUP(N265,#REF!,#REF!))</f>
        <v/>
      </c>
      <c r="J265" s="105" t="str">
        <f>IF(B265="","",_xlfn.XLOOKUP(N265,#REF!,芝麻工资表!B:B))</f>
        <v/>
      </c>
      <c r="K265" s="105" t="str">
        <f t="shared" si="24"/>
        <v/>
      </c>
      <c r="L265" s="105" t="str">
        <f t="shared" si="25"/>
        <v/>
      </c>
      <c r="M265" s="105" t="str">
        <f>IF(Q265="","",_xlfn.XLOOKUP(Q265,立项!W:W,立项!H:H))</f>
        <v/>
      </c>
      <c r="N265" s="109" t="str">
        <f t="shared" si="26"/>
        <v/>
      </c>
      <c r="O265" s="109" t="str">
        <f t="shared" si="27"/>
        <v/>
      </c>
      <c r="P265" s="110" t="str">
        <f t="shared" si="28"/>
        <v/>
      </c>
      <c r="Q265" s="114" t="str">
        <f t="shared" si="29"/>
        <v/>
      </c>
      <c r="R265" s="82"/>
      <c r="S265" s="81"/>
      <c r="T265" s="81"/>
      <c r="U265" s="81"/>
    </row>
    <row r="266" s="72" customFormat="1" customHeight="1" spans="2:21">
      <c r="B266" s="73"/>
      <c r="C266" s="74"/>
      <c r="D266" s="74"/>
      <c r="E266" s="74"/>
      <c r="F266" s="75"/>
      <c r="G266" s="76"/>
      <c r="H266" s="77"/>
      <c r="I266" s="108" t="str">
        <f>IF(B266="","",_xlfn.XLOOKUP(N266,#REF!,#REF!))</f>
        <v/>
      </c>
      <c r="J266" s="105" t="str">
        <f>IF(B266="","",_xlfn.XLOOKUP(N266,#REF!,芝麻工资表!B:B))</f>
        <v/>
      </c>
      <c r="K266" s="105" t="str">
        <f t="shared" si="24"/>
        <v/>
      </c>
      <c r="L266" s="105" t="str">
        <f t="shared" si="25"/>
        <v/>
      </c>
      <c r="M266" s="105" t="str">
        <f>IF(Q266="","",_xlfn.XLOOKUP(Q266,立项!W:W,立项!H:H))</f>
        <v/>
      </c>
      <c r="N266" s="109" t="str">
        <f t="shared" si="26"/>
        <v/>
      </c>
      <c r="O266" s="109" t="str">
        <f t="shared" si="27"/>
        <v/>
      </c>
      <c r="P266" s="110" t="str">
        <f t="shared" si="28"/>
        <v/>
      </c>
      <c r="Q266" s="114" t="str">
        <f t="shared" si="29"/>
        <v/>
      </c>
      <c r="R266" s="82"/>
      <c r="S266" s="81"/>
      <c r="T266" s="81"/>
      <c r="U266" s="81"/>
    </row>
    <row r="267" s="72" customFormat="1" customHeight="1" spans="2:21">
      <c r="B267" s="73"/>
      <c r="C267" s="74"/>
      <c r="D267" s="74"/>
      <c r="E267" s="74"/>
      <c r="F267" s="75"/>
      <c r="G267" s="76"/>
      <c r="H267" s="77"/>
      <c r="I267" s="108" t="str">
        <f>IF(B267="","",_xlfn.XLOOKUP(N267,#REF!,#REF!))</f>
        <v/>
      </c>
      <c r="J267" s="105" t="str">
        <f>IF(B267="","",_xlfn.XLOOKUP(N267,#REF!,芝麻工资表!B:B))</f>
        <v/>
      </c>
      <c r="K267" s="105" t="str">
        <f t="shared" si="24"/>
        <v/>
      </c>
      <c r="L267" s="105" t="str">
        <f t="shared" si="25"/>
        <v/>
      </c>
      <c r="M267" s="105" t="str">
        <f>IF(Q267="","",_xlfn.XLOOKUP(Q267,立项!W:W,立项!H:H))</f>
        <v/>
      </c>
      <c r="N267" s="109" t="str">
        <f t="shared" si="26"/>
        <v/>
      </c>
      <c r="O267" s="109" t="str">
        <f t="shared" si="27"/>
        <v/>
      </c>
      <c r="P267" s="110" t="str">
        <f t="shared" si="28"/>
        <v/>
      </c>
      <c r="Q267" s="114" t="str">
        <f t="shared" si="29"/>
        <v/>
      </c>
      <c r="R267" s="82"/>
      <c r="S267" s="81"/>
      <c r="T267" s="81"/>
      <c r="U267" s="81"/>
    </row>
    <row r="268" s="72" customFormat="1" customHeight="1" spans="2:21">
      <c r="B268" s="73"/>
      <c r="C268" s="74"/>
      <c r="D268" s="74"/>
      <c r="E268" s="74"/>
      <c r="F268" s="75"/>
      <c r="G268" s="76"/>
      <c r="H268" s="77"/>
      <c r="I268" s="108" t="str">
        <f>IF(B268="","",_xlfn.XLOOKUP(N268,#REF!,#REF!))</f>
        <v/>
      </c>
      <c r="J268" s="105" t="str">
        <f>IF(B268="","",_xlfn.XLOOKUP(N268,#REF!,芝麻工资表!B:B))</f>
        <v/>
      </c>
      <c r="K268" s="105" t="str">
        <f t="shared" si="24"/>
        <v/>
      </c>
      <c r="L268" s="105" t="str">
        <f t="shared" si="25"/>
        <v/>
      </c>
      <c r="M268" s="105" t="str">
        <f>IF(Q268="","",_xlfn.XLOOKUP(Q268,立项!W:W,立项!H:H))</f>
        <v/>
      </c>
      <c r="N268" s="109" t="str">
        <f t="shared" si="26"/>
        <v/>
      </c>
      <c r="O268" s="109" t="str">
        <f t="shared" si="27"/>
        <v/>
      </c>
      <c r="P268" s="110" t="str">
        <f t="shared" si="28"/>
        <v/>
      </c>
      <c r="Q268" s="114" t="str">
        <f t="shared" si="29"/>
        <v/>
      </c>
      <c r="R268" s="82"/>
      <c r="S268" s="81"/>
      <c r="T268" s="81"/>
      <c r="U268" s="81"/>
    </row>
    <row r="269" s="72" customFormat="1" customHeight="1" spans="2:21">
      <c r="B269" s="73"/>
      <c r="C269" s="74"/>
      <c r="D269" s="74"/>
      <c r="E269" s="74"/>
      <c r="F269" s="75"/>
      <c r="G269" s="76"/>
      <c r="H269" s="77"/>
      <c r="I269" s="108" t="str">
        <f>IF(B269="","",_xlfn.XLOOKUP(N269,#REF!,#REF!))</f>
        <v/>
      </c>
      <c r="J269" s="105" t="str">
        <f>IF(B269="","",_xlfn.XLOOKUP(N269,#REF!,芝麻工资表!B:B))</f>
        <v/>
      </c>
      <c r="K269" s="105" t="str">
        <f t="shared" si="24"/>
        <v/>
      </c>
      <c r="L269" s="105" t="str">
        <f t="shared" si="25"/>
        <v/>
      </c>
      <c r="M269" s="105" t="str">
        <f>IF(Q269="","",_xlfn.XLOOKUP(Q269,立项!W:W,立项!H:H))</f>
        <v/>
      </c>
      <c r="N269" s="109" t="str">
        <f t="shared" si="26"/>
        <v/>
      </c>
      <c r="O269" s="109" t="str">
        <f t="shared" si="27"/>
        <v/>
      </c>
      <c r="P269" s="110" t="str">
        <f t="shared" si="28"/>
        <v/>
      </c>
      <c r="Q269" s="114" t="str">
        <f t="shared" si="29"/>
        <v/>
      </c>
      <c r="R269" s="82"/>
      <c r="S269" s="81"/>
      <c r="T269" s="81"/>
      <c r="U269" s="81"/>
    </row>
    <row r="270" s="72" customFormat="1" customHeight="1" spans="2:21">
      <c r="B270" s="73"/>
      <c r="C270" s="74"/>
      <c r="D270" s="74"/>
      <c r="E270" s="74"/>
      <c r="F270" s="75"/>
      <c r="G270" s="76"/>
      <c r="H270" s="77"/>
      <c r="I270" s="108" t="str">
        <f>IF(B270="","",_xlfn.XLOOKUP(N270,#REF!,#REF!))</f>
        <v/>
      </c>
      <c r="J270" s="105" t="str">
        <f>IF(B270="","",_xlfn.XLOOKUP(N270,#REF!,芝麻工资表!B:B))</f>
        <v/>
      </c>
      <c r="K270" s="105" t="str">
        <f t="shared" si="24"/>
        <v/>
      </c>
      <c r="L270" s="105" t="str">
        <f t="shared" si="25"/>
        <v/>
      </c>
      <c r="M270" s="105" t="str">
        <f>IF(Q270="","",_xlfn.XLOOKUP(Q270,立项!W:W,立项!H:H))</f>
        <v/>
      </c>
      <c r="N270" s="109" t="str">
        <f t="shared" si="26"/>
        <v/>
      </c>
      <c r="O270" s="109" t="str">
        <f t="shared" si="27"/>
        <v/>
      </c>
      <c r="P270" s="110" t="str">
        <f t="shared" si="28"/>
        <v/>
      </c>
      <c r="Q270" s="114" t="str">
        <f t="shared" si="29"/>
        <v/>
      </c>
      <c r="R270" s="82"/>
      <c r="S270" s="81"/>
      <c r="T270" s="81"/>
      <c r="U270" s="81"/>
    </row>
    <row r="271" s="72" customFormat="1" customHeight="1" spans="2:21">
      <c r="B271" s="73"/>
      <c r="C271" s="74"/>
      <c r="D271" s="74"/>
      <c r="E271" s="74"/>
      <c r="F271" s="75"/>
      <c r="G271" s="76"/>
      <c r="H271" s="77"/>
      <c r="I271" s="108" t="str">
        <f>IF(B271="","",_xlfn.XLOOKUP(N271,#REF!,#REF!))</f>
        <v/>
      </c>
      <c r="J271" s="105" t="str">
        <f>IF(B271="","",_xlfn.XLOOKUP(N271,#REF!,芝麻工资表!B:B))</f>
        <v/>
      </c>
      <c r="K271" s="105" t="str">
        <f t="shared" si="24"/>
        <v/>
      </c>
      <c r="L271" s="105" t="str">
        <f t="shared" si="25"/>
        <v/>
      </c>
      <c r="M271" s="105" t="str">
        <f>IF(Q271="","",_xlfn.XLOOKUP(Q271,立项!W:W,立项!H:H))</f>
        <v/>
      </c>
      <c r="N271" s="109" t="str">
        <f t="shared" si="26"/>
        <v/>
      </c>
      <c r="O271" s="109" t="str">
        <f t="shared" si="27"/>
        <v/>
      </c>
      <c r="P271" s="110" t="str">
        <f t="shared" si="28"/>
        <v/>
      </c>
      <c r="Q271" s="114" t="str">
        <f t="shared" si="29"/>
        <v/>
      </c>
      <c r="R271" s="82"/>
      <c r="S271" s="81"/>
      <c r="T271" s="81"/>
      <c r="U271" s="81"/>
    </row>
    <row r="272" s="72" customFormat="1" customHeight="1" spans="2:21">
      <c r="B272" s="73"/>
      <c r="C272" s="74"/>
      <c r="D272" s="74"/>
      <c r="E272" s="74"/>
      <c r="F272" s="75"/>
      <c r="G272" s="76"/>
      <c r="H272" s="77"/>
      <c r="I272" s="108" t="str">
        <f>IF(B272="","",_xlfn.XLOOKUP(N272,#REF!,#REF!))</f>
        <v/>
      </c>
      <c r="J272" s="105" t="str">
        <f>IF(B272="","",_xlfn.XLOOKUP(N272,#REF!,芝麻工资表!B:B))</f>
        <v/>
      </c>
      <c r="K272" s="105" t="str">
        <f t="shared" si="24"/>
        <v/>
      </c>
      <c r="L272" s="105" t="str">
        <f t="shared" si="25"/>
        <v/>
      </c>
      <c r="M272" s="105" t="str">
        <f>IF(Q272="","",_xlfn.XLOOKUP(Q272,立项!W:W,立项!H:H))</f>
        <v/>
      </c>
      <c r="N272" s="109" t="str">
        <f t="shared" si="26"/>
        <v/>
      </c>
      <c r="O272" s="109" t="str">
        <f t="shared" si="27"/>
        <v/>
      </c>
      <c r="P272" s="110" t="str">
        <f t="shared" si="28"/>
        <v/>
      </c>
      <c r="Q272" s="114" t="str">
        <f t="shared" si="29"/>
        <v/>
      </c>
      <c r="R272" s="82"/>
      <c r="S272" s="81"/>
      <c r="T272" s="81"/>
      <c r="U272" s="81"/>
    </row>
    <row r="273" s="72" customFormat="1" customHeight="1" spans="2:21">
      <c r="B273" s="73"/>
      <c r="C273" s="74"/>
      <c r="D273" s="74"/>
      <c r="E273" s="74"/>
      <c r="F273" s="75"/>
      <c r="G273" s="76"/>
      <c r="H273" s="77"/>
      <c r="I273" s="108" t="str">
        <f>IF(B273="","",_xlfn.XLOOKUP(N273,#REF!,#REF!))</f>
        <v/>
      </c>
      <c r="J273" s="105" t="str">
        <f>IF(B273="","",_xlfn.XLOOKUP(N273,#REF!,芝麻工资表!B:B))</f>
        <v/>
      </c>
      <c r="K273" s="105" t="str">
        <f t="shared" si="24"/>
        <v/>
      </c>
      <c r="L273" s="105" t="str">
        <f t="shared" si="25"/>
        <v/>
      </c>
      <c r="M273" s="105" t="str">
        <f>IF(Q273="","",_xlfn.XLOOKUP(Q273,立项!W:W,立项!H:H))</f>
        <v/>
      </c>
      <c r="N273" s="109" t="str">
        <f t="shared" si="26"/>
        <v/>
      </c>
      <c r="O273" s="109" t="str">
        <f t="shared" si="27"/>
        <v/>
      </c>
      <c r="P273" s="110" t="str">
        <f t="shared" si="28"/>
        <v/>
      </c>
      <c r="Q273" s="114" t="str">
        <f t="shared" si="29"/>
        <v/>
      </c>
      <c r="R273" s="82"/>
      <c r="S273" s="81"/>
      <c r="T273" s="81"/>
      <c r="U273" s="81"/>
    </row>
    <row r="274" s="72" customFormat="1" customHeight="1" spans="2:21">
      <c r="B274" s="73"/>
      <c r="C274" s="74"/>
      <c r="D274" s="74"/>
      <c r="E274" s="74"/>
      <c r="F274" s="75"/>
      <c r="G274" s="76"/>
      <c r="H274" s="77"/>
      <c r="I274" s="108" t="str">
        <f>IF(B274="","",_xlfn.XLOOKUP(N274,#REF!,#REF!))</f>
        <v/>
      </c>
      <c r="J274" s="105" t="str">
        <f>IF(B274="","",_xlfn.XLOOKUP(N274,#REF!,芝麻工资表!B:B))</f>
        <v/>
      </c>
      <c r="K274" s="105" t="str">
        <f t="shared" si="24"/>
        <v/>
      </c>
      <c r="L274" s="105" t="str">
        <f t="shared" si="25"/>
        <v/>
      </c>
      <c r="M274" s="105" t="str">
        <f>IF(Q274="","",_xlfn.XLOOKUP(Q274,立项!W:W,立项!H:H))</f>
        <v/>
      </c>
      <c r="N274" s="109" t="str">
        <f t="shared" si="26"/>
        <v/>
      </c>
      <c r="O274" s="109" t="str">
        <f t="shared" si="27"/>
        <v/>
      </c>
      <c r="P274" s="110" t="str">
        <f t="shared" si="28"/>
        <v/>
      </c>
      <c r="Q274" s="114" t="str">
        <f t="shared" si="29"/>
        <v/>
      </c>
      <c r="R274" s="82"/>
      <c r="S274" s="81"/>
      <c r="T274" s="81"/>
      <c r="U274" s="81"/>
    </row>
    <row r="275" s="72" customFormat="1" customHeight="1" spans="2:21">
      <c r="B275" s="73"/>
      <c r="C275" s="74"/>
      <c r="D275" s="74"/>
      <c r="E275" s="74"/>
      <c r="F275" s="75"/>
      <c r="G275" s="76"/>
      <c r="H275" s="77"/>
      <c r="I275" s="108" t="str">
        <f>IF(B275="","",_xlfn.XLOOKUP(N275,#REF!,#REF!))</f>
        <v/>
      </c>
      <c r="J275" s="105" t="str">
        <f>IF(B275="","",_xlfn.XLOOKUP(N275,#REF!,芝麻工资表!B:B))</f>
        <v/>
      </c>
      <c r="K275" s="105" t="str">
        <f t="shared" si="24"/>
        <v/>
      </c>
      <c r="L275" s="105" t="str">
        <f t="shared" si="25"/>
        <v/>
      </c>
      <c r="M275" s="105" t="str">
        <f>IF(Q275="","",_xlfn.XLOOKUP(Q275,立项!W:W,立项!H:H))</f>
        <v/>
      </c>
      <c r="N275" s="109" t="str">
        <f t="shared" si="26"/>
        <v/>
      </c>
      <c r="O275" s="109" t="str">
        <f t="shared" si="27"/>
        <v/>
      </c>
      <c r="P275" s="110" t="str">
        <f t="shared" si="28"/>
        <v/>
      </c>
      <c r="Q275" s="114" t="str">
        <f t="shared" si="29"/>
        <v/>
      </c>
      <c r="R275" s="82"/>
      <c r="S275" s="81"/>
      <c r="T275" s="81"/>
      <c r="U275" s="81"/>
    </row>
    <row r="276" s="72" customFormat="1" customHeight="1" spans="2:21">
      <c r="B276" s="73"/>
      <c r="C276" s="74"/>
      <c r="D276" s="74"/>
      <c r="E276" s="74"/>
      <c r="F276" s="75"/>
      <c r="G276" s="76"/>
      <c r="H276" s="77"/>
      <c r="I276" s="108" t="str">
        <f>IF(B276="","",_xlfn.XLOOKUP(N276,#REF!,#REF!))</f>
        <v/>
      </c>
      <c r="J276" s="105" t="str">
        <f>IF(B276="","",_xlfn.XLOOKUP(N276,#REF!,芝麻工资表!B:B))</f>
        <v/>
      </c>
      <c r="K276" s="105" t="str">
        <f t="shared" si="24"/>
        <v/>
      </c>
      <c r="L276" s="105" t="str">
        <f t="shared" si="25"/>
        <v/>
      </c>
      <c r="M276" s="105" t="str">
        <f>IF(Q276="","",_xlfn.XLOOKUP(Q276,立项!W:W,立项!H:H))</f>
        <v/>
      </c>
      <c r="N276" s="109" t="str">
        <f t="shared" si="26"/>
        <v/>
      </c>
      <c r="O276" s="109" t="str">
        <f t="shared" si="27"/>
        <v/>
      </c>
      <c r="P276" s="110" t="str">
        <f t="shared" si="28"/>
        <v/>
      </c>
      <c r="Q276" s="114" t="str">
        <f t="shared" si="29"/>
        <v/>
      </c>
      <c r="R276" s="82"/>
      <c r="S276" s="81"/>
      <c r="T276" s="81"/>
      <c r="U276" s="81"/>
    </row>
    <row r="277" s="72" customFormat="1" customHeight="1" spans="2:21">
      <c r="B277" s="73"/>
      <c r="C277" s="74"/>
      <c r="D277" s="74"/>
      <c r="E277" s="74"/>
      <c r="F277" s="75"/>
      <c r="G277" s="76"/>
      <c r="H277" s="77"/>
      <c r="I277" s="108" t="str">
        <f>IF(B277="","",_xlfn.XLOOKUP(N277,#REF!,#REF!))</f>
        <v/>
      </c>
      <c r="J277" s="105" t="str">
        <f>IF(B277="","",_xlfn.XLOOKUP(N277,#REF!,芝麻工资表!B:B))</f>
        <v/>
      </c>
      <c r="K277" s="105" t="str">
        <f t="shared" si="24"/>
        <v/>
      </c>
      <c r="L277" s="105" t="str">
        <f t="shared" si="25"/>
        <v/>
      </c>
      <c r="M277" s="105" t="str">
        <f>IF(Q277="","",_xlfn.XLOOKUP(Q277,立项!W:W,立项!H:H))</f>
        <v/>
      </c>
      <c r="N277" s="109" t="str">
        <f t="shared" si="26"/>
        <v/>
      </c>
      <c r="O277" s="109" t="str">
        <f t="shared" si="27"/>
        <v/>
      </c>
      <c r="P277" s="110" t="str">
        <f t="shared" si="28"/>
        <v/>
      </c>
      <c r="Q277" s="114" t="str">
        <f t="shared" si="29"/>
        <v/>
      </c>
      <c r="R277" s="82"/>
      <c r="S277" s="81"/>
      <c r="T277" s="81"/>
      <c r="U277" s="81"/>
    </row>
    <row r="278" s="72" customFormat="1" customHeight="1" spans="2:21">
      <c r="B278" s="73"/>
      <c r="C278" s="74"/>
      <c r="D278" s="74"/>
      <c r="E278" s="74"/>
      <c r="F278" s="75"/>
      <c r="G278" s="76"/>
      <c r="H278" s="77"/>
      <c r="I278" s="108" t="str">
        <f>IF(B278="","",_xlfn.XLOOKUP(N278,#REF!,#REF!))</f>
        <v/>
      </c>
      <c r="J278" s="105" t="str">
        <f>IF(B278="","",_xlfn.XLOOKUP(N278,#REF!,芝麻工资表!B:B))</f>
        <v/>
      </c>
      <c r="K278" s="105" t="str">
        <f t="shared" si="24"/>
        <v/>
      </c>
      <c r="L278" s="105" t="str">
        <f t="shared" si="25"/>
        <v/>
      </c>
      <c r="M278" s="105" t="str">
        <f>IF(Q278="","",_xlfn.XLOOKUP(Q278,立项!W:W,立项!H:H))</f>
        <v/>
      </c>
      <c r="N278" s="109" t="str">
        <f t="shared" si="26"/>
        <v/>
      </c>
      <c r="O278" s="109" t="str">
        <f t="shared" si="27"/>
        <v/>
      </c>
      <c r="P278" s="110" t="str">
        <f t="shared" si="28"/>
        <v/>
      </c>
      <c r="Q278" s="114" t="str">
        <f t="shared" si="29"/>
        <v/>
      </c>
      <c r="R278" s="82"/>
      <c r="S278" s="81"/>
      <c r="T278" s="81"/>
      <c r="U278" s="81"/>
    </row>
    <row r="279" s="72" customFormat="1" customHeight="1" spans="2:21">
      <c r="B279" s="73"/>
      <c r="C279" s="74"/>
      <c r="D279" s="74"/>
      <c r="E279" s="74"/>
      <c r="F279" s="75"/>
      <c r="G279" s="76"/>
      <c r="H279" s="77"/>
      <c r="I279" s="108" t="str">
        <f>IF(B279="","",_xlfn.XLOOKUP(N279,#REF!,#REF!))</f>
        <v/>
      </c>
      <c r="J279" s="105" t="str">
        <f>IF(B279="","",_xlfn.XLOOKUP(N279,#REF!,芝麻工资表!B:B))</f>
        <v/>
      </c>
      <c r="K279" s="105" t="str">
        <f t="shared" si="24"/>
        <v/>
      </c>
      <c r="L279" s="105" t="str">
        <f t="shared" si="25"/>
        <v/>
      </c>
      <c r="M279" s="105" t="str">
        <f>IF(Q279="","",_xlfn.XLOOKUP(Q279,立项!W:W,立项!H:H))</f>
        <v/>
      </c>
      <c r="N279" s="109" t="str">
        <f t="shared" si="26"/>
        <v/>
      </c>
      <c r="O279" s="109" t="str">
        <f t="shared" si="27"/>
        <v/>
      </c>
      <c r="P279" s="110" t="str">
        <f t="shared" si="28"/>
        <v/>
      </c>
      <c r="Q279" s="114" t="str">
        <f t="shared" si="29"/>
        <v/>
      </c>
      <c r="R279" s="82"/>
      <c r="S279" s="81"/>
      <c r="T279" s="81"/>
      <c r="U279" s="81"/>
    </row>
    <row r="280" s="72" customFormat="1" customHeight="1" spans="2:21">
      <c r="B280" s="73"/>
      <c r="C280" s="74"/>
      <c r="D280" s="74"/>
      <c r="E280" s="74"/>
      <c r="F280" s="75"/>
      <c r="G280" s="76"/>
      <c r="H280" s="77"/>
      <c r="I280" s="108" t="str">
        <f>IF(B280="","",_xlfn.XLOOKUP(N280,#REF!,#REF!))</f>
        <v/>
      </c>
      <c r="J280" s="105" t="str">
        <f>IF(B280="","",_xlfn.XLOOKUP(N280,#REF!,芝麻工资表!B:B))</f>
        <v/>
      </c>
      <c r="K280" s="105" t="str">
        <f t="shared" si="24"/>
        <v/>
      </c>
      <c r="L280" s="105" t="str">
        <f t="shared" si="25"/>
        <v/>
      </c>
      <c r="M280" s="105" t="str">
        <f>IF(Q280="","",_xlfn.XLOOKUP(Q280,立项!W:W,立项!H:H))</f>
        <v/>
      </c>
      <c r="N280" s="109" t="str">
        <f t="shared" si="26"/>
        <v/>
      </c>
      <c r="O280" s="109" t="str">
        <f t="shared" si="27"/>
        <v/>
      </c>
      <c r="P280" s="110" t="str">
        <f t="shared" si="28"/>
        <v/>
      </c>
      <c r="Q280" s="114" t="str">
        <f t="shared" si="29"/>
        <v/>
      </c>
      <c r="R280" s="82"/>
      <c r="S280" s="81"/>
      <c r="T280" s="81"/>
      <c r="U280" s="81"/>
    </row>
    <row r="281" s="72" customFormat="1" customHeight="1" spans="2:21">
      <c r="B281" s="73"/>
      <c r="C281" s="74"/>
      <c r="D281" s="74"/>
      <c r="E281" s="74"/>
      <c r="F281" s="75"/>
      <c r="G281" s="76"/>
      <c r="H281" s="77"/>
      <c r="I281" s="108" t="str">
        <f>IF(B281="","",_xlfn.XLOOKUP(N281,#REF!,#REF!))</f>
        <v/>
      </c>
      <c r="J281" s="105" t="str">
        <f>IF(B281="","",_xlfn.XLOOKUP(N281,#REF!,芝麻工资表!B:B))</f>
        <v/>
      </c>
      <c r="K281" s="105" t="str">
        <f t="shared" si="24"/>
        <v/>
      </c>
      <c r="L281" s="105" t="str">
        <f t="shared" si="25"/>
        <v/>
      </c>
      <c r="M281" s="105" t="str">
        <f>IF(Q281="","",_xlfn.XLOOKUP(Q281,立项!W:W,立项!H:H))</f>
        <v/>
      </c>
      <c r="N281" s="109" t="str">
        <f t="shared" si="26"/>
        <v/>
      </c>
      <c r="O281" s="109" t="str">
        <f t="shared" si="27"/>
        <v/>
      </c>
      <c r="P281" s="110" t="str">
        <f t="shared" si="28"/>
        <v/>
      </c>
      <c r="Q281" s="114" t="str">
        <f t="shared" si="29"/>
        <v/>
      </c>
      <c r="R281" s="82"/>
      <c r="S281" s="81"/>
      <c r="T281" s="81"/>
      <c r="U281" s="81"/>
    </row>
    <row r="282" s="72" customFormat="1" customHeight="1" spans="2:21">
      <c r="B282" s="73"/>
      <c r="C282" s="74"/>
      <c r="D282" s="74"/>
      <c r="E282" s="74"/>
      <c r="F282" s="75"/>
      <c r="G282" s="76"/>
      <c r="H282" s="77"/>
      <c r="I282" s="108" t="str">
        <f>IF(B282="","",_xlfn.XLOOKUP(N282,#REF!,#REF!))</f>
        <v/>
      </c>
      <c r="J282" s="105" t="str">
        <f>IF(B282="","",_xlfn.XLOOKUP(N282,#REF!,芝麻工资表!B:B))</f>
        <v/>
      </c>
      <c r="K282" s="105" t="str">
        <f t="shared" si="24"/>
        <v/>
      </c>
      <c r="L282" s="105" t="str">
        <f t="shared" si="25"/>
        <v/>
      </c>
      <c r="M282" s="105" t="str">
        <f>IF(Q282="","",_xlfn.XLOOKUP(Q282,立项!W:W,立项!H:H))</f>
        <v/>
      </c>
      <c r="N282" s="109" t="str">
        <f t="shared" si="26"/>
        <v/>
      </c>
      <c r="O282" s="109" t="str">
        <f t="shared" si="27"/>
        <v/>
      </c>
      <c r="P282" s="110" t="str">
        <f t="shared" si="28"/>
        <v/>
      </c>
      <c r="Q282" s="114" t="str">
        <f t="shared" si="29"/>
        <v/>
      </c>
      <c r="R282" s="82"/>
      <c r="S282" s="81"/>
      <c r="T282" s="81"/>
      <c r="U282" s="81"/>
    </row>
    <row r="283" s="72" customFormat="1" customHeight="1" spans="2:21">
      <c r="B283" s="73"/>
      <c r="C283" s="74"/>
      <c r="D283" s="74"/>
      <c r="E283" s="74"/>
      <c r="F283" s="75"/>
      <c r="G283" s="76"/>
      <c r="H283" s="77"/>
      <c r="I283" s="108" t="str">
        <f>IF(B283="","",_xlfn.XLOOKUP(N283,#REF!,#REF!))</f>
        <v/>
      </c>
      <c r="J283" s="105" t="str">
        <f>IF(B283="","",_xlfn.XLOOKUP(N283,#REF!,芝麻工资表!B:B))</f>
        <v/>
      </c>
      <c r="K283" s="105" t="str">
        <f t="shared" si="24"/>
        <v/>
      </c>
      <c r="L283" s="105" t="str">
        <f t="shared" si="25"/>
        <v/>
      </c>
      <c r="M283" s="105" t="str">
        <f>IF(Q283="","",_xlfn.XLOOKUP(Q283,立项!W:W,立项!H:H))</f>
        <v/>
      </c>
      <c r="N283" s="109" t="str">
        <f t="shared" si="26"/>
        <v/>
      </c>
      <c r="O283" s="109" t="str">
        <f t="shared" si="27"/>
        <v/>
      </c>
      <c r="P283" s="110" t="str">
        <f t="shared" si="28"/>
        <v/>
      </c>
      <c r="Q283" s="114" t="str">
        <f t="shared" si="29"/>
        <v/>
      </c>
      <c r="R283" s="82"/>
      <c r="S283" s="81"/>
      <c r="T283" s="81"/>
      <c r="U283" s="81"/>
    </row>
    <row r="284" s="72" customFormat="1" customHeight="1" spans="2:21">
      <c r="B284" s="73"/>
      <c r="C284" s="74"/>
      <c r="D284" s="74"/>
      <c r="E284" s="74"/>
      <c r="F284" s="75"/>
      <c r="G284" s="76"/>
      <c r="H284" s="77"/>
      <c r="I284" s="108" t="str">
        <f>IF(B284="","",_xlfn.XLOOKUP(N284,#REF!,#REF!))</f>
        <v/>
      </c>
      <c r="J284" s="105" t="str">
        <f>IF(B284="","",_xlfn.XLOOKUP(N284,#REF!,芝麻工资表!B:B))</f>
        <v/>
      </c>
      <c r="K284" s="105" t="str">
        <f t="shared" si="24"/>
        <v/>
      </c>
      <c r="L284" s="105" t="str">
        <f t="shared" si="25"/>
        <v/>
      </c>
      <c r="M284" s="105" t="str">
        <f>IF(Q284="","",_xlfn.XLOOKUP(Q284,立项!W:W,立项!H:H))</f>
        <v/>
      </c>
      <c r="N284" s="109" t="str">
        <f t="shared" si="26"/>
        <v/>
      </c>
      <c r="O284" s="109" t="str">
        <f t="shared" si="27"/>
        <v/>
      </c>
      <c r="P284" s="110" t="str">
        <f t="shared" si="28"/>
        <v/>
      </c>
      <c r="Q284" s="114" t="str">
        <f t="shared" si="29"/>
        <v/>
      </c>
      <c r="R284" s="82"/>
      <c r="S284" s="81"/>
      <c r="T284" s="81"/>
      <c r="U284" s="81"/>
    </row>
    <row r="285" s="72" customFormat="1" customHeight="1" spans="2:21">
      <c r="B285" s="73"/>
      <c r="C285" s="74"/>
      <c r="D285" s="74"/>
      <c r="E285" s="74"/>
      <c r="F285" s="75"/>
      <c r="G285" s="76"/>
      <c r="H285" s="77"/>
      <c r="I285" s="108" t="str">
        <f>IF(B285="","",_xlfn.XLOOKUP(N285,#REF!,#REF!))</f>
        <v/>
      </c>
      <c r="J285" s="105" t="str">
        <f>IF(B285="","",_xlfn.XLOOKUP(N285,#REF!,芝麻工资表!B:B))</f>
        <v/>
      </c>
      <c r="K285" s="105" t="str">
        <f t="shared" si="24"/>
        <v/>
      </c>
      <c r="L285" s="105" t="str">
        <f t="shared" si="25"/>
        <v/>
      </c>
      <c r="M285" s="105" t="str">
        <f>IF(Q285="","",_xlfn.XLOOKUP(Q285,立项!W:W,立项!H:H))</f>
        <v/>
      </c>
      <c r="N285" s="109" t="str">
        <f t="shared" si="26"/>
        <v/>
      </c>
      <c r="O285" s="109" t="str">
        <f t="shared" si="27"/>
        <v/>
      </c>
      <c r="P285" s="110" t="str">
        <f t="shared" si="28"/>
        <v/>
      </c>
      <c r="Q285" s="114" t="str">
        <f t="shared" si="29"/>
        <v/>
      </c>
      <c r="R285" s="82"/>
      <c r="S285" s="81"/>
      <c r="T285" s="81"/>
      <c r="U285" s="81"/>
    </row>
    <row r="286" s="72" customFormat="1" customHeight="1" spans="2:21">
      <c r="B286" s="73"/>
      <c r="C286" s="74"/>
      <c r="D286" s="74"/>
      <c r="E286" s="74"/>
      <c r="F286" s="75"/>
      <c r="G286" s="76"/>
      <c r="H286" s="77"/>
      <c r="I286" s="108" t="str">
        <f>IF(B286="","",_xlfn.XLOOKUP(N286,#REF!,#REF!))</f>
        <v/>
      </c>
      <c r="J286" s="105" t="str">
        <f>IF(B286="","",_xlfn.XLOOKUP(N286,#REF!,芝麻工资表!B:B))</f>
        <v/>
      </c>
      <c r="K286" s="105" t="str">
        <f t="shared" si="24"/>
        <v/>
      </c>
      <c r="L286" s="105" t="str">
        <f t="shared" si="25"/>
        <v/>
      </c>
      <c r="M286" s="105" t="str">
        <f>IF(Q286="","",_xlfn.XLOOKUP(Q286,立项!W:W,立项!H:H))</f>
        <v/>
      </c>
      <c r="N286" s="109" t="str">
        <f t="shared" si="26"/>
        <v/>
      </c>
      <c r="O286" s="109" t="str">
        <f t="shared" si="27"/>
        <v/>
      </c>
      <c r="P286" s="110" t="str">
        <f t="shared" si="28"/>
        <v/>
      </c>
      <c r="Q286" s="114" t="str">
        <f t="shared" si="29"/>
        <v/>
      </c>
      <c r="R286" s="82"/>
      <c r="S286" s="81"/>
      <c r="T286" s="81"/>
      <c r="U286" s="81"/>
    </row>
    <row r="287" s="72" customFormat="1" customHeight="1" spans="2:21">
      <c r="B287" s="73"/>
      <c r="C287" s="74"/>
      <c r="D287" s="74"/>
      <c r="E287" s="74"/>
      <c r="F287" s="75"/>
      <c r="G287" s="76"/>
      <c r="H287" s="77"/>
      <c r="I287" s="108" t="str">
        <f>IF(B287="","",_xlfn.XLOOKUP(N287,#REF!,#REF!))</f>
        <v/>
      </c>
      <c r="J287" s="105" t="str">
        <f>IF(B287="","",_xlfn.XLOOKUP(N287,#REF!,芝麻工资表!B:B))</f>
        <v/>
      </c>
      <c r="K287" s="105" t="str">
        <f t="shared" si="24"/>
        <v/>
      </c>
      <c r="L287" s="105" t="str">
        <f t="shared" si="25"/>
        <v/>
      </c>
      <c r="M287" s="105" t="str">
        <f>IF(Q287="","",_xlfn.XLOOKUP(Q287,立项!W:W,立项!H:H))</f>
        <v/>
      </c>
      <c r="N287" s="109" t="str">
        <f t="shared" si="26"/>
        <v/>
      </c>
      <c r="O287" s="109" t="str">
        <f t="shared" si="27"/>
        <v/>
      </c>
      <c r="P287" s="110" t="str">
        <f t="shared" si="28"/>
        <v/>
      </c>
      <c r="Q287" s="114" t="str">
        <f t="shared" si="29"/>
        <v/>
      </c>
      <c r="R287" s="82"/>
      <c r="S287" s="81"/>
      <c r="T287" s="81"/>
      <c r="U287" s="81"/>
    </row>
    <row r="288" s="72" customFormat="1" customHeight="1" spans="2:21">
      <c r="B288" s="73"/>
      <c r="C288" s="74"/>
      <c r="D288" s="74"/>
      <c r="E288" s="74"/>
      <c r="F288" s="75"/>
      <c r="G288" s="76"/>
      <c r="H288" s="77"/>
      <c r="I288" s="108" t="str">
        <f>IF(B288="","",_xlfn.XLOOKUP(N288,#REF!,#REF!))</f>
        <v/>
      </c>
      <c r="J288" s="105" t="str">
        <f>IF(B288="","",_xlfn.XLOOKUP(N288,#REF!,芝麻工资表!B:B))</f>
        <v/>
      </c>
      <c r="K288" s="105" t="str">
        <f t="shared" si="24"/>
        <v/>
      </c>
      <c r="L288" s="105" t="str">
        <f t="shared" si="25"/>
        <v/>
      </c>
      <c r="M288" s="105" t="str">
        <f>IF(Q288="","",_xlfn.XLOOKUP(Q288,立项!W:W,立项!H:H))</f>
        <v/>
      </c>
      <c r="N288" s="109" t="str">
        <f t="shared" si="26"/>
        <v/>
      </c>
      <c r="O288" s="109" t="str">
        <f t="shared" si="27"/>
        <v/>
      </c>
      <c r="P288" s="110" t="str">
        <f t="shared" si="28"/>
        <v/>
      </c>
      <c r="Q288" s="114" t="str">
        <f t="shared" si="29"/>
        <v/>
      </c>
      <c r="R288" s="82"/>
      <c r="S288" s="81"/>
      <c r="T288" s="81"/>
      <c r="U288" s="81"/>
    </row>
    <row r="289" s="72" customFormat="1" customHeight="1" spans="2:21">
      <c r="B289" s="73"/>
      <c r="C289" s="74"/>
      <c r="D289" s="74"/>
      <c r="E289" s="74"/>
      <c r="F289" s="75"/>
      <c r="G289" s="76"/>
      <c r="H289" s="77"/>
      <c r="I289" s="108" t="str">
        <f>IF(B289="","",_xlfn.XLOOKUP(N289,#REF!,#REF!))</f>
        <v/>
      </c>
      <c r="J289" s="105" t="str">
        <f>IF(B289="","",_xlfn.XLOOKUP(N289,#REF!,芝麻工资表!B:B))</f>
        <v/>
      </c>
      <c r="K289" s="105" t="str">
        <f t="shared" si="24"/>
        <v/>
      </c>
      <c r="L289" s="105" t="str">
        <f t="shared" si="25"/>
        <v/>
      </c>
      <c r="M289" s="105" t="str">
        <f>IF(Q289="","",_xlfn.XLOOKUP(Q289,立项!W:W,立项!H:H))</f>
        <v/>
      </c>
      <c r="N289" s="109" t="str">
        <f t="shared" si="26"/>
        <v/>
      </c>
      <c r="O289" s="109" t="str">
        <f t="shared" si="27"/>
        <v/>
      </c>
      <c r="P289" s="110" t="str">
        <f t="shared" si="28"/>
        <v/>
      </c>
      <c r="Q289" s="114" t="str">
        <f t="shared" si="29"/>
        <v/>
      </c>
      <c r="R289" s="82"/>
      <c r="S289" s="81"/>
      <c r="T289" s="81"/>
      <c r="U289" s="81"/>
    </row>
    <row r="290" s="72" customFormat="1" customHeight="1" spans="2:21">
      <c r="B290" s="73"/>
      <c r="C290" s="74"/>
      <c r="D290" s="74"/>
      <c r="E290" s="74"/>
      <c r="F290" s="75"/>
      <c r="G290" s="76"/>
      <c r="H290" s="77"/>
      <c r="I290" s="108" t="str">
        <f>IF(B290="","",_xlfn.XLOOKUP(N290,#REF!,#REF!))</f>
        <v/>
      </c>
      <c r="J290" s="105" t="str">
        <f>IF(B290="","",_xlfn.XLOOKUP(N290,#REF!,芝麻工资表!B:B))</f>
        <v/>
      </c>
      <c r="K290" s="105" t="str">
        <f t="shared" si="24"/>
        <v/>
      </c>
      <c r="L290" s="105" t="str">
        <f t="shared" si="25"/>
        <v/>
      </c>
      <c r="M290" s="105" t="str">
        <f>IF(Q290="","",_xlfn.XLOOKUP(Q290,立项!W:W,立项!H:H))</f>
        <v/>
      </c>
      <c r="N290" s="109" t="str">
        <f t="shared" si="26"/>
        <v/>
      </c>
      <c r="O290" s="109" t="str">
        <f t="shared" si="27"/>
        <v/>
      </c>
      <c r="P290" s="110" t="str">
        <f t="shared" si="28"/>
        <v/>
      </c>
      <c r="Q290" s="114" t="str">
        <f t="shared" si="29"/>
        <v/>
      </c>
      <c r="R290" s="82"/>
      <c r="S290" s="81"/>
      <c r="T290" s="81"/>
      <c r="U290" s="81"/>
    </row>
    <row r="291" s="72" customFormat="1" customHeight="1" spans="2:21">
      <c r="B291" s="73"/>
      <c r="C291" s="74"/>
      <c r="D291" s="74"/>
      <c r="E291" s="74"/>
      <c r="F291" s="75"/>
      <c r="G291" s="76"/>
      <c r="H291" s="77"/>
      <c r="I291" s="108" t="str">
        <f>IF(B291="","",_xlfn.XLOOKUP(N291,#REF!,#REF!))</f>
        <v/>
      </c>
      <c r="J291" s="105" t="str">
        <f>IF(B291="","",_xlfn.XLOOKUP(N291,#REF!,芝麻工资表!B:B))</f>
        <v/>
      </c>
      <c r="K291" s="105" t="str">
        <f t="shared" si="24"/>
        <v/>
      </c>
      <c r="L291" s="105" t="str">
        <f t="shared" si="25"/>
        <v/>
      </c>
      <c r="M291" s="105" t="str">
        <f>IF(Q291="","",_xlfn.XLOOKUP(Q291,立项!W:W,立项!H:H))</f>
        <v/>
      </c>
      <c r="N291" s="109" t="str">
        <f t="shared" si="26"/>
        <v/>
      </c>
      <c r="O291" s="109" t="str">
        <f t="shared" si="27"/>
        <v/>
      </c>
      <c r="P291" s="110" t="str">
        <f t="shared" si="28"/>
        <v/>
      </c>
      <c r="Q291" s="114" t="str">
        <f t="shared" si="29"/>
        <v/>
      </c>
      <c r="R291" s="82"/>
      <c r="S291" s="81"/>
      <c r="T291" s="81"/>
      <c r="U291" s="81"/>
    </row>
    <row r="292" s="72" customFormat="1" customHeight="1" spans="2:21">
      <c r="B292" s="73"/>
      <c r="C292" s="74"/>
      <c r="D292" s="74"/>
      <c r="E292" s="74"/>
      <c r="F292" s="75"/>
      <c r="G292" s="76"/>
      <c r="H292" s="77"/>
      <c r="I292" s="108" t="str">
        <f>IF(B292="","",_xlfn.XLOOKUP(N292,#REF!,#REF!))</f>
        <v/>
      </c>
      <c r="J292" s="105" t="str">
        <f>IF(B292="","",_xlfn.XLOOKUP(N292,#REF!,芝麻工资表!B:B))</f>
        <v/>
      </c>
      <c r="K292" s="105" t="str">
        <f t="shared" si="24"/>
        <v/>
      </c>
      <c r="L292" s="105" t="str">
        <f t="shared" si="25"/>
        <v/>
      </c>
      <c r="M292" s="105" t="str">
        <f>IF(Q292="","",_xlfn.XLOOKUP(Q292,立项!W:W,立项!H:H))</f>
        <v/>
      </c>
      <c r="N292" s="109" t="str">
        <f t="shared" si="26"/>
        <v/>
      </c>
      <c r="O292" s="109" t="str">
        <f t="shared" si="27"/>
        <v/>
      </c>
      <c r="P292" s="110" t="str">
        <f t="shared" si="28"/>
        <v/>
      </c>
      <c r="Q292" s="114" t="str">
        <f t="shared" si="29"/>
        <v/>
      </c>
      <c r="R292" s="82"/>
      <c r="S292" s="81"/>
      <c r="T292" s="81"/>
      <c r="U292" s="81"/>
    </row>
    <row r="293" s="72" customFormat="1" customHeight="1" spans="2:21">
      <c r="B293" s="73"/>
      <c r="C293" s="74"/>
      <c r="D293" s="74"/>
      <c r="E293" s="74"/>
      <c r="F293" s="75"/>
      <c r="G293" s="76"/>
      <c r="H293" s="77"/>
      <c r="I293" s="108" t="str">
        <f>IF(B293="","",_xlfn.XLOOKUP(N293,#REF!,#REF!))</f>
        <v/>
      </c>
      <c r="J293" s="105" t="str">
        <f>IF(B293="","",_xlfn.XLOOKUP(N293,#REF!,芝麻工资表!B:B))</f>
        <v/>
      </c>
      <c r="K293" s="105" t="str">
        <f t="shared" si="24"/>
        <v/>
      </c>
      <c r="L293" s="105" t="str">
        <f t="shared" si="25"/>
        <v/>
      </c>
      <c r="M293" s="105" t="str">
        <f>IF(Q293="","",_xlfn.XLOOKUP(Q293,立项!W:W,立项!H:H))</f>
        <v/>
      </c>
      <c r="N293" s="109" t="str">
        <f t="shared" si="26"/>
        <v/>
      </c>
      <c r="O293" s="109" t="str">
        <f t="shared" si="27"/>
        <v/>
      </c>
      <c r="P293" s="110" t="str">
        <f t="shared" si="28"/>
        <v/>
      </c>
      <c r="Q293" s="114" t="str">
        <f t="shared" si="29"/>
        <v/>
      </c>
      <c r="R293" s="82"/>
      <c r="S293" s="81"/>
      <c r="T293" s="81"/>
      <c r="U293" s="81"/>
    </row>
    <row r="294" s="72" customFormat="1" customHeight="1" spans="2:21">
      <c r="B294" s="73"/>
      <c r="C294" s="74"/>
      <c r="D294" s="74"/>
      <c r="E294" s="74"/>
      <c r="F294" s="75"/>
      <c r="G294" s="76"/>
      <c r="H294" s="77"/>
      <c r="I294" s="108" t="str">
        <f>IF(B294="","",_xlfn.XLOOKUP(N294,#REF!,#REF!))</f>
        <v/>
      </c>
      <c r="J294" s="105" t="str">
        <f>IF(B294="","",_xlfn.XLOOKUP(N294,#REF!,芝麻工资表!B:B))</f>
        <v/>
      </c>
      <c r="K294" s="105" t="str">
        <f t="shared" si="24"/>
        <v/>
      </c>
      <c r="L294" s="105" t="str">
        <f t="shared" si="25"/>
        <v/>
      </c>
      <c r="M294" s="105" t="str">
        <f>IF(Q294="","",_xlfn.XLOOKUP(Q294,立项!W:W,立项!H:H))</f>
        <v/>
      </c>
      <c r="N294" s="109" t="str">
        <f t="shared" si="26"/>
        <v/>
      </c>
      <c r="O294" s="109" t="str">
        <f t="shared" si="27"/>
        <v/>
      </c>
      <c r="P294" s="110" t="str">
        <f t="shared" si="28"/>
        <v/>
      </c>
      <c r="Q294" s="114" t="str">
        <f t="shared" si="29"/>
        <v/>
      </c>
      <c r="R294" s="82"/>
      <c r="S294" s="81"/>
      <c r="T294" s="81"/>
      <c r="U294" s="81"/>
    </row>
    <row r="295" s="72" customFormat="1" customHeight="1" spans="2:21">
      <c r="B295" s="73"/>
      <c r="C295" s="74"/>
      <c r="D295" s="74"/>
      <c r="E295" s="74"/>
      <c r="F295" s="75"/>
      <c r="G295" s="76"/>
      <c r="H295" s="77"/>
      <c r="I295" s="108" t="str">
        <f>IF(B295="","",_xlfn.XLOOKUP(N295,#REF!,#REF!))</f>
        <v/>
      </c>
      <c r="J295" s="105" t="str">
        <f>IF(B295="","",_xlfn.XLOOKUP(N295,#REF!,芝麻工资表!B:B))</f>
        <v/>
      </c>
      <c r="K295" s="105" t="str">
        <f t="shared" si="24"/>
        <v/>
      </c>
      <c r="L295" s="105" t="str">
        <f t="shared" si="25"/>
        <v/>
      </c>
      <c r="M295" s="105" t="str">
        <f>IF(Q295="","",_xlfn.XLOOKUP(Q295,立项!W:W,立项!H:H))</f>
        <v/>
      </c>
      <c r="N295" s="109" t="str">
        <f t="shared" si="26"/>
        <v/>
      </c>
      <c r="O295" s="109" t="str">
        <f t="shared" si="27"/>
        <v/>
      </c>
      <c r="P295" s="110" t="str">
        <f t="shared" si="28"/>
        <v/>
      </c>
      <c r="Q295" s="114" t="str">
        <f t="shared" si="29"/>
        <v/>
      </c>
      <c r="R295" s="82"/>
      <c r="S295" s="81"/>
      <c r="T295" s="81"/>
      <c r="U295" s="81"/>
    </row>
    <row r="296" s="72" customFormat="1" customHeight="1" spans="2:21">
      <c r="B296" s="73"/>
      <c r="C296" s="74"/>
      <c r="D296" s="74"/>
      <c r="E296" s="74"/>
      <c r="F296" s="75"/>
      <c r="G296" s="76"/>
      <c r="H296" s="77"/>
      <c r="I296" s="108" t="str">
        <f>IF(B296="","",_xlfn.XLOOKUP(N296,#REF!,#REF!))</f>
        <v/>
      </c>
      <c r="J296" s="105" t="str">
        <f>IF(B296="","",_xlfn.XLOOKUP(N296,#REF!,芝麻工资表!B:B))</f>
        <v/>
      </c>
      <c r="K296" s="105" t="str">
        <f t="shared" si="24"/>
        <v/>
      </c>
      <c r="L296" s="105" t="str">
        <f t="shared" si="25"/>
        <v/>
      </c>
      <c r="M296" s="105" t="str">
        <f>IF(Q296="","",_xlfn.XLOOKUP(Q296,立项!W:W,立项!H:H))</f>
        <v/>
      </c>
      <c r="N296" s="109" t="str">
        <f t="shared" si="26"/>
        <v/>
      </c>
      <c r="O296" s="109" t="str">
        <f t="shared" si="27"/>
        <v/>
      </c>
      <c r="P296" s="110" t="str">
        <f t="shared" si="28"/>
        <v/>
      </c>
      <c r="Q296" s="114" t="str">
        <f t="shared" si="29"/>
        <v/>
      </c>
      <c r="R296" s="82"/>
      <c r="S296" s="81"/>
      <c r="T296" s="81"/>
      <c r="U296" s="81"/>
    </row>
    <row r="297" s="72" customFormat="1" customHeight="1" spans="2:21">
      <c r="B297" s="73"/>
      <c r="C297" s="74"/>
      <c r="D297" s="74"/>
      <c r="E297" s="74"/>
      <c r="F297" s="75"/>
      <c r="G297" s="76"/>
      <c r="H297" s="77"/>
      <c r="I297" s="108" t="str">
        <f>IF(B297="","",_xlfn.XLOOKUP(N297,#REF!,#REF!))</f>
        <v/>
      </c>
      <c r="J297" s="105" t="str">
        <f>IF(B297="","",_xlfn.XLOOKUP(N297,#REF!,芝麻工资表!B:B))</f>
        <v/>
      </c>
      <c r="K297" s="105" t="str">
        <f t="shared" si="24"/>
        <v/>
      </c>
      <c r="L297" s="105" t="str">
        <f t="shared" si="25"/>
        <v/>
      </c>
      <c r="M297" s="105" t="str">
        <f>IF(Q297="","",_xlfn.XLOOKUP(Q297,立项!W:W,立项!H:H))</f>
        <v/>
      </c>
      <c r="N297" s="109" t="str">
        <f t="shared" si="26"/>
        <v/>
      </c>
      <c r="O297" s="109" t="str">
        <f t="shared" si="27"/>
        <v/>
      </c>
      <c r="P297" s="110" t="str">
        <f t="shared" si="28"/>
        <v/>
      </c>
      <c r="Q297" s="114" t="str">
        <f t="shared" si="29"/>
        <v/>
      </c>
      <c r="R297" s="82"/>
      <c r="S297" s="81"/>
      <c r="T297" s="81"/>
      <c r="U297" s="81"/>
    </row>
    <row r="298" s="72" customFormat="1" customHeight="1" spans="2:21">
      <c r="B298" s="73"/>
      <c r="C298" s="74"/>
      <c r="D298" s="74"/>
      <c r="E298" s="74"/>
      <c r="F298" s="75"/>
      <c r="G298" s="76"/>
      <c r="H298" s="77"/>
      <c r="I298" s="108" t="str">
        <f>IF(B298="","",_xlfn.XLOOKUP(N298,#REF!,#REF!))</f>
        <v/>
      </c>
      <c r="J298" s="105" t="str">
        <f>IF(B298="","",_xlfn.XLOOKUP(N298,#REF!,芝麻工资表!B:B))</f>
        <v/>
      </c>
      <c r="K298" s="105" t="str">
        <f t="shared" si="24"/>
        <v/>
      </c>
      <c r="L298" s="105" t="str">
        <f t="shared" si="25"/>
        <v/>
      </c>
      <c r="M298" s="105" t="str">
        <f>IF(Q298="","",_xlfn.XLOOKUP(Q298,立项!W:W,立项!H:H))</f>
        <v/>
      </c>
      <c r="N298" s="109" t="str">
        <f t="shared" si="26"/>
        <v/>
      </c>
      <c r="O298" s="109" t="str">
        <f t="shared" si="27"/>
        <v/>
      </c>
      <c r="P298" s="110" t="str">
        <f t="shared" si="28"/>
        <v/>
      </c>
      <c r="Q298" s="114" t="str">
        <f t="shared" si="29"/>
        <v/>
      </c>
      <c r="R298" s="82"/>
      <c r="S298" s="81"/>
      <c r="T298" s="81"/>
      <c r="U298" s="81"/>
    </row>
    <row r="299" s="72" customFormat="1" customHeight="1" spans="2:21">
      <c r="B299" s="73"/>
      <c r="C299" s="74"/>
      <c r="D299" s="74"/>
      <c r="E299" s="74"/>
      <c r="F299" s="75"/>
      <c r="G299" s="76"/>
      <c r="H299" s="77"/>
      <c r="I299" s="108" t="str">
        <f>IF(B299="","",_xlfn.XLOOKUP(N299,#REF!,#REF!))</f>
        <v/>
      </c>
      <c r="J299" s="105" t="str">
        <f>IF(B299="","",_xlfn.XLOOKUP(N299,#REF!,芝麻工资表!B:B))</f>
        <v/>
      </c>
      <c r="K299" s="105" t="str">
        <f t="shared" si="24"/>
        <v/>
      </c>
      <c r="L299" s="105" t="str">
        <f t="shared" si="25"/>
        <v/>
      </c>
      <c r="M299" s="105" t="str">
        <f>IF(Q299="","",_xlfn.XLOOKUP(Q299,立项!W:W,立项!H:H))</f>
        <v/>
      </c>
      <c r="N299" s="109" t="str">
        <f t="shared" si="26"/>
        <v/>
      </c>
      <c r="O299" s="109" t="str">
        <f t="shared" si="27"/>
        <v/>
      </c>
      <c r="P299" s="110" t="str">
        <f t="shared" si="28"/>
        <v/>
      </c>
      <c r="Q299" s="114" t="str">
        <f t="shared" si="29"/>
        <v/>
      </c>
      <c r="R299" s="82"/>
      <c r="S299" s="81"/>
      <c r="T299" s="81"/>
      <c r="U299" s="81"/>
    </row>
    <row r="300" s="72" customFormat="1" customHeight="1" spans="2:21">
      <c r="B300" s="73"/>
      <c r="C300" s="74"/>
      <c r="D300" s="74"/>
      <c r="E300" s="74"/>
      <c r="F300" s="75"/>
      <c r="G300" s="76"/>
      <c r="H300" s="77"/>
      <c r="I300" s="108" t="str">
        <f>IF(B300="","",_xlfn.XLOOKUP(N300,#REF!,#REF!))</f>
        <v/>
      </c>
      <c r="J300" s="105" t="str">
        <f>IF(B300="","",_xlfn.XLOOKUP(N300,#REF!,芝麻工资表!B:B))</f>
        <v/>
      </c>
      <c r="K300" s="105" t="str">
        <f t="shared" si="24"/>
        <v/>
      </c>
      <c r="L300" s="105" t="str">
        <f t="shared" si="25"/>
        <v/>
      </c>
      <c r="M300" s="105" t="str">
        <f>IF(Q300="","",_xlfn.XLOOKUP(Q300,立项!W:W,立项!H:H))</f>
        <v/>
      </c>
      <c r="N300" s="109" t="str">
        <f t="shared" si="26"/>
        <v/>
      </c>
      <c r="O300" s="109" t="str">
        <f t="shared" si="27"/>
        <v/>
      </c>
      <c r="P300" s="110" t="str">
        <f t="shared" si="28"/>
        <v/>
      </c>
      <c r="Q300" s="114" t="str">
        <f t="shared" si="29"/>
        <v/>
      </c>
      <c r="R300" s="82"/>
      <c r="S300" s="81"/>
      <c r="T300" s="81"/>
      <c r="U300" s="81"/>
    </row>
    <row r="301" s="72" customFormat="1" customHeight="1" spans="2:21">
      <c r="B301" s="73"/>
      <c r="C301" s="74"/>
      <c r="D301" s="74"/>
      <c r="E301" s="74"/>
      <c r="F301" s="75"/>
      <c r="G301" s="76"/>
      <c r="H301" s="77"/>
      <c r="I301" s="108" t="str">
        <f>IF(B301="","",_xlfn.XLOOKUP(N301,#REF!,#REF!))</f>
        <v/>
      </c>
      <c r="J301" s="105" t="str">
        <f>IF(B301="","",_xlfn.XLOOKUP(N301,#REF!,芝麻工资表!B:B))</f>
        <v/>
      </c>
      <c r="K301" s="105" t="str">
        <f t="shared" si="24"/>
        <v/>
      </c>
      <c r="L301" s="105" t="str">
        <f t="shared" si="25"/>
        <v/>
      </c>
      <c r="M301" s="105" t="str">
        <f>IF(Q301="","",_xlfn.XLOOKUP(Q301,立项!W:W,立项!H:H))</f>
        <v/>
      </c>
      <c r="N301" s="109" t="str">
        <f t="shared" si="26"/>
        <v/>
      </c>
      <c r="O301" s="109" t="str">
        <f t="shared" si="27"/>
        <v/>
      </c>
      <c r="P301" s="110" t="str">
        <f t="shared" si="28"/>
        <v/>
      </c>
      <c r="Q301" s="114" t="str">
        <f t="shared" si="29"/>
        <v/>
      </c>
      <c r="R301" s="82"/>
      <c r="S301" s="81"/>
      <c r="T301" s="81"/>
      <c r="U301" s="81"/>
    </row>
    <row r="302" s="72" customFormat="1" customHeight="1" spans="2:21">
      <c r="B302" s="73"/>
      <c r="C302" s="74"/>
      <c r="D302" s="74"/>
      <c r="E302" s="74"/>
      <c r="F302" s="75"/>
      <c r="G302" s="76"/>
      <c r="H302" s="77"/>
      <c r="I302" s="108" t="str">
        <f>IF(B302="","",_xlfn.XLOOKUP(N302,#REF!,#REF!))</f>
        <v/>
      </c>
      <c r="J302" s="105" t="str">
        <f>IF(B302="","",_xlfn.XLOOKUP(N302,#REF!,芝麻工资表!B:B))</f>
        <v/>
      </c>
      <c r="K302" s="105" t="str">
        <f t="shared" si="24"/>
        <v/>
      </c>
      <c r="L302" s="105" t="str">
        <f t="shared" si="25"/>
        <v/>
      </c>
      <c r="M302" s="105" t="str">
        <f>IF(Q302="","",_xlfn.XLOOKUP(Q302,立项!W:W,立项!H:H))</f>
        <v/>
      </c>
      <c r="N302" s="109" t="str">
        <f t="shared" si="26"/>
        <v/>
      </c>
      <c r="O302" s="109" t="str">
        <f t="shared" si="27"/>
        <v/>
      </c>
      <c r="P302" s="110" t="str">
        <f t="shared" si="28"/>
        <v/>
      </c>
      <c r="Q302" s="114" t="str">
        <f t="shared" si="29"/>
        <v/>
      </c>
      <c r="R302" s="82"/>
      <c r="S302" s="81"/>
      <c r="T302" s="81"/>
      <c r="U302" s="81"/>
    </row>
    <row r="303" s="72" customFormat="1" customHeight="1" spans="2:21">
      <c r="B303" s="73"/>
      <c r="C303" s="74"/>
      <c r="D303" s="74"/>
      <c r="E303" s="74"/>
      <c r="F303" s="75"/>
      <c r="G303" s="76"/>
      <c r="H303" s="77"/>
      <c r="I303" s="108" t="str">
        <f>IF(B303="","",_xlfn.XLOOKUP(N303,#REF!,#REF!))</f>
        <v/>
      </c>
      <c r="J303" s="105" t="str">
        <f>IF(B303="","",_xlfn.XLOOKUP(N303,#REF!,芝麻工资表!B:B))</f>
        <v/>
      </c>
      <c r="K303" s="105" t="str">
        <f t="shared" si="24"/>
        <v/>
      </c>
      <c r="L303" s="105" t="str">
        <f t="shared" si="25"/>
        <v/>
      </c>
      <c r="M303" s="105" t="str">
        <f>IF(Q303="","",_xlfn.XLOOKUP(Q303,立项!W:W,立项!H:H))</f>
        <v/>
      </c>
      <c r="N303" s="109" t="str">
        <f t="shared" si="26"/>
        <v/>
      </c>
      <c r="O303" s="109" t="str">
        <f t="shared" si="27"/>
        <v/>
      </c>
      <c r="P303" s="110" t="str">
        <f t="shared" si="28"/>
        <v/>
      </c>
      <c r="Q303" s="114" t="str">
        <f t="shared" si="29"/>
        <v/>
      </c>
      <c r="R303" s="82"/>
      <c r="S303" s="81"/>
      <c r="T303" s="81"/>
      <c r="U303" s="81"/>
    </row>
    <row r="304" s="72" customFormat="1" customHeight="1" spans="2:21">
      <c r="B304" s="73"/>
      <c r="C304" s="74"/>
      <c r="D304" s="74"/>
      <c r="E304" s="74"/>
      <c r="F304" s="75"/>
      <c r="G304" s="76"/>
      <c r="H304" s="77"/>
      <c r="I304" s="108" t="str">
        <f>IF(B304="","",_xlfn.XLOOKUP(N304,#REF!,#REF!))</f>
        <v/>
      </c>
      <c r="J304" s="105" t="str">
        <f>IF(B304="","",_xlfn.XLOOKUP(N304,#REF!,芝麻工资表!B:B))</f>
        <v/>
      </c>
      <c r="K304" s="105" t="str">
        <f t="shared" si="24"/>
        <v/>
      </c>
      <c r="L304" s="105" t="str">
        <f t="shared" si="25"/>
        <v/>
      </c>
      <c r="M304" s="105" t="str">
        <f>IF(Q304="","",_xlfn.XLOOKUP(Q304,立项!W:W,立项!H:H))</f>
        <v/>
      </c>
      <c r="N304" s="109" t="str">
        <f t="shared" si="26"/>
        <v/>
      </c>
      <c r="O304" s="109" t="str">
        <f t="shared" si="27"/>
        <v/>
      </c>
      <c r="P304" s="110" t="str">
        <f t="shared" si="28"/>
        <v/>
      </c>
      <c r="Q304" s="114" t="str">
        <f t="shared" si="29"/>
        <v/>
      </c>
      <c r="R304" s="82"/>
      <c r="S304" s="81"/>
      <c r="T304" s="81"/>
      <c r="U304" s="81"/>
    </row>
    <row r="305" s="72" customFormat="1" customHeight="1" spans="2:21">
      <c r="B305" s="73"/>
      <c r="C305" s="74"/>
      <c r="D305" s="74"/>
      <c r="E305" s="74"/>
      <c r="F305" s="75"/>
      <c r="G305" s="76"/>
      <c r="H305" s="77"/>
      <c r="I305" s="108" t="str">
        <f>IF(B305="","",_xlfn.XLOOKUP(N305,#REF!,#REF!))</f>
        <v/>
      </c>
      <c r="J305" s="105" t="str">
        <f>IF(B305="","",_xlfn.XLOOKUP(N305,#REF!,芝麻工资表!B:B))</f>
        <v/>
      </c>
      <c r="K305" s="105" t="str">
        <f t="shared" si="24"/>
        <v/>
      </c>
      <c r="L305" s="105" t="str">
        <f t="shared" si="25"/>
        <v/>
      </c>
      <c r="M305" s="105" t="str">
        <f>IF(Q305="","",_xlfn.XLOOKUP(Q305,立项!W:W,立项!H:H))</f>
        <v/>
      </c>
      <c r="N305" s="109" t="str">
        <f t="shared" si="26"/>
        <v/>
      </c>
      <c r="O305" s="109" t="str">
        <f t="shared" si="27"/>
        <v/>
      </c>
      <c r="P305" s="110" t="str">
        <f t="shared" si="28"/>
        <v/>
      </c>
      <c r="Q305" s="114" t="str">
        <f t="shared" si="29"/>
        <v/>
      </c>
      <c r="R305" s="82"/>
      <c r="S305" s="81"/>
      <c r="T305" s="81"/>
      <c r="U305" s="81"/>
    </row>
    <row r="306" s="72" customFormat="1" customHeight="1" spans="2:21">
      <c r="B306" s="73"/>
      <c r="C306" s="74"/>
      <c r="D306" s="74"/>
      <c r="E306" s="74"/>
      <c r="F306" s="75"/>
      <c r="G306" s="76"/>
      <c r="H306" s="77"/>
      <c r="I306" s="108" t="str">
        <f>IF(B306="","",_xlfn.XLOOKUP(N306,#REF!,#REF!))</f>
        <v/>
      </c>
      <c r="J306" s="105" t="str">
        <f>IF(B306="","",_xlfn.XLOOKUP(N306,#REF!,芝麻工资表!B:B))</f>
        <v/>
      </c>
      <c r="K306" s="105" t="str">
        <f t="shared" si="24"/>
        <v/>
      </c>
      <c r="L306" s="105" t="str">
        <f t="shared" si="25"/>
        <v/>
      </c>
      <c r="M306" s="105" t="str">
        <f>IF(Q306="","",_xlfn.XLOOKUP(Q306,立项!W:W,立项!H:H))</f>
        <v/>
      </c>
      <c r="N306" s="109" t="str">
        <f t="shared" si="26"/>
        <v/>
      </c>
      <c r="O306" s="109" t="str">
        <f t="shared" si="27"/>
        <v/>
      </c>
      <c r="P306" s="110" t="str">
        <f t="shared" si="28"/>
        <v/>
      </c>
      <c r="Q306" s="114" t="str">
        <f t="shared" si="29"/>
        <v/>
      </c>
      <c r="R306" s="82"/>
      <c r="S306" s="81"/>
      <c r="T306" s="81"/>
      <c r="U306" s="81"/>
    </row>
    <row r="307" s="72" customFormat="1" customHeight="1" spans="2:21">
      <c r="B307" s="73"/>
      <c r="C307" s="74"/>
      <c r="D307" s="74"/>
      <c r="E307" s="74"/>
      <c r="F307" s="75"/>
      <c r="G307" s="76"/>
      <c r="H307" s="77"/>
      <c r="I307" s="108" t="str">
        <f>IF(B307="","",_xlfn.XLOOKUP(N307,#REF!,#REF!))</f>
        <v/>
      </c>
      <c r="J307" s="105" t="str">
        <f>IF(B307="","",_xlfn.XLOOKUP(N307,#REF!,芝麻工资表!B:B))</f>
        <v/>
      </c>
      <c r="K307" s="105" t="str">
        <f t="shared" si="24"/>
        <v/>
      </c>
      <c r="L307" s="105" t="str">
        <f t="shared" si="25"/>
        <v/>
      </c>
      <c r="M307" s="105" t="str">
        <f>IF(Q307="","",_xlfn.XLOOKUP(Q307,立项!W:W,立项!H:H))</f>
        <v/>
      </c>
      <c r="N307" s="109" t="str">
        <f t="shared" si="26"/>
        <v/>
      </c>
      <c r="O307" s="109" t="str">
        <f t="shared" si="27"/>
        <v/>
      </c>
      <c r="P307" s="110" t="str">
        <f t="shared" si="28"/>
        <v/>
      </c>
      <c r="Q307" s="114" t="str">
        <f t="shared" si="29"/>
        <v/>
      </c>
      <c r="R307" s="82"/>
      <c r="S307" s="81"/>
      <c r="T307" s="81"/>
      <c r="U307" s="81"/>
    </row>
    <row r="308" s="72" customFormat="1" customHeight="1" spans="2:21">
      <c r="B308" s="73"/>
      <c r="C308" s="74"/>
      <c r="D308" s="74"/>
      <c r="E308" s="74"/>
      <c r="F308" s="75"/>
      <c r="G308" s="76"/>
      <c r="H308" s="77"/>
      <c r="I308" s="108" t="str">
        <f>IF(B308="","",_xlfn.XLOOKUP(N308,#REF!,#REF!))</f>
        <v/>
      </c>
      <c r="J308" s="105" t="str">
        <f>IF(B308="","",_xlfn.XLOOKUP(N308,#REF!,芝麻工资表!B:B))</f>
        <v/>
      </c>
      <c r="K308" s="105" t="str">
        <f t="shared" si="24"/>
        <v/>
      </c>
      <c r="L308" s="105" t="str">
        <f t="shared" si="25"/>
        <v/>
      </c>
      <c r="M308" s="105" t="str">
        <f>IF(Q308="","",_xlfn.XLOOKUP(Q308,立项!W:W,立项!H:H))</f>
        <v/>
      </c>
      <c r="N308" s="109" t="str">
        <f t="shared" si="26"/>
        <v/>
      </c>
      <c r="O308" s="109" t="str">
        <f t="shared" si="27"/>
        <v/>
      </c>
      <c r="P308" s="110" t="str">
        <f t="shared" si="28"/>
        <v/>
      </c>
      <c r="Q308" s="114" t="str">
        <f t="shared" si="29"/>
        <v/>
      </c>
      <c r="R308" s="82"/>
      <c r="S308" s="81"/>
      <c r="T308" s="81"/>
      <c r="U308" s="81"/>
    </row>
    <row r="309" s="72" customFormat="1" customHeight="1" spans="2:21">
      <c r="B309" s="73"/>
      <c r="C309" s="74"/>
      <c r="D309" s="74"/>
      <c r="E309" s="74"/>
      <c r="F309" s="75"/>
      <c r="G309" s="76"/>
      <c r="H309" s="77"/>
      <c r="I309" s="108" t="str">
        <f>IF(B309="","",_xlfn.XLOOKUP(N309,#REF!,#REF!))</f>
        <v/>
      </c>
      <c r="J309" s="105" t="str">
        <f>IF(B309="","",_xlfn.XLOOKUP(N309,#REF!,芝麻工资表!B:B))</f>
        <v/>
      </c>
      <c r="K309" s="105" t="str">
        <f t="shared" si="24"/>
        <v/>
      </c>
      <c r="L309" s="105" t="str">
        <f t="shared" si="25"/>
        <v/>
      </c>
      <c r="M309" s="105" t="str">
        <f>IF(Q309="","",_xlfn.XLOOKUP(Q309,立项!W:W,立项!H:H))</f>
        <v/>
      </c>
      <c r="N309" s="109" t="str">
        <f t="shared" si="26"/>
        <v/>
      </c>
      <c r="O309" s="109" t="str">
        <f t="shared" si="27"/>
        <v/>
      </c>
      <c r="P309" s="110" t="str">
        <f t="shared" si="28"/>
        <v/>
      </c>
      <c r="Q309" s="114" t="str">
        <f t="shared" si="29"/>
        <v/>
      </c>
      <c r="R309" s="82"/>
      <c r="S309" s="81"/>
      <c r="T309" s="81"/>
      <c r="U309" s="81"/>
    </row>
    <row r="310" s="72" customFormat="1" customHeight="1" spans="2:21">
      <c r="B310" s="73"/>
      <c r="C310" s="74"/>
      <c r="D310" s="74"/>
      <c r="E310" s="74"/>
      <c r="F310" s="75"/>
      <c r="G310" s="76"/>
      <c r="H310" s="77"/>
      <c r="I310" s="108" t="str">
        <f>IF(B310="","",_xlfn.XLOOKUP(N310,#REF!,#REF!))</f>
        <v/>
      </c>
      <c r="J310" s="105" t="str">
        <f>IF(B310="","",_xlfn.XLOOKUP(N310,#REF!,芝麻工资表!B:B))</f>
        <v/>
      </c>
      <c r="K310" s="105" t="str">
        <f t="shared" si="24"/>
        <v/>
      </c>
      <c r="L310" s="105" t="str">
        <f t="shared" si="25"/>
        <v/>
      </c>
      <c r="M310" s="105" t="str">
        <f>IF(Q310="","",_xlfn.XLOOKUP(Q310,立项!W:W,立项!H:H))</f>
        <v/>
      </c>
      <c r="N310" s="109" t="str">
        <f t="shared" si="26"/>
        <v/>
      </c>
      <c r="O310" s="109" t="str">
        <f t="shared" si="27"/>
        <v/>
      </c>
      <c r="P310" s="110" t="str">
        <f t="shared" si="28"/>
        <v/>
      </c>
      <c r="Q310" s="114" t="str">
        <f t="shared" si="29"/>
        <v/>
      </c>
      <c r="R310" s="82"/>
      <c r="S310" s="81"/>
      <c r="T310" s="81"/>
      <c r="U310" s="81"/>
    </row>
    <row r="311" s="72" customFormat="1" customHeight="1" spans="2:21">
      <c r="B311" s="73"/>
      <c r="C311" s="74"/>
      <c r="D311" s="74"/>
      <c r="E311" s="74"/>
      <c r="F311" s="75"/>
      <c r="G311" s="76"/>
      <c r="H311" s="77"/>
      <c r="I311" s="108" t="str">
        <f>IF(B311="","",_xlfn.XLOOKUP(N311,#REF!,#REF!))</f>
        <v/>
      </c>
      <c r="J311" s="105" t="str">
        <f>IF(B311="","",_xlfn.XLOOKUP(N311,#REF!,芝麻工资表!B:B))</f>
        <v/>
      </c>
      <c r="K311" s="105" t="str">
        <f t="shared" si="24"/>
        <v/>
      </c>
      <c r="L311" s="105" t="str">
        <f t="shared" si="25"/>
        <v/>
      </c>
      <c r="M311" s="105" t="str">
        <f>IF(Q311="","",_xlfn.XLOOKUP(Q311,立项!W:W,立项!H:H))</f>
        <v/>
      </c>
      <c r="N311" s="109" t="str">
        <f t="shared" si="26"/>
        <v/>
      </c>
      <c r="O311" s="109" t="str">
        <f t="shared" si="27"/>
        <v/>
      </c>
      <c r="P311" s="110" t="str">
        <f t="shared" si="28"/>
        <v/>
      </c>
      <c r="Q311" s="114" t="str">
        <f t="shared" si="29"/>
        <v/>
      </c>
      <c r="R311" s="82"/>
      <c r="S311" s="81"/>
      <c r="T311" s="81"/>
      <c r="U311" s="81"/>
    </row>
    <row r="312" s="72" customFormat="1" customHeight="1" spans="2:21">
      <c r="B312" s="73"/>
      <c r="C312" s="74"/>
      <c r="D312" s="74"/>
      <c r="E312" s="74"/>
      <c r="F312" s="75"/>
      <c r="G312" s="76"/>
      <c r="H312" s="77"/>
      <c r="I312" s="108" t="str">
        <f>IF(B312="","",_xlfn.XLOOKUP(N312,#REF!,#REF!))</f>
        <v/>
      </c>
      <c r="J312" s="105" t="str">
        <f>IF(B312="","",_xlfn.XLOOKUP(N312,#REF!,芝麻工资表!B:B))</f>
        <v/>
      </c>
      <c r="K312" s="105" t="str">
        <f t="shared" si="24"/>
        <v/>
      </c>
      <c r="L312" s="105" t="str">
        <f t="shared" si="25"/>
        <v/>
      </c>
      <c r="M312" s="105" t="str">
        <f>IF(Q312="","",_xlfn.XLOOKUP(Q312,立项!W:W,立项!H:H))</f>
        <v/>
      </c>
      <c r="N312" s="109" t="str">
        <f t="shared" si="26"/>
        <v/>
      </c>
      <c r="O312" s="109" t="str">
        <f t="shared" si="27"/>
        <v/>
      </c>
      <c r="P312" s="110" t="str">
        <f t="shared" si="28"/>
        <v/>
      </c>
      <c r="Q312" s="114" t="str">
        <f t="shared" si="29"/>
        <v/>
      </c>
      <c r="R312" s="82"/>
      <c r="S312" s="81"/>
      <c r="T312" s="81"/>
      <c r="U312" s="81"/>
    </row>
    <row r="313" s="72" customFormat="1" customHeight="1" spans="2:21">
      <c r="B313" s="73"/>
      <c r="C313" s="74"/>
      <c r="D313" s="74"/>
      <c r="E313" s="74"/>
      <c r="F313" s="75"/>
      <c r="G313" s="76"/>
      <c r="H313" s="77"/>
      <c r="I313" s="108" t="str">
        <f>IF(B313="","",_xlfn.XLOOKUP(N313,#REF!,#REF!))</f>
        <v/>
      </c>
      <c r="J313" s="105" t="str">
        <f>IF(B313="","",_xlfn.XLOOKUP(N313,#REF!,芝麻工资表!B:B))</f>
        <v/>
      </c>
      <c r="K313" s="105" t="str">
        <f t="shared" si="24"/>
        <v/>
      </c>
      <c r="L313" s="105" t="str">
        <f t="shared" si="25"/>
        <v/>
      </c>
      <c r="M313" s="105" t="str">
        <f>IF(Q313="","",_xlfn.XLOOKUP(Q313,立项!W:W,立项!H:H))</f>
        <v/>
      </c>
      <c r="N313" s="109" t="str">
        <f t="shared" si="26"/>
        <v/>
      </c>
      <c r="O313" s="109" t="str">
        <f t="shared" si="27"/>
        <v/>
      </c>
      <c r="P313" s="110" t="str">
        <f t="shared" si="28"/>
        <v/>
      </c>
      <c r="Q313" s="114" t="str">
        <f t="shared" si="29"/>
        <v/>
      </c>
      <c r="R313" s="82"/>
      <c r="S313" s="81"/>
      <c r="T313" s="81"/>
      <c r="U313" s="81"/>
    </row>
    <row r="314" s="72" customFormat="1" customHeight="1" spans="2:21">
      <c r="B314" s="73"/>
      <c r="C314" s="74"/>
      <c r="D314" s="74"/>
      <c r="E314" s="74"/>
      <c r="F314" s="75"/>
      <c r="G314" s="76"/>
      <c r="H314" s="77"/>
      <c r="I314" s="108" t="str">
        <f>IF(B314="","",_xlfn.XLOOKUP(N314,#REF!,#REF!))</f>
        <v/>
      </c>
      <c r="J314" s="105" t="str">
        <f>IF(B314="","",_xlfn.XLOOKUP(N314,#REF!,芝麻工资表!B:B))</f>
        <v/>
      </c>
      <c r="K314" s="105" t="str">
        <f t="shared" si="24"/>
        <v/>
      </c>
      <c r="L314" s="105" t="str">
        <f t="shared" si="25"/>
        <v/>
      </c>
      <c r="M314" s="105" t="str">
        <f>IF(Q314="","",_xlfn.XLOOKUP(Q314,立项!W:W,立项!H:H))</f>
        <v/>
      </c>
      <c r="N314" s="109" t="str">
        <f t="shared" si="26"/>
        <v/>
      </c>
      <c r="O314" s="109" t="str">
        <f t="shared" si="27"/>
        <v/>
      </c>
      <c r="P314" s="110" t="str">
        <f t="shared" si="28"/>
        <v/>
      </c>
      <c r="Q314" s="114" t="str">
        <f t="shared" si="29"/>
        <v/>
      </c>
      <c r="R314" s="82"/>
      <c r="S314" s="81"/>
      <c r="T314" s="81"/>
      <c r="U314" s="81"/>
    </row>
    <row r="315" s="72" customFormat="1" customHeight="1" spans="2:21">
      <c r="B315" s="73"/>
      <c r="C315" s="74"/>
      <c r="D315" s="74"/>
      <c r="E315" s="74"/>
      <c r="F315" s="75"/>
      <c r="G315" s="76"/>
      <c r="H315" s="77"/>
      <c r="I315" s="108" t="str">
        <f>IF(B315="","",_xlfn.XLOOKUP(N315,#REF!,#REF!))</f>
        <v/>
      </c>
      <c r="J315" s="105" t="str">
        <f>IF(B315="","",_xlfn.XLOOKUP(N315,#REF!,芝麻工资表!B:B))</f>
        <v/>
      </c>
      <c r="K315" s="105" t="str">
        <f t="shared" si="24"/>
        <v/>
      </c>
      <c r="L315" s="105" t="str">
        <f t="shared" si="25"/>
        <v/>
      </c>
      <c r="M315" s="105" t="str">
        <f>IF(Q315="","",_xlfn.XLOOKUP(Q315,立项!W:W,立项!H:H))</f>
        <v/>
      </c>
      <c r="N315" s="109" t="str">
        <f t="shared" si="26"/>
        <v/>
      </c>
      <c r="O315" s="109" t="str">
        <f t="shared" si="27"/>
        <v/>
      </c>
      <c r="P315" s="110" t="str">
        <f t="shared" si="28"/>
        <v/>
      </c>
      <c r="Q315" s="114" t="str">
        <f t="shared" si="29"/>
        <v/>
      </c>
      <c r="R315" s="82"/>
      <c r="S315" s="81"/>
      <c r="T315" s="81"/>
      <c r="U315" s="81"/>
    </row>
    <row r="316" s="72" customFormat="1" customHeight="1" spans="2:21">
      <c r="B316" s="73"/>
      <c r="C316" s="74"/>
      <c r="D316" s="74"/>
      <c r="E316" s="74"/>
      <c r="F316" s="75"/>
      <c r="G316" s="76"/>
      <c r="H316" s="77"/>
      <c r="I316" s="108" t="str">
        <f>IF(B316="","",_xlfn.XLOOKUP(N316,#REF!,#REF!))</f>
        <v/>
      </c>
      <c r="J316" s="105" t="str">
        <f>IF(B316="","",_xlfn.XLOOKUP(N316,#REF!,芝麻工资表!B:B))</f>
        <v/>
      </c>
      <c r="K316" s="105" t="str">
        <f t="shared" si="24"/>
        <v/>
      </c>
      <c r="L316" s="105" t="str">
        <f t="shared" si="25"/>
        <v/>
      </c>
      <c r="M316" s="105" t="str">
        <f>IF(Q316="","",_xlfn.XLOOKUP(Q316,立项!W:W,立项!H:H))</f>
        <v/>
      </c>
      <c r="N316" s="109" t="str">
        <f t="shared" si="26"/>
        <v/>
      </c>
      <c r="O316" s="109" t="str">
        <f t="shared" si="27"/>
        <v/>
      </c>
      <c r="P316" s="110" t="str">
        <f t="shared" si="28"/>
        <v/>
      </c>
      <c r="Q316" s="114" t="str">
        <f t="shared" si="29"/>
        <v/>
      </c>
      <c r="R316" s="82"/>
      <c r="S316" s="81"/>
      <c r="T316" s="81"/>
      <c r="U316" s="81"/>
    </row>
    <row r="317" s="72" customFormat="1" customHeight="1" spans="2:21">
      <c r="B317" s="73"/>
      <c r="C317" s="74"/>
      <c r="D317" s="74"/>
      <c r="E317" s="74"/>
      <c r="F317" s="75"/>
      <c r="G317" s="76"/>
      <c r="H317" s="77"/>
      <c r="I317" s="108" t="str">
        <f>IF(B317="","",_xlfn.XLOOKUP(N317,#REF!,#REF!))</f>
        <v/>
      </c>
      <c r="J317" s="105" t="str">
        <f>IF(B317="","",_xlfn.XLOOKUP(N317,#REF!,芝麻工资表!B:B))</f>
        <v/>
      </c>
      <c r="K317" s="105" t="str">
        <f t="shared" si="24"/>
        <v/>
      </c>
      <c r="L317" s="105" t="str">
        <f t="shared" si="25"/>
        <v/>
      </c>
      <c r="M317" s="105" t="str">
        <f>IF(Q317="","",_xlfn.XLOOKUP(Q317,立项!W:W,立项!H:H))</f>
        <v/>
      </c>
      <c r="N317" s="109" t="str">
        <f t="shared" si="26"/>
        <v/>
      </c>
      <c r="O317" s="109" t="str">
        <f t="shared" si="27"/>
        <v/>
      </c>
      <c r="P317" s="110" t="str">
        <f t="shared" si="28"/>
        <v/>
      </c>
      <c r="Q317" s="114" t="str">
        <f t="shared" si="29"/>
        <v/>
      </c>
      <c r="R317" s="82"/>
      <c r="S317" s="81"/>
      <c r="T317" s="81"/>
      <c r="U317" s="81"/>
    </row>
    <row r="318" s="72" customFormat="1" customHeight="1" spans="2:21">
      <c r="B318" s="73"/>
      <c r="C318" s="74"/>
      <c r="D318" s="74"/>
      <c r="E318" s="74"/>
      <c r="F318" s="75"/>
      <c r="G318" s="76"/>
      <c r="H318" s="77"/>
      <c r="I318" s="108" t="str">
        <f>IF(B318="","",_xlfn.XLOOKUP(N318,#REF!,#REF!))</f>
        <v/>
      </c>
      <c r="J318" s="105" t="str">
        <f>IF(B318="","",_xlfn.XLOOKUP(N318,#REF!,芝麻工资表!B:B))</f>
        <v/>
      </c>
      <c r="K318" s="105" t="str">
        <f t="shared" si="24"/>
        <v/>
      </c>
      <c r="L318" s="105" t="str">
        <f t="shared" si="25"/>
        <v/>
      </c>
      <c r="M318" s="105" t="str">
        <f>IF(Q318="","",_xlfn.XLOOKUP(Q318,立项!W:W,立项!H:H))</f>
        <v/>
      </c>
      <c r="N318" s="109" t="str">
        <f t="shared" si="26"/>
        <v/>
      </c>
      <c r="O318" s="109" t="str">
        <f t="shared" si="27"/>
        <v/>
      </c>
      <c r="P318" s="110" t="str">
        <f t="shared" si="28"/>
        <v/>
      </c>
      <c r="Q318" s="114" t="str">
        <f t="shared" si="29"/>
        <v/>
      </c>
      <c r="R318" s="82"/>
      <c r="S318" s="81"/>
      <c r="T318" s="81"/>
      <c r="U318" s="81"/>
    </row>
    <row r="319" s="72" customFormat="1" customHeight="1" spans="2:21">
      <c r="B319" s="73"/>
      <c r="C319" s="74"/>
      <c r="D319" s="74"/>
      <c r="E319" s="74"/>
      <c r="F319" s="75"/>
      <c r="G319" s="76"/>
      <c r="H319" s="77"/>
      <c r="I319" s="108" t="str">
        <f>IF(B319="","",_xlfn.XLOOKUP(N319,#REF!,#REF!))</f>
        <v/>
      </c>
      <c r="J319" s="105" t="str">
        <f>IF(B319="","",_xlfn.XLOOKUP(N319,#REF!,芝麻工资表!B:B))</f>
        <v/>
      </c>
      <c r="K319" s="105" t="str">
        <f t="shared" si="24"/>
        <v/>
      </c>
      <c r="L319" s="105" t="str">
        <f t="shared" si="25"/>
        <v/>
      </c>
      <c r="M319" s="105" t="str">
        <f>IF(Q319="","",_xlfn.XLOOKUP(Q319,立项!W:W,立项!H:H))</f>
        <v/>
      </c>
      <c r="N319" s="109" t="str">
        <f t="shared" si="26"/>
        <v/>
      </c>
      <c r="O319" s="109" t="str">
        <f t="shared" si="27"/>
        <v/>
      </c>
      <c r="P319" s="110" t="str">
        <f t="shared" si="28"/>
        <v/>
      </c>
      <c r="Q319" s="114" t="str">
        <f t="shared" si="29"/>
        <v/>
      </c>
      <c r="R319" s="82"/>
      <c r="S319" s="81"/>
      <c r="T319" s="81"/>
      <c r="U319" s="81"/>
    </row>
    <row r="320" s="72" customFormat="1" customHeight="1" spans="2:21">
      <c r="B320" s="73"/>
      <c r="C320" s="74"/>
      <c r="D320" s="74"/>
      <c r="E320" s="74"/>
      <c r="F320" s="75"/>
      <c r="G320" s="76"/>
      <c r="H320" s="77"/>
      <c r="I320" s="108" t="str">
        <f>IF(B320="","",_xlfn.XLOOKUP(N320,#REF!,#REF!))</f>
        <v/>
      </c>
      <c r="J320" s="105" t="str">
        <f>IF(B320="","",_xlfn.XLOOKUP(N320,#REF!,芝麻工资表!B:B))</f>
        <v/>
      </c>
      <c r="K320" s="105" t="str">
        <f t="shared" si="24"/>
        <v/>
      </c>
      <c r="L320" s="105" t="str">
        <f t="shared" si="25"/>
        <v/>
      </c>
      <c r="M320" s="105" t="str">
        <f>IF(Q320="","",_xlfn.XLOOKUP(Q320,立项!W:W,立项!H:H))</f>
        <v/>
      </c>
      <c r="N320" s="109" t="str">
        <f t="shared" si="26"/>
        <v/>
      </c>
      <c r="O320" s="109" t="str">
        <f t="shared" si="27"/>
        <v/>
      </c>
      <c r="P320" s="110" t="str">
        <f t="shared" si="28"/>
        <v/>
      </c>
      <c r="Q320" s="114" t="str">
        <f t="shared" si="29"/>
        <v/>
      </c>
      <c r="R320" s="82"/>
      <c r="S320" s="81"/>
      <c r="T320" s="81"/>
      <c r="U320" s="81"/>
    </row>
    <row r="321" s="72" customFormat="1" customHeight="1" spans="2:21">
      <c r="B321" s="73"/>
      <c r="C321" s="74"/>
      <c r="D321" s="74"/>
      <c r="E321" s="74"/>
      <c r="F321" s="75"/>
      <c r="G321" s="76"/>
      <c r="H321" s="77"/>
      <c r="I321" s="108" t="str">
        <f>IF(B321="","",_xlfn.XLOOKUP(N321,#REF!,#REF!))</f>
        <v/>
      </c>
      <c r="J321" s="105" t="str">
        <f>IF(B321="","",_xlfn.XLOOKUP(N321,#REF!,芝麻工资表!B:B))</f>
        <v/>
      </c>
      <c r="K321" s="105" t="str">
        <f t="shared" si="24"/>
        <v/>
      </c>
      <c r="L321" s="105" t="str">
        <f t="shared" si="25"/>
        <v/>
      </c>
      <c r="M321" s="105" t="str">
        <f>IF(Q321="","",_xlfn.XLOOKUP(Q321,立项!W:W,立项!H:H))</f>
        <v/>
      </c>
      <c r="N321" s="109" t="str">
        <f t="shared" si="26"/>
        <v/>
      </c>
      <c r="O321" s="109" t="str">
        <f t="shared" si="27"/>
        <v/>
      </c>
      <c r="P321" s="110" t="str">
        <f t="shared" si="28"/>
        <v/>
      </c>
      <c r="Q321" s="114" t="str">
        <f t="shared" si="29"/>
        <v/>
      </c>
      <c r="R321" s="82"/>
      <c r="S321" s="81"/>
      <c r="T321" s="81"/>
      <c r="U321" s="81"/>
    </row>
    <row r="322" s="72" customFormat="1" customHeight="1" spans="2:21">
      <c r="B322" s="73"/>
      <c r="C322" s="74"/>
      <c r="D322" s="74"/>
      <c r="E322" s="74"/>
      <c r="F322" s="75"/>
      <c r="G322" s="76"/>
      <c r="H322" s="77"/>
      <c r="I322" s="108" t="str">
        <f>IF(B322="","",_xlfn.XLOOKUP(N322,#REF!,#REF!))</f>
        <v/>
      </c>
      <c r="J322" s="105" t="str">
        <f>IF(B322="","",_xlfn.XLOOKUP(N322,#REF!,芝麻工资表!B:B))</f>
        <v/>
      </c>
      <c r="K322" s="105" t="str">
        <f t="shared" ref="K322:K385" si="30">IF(F322="","",F322-L322)</f>
        <v/>
      </c>
      <c r="L322" s="105" t="str">
        <f t="shared" ref="L322:L385" si="31">IF(F322="","",F322*G322/(1+G322))</f>
        <v/>
      </c>
      <c r="M322" s="105" t="str">
        <f>IF(Q322="","",_xlfn.XLOOKUP(Q322,立项!W:W,立项!H:H))</f>
        <v/>
      </c>
      <c r="N322" s="109" t="str">
        <f t="shared" ref="N322:N385" si="32">IF(H322="","",LEFT(B322,7))</f>
        <v/>
      </c>
      <c r="O322" s="109" t="str">
        <f t="shared" ref="O322:O385" si="33">IF(H322="","",MONTH(H322))</f>
        <v/>
      </c>
      <c r="P322" s="110" t="str">
        <f t="shared" ref="P322:P385" si="34">IF(H322="","",DAY(H322))</f>
        <v/>
      </c>
      <c r="Q322" s="114" t="str">
        <f t="shared" ref="Q322:Q385" si="35">IF(B322="","",MID(B322,9,16))</f>
        <v/>
      </c>
      <c r="R322" s="82"/>
      <c r="S322" s="81"/>
      <c r="T322" s="81"/>
      <c r="U322" s="81"/>
    </row>
    <row r="323" s="72" customFormat="1" customHeight="1" spans="2:21">
      <c r="B323" s="73"/>
      <c r="C323" s="74"/>
      <c r="D323" s="74"/>
      <c r="E323" s="74"/>
      <c r="F323" s="75"/>
      <c r="G323" s="76"/>
      <c r="H323" s="77"/>
      <c r="I323" s="108" t="str">
        <f>IF(B323="","",_xlfn.XLOOKUP(N323,#REF!,#REF!))</f>
        <v/>
      </c>
      <c r="J323" s="105" t="str">
        <f>IF(B323="","",_xlfn.XLOOKUP(N323,#REF!,芝麻工资表!B:B))</f>
        <v/>
      </c>
      <c r="K323" s="105" t="str">
        <f t="shared" si="30"/>
        <v/>
      </c>
      <c r="L323" s="105" t="str">
        <f t="shared" si="31"/>
        <v/>
      </c>
      <c r="M323" s="105" t="str">
        <f>IF(Q323="","",_xlfn.XLOOKUP(Q323,立项!W:W,立项!H:H))</f>
        <v/>
      </c>
      <c r="N323" s="109" t="str">
        <f t="shared" si="32"/>
        <v/>
      </c>
      <c r="O323" s="109" t="str">
        <f t="shared" si="33"/>
        <v/>
      </c>
      <c r="P323" s="110" t="str">
        <f t="shared" si="34"/>
        <v/>
      </c>
      <c r="Q323" s="114" t="str">
        <f t="shared" si="35"/>
        <v/>
      </c>
      <c r="R323" s="82"/>
      <c r="S323" s="81"/>
      <c r="T323" s="81"/>
      <c r="U323" s="81"/>
    </row>
    <row r="324" s="72" customFormat="1" customHeight="1" spans="2:21">
      <c r="B324" s="73"/>
      <c r="C324" s="74"/>
      <c r="D324" s="74"/>
      <c r="E324" s="74"/>
      <c r="F324" s="75"/>
      <c r="G324" s="76"/>
      <c r="H324" s="77"/>
      <c r="I324" s="108" t="str">
        <f>IF(B324="","",_xlfn.XLOOKUP(N324,#REF!,#REF!))</f>
        <v/>
      </c>
      <c r="J324" s="105" t="str">
        <f>IF(B324="","",_xlfn.XLOOKUP(N324,#REF!,芝麻工资表!B:B))</f>
        <v/>
      </c>
      <c r="K324" s="105" t="str">
        <f t="shared" si="30"/>
        <v/>
      </c>
      <c r="L324" s="105" t="str">
        <f t="shared" si="31"/>
        <v/>
      </c>
      <c r="M324" s="105" t="str">
        <f>IF(Q324="","",_xlfn.XLOOKUP(Q324,立项!W:W,立项!H:H))</f>
        <v/>
      </c>
      <c r="N324" s="109" t="str">
        <f t="shared" si="32"/>
        <v/>
      </c>
      <c r="O324" s="109" t="str">
        <f t="shared" si="33"/>
        <v/>
      </c>
      <c r="P324" s="110" t="str">
        <f t="shared" si="34"/>
        <v/>
      </c>
      <c r="Q324" s="114" t="str">
        <f t="shared" si="35"/>
        <v/>
      </c>
      <c r="R324" s="82"/>
      <c r="S324" s="81"/>
      <c r="T324" s="81"/>
      <c r="U324" s="81"/>
    </row>
    <row r="325" s="72" customFormat="1" customHeight="1" spans="2:21">
      <c r="B325" s="73"/>
      <c r="C325" s="74"/>
      <c r="D325" s="74"/>
      <c r="E325" s="74"/>
      <c r="F325" s="75"/>
      <c r="G325" s="76"/>
      <c r="H325" s="77"/>
      <c r="I325" s="108" t="str">
        <f>IF(B325="","",_xlfn.XLOOKUP(N325,#REF!,#REF!))</f>
        <v/>
      </c>
      <c r="J325" s="105" t="str">
        <f>IF(B325="","",_xlfn.XLOOKUP(N325,#REF!,芝麻工资表!B:B))</f>
        <v/>
      </c>
      <c r="K325" s="105" t="str">
        <f t="shared" si="30"/>
        <v/>
      </c>
      <c r="L325" s="105" t="str">
        <f t="shared" si="31"/>
        <v/>
      </c>
      <c r="M325" s="105" t="str">
        <f>IF(Q325="","",_xlfn.XLOOKUP(Q325,立项!W:W,立项!H:H))</f>
        <v/>
      </c>
      <c r="N325" s="109" t="str">
        <f t="shared" si="32"/>
        <v/>
      </c>
      <c r="O325" s="109" t="str">
        <f t="shared" si="33"/>
        <v/>
      </c>
      <c r="P325" s="110" t="str">
        <f t="shared" si="34"/>
        <v/>
      </c>
      <c r="Q325" s="114" t="str">
        <f t="shared" si="35"/>
        <v/>
      </c>
      <c r="R325" s="82"/>
      <c r="S325" s="81"/>
      <c r="T325" s="81"/>
      <c r="U325" s="81"/>
    </row>
    <row r="326" s="72" customFormat="1" customHeight="1" spans="2:21">
      <c r="B326" s="73"/>
      <c r="C326" s="74"/>
      <c r="D326" s="74"/>
      <c r="E326" s="74"/>
      <c r="F326" s="75"/>
      <c r="G326" s="76"/>
      <c r="H326" s="77"/>
      <c r="I326" s="108" t="str">
        <f>IF(B326="","",_xlfn.XLOOKUP(N326,#REF!,#REF!))</f>
        <v/>
      </c>
      <c r="J326" s="105" t="str">
        <f>IF(B326="","",_xlfn.XLOOKUP(N326,#REF!,芝麻工资表!B:B))</f>
        <v/>
      </c>
      <c r="K326" s="105" t="str">
        <f t="shared" si="30"/>
        <v/>
      </c>
      <c r="L326" s="105" t="str">
        <f t="shared" si="31"/>
        <v/>
      </c>
      <c r="M326" s="105" t="str">
        <f>IF(Q326="","",_xlfn.XLOOKUP(Q326,立项!W:W,立项!H:H))</f>
        <v/>
      </c>
      <c r="N326" s="109" t="str">
        <f t="shared" si="32"/>
        <v/>
      </c>
      <c r="O326" s="109" t="str">
        <f t="shared" si="33"/>
        <v/>
      </c>
      <c r="P326" s="110" t="str">
        <f t="shared" si="34"/>
        <v/>
      </c>
      <c r="Q326" s="114" t="str">
        <f t="shared" si="35"/>
        <v/>
      </c>
      <c r="R326" s="82"/>
      <c r="S326" s="81"/>
      <c r="T326" s="81"/>
      <c r="U326" s="81"/>
    </row>
    <row r="327" s="72" customFormat="1" customHeight="1" spans="2:21">
      <c r="B327" s="73"/>
      <c r="C327" s="74"/>
      <c r="D327" s="74"/>
      <c r="E327" s="74"/>
      <c r="F327" s="75"/>
      <c r="G327" s="76"/>
      <c r="H327" s="77"/>
      <c r="I327" s="108" t="str">
        <f>IF(B327="","",_xlfn.XLOOKUP(N327,#REF!,#REF!))</f>
        <v/>
      </c>
      <c r="J327" s="105" t="str">
        <f>IF(B327="","",_xlfn.XLOOKUP(N327,#REF!,芝麻工资表!B:B))</f>
        <v/>
      </c>
      <c r="K327" s="105" t="str">
        <f t="shared" si="30"/>
        <v/>
      </c>
      <c r="L327" s="105" t="str">
        <f t="shared" si="31"/>
        <v/>
      </c>
      <c r="M327" s="105" t="str">
        <f>IF(Q327="","",_xlfn.XLOOKUP(Q327,立项!W:W,立项!H:H))</f>
        <v/>
      </c>
      <c r="N327" s="109" t="str">
        <f t="shared" si="32"/>
        <v/>
      </c>
      <c r="O327" s="109" t="str">
        <f t="shared" si="33"/>
        <v/>
      </c>
      <c r="P327" s="110" t="str">
        <f t="shared" si="34"/>
        <v/>
      </c>
      <c r="Q327" s="114" t="str">
        <f t="shared" si="35"/>
        <v/>
      </c>
      <c r="R327" s="82"/>
      <c r="S327" s="81"/>
      <c r="T327" s="81"/>
      <c r="U327" s="81"/>
    </row>
    <row r="328" s="72" customFormat="1" customHeight="1" spans="2:21">
      <c r="B328" s="73"/>
      <c r="C328" s="74"/>
      <c r="D328" s="74"/>
      <c r="E328" s="74"/>
      <c r="F328" s="75"/>
      <c r="G328" s="76"/>
      <c r="H328" s="77"/>
      <c r="I328" s="108" t="str">
        <f>IF(B328="","",_xlfn.XLOOKUP(N328,#REF!,#REF!))</f>
        <v/>
      </c>
      <c r="J328" s="105" t="str">
        <f>IF(B328="","",_xlfn.XLOOKUP(N328,#REF!,芝麻工资表!B:B))</f>
        <v/>
      </c>
      <c r="K328" s="105" t="str">
        <f t="shared" si="30"/>
        <v/>
      </c>
      <c r="L328" s="105" t="str">
        <f t="shared" si="31"/>
        <v/>
      </c>
      <c r="M328" s="105" t="str">
        <f>IF(Q328="","",_xlfn.XLOOKUP(Q328,立项!W:W,立项!H:H))</f>
        <v/>
      </c>
      <c r="N328" s="109" t="str">
        <f t="shared" si="32"/>
        <v/>
      </c>
      <c r="O328" s="109" t="str">
        <f t="shared" si="33"/>
        <v/>
      </c>
      <c r="P328" s="110" t="str">
        <f t="shared" si="34"/>
        <v/>
      </c>
      <c r="Q328" s="114" t="str">
        <f t="shared" si="35"/>
        <v/>
      </c>
      <c r="R328" s="82"/>
      <c r="S328" s="81"/>
      <c r="T328" s="81"/>
      <c r="U328" s="81"/>
    </row>
    <row r="329" s="72" customFormat="1" customHeight="1" spans="2:21">
      <c r="B329" s="73"/>
      <c r="C329" s="74"/>
      <c r="D329" s="74"/>
      <c r="E329" s="74"/>
      <c r="F329" s="75"/>
      <c r="G329" s="76"/>
      <c r="H329" s="77"/>
      <c r="I329" s="108" t="str">
        <f>IF(B329="","",_xlfn.XLOOKUP(N329,#REF!,#REF!))</f>
        <v/>
      </c>
      <c r="J329" s="105" t="str">
        <f>IF(B329="","",_xlfn.XLOOKUP(N329,#REF!,芝麻工资表!B:B))</f>
        <v/>
      </c>
      <c r="K329" s="105" t="str">
        <f t="shared" si="30"/>
        <v/>
      </c>
      <c r="L329" s="105" t="str">
        <f t="shared" si="31"/>
        <v/>
      </c>
      <c r="M329" s="105" t="str">
        <f>IF(Q329="","",_xlfn.XLOOKUP(Q329,立项!W:W,立项!H:H))</f>
        <v/>
      </c>
      <c r="N329" s="109" t="str">
        <f t="shared" si="32"/>
        <v/>
      </c>
      <c r="O329" s="109" t="str">
        <f t="shared" si="33"/>
        <v/>
      </c>
      <c r="P329" s="110" t="str">
        <f t="shared" si="34"/>
        <v/>
      </c>
      <c r="Q329" s="114" t="str">
        <f t="shared" si="35"/>
        <v/>
      </c>
      <c r="R329" s="82"/>
      <c r="S329" s="81"/>
      <c r="T329" s="81"/>
      <c r="U329" s="81"/>
    </row>
    <row r="330" s="72" customFormat="1" customHeight="1" spans="2:21">
      <c r="B330" s="73"/>
      <c r="C330" s="74"/>
      <c r="D330" s="74"/>
      <c r="E330" s="74"/>
      <c r="F330" s="75"/>
      <c r="G330" s="76"/>
      <c r="H330" s="77"/>
      <c r="I330" s="108" t="str">
        <f>IF(B330="","",_xlfn.XLOOKUP(N330,#REF!,#REF!))</f>
        <v/>
      </c>
      <c r="J330" s="105" t="str">
        <f>IF(B330="","",_xlfn.XLOOKUP(N330,#REF!,芝麻工资表!B:B))</f>
        <v/>
      </c>
      <c r="K330" s="105" t="str">
        <f t="shared" si="30"/>
        <v/>
      </c>
      <c r="L330" s="105" t="str">
        <f t="shared" si="31"/>
        <v/>
      </c>
      <c r="M330" s="105" t="str">
        <f>IF(Q330="","",_xlfn.XLOOKUP(Q330,立项!W:W,立项!H:H))</f>
        <v/>
      </c>
      <c r="N330" s="109" t="str">
        <f t="shared" si="32"/>
        <v/>
      </c>
      <c r="O330" s="109" t="str">
        <f t="shared" si="33"/>
        <v/>
      </c>
      <c r="P330" s="110" t="str">
        <f t="shared" si="34"/>
        <v/>
      </c>
      <c r="Q330" s="114" t="str">
        <f t="shared" si="35"/>
        <v/>
      </c>
      <c r="R330" s="82"/>
      <c r="S330" s="81"/>
      <c r="T330" s="81"/>
      <c r="U330" s="81"/>
    </row>
    <row r="331" s="72" customFormat="1" customHeight="1" spans="2:21">
      <c r="B331" s="73"/>
      <c r="C331" s="74"/>
      <c r="D331" s="74"/>
      <c r="E331" s="74"/>
      <c r="F331" s="75"/>
      <c r="G331" s="76"/>
      <c r="H331" s="77"/>
      <c r="I331" s="108" t="str">
        <f>IF(B331="","",_xlfn.XLOOKUP(N331,#REF!,#REF!))</f>
        <v/>
      </c>
      <c r="J331" s="105" t="str">
        <f>IF(B331="","",_xlfn.XLOOKUP(N331,#REF!,芝麻工资表!B:B))</f>
        <v/>
      </c>
      <c r="K331" s="105" t="str">
        <f t="shared" si="30"/>
        <v/>
      </c>
      <c r="L331" s="105" t="str">
        <f t="shared" si="31"/>
        <v/>
      </c>
      <c r="M331" s="105" t="str">
        <f>IF(Q331="","",_xlfn.XLOOKUP(Q331,立项!W:W,立项!H:H))</f>
        <v/>
      </c>
      <c r="N331" s="109" t="str">
        <f t="shared" si="32"/>
        <v/>
      </c>
      <c r="O331" s="109" t="str">
        <f t="shared" si="33"/>
        <v/>
      </c>
      <c r="P331" s="110" t="str">
        <f t="shared" si="34"/>
        <v/>
      </c>
      <c r="Q331" s="114" t="str">
        <f t="shared" si="35"/>
        <v/>
      </c>
      <c r="R331" s="82"/>
      <c r="S331" s="81"/>
      <c r="T331" s="81"/>
      <c r="U331" s="81"/>
    </row>
    <row r="332" s="72" customFormat="1" customHeight="1" spans="2:21">
      <c r="B332" s="73"/>
      <c r="C332" s="74"/>
      <c r="D332" s="74"/>
      <c r="E332" s="74"/>
      <c r="F332" s="75"/>
      <c r="G332" s="76"/>
      <c r="H332" s="77"/>
      <c r="I332" s="108" t="str">
        <f>IF(B332="","",_xlfn.XLOOKUP(N332,#REF!,#REF!))</f>
        <v/>
      </c>
      <c r="J332" s="105" t="str">
        <f>IF(B332="","",_xlfn.XLOOKUP(N332,#REF!,芝麻工资表!B:B))</f>
        <v/>
      </c>
      <c r="K332" s="105" t="str">
        <f t="shared" si="30"/>
        <v/>
      </c>
      <c r="L332" s="105" t="str">
        <f t="shared" si="31"/>
        <v/>
      </c>
      <c r="M332" s="105" t="str">
        <f>IF(Q332="","",_xlfn.XLOOKUP(Q332,立项!W:W,立项!H:H))</f>
        <v/>
      </c>
      <c r="N332" s="109" t="str">
        <f t="shared" si="32"/>
        <v/>
      </c>
      <c r="O332" s="109" t="str">
        <f t="shared" si="33"/>
        <v/>
      </c>
      <c r="P332" s="110" t="str">
        <f t="shared" si="34"/>
        <v/>
      </c>
      <c r="Q332" s="114" t="str">
        <f t="shared" si="35"/>
        <v/>
      </c>
      <c r="R332" s="82"/>
      <c r="S332" s="81"/>
      <c r="T332" s="81"/>
      <c r="U332" s="81"/>
    </row>
    <row r="333" s="72" customFormat="1" customHeight="1" spans="2:21">
      <c r="B333" s="73"/>
      <c r="C333" s="74"/>
      <c r="D333" s="74"/>
      <c r="E333" s="74"/>
      <c r="F333" s="75"/>
      <c r="G333" s="76"/>
      <c r="H333" s="77"/>
      <c r="I333" s="108" t="str">
        <f>IF(B333="","",_xlfn.XLOOKUP(N333,#REF!,#REF!))</f>
        <v/>
      </c>
      <c r="J333" s="105" t="str">
        <f>IF(B333="","",_xlfn.XLOOKUP(N333,#REF!,芝麻工资表!B:B))</f>
        <v/>
      </c>
      <c r="K333" s="105" t="str">
        <f t="shared" si="30"/>
        <v/>
      </c>
      <c r="L333" s="105" t="str">
        <f t="shared" si="31"/>
        <v/>
      </c>
      <c r="M333" s="105" t="str">
        <f>IF(Q333="","",_xlfn.XLOOKUP(Q333,立项!W:W,立项!H:H))</f>
        <v/>
      </c>
      <c r="N333" s="109" t="str">
        <f t="shared" si="32"/>
        <v/>
      </c>
      <c r="O333" s="109" t="str">
        <f t="shared" si="33"/>
        <v/>
      </c>
      <c r="P333" s="110" t="str">
        <f t="shared" si="34"/>
        <v/>
      </c>
      <c r="Q333" s="114" t="str">
        <f t="shared" si="35"/>
        <v/>
      </c>
      <c r="R333" s="82"/>
      <c r="S333" s="81"/>
      <c r="T333" s="81"/>
      <c r="U333" s="81"/>
    </row>
    <row r="334" s="72" customFormat="1" customHeight="1" spans="2:21">
      <c r="B334" s="73"/>
      <c r="C334" s="74"/>
      <c r="D334" s="74"/>
      <c r="E334" s="74"/>
      <c r="F334" s="75"/>
      <c r="G334" s="76"/>
      <c r="H334" s="77"/>
      <c r="I334" s="108" t="str">
        <f>IF(B334="","",_xlfn.XLOOKUP(N334,#REF!,#REF!))</f>
        <v/>
      </c>
      <c r="J334" s="105" t="str">
        <f>IF(B334="","",_xlfn.XLOOKUP(N334,#REF!,芝麻工资表!B:B))</f>
        <v/>
      </c>
      <c r="K334" s="105" t="str">
        <f t="shared" si="30"/>
        <v/>
      </c>
      <c r="L334" s="105" t="str">
        <f t="shared" si="31"/>
        <v/>
      </c>
      <c r="M334" s="105" t="str">
        <f>IF(Q334="","",_xlfn.XLOOKUP(Q334,立项!W:W,立项!H:H))</f>
        <v/>
      </c>
      <c r="N334" s="109" t="str">
        <f t="shared" si="32"/>
        <v/>
      </c>
      <c r="O334" s="109" t="str">
        <f t="shared" si="33"/>
        <v/>
      </c>
      <c r="P334" s="110" t="str">
        <f t="shared" si="34"/>
        <v/>
      </c>
      <c r="Q334" s="114" t="str">
        <f t="shared" si="35"/>
        <v/>
      </c>
      <c r="R334" s="82"/>
      <c r="S334" s="81"/>
      <c r="T334" s="81"/>
      <c r="U334" s="81"/>
    </row>
    <row r="335" s="72" customFormat="1" customHeight="1" spans="2:21">
      <c r="B335" s="73"/>
      <c r="C335" s="74"/>
      <c r="D335" s="74"/>
      <c r="E335" s="74"/>
      <c r="F335" s="75"/>
      <c r="G335" s="76"/>
      <c r="H335" s="77"/>
      <c r="I335" s="108" t="str">
        <f>IF(B335="","",_xlfn.XLOOKUP(N335,#REF!,#REF!))</f>
        <v/>
      </c>
      <c r="J335" s="105" t="str">
        <f>IF(B335="","",_xlfn.XLOOKUP(N335,#REF!,芝麻工资表!B:B))</f>
        <v/>
      </c>
      <c r="K335" s="105" t="str">
        <f t="shared" si="30"/>
        <v/>
      </c>
      <c r="L335" s="105" t="str">
        <f t="shared" si="31"/>
        <v/>
      </c>
      <c r="M335" s="105" t="str">
        <f>IF(Q335="","",_xlfn.XLOOKUP(Q335,立项!W:W,立项!H:H))</f>
        <v/>
      </c>
      <c r="N335" s="109" t="str">
        <f t="shared" si="32"/>
        <v/>
      </c>
      <c r="O335" s="109" t="str">
        <f t="shared" si="33"/>
        <v/>
      </c>
      <c r="P335" s="110" t="str">
        <f t="shared" si="34"/>
        <v/>
      </c>
      <c r="Q335" s="114" t="str">
        <f t="shared" si="35"/>
        <v/>
      </c>
      <c r="R335" s="82"/>
      <c r="S335" s="81"/>
      <c r="T335" s="81"/>
      <c r="U335" s="81"/>
    </row>
    <row r="336" s="72" customFormat="1" customHeight="1" spans="2:21">
      <c r="B336" s="73"/>
      <c r="C336" s="74"/>
      <c r="D336" s="74"/>
      <c r="E336" s="74"/>
      <c r="F336" s="75"/>
      <c r="G336" s="76"/>
      <c r="H336" s="77"/>
      <c r="I336" s="108" t="str">
        <f>IF(B336="","",_xlfn.XLOOKUP(N336,#REF!,#REF!))</f>
        <v/>
      </c>
      <c r="J336" s="105" t="str">
        <f>IF(B336="","",_xlfn.XLOOKUP(N336,#REF!,芝麻工资表!B:B))</f>
        <v/>
      </c>
      <c r="K336" s="105" t="str">
        <f t="shared" si="30"/>
        <v/>
      </c>
      <c r="L336" s="105" t="str">
        <f t="shared" si="31"/>
        <v/>
      </c>
      <c r="M336" s="105" t="str">
        <f>IF(Q336="","",_xlfn.XLOOKUP(Q336,立项!W:W,立项!H:H))</f>
        <v/>
      </c>
      <c r="N336" s="109" t="str">
        <f t="shared" si="32"/>
        <v/>
      </c>
      <c r="O336" s="109" t="str">
        <f t="shared" si="33"/>
        <v/>
      </c>
      <c r="P336" s="110" t="str">
        <f t="shared" si="34"/>
        <v/>
      </c>
      <c r="Q336" s="114" t="str">
        <f t="shared" si="35"/>
        <v/>
      </c>
      <c r="R336" s="82"/>
      <c r="S336" s="81"/>
      <c r="T336" s="81"/>
      <c r="U336" s="81"/>
    </row>
    <row r="337" s="72" customFormat="1" customHeight="1" spans="2:21">
      <c r="B337" s="73"/>
      <c r="C337" s="74"/>
      <c r="D337" s="74"/>
      <c r="E337" s="74"/>
      <c r="F337" s="75"/>
      <c r="G337" s="76"/>
      <c r="H337" s="77"/>
      <c r="I337" s="108" t="str">
        <f>IF(B337="","",_xlfn.XLOOKUP(N337,#REF!,#REF!))</f>
        <v/>
      </c>
      <c r="J337" s="105" t="str">
        <f>IF(B337="","",_xlfn.XLOOKUP(N337,#REF!,芝麻工资表!B:B))</f>
        <v/>
      </c>
      <c r="K337" s="105" t="str">
        <f t="shared" si="30"/>
        <v/>
      </c>
      <c r="L337" s="105" t="str">
        <f t="shared" si="31"/>
        <v/>
      </c>
      <c r="M337" s="105" t="str">
        <f>IF(Q337="","",_xlfn.XLOOKUP(Q337,立项!W:W,立项!H:H))</f>
        <v/>
      </c>
      <c r="N337" s="109" t="str">
        <f t="shared" si="32"/>
        <v/>
      </c>
      <c r="O337" s="109" t="str">
        <f t="shared" si="33"/>
        <v/>
      </c>
      <c r="P337" s="110" t="str">
        <f t="shared" si="34"/>
        <v/>
      </c>
      <c r="Q337" s="114" t="str">
        <f t="shared" si="35"/>
        <v/>
      </c>
      <c r="R337" s="82"/>
      <c r="S337" s="81"/>
      <c r="T337" s="81"/>
      <c r="U337" s="81"/>
    </row>
    <row r="338" s="72" customFormat="1" customHeight="1" spans="2:21">
      <c r="B338" s="73"/>
      <c r="C338" s="74"/>
      <c r="D338" s="74"/>
      <c r="E338" s="74"/>
      <c r="F338" s="75"/>
      <c r="G338" s="76"/>
      <c r="H338" s="77"/>
      <c r="I338" s="108" t="str">
        <f>IF(B338="","",_xlfn.XLOOKUP(N338,#REF!,#REF!))</f>
        <v/>
      </c>
      <c r="J338" s="105" t="str">
        <f>IF(B338="","",_xlfn.XLOOKUP(N338,#REF!,芝麻工资表!B:B))</f>
        <v/>
      </c>
      <c r="K338" s="105" t="str">
        <f t="shared" si="30"/>
        <v/>
      </c>
      <c r="L338" s="105" t="str">
        <f t="shared" si="31"/>
        <v/>
      </c>
      <c r="M338" s="105" t="str">
        <f>IF(Q338="","",_xlfn.XLOOKUP(Q338,立项!W:W,立项!H:H))</f>
        <v/>
      </c>
      <c r="N338" s="109" t="str">
        <f t="shared" si="32"/>
        <v/>
      </c>
      <c r="O338" s="109" t="str">
        <f t="shared" si="33"/>
        <v/>
      </c>
      <c r="P338" s="110" t="str">
        <f t="shared" si="34"/>
        <v/>
      </c>
      <c r="Q338" s="114" t="str">
        <f t="shared" si="35"/>
        <v/>
      </c>
      <c r="R338" s="82"/>
      <c r="S338" s="81"/>
      <c r="T338" s="81"/>
      <c r="U338" s="81"/>
    </row>
    <row r="339" s="72" customFormat="1" customHeight="1" spans="2:21">
      <c r="B339" s="73"/>
      <c r="C339" s="74"/>
      <c r="D339" s="74"/>
      <c r="E339" s="74"/>
      <c r="F339" s="75"/>
      <c r="G339" s="76"/>
      <c r="H339" s="77"/>
      <c r="I339" s="108" t="str">
        <f>IF(B339="","",_xlfn.XLOOKUP(N339,#REF!,#REF!))</f>
        <v/>
      </c>
      <c r="J339" s="105" t="str">
        <f>IF(B339="","",_xlfn.XLOOKUP(N339,#REF!,芝麻工资表!B:B))</f>
        <v/>
      </c>
      <c r="K339" s="105" t="str">
        <f t="shared" si="30"/>
        <v/>
      </c>
      <c r="L339" s="105" t="str">
        <f t="shared" si="31"/>
        <v/>
      </c>
      <c r="M339" s="105" t="str">
        <f>IF(Q339="","",_xlfn.XLOOKUP(Q339,立项!W:W,立项!H:H))</f>
        <v/>
      </c>
      <c r="N339" s="109" t="str">
        <f t="shared" si="32"/>
        <v/>
      </c>
      <c r="O339" s="109" t="str">
        <f t="shared" si="33"/>
        <v/>
      </c>
      <c r="P339" s="110" t="str">
        <f t="shared" si="34"/>
        <v/>
      </c>
      <c r="Q339" s="114" t="str">
        <f t="shared" si="35"/>
        <v/>
      </c>
      <c r="R339" s="82"/>
      <c r="S339" s="81"/>
      <c r="T339" s="81"/>
      <c r="U339" s="81"/>
    </row>
    <row r="340" s="72" customFormat="1" customHeight="1" spans="2:21">
      <c r="B340" s="73"/>
      <c r="C340" s="74"/>
      <c r="D340" s="74"/>
      <c r="E340" s="74"/>
      <c r="F340" s="75"/>
      <c r="G340" s="76"/>
      <c r="H340" s="77"/>
      <c r="I340" s="108" t="str">
        <f>IF(B340="","",_xlfn.XLOOKUP(N340,#REF!,#REF!))</f>
        <v/>
      </c>
      <c r="J340" s="105" t="str">
        <f>IF(B340="","",_xlfn.XLOOKUP(N340,#REF!,芝麻工资表!B:B))</f>
        <v/>
      </c>
      <c r="K340" s="105" t="str">
        <f t="shared" si="30"/>
        <v/>
      </c>
      <c r="L340" s="105" t="str">
        <f t="shared" si="31"/>
        <v/>
      </c>
      <c r="M340" s="105" t="str">
        <f>IF(Q340="","",_xlfn.XLOOKUP(Q340,立项!W:W,立项!H:H))</f>
        <v/>
      </c>
      <c r="N340" s="109" t="str">
        <f t="shared" si="32"/>
        <v/>
      </c>
      <c r="O340" s="109" t="str">
        <f t="shared" si="33"/>
        <v/>
      </c>
      <c r="P340" s="110" t="str">
        <f t="shared" si="34"/>
        <v/>
      </c>
      <c r="Q340" s="114" t="str">
        <f t="shared" si="35"/>
        <v/>
      </c>
      <c r="R340" s="82"/>
      <c r="S340" s="81"/>
      <c r="T340" s="81"/>
      <c r="U340" s="81"/>
    </row>
    <row r="341" s="72" customFormat="1" customHeight="1" spans="2:21">
      <c r="B341" s="73"/>
      <c r="C341" s="74"/>
      <c r="D341" s="74"/>
      <c r="E341" s="74"/>
      <c r="F341" s="75"/>
      <c r="G341" s="76"/>
      <c r="H341" s="77"/>
      <c r="I341" s="108" t="str">
        <f>IF(B341="","",_xlfn.XLOOKUP(N341,#REF!,#REF!))</f>
        <v/>
      </c>
      <c r="J341" s="105" t="str">
        <f>IF(B341="","",_xlfn.XLOOKUP(N341,#REF!,芝麻工资表!B:B))</f>
        <v/>
      </c>
      <c r="K341" s="105" t="str">
        <f t="shared" si="30"/>
        <v/>
      </c>
      <c r="L341" s="105" t="str">
        <f t="shared" si="31"/>
        <v/>
      </c>
      <c r="M341" s="105" t="str">
        <f>IF(Q341="","",_xlfn.XLOOKUP(Q341,立项!W:W,立项!H:H))</f>
        <v/>
      </c>
      <c r="N341" s="109" t="str">
        <f t="shared" si="32"/>
        <v/>
      </c>
      <c r="O341" s="109" t="str">
        <f t="shared" si="33"/>
        <v/>
      </c>
      <c r="P341" s="110" t="str">
        <f t="shared" si="34"/>
        <v/>
      </c>
      <c r="Q341" s="114" t="str">
        <f t="shared" si="35"/>
        <v/>
      </c>
      <c r="R341" s="82"/>
      <c r="S341" s="81"/>
      <c r="T341" s="81"/>
      <c r="U341" s="81"/>
    </row>
    <row r="342" s="72" customFormat="1" customHeight="1" spans="2:21">
      <c r="B342" s="73"/>
      <c r="C342" s="74"/>
      <c r="D342" s="74"/>
      <c r="E342" s="74"/>
      <c r="F342" s="75"/>
      <c r="G342" s="76"/>
      <c r="H342" s="77"/>
      <c r="I342" s="108" t="str">
        <f>IF(B342="","",_xlfn.XLOOKUP(N342,#REF!,#REF!))</f>
        <v/>
      </c>
      <c r="J342" s="105" t="str">
        <f>IF(B342="","",_xlfn.XLOOKUP(N342,#REF!,芝麻工资表!B:B))</f>
        <v/>
      </c>
      <c r="K342" s="105" t="str">
        <f t="shared" si="30"/>
        <v/>
      </c>
      <c r="L342" s="105" t="str">
        <f t="shared" si="31"/>
        <v/>
      </c>
      <c r="M342" s="105" t="str">
        <f>IF(Q342="","",_xlfn.XLOOKUP(Q342,立项!W:W,立项!H:H))</f>
        <v/>
      </c>
      <c r="N342" s="109" t="str">
        <f t="shared" si="32"/>
        <v/>
      </c>
      <c r="O342" s="109" t="str">
        <f t="shared" si="33"/>
        <v/>
      </c>
      <c r="P342" s="110" t="str">
        <f t="shared" si="34"/>
        <v/>
      </c>
      <c r="Q342" s="114" t="str">
        <f t="shared" si="35"/>
        <v/>
      </c>
      <c r="R342" s="82"/>
      <c r="S342" s="81"/>
      <c r="T342" s="81"/>
      <c r="U342" s="81"/>
    </row>
    <row r="343" s="72" customFormat="1" customHeight="1" spans="2:21">
      <c r="B343" s="73"/>
      <c r="C343" s="74"/>
      <c r="D343" s="74"/>
      <c r="E343" s="74"/>
      <c r="F343" s="75"/>
      <c r="G343" s="76"/>
      <c r="H343" s="77"/>
      <c r="I343" s="108" t="str">
        <f>IF(B343="","",_xlfn.XLOOKUP(N343,#REF!,#REF!))</f>
        <v/>
      </c>
      <c r="J343" s="105" t="str">
        <f>IF(B343="","",_xlfn.XLOOKUP(N343,#REF!,芝麻工资表!B:B))</f>
        <v/>
      </c>
      <c r="K343" s="105" t="str">
        <f t="shared" si="30"/>
        <v/>
      </c>
      <c r="L343" s="105" t="str">
        <f t="shared" si="31"/>
        <v/>
      </c>
      <c r="M343" s="105" t="str">
        <f>IF(Q343="","",_xlfn.XLOOKUP(Q343,立项!W:W,立项!H:H))</f>
        <v/>
      </c>
      <c r="N343" s="109" t="str">
        <f t="shared" si="32"/>
        <v/>
      </c>
      <c r="O343" s="109" t="str">
        <f t="shared" si="33"/>
        <v/>
      </c>
      <c r="P343" s="110" t="str">
        <f t="shared" si="34"/>
        <v/>
      </c>
      <c r="Q343" s="114" t="str">
        <f t="shared" si="35"/>
        <v/>
      </c>
      <c r="R343" s="82"/>
      <c r="S343" s="81"/>
      <c r="T343" s="81"/>
      <c r="U343" s="81"/>
    </row>
    <row r="344" s="72" customFormat="1" customHeight="1" spans="2:21">
      <c r="B344" s="73"/>
      <c r="C344" s="74"/>
      <c r="D344" s="74"/>
      <c r="E344" s="74"/>
      <c r="F344" s="75"/>
      <c r="G344" s="76"/>
      <c r="H344" s="77"/>
      <c r="I344" s="108" t="str">
        <f>IF(B344="","",_xlfn.XLOOKUP(N344,#REF!,#REF!))</f>
        <v/>
      </c>
      <c r="J344" s="105" t="str">
        <f>IF(B344="","",_xlfn.XLOOKUP(N344,#REF!,芝麻工资表!B:B))</f>
        <v/>
      </c>
      <c r="K344" s="105" t="str">
        <f t="shared" si="30"/>
        <v/>
      </c>
      <c r="L344" s="105" t="str">
        <f t="shared" si="31"/>
        <v/>
      </c>
      <c r="M344" s="105" t="str">
        <f>IF(Q344="","",_xlfn.XLOOKUP(Q344,立项!W:W,立项!H:H))</f>
        <v/>
      </c>
      <c r="N344" s="109" t="str">
        <f t="shared" si="32"/>
        <v/>
      </c>
      <c r="O344" s="109" t="str">
        <f t="shared" si="33"/>
        <v/>
      </c>
      <c r="P344" s="110" t="str">
        <f t="shared" si="34"/>
        <v/>
      </c>
      <c r="Q344" s="114" t="str">
        <f t="shared" si="35"/>
        <v/>
      </c>
      <c r="R344" s="82"/>
      <c r="S344" s="81"/>
      <c r="T344" s="81"/>
      <c r="U344" s="81"/>
    </row>
    <row r="345" s="72" customFormat="1" customHeight="1" spans="2:21">
      <c r="B345" s="73"/>
      <c r="C345" s="74"/>
      <c r="D345" s="74"/>
      <c r="E345" s="74"/>
      <c r="F345" s="75"/>
      <c r="G345" s="76"/>
      <c r="H345" s="77"/>
      <c r="I345" s="108" t="str">
        <f>IF(B345="","",_xlfn.XLOOKUP(N345,#REF!,#REF!))</f>
        <v/>
      </c>
      <c r="J345" s="105" t="str">
        <f>IF(B345="","",_xlfn.XLOOKUP(N345,#REF!,芝麻工资表!B:B))</f>
        <v/>
      </c>
      <c r="K345" s="105" t="str">
        <f t="shared" si="30"/>
        <v/>
      </c>
      <c r="L345" s="105" t="str">
        <f t="shared" si="31"/>
        <v/>
      </c>
      <c r="M345" s="105" t="str">
        <f>IF(Q345="","",_xlfn.XLOOKUP(Q345,立项!W:W,立项!H:H))</f>
        <v/>
      </c>
      <c r="N345" s="109" t="str">
        <f t="shared" si="32"/>
        <v/>
      </c>
      <c r="O345" s="109" t="str">
        <f t="shared" si="33"/>
        <v/>
      </c>
      <c r="P345" s="110" t="str">
        <f t="shared" si="34"/>
        <v/>
      </c>
      <c r="Q345" s="114" t="str">
        <f t="shared" si="35"/>
        <v/>
      </c>
      <c r="R345" s="82"/>
      <c r="S345" s="81"/>
      <c r="T345" s="81"/>
      <c r="U345" s="81"/>
    </row>
    <row r="346" s="72" customFormat="1" customHeight="1" spans="2:21">
      <c r="B346" s="73"/>
      <c r="C346" s="74"/>
      <c r="D346" s="74"/>
      <c r="E346" s="74"/>
      <c r="F346" s="75"/>
      <c r="G346" s="76"/>
      <c r="H346" s="77"/>
      <c r="I346" s="108" t="str">
        <f>IF(B346="","",_xlfn.XLOOKUP(N346,#REF!,#REF!))</f>
        <v/>
      </c>
      <c r="J346" s="105" t="str">
        <f>IF(B346="","",_xlfn.XLOOKUP(N346,#REF!,芝麻工资表!B:B))</f>
        <v/>
      </c>
      <c r="K346" s="105" t="str">
        <f t="shared" si="30"/>
        <v/>
      </c>
      <c r="L346" s="105" t="str">
        <f t="shared" si="31"/>
        <v/>
      </c>
      <c r="M346" s="105" t="str">
        <f>IF(Q346="","",_xlfn.XLOOKUP(Q346,立项!W:W,立项!H:H))</f>
        <v/>
      </c>
      <c r="N346" s="109" t="str">
        <f t="shared" si="32"/>
        <v/>
      </c>
      <c r="O346" s="109" t="str">
        <f t="shared" si="33"/>
        <v/>
      </c>
      <c r="P346" s="110" t="str">
        <f t="shared" si="34"/>
        <v/>
      </c>
      <c r="Q346" s="114" t="str">
        <f t="shared" si="35"/>
        <v/>
      </c>
      <c r="R346" s="82"/>
      <c r="S346" s="81"/>
      <c r="T346" s="81"/>
      <c r="U346" s="81"/>
    </row>
    <row r="347" s="72" customFormat="1" customHeight="1" spans="2:21">
      <c r="B347" s="73"/>
      <c r="C347" s="74"/>
      <c r="D347" s="74"/>
      <c r="E347" s="74"/>
      <c r="F347" s="75"/>
      <c r="G347" s="76"/>
      <c r="H347" s="77"/>
      <c r="I347" s="108" t="str">
        <f>IF(B347="","",_xlfn.XLOOKUP(N347,#REF!,#REF!))</f>
        <v/>
      </c>
      <c r="J347" s="105" t="str">
        <f>IF(B347="","",_xlfn.XLOOKUP(N347,#REF!,芝麻工资表!B:B))</f>
        <v/>
      </c>
      <c r="K347" s="105" t="str">
        <f t="shared" si="30"/>
        <v/>
      </c>
      <c r="L347" s="105" t="str">
        <f t="shared" si="31"/>
        <v/>
      </c>
      <c r="M347" s="105" t="str">
        <f>IF(Q347="","",_xlfn.XLOOKUP(Q347,立项!W:W,立项!H:H))</f>
        <v/>
      </c>
      <c r="N347" s="109" t="str">
        <f t="shared" si="32"/>
        <v/>
      </c>
      <c r="O347" s="109" t="str">
        <f t="shared" si="33"/>
        <v/>
      </c>
      <c r="P347" s="110" t="str">
        <f t="shared" si="34"/>
        <v/>
      </c>
      <c r="Q347" s="114" t="str">
        <f t="shared" si="35"/>
        <v/>
      </c>
      <c r="R347" s="82"/>
      <c r="S347" s="81"/>
      <c r="T347" s="81"/>
      <c r="U347" s="81"/>
    </row>
    <row r="348" s="72" customFormat="1" customHeight="1" spans="2:21">
      <c r="B348" s="73"/>
      <c r="C348" s="74"/>
      <c r="D348" s="74"/>
      <c r="E348" s="74"/>
      <c r="F348" s="75"/>
      <c r="G348" s="76"/>
      <c r="H348" s="77"/>
      <c r="I348" s="108" t="str">
        <f>IF(B348="","",_xlfn.XLOOKUP(N348,#REF!,#REF!))</f>
        <v/>
      </c>
      <c r="J348" s="105" t="str">
        <f>IF(B348="","",_xlfn.XLOOKUP(N348,#REF!,芝麻工资表!B:B))</f>
        <v/>
      </c>
      <c r="K348" s="105" t="str">
        <f t="shared" si="30"/>
        <v/>
      </c>
      <c r="L348" s="105" t="str">
        <f t="shared" si="31"/>
        <v/>
      </c>
      <c r="M348" s="105" t="str">
        <f>IF(Q348="","",_xlfn.XLOOKUP(Q348,立项!W:W,立项!H:H))</f>
        <v/>
      </c>
      <c r="N348" s="109" t="str">
        <f t="shared" si="32"/>
        <v/>
      </c>
      <c r="O348" s="109" t="str">
        <f t="shared" si="33"/>
        <v/>
      </c>
      <c r="P348" s="110" t="str">
        <f t="shared" si="34"/>
        <v/>
      </c>
      <c r="Q348" s="114" t="str">
        <f t="shared" si="35"/>
        <v/>
      </c>
      <c r="R348" s="82"/>
      <c r="S348" s="81"/>
      <c r="T348" s="81"/>
      <c r="U348" s="81"/>
    </row>
    <row r="349" s="72" customFormat="1" customHeight="1" spans="2:21">
      <c r="B349" s="73"/>
      <c r="C349" s="74"/>
      <c r="D349" s="74"/>
      <c r="E349" s="74"/>
      <c r="F349" s="75"/>
      <c r="G349" s="76"/>
      <c r="H349" s="77"/>
      <c r="I349" s="108" t="str">
        <f>IF(B349="","",_xlfn.XLOOKUP(N349,#REF!,#REF!))</f>
        <v/>
      </c>
      <c r="J349" s="105" t="str">
        <f>IF(B349="","",_xlfn.XLOOKUP(N349,#REF!,芝麻工资表!B:B))</f>
        <v/>
      </c>
      <c r="K349" s="105" t="str">
        <f t="shared" si="30"/>
        <v/>
      </c>
      <c r="L349" s="105" t="str">
        <f t="shared" si="31"/>
        <v/>
      </c>
      <c r="M349" s="105" t="str">
        <f>IF(Q349="","",_xlfn.XLOOKUP(Q349,立项!W:W,立项!H:H))</f>
        <v/>
      </c>
      <c r="N349" s="109" t="str">
        <f t="shared" si="32"/>
        <v/>
      </c>
      <c r="O349" s="109" t="str">
        <f t="shared" si="33"/>
        <v/>
      </c>
      <c r="P349" s="110" t="str">
        <f t="shared" si="34"/>
        <v/>
      </c>
      <c r="Q349" s="114" t="str">
        <f t="shared" si="35"/>
        <v/>
      </c>
      <c r="R349" s="82"/>
      <c r="S349" s="81"/>
      <c r="T349" s="81"/>
      <c r="U349" s="81"/>
    </row>
    <row r="350" s="72" customFormat="1" customHeight="1" spans="2:21">
      <c r="B350" s="73"/>
      <c r="C350" s="74"/>
      <c r="D350" s="74"/>
      <c r="E350" s="74"/>
      <c r="F350" s="75"/>
      <c r="G350" s="76"/>
      <c r="H350" s="77"/>
      <c r="I350" s="108" t="str">
        <f>IF(B350="","",_xlfn.XLOOKUP(N350,#REF!,#REF!))</f>
        <v/>
      </c>
      <c r="J350" s="105" t="str">
        <f>IF(B350="","",_xlfn.XLOOKUP(N350,#REF!,芝麻工资表!B:B))</f>
        <v/>
      </c>
      <c r="K350" s="105" t="str">
        <f t="shared" si="30"/>
        <v/>
      </c>
      <c r="L350" s="105" t="str">
        <f t="shared" si="31"/>
        <v/>
      </c>
      <c r="M350" s="105" t="str">
        <f>IF(Q350="","",_xlfn.XLOOKUP(Q350,立项!W:W,立项!H:H))</f>
        <v/>
      </c>
      <c r="N350" s="109" t="str">
        <f t="shared" si="32"/>
        <v/>
      </c>
      <c r="O350" s="109" t="str">
        <f t="shared" si="33"/>
        <v/>
      </c>
      <c r="P350" s="110" t="str">
        <f t="shared" si="34"/>
        <v/>
      </c>
      <c r="Q350" s="114" t="str">
        <f t="shared" si="35"/>
        <v/>
      </c>
      <c r="R350" s="82"/>
      <c r="S350" s="81"/>
      <c r="T350" s="81"/>
      <c r="U350" s="81"/>
    </row>
    <row r="351" s="72" customFormat="1" customHeight="1" spans="2:21">
      <c r="B351" s="73"/>
      <c r="C351" s="74"/>
      <c r="D351" s="74"/>
      <c r="E351" s="74"/>
      <c r="F351" s="75"/>
      <c r="G351" s="76"/>
      <c r="H351" s="77"/>
      <c r="I351" s="108" t="str">
        <f>IF(B351="","",_xlfn.XLOOKUP(N351,#REF!,#REF!))</f>
        <v/>
      </c>
      <c r="J351" s="105" t="str">
        <f>IF(B351="","",_xlfn.XLOOKUP(N351,#REF!,芝麻工资表!B:B))</f>
        <v/>
      </c>
      <c r="K351" s="105" t="str">
        <f t="shared" si="30"/>
        <v/>
      </c>
      <c r="L351" s="105" t="str">
        <f t="shared" si="31"/>
        <v/>
      </c>
      <c r="M351" s="105" t="str">
        <f>IF(Q351="","",_xlfn.XLOOKUP(Q351,立项!W:W,立项!H:H))</f>
        <v/>
      </c>
      <c r="N351" s="109" t="str">
        <f t="shared" si="32"/>
        <v/>
      </c>
      <c r="O351" s="109" t="str">
        <f t="shared" si="33"/>
        <v/>
      </c>
      <c r="P351" s="110" t="str">
        <f t="shared" si="34"/>
        <v/>
      </c>
      <c r="Q351" s="114" t="str">
        <f t="shared" si="35"/>
        <v/>
      </c>
      <c r="R351" s="82"/>
      <c r="S351" s="81"/>
      <c r="T351" s="81"/>
      <c r="U351" s="81"/>
    </row>
    <row r="352" s="72" customFormat="1" customHeight="1" spans="2:21">
      <c r="B352" s="73"/>
      <c r="C352" s="74"/>
      <c r="D352" s="74"/>
      <c r="E352" s="74"/>
      <c r="F352" s="75"/>
      <c r="G352" s="76"/>
      <c r="H352" s="77"/>
      <c r="I352" s="108" t="str">
        <f>IF(B352="","",_xlfn.XLOOKUP(N352,#REF!,#REF!))</f>
        <v/>
      </c>
      <c r="J352" s="105" t="str">
        <f>IF(B352="","",_xlfn.XLOOKUP(N352,#REF!,芝麻工资表!B:B))</f>
        <v/>
      </c>
      <c r="K352" s="105" t="str">
        <f t="shared" si="30"/>
        <v/>
      </c>
      <c r="L352" s="105" t="str">
        <f t="shared" si="31"/>
        <v/>
      </c>
      <c r="M352" s="105" t="str">
        <f>IF(Q352="","",_xlfn.XLOOKUP(Q352,立项!W:W,立项!H:H))</f>
        <v/>
      </c>
      <c r="N352" s="109" t="str">
        <f t="shared" si="32"/>
        <v/>
      </c>
      <c r="O352" s="109" t="str">
        <f t="shared" si="33"/>
        <v/>
      </c>
      <c r="P352" s="110" t="str">
        <f t="shared" si="34"/>
        <v/>
      </c>
      <c r="Q352" s="114" t="str">
        <f t="shared" si="35"/>
        <v/>
      </c>
      <c r="R352" s="82"/>
      <c r="S352" s="81"/>
      <c r="T352" s="81"/>
      <c r="U352" s="81"/>
    </row>
    <row r="353" s="72" customFormat="1" customHeight="1" spans="2:21">
      <c r="B353" s="73"/>
      <c r="C353" s="74"/>
      <c r="D353" s="74"/>
      <c r="E353" s="74"/>
      <c r="F353" s="75"/>
      <c r="G353" s="76"/>
      <c r="H353" s="77"/>
      <c r="I353" s="108" t="str">
        <f>IF(B353="","",_xlfn.XLOOKUP(N353,#REF!,#REF!))</f>
        <v/>
      </c>
      <c r="J353" s="105" t="str">
        <f>IF(B353="","",_xlfn.XLOOKUP(N353,#REF!,芝麻工资表!B:B))</f>
        <v/>
      </c>
      <c r="K353" s="105" t="str">
        <f t="shared" si="30"/>
        <v/>
      </c>
      <c r="L353" s="105" t="str">
        <f t="shared" si="31"/>
        <v/>
      </c>
      <c r="M353" s="105" t="str">
        <f>IF(Q353="","",_xlfn.XLOOKUP(Q353,立项!W:W,立项!H:H))</f>
        <v/>
      </c>
      <c r="N353" s="109" t="str">
        <f t="shared" si="32"/>
        <v/>
      </c>
      <c r="O353" s="109" t="str">
        <f t="shared" si="33"/>
        <v/>
      </c>
      <c r="P353" s="110" t="str">
        <f t="shared" si="34"/>
        <v/>
      </c>
      <c r="Q353" s="114" t="str">
        <f t="shared" si="35"/>
        <v/>
      </c>
      <c r="R353" s="82"/>
      <c r="S353" s="81"/>
      <c r="T353" s="81"/>
      <c r="U353" s="81"/>
    </row>
    <row r="354" s="72" customFormat="1" customHeight="1" spans="2:21">
      <c r="B354" s="73"/>
      <c r="C354" s="74"/>
      <c r="D354" s="74"/>
      <c r="E354" s="74"/>
      <c r="F354" s="75"/>
      <c r="G354" s="76"/>
      <c r="H354" s="77"/>
      <c r="I354" s="108" t="str">
        <f>IF(B354="","",_xlfn.XLOOKUP(N354,#REF!,#REF!))</f>
        <v/>
      </c>
      <c r="J354" s="105" t="str">
        <f>IF(B354="","",_xlfn.XLOOKUP(N354,#REF!,芝麻工资表!B:B))</f>
        <v/>
      </c>
      <c r="K354" s="105" t="str">
        <f t="shared" si="30"/>
        <v/>
      </c>
      <c r="L354" s="105" t="str">
        <f t="shared" si="31"/>
        <v/>
      </c>
      <c r="M354" s="105" t="str">
        <f>IF(Q354="","",_xlfn.XLOOKUP(Q354,立项!W:W,立项!H:H))</f>
        <v/>
      </c>
      <c r="N354" s="109" t="str">
        <f t="shared" si="32"/>
        <v/>
      </c>
      <c r="O354" s="109" t="str">
        <f t="shared" si="33"/>
        <v/>
      </c>
      <c r="P354" s="110" t="str">
        <f t="shared" si="34"/>
        <v/>
      </c>
      <c r="Q354" s="114" t="str">
        <f t="shared" si="35"/>
        <v/>
      </c>
      <c r="R354" s="82"/>
      <c r="S354" s="81"/>
      <c r="T354" s="81"/>
      <c r="U354" s="81"/>
    </row>
    <row r="355" s="72" customFormat="1" customHeight="1" spans="2:21">
      <c r="B355" s="73"/>
      <c r="C355" s="74"/>
      <c r="D355" s="74"/>
      <c r="E355" s="74"/>
      <c r="F355" s="75"/>
      <c r="G355" s="76"/>
      <c r="H355" s="77"/>
      <c r="I355" s="108" t="str">
        <f>IF(B355="","",_xlfn.XLOOKUP(N355,#REF!,#REF!))</f>
        <v/>
      </c>
      <c r="J355" s="105" t="str">
        <f>IF(B355="","",_xlfn.XLOOKUP(N355,#REF!,芝麻工资表!B:B))</f>
        <v/>
      </c>
      <c r="K355" s="105" t="str">
        <f t="shared" si="30"/>
        <v/>
      </c>
      <c r="L355" s="105" t="str">
        <f t="shared" si="31"/>
        <v/>
      </c>
      <c r="M355" s="105" t="str">
        <f>IF(Q355="","",_xlfn.XLOOKUP(Q355,立项!W:W,立项!H:H))</f>
        <v/>
      </c>
      <c r="N355" s="109" t="str">
        <f t="shared" si="32"/>
        <v/>
      </c>
      <c r="O355" s="109" t="str">
        <f t="shared" si="33"/>
        <v/>
      </c>
      <c r="P355" s="110" t="str">
        <f t="shared" si="34"/>
        <v/>
      </c>
      <c r="Q355" s="114" t="str">
        <f t="shared" si="35"/>
        <v/>
      </c>
      <c r="R355" s="82"/>
      <c r="S355" s="81"/>
      <c r="T355" s="81"/>
      <c r="U355" s="81"/>
    </row>
    <row r="356" s="72" customFormat="1" customHeight="1" spans="2:21">
      <c r="B356" s="73"/>
      <c r="C356" s="74"/>
      <c r="D356" s="74"/>
      <c r="E356" s="74"/>
      <c r="F356" s="75"/>
      <c r="G356" s="76"/>
      <c r="H356" s="77"/>
      <c r="I356" s="108" t="str">
        <f>IF(B356="","",_xlfn.XLOOKUP(N356,#REF!,#REF!))</f>
        <v/>
      </c>
      <c r="J356" s="105" t="str">
        <f>IF(B356="","",_xlfn.XLOOKUP(N356,#REF!,芝麻工资表!B:B))</f>
        <v/>
      </c>
      <c r="K356" s="105" t="str">
        <f t="shared" si="30"/>
        <v/>
      </c>
      <c r="L356" s="105" t="str">
        <f t="shared" si="31"/>
        <v/>
      </c>
      <c r="M356" s="105" t="str">
        <f>IF(Q356="","",_xlfn.XLOOKUP(Q356,立项!W:W,立项!H:H))</f>
        <v/>
      </c>
      <c r="N356" s="109" t="str">
        <f t="shared" si="32"/>
        <v/>
      </c>
      <c r="O356" s="109" t="str">
        <f t="shared" si="33"/>
        <v/>
      </c>
      <c r="P356" s="110" t="str">
        <f t="shared" si="34"/>
        <v/>
      </c>
      <c r="Q356" s="114" t="str">
        <f t="shared" si="35"/>
        <v/>
      </c>
      <c r="R356" s="82"/>
      <c r="S356" s="81"/>
      <c r="T356" s="81"/>
      <c r="U356" s="81"/>
    </row>
    <row r="357" s="72" customFormat="1" customHeight="1" spans="2:21">
      <c r="B357" s="73"/>
      <c r="C357" s="74"/>
      <c r="D357" s="74"/>
      <c r="E357" s="74"/>
      <c r="F357" s="75"/>
      <c r="G357" s="76"/>
      <c r="H357" s="77"/>
      <c r="I357" s="108" t="str">
        <f>IF(B357="","",_xlfn.XLOOKUP(N357,#REF!,#REF!))</f>
        <v/>
      </c>
      <c r="J357" s="105" t="str">
        <f>IF(B357="","",_xlfn.XLOOKUP(N357,#REF!,芝麻工资表!B:B))</f>
        <v/>
      </c>
      <c r="K357" s="105" t="str">
        <f t="shared" si="30"/>
        <v/>
      </c>
      <c r="L357" s="105" t="str">
        <f t="shared" si="31"/>
        <v/>
      </c>
      <c r="M357" s="105" t="str">
        <f>IF(Q357="","",_xlfn.XLOOKUP(Q357,立项!W:W,立项!H:H))</f>
        <v/>
      </c>
      <c r="N357" s="109" t="str">
        <f t="shared" si="32"/>
        <v/>
      </c>
      <c r="O357" s="109" t="str">
        <f t="shared" si="33"/>
        <v/>
      </c>
      <c r="P357" s="110" t="str">
        <f t="shared" si="34"/>
        <v/>
      </c>
      <c r="Q357" s="114" t="str">
        <f t="shared" si="35"/>
        <v/>
      </c>
      <c r="R357" s="82"/>
      <c r="S357" s="81"/>
      <c r="T357" s="81"/>
      <c r="U357" s="81"/>
    </row>
    <row r="358" s="72" customFormat="1" customHeight="1" spans="2:21">
      <c r="B358" s="73"/>
      <c r="C358" s="74"/>
      <c r="D358" s="74"/>
      <c r="E358" s="74"/>
      <c r="F358" s="75"/>
      <c r="G358" s="76"/>
      <c r="H358" s="77"/>
      <c r="I358" s="108" t="str">
        <f>IF(B358="","",_xlfn.XLOOKUP(N358,#REF!,#REF!))</f>
        <v/>
      </c>
      <c r="J358" s="105" t="str">
        <f>IF(B358="","",_xlfn.XLOOKUP(N358,#REF!,芝麻工资表!B:B))</f>
        <v/>
      </c>
      <c r="K358" s="105" t="str">
        <f t="shared" si="30"/>
        <v/>
      </c>
      <c r="L358" s="105" t="str">
        <f t="shared" si="31"/>
        <v/>
      </c>
      <c r="M358" s="105" t="str">
        <f>IF(Q358="","",_xlfn.XLOOKUP(Q358,立项!W:W,立项!H:H))</f>
        <v/>
      </c>
      <c r="N358" s="109" t="str">
        <f t="shared" si="32"/>
        <v/>
      </c>
      <c r="O358" s="109" t="str">
        <f t="shared" si="33"/>
        <v/>
      </c>
      <c r="P358" s="110" t="str">
        <f t="shared" si="34"/>
        <v/>
      </c>
      <c r="Q358" s="114" t="str">
        <f t="shared" si="35"/>
        <v/>
      </c>
      <c r="R358" s="82"/>
      <c r="S358" s="81"/>
      <c r="T358" s="81"/>
      <c r="U358" s="81"/>
    </row>
    <row r="359" s="72" customFormat="1" customHeight="1" spans="2:21">
      <c r="B359" s="73"/>
      <c r="C359" s="74"/>
      <c r="D359" s="74"/>
      <c r="E359" s="74"/>
      <c r="F359" s="75"/>
      <c r="G359" s="76"/>
      <c r="H359" s="77"/>
      <c r="I359" s="108" t="str">
        <f>IF(B359="","",_xlfn.XLOOKUP(N359,#REF!,#REF!))</f>
        <v/>
      </c>
      <c r="J359" s="105" t="str">
        <f>IF(B359="","",_xlfn.XLOOKUP(N359,#REF!,芝麻工资表!B:B))</f>
        <v/>
      </c>
      <c r="K359" s="105" t="str">
        <f t="shared" si="30"/>
        <v/>
      </c>
      <c r="L359" s="105" t="str">
        <f t="shared" si="31"/>
        <v/>
      </c>
      <c r="M359" s="105" t="str">
        <f>IF(Q359="","",_xlfn.XLOOKUP(Q359,立项!W:W,立项!H:H))</f>
        <v/>
      </c>
      <c r="N359" s="109" t="str">
        <f t="shared" si="32"/>
        <v/>
      </c>
      <c r="O359" s="109" t="str">
        <f t="shared" si="33"/>
        <v/>
      </c>
      <c r="P359" s="110" t="str">
        <f t="shared" si="34"/>
        <v/>
      </c>
      <c r="Q359" s="114" t="str">
        <f t="shared" si="35"/>
        <v/>
      </c>
      <c r="R359" s="82"/>
      <c r="S359" s="81"/>
      <c r="T359" s="81"/>
      <c r="U359" s="81"/>
    </row>
    <row r="360" s="72" customFormat="1" customHeight="1" spans="2:21">
      <c r="B360" s="73"/>
      <c r="C360" s="74"/>
      <c r="D360" s="74"/>
      <c r="E360" s="74"/>
      <c r="F360" s="75"/>
      <c r="G360" s="76"/>
      <c r="H360" s="77"/>
      <c r="I360" s="108" t="str">
        <f>IF(B360="","",_xlfn.XLOOKUP(N360,#REF!,#REF!))</f>
        <v/>
      </c>
      <c r="J360" s="105" t="str">
        <f>IF(B360="","",_xlfn.XLOOKUP(N360,#REF!,芝麻工资表!B:B))</f>
        <v/>
      </c>
      <c r="K360" s="105" t="str">
        <f t="shared" si="30"/>
        <v/>
      </c>
      <c r="L360" s="105" t="str">
        <f t="shared" si="31"/>
        <v/>
      </c>
      <c r="M360" s="105" t="str">
        <f>IF(Q360="","",_xlfn.XLOOKUP(Q360,立项!W:W,立项!H:H))</f>
        <v/>
      </c>
      <c r="N360" s="109" t="str">
        <f t="shared" si="32"/>
        <v/>
      </c>
      <c r="O360" s="109" t="str">
        <f t="shared" si="33"/>
        <v/>
      </c>
      <c r="P360" s="110" t="str">
        <f t="shared" si="34"/>
        <v/>
      </c>
      <c r="Q360" s="114" t="str">
        <f t="shared" si="35"/>
        <v/>
      </c>
      <c r="R360" s="82"/>
      <c r="S360" s="81"/>
      <c r="T360" s="81"/>
      <c r="U360" s="81"/>
    </row>
    <row r="361" s="72" customFormat="1" customHeight="1" spans="2:21">
      <c r="B361" s="73"/>
      <c r="C361" s="74"/>
      <c r="D361" s="74"/>
      <c r="E361" s="74"/>
      <c r="F361" s="75"/>
      <c r="G361" s="76"/>
      <c r="H361" s="77"/>
      <c r="I361" s="108" t="str">
        <f>IF(B361="","",_xlfn.XLOOKUP(N361,#REF!,#REF!))</f>
        <v/>
      </c>
      <c r="J361" s="105" t="str">
        <f>IF(B361="","",_xlfn.XLOOKUP(N361,#REF!,芝麻工资表!B:B))</f>
        <v/>
      </c>
      <c r="K361" s="105" t="str">
        <f t="shared" si="30"/>
        <v/>
      </c>
      <c r="L361" s="105" t="str">
        <f t="shared" si="31"/>
        <v/>
      </c>
      <c r="M361" s="105" t="str">
        <f>IF(Q361="","",_xlfn.XLOOKUP(Q361,立项!W:W,立项!H:H))</f>
        <v/>
      </c>
      <c r="N361" s="109" t="str">
        <f t="shared" si="32"/>
        <v/>
      </c>
      <c r="O361" s="109" t="str">
        <f t="shared" si="33"/>
        <v/>
      </c>
      <c r="P361" s="110" t="str">
        <f t="shared" si="34"/>
        <v/>
      </c>
      <c r="Q361" s="114" t="str">
        <f t="shared" si="35"/>
        <v/>
      </c>
      <c r="R361" s="82"/>
      <c r="S361" s="81"/>
      <c r="T361" s="81"/>
      <c r="U361" s="81"/>
    </row>
    <row r="362" s="72" customFormat="1" customHeight="1" spans="2:21">
      <c r="B362" s="73"/>
      <c r="C362" s="74"/>
      <c r="D362" s="74"/>
      <c r="E362" s="74"/>
      <c r="F362" s="75"/>
      <c r="G362" s="76"/>
      <c r="H362" s="77"/>
      <c r="I362" s="108" t="str">
        <f>IF(B362="","",_xlfn.XLOOKUP(N362,#REF!,#REF!))</f>
        <v/>
      </c>
      <c r="J362" s="105" t="str">
        <f>IF(B362="","",_xlfn.XLOOKUP(N362,#REF!,芝麻工资表!B:B))</f>
        <v/>
      </c>
      <c r="K362" s="105" t="str">
        <f t="shared" si="30"/>
        <v/>
      </c>
      <c r="L362" s="105" t="str">
        <f t="shared" si="31"/>
        <v/>
      </c>
      <c r="M362" s="105" t="str">
        <f>IF(Q362="","",_xlfn.XLOOKUP(Q362,立项!W:W,立项!H:H))</f>
        <v/>
      </c>
      <c r="N362" s="109" t="str">
        <f t="shared" si="32"/>
        <v/>
      </c>
      <c r="O362" s="109" t="str">
        <f t="shared" si="33"/>
        <v/>
      </c>
      <c r="P362" s="110" t="str">
        <f t="shared" si="34"/>
        <v/>
      </c>
      <c r="Q362" s="114" t="str">
        <f t="shared" si="35"/>
        <v/>
      </c>
      <c r="R362" s="82"/>
      <c r="S362" s="81"/>
      <c r="T362" s="81"/>
      <c r="U362" s="81"/>
    </row>
    <row r="363" s="72" customFormat="1" customHeight="1" spans="2:21">
      <c r="B363" s="73"/>
      <c r="C363" s="74"/>
      <c r="D363" s="74"/>
      <c r="E363" s="74"/>
      <c r="F363" s="75"/>
      <c r="G363" s="76"/>
      <c r="H363" s="77"/>
      <c r="I363" s="108" t="str">
        <f>IF(B363="","",_xlfn.XLOOKUP(N363,#REF!,#REF!))</f>
        <v/>
      </c>
      <c r="J363" s="105" t="str">
        <f>IF(B363="","",_xlfn.XLOOKUP(N363,#REF!,芝麻工资表!B:B))</f>
        <v/>
      </c>
      <c r="K363" s="105" t="str">
        <f t="shared" si="30"/>
        <v/>
      </c>
      <c r="L363" s="105" t="str">
        <f t="shared" si="31"/>
        <v/>
      </c>
      <c r="M363" s="105" t="str">
        <f>IF(Q363="","",_xlfn.XLOOKUP(Q363,立项!W:W,立项!H:H))</f>
        <v/>
      </c>
      <c r="N363" s="109" t="str">
        <f t="shared" si="32"/>
        <v/>
      </c>
      <c r="O363" s="109" t="str">
        <f t="shared" si="33"/>
        <v/>
      </c>
      <c r="P363" s="110" t="str">
        <f t="shared" si="34"/>
        <v/>
      </c>
      <c r="Q363" s="114" t="str">
        <f t="shared" si="35"/>
        <v/>
      </c>
      <c r="R363" s="82"/>
      <c r="S363" s="81"/>
      <c r="T363" s="81"/>
      <c r="U363" s="81"/>
    </row>
    <row r="364" s="72" customFormat="1" customHeight="1" spans="2:21">
      <c r="B364" s="73"/>
      <c r="C364" s="74"/>
      <c r="D364" s="74"/>
      <c r="E364" s="74"/>
      <c r="F364" s="75"/>
      <c r="G364" s="76"/>
      <c r="H364" s="77"/>
      <c r="I364" s="108" t="str">
        <f>IF(B364="","",_xlfn.XLOOKUP(N364,#REF!,#REF!))</f>
        <v/>
      </c>
      <c r="J364" s="105" t="str">
        <f>IF(B364="","",_xlfn.XLOOKUP(N364,#REF!,芝麻工资表!B:B))</f>
        <v/>
      </c>
      <c r="K364" s="105" t="str">
        <f t="shared" si="30"/>
        <v/>
      </c>
      <c r="L364" s="105" t="str">
        <f t="shared" si="31"/>
        <v/>
      </c>
      <c r="M364" s="105" t="str">
        <f>IF(Q364="","",_xlfn.XLOOKUP(Q364,立项!W:W,立项!H:H))</f>
        <v/>
      </c>
      <c r="N364" s="109" t="str">
        <f t="shared" si="32"/>
        <v/>
      </c>
      <c r="O364" s="109" t="str">
        <f t="shared" si="33"/>
        <v/>
      </c>
      <c r="P364" s="110" t="str">
        <f t="shared" si="34"/>
        <v/>
      </c>
      <c r="Q364" s="114" t="str">
        <f t="shared" si="35"/>
        <v/>
      </c>
      <c r="R364" s="82"/>
      <c r="S364" s="81"/>
      <c r="T364" s="81"/>
      <c r="U364" s="81"/>
    </row>
    <row r="365" s="72" customFormat="1" customHeight="1" spans="2:21">
      <c r="B365" s="73"/>
      <c r="C365" s="74"/>
      <c r="D365" s="74"/>
      <c r="E365" s="74"/>
      <c r="F365" s="75"/>
      <c r="G365" s="76"/>
      <c r="H365" s="77"/>
      <c r="I365" s="108" t="str">
        <f>IF(B365="","",_xlfn.XLOOKUP(N365,#REF!,#REF!))</f>
        <v/>
      </c>
      <c r="J365" s="105" t="str">
        <f>IF(B365="","",_xlfn.XLOOKUP(N365,#REF!,芝麻工资表!B:B))</f>
        <v/>
      </c>
      <c r="K365" s="105" t="str">
        <f t="shared" si="30"/>
        <v/>
      </c>
      <c r="L365" s="105" t="str">
        <f t="shared" si="31"/>
        <v/>
      </c>
      <c r="M365" s="105" t="str">
        <f>IF(Q365="","",_xlfn.XLOOKUP(Q365,立项!W:W,立项!H:H))</f>
        <v/>
      </c>
      <c r="N365" s="109" t="str">
        <f t="shared" si="32"/>
        <v/>
      </c>
      <c r="O365" s="109" t="str">
        <f t="shared" si="33"/>
        <v/>
      </c>
      <c r="P365" s="110" t="str">
        <f t="shared" si="34"/>
        <v/>
      </c>
      <c r="Q365" s="114" t="str">
        <f t="shared" si="35"/>
        <v/>
      </c>
      <c r="R365" s="82"/>
      <c r="S365" s="81"/>
      <c r="T365" s="81"/>
      <c r="U365" s="81"/>
    </row>
    <row r="366" s="72" customFormat="1" customHeight="1" spans="2:21">
      <c r="B366" s="73"/>
      <c r="C366" s="74"/>
      <c r="D366" s="74"/>
      <c r="E366" s="74"/>
      <c r="F366" s="75"/>
      <c r="G366" s="76"/>
      <c r="H366" s="77"/>
      <c r="I366" s="108" t="str">
        <f>IF(B366="","",_xlfn.XLOOKUP(N366,#REF!,#REF!))</f>
        <v/>
      </c>
      <c r="J366" s="105" t="str">
        <f>IF(B366="","",_xlfn.XLOOKUP(N366,#REF!,芝麻工资表!B:B))</f>
        <v/>
      </c>
      <c r="K366" s="105" t="str">
        <f t="shared" si="30"/>
        <v/>
      </c>
      <c r="L366" s="105" t="str">
        <f t="shared" si="31"/>
        <v/>
      </c>
      <c r="M366" s="105" t="str">
        <f>IF(Q366="","",_xlfn.XLOOKUP(Q366,立项!W:W,立项!H:H))</f>
        <v/>
      </c>
      <c r="N366" s="109" t="str">
        <f t="shared" si="32"/>
        <v/>
      </c>
      <c r="O366" s="109" t="str">
        <f t="shared" si="33"/>
        <v/>
      </c>
      <c r="P366" s="110" t="str">
        <f t="shared" si="34"/>
        <v/>
      </c>
      <c r="Q366" s="114" t="str">
        <f t="shared" si="35"/>
        <v/>
      </c>
      <c r="R366" s="82"/>
      <c r="S366" s="81"/>
      <c r="T366" s="81"/>
      <c r="U366" s="81"/>
    </row>
    <row r="367" s="72" customFormat="1" customHeight="1" spans="2:21">
      <c r="B367" s="73"/>
      <c r="C367" s="74"/>
      <c r="D367" s="74"/>
      <c r="E367" s="74"/>
      <c r="F367" s="75"/>
      <c r="G367" s="76"/>
      <c r="H367" s="77"/>
      <c r="I367" s="108" t="str">
        <f>IF(B367="","",_xlfn.XLOOKUP(N367,#REF!,#REF!))</f>
        <v/>
      </c>
      <c r="J367" s="105" t="str">
        <f>IF(B367="","",_xlfn.XLOOKUP(N367,#REF!,芝麻工资表!B:B))</f>
        <v/>
      </c>
      <c r="K367" s="105" t="str">
        <f t="shared" si="30"/>
        <v/>
      </c>
      <c r="L367" s="105" t="str">
        <f t="shared" si="31"/>
        <v/>
      </c>
      <c r="M367" s="105" t="str">
        <f>IF(Q367="","",_xlfn.XLOOKUP(Q367,立项!W:W,立项!H:H))</f>
        <v/>
      </c>
      <c r="N367" s="109" t="str">
        <f t="shared" si="32"/>
        <v/>
      </c>
      <c r="O367" s="109" t="str">
        <f t="shared" si="33"/>
        <v/>
      </c>
      <c r="P367" s="110" t="str">
        <f t="shared" si="34"/>
        <v/>
      </c>
      <c r="Q367" s="114" t="str">
        <f t="shared" si="35"/>
        <v/>
      </c>
      <c r="R367" s="82"/>
      <c r="S367" s="81"/>
      <c r="T367" s="81"/>
      <c r="U367" s="81"/>
    </row>
    <row r="368" s="72" customFormat="1" customHeight="1" spans="2:21">
      <c r="B368" s="73"/>
      <c r="C368" s="74"/>
      <c r="D368" s="74"/>
      <c r="E368" s="74"/>
      <c r="F368" s="75"/>
      <c r="G368" s="76"/>
      <c r="H368" s="77"/>
      <c r="I368" s="108" t="str">
        <f>IF(B368="","",_xlfn.XLOOKUP(N368,#REF!,#REF!))</f>
        <v/>
      </c>
      <c r="J368" s="105" t="str">
        <f>IF(B368="","",_xlfn.XLOOKUP(N368,#REF!,芝麻工资表!B:B))</f>
        <v/>
      </c>
      <c r="K368" s="105" t="str">
        <f t="shared" si="30"/>
        <v/>
      </c>
      <c r="L368" s="105" t="str">
        <f t="shared" si="31"/>
        <v/>
      </c>
      <c r="M368" s="105" t="str">
        <f>IF(Q368="","",_xlfn.XLOOKUP(Q368,立项!W:W,立项!H:H))</f>
        <v/>
      </c>
      <c r="N368" s="109" t="str">
        <f t="shared" si="32"/>
        <v/>
      </c>
      <c r="O368" s="109" t="str">
        <f t="shared" si="33"/>
        <v/>
      </c>
      <c r="P368" s="110" t="str">
        <f t="shared" si="34"/>
        <v/>
      </c>
      <c r="Q368" s="114" t="str">
        <f t="shared" si="35"/>
        <v/>
      </c>
      <c r="R368" s="82"/>
      <c r="S368" s="81"/>
      <c r="T368" s="81"/>
      <c r="U368" s="81"/>
    </row>
    <row r="369" s="72" customFormat="1" customHeight="1" spans="2:21">
      <c r="B369" s="73"/>
      <c r="C369" s="74"/>
      <c r="D369" s="74"/>
      <c r="E369" s="74"/>
      <c r="F369" s="75"/>
      <c r="G369" s="76"/>
      <c r="H369" s="77"/>
      <c r="I369" s="108" t="str">
        <f>IF(B369="","",_xlfn.XLOOKUP(N369,#REF!,#REF!))</f>
        <v/>
      </c>
      <c r="J369" s="105" t="str">
        <f>IF(B369="","",_xlfn.XLOOKUP(N369,#REF!,芝麻工资表!B:B))</f>
        <v/>
      </c>
      <c r="K369" s="105" t="str">
        <f t="shared" si="30"/>
        <v/>
      </c>
      <c r="L369" s="105" t="str">
        <f t="shared" si="31"/>
        <v/>
      </c>
      <c r="M369" s="105" t="str">
        <f>IF(Q369="","",_xlfn.XLOOKUP(Q369,立项!W:W,立项!H:H))</f>
        <v/>
      </c>
      <c r="N369" s="109" t="str">
        <f t="shared" si="32"/>
        <v/>
      </c>
      <c r="O369" s="109" t="str">
        <f t="shared" si="33"/>
        <v/>
      </c>
      <c r="P369" s="110" t="str">
        <f t="shared" si="34"/>
        <v/>
      </c>
      <c r="Q369" s="114" t="str">
        <f t="shared" si="35"/>
        <v/>
      </c>
      <c r="R369" s="82"/>
      <c r="S369" s="81"/>
      <c r="T369" s="81"/>
      <c r="U369" s="81"/>
    </row>
    <row r="370" s="72" customFormat="1" customHeight="1" spans="2:21">
      <c r="B370" s="73"/>
      <c r="C370" s="74"/>
      <c r="D370" s="74"/>
      <c r="E370" s="74"/>
      <c r="F370" s="75"/>
      <c r="G370" s="76"/>
      <c r="H370" s="77"/>
      <c r="I370" s="108" t="str">
        <f>IF(B370="","",_xlfn.XLOOKUP(N370,#REF!,#REF!))</f>
        <v/>
      </c>
      <c r="J370" s="105" t="str">
        <f>IF(B370="","",_xlfn.XLOOKUP(N370,#REF!,芝麻工资表!B:B))</f>
        <v/>
      </c>
      <c r="K370" s="105" t="str">
        <f t="shared" si="30"/>
        <v/>
      </c>
      <c r="L370" s="105" t="str">
        <f t="shared" si="31"/>
        <v/>
      </c>
      <c r="M370" s="105" t="str">
        <f>IF(Q370="","",_xlfn.XLOOKUP(Q370,立项!W:W,立项!H:H))</f>
        <v/>
      </c>
      <c r="N370" s="109" t="str">
        <f t="shared" si="32"/>
        <v/>
      </c>
      <c r="O370" s="109" t="str">
        <f t="shared" si="33"/>
        <v/>
      </c>
      <c r="P370" s="110" t="str">
        <f t="shared" si="34"/>
        <v/>
      </c>
      <c r="Q370" s="114" t="str">
        <f t="shared" si="35"/>
        <v/>
      </c>
      <c r="R370" s="82"/>
      <c r="S370" s="81"/>
      <c r="T370" s="81"/>
      <c r="U370" s="81"/>
    </row>
    <row r="371" s="72" customFormat="1" customHeight="1" spans="2:21">
      <c r="B371" s="73"/>
      <c r="C371" s="74"/>
      <c r="D371" s="74"/>
      <c r="E371" s="74"/>
      <c r="F371" s="75"/>
      <c r="G371" s="76"/>
      <c r="H371" s="77"/>
      <c r="I371" s="108" t="str">
        <f>IF(B371="","",_xlfn.XLOOKUP(N371,#REF!,#REF!))</f>
        <v/>
      </c>
      <c r="J371" s="105" t="str">
        <f>IF(B371="","",_xlfn.XLOOKUP(N371,#REF!,芝麻工资表!B:B))</f>
        <v/>
      </c>
      <c r="K371" s="105" t="str">
        <f t="shared" si="30"/>
        <v/>
      </c>
      <c r="L371" s="105" t="str">
        <f t="shared" si="31"/>
        <v/>
      </c>
      <c r="M371" s="105" t="str">
        <f>IF(Q371="","",_xlfn.XLOOKUP(Q371,立项!W:W,立项!H:H))</f>
        <v/>
      </c>
      <c r="N371" s="109" t="str">
        <f t="shared" si="32"/>
        <v/>
      </c>
      <c r="O371" s="109" t="str">
        <f t="shared" si="33"/>
        <v/>
      </c>
      <c r="P371" s="110" t="str">
        <f t="shared" si="34"/>
        <v/>
      </c>
      <c r="Q371" s="114" t="str">
        <f t="shared" si="35"/>
        <v/>
      </c>
      <c r="R371" s="82"/>
      <c r="S371" s="81"/>
      <c r="T371" s="81"/>
      <c r="U371" s="81"/>
    </row>
    <row r="372" s="72" customFormat="1" customHeight="1" spans="2:21">
      <c r="B372" s="73"/>
      <c r="C372" s="74"/>
      <c r="D372" s="74"/>
      <c r="E372" s="74"/>
      <c r="F372" s="75"/>
      <c r="G372" s="76"/>
      <c r="H372" s="77"/>
      <c r="I372" s="108" t="str">
        <f>IF(B372="","",_xlfn.XLOOKUP(N372,#REF!,#REF!))</f>
        <v/>
      </c>
      <c r="J372" s="105" t="str">
        <f>IF(B372="","",_xlfn.XLOOKUP(N372,#REF!,芝麻工资表!B:B))</f>
        <v/>
      </c>
      <c r="K372" s="105" t="str">
        <f t="shared" si="30"/>
        <v/>
      </c>
      <c r="L372" s="105" t="str">
        <f t="shared" si="31"/>
        <v/>
      </c>
      <c r="M372" s="105" t="str">
        <f>IF(Q372="","",_xlfn.XLOOKUP(Q372,立项!W:W,立项!H:H))</f>
        <v/>
      </c>
      <c r="N372" s="109" t="str">
        <f t="shared" si="32"/>
        <v/>
      </c>
      <c r="O372" s="109" t="str">
        <f t="shared" si="33"/>
        <v/>
      </c>
      <c r="P372" s="110" t="str">
        <f t="shared" si="34"/>
        <v/>
      </c>
      <c r="Q372" s="114" t="str">
        <f t="shared" si="35"/>
        <v/>
      </c>
      <c r="R372" s="82"/>
      <c r="S372" s="81"/>
      <c r="T372" s="81"/>
      <c r="U372" s="81"/>
    </row>
    <row r="373" s="72" customFormat="1" customHeight="1" spans="2:21">
      <c r="B373" s="73"/>
      <c r="C373" s="74"/>
      <c r="D373" s="74"/>
      <c r="E373" s="74"/>
      <c r="F373" s="75"/>
      <c r="G373" s="76"/>
      <c r="H373" s="77"/>
      <c r="I373" s="108" t="str">
        <f>IF(B373="","",_xlfn.XLOOKUP(N373,#REF!,#REF!))</f>
        <v/>
      </c>
      <c r="J373" s="105" t="str">
        <f>IF(B373="","",_xlfn.XLOOKUP(N373,#REF!,芝麻工资表!B:B))</f>
        <v/>
      </c>
      <c r="K373" s="105" t="str">
        <f t="shared" si="30"/>
        <v/>
      </c>
      <c r="L373" s="105" t="str">
        <f t="shared" si="31"/>
        <v/>
      </c>
      <c r="M373" s="105" t="str">
        <f>IF(Q373="","",_xlfn.XLOOKUP(Q373,立项!W:W,立项!H:H))</f>
        <v/>
      </c>
      <c r="N373" s="109" t="str">
        <f t="shared" si="32"/>
        <v/>
      </c>
      <c r="O373" s="109" t="str">
        <f t="shared" si="33"/>
        <v/>
      </c>
      <c r="P373" s="110" t="str">
        <f t="shared" si="34"/>
        <v/>
      </c>
      <c r="Q373" s="114" t="str">
        <f t="shared" si="35"/>
        <v/>
      </c>
      <c r="R373" s="82"/>
      <c r="S373" s="81"/>
      <c r="T373" s="81"/>
      <c r="U373" s="81"/>
    </row>
    <row r="374" s="72" customFormat="1" customHeight="1" spans="2:21">
      <c r="B374" s="73"/>
      <c r="C374" s="74"/>
      <c r="D374" s="74"/>
      <c r="E374" s="74"/>
      <c r="F374" s="75"/>
      <c r="G374" s="76"/>
      <c r="H374" s="77"/>
      <c r="I374" s="108" t="str">
        <f>IF(B374="","",_xlfn.XLOOKUP(N374,#REF!,#REF!))</f>
        <v/>
      </c>
      <c r="J374" s="105" t="str">
        <f>IF(B374="","",_xlfn.XLOOKUP(N374,#REF!,芝麻工资表!B:B))</f>
        <v/>
      </c>
      <c r="K374" s="105" t="str">
        <f t="shared" si="30"/>
        <v/>
      </c>
      <c r="L374" s="105" t="str">
        <f t="shared" si="31"/>
        <v/>
      </c>
      <c r="M374" s="105" t="str">
        <f>IF(Q374="","",_xlfn.XLOOKUP(Q374,立项!W:W,立项!H:H))</f>
        <v/>
      </c>
      <c r="N374" s="109" t="str">
        <f t="shared" si="32"/>
        <v/>
      </c>
      <c r="O374" s="109" t="str">
        <f t="shared" si="33"/>
        <v/>
      </c>
      <c r="P374" s="110" t="str">
        <f t="shared" si="34"/>
        <v/>
      </c>
      <c r="Q374" s="114" t="str">
        <f t="shared" si="35"/>
        <v/>
      </c>
      <c r="R374" s="82"/>
      <c r="S374" s="81"/>
      <c r="T374" s="81"/>
      <c r="U374" s="81"/>
    </row>
    <row r="375" s="72" customFormat="1" customHeight="1" spans="2:21">
      <c r="B375" s="73"/>
      <c r="C375" s="74"/>
      <c r="D375" s="74"/>
      <c r="E375" s="74"/>
      <c r="F375" s="75"/>
      <c r="G375" s="76"/>
      <c r="H375" s="77"/>
      <c r="I375" s="108" t="str">
        <f>IF(B375="","",_xlfn.XLOOKUP(N375,#REF!,#REF!))</f>
        <v/>
      </c>
      <c r="J375" s="105" t="str">
        <f>IF(B375="","",_xlfn.XLOOKUP(N375,#REF!,芝麻工资表!B:B))</f>
        <v/>
      </c>
      <c r="K375" s="105" t="str">
        <f t="shared" si="30"/>
        <v/>
      </c>
      <c r="L375" s="105" t="str">
        <f t="shared" si="31"/>
        <v/>
      </c>
      <c r="M375" s="105" t="str">
        <f>IF(Q375="","",_xlfn.XLOOKUP(Q375,立项!W:W,立项!H:H))</f>
        <v/>
      </c>
      <c r="N375" s="109" t="str">
        <f t="shared" si="32"/>
        <v/>
      </c>
      <c r="O375" s="109" t="str">
        <f t="shared" si="33"/>
        <v/>
      </c>
      <c r="P375" s="110" t="str">
        <f t="shared" si="34"/>
        <v/>
      </c>
      <c r="Q375" s="114" t="str">
        <f t="shared" si="35"/>
        <v/>
      </c>
      <c r="R375" s="82"/>
      <c r="S375" s="81"/>
      <c r="T375" s="81"/>
      <c r="U375" s="81"/>
    </row>
    <row r="376" s="72" customFormat="1" customHeight="1" spans="2:21">
      <c r="B376" s="73"/>
      <c r="C376" s="74"/>
      <c r="D376" s="74"/>
      <c r="E376" s="74"/>
      <c r="F376" s="75"/>
      <c r="G376" s="76"/>
      <c r="H376" s="77"/>
      <c r="I376" s="108" t="str">
        <f>IF(B376="","",_xlfn.XLOOKUP(N376,#REF!,#REF!))</f>
        <v/>
      </c>
      <c r="J376" s="105" t="str">
        <f>IF(B376="","",_xlfn.XLOOKUP(N376,#REF!,芝麻工资表!B:B))</f>
        <v/>
      </c>
      <c r="K376" s="105" t="str">
        <f t="shared" si="30"/>
        <v/>
      </c>
      <c r="L376" s="105" t="str">
        <f t="shared" si="31"/>
        <v/>
      </c>
      <c r="M376" s="105" t="str">
        <f>IF(Q376="","",_xlfn.XLOOKUP(Q376,立项!W:W,立项!H:H))</f>
        <v/>
      </c>
      <c r="N376" s="109" t="str">
        <f t="shared" si="32"/>
        <v/>
      </c>
      <c r="O376" s="109" t="str">
        <f t="shared" si="33"/>
        <v/>
      </c>
      <c r="P376" s="110" t="str">
        <f t="shared" si="34"/>
        <v/>
      </c>
      <c r="Q376" s="114" t="str">
        <f t="shared" si="35"/>
        <v/>
      </c>
      <c r="R376" s="82"/>
      <c r="S376" s="81"/>
      <c r="T376" s="81"/>
      <c r="U376" s="81"/>
    </row>
    <row r="377" s="72" customFormat="1" customHeight="1" spans="2:21">
      <c r="B377" s="73"/>
      <c r="C377" s="74"/>
      <c r="D377" s="74"/>
      <c r="E377" s="74"/>
      <c r="F377" s="75"/>
      <c r="G377" s="76"/>
      <c r="H377" s="77"/>
      <c r="I377" s="108" t="str">
        <f>IF(B377="","",_xlfn.XLOOKUP(N377,#REF!,#REF!))</f>
        <v/>
      </c>
      <c r="J377" s="105" t="str">
        <f>IF(B377="","",_xlfn.XLOOKUP(N377,#REF!,芝麻工资表!B:B))</f>
        <v/>
      </c>
      <c r="K377" s="105" t="str">
        <f t="shared" si="30"/>
        <v/>
      </c>
      <c r="L377" s="105" t="str">
        <f t="shared" si="31"/>
        <v/>
      </c>
      <c r="M377" s="105" t="str">
        <f>IF(Q377="","",_xlfn.XLOOKUP(Q377,立项!W:W,立项!H:H))</f>
        <v/>
      </c>
      <c r="N377" s="109" t="str">
        <f t="shared" si="32"/>
        <v/>
      </c>
      <c r="O377" s="109" t="str">
        <f t="shared" si="33"/>
        <v/>
      </c>
      <c r="P377" s="110" t="str">
        <f t="shared" si="34"/>
        <v/>
      </c>
      <c r="Q377" s="114" t="str">
        <f t="shared" si="35"/>
        <v/>
      </c>
      <c r="R377" s="82"/>
      <c r="S377" s="81"/>
      <c r="T377" s="81"/>
      <c r="U377" s="81"/>
    </row>
    <row r="378" s="72" customFormat="1" customHeight="1" spans="2:21">
      <c r="B378" s="73"/>
      <c r="C378" s="74"/>
      <c r="D378" s="74"/>
      <c r="E378" s="74"/>
      <c r="F378" s="75"/>
      <c r="G378" s="76"/>
      <c r="H378" s="77"/>
      <c r="I378" s="108" t="str">
        <f>IF(B378="","",_xlfn.XLOOKUP(N378,#REF!,#REF!))</f>
        <v/>
      </c>
      <c r="J378" s="105" t="str">
        <f>IF(B378="","",_xlfn.XLOOKUP(N378,#REF!,芝麻工资表!B:B))</f>
        <v/>
      </c>
      <c r="K378" s="105" t="str">
        <f t="shared" si="30"/>
        <v/>
      </c>
      <c r="L378" s="105" t="str">
        <f t="shared" si="31"/>
        <v/>
      </c>
      <c r="M378" s="105" t="str">
        <f>IF(Q378="","",_xlfn.XLOOKUP(Q378,立项!W:W,立项!H:H))</f>
        <v/>
      </c>
      <c r="N378" s="109" t="str">
        <f t="shared" si="32"/>
        <v/>
      </c>
      <c r="O378" s="109" t="str">
        <f t="shared" si="33"/>
        <v/>
      </c>
      <c r="P378" s="110" t="str">
        <f t="shared" si="34"/>
        <v/>
      </c>
      <c r="Q378" s="114" t="str">
        <f t="shared" si="35"/>
        <v/>
      </c>
      <c r="R378" s="82"/>
      <c r="S378" s="81"/>
      <c r="T378" s="81"/>
      <c r="U378" s="81"/>
    </row>
    <row r="379" s="72" customFormat="1" customHeight="1" spans="2:21">
      <c r="B379" s="73"/>
      <c r="C379" s="74"/>
      <c r="D379" s="74"/>
      <c r="E379" s="74"/>
      <c r="F379" s="75"/>
      <c r="G379" s="76"/>
      <c r="H379" s="77"/>
      <c r="I379" s="108" t="str">
        <f>IF(B379="","",_xlfn.XLOOKUP(N379,#REF!,#REF!))</f>
        <v/>
      </c>
      <c r="J379" s="105" t="str">
        <f>IF(B379="","",_xlfn.XLOOKUP(N379,#REF!,芝麻工资表!B:B))</f>
        <v/>
      </c>
      <c r="K379" s="105" t="str">
        <f t="shared" si="30"/>
        <v/>
      </c>
      <c r="L379" s="105" t="str">
        <f t="shared" si="31"/>
        <v/>
      </c>
      <c r="M379" s="105" t="str">
        <f>IF(Q379="","",_xlfn.XLOOKUP(Q379,立项!W:W,立项!H:H))</f>
        <v/>
      </c>
      <c r="N379" s="109" t="str">
        <f t="shared" si="32"/>
        <v/>
      </c>
      <c r="O379" s="109" t="str">
        <f t="shared" si="33"/>
        <v/>
      </c>
      <c r="P379" s="110" t="str">
        <f t="shared" si="34"/>
        <v/>
      </c>
      <c r="Q379" s="114" t="str">
        <f t="shared" si="35"/>
        <v/>
      </c>
      <c r="R379" s="82"/>
      <c r="S379" s="81"/>
      <c r="T379" s="81"/>
      <c r="U379" s="81"/>
    </row>
    <row r="380" s="72" customFormat="1" customHeight="1" spans="2:21">
      <c r="B380" s="73"/>
      <c r="C380" s="74"/>
      <c r="D380" s="74"/>
      <c r="E380" s="74"/>
      <c r="F380" s="75"/>
      <c r="G380" s="76"/>
      <c r="H380" s="77"/>
      <c r="I380" s="108" t="str">
        <f>IF(B380="","",_xlfn.XLOOKUP(N380,#REF!,#REF!))</f>
        <v/>
      </c>
      <c r="J380" s="105" t="str">
        <f>IF(B380="","",_xlfn.XLOOKUP(N380,#REF!,芝麻工资表!B:B))</f>
        <v/>
      </c>
      <c r="K380" s="105" t="str">
        <f t="shared" si="30"/>
        <v/>
      </c>
      <c r="L380" s="105" t="str">
        <f t="shared" si="31"/>
        <v/>
      </c>
      <c r="M380" s="105" t="str">
        <f>IF(Q380="","",_xlfn.XLOOKUP(Q380,立项!W:W,立项!H:H))</f>
        <v/>
      </c>
      <c r="N380" s="109" t="str">
        <f t="shared" si="32"/>
        <v/>
      </c>
      <c r="O380" s="109" t="str">
        <f t="shared" si="33"/>
        <v/>
      </c>
      <c r="P380" s="110" t="str">
        <f t="shared" si="34"/>
        <v/>
      </c>
      <c r="Q380" s="114" t="str">
        <f t="shared" si="35"/>
        <v/>
      </c>
      <c r="R380" s="82"/>
      <c r="S380" s="81"/>
      <c r="T380" s="81"/>
      <c r="U380" s="81"/>
    </row>
    <row r="381" s="72" customFormat="1" customHeight="1" spans="2:21">
      <c r="B381" s="73"/>
      <c r="C381" s="74"/>
      <c r="D381" s="74"/>
      <c r="E381" s="74"/>
      <c r="F381" s="75"/>
      <c r="G381" s="76"/>
      <c r="H381" s="77"/>
      <c r="I381" s="108" t="str">
        <f>IF(B381="","",_xlfn.XLOOKUP(N381,#REF!,#REF!))</f>
        <v/>
      </c>
      <c r="J381" s="105" t="str">
        <f>IF(B381="","",_xlfn.XLOOKUP(N381,#REF!,芝麻工资表!B:B))</f>
        <v/>
      </c>
      <c r="K381" s="105" t="str">
        <f t="shared" si="30"/>
        <v/>
      </c>
      <c r="L381" s="105" t="str">
        <f t="shared" si="31"/>
        <v/>
      </c>
      <c r="M381" s="105" t="str">
        <f>IF(Q381="","",_xlfn.XLOOKUP(Q381,立项!W:W,立项!H:H))</f>
        <v/>
      </c>
      <c r="N381" s="109" t="str">
        <f t="shared" si="32"/>
        <v/>
      </c>
      <c r="O381" s="109" t="str">
        <f t="shared" si="33"/>
        <v/>
      </c>
      <c r="P381" s="110" t="str">
        <f t="shared" si="34"/>
        <v/>
      </c>
      <c r="Q381" s="114" t="str">
        <f t="shared" si="35"/>
        <v/>
      </c>
      <c r="R381" s="82"/>
      <c r="S381" s="81"/>
      <c r="T381" s="81"/>
      <c r="U381" s="81"/>
    </row>
    <row r="382" s="72" customFormat="1" customHeight="1" spans="2:21">
      <c r="B382" s="73"/>
      <c r="C382" s="74"/>
      <c r="D382" s="74"/>
      <c r="E382" s="74"/>
      <c r="F382" s="75"/>
      <c r="G382" s="76"/>
      <c r="H382" s="77"/>
      <c r="I382" s="108" t="str">
        <f>IF(B382="","",_xlfn.XLOOKUP(N382,#REF!,#REF!))</f>
        <v/>
      </c>
      <c r="J382" s="105" t="str">
        <f>IF(B382="","",_xlfn.XLOOKUP(N382,#REF!,芝麻工资表!B:B))</f>
        <v/>
      </c>
      <c r="K382" s="105" t="str">
        <f t="shared" si="30"/>
        <v/>
      </c>
      <c r="L382" s="105" t="str">
        <f t="shared" si="31"/>
        <v/>
      </c>
      <c r="M382" s="105" t="str">
        <f>IF(Q382="","",_xlfn.XLOOKUP(Q382,立项!W:W,立项!H:H))</f>
        <v/>
      </c>
      <c r="N382" s="109" t="str">
        <f t="shared" si="32"/>
        <v/>
      </c>
      <c r="O382" s="109" t="str">
        <f t="shared" si="33"/>
        <v/>
      </c>
      <c r="P382" s="110" t="str">
        <f t="shared" si="34"/>
        <v/>
      </c>
      <c r="Q382" s="114" t="str">
        <f t="shared" si="35"/>
        <v/>
      </c>
      <c r="R382" s="82"/>
      <c r="S382" s="81"/>
      <c r="T382" s="81"/>
      <c r="U382" s="81"/>
    </row>
    <row r="383" s="72" customFormat="1" customHeight="1" spans="2:21">
      <c r="B383" s="73"/>
      <c r="C383" s="74"/>
      <c r="D383" s="74"/>
      <c r="E383" s="74"/>
      <c r="F383" s="75"/>
      <c r="G383" s="76"/>
      <c r="H383" s="77"/>
      <c r="I383" s="108" t="str">
        <f>IF(B383="","",_xlfn.XLOOKUP(N383,#REF!,#REF!))</f>
        <v/>
      </c>
      <c r="J383" s="105" t="str">
        <f>IF(B383="","",_xlfn.XLOOKUP(N383,#REF!,芝麻工资表!B:B))</f>
        <v/>
      </c>
      <c r="K383" s="105" t="str">
        <f t="shared" si="30"/>
        <v/>
      </c>
      <c r="L383" s="105" t="str">
        <f t="shared" si="31"/>
        <v/>
      </c>
      <c r="M383" s="105" t="str">
        <f>IF(Q383="","",_xlfn.XLOOKUP(Q383,立项!W:W,立项!H:H))</f>
        <v/>
      </c>
      <c r="N383" s="109" t="str">
        <f t="shared" si="32"/>
        <v/>
      </c>
      <c r="O383" s="109" t="str">
        <f t="shared" si="33"/>
        <v/>
      </c>
      <c r="P383" s="110" t="str">
        <f t="shared" si="34"/>
        <v/>
      </c>
      <c r="Q383" s="114" t="str">
        <f t="shared" si="35"/>
        <v/>
      </c>
      <c r="R383" s="82"/>
      <c r="S383" s="81"/>
      <c r="T383" s="81"/>
      <c r="U383" s="81"/>
    </row>
    <row r="384" s="72" customFormat="1" customHeight="1" spans="2:21">
      <c r="B384" s="73"/>
      <c r="C384" s="74"/>
      <c r="D384" s="74"/>
      <c r="E384" s="74"/>
      <c r="F384" s="75"/>
      <c r="G384" s="76"/>
      <c r="H384" s="77"/>
      <c r="I384" s="108" t="str">
        <f>IF(B384="","",_xlfn.XLOOKUP(N384,#REF!,#REF!))</f>
        <v/>
      </c>
      <c r="J384" s="105" t="str">
        <f>IF(B384="","",_xlfn.XLOOKUP(N384,#REF!,芝麻工资表!B:B))</f>
        <v/>
      </c>
      <c r="K384" s="105" t="str">
        <f t="shared" si="30"/>
        <v/>
      </c>
      <c r="L384" s="105" t="str">
        <f t="shared" si="31"/>
        <v/>
      </c>
      <c r="M384" s="105" t="str">
        <f>IF(Q384="","",_xlfn.XLOOKUP(Q384,立项!W:W,立项!H:H))</f>
        <v/>
      </c>
      <c r="N384" s="109" t="str">
        <f t="shared" si="32"/>
        <v/>
      </c>
      <c r="O384" s="109" t="str">
        <f t="shared" si="33"/>
        <v/>
      </c>
      <c r="P384" s="110" t="str">
        <f t="shared" si="34"/>
        <v/>
      </c>
      <c r="Q384" s="114" t="str">
        <f t="shared" si="35"/>
        <v/>
      </c>
      <c r="R384" s="82"/>
      <c r="S384" s="81"/>
      <c r="T384" s="81"/>
      <c r="U384" s="81"/>
    </row>
    <row r="385" s="72" customFormat="1" customHeight="1" spans="2:21">
      <c r="B385" s="73"/>
      <c r="C385" s="74"/>
      <c r="D385" s="74"/>
      <c r="E385" s="74"/>
      <c r="F385" s="75"/>
      <c r="G385" s="76"/>
      <c r="H385" s="77"/>
      <c r="I385" s="108" t="str">
        <f>IF(B385="","",_xlfn.XLOOKUP(N385,#REF!,#REF!))</f>
        <v/>
      </c>
      <c r="J385" s="105" t="str">
        <f>IF(B385="","",_xlfn.XLOOKUP(N385,#REF!,芝麻工资表!B:B))</f>
        <v/>
      </c>
      <c r="K385" s="105" t="str">
        <f t="shared" si="30"/>
        <v/>
      </c>
      <c r="L385" s="105" t="str">
        <f t="shared" si="31"/>
        <v/>
      </c>
      <c r="M385" s="105" t="str">
        <f>IF(Q385="","",_xlfn.XLOOKUP(Q385,立项!W:W,立项!H:H))</f>
        <v/>
      </c>
      <c r="N385" s="109" t="str">
        <f t="shared" si="32"/>
        <v/>
      </c>
      <c r="O385" s="109" t="str">
        <f t="shared" si="33"/>
        <v/>
      </c>
      <c r="P385" s="110" t="str">
        <f t="shared" si="34"/>
        <v/>
      </c>
      <c r="Q385" s="114" t="str">
        <f t="shared" si="35"/>
        <v/>
      </c>
      <c r="R385" s="82"/>
      <c r="S385" s="81"/>
      <c r="T385" s="81"/>
      <c r="U385" s="81"/>
    </row>
    <row r="386" s="72" customFormat="1" customHeight="1" spans="2:21">
      <c r="B386" s="73"/>
      <c r="C386" s="74"/>
      <c r="D386" s="74"/>
      <c r="E386" s="74"/>
      <c r="F386" s="75"/>
      <c r="G386" s="76"/>
      <c r="H386" s="77"/>
      <c r="I386" s="108" t="str">
        <f>IF(B386="","",_xlfn.XLOOKUP(N386,#REF!,#REF!))</f>
        <v/>
      </c>
      <c r="J386" s="105" t="str">
        <f>IF(B386="","",_xlfn.XLOOKUP(N386,#REF!,芝麻工资表!B:B))</f>
        <v/>
      </c>
      <c r="K386" s="105" t="str">
        <f t="shared" ref="K386:K449" si="36">IF(F386="","",F386-L386)</f>
        <v/>
      </c>
      <c r="L386" s="105" t="str">
        <f t="shared" ref="L386:L449" si="37">IF(F386="","",F386*G386/(1+G386))</f>
        <v/>
      </c>
      <c r="M386" s="105" t="str">
        <f>IF(Q386="","",_xlfn.XLOOKUP(Q386,立项!W:W,立项!H:H))</f>
        <v/>
      </c>
      <c r="N386" s="109" t="str">
        <f t="shared" ref="N386:N449" si="38">IF(H386="","",LEFT(B386,7))</f>
        <v/>
      </c>
      <c r="O386" s="109" t="str">
        <f t="shared" ref="O386:O449" si="39">IF(H386="","",MONTH(H386))</f>
        <v/>
      </c>
      <c r="P386" s="110" t="str">
        <f t="shared" ref="P386:P449" si="40">IF(H386="","",DAY(H386))</f>
        <v/>
      </c>
      <c r="Q386" s="114" t="str">
        <f t="shared" ref="Q386:Q449" si="41">IF(B386="","",MID(B386,9,16))</f>
        <v/>
      </c>
      <c r="R386" s="82"/>
      <c r="S386" s="81"/>
      <c r="T386" s="81"/>
      <c r="U386" s="81"/>
    </row>
    <row r="387" s="72" customFormat="1" customHeight="1" spans="2:21">
      <c r="B387" s="73"/>
      <c r="C387" s="74"/>
      <c r="D387" s="74"/>
      <c r="E387" s="74"/>
      <c r="F387" s="75"/>
      <c r="G387" s="76"/>
      <c r="H387" s="77"/>
      <c r="I387" s="108" t="str">
        <f>IF(B387="","",_xlfn.XLOOKUP(N387,#REF!,#REF!))</f>
        <v/>
      </c>
      <c r="J387" s="105" t="str">
        <f>IF(B387="","",_xlfn.XLOOKUP(N387,#REF!,芝麻工资表!B:B))</f>
        <v/>
      </c>
      <c r="K387" s="105" t="str">
        <f t="shared" si="36"/>
        <v/>
      </c>
      <c r="L387" s="105" t="str">
        <f t="shared" si="37"/>
        <v/>
      </c>
      <c r="M387" s="105" t="str">
        <f>IF(Q387="","",_xlfn.XLOOKUP(Q387,立项!W:W,立项!H:H))</f>
        <v/>
      </c>
      <c r="N387" s="109" t="str">
        <f t="shared" si="38"/>
        <v/>
      </c>
      <c r="O387" s="109" t="str">
        <f t="shared" si="39"/>
        <v/>
      </c>
      <c r="P387" s="110" t="str">
        <f t="shared" si="40"/>
        <v/>
      </c>
      <c r="Q387" s="114" t="str">
        <f t="shared" si="41"/>
        <v/>
      </c>
      <c r="R387" s="82"/>
      <c r="S387" s="81"/>
      <c r="T387" s="81"/>
      <c r="U387" s="81"/>
    </row>
    <row r="388" s="72" customFormat="1" customHeight="1" spans="2:21">
      <c r="B388" s="73"/>
      <c r="C388" s="74"/>
      <c r="D388" s="74"/>
      <c r="E388" s="74"/>
      <c r="F388" s="75"/>
      <c r="G388" s="76"/>
      <c r="H388" s="77"/>
      <c r="I388" s="108" t="str">
        <f>IF(B388="","",_xlfn.XLOOKUP(N388,#REF!,#REF!))</f>
        <v/>
      </c>
      <c r="J388" s="105" t="str">
        <f>IF(B388="","",_xlfn.XLOOKUP(N388,#REF!,芝麻工资表!B:B))</f>
        <v/>
      </c>
      <c r="K388" s="105" t="str">
        <f t="shared" si="36"/>
        <v/>
      </c>
      <c r="L388" s="105" t="str">
        <f t="shared" si="37"/>
        <v/>
      </c>
      <c r="M388" s="105" t="str">
        <f>IF(Q388="","",_xlfn.XLOOKUP(Q388,立项!W:W,立项!H:H))</f>
        <v/>
      </c>
      <c r="N388" s="109" t="str">
        <f t="shared" si="38"/>
        <v/>
      </c>
      <c r="O388" s="109" t="str">
        <f t="shared" si="39"/>
        <v/>
      </c>
      <c r="P388" s="110" t="str">
        <f t="shared" si="40"/>
        <v/>
      </c>
      <c r="Q388" s="114" t="str">
        <f t="shared" si="41"/>
        <v/>
      </c>
      <c r="R388" s="82"/>
      <c r="S388" s="81"/>
      <c r="T388" s="81"/>
      <c r="U388" s="81"/>
    </row>
    <row r="389" s="72" customFormat="1" customHeight="1" spans="2:21">
      <c r="B389" s="73"/>
      <c r="C389" s="74"/>
      <c r="D389" s="74"/>
      <c r="E389" s="74"/>
      <c r="F389" s="75"/>
      <c r="G389" s="76"/>
      <c r="H389" s="77"/>
      <c r="I389" s="108" t="str">
        <f>IF(B389="","",_xlfn.XLOOKUP(N389,#REF!,#REF!))</f>
        <v/>
      </c>
      <c r="J389" s="105" t="str">
        <f>IF(B389="","",_xlfn.XLOOKUP(N389,#REF!,芝麻工资表!B:B))</f>
        <v/>
      </c>
      <c r="K389" s="105" t="str">
        <f t="shared" si="36"/>
        <v/>
      </c>
      <c r="L389" s="105" t="str">
        <f t="shared" si="37"/>
        <v/>
      </c>
      <c r="M389" s="105" t="str">
        <f>IF(Q389="","",_xlfn.XLOOKUP(Q389,立项!W:W,立项!H:H))</f>
        <v/>
      </c>
      <c r="N389" s="109" t="str">
        <f t="shared" si="38"/>
        <v/>
      </c>
      <c r="O389" s="109" t="str">
        <f t="shared" si="39"/>
        <v/>
      </c>
      <c r="P389" s="110" t="str">
        <f t="shared" si="40"/>
        <v/>
      </c>
      <c r="Q389" s="114" t="str">
        <f t="shared" si="41"/>
        <v/>
      </c>
      <c r="R389" s="82"/>
      <c r="S389" s="81"/>
      <c r="T389" s="81"/>
      <c r="U389" s="81"/>
    </row>
    <row r="390" s="72" customFormat="1" customHeight="1" spans="2:21">
      <c r="B390" s="73"/>
      <c r="C390" s="74"/>
      <c r="D390" s="74"/>
      <c r="E390" s="74"/>
      <c r="F390" s="75"/>
      <c r="G390" s="76"/>
      <c r="H390" s="77"/>
      <c r="I390" s="108" t="str">
        <f>IF(B390="","",_xlfn.XLOOKUP(N390,#REF!,#REF!))</f>
        <v/>
      </c>
      <c r="J390" s="105" t="str">
        <f>IF(B390="","",_xlfn.XLOOKUP(N390,#REF!,芝麻工资表!B:B))</f>
        <v/>
      </c>
      <c r="K390" s="105" t="str">
        <f t="shared" si="36"/>
        <v/>
      </c>
      <c r="L390" s="105" t="str">
        <f t="shared" si="37"/>
        <v/>
      </c>
      <c r="M390" s="105" t="str">
        <f>IF(Q390="","",_xlfn.XLOOKUP(Q390,立项!W:W,立项!H:H))</f>
        <v/>
      </c>
      <c r="N390" s="109" t="str">
        <f t="shared" si="38"/>
        <v/>
      </c>
      <c r="O390" s="109" t="str">
        <f t="shared" si="39"/>
        <v/>
      </c>
      <c r="P390" s="110" t="str">
        <f t="shared" si="40"/>
        <v/>
      </c>
      <c r="Q390" s="114" t="str">
        <f t="shared" si="41"/>
        <v/>
      </c>
      <c r="R390" s="82"/>
      <c r="S390" s="81"/>
      <c r="T390" s="81"/>
      <c r="U390" s="81"/>
    </row>
    <row r="391" s="72" customFormat="1" customHeight="1" spans="2:21">
      <c r="B391" s="73"/>
      <c r="C391" s="74"/>
      <c r="D391" s="74"/>
      <c r="E391" s="74"/>
      <c r="F391" s="75"/>
      <c r="G391" s="76"/>
      <c r="H391" s="77"/>
      <c r="I391" s="108" t="str">
        <f>IF(B391="","",_xlfn.XLOOKUP(N391,#REF!,#REF!))</f>
        <v/>
      </c>
      <c r="J391" s="105" t="str">
        <f>IF(B391="","",_xlfn.XLOOKUP(N391,#REF!,芝麻工资表!B:B))</f>
        <v/>
      </c>
      <c r="K391" s="105" t="str">
        <f t="shared" si="36"/>
        <v/>
      </c>
      <c r="L391" s="105" t="str">
        <f t="shared" si="37"/>
        <v/>
      </c>
      <c r="M391" s="105" t="str">
        <f>IF(Q391="","",_xlfn.XLOOKUP(Q391,立项!W:W,立项!H:H))</f>
        <v/>
      </c>
      <c r="N391" s="109" t="str">
        <f t="shared" si="38"/>
        <v/>
      </c>
      <c r="O391" s="109" t="str">
        <f t="shared" si="39"/>
        <v/>
      </c>
      <c r="P391" s="110" t="str">
        <f t="shared" si="40"/>
        <v/>
      </c>
      <c r="Q391" s="114" t="str">
        <f t="shared" si="41"/>
        <v/>
      </c>
      <c r="R391" s="82"/>
      <c r="S391" s="81"/>
      <c r="T391" s="81"/>
      <c r="U391" s="81"/>
    </row>
    <row r="392" s="72" customFormat="1" customHeight="1" spans="2:21">
      <c r="B392" s="73"/>
      <c r="C392" s="74"/>
      <c r="D392" s="74"/>
      <c r="E392" s="74"/>
      <c r="F392" s="75"/>
      <c r="G392" s="76"/>
      <c r="H392" s="77"/>
      <c r="I392" s="108" t="str">
        <f>IF(B392="","",_xlfn.XLOOKUP(N392,#REF!,#REF!))</f>
        <v/>
      </c>
      <c r="J392" s="105" t="str">
        <f>IF(B392="","",_xlfn.XLOOKUP(N392,#REF!,芝麻工资表!B:B))</f>
        <v/>
      </c>
      <c r="K392" s="105" t="str">
        <f t="shared" si="36"/>
        <v/>
      </c>
      <c r="L392" s="105" t="str">
        <f t="shared" si="37"/>
        <v/>
      </c>
      <c r="M392" s="105" t="str">
        <f>IF(Q392="","",_xlfn.XLOOKUP(Q392,立项!W:W,立项!H:H))</f>
        <v/>
      </c>
      <c r="N392" s="109" t="str">
        <f t="shared" si="38"/>
        <v/>
      </c>
      <c r="O392" s="109" t="str">
        <f t="shared" si="39"/>
        <v/>
      </c>
      <c r="P392" s="110" t="str">
        <f t="shared" si="40"/>
        <v/>
      </c>
      <c r="Q392" s="114" t="str">
        <f t="shared" si="41"/>
        <v/>
      </c>
      <c r="R392" s="82"/>
      <c r="S392" s="81"/>
      <c r="T392" s="81"/>
      <c r="U392" s="81"/>
    </row>
    <row r="393" s="72" customFormat="1" customHeight="1" spans="2:21">
      <c r="B393" s="73"/>
      <c r="C393" s="74"/>
      <c r="D393" s="74"/>
      <c r="E393" s="74"/>
      <c r="F393" s="75"/>
      <c r="G393" s="76"/>
      <c r="H393" s="77"/>
      <c r="I393" s="108" t="str">
        <f>IF(B393="","",_xlfn.XLOOKUP(N393,#REF!,#REF!))</f>
        <v/>
      </c>
      <c r="J393" s="105" t="str">
        <f>IF(B393="","",_xlfn.XLOOKUP(N393,#REF!,芝麻工资表!B:B))</f>
        <v/>
      </c>
      <c r="K393" s="105" t="str">
        <f t="shared" si="36"/>
        <v/>
      </c>
      <c r="L393" s="105" t="str">
        <f t="shared" si="37"/>
        <v/>
      </c>
      <c r="M393" s="105" t="str">
        <f>IF(Q393="","",_xlfn.XLOOKUP(Q393,立项!W:W,立项!H:H))</f>
        <v/>
      </c>
      <c r="N393" s="109" t="str">
        <f t="shared" si="38"/>
        <v/>
      </c>
      <c r="O393" s="109" t="str">
        <f t="shared" si="39"/>
        <v/>
      </c>
      <c r="P393" s="110" t="str">
        <f t="shared" si="40"/>
        <v/>
      </c>
      <c r="Q393" s="114" t="str">
        <f t="shared" si="41"/>
        <v/>
      </c>
      <c r="R393" s="82"/>
      <c r="S393" s="81"/>
      <c r="T393" s="81"/>
      <c r="U393" s="81"/>
    </row>
    <row r="394" s="72" customFormat="1" customHeight="1" spans="2:21">
      <c r="B394" s="73"/>
      <c r="C394" s="74"/>
      <c r="D394" s="74"/>
      <c r="E394" s="74"/>
      <c r="F394" s="75"/>
      <c r="G394" s="76"/>
      <c r="H394" s="77"/>
      <c r="I394" s="108" t="str">
        <f>IF(B394="","",_xlfn.XLOOKUP(N394,#REF!,#REF!))</f>
        <v/>
      </c>
      <c r="J394" s="105" t="str">
        <f>IF(B394="","",_xlfn.XLOOKUP(N394,#REF!,芝麻工资表!B:B))</f>
        <v/>
      </c>
      <c r="K394" s="105" t="str">
        <f t="shared" si="36"/>
        <v/>
      </c>
      <c r="L394" s="105" t="str">
        <f t="shared" si="37"/>
        <v/>
      </c>
      <c r="M394" s="105" t="str">
        <f>IF(Q394="","",_xlfn.XLOOKUP(Q394,立项!W:W,立项!H:H))</f>
        <v/>
      </c>
      <c r="N394" s="109" t="str">
        <f t="shared" si="38"/>
        <v/>
      </c>
      <c r="O394" s="109" t="str">
        <f t="shared" si="39"/>
        <v/>
      </c>
      <c r="P394" s="110" t="str">
        <f t="shared" si="40"/>
        <v/>
      </c>
      <c r="Q394" s="114" t="str">
        <f t="shared" si="41"/>
        <v/>
      </c>
      <c r="R394" s="82"/>
      <c r="S394" s="81"/>
      <c r="T394" s="81"/>
      <c r="U394" s="81"/>
    </row>
    <row r="395" s="72" customFormat="1" customHeight="1" spans="2:21">
      <c r="B395" s="73"/>
      <c r="C395" s="74"/>
      <c r="D395" s="74"/>
      <c r="E395" s="74"/>
      <c r="F395" s="75"/>
      <c r="G395" s="76"/>
      <c r="H395" s="77"/>
      <c r="I395" s="108" t="str">
        <f>IF(B395="","",_xlfn.XLOOKUP(N395,#REF!,#REF!))</f>
        <v/>
      </c>
      <c r="J395" s="105" t="str">
        <f>IF(B395="","",_xlfn.XLOOKUP(N395,#REF!,芝麻工资表!B:B))</f>
        <v/>
      </c>
      <c r="K395" s="105" t="str">
        <f t="shared" si="36"/>
        <v/>
      </c>
      <c r="L395" s="105" t="str">
        <f t="shared" si="37"/>
        <v/>
      </c>
      <c r="M395" s="105" t="str">
        <f>IF(Q395="","",_xlfn.XLOOKUP(Q395,立项!W:W,立项!H:H))</f>
        <v/>
      </c>
      <c r="N395" s="109" t="str">
        <f t="shared" si="38"/>
        <v/>
      </c>
      <c r="O395" s="109" t="str">
        <f t="shared" si="39"/>
        <v/>
      </c>
      <c r="P395" s="110" t="str">
        <f t="shared" si="40"/>
        <v/>
      </c>
      <c r="Q395" s="114" t="str">
        <f t="shared" si="41"/>
        <v/>
      </c>
      <c r="R395" s="82"/>
      <c r="S395" s="81"/>
      <c r="T395" s="81"/>
      <c r="U395" s="81"/>
    </row>
    <row r="396" s="72" customFormat="1" customHeight="1" spans="2:21">
      <c r="B396" s="73"/>
      <c r="C396" s="74"/>
      <c r="D396" s="74"/>
      <c r="E396" s="74"/>
      <c r="F396" s="75"/>
      <c r="G396" s="76"/>
      <c r="H396" s="77"/>
      <c r="I396" s="108" t="str">
        <f>IF(B396="","",_xlfn.XLOOKUP(N396,#REF!,#REF!))</f>
        <v/>
      </c>
      <c r="J396" s="105" t="str">
        <f>IF(B396="","",_xlfn.XLOOKUP(N396,#REF!,芝麻工资表!B:B))</f>
        <v/>
      </c>
      <c r="K396" s="105" t="str">
        <f t="shared" si="36"/>
        <v/>
      </c>
      <c r="L396" s="105" t="str">
        <f t="shared" si="37"/>
        <v/>
      </c>
      <c r="M396" s="105" t="str">
        <f>IF(Q396="","",_xlfn.XLOOKUP(Q396,立项!W:W,立项!H:H))</f>
        <v/>
      </c>
      <c r="N396" s="109" t="str">
        <f t="shared" si="38"/>
        <v/>
      </c>
      <c r="O396" s="109" t="str">
        <f t="shared" si="39"/>
        <v/>
      </c>
      <c r="P396" s="110" t="str">
        <f t="shared" si="40"/>
        <v/>
      </c>
      <c r="Q396" s="114" t="str">
        <f t="shared" si="41"/>
        <v/>
      </c>
      <c r="R396" s="82"/>
      <c r="S396" s="81"/>
      <c r="T396" s="81"/>
      <c r="U396" s="81"/>
    </row>
    <row r="397" s="72" customFormat="1" customHeight="1" spans="2:21">
      <c r="B397" s="73"/>
      <c r="C397" s="74"/>
      <c r="D397" s="74"/>
      <c r="E397" s="74"/>
      <c r="F397" s="75"/>
      <c r="G397" s="76"/>
      <c r="H397" s="77"/>
      <c r="I397" s="108" t="str">
        <f>IF(B397="","",_xlfn.XLOOKUP(N397,#REF!,#REF!))</f>
        <v/>
      </c>
      <c r="J397" s="105" t="str">
        <f>IF(B397="","",_xlfn.XLOOKUP(N397,#REF!,芝麻工资表!B:B))</f>
        <v/>
      </c>
      <c r="K397" s="105" t="str">
        <f t="shared" si="36"/>
        <v/>
      </c>
      <c r="L397" s="105" t="str">
        <f t="shared" si="37"/>
        <v/>
      </c>
      <c r="M397" s="105" t="str">
        <f>IF(Q397="","",_xlfn.XLOOKUP(Q397,立项!W:W,立项!H:H))</f>
        <v/>
      </c>
      <c r="N397" s="109" t="str">
        <f t="shared" si="38"/>
        <v/>
      </c>
      <c r="O397" s="109" t="str">
        <f t="shared" si="39"/>
        <v/>
      </c>
      <c r="P397" s="110" t="str">
        <f t="shared" si="40"/>
        <v/>
      </c>
      <c r="Q397" s="114" t="str">
        <f t="shared" si="41"/>
        <v/>
      </c>
      <c r="R397" s="82"/>
      <c r="S397" s="81"/>
      <c r="T397" s="81"/>
      <c r="U397" s="81"/>
    </row>
    <row r="398" s="72" customFormat="1" customHeight="1" spans="2:21">
      <c r="B398" s="73"/>
      <c r="C398" s="74"/>
      <c r="D398" s="74"/>
      <c r="E398" s="74"/>
      <c r="F398" s="75"/>
      <c r="G398" s="76"/>
      <c r="H398" s="77"/>
      <c r="I398" s="108" t="str">
        <f>IF(B398="","",_xlfn.XLOOKUP(N398,#REF!,#REF!))</f>
        <v/>
      </c>
      <c r="J398" s="105" t="str">
        <f>IF(B398="","",_xlfn.XLOOKUP(N398,#REF!,芝麻工资表!B:B))</f>
        <v/>
      </c>
      <c r="K398" s="105" t="str">
        <f t="shared" si="36"/>
        <v/>
      </c>
      <c r="L398" s="105" t="str">
        <f t="shared" si="37"/>
        <v/>
      </c>
      <c r="M398" s="105" t="str">
        <f>IF(Q398="","",_xlfn.XLOOKUP(Q398,立项!W:W,立项!H:H))</f>
        <v/>
      </c>
      <c r="N398" s="109" t="str">
        <f t="shared" si="38"/>
        <v/>
      </c>
      <c r="O398" s="109" t="str">
        <f t="shared" si="39"/>
        <v/>
      </c>
      <c r="P398" s="110" t="str">
        <f t="shared" si="40"/>
        <v/>
      </c>
      <c r="Q398" s="114" t="str">
        <f t="shared" si="41"/>
        <v/>
      </c>
      <c r="R398" s="82"/>
      <c r="S398" s="81"/>
      <c r="T398" s="81"/>
      <c r="U398" s="81"/>
    </row>
    <row r="399" s="72" customFormat="1" customHeight="1" spans="2:21">
      <c r="B399" s="73"/>
      <c r="C399" s="74"/>
      <c r="D399" s="74"/>
      <c r="E399" s="74"/>
      <c r="F399" s="75"/>
      <c r="G399" s="76"/>
      <c r="H399" s="77"/>
      <c r="I399" s="108" t="str">
        <f>IF(B399="","",_xlfn.XLOOKUP(N399,#REF!,#REF!))</f>
        <v/>
      </c>
      <c r="J399" s="105" t="str">
        <f>IF(B399="","",_xlfn.XLOOKUP(N399,#REF!,芝麻工资表!B:B))</f>
        <v/>
      </c>
      <c r="K399" s="105" t="str">
        <f t="shared" si="36"/>
        <v/>
      </c>
      <c r="L399" s="105" t="str">
        <f t="shared" si="37"/>
        <v/>
      </c>
      <c r="M399" s="105" t="str">
        <f>IF(Q399="","",_xlfn.XLOOKUP(Q399,立项!W:W,立项!H:H))</f>
        <v/>
      </c>
      <c r="N399" s="109" t="str">
        <f t="shared" si="38"/>
        <v/>
      </c>
      <c r="O399" s="109" t="str">
        <f t="shared" si="39"/>
        <v/>
      </c>
      <c r="P399" s="110" t="str">
        <f t="shared" si="40"/>
        <v/>
      </c>
      <c r="Q399" s="114" t="str">
        <f t="shared" si="41"/>
        <v/>
      </c>
      <c r="R399" s="82"/>
      <c r="S399" s="81"/>
      <c r="T399" s="81"/>
      <c r="U399" s="81"/>
    </row>
    <row r="400" s="72" customFormat="1" customHeight="1" spans="2:21">
      <c r="B400" s="73"/>
      <c r="C400" s="74"/>
      <c r="D400" s="74"/>
      <c r="E400" s="74"/>
      <c r="F400" s="75"/>
      <c r="G400" s="76"/>
      <c r="H400" s="77"/>
      <c r="I400" s="108" t="str">
        <f>IF(B400="","",_xlfn.XLOOKUP(N400,#REF!,#REF!))</f>
        <v/>
      </c>
      <c r="J400" s="105" t="str">
        <f>IF(B400="","",_xlfn.XLOOKUP(N400,#REF!,芝麻工资表!B:B))</f>
        <v/>
      </c>
      <c r="K400" s="105" t="str">
        <f t="shared" si="36"/>
        <v/>
      </c>
      <c r="L400" s="105" t="str">
        <f t="shared" si="37"/>
        <v/>
      </c>
      <c r="M400" s="105" t="str">
        <f>IF(Q400="","",_xlfn.XLOOKUP(Q400,立项!W:W,立项!H:H))</f>
        <v/>
      </c>
      <c r="N400" s="109" t="str">
        <f t="shared" si="38"/>
        <v/>
      </c>
      <c r="O400" s="109" t="str">
        <f t="shared" si="39"/>
        <v/>
      </c>
      <c r="P400" s="110" t="str">
        <f t="shared" si="40"/>
        <v/>
      </c>
      <c r="Q400" s="114" t="str">
        <f t="shared" si="41"/>
        <v/>
      </c>
      <c r="R400" s="82"/>
      <c r="S400" s="81"/>
      <c r="T400" s="81"/>
      <c r="U400" s="81"/>
    </row>
    <row r="401" s="72" customFormat="1" customHeight="1" spans="2:21">
      <c r="B401" s="73"/>
      <c r="C401" s="74"/>
      <c r="D401" s="74"/>
      <c r="E401" s="74"/>
      <c r="F401" s="75"/>
      <c r="G401" s="76"/>
      <c r="H401" s="77"/>
      <c r="I401" s="108" t="str">
        <f>IF(B401="","",_xlfn.XLOOKUP(N401,#REF!,#REF!))</f>
        <v/>
      </c>
      <c r="J401" s="105" t="str">
        <f>IF(B401="","",_xlfn.XLOOKUP(N401,#REF!,芝麻工资表!B:B))</f>
        <v/>
      </c>
      <c r="K401" s="105" t="str">
        <f t="shared" si="36"/>
        <v/>
      </c>
      <c r="L401" s="105" t="str">
        <f t="shared" si="37"/>
        <v/>
      </c>
      <c r="M401" s="105" t="str">
        <f>IF(Q401="","",_xlfn.XLOOKUP(Q401,立项!W:W,立项!H:H))</f>
        <v/>
      </c>
      <c r="N401" s="109" t="str">
        <f t="shared" si="38"/>
        <v/>
      </c>
      <c r="O401" s="109" t="str">
        <f t="shared" si="39"/>
        <v/>
      </c>
      <c r="P401" s="110" t="str">
        <f t="shared" si="40"/>
        <v/>
      </c>
      <c r="Q401" s="114" t="str">
        <f t="shared" si="41"/>
        <v/>
      </c>
      <c r="R401" s="82"/>
      <c r="S401" s="81"/>
      <c r="T401" s="81"/>
      <c r="U401" s="81"/>
    </row>
    <row r="402" s="72" customFormat="1" customHeight="1" spans="2:21">
      <c r="B402" s="73"/>
      <c r="C402" s="74"/>
      <c r="D402" s="74"/>
      <c r="E402" s="74"/>
      <c r="F402" s="75"/>
      <c r="G402" s="76"/>
      <c r="H402" s="77"/>
      <c r="I402" s="108" t="str">
        <f>IF(B402="","",_xlfn.XLOOKUP(N402,#REF!,#REF!))</f>
        <v/>
      </c>
      <c r="J402" s="105" t="str">
        <f>IF(B402="","",_xlfn.XLOOKUP(N402,#REF!,芝麻工资表!B:B))</f>
        <v/>
      </c>
      <c r="K402" s="105" t="str">
        <f t="shared" si="36"/>
        <v/>
      </c>
      <c r="L402" s="105" t="str">
        <f t="shared" si="37"/>
        <v/>
      </c>
      <c r="M402" s="105" t="str">
        <f>IF(Q402="","",_xlfn.XLOOKUP(Q402,立项!W:W,立项!H:H))</f>
        <v/>
      </c>
      <c r="N402" s="109" t="str">
        <f t="shared" si="38"/>
        <v/>
      </c>
      <c r="O402" s="109" t="str">
        <f t="shared" si="39"/>
        <v/>
      </c>
      <c r="P402" s="110" t="str">
        <f t="shared" si="40"/>
        <v/>
      </c>
      <c r="Q402" s="114" t="str">
        <f t="shared" si="41"/>
        <v/>
      </c>
      <c r="R402" s="82"/>
      <c r="S402" s="81"/>
      <c r="T402" s="81"/>
      <c r="U402" s="81"/>
    </row>
    <row r="403" s="72" customFormat="1" customHeight="1" spans="2:21">
      <c r="B403" s="73"/>
      <c r="C403" s="74"/>
      <c r="D403" s="74"/>
      <c r="E403" s="74"/>
      <c r="F403" s="75"/>
      <c r="G403" s="76"/>
      <c r="H403" s="77"/>
      <c r="I403" s="108" t="str">
        <f>IF(B403="","",_xlfn.XLOOKUP(N403,#REF!,#REF!))</f>
        <v/>
      </c>
      <c r="J403" s="105" t="str">
        <f>IF(B403="","",_xlfn.XLOOKUP(N403,#REF!,芝麻工资表!B:B))</f>
        <v/>
      </c>
      <c r="K403" s="105" t="str">
        <f t="shared" si="36"/>
        <v/>
      </c>
      <c r="L403" s="105" t="str">
        <f t="shared" si="37"/>
        <v/>
      </c>
      <c r="M403" s="105" t="str">
        <f>IF(Q403="","",_xlfn.XLOOKUP(Q403,立项!W:W,立项!H:H))</f>
        <v/>
      </c>
      <c r="N403" s="109" t="str">
        <f t="shared" si="38"/>
        <v/>
      </c>
      <c r="O403" s="109" t="str">
        <f t="shared" si="39"/>
        <v/>
      </c>
      <c r="P403" s="110" t="str">
        <f t="shared" si="40"/>
        <v/>
      </c>
      <c r="Q403" s="114" t="str">
        <f t="shared" si="41"/>
        <v/>
      </c>
      <c r="R403" s="82"/>
      <c r="S403" s="81"/>
      <c r="T403" s="81"/>
      <c r="U403" s="81"/>
    </row>
    <row r="404" s="72" customFormat="1" customHeight="1" spans="2:21">
      <c r="B404" s="73"/>
      <c r="C404" s="74"/>
      <c r="D404" s="74"/>
      <c r="E404" s="74"/>
      <c r="F404" s="75"/>
      <c r="G404" s="76"/>
      <c r="H404" s="77"/>
      <c r="I404" s="108" t="str">
        <f>IF(B404="","",_xlfn.XLOOKUP(N404,#REF!,#REF!))</f>
        <v/>
      </c>
      <c r="J404" s="105" t="str">
        <f>IF(B404="","",_xlfn.XLOOKUP(N404,#REF!,芝麻工资表!B:B))</f>
        <v/>
      </c>
      <c r="K404" s="105" t="str">
        <f t="shared" si="36"/>
        <v/>
      </c>
      <c r="L404" s="105" t="str">
        <f t="shared" si="37"/>
        <v/>
      </c>
      <c r="M404" s="105" t="str">
        <f>IF(Q404="","",_xlfn.XLOOKUP(Q404,立项!W:W,立项!H:H))</f>
        <v/>
      </c>
      <c r="N404" s="109" t="str">
        <f t="shared" si="38"/>
        <v/>
      </c>
      <c r="O404" s="109" t="str">
        <f t="shared" si="39"/>
        <v/>
      </c>
      <c r="P404" s="110" t="str">
        <f t="shared" si="40"/>
        <v/>
      </c>
      <c r="Q404" s="114" t="str">
        <f t="shared" si="41"/>
        <v/>
      </c>
      <c r="R404" s="82"/>
      <c r="S404" s="81"/>
      <c r="T404" s="81"/>
      <c r="U404" s="81"/>
    </row>
    <row r="405" s="72" customFormat="1" customHeight="1" spans="2:21">
      <c r="B405" s="73"/>
      <c r="C405" s="74"/>
      <c r="D405" s="74"/>
      <c r="E405" s="74"/>
      <c r="F405" s="75"/>
      <c r="G405" s="76"/>
      <c r="H405" s="77"/>
      <c r="I405" s="108" t="str">
        <f>IF(B405="","",_xlfn.XLOOKUP(N405,#REF!,#REF!))</f>
        <v/>
      </c>
      <c r="J405" s="105" t="str">
        <f>IF(B405="","",_xlfn.XLOOKUP(N405,#REF!,芝麻工资表!B:B))</f>
        <v/>
      </c>
      <c r="K405" s="105" t="str">
        <f t="shared" si="36"/>
        <v/>
      </c>
      <c r="L405" s="105" t="str">
        <f t="shared" si="37"/>
        <v/>
      </c>
      <c r="M405" s="105" t="str">
        <f>IF(Q405="","",_xlfn.XLOOKUP(Q405,立项!W:W,立项!H:H))</f>
        <v/>
      </c>
      <c r="N405" s="109" t="str">
        <f t="shared" si="38"/>
        <v/>
      </c>
      <c r="O405" s="109" t="str">
        <f t="shared" si="39"/>
        <v/>
      </c>
      <c r="P405" s="110" t="str">
        <f t="shared" si="40"/>
        <v/>
      </c>
      <c r="Q405" s="114" t="str">
        <f t="shared" si="41"/>
        <v/>
      </c>
      <c r="R405" s="82"/>
      <c r="S405" s="81"/>
      <c r="T405" s="81"/>
      <c r="U405" s="81"/>
    </row>
    <row r="406" s="72" customFormat="1" customHeight="1" spans="2:21">
      <c r="B406" s="73"/>
      <c r="C406" s="74"/>
      <c r="D406" s="74"/>
      <c r="E406" s="74"/>
      <c r="F406" s="75"/>
      <c r="G406" s="76"/>
      <c r="H406" s="77"/>
      <c r="I406" s="108" t="str">
        <f>IF(B406="","",_xlfn.XLOOKUP(N406,#REF!,#REF!))</f>
        <v/>
      </c>
      <c r="J406" s="105" t="str">
        <f>IF(B406="","",_xlfn.XLOOKUP(N406,#REF!,芝麻工资表!B:B))</f>
        <v/>
      </c>
      <c r="K406" s="105" t="str">
        <f t="shared" si="36"/>
        <v/>
      </c>
      <c r="L406" s="105" t="str">
        <f t="shared" si="37"/>
        <v/>
      </c>
      <c r="M406" s="105" t="str">
        <f>IF(Q406="","",_xlfn.XLOOKUP(Q406,立项!W:W,立项!H:H))</f>
        <v/>
      </c>
      <c r="N406" s="109" t="str">
        <f t="shared" si="38"/>
        <v/>
      </c>
      <c r="O406" s="109" t="str">
        <f t="shared" si="39"/>
        <v/>
      </c>
      <c r="P406" s="110" t="str">
        <f t="shared" si="40"/>
        <v/>
      </c>
      <c r="Q406" s="114" t="str">
        <f t="shared" si="41"/>
        <v/>
      </c>
      <c r="R406" s="82"/>
      <c r="S406" s="81"/>
      <c r="T406" s="81"/>
      <c r="U406" s="81"/>
    </row>
    <row r="407" s="72" customFormat="1" customHeight="1" spans="2:21">
      <c r="B407" s="73"/>
      <c r="C407" s="74"/>
      <c r="D407" s="74"/>
      <c r="E407" s="74"/>
      <c r="F407" s="75"/>
      <c r="G407" s="76"/>
      <c r="H407" s="77"/>
      <c r="I407" s="108" t="str">
        <f>IF(B407="","",_xlfn.XLOOKUP(N407,#REF!,#REF!))</f>
        <v/>
      </c>
      <c r="J407" s="105" t="str">
        <f>IF(B407="","",_xlfn.XLOOKUP(N407,#REF!,芝麻工资表!B:B))</f>
        <v/>
      </c>
      <c r="K407" s="105" t="str">
        <f t="shared" si="36"/>
        <v/>
      </c>
      <c r="L407" s="105" t="str">
        <f t="shared" si="37"/>
        <v/>
      </c>
      <c r="M407" s="105" t="str">
        <f>IF(Q407="","",_xlfn.XLOOKUP(Q407,立项!W:W,立项!H:H))</f>
        <v/>
      </c>
      <c r="N407" s="109" t="str">
        <f t="shared" si="38"/>
        <v/>
      </c>
      <c r="O407" s="109" t="str">
        <f t="shared" si="39"/>
        <v/>
      </c>
      <c r="P407" s="110" t="str">
        <f t="shared" si="40"/>
        <v/>
      </c>
      <c r="Q407" s="114" t="str">
        <f t="shared" si="41"/>
        <v/>
      </c>
      <c r="R407" s="82"/>
      <c r="S407" s="81"/>
      <c r="T407" s="81"/>
      <c r="U407" s="81"/>
    </row>
    <row r="408" s="72" customFormat="1" customHeight="1" spans="2:21">
      <c r="B408" s="73"/>
      <c r="C408" s="74"/>
      <c r="D408" s="74"/>
      <c r="E408" s="74"/>
      <c r="F408" s="75"/>
      <c r="G408" s="76"/>
      <c r="H408" s="77"/>
      <c r="I408" s="108" t="str">
        <f>IF(B408="","",_xlfn.XLOOKUP(N408,#REF!,#REF!))</f>
        <v/>
      </c>
      <c r="J408" s="105" t="str">
        <f>IF(B408="","",_xlfn.XLOOKUP(N408,#REF!,芝麻工资表!B:B))</f>
        <v/>
      </c>
      <c r="K408" s="105" t="str">
        <f t="shared" si="36"/>
        <v/>
      </c>
      <c r="L408" s="105" t="str">
        <f t="shared" si="37"/>
        <v/>
      </c>
      <c r="M408" s="105" t="str">
        <f>IF(Q408="","",_xlfn.XLOOKUP(Q408,立项!W:W,立项!H:H))</f>
        <v/>
      </c>
      <c r="N408" s="109" t="str">
        <f t="shared" si="38"/>
        <v/>
      </c>
      <c r="O408" s="109" t="str">
        <f t="shared" si="39"/>
        <v/>
      </c>
      <c r="P408" s="110" t="str">
        <f t="shared" si="40"/>
        <v/>
      </c>
      <c r="Q408" s="114" t="str">
        <f t="shared" si="41"/>
        <v/>
      </c>
      <c r="R408" s="82"/>
      <c r="S408" s="81"/>
      <c r="T408" s="81"/>
      <c r="U408" s="81"/>
    </row>
    <row r="409" s="72" customFormat="1" customHeight="1" spans="2:21">
      <c r="B409" s="73"/>
      <c r="C409" s="74"/>
      <c r="D409" s="74"/>
      <c r="E409" s="74"/>
      <c r="F409" s="75"/>
      <c r="G409" s="76"/>
      <c r="H409" s="77"/>
      <c r="I409" s="108" t="str">
        <f>IF(B409="","",_xlfn.XLOOKUP(N409,#REF!,#REF!))</f>
        <v/>
      </c>
      <c r="J409" s="105" t="str">
        <f>IF(B409="","",_xlfn.XLOOKUP(N409,#REF!,芝麻工资表!B:B))</f>
        <v/>
      </c>
      <c r="K409" s="105" t="str">
        <f t="shared" si="36"/>
        <v/>
      </c>
      <c r="L409" s="105" t="str">
        <f t="shared" si="37"/>
        <v/>
      </c>
      <c r="M409" s="105" t="str">
        <f>IF(Q409="","",_xlfn.XLOOKUP(Q409,立项!W:W,立项!H:H))</f>
        <v/>
      </c>
      <c r="N409" s="109" t="str">
        <f t="shared" si="38"/>
        <v/>
      </c>
      <c r="O409" s="109" t="str">
        <f t="shared" si="39"/>
        <v/>
      </c>
      <c r="P409" s="110" t="str">
        <f t="shared" si="40"/>
        <v/>
      </c>
      <c r="Q409" s="114" t="str">
        <f t="shared" si="41"/>
        <v/>
      </c>
      <c r="R409" s="82"/>
      <c r="S409" s="81"/>
      <c r="T409" s="81"/>
      <c r="U409" s="81"/>
    </row>
    <row r="410" s="72" customFormat="1" customHeight="1" spans="2:21">
      <c r="B410" s="73"/>
      <c r="C410" s="74"/>
      <c r="D410" s="74"/>
      <c r="E410" s="74"/>
      <c r="F410" s="75"/>
      <c r="G410" s="76"/>
      <c r="H410" s="77"/>
      <c r="I410" s="108" t="str">
        <f>IF(B410="","",_xlfn.XLOOKUP(N410,#REF!,#REF!))</f>
        <v/>
      </c>
      <c r="J410" s="105" t="str">
        <f>IF(B410="","",_xlfn.XLOOKUP(N410,#REF!,芝麻工资表!B:B))</f>
        <v/>
      </c>
      <c r="K410" s="105" t="str">
        <f t="shared" si="36"/>
        <v/>
      </c>
      <c r="L410" s="105" t="str">
        <f t="shared" si="37"/>
        <v/>
      </c>
      <c r="M410" s="105" t="str">
        <f>IF(Q410="","",_xlfn.XLOOKUP(Q410,立项!W:W,立项!H:H))</f>
        <v/>
      </c>
      <c r="N410" s="109" t="str">
        <f t="shared" si="38"/>
        <v/>
      </c>
      <c r="O410" s="109" t="str">
        <f t="shared" si="39"/>
        <v/>
      </c>
      <c r="P410" s="110" t="str">
        <f t="shared" si="40"/>
        <v/>
      </c>
      <c r="Q410" s="114" t="str">
        <f t="shared" si="41"/>
        <v/>
      </c>
      <c r="R410" s="82"/>
      <c r="S410" s="81"/>
      <c r="T410" s="81"/>
      <c r="U410" s="81"/>
    </row>
    <row r="411" s="72" customFormat="1" customHeight="1" spans="2:21">
      <c r="B411" s="73"/>
      <c r="C411" s="74"/>
      <c r="D411" s="74"/>
      <c r="E411" s="74"/>
      <c r="F411" s="75"/>
      <c r="G411" s="76"/>
      <c r="H411" s="77"/>
      <c r="I411" s="108" t="str">
        <f>IF(B411="","",_xlfn.XLOOKUP(N411,#REF!,#REF!))</f>
        <v/>
      </c>
      <c r="J411" s="105" t="str">
        <f>IF(B411="","",_xlfn.XLOOKUP(N411,#REF!,芝麻工资表!B:B))</f>
        <v/>
      </c>
      <c r="K411" s="105" t="str">
        <f t="shared" si="36"/>
        <v/>
      </c>
      <c r="L411" s="105" t="str">
        <f t="shared" si="37"/>
        <v/>
      </c>
      <c r="M411" s="105" t="str">
        <f>IF(Q411="","",_xlfn.XLOOKUP(Q411,立项!W:W,立项!H:H))</f>
        <v/>
      </c>
      <c r="N411" s="109" t="str">
        <f t="shared" si="38"/>
        <v/>
      </c>
      <c r="O411" s="109" t="str">
        <f t="shared" si="39"/>
        <v/>
      </c>
      <c r="P411" s="110" t="str">
        <f t="shared" si="40"/>
        <v/>
      </c>
      <c r="Q411" s="114" t="str">
        <f t="shared" si="41"/>
        <v/>
      </c>
      <c r="R411" s="82"/>
      <c r="S411" s="81"/>
      <c r="T411" s="81"/>
      <c r="U411" s="81"/>
    </row>
    <row r="412" s="72" customFormat="1" customHeight="1" spans="2:21">
      <c r="B412" s="73"/>
      <c r="C412" s="74"/>
      <c r="D412" s="74"/>
      <c r="E412" s="74"/>
      <c r="F412" s="75"/>
      <c r="G412" s="76"/>
      <c r="H412" s="77"/>
      <c r="I412" s="108" t="str">
        <f>IF(B412="","",_xlfn.XLOOKUP(N412,#REF!,#REF!))</f>
        <v/>
      </c>
      <c r="J412" s="105" t="str">
        <f>IF(B412="","",_xlfn.XLOOKUP(N412,#REF!,芝麻工资表!B:B))</f>
        <v/>
      </c>
      <c r="K412" s="105" t="str">
        <f t="shared" si="36"/>
        <v/>
      </c>
      <c r="L412" s="105" t="str">
        <f t="shared" si="37"/>
        <v/>
      </c>
      <c r="M412" s="105" t="str">
        <f>IF(Q412="","",_xlfn.XLOOKUP(Q412,立项!W:W,立项!H:H))</f>
        <v/>
      </c>
      <c r="N412" s="109" t="str">
        <f t="shared" si="38"/>
        <v/>
      </c>
      <c r="O412" s="109" t="str">
        <f t="shared" si="39"/>
        <v/>
      </c>
      <c r="P412" s="110" t="str">
        <f t="shared" si="40"/>
        <v/>
      </c>
      <c r="Q412" s="114" t="str">
        <f t="shared" si="41"/>
        <v/>
      </c>
      <c r="R412" s="82"/>
      <c r="S412" s="81"/>
      <c r="T412" s="81"/>
      <c r="U412" s="81"/>
    </row>
    <row r="413" s="72" customFormat="1" customHeight="1" spans="2:21">
      <c r="B413" s="73"/>
      <c r="C413" s="74"/>
      <c r="D413" s="74"/>
      <c r="E413" s="74"/>
      <c r="F413" s="75"/>
      <c r="G413" s="76"/>
      <c r="H413" s="77"/>
      <c r="I413" s="108" t="str">
        <f>IF(B413="","",_xlfn.XLOOKUP(N413,#REF!,#REF!))</f>
        <v/>
      </c>
      <c r="J413" s="105" t="str">
        <f>IF(B413="","",_xlfn.XLOOKUP(N413,#REF!,芝麻工资表!B:B))</f>
        <v/>
      </c>
      <c r="K413" s="105" t="str">
        <f t="shared" si="36"/>
        <v/>
      </c>
      <c r="L413" s="105" t="str">
        <f t="shared" si="37"/>
        <v/>
      </c>
      <c r="M413" s="105" t="str">
        <f>IF(Q413="","",_xlfn.XLOOKUP(Q413,立项!W:W,立项!H:H))</f>
        <v/>
      </c>
      <c r="N413" s="109" t="str">
        <f t="shared" si="38"/>
        <v/>
      </c>
      <c r="O413" s="109" t="str">
        <f t="shared" si="39"/>
        <v/>
      </c>
      <c r="P413" s="110" t="str">
        <f t="shared" si="40"/>
        <v/>
      </c>
      <c r="Q413" s="114" t="str">
        <f t="shared" si="41"/>
        <v/>
      </c>
      <c r="R413" s="82"/>
      <c r="S413" s="81"/>
      <c r="T413" s="81"/>
      <c r="U413" s="81"/>
    </row>
    <row r="414" s="72" customFormat="1" customHeight="1" spans="2:21">
      <c r="B414" s="73"/>
      <c r="C414" s="74"/>
      <c r="D414" s="74"/>
      <c r="E414" s="74"/>
      <c r="F414" s="75"/>
      <c r="G414" s="76"/>
      <c r="H414" s="77"/>
      <c r="I414" s="108" t="str">
        <f>IF(B414="","",_xlfn.XLOOKUP(N414,#REF!,#REF!))</f>
        <v/>
      </c>
      <c r="J414" s="105" t="str">
        <f>IF(B414="","",_xlfn.XLOOKUP(N414,#REF!,芝麻工资表!B:B))</f>
        <v/>
      </c>
      <c r="K414" s="105" t="str">
        <f t="shared" si="36"/>
        <v/>
      </c>
      <c r="L414" s="105" t="str">
        <f t="shared" si="37"/>
        <v/>
      </c>
      <c r="M414" s="105" t="str">
        <f>IF(Q414="","",_xlfn.XLOOKUP(Q414,立项!W:W,立项!H:H))</f>
        <v/>
      </c>
      <c r="N414" s="109" t="str">
        <f t="shared" si="38"/>
        <v/>
      </c>
      <c r="O414" s="109" t="str">
        <f t="shared" si="39"/>
        <v/>
      </c>
      <c r="P414" s="110" t="str">
        <f t="shared" si="40"/>
        <v/>
      </c>
      <c r="Q414" s="114" t="str">
        <f t="shared" si="41"/>
        <v/>
      </c>
      <c r="R414" s="82"/>
      <c r="S414" s="81"/>
      <c r="T414" s="81"/>
      <c r="U414" s="81"/>
    </row>
    <row r="415" s="72" customFormat="1" customHeight="1" spans="2:21">
      <c r="B415" s="73"/>
      <c r="C415" s="74"/>
      <c r="D415" s="74"/>
      <c r="E415" s="74"/>
      <c r="F415" s="75"/>
      <c r="G415" s="76"/>
      <c r="H415" s="77"/>
      <c r="I415" s="108" t="str">
        <f>IF(B415="","",_xlfn.XLOOKUP(N415,#REF!,#REF!))</f>
        <v/>
      </c>
      <c r="J415" s="105" t="str">
        <f>IF(B415="","",_xlfn.XLOOKUP(N415,#REF!,芝麻工资表!B:B))</f>
        <v/>
      </c>
      <c r="K415" s="105" t="str">
        <f t="shared" si="36"/>
        <v/>
      </c>
      <c r="L415" s="105" t="str">
        <f t="shared" si="37"/>
        <v/>
      </c>
      <c r="M415" s="105" t="str">
        <f>IF(Q415="","",_xlfn.XLOOKUP(Q415,立项!W:W,立项!H:H))</f>
        <v/>
      </c>
      <c r="N415" s="109" t="str">
        <f t="shared" si="38"/>
        <v/>
      </c>
      <c r="O415" s="109" t="str">
        <f t="shared" si="39"/>
        <v/>
      </c>
      <c r="P415" s="110" t="str">
        <f t="shared" si="40"/>
        <v/>
      </c>
      <c r="Q415" s="114" t="str">
        <f t="shared" si="41"/>
        <v/>
      </c>
      <c r="R415" s="82"/>
      <c r="S415" s="81"/>
      <c r="T415" s="81"/>
      <c r="U415" s="81"/>
    </row>
    <row r="416" s="72" customFormat="1" customHeight="1" spans="2:21">
      <c r="B416" s="73"/>
      <c r="C416" s="74"/>
      <c r="D416" s="74"/>
      <c r="E416" s="74"/>
      <c r="F416" s="75"/>
      <c r="G416" s="76"/>
      <c r="H416" s="77"/>
      <c r="I416" s="108" t="str">
        <f>IF(B416="","",_xlfn.XLOOKUP(N416,#REF!,#REF!))</f>
        <v/>
      </c>
      <c r="J416" s="105" t="str">
        <f>IF(B416="","",_xlfn.XLOOKUP(N416,#REF!,芝麻工资表!B:B))</f>
        <v/>
      </c>
      <c r="K416" s="105" t="str">
        <f t="shared" si="36"/>
        <v/>
      </c>
      <c r="L416" s="105" t="str">
        <f t="shared" si="37"/>
        <v/>
      </c>
      <c r="M416" s="105" t="str">
        <f>IF(Q416="","",_xlfn.XLOOKUP(Q416,立项!W:W,立项!H:H))</f>
        <v/>
      </c>
      <c r="N416" s="109" t="str">
        <f t="shared" si="38"/>
        <v/>
      </c>
      <c r="O416" s="109" t="str">
        <f t="shared" si="39"/>
        <v/>
      </c>
      <c r="P416" s="110" t="str">
        <f t="shared" si="40"/>
        <v/>
      </c>
      <c r="Q416" s="114" t="str">
        <f t="shared" si="41"/>
        <v/>
      </c>
      <c r="R416" s="82"/>
      <c r="S416" s="81"/>
      <c r="T416" s="81"/>
      <c r="U416" s="81"/>
    </row>
    <row r="417" s="72" customFormat="1" customHeight="1" spans="2:21">
      <c r="B417" s="73"/>
      <c r="C417" s="74"/>
      <c r="D417" s="74"/>
      <c r="E417" s="74"/>
      <c r="F417" s="75"/>
      <c r="G417" s="76"/>
      <c r="H417" s="77"/>
      <c r="I417" s="108" t="str">
        <f>IF(B417="","",_xlfn.XLOOKUP(N417,#REF!,#REF!))</f>
        <v/>
      </c>
      <c r="J417" s="105" t="str">
        <f>IF(B417="","",_xlfn.XLOOKUP(N417,#REF!,芝麻工资表!B:B))</f>
        <v/>
      </c>
      <c r="K417" s="105" t="str">
        <f t="shared" si="36"/>
        <v/>
      </c>
      <c r="L417" s="105" t="str">
        <f t="shared" si="37"/>
        <v/>
      </c>
      <c r="M417" s="105" t="str">
        <f>IF(Q417="","",_xlfn.XLOOKUP(Q417,立项!W:W,立项!H:H))</f>
        <v/>
      </c>
      <c r="N417" s="109" t="str">
        <f t="shared" si="38"/>
        <v/>
      </c>
      <c r="O417" s="109" t="str">
        <f t="shared" si="39"/>
        <v/>
      </c>
      <c r="P417" s="110" t="str">
        <f t="shared" si="40"/>
        <v/>
      </c>
      <c r="Q417" s="114" t="str">
        <f t="shared" si="41"/>
        <v/>
      </c>
      <c r="R417" s="82"/>
      <c r="S417" s="81"/>
      <c r="T417" s="81"/>
      <c r="U417" s="81"/>
    </row>
    <row r="418" s="72" customFormat="1" customHeight="1" spans="2:21">
      <c r="B418" s="73"/>
      <c r="C418" s="74"/>
      <c r="D418" s="74"/>
      <c r="E418" s="74"/>
      <c r="F418" s="75"/>
      <c r="G418" s="76"/>
      <c r="H418" s="77"/>
      <c r="I418" s="108" t="str">
        <f>IF(B418="","",_xlfn.XLOOKUP(N418,#REF!,#REF!))</f>
        <v/>
      </c>
      <c r="J418" s="105" t="str">
        <f>IF(B418="","",_xlfn.XLOOKUP(N418,#REF!,芝麻工资表!B:B))</f>
        <v/>
      </c>
      <c r="K418" s="105" t="str">
        <f t="shared" si="36"/>
        <v/>
      </c>
      <c r="L418" s="105" t="str">
        <f t="shared" si="37"/>
        <v/>
      </c>
      <c r="M418" s="105" t="str">
        <f>IF(Q418="","",_xlfn.XLOOKUP(Q418,立项!W:W,立项!H:H))</f>
        <v/>
      </c>
      <c r="N418" s="109" t="str">
        <f t="shared" si="38"/>
        <v/>
      </c>
      <c r="O418" s="109" t="str">
        <f t="shared" si="39"/>
        <v/>
      </c>
      <c r="P418" s="110" t="str">
        <f t="shared" si="40"/>
        <v/>
      </c>
      <c r="Q418" s="114" t="str">
        <f t="shared" si="41"/>
        <v/>
      </c>
      <c r="R418" s="82"/>
      <c r="S418" s="81"/>
      <c r="T418" s="81"/>
      <c r="U418" s="81"/>
    </row>
    <row r="419" s="72" customFormat="1" customHeight="1" spans="2:21">
      <c r="B419" s="73"/>
      <c r="C419" s="74"/>
      <c r="D419" s="74"/>
      <c r="E419" s="74"/>
      <c r="F419" s="75"/>
      <c r="G419" s="76"/>
      <c r="H419" s="77"/>
      <c r="I419" s="108" t="str">
        <f>IF(B419="","",_xlfn.XLOOKUP(N419,#REF!,#REF!))</f>
        <v/>
      </c>
      <c r="J419" s="105" t="str">
        <f>IF(B419="","",_xlfn.XLOOKUP(N419,#REF!,芝麻工资表!B:B))</f>
        <v/>
      </c>
      <c r="K419" s="105" t="str">
        <f t="shared" si="36"/>
        <v/>
      </c>
      <c r="L419" s="105" t="str">
        <f t="shared" si="37"/>
        <v/>
      </c>
      <c r="M419" s="105" t="str">
        <f>IF(Q419="","",_xlfn.XLOOKUP(Q419,立项!W:W,立项!H:H))</f>
        <v/>
      </c>
      <c r="N419" s="109" t="str">
        <f t="shared" si="38"/>
        <v/>
      </c>
      <c r="O419" s="109" t="str">
        <f t="shared" si="39"/>
        <v/>
      </c>
      <c r="P419" s="110" t="str">
        <f t="shared" si="40"/>
        <v/>
      </c>
      <c r="Q419" s="114" t="str">
        <f t="shared" si="41"/>
        <v/>
      </c>
      <c r="R419" s="82"/>
      <c r="S419" s="81"/>
      <c r="T419" s="81"/>
      <c r="U419" s="81"/>
    </row>
    <row r="420" s="72" customFormat="1" customHeight="1" spans="2:21">
      <c r="B420" s="73"/>
      <c r="C420" s="74"/>
      <c r="D420" s="74"/>
      <c r="E420" s="74"/>
      <c r="F420" s="75"/>
      <c r="G420" s="76"/>
      <c r="H420" s="77"/>
      <c r="I420" s="108" t="str">
        <f>IF(B420="","",_xlfn.XLOOKUP(N420,#REF!,#REF!))</f>
        <v/>
      </c>
      <c r="J420" s="105" t="str">
        <f>IF(B420="","",_xlfn.XLOOKUP(N420,#REF!,芝麻工资表!B:B))</f>
        <v/>
      </c>
      <c r="K420" s="105" t="str">
        <f t="shared" si="36"/>
        <v/>
      </c>
      <c r="L420" s="105" t="str">
        <f t="shared" si="37"/>
        <v/>
      </c>
      <c r="M420" s="105" t="str">
        <f>IF(Q420="","",_xlfn.XLOOKUP(Q420,立项!W:W,立项!H:H))</f>
        <v/>
      </c>
      <c r="N420" s="109" t="str">
        <f t="shared" si="38"/>
        <v/>
      </c>
      <c r="O420" s="109" t="str">
        <f t="shared" si="39"/>
        <v/>
      </c>
      <c r="P420" s="110" t="str">
        <f t="shared" si="40"/>
        <v/>
      </c>
      <c r="Q420" s="114" t="str">
        <f t="shared" si="41"/>
        <v/>
      </c>
      <c r="R420" s="82"/>
      <c r="S420" s="81"/>
      <c r="T420" s="81"/>
      <c r="U420" s="81"/>
    </row>
    <row r="421" s="72" customFormat="1" customHeight="1" spans="2:21">
      <c r="B421" s="73"/>
      <c r="C421" s="74"/>
      <c r="D421" s="74"/>
      <c r="E421" s="74"/>
      <c r="F421" s="75"/>
      <c r="G421" s="76"/>
      <c r="H421" s="77"/>
      <c r="I421" s="108" t="str">
        <f>IF(B421="","",_xlfn.XLOOKUP(N421,#REF!,#REF!))</f>
        <v/>
      </c>
      <c r="J421" s="105" t="str">
        <f>IF(B421="","",_xlfn.XLOOKUP(N421,#REF!,芝麻工资表!B:B))</f>
        <v/>
      </c>
      <c r="K421" s="105" t="str">
        <f t="shared" si="36"/>
        <v/>
      </c>
      <c r="L421" s="105" t="str">
        <f t="shared" si="37"/>
        <v/>
      </c>
      <c r="M421" s="105" t="str">
        <f>IF(Q421="","",_xlfn.XLOOKUP(Q421,立项!W:W,立项!H:H))</f>
        <v/>
      </c>
      <c r="N421" s="109" t="str">
        <f t="shared" si="38"/>
        <v/>
      </c>
      <c r="O421" s="109" t="str">
        <f t="shared" si="39"/>
        <v/>
      </c>
      <c r="P421" s="110" t="str">
        <f t="shared" si="40"/>
        <v/>
      </c>
      <c r="Q421" s="114" t="str">
        <f t="shared" si="41"/>
        <v/>
      </c>
      <c r="R421" s="82"/>
      <c r="S421" s="81"/>
      <c r="T421" s="81"/>
      <c r="U421" s="81"/>
    </row>
    <row r="422" s="72" customFormat="1" customHeight="1" spans="2:21">
      <c r="B422" s="73"/>
      <c r="C422" s="74"/>
      <c r="D422" s="74"/>
      <c r="E422" s="74"/>
      <c r="F422" s="75"/>
      <c r="G422" s="76"/>
      <c r="H422" s="77"/>
      <c r="I422" s="108" t="str">
        <f>IF(B422="","",_xlfn.XLOOKUP(N422,#REF!,#REF!))</f>
        <v/>
      </c>
      <c r="J422" s="105" t="str">
        <f>IF(B422="","",_xlfn.XLOOKUP(N422,#REF!,芝麻工资表!B:B))</f>
        <v/>
      </c>
      <c r="K422" s="105" t="str">
        <f t="shared" si="36"/>
        <v/>
      </c>
      <c r="L422" s="105" t="str">
        <f t="shared" si="37"/>
        <v/>
      </c>
      <c r="M422" s="105" t="str">
        <f>IF(Q422="","",_xlfn.XLOOKUP(Q422,立项!W:W,立项!H:H))</f>
        <v/>
      </c>
      <c r="N422" s="109" t="str">
        <f t="shared" si="38"/>
        <v/>
      </c>
      <c r="O422" s="109" t="str">
        <f t="shared" si="39"/>
        <v/>
      </c>
      <c r="P422" s="110" t="str">
        <f t="shared" si="40"/>
        <v/>
      </c>
      <c r="Q422" s="114" t="str">
        <f t="shared" si="41"/>
        <v/>
      </c>
      <c r="R422" s="82"/>
      <c r="S422" s="81"/>
      <c r="T422" s="81"/>
      <c r="U422" s="81"/>
    </row>
    <row r="423" s="72" customFormat="1" customHeight="1" spans="2:21">
      <c r="B423" s="73"/>
      <c r="C423" s="74"/>
      <c r="D423" s="74"/>
      <c r="E423" s="74"/>
      <c r="F423" s="75"/>
      <c r="G423" s="76"/>
      <c r="H423" s="77"/>
      <c r="I423" s="108" t="str">
        <f>IF(B423="","",_xlfn.XLOOKUP(N423,#REF!,#REF!))</f>
        <v/>
      </c>
      <c r="J423" s="105" t="str">
        <f>IF(B423="","",_xlfn.XLOOKUP(N423,#REF!,芝麻工资表!B:B))</f>
        <v/>
      </c>
      <c r="K423" s="105" t="str">
        <f t="shared" si="36"/>
        <v/>
      </c>
      <c r="L423" s="105" t="str">
        <f t="shared" si="37"/>
        <v/>
      </c>
      <c r="M423" s="105" t="str">
        <f>IF(Q423="","",_xlfn.XLOOKUP(Q423,立项!W:W,立项!H:H))</f>
        <v/>
      </c>
      <c r="N423" s="109" t="str">
        <f t="shared" si="38"/>
        <v/>
      </c>
      <c r="O423" s="109" t="str">
        <f t="shared" si="39"/>
        <v/>
      </c>
      <c r="P423" s="110" t="str">
        <f t="shared" si="40"/>
        <v/>
      </c>
      <c r="Q423" s="114" t="str">
        <f t="shared" si="41"/>
        <v/>
      </c>
      <c r="R423" s="82"/>
      <c r="S423" s="81"/>
      <c r="T423" s="81"/>
      <c r="U423" s="81"/>
    </row>
    <row r="424" s="72" customFormat="1" customHeight="1" spans="2:21">
      <c r="B424" s="73"/>
      <c r="C424" s="74"/>
      <c r="D424" s="74"/>
      <c r="E424" s="74"/>
      <c r="F424" s="75"/>
      <c r="G424" s="76"/>
      <c r="H424" s="77"/>
      <c r="I424" s="108" t="str">
        <f>IF(B424="","",_xlfn.XLOOKUP(N424,#REF!,#REF!))</f>
        <v/>
      </c>
      <c r="J424" s="105" t="str">
        <f>IF(B424="","",_xlfn.XLOOKUP(N424,#REF!,芝麻工资表!B:B))</f>
        <v/>
      </c>
      <c r="K424" s="105" t="str">
        <f t="shared" si="36"/>
        <v/>
      </c>
      <c r="L424" s="105" t="str">
        <f t="shared" si="37"/>
        <v/>
      </c>
      <c r="M424" s="105" t="str">
        <f>IF(Q424="","",_xlfn.XLOOKUP(Q424,立项!W:W,立项!H:H))</f>
        <v/>
      </c>
      <c r="N424" s="109" t="str">
        <f t="shared" si="38"/>
        <v/>
      </c>
      <c r="O424" s="109" t="str">
        <f t="shared" si="39"/>
        <v/>
      </c>
      <c r="P424" s="110" t="str">
        <f t="shared" si="40"/>
        <v/>
      </c>
      <c r="Q424" s="114" t="str">
        <f t="shared" si="41"/>
        <v/>
      </c>
      <c r="R424" s="82"/>
      <c r="S424" s="81"/>
      <c r="T424" s="81"/>
      <c r="U424" s="81"/>
    </row>
    <row r="425" s="72" customFormat="1" customHeight="1" spans="2:21">
      <c r="B425" s="73"/>
      <c r="C425" s="74"/>
      <c r="D425" s="74"/>
      <c r="E425" s="74"/>
      <c r="F425" s="75"/>
      <c r="G425" s="76"/>
      <c r="H425" s="77"/>
      <c r="I425" s="108" t="str">
        <f>IF(B425="","",_xlfn.XLOOKUP(N425,#REF!,#REF!))</f>
        <v/>
      </c>
      <c r="J425" s="105" t="str">
        <f>IF(B425="","",_xlfn.XLOOKUP(N425,#REF!,芝麻工资表!B:B))</f>
        <v/>
      </c>
      <c r="K425" s="105" t="str">
        <f t="shared" si="36"/>
        <v/>
      </c>
      <c r="L425" s="105" t="str">
        <f t="shared" si="37"/>
        <v/>
      </c>
      <c r="M425" s="105" t="str">
        <f>IF(Q425="","",_xlfn.XLOOKUP(Q425,立项!W:W,立项!H:H))</f>
        <v/>
      </c>
      <c r="N425" s="109" t="str">
        <f t="shared" si="38"/>
        <v/>
      </c>
      <c r="O425" s="109" t="str">
        <f t="shared" si="39"/>
        <v/>
      </c>
      <c r="P425" s="110" t="str">
        <f t="shared" si="40"/>
        <v/>
      </c>
      <c r="Q425" s="114" t="str">
        <f t="shared" si="41"/>
        <v/>
      </c>
      <c r="R425" s="82"/>
      <c r="S425" s="81"/>
      <c r="T425" s="81"/>
      <c r="U425" s="81"/>
    </row>
    <row r="426" s="72" customFormat="1" customHeight="1" spans="2:21">
      <c r="B426" s="73"/>
      <c r="C426" s="74"/>
      <c r="D426" s="74"/>
      <c r="E426" s="74"/>
      <c r="F426" s="75"/>
      <c r="G426" s="76"/>
      <c r="H426" s="77"/>
      <c r="I426" s="108" t="str">
        <f>IF(B426="","",_xlfn.XLOOKUP(N426,#REF!,#REF!))</f>
        <v/>
      </c>
      <c r="J426" s="105" t="str">
        <f>IF(B426="","",_xlfn.XLOOKUP(N426,#REF!,芝麻工资表!B:B))</f>
        <v/>
      </c>
      <c r="K426" s="105" t="str">
        <f t="shared" si="36"/>
        <v/>
      </c>
      <c r="L426" s="105" t="str">
        <f t="shared" si="37"/>
        <v/>
      </c>
      <c r="M426" s="105" t="str">
        <f>IF(Q426="","",_xlfn.XLOOKUP(Q426,立项!W:W,立项!H:H))</f>
        <v/>
      </c>
      <c r="N426" s="109" t="str">
        <f t="shared" si="38"/>
        <v/>
      </c>
      <c r="O426" s="109" t="str">
        <f t="shared" si="39"/>
        <v/>
      </c>
      <c r="P426" s="110" t="str">
        <f t="shared" si="40"/>
        <v/>
      </c>
      <c r="Q426" s="114" t="str">
        <f t="shared" si="41"/>
        <v/>
      </c>
      <c r="R426" s="82"/>
      <c r="S426" s="81"/>
      <c r="T426" s="81"/>
      <c r="U426" s="81"/>
    </row>
    <row r="427" s="72" customFormat="1" customHeight="1" spans="2:21">
      <c r="B427" s="73"/>
      <c r="C427" s="74"/>
      <c r="D427" s="74"/>
      <c r="E427" s="74"/>
      <c r="F427" s="75"/>
      <c r="G427" s="76"/>
      <c r="H427" s="77"/>
      <c r="I427" s="108" t="str">
        <f>IF(B427="","",_xlfn.XLOOKUP(N427,#REF!,#REF!))</f>
        <v/>
      </c>
      <c r="J427" s="105" t="str">
        <f>IF(B427="","",_xlfn.XLOOKUP(N427,#REF!,芝麻工资表!B:B))</f>
        <v/>
      </c>
      <c r="K427" s="105" t="str">
        <f t="shared" si="36"/>
        <v/>
      </c>
      <c r="L427" s="105" t="str">
        <f t="shared" si="37"/>
        <v/>
      </c>
      <c r="M427" s="105" t="str">
        <f>IF(Q427="","",_xlfn.XLOOKUP(Q427,立项!W:W,立项!H:H))</f>
        <v/>
      </c>
      <c r="N427" s="109" t="str">
        <f t="shared" si="38"/>
        <v/>
      </c>
      <c r="O427" s="109" t="str">
        <f t="shared" si="39"/>
        <v/>
      </c>
      <c r="P427" s="110" t="str">
        <f t="shared" si="40"/>
        <v/>
      </c>
      <c r="Q427" s="114" t="str">
        <f t="shared" si="41"/>
        <v/>
      </c>
      <c r="R427" s="82"/>
      <c r="S427" s="81"/>
      <c r="T427" s="81"/>
      <c r="U427" s="81"/>
    </row>
    <row r="428" s="72" customFormat="1" customHeight="1" spans="2:21">
      <c r="B428" s="73"/>
      <c r="C428" s="74"/>
      <c r="D428" s="74"/>
      <c r="E428" s="74"/>
      <c r="F428" s="75"/>
      <c r="G428" s="76"/>
      <c r="H428" s="77"/>
      <c r="I428" s="108" t="str">
        <f>IF(B428="","",_xlfn.XLOOKUP(N428,#REF!,#REF!))</f>
        <v/>
      </c>
      <c r="J428" s="105" t="str">
        <f>IF(B428="","",_xlfn.XLOOKUP(N428,#REF!,芝麻工资表!B:B))</f>
        <v/>
      </c>
      <c r="K428" s="105" t="str">
        <f t="shared" si="36"/>
        <v/>
      </c>
      <c r="L428" s="105" t="str">
        <f t="shared" si="37"/>
        <v/>
      </c>
      <c r="M428" s="105" t="str">
        <f>IF(Q428="","",_xlfn.XLOOKUP(Q428,立项!W:W,立项!H:H))</f>
        <v/>
      </c>
      <c r="N428" s="109" t="str">
        <f t="shared" si="38"/>
        <v/>
      </c>
      <c r="O428" s="109" t="str">
        <f t="shared" si="39"/>
        <v/>
      </c>
      <c r="P428" s="110" t="str">
        <f t="shared" si="40"/>
        <v/>
      </c>
      <c r="Q428" s="114" t="str">
        <f t="shared" si="41"/>
        <v/>
      </c>
      <c r="R428" s="82"/>
      <c r="S428" s="81"/>
      <c r="T428" s="81"/>
      <c r="U428" s="81"/>
    </row>
    <row r="429" s="72" customFormat="1" customHeight="1" spans="2:21">
      <c r="B429" s="73"/>
      <c r="C429" s="74"/>
      <c r="D429" s="74"/>
      <c r="E429" s="74"/>
      <c r="F429" s="75"/>
      <c r="G429" s="76"/>
      <c r="H429" s="77"/>
      <c r="I429" s="108" t="str">
        <f>IF(B429="","",_xlfn.XLOOKUP(N429,#REF!,#REF!))</f>
        <v/>
      </c>
      <c r="J429" s="105" t="str">
        <f>IF(B429="","",_xlfn.XLOOKUP(N429,#REF!,芝麻工资表!B:B))</f>
        <v/>
      </c>
      <c r="K429" s="105" t="str">
        <f t="shared" si="36"/>
        <v/>
      </c>
      <c r="L429" s="105" t="str">
        <f t="shared" si="37"/>
        <v/>
      </c>
      <c r="M429" s="105" t="str">
        <f>IF(Q429="","",_xlfn.XLOOKUP(Q429,立项!W:W,立项!H:H))</f>
        <v/>
      </c>
      <c r="N429" s="109" t="str">
        <f t="shared" si="38"/>
        <v/>
      </c>
      <c r="O429" s="109" t="str">
        <f t="shared" si="39"/>
        <v/>
      </c>
      <c r="P429" s="110" t="str">
        <f t="shared" si="40"/>
        <v/>
      </c>
      <c r="Q429" s="114" t="str">
        <f t="shared" si="41"/>
        <v/>
      </c>
      <c r="R429" s="82"/>
      <c r="S429" s="81"/>
      <c r="T429" s="81"/>
      <c r="U429" s="81"/>
    </row>
    <row r="430" s="72" customFormat="1" customHeight="1" spans="2:21">
      <c r="B430" s="73"/>
      <c r="C430" s="74"/>
      <c r="D430" s="74"/>
      <c r="E430" s="74"/>
      <c r="F430" s="75"/>
      <c r="G430" s="76"/>
      <c r="H430" s="77"/>
      <c r="I430" s="108" t="str">
        <f>IF(B430="","",_xlfn.XLOOKUP(N430,#REF!,#REF!))</f>
        <v/>
      </c>
      <c r="J430" s="105" t="str">
        <f>IF(B430="","",_xlfn.XLOOKUP(N430,#REF!,芝麻工资表!B:B))</f>
        <v/>
      </c>
      <c r="K430" s="105" t="str">
        <f t="shared" si="36"/>
        <v/>
      </c>
      <c r="L430" s="105" t="str">
        <f t="shared" si="37"/>
        <v/>
      </c>
      <c r="M430" s="105" t="str">
        <f>IF(Q430="","",_xlfn.XLOOKUP(Q430,立项!W:W,立项!H:H))</f>
        <v/>
      </c>
      <c r="N430" s="109" t="str">
        <f t="shared" si="38"/>
        <v/>
      </c>
      <c r="O430" s="109" t="str">
        <f t="shared" si="39"/>
        <v/>
      </c>
      <c r="P430" s="110" t="str">
        <f t="shared" si="40"/>
        <v/>
      </c>
      <c r="Q430" s="114" t="str">
        <f t="shared" si="41"/>
        <v/>
      </c>
      <c r="R430" s="82"/>
      <c r="S430" s="81"/>
      <c r="T430" s="81"/>
      <c r="U430" s="81"/>
    </row>
    <row r="431" s="72" customFormat="1" customHeight="1" spans="2:21">
      <c r="B431" s="73"/>
      <c r="C431" s="74"/>
      <c r="D431" s="74"/>
      <c r="E431" s="74"/>
      <c r="F431" s="75"/>
      <c r="G431" s="76"/>
      <c r="H431" s="77"/>
      <c r="I431" s="108" t="str">
        <f>IF(B431="","",_xlfn.XLOOKUP(N431,#REF!,#REF!))</f>
        <v/>
      </c>
      <c r="J431" s="105" t="str">
        <f>IF(B431="","",_xlfn.XLOOKUP(N431,#REF!,芝麻工资表!B:B))</f>
        <v/>
      </c>
      <c r="K431" s="105" t="str">
        <f t="shared" si="36"/>
        <v/>
      </c>
      <c r="L431" s="105" t="str">
        <f t="shared" si="37"/>
        <v/>
      </c>
      <c r="M431" s="105" t="str">
        <f>IF(Q431="","",_xlfn.XLOOKUP(Q431,立项!W:W,立项!H:H))</f>
        <v/>
      </c>
      <c r="N431" s="109" t="str">
        <f t="shared" si="38"/>
        <v/>
      </c>
      <c r="O431" s="109" t="str">
        <f t="shared" si="39"/>
        <v/>
      </c>
      <c r="P431" s="110" t="str">
        <f t="shared" si="40"/>
        <v/>
      </c>
      <c r="Q431" s="114" t="str">
        <f t="shared" si="41"/>
        <v/>
      </c>
      <c r="R431" s="82"/>
      <c r="S431" s="81"/>
      <c r="T431" s="81"/>
      <c r="U431" s="81"/>
    </row>
    <row r="432" s="72" customFormat="1" customHeight="1" spans="2:21">
      <c r="B432" s="73"/>
      <c r="C432" s="74"/>
      <c r="D432" s="74"/>
      <c r="E432" s="74"/>
      <c r="F432" s="75"/>
      <c r="G432" s="76"/>
      <c r="H432" s="77"/>
      <c r="I432" s="108" t="str">
        <f>IF(B432="","",_xlfn.XLOOKUP(N432,#REF!,#REF!))</f>
        <v/>
      </c>
      <c r="J432" s="105" t="str">
        <f>IF(B432="","",_xlfn.XLOOKUP(N432,#REF!,芝麻工资表!B:B))</f>
        <v/>
      </c>
      <c r="K432" s="105" t="str">
        <f t="shared" si="36"/>
        <v/>
      </c>
      <c r="L432" s="105" t="str">
        <f t="shared" si="37"/>
        <v/>
      </c>
      <c r="M432" s="105" t="str">
        <f>IF(Q432="","",_xlfn.XLOOKUP(Q432,立项!W:W,立项!H:H))</f>
        <v/>
      </c>
      <c r="N432" s="109" t="str">
        <f t="shared" si="38"/>
        <v/>
      </c>
      <c r="O432" s="109" t="str">
        <f t="shared" si="39"/>
        <v/>
      </c>
      <c r="P432" s="110" t="str">
        <f t="shared" si="40"/>
        <v/>
      </c>
      <c r="Q432" s="114" t="str">
        <f t="shared" si="41"/>
        <v/>
      </c>
      <c r="R432" s="82"/>
      <c r="S432" s="81"/>
      <c r="T432" s="81"/>
      <c r="U432" s="81"/>
    </row>
    <row r="433" s="72" customFormat="1" customHeight="1" spans="2:21">
      <c r="B433" s="73"/>
      <c r="C433" s="74"/>
      <c r="D433" s="74"/>
      <c r="E433" s="74"/>
      <c r="F433" s="75"/>
      <c r="G433" s="76"/>
      <c r="H433" s="77"/>
      <c r="I433" s="108" t="str">
        <f>IF(B433="","",_xlfn.XLOOKUP(N433,#REF!,#REF!))</f>
        <v/>
      </c>
      <c r="J433" s="105" t="str">
        <f>IF(B433="","",_xlfn.XLOOKUP(N433,#REF!,芝麻工资表!B:B))</f>
        <v/>
      </c>
      <c r="K433" s="105" t="str">
        <f t="shared" si="36"/>
        <v/>
      </c>
      <c r="L433" s="105" t="str">
        <f t="shared" si="37"/>
        <v/>
      </c>
      <c r="M433" s="105" t="str">
        <f>IF(Q433="","",_xlfn.XLOOKUP(Q433,立项!W:W,立项!H:H))</f>
        <v/>
      </c>
      <c r="N433" s="109" t="str">
        <f t="shared" si="38"/>
        <v/>
      </c>
      <c r="O433" s="109" t="str">
        <f t="shared" si="39"/>
        <v/>
      </c>
      <c r="P433" s="110" t="str">
        <f t="shared" si="40"/>
        <v/>
      </c>
      <c r="Q433" s="114" t="str">
        <f t="shared" si="41"/>
        <v/>
      </c>
      <c r="R433" s="82"/>
      <c r="S433" s="81"/>
      <c r="T433" s="81"/>
      <c r="U433" s="81"/>
    </row>
    <row r="434" s="72" customFormat="1" customHeight="1" spans="2:21">
      <c r="B434" s="73"/>
      <c r="C434" s="74"/>
      <c r="D434" s="74"/>
      <c r="E434" s="74"/>
      <c r="F434" s="75"/>
      <c r="G434" s="76"/>
      <c r="H434" s="77"/>
      <c r="I434" s="108" t="str">
        <f>IF(B434="","",_xlfn.XLOOKUP(N434,#REF!,#REF!))</f>
        <v/>
      </c>
      <c r="J434" s="105" t="str">
        <f>IF(B434="","",_xlfn.XLOOKUP(N434,#REF!,芝麻工资表!B:B))</f>
        <v/>
      </c>
      <c r="K434" s="105" t="str">
        <f t="shared" si="36"/>
        <v/>
      </c>
      <c r="L434" s="105" t="str">
        <f t="shared" si="37"/>
        <v/>
      </c>
      <c r="M434" s="105" t="str">
        <f>IF(Q434="","",_xlfn.XLOOKUP(Q434,立项!W:W,立项!H:H))</f>
        <v/>
      </c>
      <c r="N434" s="109" t="str">
        <f t="shared" si="38"/>
        <v/>
      </c>
      <c r="O434" s="109" t="str">
        <f t="shared" si="39"/>
        <v/>
      </c>
      <c r="P434" s="110" t="str">
        <f t="shared" si="40"/>
        <v/>
      </c>
      <c r="Q434" s="114" t="str">
        <f t="shared" si="41"/>
        <v/>
      </c>
      <c r="R434" s="82"/>
      <c r="S434" s="81"/>
      <c r="T434" s="81"/>
      <c r="U434" s="81"/>
    </row>
    <row r="435" s="72" customFormat="1" customHeight="1" spans="2:21">
      <c r="B435" s="73"/>
      <c r="C435" s="74"/>
      <c r="D435" s="74"/>
      <c r="E435" s="74"/>
      <c r="F435" s="75"/>
      <c r="G435" s="76"/>
      <c r="H435" s="77"/>
      <c r="I435" s="108" t="str">
        <f>IF(B435="","",_xlfn.XLOOKUP(N435,#REF!,#REF!))</f>
        <v/>
      </c>
      <c r="J435" s="105" t="str">
        <f>IF(B435="","",_xlfn.XLOOKUP(N435,#REF!,芝麻工资表!B:B))</f>
        <v/>
      </c>
      <c r="K435" s="105" t="str">
        <f t="shared" si="36"/>
        <v/>
      </c>
      <c r="L435" s="105" t="str">
        <f t="shared" si="37"/>
        <v/>
      </c>
      <c r="M435" s="105" t="str">
        <f>IF(Q435="","",_xlfn.XLOOKUP(Q435,立项!W:W,立项!H:H))</f>
        <v/>
      </c>
      <c r="N435" s="109" t="str">
        <f t="shared" si="38"/>
        <v/>
      </c>
      <c r="O435" s="109" t="str">
        <f t="shared" si="39"/>
        <v/>
      </c>
      <c r="P435" s="110" t="str">
        <f t="shared" si="40"/>
        <v/>
      </c>
      <c r="Q435" s="114" t="str">
        <f t="shared" si="41"/>
        <v/>
      </c>
      <c r="R435" s="82"/>
      <c r="S435" s="81"/>
      <c r="T435" s="81"/>
      <c r="U435" s="81"/>
    </row>
    <row r="436" s="72" customFormat="1" customHeight="1" spans="2:21">
      <c r="B436" s="73"/>
      <c r="C436" s="74"/>
      <c r="D436" s="74"/>
      <c r="E436" s="74"/>
      <c r="F436" s="75"/>
      <c r="G436" s="76"/>
      <c r="H436" s="77"/>
      <c r="I436" s="108" t="str">
        <f>IF(B436="","",_xlfn.XLOOKUP(N436,#REF!,#REF!))</f>
        <v/>
      </c>
      <c r="J436" s="105" t="str">
        <f>IF(B436="","",_xlfn.XLOOKUP(N436,#REF!,芝麻工资表!B:B))</f>
        <v/>
      </c>
      <c r="K436" s="105" t="str">
        <f t="shared" si="36"/>
        <v/>
      </c>
      <c r="L436" s="105" t="str">
        <f t="shared" si="37"/>
        <v/>
      </c>
      <c r="M436" s="105" t="str">
        <f>IF(Q436="","",_xlfn.XLOOKUP(Q436,立项!W:W,立项!H:H))</f>
        <v/>
      </c>
      <c r="N436" s="109" t="str">
        <f t="shared" si="38"/>
        <v/>
      </c>
      <c r="O436" s="109" t="str">
        <f t="shared" si="39"/>
        <v/>
      </c>
      <c r="P436" s="110" t="str">
        <f t="shared" si="40"/>
        <v/>
      </c>
      <c r="Q436" s="114" t="str">
        <f t="shared" si="41"/>
        <v/>
      </c>
      <c r="R436" s="82"/>
      <c r="S436" s="81"/>
      <c r="T436" s="81"/>
      <c r="U436" s="81"/>
    </row>
    <row r="437" s="72" customFormat="1" customHeight="1" spans="2:21">
      <c r="B437" s="73"/>
      <c r="C437" s="74"/>
      <c r="D437" s="74"/>
      <c r="E437" s="74"/>
      <c r="F437" s="75"/>
      <c r="G437" s="76"/>
      <c r="H437" s="77"/>
      <c r="I437" s="108" t="str">
        <f>IF(B437="","",_xlfn.XLOOKUP(N437,#REF!,#REF!))</f>
        <v/>
      </c>
      <c r="J437" s="105" t="str">
        <f>IF(B437="","",_xlfn.XLOOKUP(N437,#REF!,芝麻工资表!B:B))</f>
        <v/>
      </c>
      <c r="K437" s="105" t="str">
        <f t="shared" si="36"/>
        <v/>
      </c>
      <c r="L437" s="105" t="str">
        <f t="shared" si="37"/>
        <v/>
      </c>
      <c r="M437" s="105" t="str">
        <f>IF(Q437="","",_xlfn.XLOOKUP(Q437,立项!W:W,立项!H:H))</f>
        <v/>
      </c>
      <c r="N437" s="109" t="str">
        <f t="shared" si="38"/>
        <v/>
      </c>
      <c r="O437" s="109" t="str">
        <f t="shared" si="39"/>
        <v/>
      </c>
      <c r="P437" s="110" t="str">
        <f t="shared" si="40"/>
        <v/>
      </c>
      <c r="Q437" s="114" t="str">
        <f t="shared" si="41"/>
        <v/>
      </c>
      <c r="R437" s="82"/>
      <c r="S437" s="81"/>
      <c r="T437" s="81"/>
      <c r="U437" s="81"/>
    </row>
    <row r="438" s="72" customFormat="1" customHeight="1" spans="2:21">
      <c r="B438" s="73"/>
      <c r="C438" s="74"/>
      <c r="D438" s="74"/>
      <c r="E438" s="74"/>
      <c r="F438" s="75"/>
      <c r="G438" s="76"/>
      <c r="H438" s="77"/>
      <c r="I438" s="108" t="str">
        <f>IF(B438="","",_xlfn.XLOOKUP(N438,#REF!,#REF!))</f>
        <v/>
      </c>
      <c r="J438" s="105" t="str">
        <f>IF(B438="","",_xlfn.XLOOKUP(N438,#REF!,芝麻工资表!B:B))</f>
        <v/>
      </c>
      <c r="K438" s="105" t="str">
        <f t="shared" si="36"/>
        <v/>
      </c>
      <c r="L438" s="105" t="str">
        <f t="shared" si="37"/>
        <v/>
      </c>
      <c r="M438" s="105" t="str">
        <f>IF(Q438="","",_xlfn.XLOOKUP(Q438,立项!W:W,立项!H:H))</f>
        <v/>
      </c>
      <c r="N438" s="109" t="str">
        <f t="shared" si="38"/>
        <v/>
      </c>
      <c r="O438" s="109" t="str">
        <f t="shared" si="39"/>
        <v/>
      </c>
      <c r="P438" s="110" t="str">
        <f t="shared" si="40"/>
        <v/>
      </c>
      <c r="Q438" s="114" t="str">
        <f t="shared" si="41"/>
        <v/>
      </c>
      <c r="R438" s="82"/>
      <c r="S438" s="81"/>
      <c r="T438" s="81"/>
      <c r="U438" s="81"/>
    </row>
    <row r="439" s="72" customFormat="1" customHeight="1" spans="2:21">
      <c r="B439" s="73"/>
      <c r="C439" s="74"/>
      <c r="D439" s="74"/>
      <c r="E439" s="74"/>
      <c r="F439" s="75"/>
      <c r="G439" s="76"/>
      <c r="H439" s="77"/>
      <c r="I439" s="108" t="str">
        <f>IF(B439="","",_xlfn.XLOOKUP(N439,#REF!,#REF!))</f>
        <v/>
      </c>
      <c r="J439" s="105" t="str">
        <f>IF(B439="","",_xlfn.XLOOKUP(N439,#REF!,芝麻工资表!B:B))</f>
        <v/>
      </c>
      <c r="K439" s="105" t="str">
        <f t="shared" si="36"/>
        <v/>
      </c>
      <c r="L439" s="105" t="str">
        <f t="shared" si="37"/>
        <v/>
      </c>
      <c r="M439" s="105" t="str">
        <f>IF(Q439="","",_xlfn.XLOOKUP(Q439,立项!W:W,立项!H:H))</f>
        <v/>
      </c>
      <c r="N439" s="109" t="str">
        <f t="shared" si="38"/>
        <v/>
      </c>
      <c r="O439" s="109" t="str">
        <f t="shared" si="39"/>
        <v/>
      </c>
      <c r="P439" s="110" t="str">
        <f t="shared" si="40"/>
        <v/>
      </c>
      <c r="Q439" s="114" t="str">
        <f t="shared" si="41"/>
        <v/>
      </c>
      <c r="R439" s="82"/>
      <c r="S439" s="81"/>
      <c r="T439" s="81"/>
      <c r="U439" s="81"/>
    </row>
    <row r="440" s="72" customFormat="1" customHeight="1" spans="2:21">
      <c r="B440" s="73"/>
      <c r="C440" s="74"/>
      <c r="D440" s="74"/>
      <c r="E440" s="74"/>
      <c r="F440" s="75"/>
      <c r="G440" s="76"/>
      <c r="H440" s="77"/>
      <c r="I440" s="108" t="str">
        <f>IF(B440="","",_xlfn.XLOOKUP(N440,#REF!,#REF!))</f>
        <v/>
      </c>
      <c r="J440" s="105" t="str">
        <f>IF(B440="","",_xlfn.XLOOKUP(N440,#REF!,芝麻工资表!B:B))</f>
        <v/>
      </c>
      <c r="K440" s="105" t="str">
        <f t="shared" si="36"/>
        <v/>
      </c>
      <c r="L440" s="105" t="str">
        <f t="shared" si="37"/>
        <v/>
      </c>
      <c r="M440" s="105" t="str">
        <f>IF(Q440="","",_xlfn.XLOOKUP(Q440,立项!W:W,立项!H:H))</f>
        <v/>
      </c>
      <c r="N440" s="109" t="str">
        <f t="shared" si="38"/>
        <v/>
      </c>
      <c r="O440" s="109" t="str">
        <f t="shared" si="39"/>
        <v/>
      </c>
      <c r="P440" s="110" t="str">
        <f t="shared" si="40"/>
        <v/>
      </c>
      <c r="Q440" s="114" t="str">
        <f t="shared" si="41"/>
        <v/>
      </c>
      <c r="R440" s="82"/>
      <c r="S440" s="81"/>
      <c r="T440" s="81"/>
      <c r="U440" s="81"/>
    </row>
    <row r="441" s="72" customFormat="1" customHeight="1" spans="2:21">
      <c r="B441" s="73"/>
      <c r="C441" s="74"/>
      <c r="D441" s="74"/>
      <c r="E441" s="74"/>
      <c r="F441" s="75"/>
      <c r="G441" s="76"/>
      <c r="H441" s="77"/>
      <c r="I441" s="108" t="str">
        <f>IF(B441="","",_xlfn.XLOOKUP(N441,#REF!,#REF!))</f>
        <v/>
      </c>
      <c r="J441" s="105" t="str">
        <f>IF(B441="","",_xlfn.XLOOKUP(N441,#REF!,芝麻工资表!B:B))</f>
        <v/>
      </c>
      <c r="K441" s="105" t="str">
        <f t="shared" si="36"/>
        <v/>
      </c>
      <c r="L441" s="105" t="str">
        <f t="shared" si="37"/>
        <v/>
      </c>
      <c r="M441" s="105" t="str">
        <f>IF(Q441="","",_xlfn.XLOOKUP(Q441,立项!W:W,立项!H:H))</f>
        <v/>
      </c>
      <c r="N441" s="109" t="str">
        <f t="shared" si="38"/>
        <v/>
      </c>
      <c r="O441" s="109" t="str">
        <f t="shared" si="39"/>
        <v/>
      </c>
      <c r="P441" s="110" t="str">
        <f t="shared" si="40"/>
        <v/>
      </c>
      <c r="Q441" s="114" t="str">
        <f t="shared" si="41"/>
        <v/>
      </c>
      <c r="R441" s="82"/>
      <c r="S441" s="81"/>
      <c r="T441" s="81"/>
      <c r="U441" s="81"/>
    </row>
    <row r="442" s="72" customFormat="1" customHeight="1" spans="2:21">
      <c r="B442" s="73"/>
      <c r="C442" s="74"/>
      <c r="D442" s="74"/>
      <c r="E442" s="74"/>
      <c r="F442" s="75"/>
      <c r="G442" s="76"/>
      <c r="H442" s="77"/>
      <c r="I442" s="108" t="str">
        <f>IF(B442="","",_xlfn.XLOOKUP(N442,#REF!,#REF!))</f>
        <v/>
      </c>
      <c r="J442" s="105" t="str">
        <f>IF(B442="","",_xlfn.XLOOKUP(N442,#REF!,芝麻工资表!B:B))</f>
        <v/>
      </c>
      <c r="K442" s="105" t="str">
        <f t="shared" si="36"/>
        <v/>
      </c>
      <c r="L442" s="105" t="str">
        <f t="shared" si="37"/>
        <v/>
      </c>
      <c r="M442" s="105" t="str">
        <f>IF(Q442="","",_xlfn.XLOOKUP(Q442,立项!W:W,立项!H:H))</f>
        <v/>
      </c>
      <c r="N442" s="109" t="str">
        <f t="shared" si="38"/>
        <v/>
      </c>
      <c r="O442" s="109" t="str">
        <f t="shared" si="39"/>
        <v/>
      </c>
      <c r="P442" s="110" t="str">
        <f t="shared" si="40"/>
        <v/>
      </c>
      <c r="Q442" s="114" t="str">
        <f t="shared" si="41"/>
        <v/>
      </c>
      <c r="R442" s="82"/>
      <c r="S442" s="81"/>
      <c r="T442" s="81"/>
      <c r="U442" s="81"/>
    </row>
    <row r="443" s="72" customFormat="1" customHeight="1" spans="2:21">
      <c r="B443" s="73"/>
      <c r="C443" s="74"/>
      <c r="D443" s="74"/>
      <c r="E443" s="74"/>
      <c r="F443" s="75"/>
      <c r="G443" s="76"/>
      <c r="H443" s="77"/>
      <c r="I443" s="108" t="str">
        <f>IF(B443="","",_xlfn.XLOOKUP(N443,#REF!,#REF!))</f>
        <v/>
      </c>
      <c r="J443" s="105" t="str">
        <f>IF(B443="","",_xlfn.XLOOKUP(N443,#REF!,芝麻工资表!B:B))</f>
        <v/>
      </c>
      <c r="K443" s="105" t="str">
        <f t="shared" si="36"/>
        <v/>
      </c>
      <c r="L443" s="105" t="str">
        <f t="shared" si="37"/>
        <v/>
      </c>
      <c r="M443" s="105" t="str">
        <f>IF(Q443="","",_xlfn.XLOOKUP(Q443,立项!W:W,立项!H:H))</f>
        <v/>
      </c>
      <c r="N443" s="109" t="str">
        <f t="shared" si="38"/>
        <v/>
      </c>
      <c r="O443" s="109" t="str">
        <f t="shared" si="39"/>
        <v/>
      </c>
      <c r="P443" s="110" t="str">
        <f t="shared" si="40"/>
        <v/>
      </c>
      <c r="Q443" s="114" t="str">
        <f t="shared" si="41"/>
        <v/>
      </c>
      <c r="R443" s="82"/>
      <c r="S443" s="81"/>
      <c r="T443" s="81"/>
      <c r="U443" s="81"/>
    </row>
    <row r="444" s="72" customFormat="1" customHeight="1" spans="2:21">
      <c r="B444" s="73"/>
      <c r="C444" s="74"/>
      <c r="D444" s="74"/>
      <c r="E444" s="74"/>
      <c r="F444" s="75"/>
      <c r="G444" s="76"/>
      <c r="H444" s="77"/>
      <c r="I444" s="108" t="str">
        <f>IF(B444="","",_xlfn.XLOOKUP(N444,#REF!,#REF!))</f>
        <v/>
      </c>
      <c r="J444" s="105" t="str">
        <f>IF(B444="","",_xlfn.XLOOKUP(N444,#REF!,芝麻工资表!B:B))</f>
        <v/>
      </c>
      <c r="K444" s="105" t="str">
        <f t="shared" si="36"/>
        <v/>
      </c>
      <c r="L444" s="105" t="str">
        <f t="shared" si="37"/>
        <v/>
      </c>
      <c r="M444" s="105" t="str">
        <f>IF(Q444="","",_xlfn.XLOOKUP(Q444,立项!W:W,立项!H:H))</f>
        <v/>
      </c>
      <c r="N444" s="109" t="str">
        <f t="shared" si="38"/>
        <v/>
      </c>
      <c r="O444" s="109" t="str">
        <f t="shared" si="39"/>
        <v/>
      </c>
      <c r="P444" s="110" t="str">
        <f t="shared" si="40"/>
        <v/>
      </c>
      <c r="Q444" s="114" t="str">
        <f t="shared" si="41"/>
        <v/>
      </c>
      <c r="R444" s="82"/>
      <c r="S444" s="81"/>
      <c r="T444" s="81"/>
      <c r="U444" s="81"/>
    </row>
    <row r="445" s="72" customFormat="1" customHeight="1" spans="2:21">
      <c r="B445" s="73"/>
      <c r="C445" s="74"/>
      <c r="D445" s="74"/>
      <c r="E445" s="74"/>
      <c r="F445" s="75"/>
      <c r="G445" s="76"/>
      <c r="H445" s="77"/>
      <c r="I445" s="108" t="str">
        <f>IF(B445="","",_xlfn.XLOOKUP(N445,#REF!,#REF!))</f>
        <v/>
      </c>
      <c r="J445" s="105" t="str">
        <f>IF(B445="","",_xlfn.XLOOKUP(N445,#REF!,芝麻工资表!B:B))</f>
        <v/>
      </c>
      <c r="K445" s="105" t="str">
        <f t="shared" si="36"/>
        <v/>
      </c>
      <c r="L445" s="105" t="str">
        <f t="shared" si="37"/>
        <v/>
      </c>
      <c r="M445" s="105" t="str">
        <f>IF(Q445="","",_xlfn.XLOOKUP(Q445,立项!W:W,立项!H:H))</f>
        <v/>
      </c>
      <c r="N445" s="109" t="str">
        <f t="shared" si="38"/>
        <v/>
      </c>
      <c r="O445" s="109" t="str">
        <f t="shared" si="39"/>
        <v/>
      </c>
      <c r="P445" s="110" t="str">
        <f t="shared" si="40"/>
        <v/>
      </c>
      <c r="Q445" s="114" t="str">
        <f t="shared" si="41"/>
        <v/>
      </c>
      <c r="R445" s="82"/>
      <c r="S445" s="81"/>
      <c r="T445" s="81"/>
      <c r="U445" s="81"/>
    </row>
    <row r="446" s="72" customFormat="1" customHeight="1" spans="2:21">
      <c r="B446" s="73"/>
      <c r="C446" s="74"/>
      <c r="D446" s="74"/>
      <c r="E446" s="74"/>
      <c r="F446" s="75"/>
      <c r="G446" s="76"/>
      <c r="H446" s="77"/>
      <c r="I446" s="108" t="str">
        <f>IF(B446="","",_xlfn.XLOOKUP(N446,#REF!,#REF!))</f>
        <v/>
      </c>
      <c r="J446" s="105" t="str">
        <f>IF(B446="","",_xlfn.XLOOKUP(N446,#REF!,芝麻工资表!B:B))</f>
        <v/>
      </c>
      <c r="K446" s="105" t="str">
        <f t="shared" si="36"/>
        <v/>
      </c>
      <c r="L446" s="105" t="str">
        <f t="shared" si="37"/>
        <v/>
      </c>
      <c r="M446" s="105" t="str">
        <f>IF(Q446="","",_xlfn.XLOOKUP(Q446,立项!W:W,立项!H:H))</f>
        <v/>
      </c>
      <c r="N446" s="109" t="str">
        <f t="shared" si="38"/>
        <v/>
      </c>
      <c r="O446" s="109" t="str">
        <f t="shared" si="39"/>
        <v/>
      </c>
      <c r="P446" s="110" t="str">
        <f t="shared" si="40"/>
        <v/>
      </c>
      <c r="Q446" s="114" t="str">
        <f t="shared" si="41"/>
        <v/>
      </c>
      <c r="R446" s="82"/>
      <c r="S446" s="81"/>
      <c r="T446" s="81"/>
      <c r="U446" s="81"/>
    </row>
    <row r="447" s="72" customFormat="1" customHeight="1" spans="2:21">
      <c r="B447" s="73"/>
      <c r="C447" s="74"/>
      <c r="D447" s="74"/>
      <c r="E447" s="74"/>
      <c r="F447" s="75"/>
      <c r="G447" s="76"/>
      <c r="H447" s="77"/>
      <c r="I447" s="108" t="str">
        <f>IF(B447="","",_xlfn.XLOOKUP(N447,#REF!,#REF!))</f>
        <v/>
      </c>
      <c r="J447" s="105" t="str">
        <f>IF(B447="","",_xlfn.XLOOKUP(N447,#REF!,芝麻工资表!B:B))</f>
        <v/>
      </c>
      <c r="K447" s="105" t="str">
        <f t="shared" si="36"/>
        <v/>
      </c>
      <c r="L447" s="105" t="str">
        <f t="shared" si="37"/>
        <v/>
      </c>
      <c r="M447" s="105" t="str">
        <f>IF(Q447="","",_xlfn.XLOOKUP(Q447,立项!W:W,立项!H:H))</f>
        <v/>
      </c>
      <c r="N447" s="109" t="str">
        <f t="shared" si="38"/>
        <v/>
      </c>
      <c r="O447" s="109" t="str">
        <f t="shared" si="39"/>
        <v/>
      </c>
      <c r="P447" s="110" t="str">
        <f t="shared" si="40"/>
        <v/>
      </c>
      <c r="Q447" s="114" t="str">
        <f t="shared" si="41"/>
        <v/>
      </c>
      <c r="R447" s="82"/>
      <c r="S447" s="81"/>
      <c r="T447" s="81"/>
      <c r="U447" s="81"/>
    </row>
    <row r="448" s="72" customFormat="1" customHeight="1" spans="2:21">
      <c r="B448" s="73"/>
      <c r="C448" s="74"/>
      <c r="D448" s="74"/>
      <c r="E448" s="74"/>
      <c r="F448" s="75"/>
      <c r="G448" s="76"/>
      <c r="H448" s="77"/>
      <c r="I448" s="108" t="str">
        <f>IF(B448="","",_xlfn.XLOOKUP(N448,#REF!,#REF!))</f>
        <v/>
      </c>
      <c r="J448" s="105" t="str">
        <f>IF(B448="","",_xlfn.XLOOKUP(N448,#REF!,芝麻工资表!B:B))</f>
        <v/>
      </c>
      <c r="K448" s="105" t="str">
        <f t="shared" si="36"/>
        <v/>
      </c>
      <c r="L448" s="105" t="str">
        <f t="shared" si="37"/>
        <v/>
      </c>
      <c r="M448" s="105" t="str">
        <f>IF(Q448="","",_xlfn.XLOOKUP(Q448,立项!W:W,立项!H:H))</f>
        <v/>
      </c>
      <c r="N448" s="109" t="str">
        <f t="shared" si="38"/>
        <v/>
      </c>
      <c r="O448" s="109" t="str">
        <f t="shared" si="39"/>
        <v/>
      </c>
      <c r="P448" s="110" t="str">
        <f t="shared" si="40"/>
        <v/>
      </c>
      <c r="Q448" s="114" t="str">
        <f t="shared" si="41"/>
        <v/>
      </c>
      <c r="R448" s="82"/>
      <c r="S448" s="81"/>
      <c r="T448" s="81"/>
      <c r="U448" s="81"/>
    </row>
    <row r="449" s="72" customFormat="1" customHeight="1" spans="2:21">
      <c r="B449" s="73"/>
      <c r="C449" s="74"/>
      <c r="D449" s="74"/>
      <c r="E449" s="74"/>
      <c r="F449" s="75"/>
      <c r="G449" s="76"/>
      <c r="H449" s="77"/>
      <c r="I449" s="108" t="str">
        <f>IF(B449="","",_xlfn.XLOOKUP(N449,#REF!,#REF!))</f>
        <v/>
      </c>
      <c r="J449" s="105" t="str">
        <f>IF(B449="","",_xlfn.XLOOKUP(N449,#REF!,芝麻工资表!B:B))</f>
        <v/>
      </c>
      <c r="K449" s="105" t="str">
        <f t="shared" si="36"/>
        <v/>
      </c>
      <c r="L449" s="105" t="str">
        <f t="shared" si="37"/>
        <v/>
      </c>
      <c r="M449" s="105" t="str">
        <f>IF(Q449="","",_xlfn.XLOOKUP(Q449,立项!W:W,立项!H:H))</f>
        <v/>
      </c>
      <c r="N449" s="109" t="str">
        <f t="shared" si="38"/>
        <v/>
      </c>
      <c r="O449" s="109" t="str">
        <f t="shared" si="39"/>
        <v/>
      </c>
      <c r="P449" s="110" t="str">
        <f t="shared" si="40"/>
        <v/>
      </c>
      <c r="Q449" s="114" t="str">
        <f t="shared" si="41"/>
        <v/>
      </c>
      <c r="R449" s="82"/>
      <c r="S449" s="81"/>
      <c r="T449" s="81"/>
      <c r="U449" s="81"/>
    </row>
    <row r="450" s="72" customFormat="1" customHeight="1" spans="2:21">
      <c r="B450" s="73"/>
      <c r="C450" s="74"/>
      <c r="D450" s="74"/>
      <c r="E450" s="74"/>
      <c r="F450" s="75"/>
      <c r="G450" s="76"/>
      <c r="H450" s="77"/>
      <c r="I450" s="108" t="str">
        <f>IF(B450="","",_xlfn.XLOOKUP(N450,#REF!,#REF!))</f>
        <v/>
      </c>
      <c r="J450" s="105" t="str">
        <f>IF(B450="","",_xlfn.XLOOKUP(N450,#REF!,芝麻工资表!B:B))</f>
        <v/>
      </c>
      <c r="K450" s="105" t="str">
        <f t="shared" ref="K450:K513" si="42">IF(F450="","",F450-L450)</f>
        <v/>
      </c>
      <c r="L450" s="105" t="str">
        <f t="shared" ref="L450:L513" si="43">IF(F450="","",F450*G450/(1+G450))</f>
        <v/>
      </c>
      <c r="M450" s="105" t="str">
        <f>IF(Q450="","",_xlfn.XLOOKUP(Q450,立项!W:W,立项!H:H))</f>
        <v/>
      </c>
      <c r="N450" s="109" t="str">
        <f t="shared" ref="N450:N513" si="44">IF(H450="","",LEFT(B450,7))</f>
        <v/>
      </c>
      <c r="O450" s="109" t="str">
        <f t="shared" ref="O450:O513" si="45">IF(H450="","",MONTH(H450))</f>
        <v/>
      </c>
      <c r="P450" s="110" t="str">
        <f t="shared" ref="P450:P513" si="46">IF(H450="","",DAY(H450))</f>
        <v/>
      </c>
      <c r="Q450" s="114" t="str">
        <f t="shared" ref="Q450:Q513" si="47">IF(B450="","",MID(B450,9,16))</f>
        <v/>
      </c>
      <c r="R450" s="82"/>
      <c r="S450" s="81"/>
      <c r="T450" s="81"/>
      <c r="U450" s="81"/>
    </row>
    <row r="451" s="72" customFormat="1" customHeight="1" spans="2:21">
      <c r="B451" s="73"/>
      <c r="C451" s="74"/>
      <c r="D451" s="74"/>
      <c r="E451" s="74"/>
      <c r="F451" s="75"/>
      <c r="G451" s="76"/>
      <c r="H451" s="77"/>
      <c r="I451" s="108" t="str">
        <f>IF(B451="","",_xlfn.XLOOKUP(N451,#REF!,#REF!))</f>
        <v/>
      </c>
      <c r="J451" s="105" t="str">
        <f>IF(B451="","",_xlfn.XLOOKUP(N451,#REF!,芝麻工资表!B:B))</f>
        <v/>
      </c>
      <c r="K451" s="105" t="str">
        <f t="shared" si="42"/>
        <v/>
      </c>
      <c r="L451" s="105" t="str">
        <f t="shared" si="43"/>
        <v/>
      </c>
      <c r="M451" s="105" t="str">
        <f>IF(Q451="","",_xlfn.XLOOKUP(Q451,立项!W:W,立项!H:H))</f>
        <v/>
      </c>
      <c r="N451" s="109" t="str">
        <f t="shared" si="44"/>
        <v/>
      </c>
      <c r="O451" s="109" t="str">
        <f t="shared" si="45"/>
        <v/>
      </c>
      <c r="P451" s="110" t="str">
        <f t="shared" si="46"/>
        <v/>
      </c>
      <c r="Q451" s="114" t="str">
        <f t="shared" si="47"/>
        <v/>
      </c>
      <c r="R451" s="82"/>
      <c r="S451" s="81"/>
      <c r="T451" s="81"/>
      <c r="U451" s="81"/>
    </row>
    <row r="452" s="72" customFormat="1" customHeight="1" spans="2:21">
      <c r="B452" s="73"/>
      <c r="C452" s="74"/>
      <c r="D452" s="74"/>
      <c r="E452" s="74"/>
      <c r="F452" s="75"/>
      <c r="G452" s="76"/>
      <c r="H452" s="77"/>
      <c r="I452" s="108" t="str">
        <f>IF(B452="","",_xlfn.XLOOKUP(N452,#REF!,#REF!))</f>
        <v/>
      </c>
      <c r="J452" s="105" t="str">
        <f>IF(B452="","",_xlfn.XLOOKUP(N452,#REF!,芝麻工资表!B:B))</f>
        <v/>
      </c>
      <c r="K452" s="105" t="str">
        <f t="shared" si="42"/>
        <v/>
      </c>
      <c r="L452" s="105" t="str">
        <f t="shared" si="43"/>
        <v/>
      </c>
      <c r="M452" s="105" t="str">
        <f>IF(Q452="","",_xlfn.XLOOKUP(Q452,立项!W:W,立项!H:H))</f>
        <v/>
      </c>
      <c r="N452" s="109" t="str">
        <f t="shared" si="44"/>
        <v/>
      </c>
      <c r="O452" s="109" t="str">
        <f t="shared" si="45"/>
        <v/>
      </c>
      <c r="P452" s="110" t="str">
        <f t="shared" si="46"/>
        <v/>
      </c>
      <c r="Q452" s="114" t="str">
        <f t="shared" si="47"/>
        <v/>
      </c>
      <c r="R452" s="82"/>
      <c r="S452" s="81"/>
      <c r="T452" s="81"/>
      <c r="U452" s="81"/>
    </row>
    <row r="453" s="72" customFormat="1" customHeight="1" spans="2:21">
      <c r="B453" s="73"/>
      <c r="C453" s="74"/>
      <c r="D453" s="74"/>
      <c r="E453" s="74"/>
      <c r="F453" s="75"/>
      <c r="G453" s="76"/>
      <c r="H453" s="77"/>
      <c r="I453" s="108" t="str">
        <f>IF(B453="","",_xlfn.XLOOKUP(N453,#REF!,#REF!))</f>
        <v/>
      </c>
      <c r="J453" s="105" t="str">
        <f>IF(B453="","",_xlfn.XLOOKUP(N453,#REF!,芝麻工资表!B:B))</f>
        <v/>
      </c>
      <c r="K453" s="105" t="str">
        <f t="shared" si="42"/>
        <v/>
      </c>
      <c r="L453" s="105" t="str">
        <f t="shared" si="43"/>
        <v/>
      </c>
      <c r="M453" s="105" t="str">
        <f>IF(Q453="","",_xlfn.XLOOKUP(Q453,立项!W:W,立项!H:H))</f>
        <v/>
      </c>
      <c r="N453" s="109" t="str">
        <f t="shared" si="44"/>
        <v/>
      </c>
      <c r="O453" s="109" t="str">
        <f t="shared" si="45"/>
        <v/>
      </c>
      <c r="P453" s="110" t="str">
        <f t="shared" si="46"/>
        <v/>
      </c>
      <c r="Q453" s="114" t="str">
        <f t="shared" si="47"/>
        <v/>
      </c>
      <c r="R453" s="82"/>
      <c r="S453" s="81"/>
      <c r="T453" s="81"/>
      <c r="U453" s="81"/>
    </row>
    <row r="454" s="72" customFormat="1" customHeight="1" spans="2:21">
      <c r="B454" s="73"/>
      <c r="C454" s="74"/>
      <c r="D454" s="74"/>
      <c r="E454" s="74"/>
      <c r="F454" s="75"/>
      <c r="G454" s="76"/>
      <c r="H454" s="77"/>
      <c r="I454" s="108" t="str">
        <f>IF(B454="","",_xlfn.XLOOKUP(N454,#REF!,#REF!))</f>
        <v/>
      </c>
      <c r="J454" s="105" t="str">
        <f>IF(B454="","",_xlfn.XLOOKUP(N454,#REF!,芝麻工资表!B:B))</f>
        <v/>
      </c>
      <c r="K454" s="105" t="str">
        <f t="shared" si="42"/>
        <v/>
      </c>
      <c r="L454" s="105" t="str">
        <f t="shared" si="43"/>
        <v/>
      </c>
      <c r="M454" s="105" t="str">
        <f>IF(Q454="","",_xlfn.XLOOKUP(Q454,立项!W:W,立项!H:H))</f>
        <v/>
      </c>
      <c r="N454" s="109" t="str">
        <f t="shared" si="44"/>
        <v/>
      </c>
      <c r="O454" s="109" t="str">
        <f t="shared" si="45"/>
        <v/>
      </c>
      <c r="P454" s="110" t="str">
        <f t="shared" si="46"/>
        <v/>
      </c>
      <c r="Q454" s="114" t="str">
        <f t="shared" si="47"/>
        <v/>
      </c>
      <c r="R454" s="82"/>
      <c r="S454" s="81"/>
      <c r="T454" s="81"/>
      <c r="U454" s="81"/>
    </row>
    <row r="455" s="72" customFormat="1" customHeight="1" spans="2:21">
      <c r="B455" s="73"/>
      <c r="C455" s="74"/>
      <c r="D455" s="74"/>
      <c r="E455" s="74"/>
      <c r="F455" s="75"/>
      <c r="G455" s="76"/>
      <c r="H455" s="77"/>
      <c r="I455" s="108" t="str">
        <f>IF(B455="","",_xlfn.XLOOKUP(N455,#REF!,#REF!))</f>
        <v/>
      </c>
      <c r="J455" s="105" t="str">
        <f>IF(B455="","",_xlfn.XLOOKUP(N455,#REF!,芝麻工资表!B:B))</f>
        <v/>
      </c>
      <c r="K455" s="105" t="str">
        <f t="shared" si="42"/>
        <v/>
      </c>
      <c r="L455" s="105" t="str">
        <f t="shared" si="43"/>
        <v/>
      </c>
      <c r="M455" s="105" t="str">
        <f>IF(Q455="","",_xlfn.XLOOKUP(Q455,立项!W:W,立项!H:H))</f>
        <v/>
      </c>
      <c r="N455" s="109" t="str">
        <f t="shared" si="44"/>
        <v/>
      </c>
      <c r="O455" s="109" t="str">
        <f t="shared" si="45"/>
        <v/>
      </c>
      <c r="P455" s="110" t="str">
        <f t="shared" si="46"/>
        <v/>
      </c>
      <c r="Q455" s="114" t="str">
        <f t="shared" si="47"/>
        <v/>
      </c>
      <c r="R455" s="82"/>
      <c r="S455" s="81"/>
      <c r="T455" s="81"/>
      <c r="U455" s="81"/>
    </row>
    <row r="456" s="72" customFormat="1" customHeight="1" spans="2:21">
      <c r="B456" s="73"/>
      <c r="C456" s="74"/>
      <c r="D456" s="74"/>
      <c r="E456" s="74"/>
      <c r="F456" s="75"/>
      <c r="G456" s="76"/>
      <c r="H456" s="77"/>
      <c r="I456" s="108" t="str">
        <f>IF(B456="","",_xlfn.XLOOKUP(N456,#REF!,#REF!))</f>
        <v/>
      </c>
      <c r="J456" s="105" t="str">
        <f>IF(B456="","",_xlfn.XLOOKUP(N456,#REF!,芝麻工资表!B:B))</f>
        <v/>
      </c>
      <c r="K456" s="105" t="str">
        <f t="shared" si="42"/>
        <v/>
      </c>
      <c r="L456" s="105" t="str">
        <f t="shared" si="43"/>
        <v/>
      </c>
      <c r="M456" s="105" t="str">
        <f>IF(Q456="","",_xlfn.XLOOKUP(Q456,立项!W:W,立项!H:H))</f>
        <v/>
      </c>
      <c r="N456" s="109" t="str">
        <f t="shared" si="44"/>
        <v/>
      </c>
      <c r="O456" s="109" t="str">
        <f t="shared" si="45"/>
        <v/>
      </c>
      <c r="P456" s="110" t="str">
        <f t="shared" si="46"/>
        <v/>
      </c>
      <c r="Q456" s="114" t="str">
        <f t="shared" si="47"/>
        <v/>
      </c>
      <c r="R456" s="82"/>
      <c r="S456" s="81"/>
      <c r="T456" s="81"/>
      <c r="U456" s="81"/>
    </row>
    <row r="457" s="72" customFormat="1" customHeight="1" spans="2:21">
      <c r="B457" s="73"/>
      <c r="C457" s="74"/>
      <c r="D457" s="74"/>
      <c r="E457" s="74"/>
      <c r="F457" s="75"/>
      <c r="G457" s="76"/>
      <c r="H457" s="77"/>
      <c r="I457" s="108" t="str">
        <f>IF(B457="","",_xlfn.XLOOKUP(N457,#REF!,#REF!))</f>
        <v/>
      </c>
      <c r="J457" s="105" t="str">
        <f>IF(B457="","",_xlfn.XLOOKUP(N457,#REF!,芝麻工资表!B:B))</f>
        <v/>
      </c>
      <c r="K457" s="105" t="str">
        <f t="shared" si="42"/>
        <v/>
      </c>
      <c r="L457" s="105" t="str">
        <f t="shared" si="43"/>
        <v/>
      </c>
      <c r="M457" s="105" t="str">
        <f>IF(Q457="","",_xlfn.XLOOKUP(Q457,立项!W:W,立项!H:H))</f>
        <v/>
      </c>
      <c r="N457" s="109" t="str">
        <f t="shared" si="44"/>
        <v/>
      </c>
      <c r="O457" s="109" t="str">
        <f t="shared" si="45"/>
        <v/>
      </c>
      <c r="P457" s="110" t="str">
        <f t="shared" si="46"/>
        <v/>
      </c>
      <c r="Q457" s="114" t="str">
        <f t="shared" si="47"/>
        <v/>
      </c>
      <c r="R457" s="82"/>
      <c r="S457" s="81"/>
      <c r="T457" s="81"/>
      <c r="U457" s="81"/>
    </row>
    <row r="458" s="72" customFormat="1" customHeight="1" spans="2:21">
      <c r="B458" s="73"/>
      <c r="C458" s="74"/>
      <c r="D458" s="74"/>
      <c r="E458" s="74"/>
      <c r="F458" s="75"/>
      <c r="G458" s="76"/>
      <c r="H458" s="77"/>
      <c r="I458" s="108" t="str">
        <f>IF(B458="","",_xlfn.XLOOKUP(N458,#REF!,#REF!))</f>
        <v/>
      </c>
      <c r="J458" s="105" t="str">
        <f>IF(B458="","",_xlfn.XLOOKUP(N458,#REF!,芝麻工资表!B:B))</f>
        <v/>
      </c>
      <c r="K458" s="105" t="str">
        <f t="shared" si="42"/>
        <v/>
      </c>
      <c r="L458" s="105" t="str">
        <f t="shared" si="43"/>
        <v/>
      </c>
      <c r="M458" s="105" t="str">
        <f>IF(Q458="","",_xlfn.XLOOKUP(Q458,立项!W:W,立项!H:H))</f>
        <v/>
      </c>
      <c r="N458" s="109" t="str">
        <f t="shared" si="44"/>
        <v/>
      </c>
      <c r="O458" s="109" t="str">
        <f t="shared" si="45"/>
        <v/>
      </c>
      <c r="P458" s="110" t="str">
        <f t="shared" si="46"/>
        <v/>
      </c>
      <c r="Q458" s="114" t="str">
        <f t="shared" si="47"/>
        <v/>
      </c>
      <c r="R458" s="82"/>
      <c r="S458" s="81"/>
      <c r="T458" s="81"/>
      <c r="U458" s="81"/>
    </row>
    <row r="459" s="72" customFormat="1" customHeight="1" spans="2:21">
      <c r="B459" s="73"/>
      <c r="C459" s="74"/>
      <c r="D459" s="74"/>
      <c r="E459" s="74"/>
      <c r="F459" s="75"/>
      <c r="G459" s="76"/>
      <c r="H459" s="77"/>
      <c r="I459" s="108" t="str">
        <f>IF(B459="","",_xlfn.XLOOKUP(N459,#REF!,#REF!))</f>
        <v/>
      </c>
      <c r="J459" s="105" t="str">
        <f>IF(B459="","",_xlfn.XLOOKUP(N459,#REF!,芝麻工资表!B:B))</f>
        <v/>
      </c>
      <c r="K459" s="105" t="str">
        <f t="shared" si="42"/>
        <v/>
      </c>
      <c r="L459" s="105" t="str">
        <f t="shared" si="43"/>
        <v/>
      </c>
      <c r="M459" s="105" t="str">
        <f>IF(Q459="","",_xlfn.XLOOKUP(Q459,立项!W:W,立项!H:H))</f>
        <v/>
      </c>
      <c r="N459" s="109" t="str">
        <f t="shared" si="44"/>
        <v/>
      </c>
      <c r="O459" s="109" t="str">
        <f t="shared" si="45"/>
        <v/>
      </c>
      <c r="P459" s="110" t="str">
        <f t="shared" si="46"/>
        <v/>
      </c>
      <c r="Q459" s="114" t="str">
        <f t="shared" si="47"/>
        <v/>
      </c>
      <c r="R459" s="82"/>
      <c r="S459" s="81"/>
      <c r="T459" s="81"/>
      <c r="U459" s="81"/>
    </row>
    <row r="460" s="72" customFormat="1" customHeight="1" spans="2:21">
      <c r="B460" s="73"/>
      <c r="C460" s="74"/>
      <c r="D460" s="74"/>
      <c r="E460" s="74"/>
      <c r="F460" s="75"/>
      <c r="G460" s="76"/>
      <c r="H460" s="77"/>
      <c r="I460" s="108" t="str">
        <f>IF(B460="","",_xlfn.XLOOKUP(N460,#REF!,#REF!))</f>
        <v/>
      </c>
      <c r="J460" s="105" t="str">
        <f>IF(B460="","",_xlfn.XLOOKUP(N460,#REF!,芝麻工资表!B:B))</f>
        <v/>
      </c>
      <c r="K460" s="105" t="str">
        <f t="shared" si="42"/>
        <v/>
      </c>
      <c r="L460" s="105" t="str">
        <f t="shared" si="43"/>
        <v/>
      </c>
      <c r="M460" s="105" t="str">
        <f>IF(Q460="","",_xlfn.XLOOKUP(Q460,立项!W:W,立项!H:H))</f>
        <v/>
      </c>
      <c r="N460" s="109" t="str">
        <f t="shared" si="44"/>
        <v/>
      </c>
      <c r="O460" s="109" t="str">
        <f t="shared" si="45"/>
        <v/>
      </c>
      <c r="P460" s="110" t="str">
        <f t="shared" si="46"/>
        <v/>
      </c>
      <c r="Q460" s="114" t="str">
        <f t="shared" si="47"/>
        <v/>
      </c>
      <c r="R460" s="82"/>
      <c r="S460" s="81"/>
      <c r="T460" s="81"/>
      <c r="U460" s="81"/>
    </row>
    <row r="461" s="72" customFormat="1" customHeight="1" spans="2:21">
      <c r="B461" s="73"/>
      <c r="C461" s="74"/>
      <c r="D461" s="74"/>
      <c r="E461" s="74"/>
      <c r="F461" s="75"/>
      <c r="G461" s="76"/>
      <c r="H461" s="77"/>
      <c r="I461" s="108" t="str">
        <f>IF(B461="","",_xlfn.XLOOKUP(N461,#REF!,#REF!))</f>
        <v/>
      </c>
      <c r="J461" s="105" t="str">
        <f>IF(B461="","",_xlfn.XLOOKUP(N461,#REF!,芝麻工资表!B:B))</f>
        <v/>
      </c>
      <c r="K461" s="105" t="str">
        <f t="shared" si="42"/>
        <v/>
      </c>
      <c r="L461" s="105" t="str">
        <f t="shared" si="43"/>
        <v/>
      </c>
      <c r="M461" s="105" t="str">
        <f>IF(Q461="","",_xlfn.XLOOKUP(Q461,立项!W:W,立项!H:H))</f>
        <v/>
      </c>
      <c r="N461" s="109" t="str">
        <f t="shared" si="44"/>
        <v/>
      </c>
      <c r="O461" s="109" t="str">
        <f t="shared" si="45"/>
        <v/>
      </c>
      <c r="P461" s="110" t="str">
        <f t="shared" si="46"/>
        <v/>
      </c>
      <c r="Q461" s="114" t="str">
        <f t="shared" si="47"/>
        <v/>
      </c>
      <c r="R461" s="82"/>
      <c r="S461" s="81"/>
      <c r="T461" s="81"/>
      <c r="U461" s="81"/>
    </row>
    <row r="462" s="72" customFormat="1" customHeight="1" spans="2:21">
      <c r="B462" s="73"/>
      <c r="C462" s="74"/>
      <c r="D462" s="74"/>
      <c r="E462" s="74"/>
      <c r="F462" s="75"/>
      <c r="G462" s="76"/>
      <c r="H462" s="77"/>
      <c r="I462" s="108" t="str">
        <f>IF(B462="","",_xlfn.XLOOKUP(N462,#REF!,#REF!))</f>
        <v/>
      </c>
      <c r="J462" s="105" t="str">
        <f>IF(B462="","",_xlfn.XLOOKUP(N462,#REF!,芝麻工资表!B:B))</f>
        <v/>
      </c>
      <c r="K462" s="105" t="str">
        <f t="shared" si="42"/>
        <v/>
      </c>
      <c r="L462" s="105" t="str">
        <f t="shared" si="43"/>
        <v/>
      </c>
      <c r="M462" s="105" t="str">
        <f>IF(Q462="","",_xlfn.XLOOKUP(Q462,立项!W:W,立项!H:H))</f>
        <v/>
      </c>
      <c r="N462" s="109" t="str">
        <f t="shared" si="44"/>
        <v/>
      </c>
      <c r="O462" s="109" t="str">
        <f t="shared" si="45"/>
        <v/>
      </c>
      <c r="P462" s="110" t="str">
        <f t="shared" si="46"/>
        <v/>
      </c>
      <c r="Q462" s="114" t="str">
        <f t="shared" si="47"/>
        <v/>
      </c>
      <c r="R462" s="82"/>
      <c r="S462" s="81"/>
      <c r="T462" s="81"/>
      <c r="U462" s="81"/>
    </row>
    <row r="463" s="72" customFormat="1" customHeight="1" spans="2:21">
      <c r="B463" s="73"/>
      <c r="C463" s="74"/>
      <c r="D463" s="74"/>
      <c r="E463" s="74"/>
      <c r="F463" s="75"/>
      <c r="G463" s="76"/>
      <c r="H463" s="77"/>
      <c r="I463" s="108" t="str">
        <f>IF(B463="","",_xlfn.XLOOKUP(N463,#REF!,#REF!))</f>
        <v/>
      </c>
      <c r="J463" s="105" t="str">
        <f>IF(B463="","",_xlfn.XLOOKUP(N463,#REF!,芝麻工资表!B:B))</f>
        <v/>
      </c>
      <c r="K463" s="105" t="str">
        <f t="shared" si="42"/>
        <v/>
      </c>
      <c r="L463" s="105" t="str">
        <f t="shared" si="43"/>
        <v/>
      </c>
      <c r="M463" s="105" t="str">
        <f>IF(Q463="","",_xlfn.XLOOKUP(Q463,立项!W:W,立项!H:H))</f>
        <v/>
      </c>
      <c r="N463" s="109" t="str">
        <f t="shared" si="44"/>
        <v/>
      </c>
      <c r="O463" s="109" t="str">
        <f t="shared" si="45"/>
        <v/>
      </c>
      <c r="P463" s="110" t="str">
        <f t="shared" si="46"/>
        <v/>
      </c>
      <c r="Q463" s="114" t="str">
        <f t="shared" si="47"/>
        <v/>
      </c>
      <c r="R463" s="82"/>
      <c r="S463" s="81"/>
      <c r="T463" s="81"/>
      <c r="U463" s="81"/>
    </row>
    <row r="464" s="72" customFormat="1" customHeight="1" spans="2:21">
      <c r="B464" s="73"/>
      <c r="C464" s="74"/>
      <c r="D464" s="74"/>
      <c r="E464" s="74"/>
      <c r="F464" s="75"/>
      <c r="G464" s="76"/>
      <c r="H464" s="77"/>
      <c r="I464" s="108" t="str">
        <f>IF(B464="","",_xlfn.XLOOKUP(N464,#REF!,#REF!))</f>
        <v/>
      </c>
      <c r="J464" s="105" t="str">
        <f>IF(B464="","",_xlfn.XLOOKUP(N464,#REF!,芝麻工资表!B:B))</f>
        <v/>
      </c>
      <c r="K464" s="105" t="str">
        <f t="shared" si="42"/>
        <v/>
      </c>
      <c r="L464" s="105" t="str">
        <f t="shared" si="43"/>
        <v/>
      </c>
      <c r="M464" s="105" t="str">
        <f>IF(Q464="","",_xlfn.XLOOKUP(Q464,立项!W:W,立项!H:H))</f>
        <v/>
      </c>
      <c r="N464" s="109" t="str">
        <f t="shared" si="44"/>
        <v/>
      </c>
      <c r="O464" s="109" t="str">
        <f t="shared" si="45"/>
        <v/>
      </c>
      <c r="P464" s="110" t="str">
        <f t="shared" si="46"/>
        <v/>
      </c>
      <c r="Q464" s="114" t="str">
        <f t="shared" si="47"/>
        <v/>
      </c>
      <c r="R464" s="82"/>
      <c r="S464" s="81"/>
      <c r="T464" s="81"/>
      <c r="U464" s="81"/>
    </row>
    <row r="465" s="72" customFormat="1" customHeight="1" spans="2:21">
      <c r="B465" s="73"/>
      <c r="C465" s="74"/>
      <c r="D465" s="74"/>
      <c r="E465" s="74"/>
      <c r="F465" s="75"/>
      <c r="G465" s="76"/>
      <c r="H465" s="77"/>
      <c r="I465" s="108" t="str">
        <f>IF(B465="","",_xlfn.XLOOKUP(N465,#REF!,#REF!))</f>
        <v/>
      </c>
      <c r="J465" s="105" t="str">
        <f>IF(B465="","",_xlfn.XLOOKUP(N465,#REF!,芝麻工资表!B:B))</f>
        <v/>
      </c>
      <c r="K465" s="105" t="str">
        <f t="shared" si="42"/>
        <v/>
      </c>
      <c r="L465" s="105" t="str">
        <f t="shared" si="43"/>
        <v/>
      </c>
      <c r="M465" s="105" t="str">
        <f>IF(Q465="","",_xlfn.XLOOKUP(Q465,立项!W:W,立项!H:H))</f>
        <v/>
      </c>
      <c r="N465" s="109" t="str">
        <f t="shared" si="44"/>
        <v/>
      </c>
      <c r="O465" s="109" t="str">
        <f t="shared" si="45"/>
        <v/>
      </c>
      <c r="P465" s="110" t="str">
        <f t="shared" si="46"/>
        <v/>
      </c>
      <c r="Q465" s="114" t="str">
        <f t="shared" si="47"/>
        <v/>
      </c>
      <c r="R465" s="82"/>
      <c r="S465" s="81"/>
      <c r="T465" s="81"/>
      <c r="U465" s="81"/>
    </row>
    <row r="466" s="72" customFormat="1" customHeight="1" spans="2:21">
      <c r="B466" s="73"/>
      <c r="C466" s="74"/>
      <c r="D466" s="74"/>
      <c r="E466" s="74"/>
      <c r="F466" s="75"/>
      <c r="G466" s="76"/>
      <c r="H466" s="77"/>
      <c r="I466" s="108" t="str">
        <f>IF(B466="","",_xlfn.XLOOKUP(N466,#REF!,#REF!))</f>
        <v/>
      </c>
      <c r="J466" s="105" t="str">
        <f>IF(B466="","",_xlfn.XLOOKUP(N466,#REF!,芝麻工资表!B:B))</f>
        <v/>
      </c>
      <c r="K466" s="105" t="str">
        <f t="shared" si="42"/>
        <v/>
      </c>
      <c r="L466" s="105" t="str">
        <f t="shared" si="43"/>
        <v/>
      </c>
      <c r="M466" s="105" t="str">
        <f>IF(Q466="","",_xlfn.XLOOKUP(Q466,立项!W:W,立项!H:H))</f>
        <v/>
      </c>
      <c r="N466" s="109" t="str">
        <f t="shared" si="44"/>
        <v/>
      </c>
      <c r="O466" s="109" t="str">
        <f t="shared" si="45"/>
        <v/>
      </c>
      <c r="P466" s="110" t="str">
        <f t="shared" si="46"/>
        <v/>
      </c>
      <c r="Q466" s="114" t="str">
        <f t="shared" si="47"/>
        <v/>
      </c>
      <c r="R466" s="82"/>
      <c r="S466" s="81"/>
      <c r="T466" s="81"/>
      <c r="U466" s="81"/>
    </row>
    <row r="467" s="72" customFormat="1" customHeight="1" spans="2:21">
      <c r="B467" s="73"/>
      <c r="C467" s="74"/>
      <c r="D467" s="74"/>
      <c r="E467" s="74"/>
      <c r="F467" s="75"/>
      <c r="G467" s="76"/>
      <c r="H467" s="77"/>
      <c r="I467" s="108" t="str">
        <f>IF(B467="","",_xlfn.XLOOKUP(N467,#REF!,#REF!))</f>
        <v/>
      </c>
      <c r="J467" s="105" t="str">
        <f>IF(B467="","",_xlfn.XLOOKUP(N467,#REF!,芝麻工资表!B:B))</f>
        <v/>
      </c>
      <c r="K467" s="105" t="str">
        <f t="shared" si="42"/>
        <v/>
      </c>
      <c r="L467" s="105" t="str">
        <f t="shared" si="43"/>
        <v/>
      </c>
      <c r="M467" s="105" t="str">
        <f>IF(Q467="","",_xlfn.XLOOKUP(Q467,立项!W:W,立项!H:H))</f>
        <v/>
      </c>
      <c r="N467" s="109" t="str">
        <f t="shared" si="44"/>
        <v/>
      </c>
      <c r="O467" s="109" t="str">
        <f t="shared" si="45"/>
        <v/>
      </c>
      <c r="P467" s="110" t="str">
        <f t="shared" si="46"/>
        <v/>
      </c>
      <c r="Q467" s="114" t="str">
        <f t="shared" si="47"/>
        <v/>
      </c>
      <c r="R467" s="82"/>
      <c r="S467" s="81"/>
      <c r="T467" s="81"/>
      <c r="U467" s="81"/>
    </row>
    <row r="468" s="72" customFormat="1" customHeight="1" spans="2:21">
      <c r="B468" s="73"/>
      <c r="C468" s="74"/>
      <c r="D468" s="74"/>
      <c r="E468" s="74"/>
      <c r="F468" s="75"/>
      <c r="G468" s="76"/>
      <c r="H468" s="77"/>
      <c r="I468" s="108" t="str">
        <f>IF(B468="","",_xlfn.XLOOKUP(N468,#REF!,#REF!))</f>
        <v/>
      </c>
      <c r="J468" s="105" t="str">
        <f>IF(B468="","",_xlfn.XLOOKUP(N468,#REF!,芝麻工资表!B:B))</f>
        <v/>
      </c>
      <c r="K468" s="105" t="str">
        <f t="shared" si="42"/>
        <v/>
      </c>
      <c r="L468" s="105" t="str">
        <f t="shared" si="43"/>
        <v/>
      </c>
      <c r="M468" s="105" t="str">
        <f>IF(Q468="","",_xlfn.XLOOKUP(Q468,立项!W:W,立项!H:H))</f>
        <v/>
      </c>
      <c r="N468" s="109" t="str">
        <f t="shared" si="44"/>
        <v/>
      </c>
      <c r="O468" s="109" t="str">
        <f t="shared" si="45"/>
        <v/>
      </c>
      <c r="P468" s="110" t="str">
        <f t="shared" si="46"/>
        <v/>
      </c>
      <c r="Q468" s="114" t="str">
        <f t="shared" si="47"/>
        <v/>
      </c>
      <c r="R468" s="82"/>
      <c r="S468" s="81"/>
      <c r="T468" s="81"/>
      <c r="U468" s="81"/>
    </row>
    <row r="469" s="72" customFormat="1" customHeight="1" spans="2:21">
      <c r="B469" s="73"/>
      <c r="C469" s="74"/>
      <c r="D469" s="74"/>
      <c r="E469" s="74"/>
      <c r="F469" s="75"/>
      <c r="G469" s="76"/>
      <c r="H469" s="77"/>
      <c r="I469" s="108" t="str">
        <f>IF(B469="","",_xlfn.XLOOKUP(N469,#REF!,#REF!))</f>
        <v/>
      </c>
      <c r="J469" s="105" t="str">
        <f>IF(B469="","",_xlfn.XLOOKUP(N469,#REF!,芝麻工资表!B:B))</f>
        <v/>
      </c>
      <c r="K469" s="105" t="str">
        <f t="shared" si="42"/>
        <v/>
      </c>
      <c r="L469" s="105" t="str">
        <f t="shared" si="43"/>
        <v/>
      </c>
      <c r="M469" s="105" t="str">
        <f>IF(Q469="","",_xlfn.XLOOKUP(Q469,立项!W:W,立项!H:H))</f>
        <v/>
      </c>
      <c r="N469" s="109" t="str">
        <f t="shared" si="44"/>
        <v/>
      </c>
      <c r="O469" s="109" t="str">
        <f t="shared" si="45"/>
        <v/>
      </c>
      <c r="P469" s="110" t="str">
        <f t="shared" si="46"/>
        <v/>
      </c>
      <c r="Q469" s="114" t="str">
        <f t="shared" si="47"/>
        <v/>
      </c>
      <c r="R469" s="82"/>
      <c r="S469" s="81"/>
      <c r="T469" s="81"/>
      <c r="U469" s="81"/>
    </row>
    <row r="470" s="72" customFormat="1" customHeight="1" spans="2:21">
      <c r="B470" s="73"/>
      <c r="C470" s="74"/>
      <c r="D470" s="74"/>
      <c r="E470" s="74"/>
      <c r="F470" s="75"/>
      <c r="G470" s="76"/>
      <c r="H470" s="77"/>
      <c r="I470" s="108" t="str">
        <f>IF(B470="","",_xlfn.XLOOKUP(N470,#REF!,#REF!))</f>
        <v/>
      </c>
      <c r="J470" s="105" t="str">
        <f>IF(B470="","",_xlfn.XLOOKUP(N470,#REF!,芝麻工资表!B:B))</f>
        <v/>
      </c>
      <c r="K470" s="105" t="str">
        <f t="shared" si="42"/>
        <v/>
      </c>
      <c r="L470" s="105" t="str">
        <f t="shared" si="43"/>
        <v/>
      </c>
      <c r="M470" s="105" t="str">
        <f>IF(Q470="","",_xlfn.XLOOKUP(Q470,立项!W:W,立项!H:H))</f>
        <v/>
      </c>
      <c r="N470" s="109" t="str">
        <f t="shared" si="44"/>
        <v/>
      </c>
      <c r="O470" s="109" t="str">
        <f t="shared" si="45"/>
        <v/>
      </c>
      <c r="P470" s="110" t="str">
        <f t="shared" si="46"/>
        <v/>
      </c>
      <c r="Q470" s="114" t="str">
        <f t="shared" si="47"/>
        <v/>
      </c>
      <c r="R470" s="82"/>
      <c r="S470" s="81"/>
      <c r="T470" s="81"/>
      <c r="U470" s="81"/>
    </row>
    <row r="471" s="72" customFormat="1" customHeight="1" spans="2:21">
      <c r="B471" s="73"/>
      <c r="C471" s="74"/>
      <c r="D471" s="74"/>
      <c r="E471" s="74"/>
      <c r="F471" s="75"/>
      <c r="G471" s="76"/>
      <c r="H471" s="77"/>
      <c r="I471" s="108" t="str">
        <f>IF(B471="","",_xlfn.XLOOKUP(N471,#REF!,#REF!))</f>
        <v/>
      </c>
      <c r="J471" s="105" t="str">
        <f>IF(B471="","",_xlfn.XLOOKUP(N471,#REF!,芝麻工资表!B:B))</f>
        <v/>
      </c>
      <c r="K471" s="105" t="str">
        <f t="shared" si="42"/>
        <v/>
      </c>
      <c r="L471" s="105" t="str">
        <f t="shared" si="43"/>
        <v/>
      </c>
      <c r="M471" s="105" t="str">
        <f>IF(Q471="","",_xlfn.XLOOKUP(Q471,立项!W:W,立项!H:H))</f>
        <v/>
      </c>
      <c r="N471" s="109" t="str">
        <f t="shared" si="44"/>
        <v/>
      </c>
      <c r="O471" s="109" t="str">
        <f t="shared" si="45"/>
        <v/>
      </c>
      <c r="P471" s="110" t="str">
        <f t="shared" si="46"/>
        <v/>
      </c>
      <c r="Q471" s="114" t="str">
        <f t="shared" si="47"/>
        <v/>
      </c>
      <c r="R471" s="82"/>
      <c r="S471" s="81"/>
      <c r="T471" s="81"/>
      <c r="U471" s="81"/>
    </row>
    <row r="472" s="72" customFormat="1" customHeight="1" spans="2:21">
      <c r="B472" s="73"/>
      <c r="C472" s="74"/>
      <c r="D472" s="74"/>
      <c r="E472" s="74"/>
      <c r="F472" s="75"/>
      <c r="G472" s="76"/>
      <c r="H472" s="77"/>
      <c r="I472" s="108" t="str">
        <f>IF(B472="","",_xlfn.XLOOKUP(N472,#REF!,#REF!))</f>
        <v/>
      </c>
      <c r="J472" s="105" t="str">
        <f>IF(B472="","",_xlfn.XLOOKUP(N472,#REF!,芝麻工资表!B:B))</f>
        <v/>
      </c>
      <c r="K472" s="105" t="str">
        <f t="shared" si="42"/>
        <v/>
      </c>
      <c r="L472" s="105" t="str">
        <f t="shared" si="43"/>
        <v/>
      </c>
      <c r="M472" s="105" t="str">
        <f>IF(Q472="","",_xlfn.XLOOKUP(Q472,立项!W:W,立项!H:H))</f>
        <v/>
      </c>
      <c r="N472" s="109" t="str">
        <f t="shared" si="44"/>
        <v/>
      </c>
      <c r="O472" s="109" t="str">
        <f t="shared" si="45"/>
        <v/>
      </c>
      <c r="P472" s="110" t="str">
        <f t="shared" si="46"/>
        <v/>
      </c>
      <c r="Q472" s="114" t="str">
        <f t="shared" si="47"/>
        <v/>
      </c>
      <c r="R472" s="82"/>
      <c r="S472" s="81"/>
      <c r="T472" s="81"/>
      <c r="U472" s="81"/>
    </row>
    <row r="473" s="72" customFormat="1" customHeight="1" spans="2:21">
      <c r="B473" s="73"/>
      <c r="C473" s="74"/>
      <c r="D473" s="74"/>
      <c r="E473" s="74"/>
      <c r="F473" s="75"/>
      <c r="G473" s="76"/>
      <c r="H473" s="77"/>
      <c r="I473" s="108" t="str">
        <f>IF(B473="","",_xlfn.XLOOKUP(N473,#REF!,#REF!))</f>
        <v/>
      </c>
      <c r="J473" s="105" t="str">
        <f>IF(B473="","",_xlfn.XLOOKUP(N473,#REF!,芝麻工资表!B:B))</f>
        <v/>
      </c>
      <c r="K473" s="105" t="str">
        <f t="shared" si="42"/>
        <v/>
      </c>
      <c r="L473" s="105" t="str">
        <f t="shared" si="43"/>
        <v/>
      </c>
      <c r="M473" s="105" t="str">
        <f>IF(Q473="","",_xlfn.XLOOKUP(Q473,立项!W:W,立项!H:H))</f>
        <v/>
      </c>
      <c r="N473" s="109" t="str">
        <f t="shared" si="44"/>
        <v/>
      </c>
      <c r="O473" s="109" t="str">
        <f t="shared" si="45"/>
        <v/>
      </c>
      <c r="P473" s="110" t="str">
        <f t="shared" si="46"/>
        <v/>
      </c>
      <c r="Q473" s="114" t="str">
        <f t="shared" si="47"/>
        <v/>
      </c>
      <c r="R473" s="82"/>
      <c r="S473" s="81"/>
      <c r="T473" s="81"/>
      <c r="U473" s="81"/>
    </row>
    <row r="474" s="72" customFormat="1" customHeight="1" spans="2:21">
      <c r="B474" s="73"/>
      <c r="C474" s="74"/>
      <c r="D474" s="74"/>
      <c r="E474" s="74"/>
      <c r="F474" s="75"/>
      <c r="G474" s="76"/>
      <c r="H474" s="77"/>
      <c r="I474" s="108" t="str">
        <f>IF(B474="","",_xlfn.XLOOKUP(N474,#REF!,#REF!))</f>
        <v/>
      </c>
      <c r="J474" s="105" t="str">
        <f>IF(B474="","",_xlfn.XLOOKUP(N474,#REF!,芝麻工资表!B:B))</f>
        <v/>
      </c>
      <c r="K474" s="105" t="str">
        <f t="shared" si="42"/>
        <v/>
      </c>
      <c r="L474" s="105" t="str">
        <f t="shared" si="43"/>
        <v/>
      </c>
      <c r="M474" s="105" t="str">
        <f>IF(Q474="","",_xlfn.XLOOKUP(Q474,立项!W:W,立项!H:H))</f>
        <v/>
      </c>
      <c r="N474" s="109" t="str">
        <f t="shared" si="44"/>
        <v/>
      </c>
      <c r="O474" s="109" t="str">
        <f t="shared" si="45"/>
        <v/>
      </c>
      <c r="P474" s="110" t="str">
        <f t="shared" si="46"/>
        <v/>
      </c>
      <c r="Q474" s="114" t="str">
        <f t="shared" si="47"/>
        <v/>
      </c>
      <c r="R474" s="82"/>
      <c r="S474" s="81"/>
      <c r="T474" s="81"/>
      <c r="U474" s="81"/>
    </row>
    <row r="475" s="72" customFormat="1" customHeight="1" spans="2:21">
      <c r="B475" s="73"/>
      <c r="C475" s="74"/>
      <c r="D475" s="74"/>
      <c r="E475" s="74"/>
      <c r="F475" s="75"/>
      <c r="G475" s="76"/>
      <c r="H475" s="77"/>
      <c r="I475" s="108" t="str">
        <f>IF(B475="","",_xlfn.XLOOKUP(N475,#REF!,#REF!))</f>
        <v/>
      </c>
      <c r="J475" s="105" t="str">
        <f>IF(B475="","",_xlfn.XLOOKUP(N475,#REF!,芝麻工资表!B:B))</f>
        <v/>
      </c>
      <c r="K475" s="105" t="str">
        <f t="shared" si="42"/>
        <v/>
      </c>
      <c r="L475" s="105" t="str">
        <f t="shared" si="43"/>
        <v/>
      </c>
      <c r="M475" s="105" t="str">
        <f>IF(Q475="","",_xlfn.XLOOKUP(Q475,立项!W:W,立项!H:H))</f>
        <v/>
      </c>
      <c r="N475" s="109" t="str">
        <f t="shared" si="44"/>
        <v/>
      </c>
      <c r="O475" s="109" t="str">
        <f t="shared" si="45"/>
        <v/>
      </c>
      <c r="P475" s="110" t="str">
        <f t="shared" si="46"/>
        <v/>
      </c>
      <c r="Q475" s="114" t="str">
        <f t="shared" si="47"/>
        <v/>
      </c>
      <c r="R475" s="82"/>
      <c r="S475" s="81"/>
      <c r="T475" s="81"/>
      <c r="U475" s="81"/>
    </row>
    <row r="476" s="72" customFormat="1" customHeight="1" spans="2:21">
      <c r="B476" s="73"/>
      <c r="C476" s="74"/>
      <c r="D476" s="74"/>
      <c r="E476" s="74"/>
      <c r="F476" s="75"/>
      <c r="G476" s="76"/>
      <c r="H476" s="77"/>
      <c r="I476" s="108" t="str">
        <f>IF(B476="","",_xlfn.XLOOKUP(N476,#REF!,#REF!))</f>
        <v/>
      </c>
      <c r="J476" s="105" t="str">
        <f>IF(B476="","",_xlfn.XLOOKUP(N476,#REF!,芝麻工资表!B:B))</f>
        <v/>
      </c>
      <c r="K476" s="105" t="str">
        <f t="shared" si="42"/>
        <v/>
      </c>
      <c r="L476" s="105" t="str">
        <f t="shared" si="43"/>
        <v/>
      </c>
      <c r="M476" s="105" t="str">
        <f>IF(Q476="","",_xlfn.XLOOKUP(Q476,立项!W:W,立项!H:H))</f>
        <v/>
      </c>
      <c r="N476" s="109" t="str">
        <f t="shared" si="44"/>
        <v/>
      </c>
      <c r="O476" s="109" t="str">
        <f t="shared" si="45"/>
        <v/>
      </c>
      <c r="P476" s="110" t="str">
        <f t="shared" si="46"/>
        <v/>
      </c>
      <c r="Q476" s="114" t="str">
        <f t="shared" si="47"/>
        <v/>
      </c>
      <c r="R476" s="82"/>
      <c r="S476" s="81"/>
      <c r="T476" s="81"/>
      <c r="U476" s="81"/>
    </row>
    <row r="477" s="72" customFormat="1" customHeight="1" spans="2:21">
      <c r="B477" s="73"/>
      <c r="C477" s="74"/>
      <c r="D477" s="74"/>
      <c r="E477" s="74"/>
      <c r="F477" s="75"/>
      <c r="G477" s="76"/>
      <c r="H477" s="77"/>
      <c r="I477" s="108" t="str">
        <f>IF(B477="","",_xlfn.XLOOKUP(N477,#REF!,#REF!))</f>
        <v/>
      </c>
      <c r="J477" s="105" t="str">
        <f>IF(B477="","",_xlfn.XLOOKUP(N477,#REF!,芝麻工资表!B:B))</f>
        <v/>
      </c>
      <c r="K477" s="105" t="str">
        <f t="shared" si="42"/>
        <v/>
      </c>
      <c r="L477" s="105" t="str">
        <f t="shared" si="43"/>
        <v/>
      </c>
      <c r="M477" s="105" t="str">
        <f>IF(Q477="","",_xlfn.XLOOKUP(Q477,立项!W:W,立项!H:H))</f>
        <v/>
      </c>
      <c r="N477" s="109" t="str">
        <f t="shared" si="44"/>
        <v/>
      </c>
      <c r="O477" s="109" t="str">
        <f t="shared" si="45"/>
        <v/>
      </c>
      <c r="P477" s="110" t="str">
        <f t="shared" si="46"/>
        <v/>
      </c>
      <c r="Q477" s="114" t="str">
        <f t="shared" si="47"/>
        <v/>
      </c>
      <c r="R477" s="82"/>
      <c r="S477" s="81"/>
      <c r="T477" s="81"/>
      <c r="U477" s="81"/>
    </row>
    <row r="478" s="72" customFormat="1" customHeight="1" spans="2:21">
      <c r="B478" s="73"/>
      <c r="C478" s="74"/>
      <c r="D478" s="74"/>
      <c r="E478" s="74"/>
      <c r="F478" s="75"/>
      <c r="G478" s="76"/>
      <c r="H478" s="77"/>
      <c r="I478" s="108" t="str">
        <f>IF(B478="","",_xlfn.XLOOKUP(N478,#REF!,#REF!))</f>
        <v/>
      </c>
      <c r="J478" s="105" t="str">
        <f>IF(B478="","",_xlfn.XLOOKUP(N478,#REF!,芝麻工资表!B:B))</f>
        <v/>
      </c>
      <c r="K478" s="105" t="str">
        <f t="shared" si="42"/>
        <v/>
      </c>
      <c r="L478" s="105" t="str">
        <f t="shared" si="43"/>
        <v/>
      </c>
      <c r="M478" s="105" t="str">
        <f>IF(Q478="","",_xlfn.XLOOKUP(Q478,立项!W:W,立项!H:H))</f>
        <v/>
      </c>
      <c r="N478" s="109" t="str">
        <f t="shared" si="44"/>
        <v/>
      </c>
      <c r="O478" s="109" t="str">
        <f t="shared" si="45"/>
        <v/>
      </c>
      <c r="P478" s="110" t="str">
        <f t="shared" si="46"/>
        <v/>
      </c>
      <c r="Q478" s="114" t="str">
        <f t="shared" si="47"/>
        <v/>
      </c>
      <c r="R478" s="82"/>
      <c r="S478" s="81"/>
      <c r="T478" s="81"/>
      <c r="U478" s="81"/>
    </row>
    <row r="479" s="72" customFormat="1" customHeight="1" spans="2:21">
      <c r="B479" s="73"/>
      <c r="C479" s="74"/>
      <c r="D479" s="74"/>
      <c r="E479" s="74"/>
      <c r="F479" s="75"/>
      <c r="G479" s="76"/>
      <c r="H479" s="77"/>
      <c r="I479" s="108" t="str">
        <f>IF(B479="","",_xlfn.XLOOKUP(N479,#REF!,#REF!))</f>
        <v/>
      </c>
      <c r="J479" s="105" t="str">
        <f>IF(B479="","",_xlfn.XLOOKUP(N479,#REF!,芝麻工资表!B:B))</f>
        <v/>
      </c>
      <c r="K479" s="105" t="str">
        <f t="shared" si="42"/>
        <v/>
      </c>
      <c r="L479" s="105" t="str">
        <f t="shared" si="43"/>
        <v/>
      </c>
      <c r="M479" s="105" t="str">
        <f>IF(Q479="","",_xlfn.XLOOKUP(Q479,立项!W:W,立项!H:H))</f>
        <v/>
      </c>
      <c r="N479" s="109" t="str">
        <f t="shared" si="44"/>
        <v/>
      </c>
      <c r="O479" s="109" t="str">
        <f t="shared" si="45"/>
        <v/>
      </c>
      <c r="P479" s="110" t="str">
        <f t="shared" si="46"/>
        <v/>
      </c>
      <c r="Q479" s="114" t="str">
        <f t="shared" si="47"/>
        <v/>
      </c>
      <c r="R479" s="82"/>
      <c r="S479" s="81"/>
      <c r="T479" s="81"/>
      <c r="U479" s="81"/>
    </row>
    <row r="480" s="72" customFormat="1" customHeight="1" spans="2:21">
      <c r="B480" s="73"/>
      <c r="C480" s="74"/>
      <c r="D480" s="74"/>
      <c r="E480" s="74"/>
      <c r="F480" s="75"/>
      <c r="G480" s="76"/>
      <c r="H480" s="77"/>
      <c r="I480" s="108" t="str">
        <f>IF(B480="","",_xlfn.XLOOKUP(N480,#REF!,#REF!))</f>
        <v/>
      </c>
      <c r="J480" s="105" t="str">
        <f>IF(B480="","",_xlfn.XLOOKUP(N480,#REF!,芝麻工资表!B:B))</f>
        <v/>
      </c>
      <c r="K480" s="105" t="str">
        <f t="shared" si="42"/>
        <v/>
      </c>
      <c r="L480" s="105" t="str">
        <f t="shared" si="43"/>
        <v/>
      </c>
      <c r="M480" s="105" t="str">
        <f>IF(Q480="","",_xlfn.XLOOKUP(Q480,立项!W:W,立项!H:H))</f>
        <v/>
      </c>
      <c r="N480" s="109" t="str">
        <f t="shared" si="44"/>
        <v/>
      </c>
      <c r="O480" s="109" t="str">
        <f t="shared" si="45"/>
        <v/>
      </c>
      <c r="P480" s="110" t="str">
        <f t="shared" si="46"/>
        <v/>
      </c>
      <c r="Q480" s="114" t="str">
        <f t="shared" si="47"/>
        <v/>
      </c>
      <c r="R480" s="82"/>
      <c r="S480" s="81"/>
      <c r="T480" s="81"/>
      <c r="U480" s="81"/>
    </row>
    <row r="481" s="72" customFormat="1" customHeight="1" spans="2:21">
      <c r="B481" s="73"/>
      <c r="C481" s="74"/>
      <c r="D481" s="74"/>
      <c r="E481" s="74"/>
      <c r="F481" s="75"/>
      <c r="G481" s="76"/>
      <c r="H481" s="77"/>
      <c r="I481" s="108" t="str">
        <f>IF(B481="","",_xlfn.XLOOKUP(N481,#REF!,#REF!))</f>
        <v/>
      </c>
      <c r="J481" s="105" t="str">
        <f>IF(B481="","",_xlfn.XLOOKUP(N481,#REF!,芝麻工资表!B:B))</f>
        <v/>
      </c>
      <c r="K481" s="105" t="str">
        <f t="shared" si="42"/>
        <v/>
      </c>
      <c r="L481" s="105" t="str">
        <f t="shared" si="43"/>
        <v/>
      </c>
      <c r="M481" s="105" t="str">
        <f>IF(Q481="","",_xlfn.XLOOKUP(Q481,立项!W:W,立项!H:H))</f>
        <v/>
      </c>
      <c r="N481" s="109" t="str">
        <f t="shared" si="44"/>
        <v/>
      </c>
      <c r="O481" s="109" t="str">
        <f t="shared" si="45"/>
        <v/>
      </c>
      <c r="P481" s="110" t="str">
        <f t="shared" si="46"/>
        <v/>
      </c>
      <c r="Q481" s="114" t="str">
        <f t="shared" si="47"/>
        <v/>
      </c>
      <c r="R481" s="82"/>
      <c r="S481" s="81"/>
      <c r="T481" s="81"/>
      <c r="U481" s="81"/>
    </row>
    <row r="482" s="72" customFormat="1" customHeight="1" spans="2:21">
      <c r="B482" s="73"/>
      <c r="C482" s="74"/>
      <c r="D482" s="74"/>
      <c r="E482" s="74"/>
      <c r="F482" s="75"/>
      <c r="G482" s="76"/>
      <c r="H482" s="77"/>
      <c r="I482" s="108" t="str">
        <f>IF(B482="","",_xlfn.XLOOKUP(N482,#REF!,#REF!))</f>
        <v/>
      </c>
      <c r="J482" s="105" t="str">
        <f>IF(B482="","",_xlfn.XLOOKUP(N482,#REF!,芝麻工资表!B:B))</f>
        <v/>
      </c>
      <c r="K482" s="105" t="str">
        <f t="shared" si="42"/>
        <v/>
      </c>
      <c r="L482" s="105" t="str">
        <f t="shared" si="43"/>
        <v/>
      </c>
      <c r="M482" s="105" t="str">
        <f>IF(Q482="","",_xlfn.XLOOKUP(Q482,立项!W:W,立项!H:H))</f>
        <v/>
      </c>
      <c r="N482" s="109" t="str">
        <f t="shared" si="44"/>
        <v/>
      </c>
      <c r="O482" s="109" t="str">
        <f t="shared" si="45"/>
        <v/>
      </c>
      <c r="P482" s="110" t="str">
        <f t="shared" si="46"/>
        <v/>
      </c>
      <c r="Q482" s="114" t="str">
        <f t="shared" si="47"/>
        <v/>
      </c>
      <c r="R482" s="82"/>
      <c r="S482" s="81"/>
      <c r="T482" s="81"/>
      <c r="U482" s="81"/>
    </row>
    <row r="483" s="72" customFormat="1" customHeight="1" spans="2:21">
      <c r="B483" s="73"/>
      <c r="C483" s="74"/>
      <c r="D483" s="74"/>
      <c r="E483" s="74"/>
      <c r="F483" s="75"/>
      <c r="G483" s="76"/>
      <c r="H483" s="77"/>
      <c r="I483" s="108" t="str">
        <f>IF(B483="","",_xlfn.XLOOKUP(N483,#REF!,#REF!))</f>
        <v/>
      </c>
      <c r="J483" s="105" t="str">
        <f>IF(B483="","",_xlfn.XLOOKUP(N483,#REF!,芝麻工资表!B:B))</f>
        <v/>
      </c>
      <c r="K483" s="105" t="str">
        <f t="shared" si="42"/>
        <v/>
      </c>
      <c r="L483" s="105" t="str">
        <f t="shared" si="43"/>
        <v/>
      </c>
      <c r="M483" s="105" t="str">
        <f>IF(Q483="","",_xlfn.XLOOKUP(Q483,立项!W:W,立项!H:H))</f>
        <v/>
      </c>
      <c r="N483" s="109" t="str">
        <f t="shared" si="44"/>
        <v/>
      </c>
      <c r="O483" s="109" t="str">
        <f t="shared" si="45"/>
        <v/>
      </c>
      <c r="P483" s="110" t="str">
        <f t="shared" si="46"/>
        <v/>
      </c>
      <c r="Q483" s="114" t="str">
        <f t="shared" si="47"/>
        <v/>
      </c>
      <c r="R483" s="82"/>
      <c r="S483" s="81"/>
      <c r="T483" s="81"/>
      <c r="U483" s="81"/>
    </row>
    <row r="484" s="72" customFormat="1" customHeight="1" spans="2:21">
      <c r="B484" s="73"/>
      <c r="C484" s="74"/>
      <c r="D484" s="74"/>
      <c r="E484" s="74"/>
      <c r="F484" s="75"/>
      <c r="G484" s="76"/>
      <c r="H484" s="77"/>
      <c r="I484" s="108" t="str">
        <f>IF(B484="","",_xlfn.XLOOKUP(N484,#REF!,#REF!))</f>
        <v/>
      </c>
      <c r="J484" s="105" t="str">
        <f>IF(B484="","",_xlfn.XLOOKUP(N484,#REF!,芝麻工资表!B:B))</f>
        <v/>
      </c>
      <c r="K484" s="105" t="str">
        <f t="shared" si="42"/>
        <v/>
      </c>
      <c r="L484" s="105" t="str">
        <f t="shared" si="43"/>
        <v/>
      </c>
      <c r="M484" s="105" t="str">
        <f>IF(Q484="","",_xlfn.XLOOKUP(Q484,立项!W:W,立项!H:H))</f>
        <v/>
      </c>
      <c r="N484" s="109" t="str">
        <f t="shared" si="44"/>
        <v/>
      </c>
      <c r="O484" s="109" t="str">
        <f t="shared" si="45"/>
        <v/>
      </c>
      <c r="P484" s="110" t="str">
        <f t="shared" si="46"/>
        <v/>
      </c>
      <c r="Q484" s="114" t="str">
        <f t="shared" si="47"/>
        <v/>
      </c>
      <c r="R484" s="82"/>
      <c r="S484" s="81"/>
      <c r="T484" s="81"/>
      <c r="U484" s="81"/>
    </row>
    <row r="485" s="72" customFormat="1" customHeight="1" spans="2:21">
      <c r="B485" s="73"/>
      <c r="C485" s="74"/>
      <c r="D485" s="74"/>
      <c r="E485" s="74"/>
      <c r="F485" s="75"/>
      <c r="G485" s="76"/>
      <c r="H485" s="77"/>
      <c r="I485" s="108" t="str">
        <f>IF(B485="","",_xlfn.XLOOKUP(N485,#REF!,#REF!))</f>
        <v/>
      </c>
      <c r="J485" s="105" t="str">
        <f>IF(B485="","",_xlfn.XLOOKUP(N485,#REF!,芝麻工资表!B:B))</f>
        <v/>
      </c>
      <c r="K485" s="105" t="str">
        <f t="shared" si="42"/>
        <v/>
      </c>
      <c r="L485" s="105" t="str">
        <f t="shared" si="43"/>
        <v/>
      </c>
      <c r="M485" s="105" t="str">
        <f>IF(Q485="","",_xlfn.XLOOKUP(Q485,立项!W:W,立项!H:H))</f>
        <v/>
      </c>
      <c r="N485" s="109" t="str">
        <f t="shared" si="44"/>
        <v/>
      </c>
      <c r="O485" s="109" t="str">
        <f t="shared" si="45"/>
        <v/>
      </c>
      <c r="P485" s="110" t="str">
        <f t="shared" si="46"/>
        <v/>
      </c>
      <c r="Q485" s="114" t="str">
        <f t="shared" si="47"/>
        <v/>
      </c>
      <c r="R485" s="82"/>
      <c r="S485" s="81"/>
      <c r="T485" s="81"/>
      <c r="U485" s="81"/>
    </row>
    <row r="486" s="72" customFormat="1" customHeight="1" spans="2:21">
      <c r="B486" s="73"/>
      <c r="C486" s="74"/>
      <c r="D486" s="74"/>
      <c r="E486" s="74"/>
      <c r="F486" s="75"/>
      <c r="G486" s="76"/>
      <c r="H486" s="77"/>
      <c r="I486" s="108" t="str">
        <f>IF(B486="","",_xlfn.XLOOKUP(N486,#REF!,#REF!))</f>
        <v/>
      </c>
      <c r="J486" s="105" t="str">
        <f>IF(B486="","",_xlfn.XLOOKUP(N486,#REF!,芝麻工资表!B:B))</f>
        <v/>
      </c>
      <c r="K486" s="105" t="str">
        <f t="shared" si="42"/>
        <v/>
      </c>
      <c r="L486" s="105" t="str">
        <f t="shared" si="43"/>
        <v/>
      </c>
      <c r="M486" s="105" t="str">
        <f>IF(Q486="","",_xlfn.XLOOKUP(Q486,立项!W:W,立项!H:H))</f>
        <v/>
      </c>
      <c r="N486" s="109" t="str">
        <f t="shared" si="44"/>
        <v/>
      </c>
      <c r="O486" s="109" t="str">
        <f t="shared" si="45"/>
        <v/>
      </c>
      <c r="P486" s="110" t="str">
        <f t="shared" si="46"/>
        <v/>
      </c>
      <c r="Q486" s="114" t="str">
        <f t="shared" si="47"/>
        <v/>
      </c>
      <c r="R486" s="82"/>
      <c r="S486" s="81"/>
      <c r="T486" s="81"/>
      <c r="U486" s="81"/>
    </row>
    <row r="487" s="72" customFormat="1" customHeight="1" spans="2:21">
      <c r="B487" s="73"/>
      <c r="C487" s="74"/>
      <c r="D487" s="74"/>
      <c r="E487" s="74"/>
      <c r="F487" s="75"/>
      <c r="G487" s="76"/>
      <c r="H487" s="77"/>
      <c r="I487" s="108" t="str">
        <f>IF(B487="","",_xlfn.XLOOKUP(N487,#REF!,#REF!))</f>
        <v/>
      </c>
      <c r="J487" s="105" t="str">
        <f>IF(B487="","",_xlfn.XLOOKUP(N487,#REF!,芝麻工资表!B:B))</f>
        <v/>
      </c>
      <c r="K487" s="105" t="str">
        <f t="shared" si="42"/>
        <v/>
      </c>
      <c r="L487" s="105" t="str">
        <f t="shared" si="43"/>
        <v/>
      </c>
      <c r="M487" s="105" t="str">
        <f>IF(Q487="","",_xlfn.XLOOKUP(Q487,立项!W:W,立项!H:H))</f>
        <v/>
      </c>
      <c r="N487" s="109" t="str">
        <f t="shared" si="44"/>
        <v/>
      </c>
      <c r="O487" s="109" t="str">
        <f t="shared" si="45"/>
        <v/>
      </c>
      <c r="P487" s="110" t="str">
        <f t="shared" si="46"/>
        <v/>
      </c>
      <c r="Q487" s="114" t="str">
        <f t="shared" si="47"/>
        <v/>
      </c>
      <c r="R487" s="82"/>
      <c r="S487" s="81"/>
      <c r="T487" s="81"/>
      <c r="U487" s="81"/>
    </row>
    <row r="488" s="72" customFormat="1" customHeight="1" spans="2:21">
      <c r="B488" s="73"/>
      <c r="C488" s="74"/>
      <c r="D488" s="74"/>
      <c r="E488" s="74"/>
      <c r="F488" s="75"/>
      <c r="G488" s="76"/>
      <c r="H488" s="77"/>
      <c r="I488" s="108" t="str">
        <f>IF(B488="","",_xlfn.XLOOKUP(N488,#REF!,#REF!))</f>
        <v/>
      </c>
      <c r="J488" s="105" t="str">
        <f>IF(B488="","",_xlfn.XLOOKUP(N488,#REF!,芝麻工资表!B:B))</f>
        <v/>
      </c>
      <c r="K488" s="105" t="str">
        <f t="shared" si="42"/>
        <v/>
      </c>
      <c r="L488" s="105" t="str">
        <f t="shared" si="43"/>
        <v/>
      </c>
      <c r="M488" s="105" t="str">
        <f>IF(Q488="","",_xlfn.XLOOKUP(Q488,立项!W:W,立项!H:H))</f>
        <v/>
      </c>
      <c r="N488" s="109" t="str">
        <f t="shared" si="44"/>
        <v/>
      </c>
      <c r="O488" s="109" t="str">
        <f t="shared" si="45"/>
        <v/>
      </c>
      <c r="P488" s="110" t="str">
        <f t="shared" si="46"/>
        <v/>
      </c>
      <c r="Q488" s="114" t="str">
        <f t="shared" si="47"/>
        <v/>
      </c>
      <c r="R488" s="82"/>
      <c r="S488" s="81"/>
      <c r="T488" s="81"/>
      <c r="U488" s="81"/>
    </row>
    <row r="489" s="72" customFormat="1" customHeight="1" spans="2:21">
      <c r="B489" s="73"/>
      <c r="C489" s="74"/>
      <c r="D489" s="74"/>
      <c r="E489" s="74"/>
      <c r="F489" s="75"/>
      <c r="G489" s="76"/>
      <c r="H489" s="77"/>
      <c r="I489" s="108" t="str">
        <f>IF(B489="","",_xlfn.XLOOKUP(N489,#REF!,#REF!))</f>
        <v/>
      </c>
      <c r="J489" s="105" t="str">
        <f>IF(B489="","",_xlfn.XLOOKUP(N489,#REF!,芝麻工资表!B:B))</f>
        <v/>
      </c>
      <c r="K489" s="105" t="str">
        <f t="shared" si="42"/>
        <v/>
      </c>
      <c r="L489" s="105" t="str">
        <f t="shared" si="43"/>
        <v/>
      </c>
      <c r="M489" s="105" t="str">
        <f>IF(Q489="","",_xlfn.XLOOKUP(Q489,立项!W:W,立项!H:H))</f>
        <v/>
      </c>
      <c r="N489" s="109" t="str">
        <f t="shared" si="44"/>
        <v/>
      </c>
      <c r="O489" s="109" t="str">
        <f t="shared" si="45"/>
        <v/>
      </c>
      <c r="P489" s="110" t="str">
        <f t="shared" si="46"/>
        <v/>
      </c>
      <c r="Q489" s="114" t="str">
        <f t="shared" si="47"/>
        <v/>
      </c>
      <c r="R489" s="82"/>
      <c r="S489" s="81"/>
      <c r="T489" s="81"/>
      <c r="U489" s="81"/>
    </row>
    <row r="490" s="72" customFormat="1" customHeight="1" spans="2:21">
      <c r="B490" s="73"/>
      <c r="C490" s="74"/>
      <c r="D490" s="74"/>
      <c r="E490" s="74"/>
      <c r="F490" s="75"/>
      <c r="G490" s="76"/>
      <c r="H490" s="77"/>
      <c r="I490" s="108" t="str">
        <f>IF(B490="","",_xlfn.XLOOKUP(N490,#REF!,#REF!))</f>
        <v/>
      </c>
      <c r="J490" s="105" t="str">
        <f>IF(B490="","",_xlfn.XLOOKUP(N490,#REF!,芝麻工资表!B:B))</f>
        <v/>
      </c>
      <c r="K490" s="105" t="str">
        <f t="shared" si="42"/>
        <v/>
      </c>
      <c r="L490" s="105" t="str">
        <f t="shared" si="43"/>
        <v/>
      </c>
      <c r="M490" s="105" t="str">
        <f>IF(Q490="","",_xlfn.XLOOKUP(Q490,立项!W:W,立项!H:H))</f>
        <v/>
      </c>
      <c r="N490" s="109" t="str">
        <f t="shared" si="44"/>
        <v/>
      </c>
      <c r="O490" s="109" t="str">
        <f t="shared" si="45"/>
        <v/>
      </c>
      <c r="P490" s="110" t="str">
        <f t="shared" si="46"/>
        <v/>
      </c>
      <c r="Q490" s="114" t="str">
        <f t="shared" si="47"/>
        <v/>
      </c>
      <c r="R490" s="82"/>
      <c r="S490" s="81"/>
      <c r="T490" s="81"/>
      <c r="U490" s="81"/>
    </row>
    <row r="491" s="72" customFormat="1" customHeight="1" spans="2:21">
      <c r="B491" s="73"/>
      <c r="C491" s="74"/>
      <c r="D491" s="74"/>
      <c r="E491" s="74"/>
      <c r="F491" s="75"/>
      <c r="G491" s="76"/>
      <c r="H491" s="77"/>
      <c r="I491" s="108" t="str">
        <f>IF(B491="","",_xlfn.XLOOKUP(N491,#REF!,#REF!))</f>
        <v/>
      </c>
      <c r="J491" s="105" t="str">
        <f>IF(B491="","",_xlfn.XLOOKUP(N491,#REF!,芝麻工资表!B:B))</f>
        <v/>
      </c>
      <c r="K491" s="105" t="str">
        <f t="shared" si="42"/>
        <v/>
      </c>
      <c r="L491" s="105" t="str">
        <f t="shared" si="43"/>
        <v/>
      </c>
      <c r="M491" s="105" t="str">
        <f>IF(Q491="","",_xlfn.XLOOKUP(Q491,立项!W:W,立项!H:H))</f>
        <v/>
      </c>
      <c r="N491" s="109" t="str">
        <f t="shared" si="44"/>
        <v/>
      </c>
      <c r="O491" s="109" t="str">
        <f t="shared" si="45"/>
        <v/>
      </c>
      <c r="P491" s="110" t="str">
        <f t="shared" si="46"/>
        <v/>
      </c>
      <c r="Q491" s="114" t="str">
        <f t="shared" si="47"/>
        <v/>
      </c>
      <c r="R491" s="82"/>
      <c r="S491" s="81"/>
      <c r="T491" s="81"/>
      <c r="U491" s="81"/>
    </row>
    <row r="492" s="72" customFormat="1" customHeight="1" spans="2:21">
      <c r="B492" s="73"/>
      <c r="C492" s="74"/>
      <c r="D492" s="74"/>
      <c r="E492" s="74"/>
      <c r="F492" s="75"/>
      <c r="G492" s="76"/>
      <c r="H492" s="77"/>
      <c r="I492" s="108" t="str">
        <f>IF(B492="","",_xlfn.XLOOKUP(N492,#REF!,#REF!))</f>
        <v/>
      </c>
      <c r="J492" s="105" t="str">
        <f>IF(B492="","",_xlfn.XLOOKUP(N492,#REF!,芝麻工资表!B:B))</f>
        <v/>
      </c>
      <c r="K492" s="105" t="str">
        <f t="shared" si="42"/>
        <v/>
      </c>
      <c r="L492" s="105" t="str">
        <f t="shared" si="43"/>
        <v/>
      </c>
      <c r="M492" s="105" t="str">
        <f>IF(Q492="","",_xlfn.XLOOKUP(Q492,立项!W:W,立项!H:H))</f>
        <v/>
      </c>
      <c r="N492" s="109" t="str">
        <f t="shared" si="44"/>
        <v/>
      </c>
      <c r="O492" s="109" t="str">
        <f t="shared" si="45"/>
        <v/>
      </c>
      <c r="P492" s="110" t="str">
        <f t="shared" si="46"/>
        <v/>
      </c>
      <c r="Q492" s="114" t="str">
        <f t="shared" si="47"/>
        <v/>
      </c>
      <c r="R492" s="82"/>
      <c r="S492" s="81"/>
      <c r="T492" s="81"/>
      <c r="U492" s="81"/>
    </row>
    <row r="493" s="72" customFormat="1" customHeight="1" spans="2:21">
      <c r="B493" s="73"/>
      <c r="C493" s="74"/>
      <c r="D493" s="74"/>
      <c r="E493" s="74"/>
      <c r="F493" s="75"/>
      <c r="G493" s="76"/>
      <c r="H493" s="77"/>
      <c r="I493" s="108" t="str">
        <f>IF(B493="","",_xlfn.XLOOKUP(N493,#REF!,#REF!))</f>
        <v/>
      </c>
      <c r="J493" s="105" t="str">
        <f>IF(B493="","",_xlfn.XLOOKUP(N493,#REF!,芝麻工资表!B:B))</f>
        <v/>
      </c>
      <c r="K493" s="105" t="str">
        <f t="shared" si="42"/>
        <v/>
      </c>
      <c r="L493" s="105" t="str">
        <f t="shared" si="43"/>
        <v/>
      </c>
      <c r="M493" s="105" t="str">
        <f>IF(Q493="","",_xlfn.XLOOKUP(Q493,立项!W:W,立项!H:H))</f>
        <v/>
      </c>
      <c r="N493" s="109" t="str">
        <f t="shared" si="44"/>
        <v/>
      </c>
      <c r="O493" s="109" t="str">
        <f t="shared" si="45"/>
        <v/>
      </c>
      <c r="P493" s="110" t="str">
        <f t="shared" si="46"/>
        <v/>
      </c>
      <c r="Q493" s="114" t="str">
        <f t="shared" si="47"/>
        <v/>
      </c>
      <c r="R493" s="82"/>
      <c r="S493" s="81"/>
      <c r="T493" s="81"/>
      <c r="U493" s="81"/>
    </row>
    <row r="494" s="72" customFormat="1" customHeight="1" spans="2:21">
      <c r="B494" s="73"/>
      <c r="C494" s="74"/>
      <c r="D494" s="74"/>
      <c r="E494" s="74"/>
      <c r="F494" s="75"/>
      <c r="G494" s="76"/>
      <c r="H494" s="77"/>
      <c r="I494" s="108" t="str">
        <f>IF(B494="","",_xlfn.XLOOKUP(N494,#REF!,#REF!))</f>
        <v/>
      </c>
      <c r="J494" s="105" t="str">
        <f>IF(B494="","",_xlfn.XLOOKUP(N494,#REF!,芝麻工资表!B:B))</f>
        <v/>
      </c>
      <c r="K494" s="105" t="str">
        <f t="shared" si="42"/>
        <v/>
      </c>
      <c r="L494" s="105" t="str">
        <f t="shared" si="43"/>
        <v/>
      </c>
      <c r="M494" s="105" t="str">
        <f>IF(Q494="","",_xlfn.XLOOKUP(Q494,立项!W:W,立项!H:H))</f>
        <v/>
      </c>
      <c r="N494" s="109" t="str">
        <f t="shared" si="44"/>
        <v/>
      </c>
      <c r="O494" s="109" t="str">
        <f t="shared" si="45"/>
        <v/>
      </c>
      <c r="P494" s="110" t="str">
        <f t="shared" si="46"/>
        <v/>
      </c>
      <c r="Q494" s="114" t="str">
        <f t="shared" si="47"/>
        <v/>
      </c>
      <c r="R494" s="82"/>
      <c r="S494" s="81"/>
      <c r="T494" s="81"/>
      <c r="U494" s="81"/>
    </row>
    <row r="495" s="72" customFormat="1" customHeight="1" spans="2:21">
      <c r="B495" s="73"/>
      <c r="C495" s="74"/>
      <c r="D495" s="74"/>
      <c r="E495" s="74"/>
      <c r="F495" s="75"/>
      <c r="G495" s="76"/>
      <c r="H495" s="77"/>
      <c r="I495" s="108" t="str">
        <f>IF(B495="","",_xlfn.XLOOKUP(N495,#REF!,#REF!))</f>
        <v/>
      </c>
      <c r="J495" s="105" t="str">
        <f>IF(B495="","",_xlfn.XLOOKUP(N495,#REF!,芝麻工资表!B:B))</f>
        <v/>
      </c>
      <c r="K495" s="105" t="str">
        <f t="shared" si="42"/>
        <v/>
      </c>
      <c r="L495" s="105" t="str">
        <f t="shared" si="43"/>
        <v/>
      </c>
      <c r="M495" s="105" t="str">
        <f>IF(Q495="","",_xlfn.XLOOKUP(Q495,立项!W:W,立项!H:H))</f>
        <v/>
      </c>
      <c r="N495" s="109" t="str">
        <f t="shared" si="44"/>
        <v/>
      </c>
      <c r="O495" s="109" t="str">
        <f t="shared" si="45"/>
        <v/>
      </c>
      <c r="P495" s="110" t="str">
        <f t="shared" si="46"/>
        <v/>
      </c>
      <c r="Q495" s="114" t="str">
        <f t="shared" si="47"/>
        <v/>
      </c>
      <c r="R495" s="82"/>
      <c r="S495" s="81"/>
      <c r="T495" s="81"/>
      <c r="U495" s="81"/>
    </row>
    <row r="496" s="72" customFormat="1" customHeight="1" spans="2:21">
      <c r="B496" s="73"/>
      <c r="C496" s="74"/>
      <c r="D496" s="74"/>
      <c r="E496" s="74"/>
      <c r="F496" s="75"/>
      <c r="G496" s="76"/>
      <c r="H496" s="77"/>
      <c r="I496" s="108" t="str">
        <f>IF(B496="","",_xlfn.XLOOKUP(N496,#REF!,#REF!))</f>
        <v/>
      </c>
      <c r="J496" s="105" t="str">
        <f>IF(B496="","",_xlfn.XLOOKUP(N496,#REF!,芝麻工资表!B:B))</f>
        <v/>
      </c>
      <c r="K496" s="105" t="str">
        <f t="shared" si="42"/>
        <v/>
      </c>
      <c r="L496" s="105" t="str">
        <f t="shared" si="43"/>
        <v/>
      </c>
      <c r="M496" s="105" t="str">
        <f>IF(Q496="","",_xlfn.XLOOKUP(Q496,立项!W:W,立项!H:H))</f>
        <v/>
      </c>
      <c r="N496" s="109" t="str">
        <f t="shared" si="44"/>
        <v/>
      </c>
      <c r="O496" s="109" t="str">
        <f t="shared" si="45"/>
        <v/>
      </c>
      <c r="P496" s="110" t="str">
        <f t="shared" si="46"/>
        <v/>
      </c>
      <c r="Q496" s="114" t="str">
        <f t="shared" si="47"/>
        <v/>
      </c>
      <c r="R496" s="82"/>
      <c r="S496" s="81"/>
      <c r="T496" s="81"/>
      <c r="U496" s="81"/>
    </row>
    <row r="497" s="72" customFormat="1" customHeight="1" spans="2:21">
      <c r="B497" s="73"/>
      <c r="C497" s="74"/>
      <c r="D497" s="74"/>
      <c r="E497" s="74"/>
      <c r="F497" s="75"/>
      <c r="G497" s="76"/>
      <c r="H497" s="77"/>
      <c r="I497" s="108" t="str">
        <f>IF(B497="","",_xlfn.XLOOKUP(N497,#REF!,#REF!))</f>
        <v/>
      </c>
      <c r="J497" s="105" t="str">
        <f>IF(B497="","",_xlfn.XLOOKUP(N497,#REF!,芝麻工资表!B:B))</f>
        <v/>
      </c>
      <c r="K497" s="105" t="str">
        <f t="shared" si="42"/>
        <v/>
      </c>
      <c r="L497" s="105" t="str">
        <f t="shared" si="43"/>
        <v/>
      </c>
      <c r="M497" s="105" t="str">
        <f>IF(Q497="","",_xlfn.XLOOKUP(Q497,立项!W:W,立项!H:H))</f>
        <v/>
      </c>
      <c r="N497" s="109" t="str">
        <f t="shared" si="44"/>
        <v/>
      </c>
      <c r="O497" s="109" t="str">
        <f t="shared" si="45"/>
        <v/>
      </c>
      <c r="P497" s="110" t="str">
        <f t="shared" si="46"/>
        <v/>
      </c>
      <c r="Q497" s="114" t="str">
        <f t="shared" si="47"/>
        <v/>
      </c>
      <c r="R497" s="82"/>
      <c r="S497" s="81"/>
      <c r="T497" s="81"/>
      <c r="U497" s="81"/>
    </row>
    <row r="498" s="72" customFormat="1" customHeight="1" spans="2:21">
      <c r="B498" s="73"/>
      <c r="C498" s="74"/>
      <c r="D498" s="74"/>
      <c r="E498" s="74"/>
      <c r="F498" s="75"/>
      <c r="G498" s="76"/>
      <c r="H498" s="77"/>
      <c r="I498" s="108" t="str">
        <f>IF(B498="","",_xlfn.XLOOKUP(N498,#REF!,#REF!))</f>
        <v/>
      </c>
      <c r="J498" s="105" t="str">
        <f>IF(B498="","",_xlfn.XLOOKUP(N498,#REF!,芝麻工资表!B:B))</f>
        <v/>
      </c>
      <c r="K498" s="105" t="str">
        <f t="shared" si="42"/>
        <v/>
      </c>
      <c r="L498" s="105" t="str">
        <f t="shared" si="43"/>
        <v/>
      </c>
      <c r="M498" s="105" t="str">
        <f>IF(Q498="","",_xlfn.XLOOKUP(Q498,立项!W:W,立项!H:H))</f>
        <v/>
      </c>
      <c r="N498" s="109" t="str">
        <f t="shared" si="44"/>
        <v/>
      </c>
      <c r="O498" s="109" t="str">
        <f t="shared" si="45"/>
        <v/>
      </c>
      <c r="P498" s="110" t="str">
        <f t="shared" si="46"/>
        <v/>
      </c>
      <c r="Q498" s="114" t="str">
        <f t="shared" si="47"/>
        <v/>
      </c>
      <c r="R498" s="82"/>
      <c r="S498" s="81"/>
      <c r="T498" s="81"/>
      <c r="U498" s="81"/>
    </row>
    <row r="499" s="72" customFormat="1" customHeight="1" spans="2:21">
      <c r="B499" s="73"/>
      <c r="C499" s="74"/>
      <c r="D499" s="74"/>
      <c r="E499" s="74"/>
      <c r="F499" s="75"/>
      <c r="G499" s="76"/>
      <c r="H499" s="77"/>
      <c r="I499" s="108" t="str">
        <f>IF(B499="","",_xlfn.XLOOKUP(N499,#REF!,#REF!))</f>
        <v/>
      </c>
      <c r="J499" s="105" t="str">
        <f>IF(B499="","",_xlfn.XLOOKUP(N499,#REF!,芝麻工资表!B:B))</f>
        <v/>
      </c>
      <c r="K499" s="105" t="str">
        <f t="shared" si="42"/>
        <v/>
      </c>
      <c r="L499" s="105" t="str">
        <f t="shared" si="43"/>
        <v/>
      </c>
      <c r="M499" s="105" t="str">
        <f>IF(Q499="","",_xlfn.XLOOKUP(Q499,立项!W:W,立项!H:H))</f>
        <v/>
      </c>
      <c r="N499" s="109" t="str">
        <f t="shared" si="44"/>
        <v/>
      </c>
      <c r="O499" s="109" t="str">
        <f t="shared" si="45"/>
        <v/>
      </c>
      <c r="P499" s="110" t="str">
        <f t="shared" si="46"/>
        <v/>
      </c>
      <c r="Q499" s="114" t="str">
        <f t="shared" si="47"/>
        <v/>
      </c>
      <c r="R499" s="82"/>
      <c r="S499" s="81"/>
      <c r="T499" s="81"/>
      <c r="U499" s="81"/>
    </row>
    <row r="500" s="72" customFormat="1" customHeight="1" spans="2:21">
      <c r="B500" s="73"/>
      <c r="C500" s="74"/>
      <c r="D500" s="74"/>
      <c r="E500" s="74"/>
      <c r="F500" s="75"/>
      <c r="G500" s="76"/>
      <c r="H500" s="77"/>
      <c r="I500" s="108" t="str">
        <f>IF(B500="","",_xlfn.XLOOKUP(N500,#REF!,#REF!))</f>
        <v/>
      </c>
      <c r="J500" s="105" t="str">
        <f>IF(B500="","",_xlfn.XLOOKUP(N500,#REF!,芝麻工资表!B:B))</f>
        <v/>
      </c>
      <c r="K500" s="105" t="str">
        <f t="shared" si="42"/>
        <v/>
      </c>
      <c r="L500" s="105" t="str">
        <f t="shared" si="43"/>
        <v/>
      </c>
      <c r="M500" s="105" t="str">
        <f>IF(Q500="","",_xlfn.XLOOKUP(Q500,立项!W:W,立项!H:H))</f>
        <v/>
      </c>
      <c r="N500" s="109" t="str">
        <f t="shared" si="44"/>
        <v/>
      </c>
      <c r="O500" s="109" t="str">
        <f t="shared" si="45"/>
        <v/>
      </c>
      <c r="P500" s="110" t="str">
        <f t="shared" si="46"/>
        <v/>
      </c>
      <c r="Q500" s="114" t="str">
        <f t="shared" si="47"/>
        <v/>
      </c>
      <c r="R500" s="82"/>
      <c r="S500" s="81"/>
      <c r="T500" s="81"/>
      <c r="U500" s="81"/>
    </row>
    <row r="501" s="72" customFormat="1" customHeight="1" spans="2:21">
      <c r="B501" s="73"/>
      <c r="C501" s="74"/>
      <c r="D501" s="74"/>
      <c r="E501" s="74"/>
      <c r="F501" s="75"/>
      <c r="G501" s="76"/>
      <c r="H501" s="77"/>
      <c r="I501" s="108" t="str">
        <f>IF(B501="","",_xlfn.XLOOKUP(N501,#REF!,#REF!))</f>
        <v/>
      </c>
      <c r="J501" s="105" t="str">
        <f>IF(B501="","",_xlfn.XLOOKUP(N501,#REF!,芝麻工资表!B:B))</f>
        <v/>
      </c>
      <c r="K501" s="105" t="str">
        <f t="shared" si="42"/>
        <v/>
      </c>
      <c r="L501" s="105" t="str">
        <f t="shared" si="43"/>
        <v/>
      </c>
      <c r="M501" s="105" t="str">
        <f>IF(Q501="","",_xlfn.XLOOKUP(Q501,立项!W:W,立项!H:H))</f>
        <v/>
      </c>
      <c r="N501" s="109" t="str">
        <f t="shared" si="44"/>
        <v/>
      </c>
      <c r="O501" s="109" t="str">
        <f t="shared" si="45"/>
        <v/>
      </c>
      <c r="P501" s="110" t="str">
        <f t="shared" si="46"/>
        <v/>
      </c>
      <c r="Q501" s="114" t="str">
        <f t="shared" si="47"/>
        <v/>
      </c>
      <c r="R501" s="82"/>
      <c r="S501" s="81"/>
      <c r="T501" s="81"/>
      <c r="U501" s="81"/>
    </row>
    <row r="502" s="72" customFormat="1" customHeight="1" spans="2:21">
      <c r="B502" s="73"/>
      <c r="C502" s="74"/>
      <c r="D502" s="74"/>
      <c r="E502" s="74"/>
      <c r="F502" s="75"/>
      <c r="G502" s="76"/>
      <c r="H502" s="77"/>
      <c r="I502" s="108" t="str">
        <f>IF(B502="","",_xlfn.XLOOKUP(N502,#REF!,#REF!))</f>
        <v/>
      </c>
      <c r="J502" s="105" t="str">
        <f>IF(B502="","",_xlfn.XLOOKUP(N502,#REF!,芝麻工资表!B:B))</f>
        <v/>
      </c>
      <c r="K502" s="105" t="str">
        <f t="shared" si="42"/>
        <v/>
      </c>
      <c r="L502" s="105" t="str">
        <f t="shared" si="43"/>
        <v/>
      </c>
      <c r="M502" s="105" t="str">
        <f>IF(Q502="","",_xlfn.XLOOKUP(Q502,立项!W:W,立项!H:H))</f>
        <v/>
      </c>
      <c r="N502" s="109" t="str">
        <f t="shared" si="44"/>
        <v/>
      </c>
      <c r="O502" s="109" t="str">
        <f t="shared" si="45"/>
        <v/>
      </c>
      <c r="P502" s="110" t="str">
        <f t="shared" si="46"/>
        <v/>
      </c>
      <c r="Q502" s="114" t="str">
        <f t="shared" si="47"/>
        <v/>
      </c>
      <c r="R502" s="82"/>
      <c r="S502" s="81"/>
      <c r="T502" s="81"/>
      <c r="U502" s="81"/>
    </row>
    <row r="503" s="72" customFormat="1" customHeight="1" spans="2:21">
      <c r="B503" s="73"/>
      <c r="C503" s="74"/>
      <c r="D503" s="74"/>
      <c r="E503" s="74"/>
      <c r="F503" s="75"/>
      <c r="G503" s="76"/>
      <c r="H503" s="77"/>
      <c r="I503" s="108" t="str">
        <f>IF(B503="","",_xlfn.XLOOKUP(N503,#REF!,#REF!))</f>
        <v/>
      </c>
      <c r="J503" s="105" t="str">
        <f>IF(B503="","",_xlfn.XLOOKUP(N503,#REF!,芝麻工资表!B:B))</f>
        <v/>
      </c>
      <c r="K503" s="105" t="str">
        <f t="shared" si="42"/>
        <v/>
      </c>
      <c r="L503" s="105" t="str">
        <f t="shared" si="43"/>
        <v/>
      </c>
      <c r="M503" s="105" t="str">
        <f>IF(Q503="","",_xlfn.XLOOKUP(Q503,立项!W:W,立项!H:H))</f>
        <v/>
      </c>
      <c r="N503" s="109" t="str">
        <f t="shared" si="44"/>
        <v/>
      </c>
      <c r="O503" s="109" t="str">
        <f t="shared" si="45"/>
        <v/>
      </c>
      <c r="P503" s="110" t="str">
        <f t="shared" si="46"/>
        <v/>
      </c>
      <c r="Q503" s="114" t="str">
        <f t="shared" si="47"/>
        <v/>
      </c>
      <c r="R503" s="82"/>
      <c r="S503" s="81"/>
      <c r="T503" s="81"/>
      <c r="U503" s="81"/>
    </row>
    <row r="504" s="72" customFormat="1" customHeight="1" spans="2:21">
      <c r="B504" s="73"/>
      <c r="C504" s="74"/>
      <c r="D504" s="74"/>
      <c r="E504" s="74"/>
      <c r="F504" s="75"/>
      <c r="G504" s="76"/>
      <c r="H504" s="77"/>
      <c r="I504" s="108" t="str">
        <f>IF(B504="","",_xlfn.XLOOKUP(N504,#REF!,#REF!))</f>
        <v/>
      </c>
      <c r="J504" s="105" t="str">
        <f>IF(B504="","",_xlfn.XLOOKUP(N504,#REF!,芝麻工资表!B:B))</f>
        <v/>
      </c>
      <c r="K504" s="105" t="str">
        <f t="shared" si="42"/>
        <v/>
      </c>
      <c r="L504" s="105" t="str">
        <f t="shared" si="43"/>
        <v/>
      </c>
      <c r="M504" s="105" t="str">
        <f>IF(Q504="","",_xlfn.XLOOKUP(Q504,立项!W:W,立项!H:H))</f>
        <v/>
      </c>
      <c r="N504" s="109" t="str">
        <f t="shared" si="44"/>
        <v/>
      </c>
      <c r="O504" s="109" t="str">
        <f t="shared" si="45"/>
        <v/>
      </c>
      <c r="P504" s="110" t="str">
        <f t="shared" si="46"/>
        <v/>
      </c>
      <c r="Q504" s="114" t="str">
        <f t="shared" si="47"/>
        <v/>
      </c>
      <c r="R504" s="82"/>
      <c r="S504" s="81"/>
      <c r="T504" s="81"/>
      <c r="U504" s="81"/>
    </row>
    <row r="505" s="72" customFormat="1" customHeight="1" spans="2:21">
      <c r="B505" s="73"/>
      <c r="C505" s="74"/>
      <c r="D505" s="74"/>
      <c r="E505" s="74"/>
      <c r="F505" s="75"/>
      <c r="G505" s="76"/>
      <c r="H505" s="77"/>
      <c r="I505" s="108" t="str">
        <f>IF(B505="","",_xlfn.XLOOKUP(N505,#REF!,#REF!))</f>
        <v/>
      </c>
      <c r="J505" s="105" t="str">
        <f>IF(B505="","",_xlfn.XLOOKUP(N505,#REF!,芝麻工资表!B:B))</f>
        <v/>
      </c>
      <c r="K505" s="105" t="str">
        <f t="shared" si="42"/>
        <v/>
      </c>
      <c r="L505" s="105" t="str">
        <f t="shared" si="43"/>
        <v/>
      </c>
      <c r="M505" s="105" t="str">
        <f>IF(Q505="","",_xlfn.XLOOKUP(Q505,立项!W:W,立项!H:H))</f>
        <v/>
      </c>
      <c r="N505" s="109" t="str">
        <f t="shared" si="44"/>
        <v/>
      </c>
      <c r="O505" s="109" t="str">
        <f t="shared" si="45"/>
        <v/>
      </c>
      <c r="P505" s="110" t="str">
        <f t="shared" si="46"/>
        <v/>
      </c>
      <c r="Q505" s="114" t="str">
        <f t="shared" si="47"/>
        <v/>
      </c>
      <c r="R505" s="82"/>
      <c r="S505" s="81"/>
      <c r="T505" s="81"/>
      <c r="U505" s="81"/>
    </row>
    <row r="506" s="72" customFormat="1" customHeight="1" spans="2:21">
      <c r="B506" s="73"/>
      <c r="C506" s="74"/>
      <c r="D506" s="74"/>
      <c r="E506" s="74"/>
      <c r="F506" s="75"/>
      <c r="G506" s="76"/>
      <c r="H506" s="77"/>
      <c r="I506" s="108" t="str">
        <f>IF(B506="","",_xlfn.XLOOKUP(N506,#REF!,#REF!))</f>
        <v/>
      </c>
      <c r="J506" s="105" t="str">
        <f>IF(B506="","",_xlfn.XLOOKUP(N506,#REF!,芝麻工资表!B:B))</f>
        <v/>
      </c>
      <c r="K506" s="105" t="str">
        <f t="shared" si="42"/>
        <v/>
      </c>
      <c r="L506" s="105" t="str">
        <f t="shared" si="43"/>
        <v/>
      </c>
      <c r="M506" s="105" t="str">
        <f>IF(Q506="","",_xlfn.XLOOKUP(Q506,立项!W:W,立项!H:H))</f>
        <v/>
      </c>
      <c r="N506" s="109" t="str">
        <f t="shared" si="44"/>
        <v/>
      </c>
      <c r="O506" s="109" t="str">
        <f t="shared" si="45"/>
        <v/>
      </c>
      <c r="P506" s="110" t="str">
        <f t="shared" si="46"/>
        <v/>
      </c>
      <c r="Q506" s="114" t="str">
        <f t="shared" si="47"/>
        <v/>
      </c>
      <c r="R506" s="82"/>
      <c r="S506" s="81"/>
      <c r="T506" s="81"/>
      <c r="U506" s="81"/>
    </row>
    <row r="507" s="72" customFormat="1" customHeight="1" spans="2:21">
      <c r="B507" s="73"/>
      <c r="C507" s="74"/>
      <c r="D507" s="74"/>
      <c r="E507" s="74"/>
      <c r="F507" s="75"/>
      <c r="G507" s="76"/>
      <c r="H507" s="77"/>
      <c r="I507" s="108" t="str">
        <f>IF(B507="","",_xlfn.XLOOKUP(N507,#REF!,#REF!))</f>
        <v/>
      </c>
      <c r="J507" s="105" t="str">
        <f>IF(B507="","",_xlfn.XLOOKUP(N507,#REF!,芝麻工资表!B:B))</f>
        <v/>
      </c>
      <c r="K507" s="105" t="str">
        <f t="shared" si="42"/>
        <v/>
      </c>
      <c r="L507" s="105" t="str">
        <f t="shared" si="43"/>
        <v/>
      </c>
      <c r="M507" s="105" t="str">
        <f>IF(Q507="","",_xlfn.XLOOKUP(Q507,立项!W:W,立项!H:H))</f>
        <v/>
      </c>
      <c r="N507" s="109" t="str">
        <f t="shared" si="44"/>
        <v/>
      </c>
      <c r="O507" s="109" t="str">
        <f t="shared" si="45"/>
        <v/>
      </c>
      <c r="P507" s="110" t="str">
        <f t="shared" si="46"/>
        <v/>
      </c>
      <c r="Q507" s="114" t="str">
        <f t="shared" si="47"/>
        <v/>
      </c>
      <c r="R507" s="82"/>
      <c r="S507" s="81"/>
      <c r="T507" s="81"/>
      <c r="U507" s="81"/>
    </row>
    <row r="508" s="72" customFormat="1" customHeight="1" spans="2:21">
      <c r="B508" s="73"/>
      <c r="C508" s="74"/>
      <c r="D508" s="74"/>
      <c r="E508" s="74"/>
      <c r="F508" s="75"/>
      <c r="G508" s="76"/>
      <c r="H508" s="77"/>
      <c r="I508" s="108" t="str">
        <f>IF(B508="","",_xlfn.XLOOKUP(N508,#REF!,#REF!))</f>
        <v/>
      </c>
      <c r="J508" s="105" t="str">
        <f>IF(B508="","",_xlfn.XLOOKUP(N508,#REF!,芝麻工资表!B:B))</f>
        <v/>
      </c>
      <c r="K508" s="105" t="str">
        <f t="shared" si="42"/>
        <v/>
      </c>
      <c r="L508" s="105" t="str">
        <f t="shared" si="43"/>
        <v/>
      </c>
      <c r="M508" s="105" t="str">
        <f>IF(Q508="","",_xlfn.XLOOKUP(Q508,立项!W:W,立项!H:H))</f>
        <v/>
      </c>
      <c r="N508" s="109" t="str">
        <f t="shared" si="44"/>
        <v/>
      </c>
      <c r="O508" s="109" t="str">
        <f t="shared" si="45"/>
        <v/>
      </c>
      <c r="P508" s="110" t="str">
        <f t="shared" si="46"/>
        <v/>
      </c>
      <c r="Q508" s="114" t="str">
        <f t="shared" si="47"/>
        <v/>
      </c>
      <c r="R508" s="82"/>
      <c r="S508" s="81"/>
      <c r="T508" s="81"/>
      <c r="U508" s="81"/>
    </row>
    <row r="509" s="72" customFormat="1" customHeight="1" spans="2:21">
      <c r="B509" s="73"/>
      <c r="C509" s="74"/>
      <c r="D509" s="74"/>
      <c r="E509" s="74"/>
      <c r="F509" s="75"/>
      <c r="G509" s="76"/>
      <c r="H509" s="77"/>
      <c r="I509" s="108" t="str">
        <f>IF(B509="","",_xlfn.XLOOKUP(N509,#REF!,#REF!))</f>
        <v/>
      </c>
      <c r="J509" s="105" t="str">
        <f>IF(B509="","",_xlfn.XLOOKUP(N509,#REF!,芝麻工资表!B:B))</f>
        <v/>
      </c>
      <c r="K509" s="105" t="str">
        <f t="shared" si="42"/>
        <v/>
      </c>
      <c r="L509" s="105" t="str">
        <f t="shared" si="43"/>
        <v/>
      </c>
      <c r="M509" s="105" t="str">
        <f>IF(Q509="","",_xlfn.XLOOKUP(Q509,立项!W:W,立项!H:H))</f>
        <v/>
      </c>
      <c r="N509" s="109" t="str">
        <f t="shared" si="44"/>
        <v/>
      </c>
      <c r="O509" s="109" t="str">
        <f t="shared" si="45"/>
        <v/>
      </c>
      <c r="P509" s="110" t="str">
        <f t="shared" si="46"/>
        <v/>
      </c>
      <c r="Q509" s="114" t="str">
        <f t="shared" si="47"/>
        <v/>
      </c>
      <c r="R509" s="82"/>
      <c r="S509" s="81"/>
      <c r="T509" s="81"/>
      <c r="U509" s="81"/>
    </row>
    <row r="510" s="72" customFormat="1" customHeight="1" spans="2:21">
      <c r="B510" s="73"/>
      <c r="C510" s="74"/>
      <c r="D510" s="74"/>
      <c r="E510" s="74"/>
      <c r="F510" s="75"/>
      <c r="G510" s="76"/>
      <c r="H510" s="77"/>
      <c r="I510" s="108" t="str">
        <f>IF(B510="","",_xlfn.XLOOKUP(N510,#REF!,#REF!))</f>
        <v/>
      </c>
      <c r="J510" s="105" t="str">
        <f>IF(B510="","",_xlfn.XLOOKUP(N510,#REF!,芝麻工资表!B:B))</f>
        <v/>
      </c>
      <c r="K510" s="105" t="str">
        <f t="shared" si="42"/>
        <v/>
      </c>
      <c r="L510" s="105" t="str">
        <f t="shared" si="43"/>
        <v/>
      </c>
      <c r="M510" s="105" t="str">
        <f>IF(Q510="","",_xlfn.XLOOKUP(Q510,立项!W:W,立项!H:H))</f>
        <v/>
      </c>
      <c r="N510" s="109" t="str">
        <f t="shared" si="44"/>
        <v/>
      </c>
      <c r="O510" s="109" t="str">
        <f t="shared" si="45"/>
        <v/>
      </c>
      <c r="P510" s="110" t="str">
        <f t="shared" si="46"/>
        <v/>
      </c>
      <c r="Q510" s="114" t="str">
        <f t="shared" si="47"/>
        <v/>
      </c>
      <c r="R510" s="82"/>
      <c r="S510" s="81"/>
      <c r="T510" s="81"/>
      <c r="U510" s="81"/>
    </row>
    <row r="511" s="72" customFormat="1" customHeight="1" spans="2:21">
      <c r="B511" s="73"/>
      <c r="C511" s="74"/>
      <c r="D511" s="74"/>
      <c r="E511" s="74"/>
      <c r="F511" s="75"/>
      <c r="G511" s="76"/>
      <c r="H511" s="77"/>
      <c r="I511" s="108" t="str">
        <f>IF(B511="","",_xlfn.XLOOKUP(N511,#REF!,#REF!))</f>
        <v/>
      </c>
      <c r="J511" s="105" t="str">
        <f>IF(B511="","",_xlfn.XLOOKUP(N511,#REF!,芝麻工资表!B:B))</f>
        <v/>
      </c>
      <c r="K511" s="105" t="str">
        <f t="shared" si="42"/>
        <v/>
      </c>
      <c r="L511" s="105" t="str">
        <f t="shared" si="43"/>
        <v/>
      </c>
      <c r="M511" s="105" t="str">
        <f>IF(Q511="","",_xlfn.XLOOKUP(Q511,立项!W:W,立项!H:H))</f>
        <v/>
      </c>
      <c r="N511" s="109" t="str">
        <f t="shared" si="44"/>
        <v/>
      </c>
      <c r="O511" s="109" t="str">
        <f t="shared" si="45"/>
        <v/>
      </c>
      <c r="P511" s="110" t="str">
        <f t="shared" si="46"/>
        <v/>
      </c>
      <c r="Q511" s="114" t="str">
        <f t="shared" si="47"/>
        <v/>
      </c>
      <c r="R511" s="82"/>
      <c r="S511" s="81"/>
      <c r="T511" s="81"/>
      <c r="U511" s="81"/>
    </row>
    <row r="512" s="72" customFormat="1" customHeight="1" spans="2:21">
      <c r="B512" s="73"/>
      <c r="C512" s="74"/>
      <c r="D512" s="74"/>
      <c r="E512" s="74"/>
      <c r="F512" s="75"/>
      <c r="G512" s="76"/>
      <c r="H512" s="77"/>
      <c r="I512" s="108" t="str">
        <f>IF(B512="","",_xlfn.XLOOKUP(N512,#REF!,#REF!))</f>
        <v/>
      </c>
      <c r="J512" s="105" t="str">
        <f>IF(B512="","",_xlfn.XLOOKUP(N512,#REF!,芝麻工资表!B:B))</f>
        <v/>
      </c>
      <c r="K512" s="105" t="str">
        <f t="shared" si="42"/>
        <v/>
      </c>
      <c r="L512" s="105" t="str">
        <f t="shared" si="43"/>
        <v/>
      </c>
      <c r="M512" s="105" t="str">
        <f>IF(Q512="","",_xlfn.XLOOKUP(Q512,立项!W:W,立项!H:H))</f>
        <v/>
      </c>
      <c r="N512" s="109" t="str">
        <f t="shared" si="44"/>
        <v/>
      </c>
      <c r="O512" s="109" t="str">
        <f t="shared" si="45"/>
        <v/>
      </c>
      <c r="P512" s="110" t="str">
        <f t="shared" si="46"/>
        <v/>
      </c>
      <c r="Q512" s="114" t="str">
        <f t="shared" si="47"/>
        <v/>
      </c>
      <c r="R512" s="82"/>
      <c r="S512" s="81"/>
      <c r="T512" s="81"/>
      <c r="U512" s="81"/>
    </row>
    <row r="513" s="72" customFormat="1" customHeight="1" spans="2:21">
      <c r="B513" s="73"/>
      <c r="C513" s="74"/>
      <c r="D513" s="74"/>
      <c r="E513" s="74"/>
      <c r="F513" s="75"/>
      <c r="G513" s="76"/>
      <c r="H513" s="77"/>
      <c r="I513" s="108" t="str">
        <f>IF(B513="","",_xlfn.XLOOKUP(N513,#REF!,#REF!))</f>
        <v/>
      </c>
      <c r="J513" s="105" t="str">
        <f>IF(B513="","",_xlfn.XLOOKUP(N513,#REF!,芝麻工资表!B:B))</f>
        <v/>
      </c>
      <c r="K513" s="105" t="str">
        <f t="shared" si="42"/>
        <v/>
      </c>
      <c r="L513" s="105" t="str">
        <f t="shared" si="43"/>
        <v/>
      </c>
      <c r="M513" s="105" t="str">
        <f>IF(Q513="","",_xlfn.XLOOKUP(Q513,立项!W:W,立项!H:H))</f>
        <v/>
      </c>
      <c r="N513" s="109" t="str">
        <f t="shared" si="44"/>
        <v/>
      </c>
      <c r="O513" s="109" t="str">
        <f t="shared" si="45"/>
        <v/>
      </c>
      <c r="P513" s="110" t="str">
        <f t="shared" si="46"/>
        <v/>
      </c>
      <c r="Q513" s="114" t="str">
        <f t="shared" si="47"/>
        <v/>
      </c>
      <c r="R513" s="82"/>
      <c r="S513" s="81"/>
      <c r="T513" s="81"/>
      <c r="U513" s="81"/>
    </row>
    <row r="514" s="72" customFormat="1" customHeight="1" spans="2:21">
      <c r="B514" s="73"/>
      <c r="C514" s="74"/>
      <c r="D514" s="74"/>
      <c r="E514" s="74"/>
      <c r="F514" s="75"/>
      <c r="G514" s="76"/>
      <c r="H514" s="77"/>
      <c r="I514" s="108" t="str">
        <f>IF(B514="","",_xlfn.XLOOKUP(N514,#REF!,#REF!))</f>
        <v/>
      </c>
      <c r="J514" s="105" t="str">
        <f>IF(B514="","",_xlfn.XLOOKUP(N514,#REF!,芝麻工资表!B:B))</f>
        <v/>
      </c>
      <c r="K514" s="105" t="str">
        <f t="shared" ref="K514:K577" si="48">IF(F514="","",F514-L514)</f>
        <v/>
      </c>
      <c r="L514" s="105" t="str">
        <f t="shared" ref="L514:L577" si="49">IF(F514="","",F514*G514/(1+G514))</f>
        <v/>
      </c>
      <c r="M514" s="105" t="str">
        <f>IF(Q514="","",_xlfn.XLOOKUP(Q514,立项!W:W,立项!H:H))</f>
        <v/>
      </c>
      <c r="N514" s="109" t="str">
        <f t="shared" ref="N514:N577" si="50">IF(H514="","",LEFT(B514,7))</f>
        <v/>
      </c>
      <c r="O514" s="109" t="str">
        <f t="shared" ref="O514:O577" si="51">IF(H514="","",MONTH(H514))</f>
        <v/>
      </c>
      <c r="P514" s="110" t="str">
        <f t="shared" ref="P514:P577" si="52">IF(H514="","",DAY(H514))</f>
        <v/>
      </c>
      <c r="Q514" s="114" t="str">
        <f t="shared" ref="Q514:Q577" si="53">IF(B514="","",MID(B514,9,16))</f>
        <v/>
      </c>
      <c r="R514" s="82"/>
      <c r="S514" s="81"/>
      <c r="T514" s="81"/>
      <c r="U514" s="81"/>
    </row>
    <row r="515" s="72" customFormat="1" customHeight="1" spans="2:21">
      <c r="B515" s="73"/>
      <c r="C515" s="74"/>
      <c r="D515" s="74"/>
      <c r="E515" s="74"/>
      <c r="F515" s="75"/>
      <c r="G515" s="76"/>
      <c r="H515" s="77"/>
      <c r="I515" s="108" t="str">
        <f>IF(B515="","",_xlfn.XLOOKUP(N515,#REF!,#REF!))</f>
        <v/>
      </c>
      <c r="J515" s="105" t="str">
        <f>IF(B515="","",_xlfn.XLOOKUP(N515,#REF!,芝麻工资表!B:B))</f>
        <v/>
      </c>
      <c r="K515" s="105" t="str">
        <f t="shared" si="48"/>
        <v/>
      </c>
      <c r="L515" s="105" t="str">
        <f t="shared" si="49"/>
        <v/>
      </c>
      <c r="M515" s="105" t="str">
        <f>IF(Q515="","",_xlfn.XLOOKUP(Q515,立项!W:W,立项!H:H))</f>
        <v/>
      </c>
      <c r="N515" s="109" t="str">
        <f t="shared" si="50"/>
        <v/>
      </c>
      <c r="O515" s="109" t="str">
        <f t="shared" si="51"/>
        <v/>
      </c>
      <c r="P515" s="110" t="str">
        <f t="shared" si="52"/>
        <v/>
      </c>
      <c r="Q515" s="114" t="str">
        <f t="shared" si="53"/>
        <v/>
      </c>
      <c r="R515" s="82"/>
      <c r="S515" s="81"/>
      <c r="T515" s="81"/>
      <c r="U515" s="81"/>
    </row>
    <row r="516" s="72" customFormat="1" customHeight="1" spans="2:21">
      <c r="B516" s="73"/>
      <c r="C516" s="74"/>
      <c r="D516" s="74"/>
      <c r="E516" s="74"/>
      <c r="F516" s="75"/>
      <c r="G516" s="76"/>
      <c r="H516" s="77"/>
      <c r="I516" s="108" t="str">
        <f>IF(B516="","",_xlfn.XLOOKUP(N516,#REF!,#REF!))</f>
        <v/>
      </c>
      <c r="J516" s="105" t="str">
        <f>IF(B516="","",_xlfn.XLOOKUP(N516,#REF!,芝麻工资表!B:B))</f>
        <v/>
      </c>
      <c r="K516" s="105" t="str">
        <f t="shared" si="48"/>
        <v/>
      </c>
      <c r="L516" s="105" t="str">
        <f t="shared" si="49"/>
        <v/>
      </c>
      <c r="M516" s="105" t="str">
        <f>IF(Q516="","",_xlfn.XLOOKUP(Q516,立项!W:W,立项!H:H))</f>
        <v/>
      </c>
      <c r="N516" s="109" t="str">
        <f t="shared" si="50"/>
        <v/>
      </c>
      <c r="O516" s="109" t="str">
        <f t="shared" si="51"/>
        <v/>
      </c>
      <c r="P516" s="110" t="str">
        <f t="shared" si="52"/>
        <v/>
      </c>
      <c r="Q516" s="114" t="str">
        <f t="shared" si="53"/>
        <v/>
      </c>
      <c r="R516" s="82"/>
      <c r="S516" s="81"/>
      <c r="T516" s="81"/>
      <c r="U516" s="81"/>
    </row>
    <row r="517" s="72" customFormat="1" customHeight="1" spans="2:21">
      <c r="B517" s="73"/>
      <c r="C517" s="74"/>
      <c r="D517" s="74"/>
      <c r="E517" s="74"/>
      <c r="F517" s="75"/>
      <c r="G517" s="76"/>
      <c r="H517" s="77"/>
      <c r="I517" s="108" t="str">
        <f>IF(B517="","",_xlfn.XLOOKUP(N517,#REF!,#REF!))</f>
        <v/>
      </c>
      <c r="J517" s="105" t="str">
        <f>IF(B517="","",_xlfn.XLOOKUP(N517,#REF!,芝麻工资表!B:B))</f>
        <v/>
      </c>
      <c r="K517" s="105" t="str">
        <f t="shared" si="48"/>
        <v/>
      </c>
      <c r="L517" s="105" t="str">
        <f t="shared" si="49"/>
        <v/>
      </c>
      <c r="M517" s="105" t="str">
        <f>IF(Q517="","",_xlfn.XLOOKUP(Q517,立项!W:W,立项!H:H))</f>
        <v/>
      </c>
      <c r="N517" s="109" t="str">
        <f t="shared" si="50"/>
        <v/>
      </c>
      <c r="O517" s="109" t="str">
        <f t="shared" si="51"/>
        <v/>
      </c>
      <c r="P517" s="110" t="str">
        <f t="shared" si="52"/>
        <v/>
      </c>
      <c r="Q517" s="114" t="str">
        <f t="shared" si="53"/>
        <v/>
      </c>
      <c r="R517" s="82"/>
      <c r="S517" s="81"/>
      <c r="T517" s="81"/>
      <c r="U517" s="81"/>
    </row>
    <row r="518" s="72" customFormat="1" customHeight="1" spans="2:21">
      <c r="B518" s="73"/>
      <c r="C518" s="74"/>
      <c r="D518" s="74"/>
      <c r="E518" s="74"/>
      <c r="F518" s="75"/>
      <c r="G518" s="76"/>
      <c r="H518" s="77"/>
      <c r="I518" s="108" t="str">
        <f>IF(B518="","",_xlfn.XLOOKUP(N518,#REF!,#REF!))</f>
        <v/>
      </c>
      <c r="J518" s="105" t="str">
        <f>IF(B518="","",_xlfn.XLOOKUP(N518,#REF!,芝麻工资表!B:B))</f>
        <v/>
      </c>
      <c r="K518" s="105" t="str">
        <f t="shared" si="48"/>
        <v/>
      </c>
      <c r="L518" s="105" t="str">
        <f t="shared" si="49"/>
        <v/>
      </c>
      <c r="M518" s="105" t="str">
        <f>IF(Q518="","",_xlfn.XLOOKUP(Q518,立项!W:W,立项!H:H))</f>
        <v/>
      </c>
      <c r="N518" s="109" t="str">
        <f t="shared" si="50"/>
        <v/>
      </c>
      <c r="O518" s="109" t="str">
        <f t="shared" si="51"/>
        <v/>
      </c>
      <c r="P518" s="110" t="str">
        <f t="shared" si="52"/>
        <v/>
      </c>
      <c r="Q518" s="114" t="str">
        <f t="shared" si="53"/>
        <v/>
      </c>
      <c r="R518" s="82"/>
      <c r="S518" s="81"/>
      <c r="T518" s="81"/>
      <c r="U518" s="81"/>
    </row>
    <row r="519" s="72" customFormat="1" customHeight="1" spans="2:21">
      <c r="B519" s="73"/>
      <c r="C519" s="74"/>
      <c r="D519" s="74"/>
      <c r="E519" s="74"/>
      <c r="F519" s="75"/>
      <c r="G519" s="76"/>
      <c r="H519" s="77"/>
      <c r="I519" s="108" t="str">
        <f>IF(B519="","",_xlfn.XLOOKUP(N519,#REF!,#REF!))</f>
        <v/>
      </c>
      <c r="J519" s="105" t="str">
        <f>IF(B519="","",_xlfn.XLOOKUP(N519,#REF!,芝麻工资表!B:B))</f>
        <v/>
      </c>
      <c r="K519" s="105" t="str">
        <f t="shared" si="48"/>
        <v/>
      </c>
      <c r="L519" s="105" t="str">
        <f t="shared" si="49"/>
        <v/>
      </c>
      <c r="M519" s="105" t="str">
        <f>IF(Q519="","",_xlfn.XLOOKUP(Q519,立项!W:W,立项!H:H))</f>
        <v/>
      </c>
      <c r="N519" s="109" t="str">
        <f t="shared" si="50"/>
        <v/>
      </c>
      <c r="O519" s="109" t="str">
        <f t="shared" si="51"/>
        <v/>
      </c>
      <c r="P519" s="110" t="str">
        <f t="shared" si="52"/>
        <v/>
      </c>
      <c r="Q519" s="114" t="str">
        <f t="shared" si="53"/>
        <v/>
      </c>
      <c r="R519" s="82"/>
      <c r="S519" s="81"/>
      <c r="T519" s="81"/>
      <c r="U519" s="81"/>
    </row>
    <row r="520" s="72" customFormat="1" customHeight="1" spans="2:21">
      <c r="B520" s="73"/>
      <c r="C520" s="74"/>
      <c r="D520" s="74"/>
      <c r="E520" s="74"/>
      <c r="F520" s="75"/>
      <c r="G520" s="76"/>
      <c r="H520" s="77"/>
      <c r="I520" s="108" t="str">
        <f>IF(B520="","",_xlfn.XLOOKUP(N520,#REF!,#REF!))</f>
        <v/>
      </c>
      <c r="J520" s="105" t="str">
        <f>IF(B520="","",_xlfn.XLOOKUP(N520,#REF!,芝麻工资表!B:B))</f>
        <v/>
      </c>
      <c r="K520" s="105" t="str">
        <f t="shared" si="48"/>
        <v/>
      </c>
      <c r="L520" s="105" t="str">
        <f t="shared" si="49"/>
        <v/>
      </c>
      <c r="M520" s="105" t="str">
        <f>IF(Q520="","",_xlfn.XLOOKUP(Q520,立项!W:W,立项!H:H))</f>
        <v/>
      </c>
      <c r="N520" s="109" t="str">
        <f t="shared" si="50"/>
        <v/>
      </c>
      <c r="O520" s="109" t="str">
        <f t="shared" si="51"/>
        <v/>
      </c>
      <c r="P520" s="110" t="str">
        <f t="shared" si="52"/>
        <v/>
      </c>
      <c r="Q520" s="114" t="str">
        <f t="shared" si="53"/>
        <v/>
      </c>
      <c r="R520" s="82"/>
      <c r="S520" s="81"/>
      <c r="T520" s="81"/>
      <c r="U520" s="81"/>
    </row>
    <row r="521" s="72" customFormat="1" customHeight="1" spans="2:21">
      <c r="B521" s="73"/>
      <c r="C521" s="74"/>
      <c r="D521" s="74"/>
      <c r="E521" s="74"/>
      <c r="F521" s="75"/>
      <c r="G521" s="76"/>
      <c r="H521" s="77"/>
      <c r="I521" s="108" t="str">
        <f>IF(B521="","",_xlfn.XLOOKUP(N521,#REF!,#REF!))</f>
        <v/>
      </c>
      <c r="J521" s="105" t="str">
        <f>IF(B521="","",_xlfn.XLOOKUP(N521,#REF!,芝麻工资表!B:B))</f>
        <v/>
      </c>
      <c r="K521" s="105" t="str">
        <f t="shared" si="48"/>
        <v/>
      </c>
      <c r="L521" s="105" t="str">
        <f t="shared" si="49"/>
        <v/>
      </c>
      <c r="M521" s="105" t="str">
        <f>IF(Q521="","",_xlfn.XLOOKUP(Q521,立项!W:W,立项!H:H))</f>
        <v/>
      </c>
      <c r="N521" s="109" t="str">
        <f t="shared" si="50"/>
        <v/>
      </c>
      <c r="O521" s="109" t="str">
        <f t="shared" si="51"/>
        <v/>
      </c>
      <c r="P521" s="110" t="str">
        <f t="shared" si="52"/>
        <v/>
      </c>
      <c r="Q521" s="114" t="str">
        <f t="shared" si="53"/>
        <v/>
      </c>
      <c r="R521" s="82"/>
      <c r="S521" s="81"/>
      <c r="T521" s="81"/>
      <c r="U521" s="81"/>
    </row>
    <row r="522" s="72" customFormat="1" customHeight="1" spans="2:21">
      <c r="B522" s="73"/>
      <c r="C522" s="74"/>
      <c r="D522" s="74"/>
      <c r="E522" s="74"/>
      <c r="F522" s="75"/>
      <c r="G522" s="76"/>
      <c r="H522" s="77"/>
      <c r="I522" s="108" t="str">
        <f>IF(B522="","",_xlfn.XLOOKUP(N522,#REF!,#REF!))</f>
        <v/>
      </c>
      <c r="J522" s="105" t="str">
        <f>IF(B522="","",_xlfn.XLOOKUP(N522,#REF!,芝麻工资表!B:B))</f>
        <v/>
      </c>
      <c r="K522" s="105" t="str">
        <f t="shared" si="48"/>
        <v/>
      </c>
      <c r="L522" s="105" t="str">
        <f t="shared" si="49"/>
        <v/>
      </c>
      <c r="M522" s="105" t="str">
        <f>IF(Q522="","",_xlfn.XLOOKUP(Q522,立项!W:W,立项!H:H))</f>
        <v/>
      </c>
      <c r="N522" s="109" t="str">
        <f t="shared" si="50"/>
        <v/>
      </c>
      <c r="O522" s="109" t="str">
        <f t="shared" si="51"/>
        <v/>
      </c>
      <c r="P522" s="110" t="str">
        <f t="shared" si="52"/>
        <v/>
      </c>
      <c r="Q522" s="114" t="str">
        <f t="shared" si="53"/>
        <v/>
      </c>
      <c r="R522" s="82"/>
      <c r="S522" s="81"/>
      <c r="T522" s="81"/>
      <c r="U522" s="81"/>
    </row>
    <row r="523" s="72" customFormat="1" customHeight="1" spans="2:21">
      <c r="B523" s="73"/>
      <c r="C523" s="74"/>
      <c r="D523" s="74"/>
      <c r="E523" s="74"/>
      <c r="F523" s="75"/>
      <c r="G523" s="76"/>
      <c r="H523" s="77"/>
      <c r="I523" s="108" t="str">
        <f>IF(B523="","",_xlfn.XLOOKUP(N523,#REF!,#REF!))</f>
        <v/>
      </c>
      <c r="J523" s="105" t="str">
        <f>IF(B523="","",_xlfn.XLOOKUP(N523,#REF!,芝麻工资表!B:B))</f>
        <v/>
      </c>
      <c r="K523" s="105" t="str">
        <f t="shared" si="48"/>
        <v/>
      </c>
      <c r="L523" s="105" t="str">
        <f t="shared" si="49"/>
        <v/>
      </c>
      <c r="M523" s="105" t="str">
        <f>IF(Q523="","",_xlfn.XLOOKUP(Q523,立项!W:W,立项!H:H))</f>
        <v/>
      </c>
      <c r="N523" s="109" t="str">
        <f t="shared" si="50"/>
        <v/>
      </c>
      <c r="O523" s="109" t="str">
        <f t="shared" si="51"/>
        <v/>
      </c>
      <c r="P523" s="110" t="str">
        <f t="shared" si="52"/>
        <v/>
      </c>
      <c r="Q523" s="114" t="str">
        <f t="shared" si="53"/>
        <v/>
      </c>
      <c r="R523" s="82"/>
      <c r="S523" s="81"/>
      <c r="T523" s="81"/>
      <c r="U523" s="81"/>
    </row>
    <row r="524" s="72" customFormat="1" customHeight="1" spans="2:21">
      <c r="B524" s="73"/>
      <c r="C524" s="74"/>
      <c r="D524" s="74"/>
      <c r="E524" s="74"/>
      <c r="F524" s="75"/>
      <c r="G524" s="76"/>
      <c r="H524" s="77"/>
      <c r="I524" s="108" t="str">
        <f>IF(B524="","",_xlfn.XLOOKUP(N524,#REF!,#REF!))</f>
        <v/>
      </c>
      <c r="J524" s="105" t="str">
        <f>IF(B524="","",_xlfn.XLOOKUP(N524,#REF!,芝麻工资表!B:B))</f>
        <v/>
      </c>
      <c r="K524" s="105" t="str">
        <f t="shared" si="48"/>
        <v/>
      </c>
      <c r="L524" s="105" t="str">
        <f t="shared" si="49"/>
        <v/>
      </c>
      <c r="M524" s="105" t="str">
        <f>IF(Q524="","",_xlfn.XLOOKUP(Q524,立项!W:W,立项!H:H))</f>
        <v/>
      </c>
      <c r="N524" s="109" t="str">
        <f t="shared" si="50"/>
        <v/>
      </c>
      <c r="O524" s="109" t="str">
        <f t="shared" si="51"/>
        <v/>
      </c>
      <c r="P524" s="110" t="str">
        <f t="shared" si="52"/>
        <v/>
      </c>
      <c r="Q524" s="114" t="str">
        <f t="shared" si="53"/>
        <v/>
      </c>
      <c r="R524" s="82"/>
      <c r="S524" s="81"/>
      <c r="T524" s="81"/>
      <c r="U524" s="81"/>
    </row>
    <row r="525" s="72" customFormat="1" customHeight="1" spans="2:21">
      <c r="B525" s="73"/>
      <c r="C525" s="74"/>
      <c r="D525" s="74"/>
      <c r="E525" s="74"/>
      <c r="F525" s="75"/>
      <c r="G525" s="76"/>
      <c r="H525" s="77"/>
      <c r="I525" s="108" t="str">
        <f>IF(B525="","",_xlfn.XLOOKUP(N525,#REF!,#REF!))</f>
        <v/>
      </c>
      <c r="J525" s="105" t="str">
        <f>IF(B525="","",_xlfn.XLOOKUP(N525,#REF!,芝麻工资表!B:B))</f>
        <v/>
      </c>
      <c r="K525" s="105" t="str">
        <f t="shared" si="48"/>
        <v/>
      </c>
      <c r="L525" s="105" t="str">
        <f t="shared" si="49"/>
        <v/>
      </c>
      <c r="M525" s="105" t="str">
        <f>IF(Q525="","",_xlfn.XLOOKUP(Q525,立项!W:W,立项!H:H))</f>
        <v/>
      </c>
      <c r="N525" s="109" t="str">
        <f t="shared" si="50"/>
        <v/>
      </c>
      <c r="O525" s="109" t="str">
        <f t="shared" si="51"/>
        <v/>
      </c>
      <c r="P525" s="110" t="str">
        <f t="shared" si="52"/>
        <v/>
      </c>
      <c r="Q525" s="114" t="str">
        <f t="shared" si="53"/>
        <v/>
      </c>
      <c r="R525" s="82"/>
      <c r="S525" s="81"/>
      <c r="T525" s="81"/>
      <c r="U525" s="81"/>
    </row>
    <row r="526" s="72" customFormat="1" customHeight="1" spans="2:21">
      <c r="B526" s="73"/>
      <c r="C526" s="74"/>
      <c r="D526" s="74"/>
      <c r="E526" s="74"/>
      <c r="F526" s="75"/>
      <c r="G526" s="76"/>
      <c r="H526" s="77"/>
      <c r="I526" s="108" t="str">
        <f>IF(B526="","",_xlfn.XLOOKUP(N526,#REF!,#REF!))</f>
        <v/>
      </c>
      <c r="J526" s="105" t="str">
        <f>IF(B526="","",_xlfn.XLOOKUP(N526,#REF!,芝麻工资表!B:B))</f>
        <v/>
      </c>
      <c r="K526" s="105" t="str">
        <f t="shared" si="48"/>
        <v/>
      </c>
      <c r="L526" s="105" t="str">
        <f t="shared" si="49"/>
        <v/>
      </c>
      <c r="M526" s="105" t="str">
        <f>IF(Q526="","",_xlfn.XLOOKUP(Q526,立项!W:W,立项!H:H))</f>
        <v/>
      </c>
      <c r="N526" s="109" t="str">
        <f t="shared" si="50"/>
        <v/>
      </c>
      <c r="O526" s="109" t="str">
        <f t="shared" si="51"/>
        <v/>
      </c>
      <c r="P526" s="110" t="str">
        <f t="shared" si="52"/>
        <v/>
      </c>
      <c r="Q526" s="114" t="str">
        <f t="shared" si="53"/>
        <v/>
      </c>
      <c r="R526" s="82"/>
      <c r="S526" s="81"/>
      <c r="T526" s="81"/>
      <c r="U526" s="81"/>
    </row>
    <row r="527" s="72" customFormat="1" customHeight="1" spans="2:21">
      <c r="B527" s="73"/>
      <c r="C527" s="74"/>
      <c r="D527" s="74"/>
      <c r="E527" s="74"/>
      <c r="F527" s="75"/>
      <c r="G527" s="76"/>
      <c r="H527" s="77"/>
      <c r="I527" s="108" t="str">
        <f>IF(B527="","",_xlfn.XLOOKUP(N527,#REF!,#REF!))</f>
        <v/>
      </c>
      <c r="J527" s="105" t="str">
        <f>IF(B527="","",_xlfn.XLOOKUP(N527,#REF!,芝麻工资表!B:B))</f>
        <v/>
      </c>
      <c r="K527" s="105" t="str">
        <f t="shared" si="48"/>
        <v/>
      </c>
      <c r="L527" s="105" t="str">
        <f t="shared" si="49"/>
        <v/>
      </c>
      <c r="M527" s="105" t="str">
        <f>IF(Q527="","",_xlfn.XLOOKUP(Q527,立项!W:W,立项!H:H))</f>
        <v/>
      </c>
      <c r="N527" s="109" t="str">
        <f t="shared" si="50"/>
        <v/>
      </c>
      <c r="O527" s="109" t="str">
        <f t="shared" si="51"/>
        <v/>
      </c>
      <c r="P527" s="110" t="str">
        <f t="shared" si="52"/>
        <v/>
      </c>
      <c r="Q527" s="114" t="str">
        <f t="shared" si="53"/>
        <v/>
      </c>
      <c r="R527" s="82"/>
      <c r="S527" s="81"/>
      <c r="T527" s="81"/>
      <c r="U527" s="81"/>
    </row>
    <row r="528" s="72" customFormat="1" customHeight="1" spans="2:21">
      <c r="B528" s="73"/>
      <c r="C528" s="74"/>
      <c r="D528" s="74"/>
      <c r="E528" s="74"/>
      <c r="F528" s="75"/>
      <c r="G528" s="76"/>
      <c r="H528" s="77"/>
      <c r="I528" s="108" t="str">
        <f>IF(B528="","",_xlfn.XLOOKUP(N528,#REF!,#REF!))</f>
        <v/>
      </c>
      <c r="J528" s="105" t="str">
        <f>IF(B528="","",_xlfn.XLOOKUP(N528,#REF!,芝麻工资表!B:B))</f>
        <v/>
      </c>
      <c r="K528" s="105" t="str">
        <f t="shared" si="48"/>
        <v/>
      </c>
      <c r="L528" s="105" t="str">
        <f t="shared" si="49"/>
        <v/>
      </c>
      <c r="M528" s="105" t="str">
        <f>IF(Q528="","",_xlfn.XLOOKUP(Q528,立项!W:W,立项!H:H))</f>
        <v/>
      </c>
      <c r="N528" s="109" t="str">
        <f t="shared" si="50"/>
        <v/>
      </c>
      <c r="O528" s="109" t="str">
        <f t="shared" si="51"/>
        <v/>
      </c>
      <c r="P528" s="110" t="str">
        <f t="shared" si="52"/>
        <v/>
      </c>
      <c r="Q528" s="114" t="str">
        <f t="shared" si="53"/>
        <v/>
      </c>
      <c r="R528" s="82"/>
      <c r="S528" s="81"/>
      <c r="T528" s="81"/>
      <c r="U528" s="81"/>
    </row>
    <row r="529" s="72" customFormat="1" customHeight="1" spans="2:21">
      <c r="B529" s="73"/>
      <c r="C529" s="74"/>
      <c r="D529" s="74"/>
      <c r="E529" s="74"/>
      <c r="F529" s="75"/>
      <c r="G529" s="76"/>
      <c r="H529" s="77"/>
      <c r="I529" s="108" t="str">
        <f>IF(B529="","",_xlfn.XLOOKUP(N529,#REF!,#REF!))</f>
        <v/>
      </c>
      <c r="J529" s="105" t="str">
        <f>IF(B529="","",_xlfn.XLOOKUP(N529,#REF!,芝麻工资表!B:B))</f>
        <v/>
      </c>
      <c r="K529" s="105" t="str">
        <f t="shared" si="48"/>
        <v/>
      </c>
      <c r="L529" s="105" t="str">
        <f t="shared" si="49"/>
        <v/>
      </c>
      <c r="M529" s="105" t="str">
        <f>IF(Q529="","",_xlfn.XLOOKUP(Q529,立项!W:W,立项!H:H))</f>
        <v/>
      </c>
      <c r="N529" s="109" t="str">
        <f t="shared" si="50"/>
        <v/>
      </c>
      <c r="O529" s="109" t="str">
        <f t="shared" si="51"/>
        <v/>
      </c>
      <c r="P529" s="110" t="str">
        <f t="shared" si="52"/>
        <v/>
      </c>
      <c r="Q529" s="114" t="str">
        <f t="shared" si="53"/>
        <v/>
      </c>
      <c r="R529" s="82"/>
      <c r="S529" s="81"/>
      <c r="T529" s="81"/>
      <c r="U529" s="81"/>
    </row>
    <row r="530" s="72" customFormat="1" customHeight="1" spans="2:21">
      <c r="B530" s="73"/>
      <c r="C530" s="74"/>
      <c r="D530" s="74"/>
      <c r="E530" s="74"/>
      <c r="F530" s="75"/>
      <c r="G530" s="76"/>
      <c r="H530" s="77"/>
      <c r="I530" s="108" t="str">
        <f>IF(B530="","",_xlfn.XLOOKUP(N530,#REF!,#REF!))</f>
        <v/>
      </c>
      <c r="J530" s="105" t="str">
        <f>IF(B530="","",_xlfn.XLOOKUP(N530,#REF!,芝麻工资表!B:B))</f>
        <v/>
      </c>
      <c r="K530" s="105" t="str">
        <f t="shared" si="48"/>
        <v/>
      </c>
      <c r="L530" s="105" t="str">
        <f t="shared" si="49"/>
        <v/>
      </c>
      <c r="M530" s="105" t="str">
        <f>IF(Q530="","",_xlfn.XLOOKUP(Q530,立项!W:W,立项!H:H))</f>
        <v/>
      </c>
      <c r="N530" s="109" t="str">
        <f t="shared" si="50"/>
        <v/>
      </c>
      <c r="O530" s="109" t="str">
        <f t="shared" si="51"/>
        <v/>
      </c>
      <c r="P530" s="110" t="str">
        <f t="shared" si="52"/>
        <v/>
      </c>
      <c r="Q530" s="114" t="str">
        <f t="shared" si="53"/>
        <v/>
      </c>
      <c r="R530" s="82"/>
      <c r="S530" s="81"/>
      <c r="T530" s="81"/>
      <c r="U530" s="81"/>
    </row>
    <row r="531" s="72" customFormat="1" customHeight="1" spans="2:21">
      <c r="B531" s="73"/>
      <c r="C531" s="74"/>
      <c r="D531" s="74"/>
      <c r="E531" s="74"/>
      <c r="F531" s="75"/>
      <c r="G531" s="76"/>
      <c r="H531" s="77"/>
      <c r="I531" s="108" t="str">
        <f>IF(B531="","",_xlfn.XLOOKUP(N531,#REF!,#REF!))</f>
        <v/>
      </c>
      <c r="J531" s="105" t="str">
        <f>IF(B531="","",_xlfn.XLOOKUP(N531,#REF!,芝麻工资表!B:B))</f>
        <v/>
      </c>
      <c r="K531" s="105" t="str">
        <f t="shared" si="48"/>
        <v/>
      </c>
      <c r="L531" s="105" t="str">
        <f t="shared" si="49"/>
        <v/>
      </c>
      <c r="M531" s="105" t="str">
        <f>IF(Q531="","",_xlfn.XLOOKUP(Q531,立项!W:W,立项!H:H))</f>
        <v/>
      </c>
      <c r="N531" s="109" t="str">
        <f t="shared" si="50"/>
        <v/>
      </c>
      <c r="O531" s="109" t="str">
        <f t="shared" si="51"/>
        <v/>
      </c>
      <c r="P531" s="110" t="str">
        <f t="shared" si="52"/>
        <v/>
      </c>
      <c r="Q531" s="114" t="str">
        <f t="shared" si="53"/>
        <v/>
      </c>
      <c r="R531" s="82"/>
      <c r="S531" s="81"/>
      <c r="T531" s="81"/>
      <c r="U531" s="81"/>
    </row>
    <row r="532" s="72" customFormat="1" customHeight="1" spans="2:21">
      <c r="B532" s="73"/>
      <c r="C532" s="74"/>
      <c r="D532" s="74"/>
      <c r="E532" s="74"/>
      <c r="F532" s="75"/>
      <c r="G532" s="76"/>
      <c r="H532" s="77"/>
      <c r="I532" s="108" t="str">
        <f>IF(B532="","",_xlfn.XLOOKUP(N532,#REF!,#REF!))</f>
        <v/>
      </c>
      <c r="J532" s="105" t="str">
        <f>IF(B532="","",_xlfn.XLOOKUP(N532,#REF!,芝麻工资表!B:B))</f>
        <v/>
      </c>
      <c r="K532" s="105" t="str">
        <f t="shared" si="48"/>
        <v/>
      </c>
      <c r="L532" s="105" t="str">
        <f t="shared" si="49"/>
        <v/>
      </c>
      <c r="M532" s="105" t="str">
        <f>IF(Q532="","",_xlfn.XLOOKUP(Q532,立项!W:W,立项!H:H))</f>
        <v/>
      </c>
      <c r="N532" s="109" t="str">
        <f t="shared" si="50"/>
        <v/>
      </c>
      <c r="O532" s="109" t="str">
        <f t="shared" si="51"/>
        <v/>
      </c>
      <c r="P532" s="110" t="str">
        <f t="shared" si="52"/>
        <v/>
      </c>
      <c r="Q532" s="114" t="str">
        <f t="shared" si="53"/>
        <v/>
      </c>
      <c r="R532" s="82"/>
      <c r="S532" s="81"/>
      <c r="T532" s="81"/>
      <c r="U532" s="81"/>
    </row>
    <row r="533" s="72" customFormat="1" customHeight="1" spans="2:21">
      <c r="B533" s="73"/>
      <c r="C533" s="74"/>
      <c r="D533" s="74"/>
      <c r="E533" s="74"/>
      <c r="F533" s="75"/>
      <c r="G533" s="76"/>
      <c r="H533" s="77"/>
      <c r="I533" s="108" t="str">
        <f>IF(B533="","",_xlfn.XLOOKUP(N533,#REF!,#REF!))</f>
        <v/>
      </c>
      <c r="J533" s="105" t="str">
        <f>IF(B533="","",_xlfn.XLOOKUP(N533,#REF!,芝麻工资表!B:B))</f>
        <v/>
      </c>
      <c r="K533" s="105" t="str">
        <f t="shared" si="48"/>
        <v/>
      </c>
      <c r="L533" s="105" t="str">
        <f t="shared" si="49"/>
        <v/>
      </c>
      <c r="M533" s="105" t="str">
        <f>IF(Q533="","",_xlfn.XLOOKUP(Q533,立项!W:W,立项!H:H))</f>
        <v/>
      </c>
      <c r="N533" s="109" t="str">
        <f t="shared" si="50"/>
        <v/>
      </c>
      <c r="O533" s="109" t="str">
        <f t="shared" si="51"/>
        <v/>
      </c>
      <c r="P533" s="110" t="str">
        <f t="shared" si="52"/>
        <v/>
      </c>
      <c r="Q533" s="114" t="str">
        <f t="shared" si="53"/>
        <v/>
      </c>
      <c r="R533" s="82"/>
      <c r="S533" s="81"/>
      <c r="T533" s="81"/>
      <c r="U533" s="81"/>
    </row>
    <row r="534" s="72" customFormat="1" customHeight="1" spans="2:21">
      <c r="B534" s="73"/>
      <c r="C534" s="74"/>
      <c r="D534" s="74"/>
      <c r="E534" s="74"/>
      <c r="F534" s="75"/>
      <c r="G534" s="76"/>
      <c r="H534" s="77"/>
      <c r="I534" s="108" t="str">
        <f>IF(B534="","",_xlfn.XLOOKUP(N534,#REF!,#REF!))</f>
        <v/>
      </c>
      <c r="J534" s="105" t="str">
        <f>IF(B534="","",_xlfn.XLOOKUP(N534,#REF!,芝麻工资表!B:B))</f>
        <v/>
      </c>
      <c r="K534" s="105" t="str">
        <f t="shared" si="48"/>
        <v/>
      </c>
      <c r="L534" s="105" t="str">
        <f t="shared" si="49"/>
        <v/>
      </c>
      <c r="M534" s="105" t="str">
        <f>IF(Q534="","",_xlfn.XLOOKUP(Q534,立项!W:W,立项!H:H))</f>
        <v/>
      </c>
      <c r="N534" s="109" t="str">
        <f t="shared" si="50"/>
        <v/>
      </c>
      <c r="O534" s="109" t="str">
        <f t="shared" si="51"/>
        <v/>
      </c>
      <c r="P534" s="110" t="str">
        <f t="shared" si="52"/>
        <v/>
      </c>
      <c r="Q534" s="114" t="str">
        <f t="shared" si="53"/>
        <v/>
      </c>
      <c r="R534" s="82"/>
      <c r="S534" s="81"/>
      <c r="T534" s="81"/>
      <c r="U534" s="81"/>
    </row>
    <row r="535" s="72" customFormat="1" customHeight="1" spans="2:21">
      <c r="B535" s="73"/>
      <c r="C535" s="74"/>
      <c r="D535" s="74"/>
      <c r="E535" s="74"/>
      <c r="F535" s="75"/>
      <c r="G535" s="76"/>
      <c r="H535" s="77"/>
      <c r="I535" s="108" t="str">
        <f>IF(B535="","",_xlfn.XLOOKUP(N535,#REF!,#REF!))</f>
        <v/>
      </c>
      <c r="J535" s="105" t="str">
        <f>IF(B535="","",_xlfn.XLOOKUP(N535,#REF!,芝麻工资表!B:B))</f>
        <v/>
      </c>
      <c r="K535" s="105" t="str">
        <f t="shared" si="48"/>
        <v/>
      </c>
      <c r="L535" s="105" t="str">
        <f t="shared" si="49"/>
        <v/>
      </c>
      <c r="M535" s="105" t="str">
        <f>IF(Q535="","",_xlfn.XLOOKUP(Q535,立项!W:W,立项!H:H))</f>
        <v/>
      </c>
      <c r="N535" s="109" t="str">
        <f t="shared" si="50"/>
        <v/>
      </c>
      <c r="O535" s="109" t="str">
        <f t="shared" si="51"/>
        <v/>
      </c>
      <c r="P535" s="110" t="str">
        <f t="shared" si="52"/>
        <v/>
      </c>
      <c r="Q535" s="114" t="str">
        <f t="shared" si="53"/>
        <v/>
      </c>
      <c r="R535" s="82"/>
      <c r="S535" s="81"/>
      <c r="T535" s="81"/>
      <c r="U535" s="81"/>
    </row>
    <row r="536" s="72" customFormat="1" customHeight="1" spans="2:21">
      <c r="B536" s="73"/>
      <c r="C536" s="74"/>
      <c r="D536" s="74"/>
      <c r="E536" s="74"/>
      <c r="F536" s="75"/>
      <c r="G536" s="76"/>
      <c r="H536" s="77"/>
      <c r="I536" s="108" t="str">
        <f>IF(B536="","",_xlfn.XLOOKUP(N536,#REF!,#REF!))</f>
        <v/>
      </c>
      <c r="J536" s="105" t="str">
        <f>IF(B536="","",_xlfn.XLOOKUP(N536,#REF!,芝麻工资表!B:B))</f>
        <v/>
      </c>
      <c r="K536" s="105" t="str">
        <f t="shared" si="48"/>
        <v/>
      </c>
      <c r="L536" s="105" t="str">
        <f t="shared" si="49"/>
        <v/>
      </c>
      <c r="M536" s="105" t="str">
        <f>IF(Q536="","",_xlfn.XLOOKUP(Q536,立项!W:W,立项!H:H))</f>
        <v/>
      </c>
      <c r="N536" s="109" t="str">
        <f t="shared" si="50"/>
        <v/>
      </c>
      <c r="O536" s="109" t="str">
        <f t="shared" si="51"/>
        <v/>
      </c>
      <c r="P536" s="110" t="str">
        <f t="shared" si="52"/>
        <v/>
      </c>
      <c r="Q536" s="114" t="str">
        <f t="shared" si="53"/>
        <v/>
      </c>
      <c r="R536" s="82"/>
      <c r="S536" s="81"/>
      <c r="T536" s="81"/>
      <c r="U536" s="81"/>
    </row>
    <row r="537" s="72" customFormat="1" customHeight="1" spans="2:21">
      <c r="B537" s="73"/>
      <c r="C537" s="74"/>
      <c r="D537" s="74"/>
      <c r="E537" s="74"/>
      <c r="F537" s="75"/>
      <c r="G537" s="76"/>
      <c r="H537" s="77"/>
      <c r="I537" s="108" t="str">
        <f>IF(B537="","",_xlfn.XLOOKUP(N537,#REF!,#REF!))</f>
        <v/>
      </c>
      <c r="J537" s="105" t="str">
        <f>IF(B537="","",_xlfn.XLOOKUP(N537,#REF!,芝麻工资表!B:B))</f>
        <v/>
      </c>
      <c r="K537" s="105" t="str">
        <f t="shared" si="48"/>
        <v/>
      </c>
      <c r="L537" s="105" t="str">
        <f t="shared" si="49"/>
        <v/>
      </c>
      <c r="M537" s="105" t="str">
        <f>IF(Q537="","",_xlfn.XLOOKUP(Q537,立项!W:W,立项!H:H))</f>
        <v/>
      </c>
      <c r="N537" s="109" t="str">
        <f t="shared" si="50"/>
        <v/>
      </c>
      <c r="O537" s="109" t="str">
        <f t="shared" si="51"/>
        <v/>
      </c>
      <c r="P537" s="110" t="str">
        <f t="shared" si="52"/>
        <v/>
      </c>
      <c r="Q537" s="114" t="str">
        <f t="shared" si="53"/>
        <v/>
      </c>
      <c r="R537" s="82"/>
      <c r="S537" s="81"/>
      <c r="T537" s="81"/>
      <c r="U537" s="81"/>
    </row>
    <row r="538" s="72" customFormat="1" customHeight="1" spans="2:21">
      <c r="B538" s="73"/>
      <c r="C538" s="74"/>
      <c r="D538" s="74"/>
      <c r="E538" s="74"/>
      <c r="F538" s="75"/>
      <c r="G538" s="76"/>
      <c r="H538" s="77"/>
      <c r="I538" s="108" t="str">
        <f>IF(B538="","",_xlfn.XLOOKUP(N538,#REF!,#REF!))</f>
        <v/>
      </c>
      <c r="J538" s="105" t="str">
        <f>IF(B538="","",_xlfn.XLOOKUP(N538,#REF!,芝麻工资表!B:B))</f>
        <v/>
      </c>
      <c r="K538" s="105" t="str">
        <f t="shared" si="48"/>
        <v/>
      </c>
      <c r="L538" s="105" t="str">
        <f t="shared" si="49"/>
        <v/>
      </c>
      <c r="M538" s="105" t="str">
        <f>IF(Q538="","",_xlfn.XLOOKUP(Q538,立项!W:W,立项!H:H))</f>
        <v/>
      </c>
      <c r="N538" s="109" t="str">
        <f t="shared" si="50"/>
        <v/>
      </c>
      <c r="O538" s="109" t="str">
        <f t="shared" si="51"/>
        <v/>
      </c>
      <c r="P538" s="110" t="str">
        <f t="shared" si="52"/>
        <v/>
      </c>
      <c r="Q538" s="114" t="str">
        <f t="shared" si="53"/>
        <v/>
      </c>
      <c r="R538" s="82"/>
      <c r="S538" s="81"/>
      <c r="T538" s="81"/>
      <c r="U538" s="81"/>
    </row>
    <row r="539" s="72" customFormat="1" customHeight="1" spans="2:21">
      <c r="B539" s="73"/>
      <c r="C539" s="74"/>
      <c r="D539" s="74"/>
      <c r="E539" s="74"/>
      <c r="F539" s="75"/>
      <c r="G539" s="76"/>
      <c r="H539" s="77"/>
      <c r="I539" s="108" t="str">
        <f>IF(B539="","",_xlfn.XLOOKUP(N539,#REF!,#REF!))</f>
        <v/>
      </c>
      <c r="J539" s="105" t="str">
        <f>IF(B539="","",_xlfn.XLOOKUP(N539,#REF!,芝麻工资表!B:B))</f>
        <v/>
      </c>
      <c r="K539" s="105" t="str">
        <f t="shared" si="48"/>
        <v/>
      </c>
      <c r="L539" s="105" t="str">
        <f t="shared" si="49"/>
        <v/>
      </c>
      <c r="M539" s="105" t="str">
        <f>IF(Q539="","",_xlfn.XLOOKUP(Q539,立项!W:W,立项!H:H))</f>
        <v/>
      </c>
      <c r="N539" s="109" t="str">
        <f t="shared" si="50"/>
        <v/>
      </c>
      <c r="O539" s="109" t="str">
        <f t="shared" si="51"/>
        <v/>
      </c>
      <c r="P539" s="110" t="str">
        <f t="shared" si="52"/>
        <v/>
      </c>
      <c r="Q539" s="114" t="str">
        <f t="shared" si="53"/>
        <v/>
      </c>
      <c r="R539" s="82"/>
      <c r="S539" s="81"/>
      <c r="T539" s="81"/>
      <c r="U539" s="81"/>
    </row>
    <row r="540" s="72" customFormat="1" customHeight="1" spans="2:21">
      <c r="B540" s="73"/>
      <c r="C540" s="74"/>
      <c r="D540" s="74"/>
      <c r="E540" s="74"/>
      <c r="F540" s="75"/>
      <c r="G540" s="76"/>
      <c r="H540" s="77"/>
      <c r="I540" s="108" t="str">
        <f>IF(B540="","",_xlfn.XLOOKUP(N540,#REF!,#REF!))</f>
        <v/>
      </c>
      <c r="J540" s="105" t="str">
        <f>IF(B540="","",_xlfn.XLOOKUP(N540,#REF!,芝麻工资表!B:B))</f>
        <v/>
      </c>
      <c r="K540" s="105" t="str">
        <f t="shared" si="48"/>
        <v/>
      </c>
      <c r="L540" s="105" t="str">
        <f t="shared" si="49"/>
        <v/>
      </c>
      <c r="M540" s="105" t="str">
        <f>IF(Q540="","",_xlfn.XLOOKUP(Q540,立项!W:W,立项!H:H))</f>
        <v/>
      </c>
      <c r="N540" s="109" t="str">
        <f t="shared" si="50"/>
        <v/>
      </c>
      <c r="O540" s="109" t="str">
        <f t="shared" si="51"/>
        <v/>
      </c>
      <c r="P540" s="110" t="str">
        <f t="shared" si="52"/>
        <v/>
      </c>
      <c r="Q540" s="114" t="str">
        <f t="shared" si="53"/>
        <v/>
      </c>
      <c r="R540" s="82"/>
      <c r="S540" s="81"/>
      <c r="T540" s="81"/>
      <c r="U540" s="81"/>
    </row>
    <row r="541" s="72" customFormat="1" customHeight="1" spans="2:21">
      <c r="B541" s="73"/>
      <c r="C541" s="74"/>
      <c r="D541" s="74"/>
      <c r="E541" s="74"/>
      <c r="F541" s="75"/>
      <c r="G541" s="76"/>
      <c r="H541" s="77"/>
      <c r="I541" s="108" t="str">
        <f>IF(B541="","",_xlfn.XLOOKUP(N541,#REF!,#REF!))</f>
        <v/>
      </c>
      <c r="J541" s="105" t="str">
        <f>IF(B541="","",_xlfn.XLOOKUP(N541,#REF!,芝麻工资表!B:B))</f>
        <v/>
      </c>
      <c r="K541" s="105" t="str">
        <f t="shared" si="48"/>
        <v/>
      </c>
      <c r="L541" s="105" t="str">
        <f t="shared" si="49"/>
        <v/>
      </c>
      <c r="M541" s="105" t="str">
        <f>IF(Q541="","",_xlfn.XLOOKUP(Q541,立项!W:W,立项!H:H))</f>
        <v/>
      </c>
      <c r="N541" s="109" t="str">
        <f t="shared" si="50"/>
        <v/>
      </c>
      <c r="O541" s="109" t="str">
        <f t="shared" si="51"/>
        <v/>
      </c>
      <c r="P541" s="110" t="str">
        <f t="shared" si="52"/>
        <v/>
      </c>
      <c r="Q541" s="114" t="str">
        <f t="shared" si="53"/>
        <v/>
      </c>
      <c r="R541" s="82"/>
      <c r="S541" s="81"/>
      <c r="T541" s="81"/>
      <c r="U541" s="81"/>
    </row>
    <row r="542" s="72" customFormat="1" customHeight="1" spans="2:21">
      <c r="B542" s="73"/>
      <c r="C542" s="74"/>
      <c r="D542" s="74"/>
      <c r="E542" s="74"/>
      <c r="F542" s="75"/>
      <c r="G542" s="76"/>
      <c r="H542" s="77"/>
      <c r="I542" s="108" t="str">
        <f>IF(B542="","",_xlfn.XLOOKUP(N542,#REF!,#REF!))</f>
        <v/>
      </c>
      <c r="J542" s="105" t="str">
        <f>IF(B542="","",_xlfn.XLOOKUP(N542,#REF!,芝麻工资表!B:B))</f>
        <v/>
      </c>
      <c r="K542" s="105" t="str">
        <f t="shared" si="48"/>
        <v/>
      </c>
      <c r="L542" s="105" t="str">
        <f t="shared" si="49"/>
        <v/>
      </c>
      <c r="M542" s="105" t="str">
        <f>IF(Q542="","",_xlfn.XLOOKUP(Q542,立项!W:W,立项!H:H))</f>
        <v/>
      </c>
      <c r="N542" s="109" t="str">
        <f t="shared" si="50"/>
        <v/>
      </c>
      <c r="O542" s="109" t="str">
        <f t="shared" si="51"/>
        <v/>
      </c>
      <c r="P542" s="110" t="str">
        <f t="shared" si="52"/>
        <v/>
      </c>
      <c r="Q542" s="114" t="str">
        <f t="shared" si="53"/>
        <v/>
      </c>
      <c r="R542" s="82"/>
      <c r="S542" s="81"/>
      <c r="T542" s="81"/>
      <c r="U542" s="81"/>
    </row>
    <row r="543" s="72" customFormat="1" customHeight="1" spans="2:21">
      <c r="B543" s="73"/>
      <c r="C543" s="74"/>
      <c r="D543" s="74"/>
      <c r="E543" s="74"/>
      <c r="F543" s="75"/>
      <c r="G543" s="76"/>
      <c r="H543" s="77"/>
      <c r="I543" s="108" t="str">
        <f>IF(B543="","",_xlfn.XLOOKUP(N543,#REF!,#REF!))</f>
        <v/>
      </c>
      <c r="J543" s="105" t="str">
        <f>IF(B543="","",_xlfn.XLOOKUP(N543,#REF!,芝麻工资表!B:B))</f>
        <v/>
      </c>
      <c r="K543" s="105" t="str">
        <f t="shared" si="48"/>
        <v/>
      </c>
      <c r="L543" s="105" t="str">
        <f t="shared" si="49"/>
        <v/>
      </c>
      <c r="M543" s="105" t="str">
        <f>IF(Q543="","",_xlfn.XLOOKUP(Q543,立项!W:W,立项!H:H))</f>
        <v/>
      </c>
      <c r="N543" s="109" t="str">
        <f t="shared" si="50"/>
        <v/>
      </c>
      <c r="O543" s="109" t="str">
        <f t="shared" si="51"/>
        <v/>
      </c>
      <c r="P543" s="110" t="str">
        <f t="shared" si="52"/>
        <v/>
      </c>
      <c r="Q543" s="114" t="str">
        <f t="shared" si="53"/>
        <v/>
      </c>
      <c r="R543" s="82"/>
      <c r="S543" s="81"/>
      <c r="T543" s="81"/>
      <c r="U543" s="81"/>
    </row>
    <row r="544" s="72" customFormat="1" customHeight="1" spans="2:21">
      <c r="B544" s="73"/>
      <c r="C544" s="74"/>
      <c r="D544" s="74"/>
      <c r="E544" s="74"/>
      <c r="F544" s="75"/>
      <c r="G544" s="76"/>
      <c r="H544" s="77"/>
      <c r="I544" s="108" t="str">
        <f>IF(B544="","",_xlfn.XLOOKUP(N544,#REF!,#REF!))</f>
        <v/>
      </c>
      <c r="J544" s="105" t="str">
        <f>IF(B544="","",_xlfn.XLOOKUP(N544,#REF!,芝麻工资表!B:B))</f>
        <v/>
      </c>
      <c r="K544" s="105" t="str">
        <f t="shared" si="48"/>
        <v/>
      </c>
      <c r="L544" s="105" t="str">
        <f t="shared" si="49"/>
        <v/>
      </c>
      <c r="M544" s="105" t="str">
        <f>IF(Q544="","",_xlfn.XLOOKUP(Q544,立项!W:W,立项!H:H))</f>
        <v/>
      </c>
      <c r="N544" s="109" t="str">
        <f t="shared" si="50"/>
        <v/>
      </c>
      <c r="O544" s="109" t="str">
        <f t="shared" si="51"/>
        <v/>
      </c>
      <c r="P544" s="110" t="str">
        <f t="shared" si="52"/>
        <v/>
      </c>
      <c r="Q544" s="114" t="str">
        <f t="shared" si="53"/>
        <v/>
      </c>
      <c r="R544" s="82"/>
      <c r="S544" s="81"/>
      <c r="T544" s="81"/>
      <c r="U544" s="81"/>
    </row>
    <row r="545" s="72" customFormat="1" customHeight="1" spans="2:21">
      <c r="B545" s="73"/>
      <c r="C545" s="74"/>
      <c r="D545" s="74"/>
      <c r="E545" s="74"/>
      <c r="F545" s="75"/>
      <c r="G545" s="76"/>
      <c r="H545" s="77"/>
      <c r="I545" s="108" t="str">
        <f>IF(B545="","",_xlfn.XLOOKUP(N545,#REF!,#REF!))</f>
        <v/>
      </c>
      <c r="J545" s="105" t="str">
        <f>IF(B545="","",_xlfn.XLOOKUP(N545,#REF!,芝麻工资表!B:B))</f>
        <v/>
      </c>
      <c r="K545" s="105" t="str">
        <f t="shared" si="48"/>
        <v/>
      </c>
      <c r="L545" s="105" t="str">
        <f t="shared" si="49"/>
        <v/>
      </c>
      <c r="M545" s="105" t="str">
        <f>IF(Q545="","",_xlfn.XLOOKUP(Q545,立项!W:W,立项!H:H))</f>
        <v/>
      </c>
      <c r="N545" s="109" t="str">
        <f t="shared" si="50"/>
        <v/>
      </c>
      <c r="O545" s="109" t="str">
        <f t="shared" si="51"/>
        <v/>
      </c>
      <c r="P545" s="110" t="str">
        <f t="shared" si="52"/>
        <v/>
      </c>
      <c r="Q545" s="114" t="str">
        <f t="shared" si="53"/>
        <v/>
      </c>
      <c r="R545" s="82"/>
      <c r="S545" s="81"/>
      <c r="T545" s="81"/>
      <c r="U545" s="81"/>
    </row>
    <row r="546" s="72" customFormat="1" customHeight="1" spans="2:21">
      <c r="B546" s="73"/>
      <c r="C546" s="74"/>
      <c r="D546" s="74"/>
      <c r="E546" s="74"/>
      <c r="F546" s="75"/>
      <c r="G546" s="76"/>
      <c r="H546" s="77"/>
      <c r="I546" s="108" t="str">
        <f>IF(B546="","",_xlfn.XLOOKUP(N546,#REF!,#REF!))</f>
        <v/>
      </c>
      <c r="J546" s="105" t="str">
        <f>IF(B546="","",_xlfn.XLOOKUP(N546,#REF!,芝麻工资表!B:B))</f>
        <v/>
      </c>
      <c r="K546" s="105" t="str">
        <f t="shared" si="48"/>
        <v/>
      </c>
      <c r="L546" s="105" t="str">
        <f t="shared" si="49"/>
        <v/>
      </c>
      <c r="M546" s="105" t="str">
        <f>IF(Q546="","",_xlfn.XLOOKUP(Q546,立项!W:W,立项!H:H))</f>
        <v/>
      </c>
      <c r="N546" s="109" t="str">
        <f t="shared" si="50"/>
        <v/>
      </c>
      <c r="O546" s="109" t="str">
        <f t="shared" si="51"/>
        <v/>
      </c>
      <c r="P546" s="110" t="str">
        <f t="shared" si="52"/>
        <v/>
      </c>
      <c r="Q546" s="114" t="str">
        <f t="shared" si="53"/>
        <v/>
      </c>
      <c r="R546" s="82"/>
      <c r="S546" s="81"/>
      <c r="T546" s="81"/>
      <c r="U546" s="81"/>
    </row>
    <row r="547" s="72" customFormat="1" customHeight="1" spans="2:21">
      <c r="B547" s="73"/>
      <c r="C547" s="74"/>
      <c r="D547" s="74"/>
      <c r="E547" s="74"/>
      <c r="F547" s="75"/>
      <c r="G547" s="76"/>
      <c r="H547" s="77"/>
      <c r="I547" s="108" t="str">
        <f>IF(B547="","",_xlfn.XLOOKUP(N547,#REF!,#REF!))</f>
        <v/>
      </c>
      <c r="J547" s="105" t="str">
        <f>IF(B547="","",_xlfn.XLOOKUP(N547,#REF!,芝麻工资表!B:B))</f>
        <v/>
      </c>
      <c r="K547" s="105" t="str">
        <f t="shared" si="48"/>
        <v/>
      </c>
      <c r="L547" s="105" t="str">
        <f t="shared" si="49"/>
        <v/>
      </c>
      <c r="M547" s="105" t="str">
        <f>IF(Q547="","",_xlfn.XLOOKUP(Q547,立项!W:W,立项!H:H))</f>
        <v/>
      </c>
      <c r="N547" s="109" t="str">
        <f t="shared" si="50"/>
        <v/>
      </c>
      <c r="O547" s="109" t="str">
        <f t="shared" si="51"/>
        <v/>
      </c>
      <c r="P547" s="110" t="str">
        <f t="shared" si="52"/>
        <v/>
      </c>
      <c r="Q547" s="114" t="str">
        <f t="shared" si="53"/>
        <v/>
      </c>
      <c r="R547" s="82"/>
      <c r="S547" s="81"/>
      <c r="T547" s="81"/>
      <c r="U547" s="81"/>
    </row>
    <row r="548" s="72" customFormat="1" customHeight="1" spans="2:21">
      <c r="B548" s="73"/>
      <c r="C548" s="74"/>
      <c r="D548" s="74"/>
      <c r="E548" s="74"/>
      <c r="F548" s="75"/>
      <c r="G548" s="76"/>
      <c r="H548" s="77"/>
      <c r="I548" s="108" t="str">
        <f>IF(B548="","",_xlfn.XLOOKUP(N548,#REF!,#REF!))</f>
        <v/>
      </c>
      <c r="J548" s="105" t="str">
        <f>IF(B548="","",_xlfn.XLOOKUP(N548,#REF!,芝麻工资表!B:B))</f>
        <v/>
      </c>
      <c r="K548" s="105" t="str">
        <f t="shared" si="48"/>
        <v/>
      </c>
      <c r="L548" s="105" t="str">
        <f t="shared" si="49"/>
        <v/>
      </c>
      <c r="M548" s="105" t="str">
        <f>IF(Q548="","",_xlfn.XLOOKUP(Q548,立项!W:W,立项!H:H))</f>
        <v/>
      </c>
      <c r="N548" s="109" t="str">
        <f t="shared" si="50"/>
        <v/>
      </c>
      <c r="O548" s="109" t="str">
        <f t="shared" si="51"/>
        <v/>
      </c>
      <c r="P548" s="110" t="str">
        <f t="shared" si="52"/>
        <v/>
      </c>
      <c r="Q548" s="114" t="str">
        <f t="shared" si="53"/>
        <v/>
      </c>
      <c r="R548" s="82"/>
      <c r="S548" s="81"/>
      <c r="T548" s="81"/>
      <c r="U548" s="81"/>
    </row>
    <row r="549" s="72" customFormat="1" customHeight="1" spans="2:21">
      <c r="B549" s="73"/>
      <c r="C549" s="74"/>
      <c r="D549" s="74"/>
      <c r="E549" s="74"/>
      <c r="F549" s="75"/>
      <c r="G549" s="76"/>
      <c r="H549" s="77"/>
      <c r="I549" s="108" t="str">
        <f>IF(B549="","",_xlfn.XLOOKUP(N549,#REF!,#REF!))</f>
        <v/>
      </c>
      <c r="J549" s="105" t="str">
        <f>IF(B549="","",_xlfn.XLOOKUP(N549,#REF!,芝麻工资表!B:B))</f>
        <v/>
      </c>
      <c r="K549" s="105" t="str">
        <f t="shared" si="48"/>
        <v/>
      </c>
      <c r="L549" s="105" t="str">
        <f t="shared" si="49"/>
        <v/>
      </c>
      <c r="M549" s="105" t="str">
        <f>IF(Q549="","",_xlfn.XLOOKUP(Q549,立项!W:W,立项!H:H))</f>
        <v/>
      </c>
      <c r="N549" s="109" t="str">
        <f t="shared" si="50"/>
        <v/>
      </c>
      <c r="O549" s="109" t="str">
        <f t="shared" si="51"/>
        <v/>
      </c>
      <c r="P549" s="110" t="str">
        <f t="shared" si="52"/>
        <v/>
      </c>
      <c r="Q549" s="114" t="str">
        <f t="shared" si="53"/>
        <v/>
      </c>
      <c r="R549" s="82"/>
      <c r="S549" s="81"/>
      <c r="T549" s="81"/>
      <c r="U549" s="81"/>
    </row>
    <row r="550" s="72" customFormat="1" customHeight="1" spans="2:21">
      <c r="B550" s="73"/>
      <c r="C550" s="74"/>
      <c r="D550" s="74"/>
      <c r="E550" s="74"/>
      <c r="F550" s="75"/>
      <c r="G550" s="76"/>
      <c r="H550" s="77"/>
      <c r="I550" s="108" t="str">
        <f>IF(B550="","",_xlfn.XLOOKUP(N550,#REF!,#REF!))</f>
        <v/>
      </c>
      <c r="J550" s="105" t="str">
        <f>IF(B550="","",_xlfn.XLOOKUP(N550,#REF!,芝麻工资表!B:B))</f>
        <v/>
      </c>
      <c r="K550" s="105" t="str">
        <f t="shared" si="48"/>
        <v/>
      </c>
      <c r="L550" s="105" t="str">
        <f t="shared" si="49"/>
        <v/>
      </c>
      <c r="M550" s="105" t="str">
        <f>IF(Q550="","",_xlfn.XLOOKUP(Q550,立项!W:W,立项!H:H))</f>
        <v/>
      </c>
      <c r="N550" s="109" t="str">
        <f t="shared" si="50"/>
        <v/>
      </c>
      <c r="O550" s="109" t="str">
        <f t="shared" si="51"/>
        <v/>
      </c>
      <c r="P550" s="110" t="str">
        <f t="shared" si="52"/>
        <v/>
      </c>
      <c r="Q550" s="114" t="str">
        <f t="shared" si="53"/>
        <v/>
      </c>
      <c r="R550" s="82"/>
      <c r="S550" s="81"/>
      <c r="T550" s="81"/>
      <c r="U550" s="81"/>
    </row>
    <row r="551" s="72" customFormat="1" customHeight="1" spans="2:21">
      <c r="B551" s="73"/>
      <c r="C551" s="74"/>
      <c r="D551" s="74"/>
      <c r="E551" s="74"/>
      <c r="F551" s="75"/>
      <c r="G551" s="76"/>
      <c r="H551" s="77"/>
      <c r="I551" s="108" t="str">
        <f>IF(B551="","",_xlfn.XLOOKUP(N551,#REF!,#REF!))</f>
        <v/>
      </c>
      <c r="J551" s="105" t="str">
        <f>IF(B551="","",_xlfn.XLOOKUP(N551,#REF!,芝麻工资表!B:B))</f>
        <v/>
      </c>
      <c r="K551" s="105" t="str">
        <f t="shared" si="48"/>
        <v/>
      </c>
      <c r="L551" s="105" t="str">
        <f t="shared" si="49"/>
        <v/>
      </c>
      <c r="M551" s="105" t="str">
        <f>IF(Q551="","",_xlfn.XLOOKUP(Q551,立项!W:W,立项!H:H))</f>
        <v/>
      </c>
      <c r="N551" s="109" t="str">
        <f t="shared" si="50"/>
        <v/>
      </c>
      <c r="O551" s="109" t="str">
        <f t="shared" si="51"/>
        <v/>
      </c>
      <c r="P551" s="110" t="str">
        <f t="shared" si="52"/>
        <v/>
      </c>
      <c r="Q551" s="114" t="str">
        <f t="shared" si="53"/>
        <v/>
      </c>
      <c r="R551" s="82"/>
      <c r="S551" s="81"/>
      <c r="T551" s="81"/>
      <c r="U551" s="81"/>
    </row>
    <row r="552" s="72" customFormat="1" customHeight="1" spans="2:21">
      <c r="B552" s="73"/>
      <c r="C552" s="74"/>
      <c r="D552" s="74"/>
      <c r="E552" s="74"/>
      <c r="F552" s="75"/>
      <c r="G552" s="76"/>
      <c r="H552" s="77"/>
      <c r="I552" s="108" t="str">
        <f>IF(B552="","",_xlfn.XLOOKUP(N552,#REF!,#REF!))</f>
        <v/>
      </c>
      <c r="J552" s="105" t="str">
        <f>IF(B552="","",_xlfn.XLOOKUP(N552,#REF!,芝麻工资表!B:B))</f>
        <v/>
      </c>
      <c r="K552" s="105" t="str">
        <f t="shared" si="48"/>
        <v/>
      </c>
      <c r="L552" s="105" t="str">
        <f t="shared" si="49"/>
        <v/>
      </c>
      <c r="M552" s="105" t="str">
        <f>IF(Q552="","",_xlfn.XLOOKUP(Q552,立项!W:W,立项!H:H))</f>
        <v/>
      </c>
      <c r="N552" s="109" t="str">
        <f t="shared" si="50"/>
        <v/>
      </c>
      <c r="O552" s="109" t="str">
        <f t="shared" si="51"/>
        <v/>
      </c>
      <c r="P552" s="110" t="str">
        <f t="shared" si="52"/>
        <v/>
      </c>
      <c r="Q552" s="114" t="str">
        <f t="shared" si="53"/>
        <v/>
      </c>
      <c r="R552" s="82"/>
      <c r="S552" s="81"/>
      <c r="T552" s="81"/>
      <c r="U552" s="81"/>
    </row>
    <row r="553" s="72" customFormat="1" customHeight="1" spans="2:21">
      <c r="B553" s="73"/>
      <c r="C553" s="74"/>
      <c r="D553" s="74"/>
      <c r="E553" s="74"/>
      <c r="F553" s="75"/>
      <c r="G553" s="76"/>
      <c r="H553" s="77"/>
      <c r="I553" s="108" t="str">
        <f>IF(B553="","",_xlfn.XLOOKUP(N553,#REF!,#REF!))</f>
        <v/>
      </c>
      <c r="J553" s="105" t="str">
        <f>IF(B553="","",_xlfn.XLOOKUP(N553,#REF!,芝麻工资表!B:B))</f>
        <v/>
      </c>
      <c r="K553" s="105" t="str">
        <f t="shared" si="48"/>
        <v/>
      </c>
      <c r="L553" s="105" t="str">
        <f t="shared" si="49"/>
        <v/>
      </c>
      <c r="M553" s="105" t="str">
        <f>IF(Q553="","",_xlfn.XLOOKUP(Q553,立项!W:W,立项!H:H))</f>
        <v/>
      </c>
      <c r="N553" s="109" t="str">
        <f t="shared" si="50"/>
        <v/>
      </c>
      <c r="O553" s="109" t="str">
        <f t="shared" si="51"/>
        <v/>
      </c>
      <c r="P553" s="110" t="str">
        <f t="shared" si="52"/>
        <v/>
      </c>
      <c r="Q553" s="114" t="str">
        <f t="shared" si="53"/>
        <v/>
      </c>
      <c r="R553" s="82"/>
      <c r="S553" s="81"/>
      <c r="T553" s="81"/>
      <c r="U553" s="81"/>
    </row>
    <row r="554" s="72" customFormat="1" customHeight="1" spans="2:21">
      <c r="B554" s="73"/>
      <c r="C554" s="74"/>
      <c r="D554" s="74"/>
      <c r="E554" s="74"/>
      <c r="F554" s="75"/>
      <c r="G554" s="76"/>
      <c r="H554" s="77"/>
      <c r="I554" s="108" t="str">
        <f>IF(B554="","",_xlfn.XLOOKUP(N554,#REF!,#REF!))</f>
        <v/>
      </c>
      <c r="J554" s="105" t="str">
        <f>IF(B554="","",_xlfn.XLOOKUP(N554,#REF!,芝麻工资表!B:B))</f>
        <v/>
      </c>
      <c r="K554" s="105" t="str">
        <f t="shared" si="48"/>
        <v/>
      </c>
      <c r="L554" s="105" t="str">
        <f t="shared" si="49"/>
        <v/>
      </c>
      <c r="M554" s="105" t="str">
        <f>IF(Q554="","",_xlfn.XLOOKUP(Q554,立项!W:W,立项!H:H))</f>
        <v/>
      </c>
      <c r="N554" s="109" t="str">
        <f t="shared" si="50"/>
        <v/>
      </c>
      <c r="O554" s="109" t="str">
        <f t="shared" si="51"/>
        <v/>
      </c>
      <c r="P554" s="110" t="str">
        <f t="shared" si="52"/>
        <v/>
      </c>
      <c r="Q554" s="114" t="str">
        <f t="shared" si="53"/>
        <v/>
      </c>
      <c r="R554" s="82"/>
      <c r="S554" s="81"/>
      <c r="T554" s="81"/>
      <c r="U554" s="81"/>
    </row>
    <row r="555" s="72" customFormat="1" customHeight="1" spans="2:21">
      <c r="B555" s="73"/>
      <c r="C555" s="74"/>
      <c r="D555" s="74"/>
      <c r="E555" s="74"/>
      <c r="F555" s="75"/>
      <c r="G555" s="76"/>
      <c r="H555" s="77"/>
      <c r="I555" s="108" t="str">
        <f>IF(B555="","",_xlfn.XLOOKUP(N555,#REF!,#REF!))</f>
        <v/>
      </c>
      <c r="J555" s="105" t="str">
        <f>IF(B555="","",_xlfn.XLOOKUP(N555,#REF!,芝麻工资表!B:B))</f>
        <v/>
      </c>
      <c r="K555" s="105" t="str">
        <f t="shared" si="48"/>
        <v/>
      </c>
      <c r="L555" s="105" t="str">
        <f t="shared" si="49"/>
        <v/>
      </c>
      <c r="M555" s="105" t="str">
        <f>IF(Q555="","",_xlfn.XLOOKUP(Q555,立项!W:W,立项!H:H))</f>
        <v/>
      </c>
      <c r="N555" s="109" t="str">
        <f t="shared" si="50"/>
        <v/>
      </c>
      <c r="O555" s="109" t="str">
        <f t="shared" si="51"/>
        <v/>
      </c>
      <c r="P555" s="110" t="str">
        <f t="shared" si="52"/>
        <v/>
      </c>
      <c r="Q555" s="114" t="str">
        <f t="shared" si="53"/>
        <v/>
      </c>
      <c r="R555" s="82"/>
      <c r="S555" s="81"/>
      <c r="T555" s="81"/>
      <c r="U555" s="81"/>
    </row>
    <row r="556" s="72" customFormat="1" customHeight="1" spans="2:21">
      <c r="B556" s="73"/>
      <c r="C556" s="74"/>
      <c r="D556" s="74"/>
      <c r="E556" s="74"/>
      <c r="F556" s="75"/>
      <c r="G556" s="76"/>
      <c r="H556" s="77"/>
      <c r="I556" s="108" t="str">
        <f>IF(B556="","",_xlfn.XLOOKUP(N556,#REF!,#REF!))</f>
        <v/>
      </c>
      <c r="J556" s="105" t="str">
        <f>IF(B556="","",_xlfn.XLOOKUP(N556,#REF!,芝麻工资表!B:B))</f>
        <v/>
      </c>
      <c r="K556" s="105" t="str">
        <f t="shared" si="48"/>
        <v/>
      </c>
      <c r="L556" s="105" t="str">
        <f t="shared" si="49"/>
        <v/>
      </c>
      <c r="M556" s="105" t="str">
        <f>IF(Q556="","",_xlfn.XLOOKUP(Q556,立项!W:W,立项!H:H))</f>
        <v/>
      </c>
      <c r="N556" s="109" t="str">
        <f t="shared" si="50"/>
        <v/>
      </c>
      <c r="O556" s="109" t="str">
        <f t="shared" si="51"/>
        <v/>
      </c>
      <c r="P556" s="110" t="str">
        <f t="shared" si="52"/>
        <v/>
      </c>
      <c r="Q556" s="114" t="str">
        <f t="shared" si="53"/>
        <v/>
      </c>
      <c r="R556" s="82"/>
      <c r="S556" s="81"/>
      <c r="T556" s="81"/>
      <c r="U556" s="81"/>
    </row>
    <row r="557" s="72" customFormat="1" customHeight="1" spans="2:21">
      <c r="B557" s="73"/>
      <c r="C557" s="74"/>
      <c r="D557" s="74"/>
      <c r="E557" s="74"/>
      <c r="F557" s="75"/>
      <c r="G557" s="76"/>
      <c r="H557" s="77"/>
      <c r="I557" s="108" t="str">
        <f>IF(B557="","",_xlfn.XLOOKUP(N557,#REF!,#REF!))</f>
        <v/>
      </c>
      <c r="J557" s="105" t="str">
        <f>IF(B557="","",_xlfn.XLOOKUP(N557,#REF!,芝麻工资表!B:B))</f>
        <v/>
      </c>
      <c r="K557" s="105" t="str">
        <f t="shared" si="48"/>
        <v/>
      </c>
      <c r="L557" s="105" t="str">
        <f t="shared" si="49"/>
        <v/>
      </c>
      <c r="M557" s="105" t="str">
        <f>IF(Q557="","",_xlfn.XLOOKUP(Q557,立项!W:W,立项!H:H))</f>
        <v/>
      </c>
      <c r="N557" s="109" t="str">
        <f t="shared" si="50"/>
        <v/>
      </c>
      <c r="O557" s="109" t="str">
        <f t="shared" si="51"/>
        <v/>
      </c>
      <c r="P557" s="110" t="str">
        <f t="shared" si="52"/>
        <v/>
      </c>
      <c r="Q557" s="114" t="str">
        <f t="shared" si="53"/>
        <v/>
      </c>
      <c r="R557" s="82"/>
      <c r="S557" s="81"/>
      <c r="T557" s="81"/>
      <c r="U557" s="81"/>
    </row>
    <row r="558" s="72" customFormat="1" customHeight="1" spans="2:21">
      <c r="B558" s="73"/>
      <c r="C558" s="74"/>
      <c r="D558" s="74"/>
      <c r="E558" s="74"/>
      <c r="F558" s="75"/>
      <c r="G558" s="76"/>
      <c r="H558" s="77"/>
      <c r="I558" s="108" t="str">
        <f>IF(B558="","",_xlfn.XLOOKUP(N558,#REF!,#REF!))</f>
        <v/>
      </c>
      <c r="J558" s="105" t="str">
        <f>IF(B558="","",_xlfn.XLOOKUP(N558,#REF!,芝麻工资表!B:B))</f>
        <v/>
      </c>
      <c r="K558" s="105" t="str">
        <f t="shared" si="48"/>
        <v/>
      </c>
      <c r="L558" s="105" t="str">
        <f t="shared" si="49"/>
        <v/>
      </c>
      <c r="M558" s="105" t="str">
        <f>IF(Q558="","",_xlfn.XLOOKUP(Q558,立项!W:W,立项!H:H))</f>
        <v/>
      </c>
      <c r="N558" s="109" t="str">
        <f t="shared" si="50"/>
        <v/>
      </c>
      <c r="O558" s="109" t="str">
        <f t="shared" si="51"/>
        <v/>
      </c>
      <c r="P558" s="110" t="str">
        <f t="shared" si="52"/>
        <v/>
      </c>
      <c r="Q558" s="114" t="str">
        <f t="shared" si="53"/>
        <v/>
      </c>
      <c r="R558" s="82"/>
      <c r="S558" s="81"/>
      <c r="T558" s="81"/>
      <c r="U558" s="81"/>
    </row>
    <row r="559" s="72" customFormat="1" customHeight="1" spans="2:21">
      <c r="B559" s="73"/>
      <c r="C559" s="74"/>
      <c r="D559" s="74"/>
      <c r="E559" s="74"/>
      <c r="F559" s="75"/>
      <c r="G559" s="76"/>
      <c r="H559" s="77"/>
      <c r="I559" s="108" t="str">
        <f>IF(B559="","",_xlfn.XLOOKUP(N559,#REF!,#REF!))</f>
        <v/>
      </c>
      <c r="J559" s="105" t="str">
        <f>IF(B559="","",_xlfn.XLOOKUP(N559,#REF!,芝麻工资表!B:B))</f>
        <v/>
      </c>
      <c r="K559" s="105" t="str">
        <f t="shared" si="48"/>
        <v/>
      </c>
      <c r="L559" s="105" t="str">
        <f t="shared" si="49"/>
        <v/>
      </c>
      <c r="M559" s="105" t="str">
        <f>IF(Q559="","",_xlfn.XLOOKUP(Q559,立项!W:W,立项!H:H))</f>
        <v/>
      </c>
      <c r="N559" s="109" t="str">
        <f t="shared" si="50"/>
        <v/>
      </c>
      <c r="O559" s="109" t="str">
        <f t="shared" si="51"/>
        <v/>
      </c>
      <c r="P559" s="110" t="str">
        <f t="shared" si="52"/>
        <v/>
      </c>
      <c r="Q559" s="114" t="str">
        <f t="shared" si="53"/>
        <v/>
      </c>
      <c r="R559" s="82"/>
      <c r="S559" s="81"/>
      <c r="T559" s="81"/>
      <c r="U559" s="81"/>
    </row>
    <row r="560" s="72" customFormat="1" customHeight="1" spans="2:21">
      <c r="B560" s="73"/>
      <c r="C560" s="74"/>
      <c r="D560" s="74"/>
      <c r="E560" s="74"/>
      <c r="F560" s="75"/>
      <c r="G560" s="76"/>
      <c r="H560" s="77"/>
      <c r="I560" s="108" t="str">
        <f>IF(B560="","",_xlfn.XLOOKUP(N560,#REF!,#REF!))</f>
        <v/>
      </c>
      <c r="J560" s="105" t="str">
        <f>IF(B560="","",_xlfn.XLOOKUP(N560,#REF!,芝麻工资表!B:B))</f>
        <v/>
      </c>
      <c r="K560" s="105" t="str">
        <f t="shared" si="48"/>
        <v/>
      </c>
      <c r="L560" s="105" t="str">
        <f t="shared" si="49"/>
        <v/>
      </c>
      <c r="M560" s="105" t="str">
        <f>IF(Q560="","",_xlfn.XLOOKUP(Q560,立项!W:W,立项!H:H))</f>
        <v/>
      </c>
      <c r="N560" s="109" t="str">
        <f t="shared" si="50"/>
        <v/>
      </c>
      <c r="O560" s="109" t="str">
        <f t="shared" si="51"/>
        <v/>
      </c>
      <c r="P560" s="110" t="str">
        <f t="shared" si="52"/>
        <v/>
      </c>
      <c r="Q560" s="114" t="str">
        <f t="shared" si="53"/>
        <v/>
      </c>
      <c r="R560" s="82"/>
      <c r="S560" s="81"/>
      <c r="T560" s="81"/>
      <c r="U560" s="81"/>
    </row>
    <row r="561" s="72" customFormat="1" customHeight="1" spans="2:21">
      <c r="B561" s="73"/>
      <c r="C561" s="74"/>
      <c r="D561" s="74"/>
      <c r="E561" s="74"/>
      <c r="F561" s="75"/>
      <c r="G561" s="76"/>
      <c r="H561" s="77"/>
      <c r="I561" s="108" t="str">
        <f>IF(B561="","",_xlfn.XLOOKUP(N561,#REF!,#REF!))</f>
        <v/>
      </c>
      <c r="J561" s="105" t="str">
        <f>IF(B561="","",_xlfn.XLOOKUP(N561,#REF!,芝麻工资表!B:B))</f>
        <v/>
      </c>
      <c r="K561" s="105" t="str">
        <f t="shared" si="48"/>
        <v/>
      </c>
      <c r="L561" s="105" t="str">
        <f t="shared" si="49"/>
        <v/>
      </c>
      <c r="M561" s="105" t="str">
        <f>IF(Q561="","",_xlfn.XLOOKUP(Q561,立项!W:W,立项!H:H))</f>
        <v/>
      </c>
      <c r="N561" s="109" t="str">
        <f t="shared" si="50"/>
        <v/>
      </c>
      <c r="O561" s="109" t="str">
        <f t="shared" si="51"/>
        <v/>
      </c>
      <c r="P561" s="110" t="str">
        <f t="shared" si="52"/>
        <v/>
      </c>
      <c r="Q561" s="114" t="str">
        <f t="shared" si="53"/>
        <v/>
      </c>
      <c r="R561" s="82"/>
      <c r="S561" s="81"/>
      <c r="T561" s="81"/>
      <c r="U561" s="81"/>
    </row>
    <row r="562" s="72" customFormat="1" customHeight="1" spans="2:21">
      <c r="B562" s="73"/>
      <c r="C562" s="74"/>
      <c r="D562" s="74"/>
      <c r="E562" s="74"/>
      <c r="F562" s="75"/>
      <c r="G562" s="76"/>
      <c r="H562" s="77"/>
      <c r="I562" s="108" t="str">
        <f>IF(B562="","",_xlfn.XLOOKUP(N562,#REF!,#REF!))</f>
        <v/>
      </c>
      <c r="J562" s="105" t="str">
        <f>IF(B562="","",_xlfn.XLOOKUP(N562,#REF!,芝麻工资表!B:B))</f>
        <v/>
      </c>
      <c r="K562" s="105" t="str">
        <f t="shared" si="48"/>
        <v/>
      </c>
      <c r="L562" s="105" t="str">
        <f t="shared" si="49"/>
        <v/>
      </c>
      <c r="M562" s="105" t="str">
        <f>IF(Q562="","",_xlfn.XLOOKUP(Q562,立项!W:W,立项!H:H))</f>
        <v/>
      </c>
      <c r="N562" s="109" t="str">
        <f t="shared" si="50"/>
        <v/>
      </c>
      <c r="O562" s="109" t="str">
        <f t="shared" si="51"/>
        <v/>
      </c>
      <c r="P562" s="110" t="str">
        <f t="shared" si="52"/>
        <v/>
      </c>
      <c r="Q562" s="114" t="str">
        <f t="shared" si="53"/>
        <v/>
      </c>
      <c r="R562" s="82"/>
      <c r="S562" s="81"/>
      <c r="T562" s="81"/>
      <c r="U562" s="81"/>
    </row>
    <row r="563" s="72" customFormat="1" customHeight="1" spans="2:21">
      <c r="B563" s="73"/>
      <c r="C563" s="74"/>
      <c r="D563" s="74"/>
      <c r="E563" s="74"/>
      <c r="F563" s="75"/>
      <c r="G563" s="76"/>
      <c r="H563" s="77"/>
      <c r="I563" s="108" t="str">
        <f>IF(B563="","",_xlfn.XLOOKUP(N563,#REF!,#REF!))</f>
        <v/>
      </c>
      <c r="J563" s="105" t="str">
        <f>IF(B563="","",_xlfn.XLOOKUP(N563,#REF!,芝麻工资表!B:B))</f>
        <v/>
      </c>
      <c r="K563" s="105" t="str">
        <f t="shared" si="48"/>
        <v/>
      </c>
      <c r="L563" s="105" t="str">
        <f t="shared" si="49"/>
        <v/>
      </c>
      <c r="M563" s="105" t="str">
        <f>IF(Q563="","",_xlfn.XLOOKUP(Q563,立项!W:W,立项!H:H))</f>
        <v/>
      </c>
      <c r="N563" s="109" t="str">
        <f t="shared" si="50"/>
        <v/>
      </c>
      <c r="O563" s="109" t="str">
        <f t="shared" si="51"/>
        <v/>
      </c>
      <c r="P563" s="110" t="str">
        <f t="shared" si="52"/>
        <v/>
      </c>
      <c r="Q563" s="114" t="str">
        <f t="shared" si="53"/>
        <v/>
      </c>
      <c r="R563" s="82"/>
      <c r="S563" s="81"/>
      <c r="T563" s="81"/>
      <c r="U563" s="81"/>
    </row>
    <row r="564" s="72" customFormat="1" customHeight="1" spans="2:21">
      <c r="B564" s="73"/>
      <c r="C564" s="74"/>
      <c r="D564" s="74"/>
      <c r="E564" s="74"/>
      <c r="F564" s="75"/>
      <c r="G564" s="76"/>
      <c r="H564" s="77"/>
      <c r="I564" s="108" t="str">
        <f>IF(B564="","",_xlfn.XLOOKUP(N564,#REF!,#REF!))</f>
        <v/>
      </c>
      <c r="J564" s="105" t="str">
        <f>IF(B564="","",_xlfn.XLOOKUP(N564,#REF!,芝麻工资表!B:B))</f>
        <v/>
      </c>
      <c r="K564" s="105" t="str">
        <f t="shared" si="48"/>
        <v/>
      </c>
      <c r="L564" s="105" t="str">
        <f t="shared" si="49"/>
        <v/>
      </c>
      <c r="M564" s="105" t="str">
        <f>IF(Q564="","",_xlfn.XLOOKUP(Q564,立项!W:W,立项!H:H))</f>
        <v/>
      </c>
      <c r="N564" s="109" t="str">
        <f t="shared" si="50"/>
        <v/>
      </c>
      <c r="O564" s="109" t="str">
        <f t="shared" si="51"/>
        <v/>
      </c>
      <c r="P564" s="110" t="str">
        <f t="shared" si="52"/>
        <v/>
      </c>
      <c r="Q564" s="114" t="str">
        <f t="shared" si="53"/>
        <v/>
      </c>
      <c r="R564" s="82"/>
      <c r="S564" s="81"/>
      <c r="T564" s="81"/>
      <c r="U564" s="81"/>
    </row>
    <row r="565" s="72" customFormat="1" customHeight="1" spans="2:21">
      <c r="B565" s="73"/>
      <c r="C565" s="74"/>
      <c r="D565" s="74"/>
      <c r="E565" s="74"/>
      <c r="F565" s="75"/>
      <c r="G565" s="76"/>
      <c r="H565" s="77"/>
      <c r="I565" s="108" t="str">
        <f>IF(B565="","",_xlfn.XLOOKUP(N565,#REF!,#REF!))</f>
        <v/>
      </c>
      <c r="J565" s="105" t="str">
        <f>IF(B565="","",_xlfn.XLOOKUP(N565,#REF!,芝麻工资表!B:B))</f>
        <v/>
      </c>
      <c r="K565" s="105" t="str">
        <f t="shared" si="48"/>
        <v/>
      </c>
      <c r="L565" s="105" t="str">
        <f t="shared" si="49"/>
        <v/>
      </c>
      <c r="M565" s="105" t="str">
        <f>IF(Q565="","",_xlfn.XLOOKUP(Q565,立项!W:W,立项!H:H))</f>
        <v/>
      </c>
      <c r="N565" s="109" t="str">
        <f t="shared" si="50"/>
        <v/>
      </c>
      <c r="O565" s="109" t="str">
        <f t="shared" si="51"/>
        <v/>
      </c>
      <c r="P565" s="110" t="str">
        <f t="shared" si="52"/>
        <v/>
      </c>
      <c r="Q565" s="114" t="str">
        <f t="shared" si="53"/>
        <v/>
      </c>
      <c r="R565" s="82"/>
      <c r="S565" s="81"/>
      <c r="T565" s="81"/>
      <c r="U565" s="81"/>
    </row>
    <row r="566" s="72" customFormat="1" customHeight="1" spans="2:21">
      <c r="B566" s="73"/>
      <c r="C566" s="74"/>
      <c r="D566" s="74"/>
      <c r="E566" s="74"/>
      <c r="F566" s="75"/>
      <c r="G566" s="76"/>
      <c r="H566" s="77"/>
      <c r="I566" s="108" t="str">
        <f>IF(B566="","",_xlfn.XLOOKUP(N566,#REF!,#REF!))</f>
        <v/>
      </c>
      <c r="J566" s="105" t="str">
        <f>IF(B566="","",_xlfn.XLOOKUP(N566,#REF!,芝麻工资表!B:B))</f>
        <v/>
      </c>
      <c r="K566" s="105" t="str">
        <f t="shared" si="48"/>
        <v/>
      </c>
      <c r="L566" s="105" t="str">
        <f t="shared" si="49"/>
        <v/>
      </c>
      <c r="M566" s="105" t="str">
        <f>IF(Q566="","",_xlfn.XLOOKUP(Q566,立项!W:W,立项!H:H))</f>
        <v/>
      </c>
      <c r="N566" s="109" t="str">
        <f t="shared" si="50"/>
        <v/>
      </c>
      <c r="O566" s="109" t="str">
        <f t="shared" si="51"/>
        <v/>
      </c>
      <c r="P566" s="110" t="str">
        <f t="shared" si="52"/>
        <v/>
      </c>
      <c r="Q566" s="114" t="str">
        <f t="shared" si="53"/>
        <v/>
      </c>
      <c r="R566" s="82"/>
      <c r="S566" s="81"/>
      <c r="T566" s="81"/>
      <c r="U566" s="81"/>
    </row>
    <row r="567" s="72" customFormat="1" customHeight="1" spans="2:21">
      <c r="B567" s="73"/>
      <c r="C567" s="74"/>
      <c r="D567" s="74"/>
      <c r="E567" s="74"/>
      <c r="F567" s="75"/>
      <c r="G567" s="76"/>
      <c r="H567" s="77"/>
      <c r="I567" s="108" t="str">
        <f>IF(B567="","",_xlfn.XLOOKUP(N567,#REF!,#REF!))</f>
        <v/>
      </c>
      <c r="J567" s="105" t="str">
        <f>IF(B567="","",_xlfn.XLOOKUP(N567,#REF!,芝麻工资表!B:B))</f>
        <v/>
      </c>
      <c r="K567" s="105" t="str">
        <f t="shared" si="48"/>
        <v/>
      </c>
      <c r="L567" s="105" t="str">
        <f t="shared" si="49"/>
        <v/>
      </c>
      <c r="M567" s="105" t="str">
        <f>IF(Q567="","",_xlfn.XLOOKUP(Q567,立项!W:W,立项!H:H))</f>
        <v/>
      </c>
      <c r="N567" s="109" t="str">
        <f t="shared" si="50"/>
        <v/>
      </c>
      <c r="O567" s="109" t="str">
        <f t="shared" si="51"/>
        <v/>
      </c>
      <c r="P567" s="110" t="str">
        <f t="shared" si="52"/>
        <v/>
      </c>
      <c r="Q567" s="114" t="str">
        <f t="shared" si="53"/>
        <v/>
      </c>
      <c r="R567" s="82"/>
      <c r="S567" s="81"/>
      <c r="T567" s="81"/>
      <c r="U567" s="81"/>
    </row>
    <row r="568" s="72" customFormat="1" customHeight="1" spans="2:21">
      <c r="B568" s="73"/>
      <c r="C568" s="74"/>
      <c r="D568" s="74"/>
      <c r="E568" s="74"/>
      <c r="F568" s="75"/>
      <c r="G568" s="76"/>
      <c r="H568" s="77"/>
      <c r="I568" s="108" t="str">
        <f>IF(B568="","",_xlfn.XLOOKUP(N568,#REF!,#REF!))</f>
        <v/>
      </c>
      <c r="J568" s="105" t="str">
        <f>IF(B568="","",_xlfn.XLOOKUP(N568,#REF!,芝麻工资表!B:B))</f>
        <v/>
      </c>
      <c r="K568" s="105" t="str">
        <f t="shared" si="48"/>
        <v/>
      </c>
      <c r="L568" s="105" t="str">
        <f t="shared" si="49"/>
        <v/>
      </c>
      <c r="M568" s="105" t="str">
        <f>IF(Q568="","",_xlfn.XLOOKUP(Q568,立项!W:W,立项!H:H))</f>
        <v/>
      </c>
      <c r="N568" s="109" t="str">
        <f t="shared" si="50"/>
        <v/>
      </c>
      <c r="O568" s="109" t="str">
        <f t="shared" si="51"/>
        <v/>
      </c>
      <c r="P568" s="110" t="str">
        <f t="shared" si="52"/>
        <v/>
      </c>
      <c r="Q568" s="114" t="str">
        <f t="shared" si="53"/>
        <v/>
      </c>
      <c r="R568" s="82"/>
      <c r="S568" s="81"/>
      <c r="T568" s="81"/>
      <c r="U568" s="81"/>
    </row>
    <row r="569" s="72" customFormat="1" customHeight="1" spans="2:21">
      <c r="B569" s="73"/>
      <c r="C569" s="74"/>
      <c r="D569" s="74"/>
      <c r="E569" s="74"/>
      <c r="F569" s="75"/>
      <c r="G569" s="76"/>
      <c r="H569" s="77"/>
      <c r="I569" s="108" t="str">
        <f>IF(B569="","",_xlfn.XLOOKUP(N569,#REF!,#REF!))</f>
        <v/>
      </c>
      <c r="J569" s="105" t="str">
        <f>IF(B569="","",_xlfn.XLOOKUP(N569,#REF!,芝麻工资表!B:B))</f>
        <v/>
      </c>
      <c r="K569" s="105" t="str">
        <f t="shared" si="48"/>
        <v/>
      </c>
      <c r="L569" s="105" t="str">
        <f t="shared" si="49"/>
        <v/>
      </c>
      <c r="M569" s="105" t="str">
        <f>IF(Q569="","",_xlfn.XLOOKUP(Q569,立项!W:W,立项!H:H))</f>
        <v/>
      </c>
      <c r="N569" s="109" t="str">
        <f t="shared" si="50"/>
        <v/>
      </c>
      <c r="O569" s="109" t="str">
        <f t="shared" si="51"/>
        <v/>
      </c>
      <c r="P569" s="110" t="str">
        <f t="shared" si="52"/>
        <v/>
      </c>
      <c r="Q569" s="114" t="str">
        <f t="shared" si="53"/>
        <v/>
      </c>
      <c r="R569" s="82"/>
      <c r="S569" s="81"/>
      <c r="T569" s="81"/>
      <c r="U569" s="81"/>
    </row>
    <row r="570" s="72" customFormat="1" customHeight="1" spans="2:21">
      <c r="B570" s="73"/>
      <c r="C570" s="74"/>
      <c r="D570" s="74"/>
      <c r="E570" s="74"/>
      <c r="F570" s="75"/>
      <c r="G570" s="76"/>
      <c r="H570" s="77"/>
      <c r="I570" s="108" t="str">
        <f>IF(B570="","",_xlfn.XLOOKUP(N570,#REF!,#REF!))</f>
        <v/>
      </c>
      <c r="J570" s="105" t="str">
        <f>IF(B570="","",_xlfn.XLOOKUP(N570,#REF!,芝麻工资表!B:B))</f>
        <v/>
      </c>
      <c r="K570" s="105" t="str">
        <f t="shared" si="48"/>
        <v/>
      </c>
      <c r="L570" s="105" t="str">
        <f t="shared" si="49"/>
        <v/>
      </c>
      <c r="M570" s="105" t="str">
        <f>IF(Q570="","",_xlfn.XLOOKUP(Q570,立项!W:W,立项!H:H))</f>
        <v/>
      </c>
      <c r="N570" s="109" t="str">
        <f t="shared" si="50"/>
        <v/>
      </c>
      <c r="O570" s="109" t="str">
        <f t="shared" si="51"/>
        <v/>
      </c>
      <c r="P570" s="110" t="str">
        <f t="shared" si="52"/>
        <v/>
      </c>
      <c r="Q570" s="114" t="str">
        <f t="shared" si="53"/>
        <v/>
      </c>
      <c r="R570" s="82"/>
      <c r="S570" s="81"/>
      <c r="T570" s="81"/>
      <c r="U570" s="81"/>
    </row>
    <row r="571" s="72" customFormat="1" customHeight="1" spans="2:21">
      <c r="B571" s="73"/>
      <c r="C571" s="74"/>
      <c r="D571" s="74"/>
      <c r="E571" s="74"/>
      <c r="F571" s="75"/>
      <c r="G571" s="76"/>
      <c r="H571" s="77"/>
      <c r="I571" s="108" t="str">
        <f>IF(B571="","",_xlfn.XLOOKUP(N571,#REF!,#REF!))</f>
        <v/>
      </c>
      <c r="J571" s="105" t="str">
        <f>IF(B571="","",_xlfn.XLOOKUP(N571,#REF!,芝麻工资表!B:B))</f>
        <v/>
      </c>
      <c r="K571" s="105" t="str">
        <f t="shared" si="48"/>
        <v/>
      </c>
      <c r="L571" s="105" t="str">
        <f t="shared" si="49"/>
        <v/>
      </c>
      <c r="M571" s="105" t="str">
        <f>IF(Q571="","",_xlfn.XLOOKUP(Q571,立项!W:W,立项!H:H))</f>
        <v/>
      </c>
      <c r="N571" s="109" t="str">
        <f t="shared" si="50"/>
        <v/>
      </c>
      <c r="O571" s="109" t="str">
        <f t="shared" si="51"/>
        <v/>
      </c>
      <c r="P571" s="110" t="str">
        <f t="shared" si="52"/>
        <v/>
      </c>
      <c r="Q571" s="114" t="str">
        <f t="shared" si="53"/>
        <v/>
      </c>
      <c r="R571" s="82"/>
      <c r="S571" s="81"/>
      <c r="T571" s="81"/>
      <c r="U571" s="81"/>
    </row>
    <row r="572" s="72" customFormat="1" customHeight="1" spans="2:21">
      <c r="B572" s="73"/>
      <c r="C572" s="74"/>
      <c r="D572" s="74"/>
      <c r="E572" s="74"/>
      <c r="F572" s="75"/>
      <c r="G572" s="76"/>
      <c r="H572" s="77"/>
      <c r="I572" s="108" t="str">
        <f>IF(B572="","",_xlfn.XLOOKUP(N572,#REF!,#REF!))</f>
        <v/>
      </c>
      <c r="J572" s="105" t="str">
        <f>IF(B572="","",_xlfn.XLOOKUP(N572,#REF!,芝麻工资表!B:B))</f>
        <v/>
      </c>
      <c r="K572" s="105" t="str">
        <f t="shared" si="48"/>
        <v/>
      </c>
      <c r="L572" s="105" t="str">
        <f t="shared" si="49"/>
        <v/>
      </c>
      <c r="M572" s="105" t="str">
        <f>IF(Q572="","",_xlfn.XLOOKUP(Q572,立项!W:W,立项!H:H))</f>
        <v/>
      </c>
      <c r="N572" s="109" t="str">
        <f t="shared" si="50"/>
        <v/>
      </c>
      <c r="O572" s="109" t="str">
        <f t="shared" si="51"/>
        <v/>
      </c>
      <c r="P572" s="110" t="str">
        <f t="shared" si="52"/>
        <v/>
      </c>
      <c r="Q572" s="114" t="str">
        <f t="shared" si="53"/>
        <v/>
      </c>
      <c r="R572" s="82"/>
      <c r="S572" s="81"/>
      <c r="T572" s="81"/>
      <c r="U572" s="81"/>
    </row>
    <row r="573" s="72" customFormat="1" customHeight="1" spans="2:21">
      <c r="B573" s="73"/>
      <c r="C573" s="74"/>
      <c r="D573" s="74"/>
      <c r="E573" s="74"/>
      <c r="F573" s="75"/>
      <c r="G573" s="76"/>
      <c r="H573" s="77"/>
      <c r="I573" s="108" t="str">
        <f>IF(B573="","",_xlfn.XLOOKUP(N573,#REF!,#REF!))</f>
        <v/>
      </c>
      <c r="J573" s="105" t="str">
        <f>IF(B573="","",_xlfn.XLOOKUP(N573,#REF!,芝麻工资表!B:B))</f>
        <v/>
      </c>
      <c r="K573" s="105" t="str">
        <f t="shared" si="48"/>
        <v/>
      </c>
      <c r="L573" s="105" t="str">
        <f t="shared" si="49"/>
        <v/>
      </c>
      <c r="M573" s="105" t="str">
        <f>IF(Q573="","",_xlfn.XLOOKUP(Q573,立项!W:W,立项!H:H))</f>
        <v/>
      </c>
      <c r="N573" s="109" t="str">
        <f t="shared" si="50"/>
        <v/>
      </c>
      <c r="O573" s="109" t="str">
        <f t="shared" si="51"/>
        <v/>
      </c>
      <c r="P573" s="110" t="str">
        <f t="shared" si="52"/>
        <v/>
      </c>
      <c r="Q573" s="114" t="str">
        <f t="shared" si="53"/>
        <v/>
      </c>
      <c r="R573" s="82"/>
      <c r="S573" s="81"/>
      <c r="T573" s="81"/>
      <c r="U573" s="81"/>
    </row>
    <row r="574" s="72" customFormat="1" customHeight="1" spans="2:21">
      <c r="B574" s="73"/>
      <c r="C574" s="74"/>
      <c r="D574" s="74"/>
      <c r="E574" s="74"/>
      <c r="F574" s="75"/>
      <c r="G574" s="76"/>
      <c r="H574" s="77"/>
      <c r="I574" s="108" t="str">
        <f>IF(B574="","",_xlfn.XLOOKUP(N574,#REF!,#REF!))</f>
        <v/>
      </c>
      <c r="J574" s="105" t="str">
        <f>IF(B574="","",_xlfn.XLOOKUP(N574,#REF!,芝麻工资表!B:B))</f>
        <v/>
      </c>
      <c r="K574" s="105" t="str">
        <f t="shared" si="48"/>
        <v/>
      </c>
      <c r="L574" s="105" t="str">
        <f t="shared" si="49"/>
        <v/>
      </c>
      <c r="M574" s="105" t="str">
        <f>IF(Q574="","",_xlfn.XLOOKUP(Q574,立项!W:W,立项!H:H))</f>
        <v/>
      </c>
      <c r="N574" s="109" t="str">
        <f t="shared" si="50"/>
        <v/>
      </c>
      <c r="O574" s="109" t="str">
        <f t="shared" si="51"/>
        <v/>
      </c>
      <c r="P574" s="110" t="str">
        <f t="shared" si="52"/>
        <v/>
      </c>
      <c r="Q574" s="114" t="str">
        <f t="shared" si="53"/>
        <v/>
      </c>
      <c r="R574" s="82"/>
      <c r="S574" s="81"/>
      <c r="T574" s="81"/>
      <c r="U574" s="81"/>
    </row>
    <row r="575" s="72" customFormat="1" customHeight="1" spans="2:21">
      <c r="B575" s="73"/>
      <c r="C575" s="74"/>
      <c r="D575" s="74"/>
      <c r="E575" s="74"/>
      <c r="F575" s="75"/>
      <c r="G575" s="76"/>
      <c r="H575" s="77"/>
      <c r="I575" s="108" t="str">
        <f>IF(B575="","",_xlfn.XLOOKUP(N575,#REF!,#REF!))</f>
        <v/>
      </c>
      <c r="J575" s="105" t="str">
        <f>IF(B575="","",_xlfn.XLOOKUP(N575,#REF!,芝麻工资表!B:B))</f>
        <v/>
      </c>
      <c r="K575" s="105" t="str">
        <f t="shared" si="48"/>
        <v/>
      </c>
      <c r="L575" s="105" t="str">
        <f t="shared" si="49"/>
        <v/>
      </c>
      <c r="M575" s="105" t="str">
        <f>IF(Q575="","",_xlfn.XLOOKUP(Q575,立项!W:W,立项!H:H))</f>
        <v/>
      </c>
      <c r="N575" s="109" t="str">
        <f t="shared" si="50"/>
        <v/>
      </c>
      <c r="O575" s="109" t="str">
        <f t="shared" si="51"/>
        <v/>
      </c>
      <c r="P575" s="110" t="str">
        <f t="shared" si="52"/>
        <v/>
      </c>
      <c r="Q575" s="114" t="str">
        <f t="shared" si="53"/>
        <v/>
      </c>
      <c r="R575" s="82"/>
      <c r="S575" s="81"/>
      <c r="T575" s="81"/>
      <c r="U575" s="81"/>
    </row>
    <row r="576" s="72" customFormat="1" customHeight="1" spans="2:21">
      <c r="B576" s="73"/>
      <c r="C576" s="74"/>
      <c r="D576" s="74"/>
      <c r="E576" s="74"/>
      <c r="F576" s="75"/>
      <c r="G576" s="76"/>
      <c r="H576" s="77"/>
      <c r="I576" s="108" t="str">
        <f>IF(B576="","",_xlfn.XLOOKUP(N576,#REF!,#REF!))</f>
        <v/>
      </c>
      <c r="J576" s="105" t="str">
        <f>IF(B576="","",_xlfn.XLOOKUP(N576,#REF!,芝麻工资表!B:B))</f>
        <v/>
      </c>
      <c r="K576" s="105" t="str">
        <f t="shared" si="48"/>
        <v/>
      </c>
      <c r="L576" s="105" t="str">
        <f t="shared" si="49"/>
        <v/>
      </c>
      <c r="M576" s="105" t="str">
        <f>IF(Q576="","",_xlfn.XLOOKUP(Q576,立项!W:W,立项!H:H))</f>
        <v/>
      </c>
      <c r="N576" s="109" t="str">
        <f t="shared" si="50"/>
        <v/>
      </c>
      <c r="O576" s="109" t="str">
        <f t="shared" si="51"/>
        <v/>
      </c>
      <c r="P576" s="110" t="str">
        <f t="shared" si="52"/>
        <v/>
      </c>
      <c r="Q576" s="114" t="str">
        <f t="shared" si="53"/>
        <v/>
      </c>
      <c r="R576" s="82"/>
      <c r="S576" s="81"/>
      <c r="T576" s="81"/>
      <c r="U576" s="81"/>
    </row>
    <row r="577" s="72" customFormat="1" customHeight="1" spans="2:21">
      <c r="B577" s="73"/>
      <c r="C577" s="74"/>
      <c r="D577" s="74"/>
      <c r="E577" s="74"/>
      <c r="F577" s="75"/>
      <c r="G577" s="76"/>
      <c r="H577" s="77"/>
      <c r="I577" s="108" t="str">
        <f>IF(B577="","",_xlfn.XLOOKUP(N577,#REF!,#REF!))</f>
        <v/>
      </c>
      <c r="J577" s="105" t="str">
        <f>IF(B577="","",_xlfn.XLOOKUP(N577,#REF!,芝麻工资表!B:B))</f>
        <v/>
      </c>
      <c r="K577" s="105" t="str">
        <f t="shared" si="48"/>
        <v/>
      </c>
      <c r="L577" s="105" t="str">
        <f t="shared" si="49"/>
        <v/>
      </c>
      <c r="M577" s="105" t="str">
        <f>IF(Q577="","",_xlfn.XLOOKUP(Q577,立项!W:W,立项!H:H))</f>
        <v/>
      </c>
      <c r="N577" s="109" t="str">
        <f t="shared" si="50"/>
        <v/>
      </c>
      <c r="O577" s="109" t="str">
        <f t="shared" si="51"/>
        <v/>
      </c>
      <c r="P577" s="110" t="str">
        <f t="shared" si="52"/>
        <v/>
      </c>
      <c r="Q577" s="114" t="str">
        <f t="shared" si="53"/>
        <v/>
      </c>
      <c r="R577" s="82"/>
      <c r="S577" s="81"/>
      <c r="T577" s="81"/>
      <c r="U577" s="81"/>
    </row>
    <row r="578" s="72" customFormat="1" customHeight="1" spans="2:21">
      <c r="B578" s="73"/>
      <c r="C578" s="74"/>
      <c r="D578" s="74"/>
      <c r="E578" s="74"/>
      <c r="F578" s="75"/>
      <c r="G578" s="76"/>
      <c r="H578" s="77"/>
      <c r="I578" s="108" t="str">
        <f>IF(B578="","",_xlfn.XLOOKUP(N578,#REF!,#REF!))</f>
        <v/>
      </c>
      <c r="J578" s="105" t="str">
        <f>IF(B578="","",_xlfn.XLOOKUP(N578,#REF!,芝麻工资表!B:B))</f>
        <v/>
      </c>
      <c r="K578" s="105" t="str">
        <f t="shared" ref="K578:K641" si="54">IF(F578="","",F578-L578)</f>
        <v/>
      </c>
      <c r="L578" s="105" t="str">
        <f t="shared" ref="L578:L641" si="55">IF(F578="","",F578*G578/(1+G578))</f>
        <v/>
      </c>
      <c r="M578" s="105" t="str">
        <f>IF(Q578="","",_xlfn.XLOOKUP(Q578,立项!W:W,立项!H:H))</f>
        <v/>
      </c>
      <c r="N578" s="109" t="str">
        <f t="shared" ref="N578:N641" si="56">IF(H578="","",LEFT(B578,7))</f>
        <v/>
      </c>
      <c r="O578" s="109" t="str">
        <f t="shared" ref="O578:O641" si="57">IF(H578="","",MONTH(H578))</f>
        <v/>
      </c>
      <c r="P578" s="110" t="str">
        <f t="shared" ref="P578:P641" si="58">IF(H578="","",DAY(H578))</f>
        <v/>
      </c>
      <c r="Q578" s="114" t="str">
        <f t="shared" ref="Q578:Q641" si="59">IF(B578="","",MID(B578,9,16))</f>
        <v/>
      </c>
      <c r="R578" s="82"/>
      <c r="S578" s="81"/>
      <c r="T578" s="81"/>
      <c r="U578" s="81"/>
    </row>
    <row r="579" s="72" customFormat="1" customHeight="1" spans="2:21">
      <c r="B579" s="73"/>
      <c r="C579" s="74"/>
      <c r="D579" s="74"/>
      <c r="E579" s="74"/>
      <c r="F579" s="75"/>
      <c r="G579" s="76"/>
      <c r="H579" s="77"/>
      <c r="I579" s="108" t="str">
        <f>IF(B579="","",_xlfn.XLOOKUP(N579,#REF!,#REF!))</f>
        <v/>
      </c>
      <c r="J579" s="105" t="str">
        <f>IF(B579="","",_xlfn.XLOOKUP(N579,#REF!,芝麻工资表!B:B))</f>
        <v/>
      </c>
      <c r="K579" s="105" t="str">
        <f t="shared" si="54"/>
        <v/>
      </c>
      <c r="L579" s="105" t="str">
        <f t="shared" si="55"/>
        <v/>
      </c>
      <c r="M579" s="105" t="str">
        <f>IF(Q579="","",_xlfn.XLOOKUP(Q579,立项!W:W,立项!H:H))</f>
        <v/>
      </c>
      <c r="N579" s="109" t="str">
        <f t="shared" si="56"/>
        <v/>
      </c>
      <c r="O579" s="109" t="str">
        <f t="shared" si="57"/>
        <v/>
      </c>
      <c r="P579" s="110" t="str">
        <f t="shared" si="58"/>
        <v/>
      </c>
      <c r="Q579" s="114" t="str">
        <f t="shared" si="59"/>
        <v/>
      </c>
      <c r="R579" s="82"/>
      <c r="S579" s="81"/>
      <c r="T579" s="81"/>
      <c r="U579" s="81"/>
    </row>
    <row r="580" s="72" customFormat="1" customHeight="1" spans="2:21">
      <c r="B580" s="73"/>
      <c r="C580" s="74"/>
      <c r="D580" s="74"/>
      <c r="E580" s="74"/>
      <c r="F580" s="75"/>
      <c r="G580" s="76"/>
      <c r="H580" s="77"/>
      <c r="I580" s="108" t="str">
        <f>IF(B580="","",_xlfn.XLOOKUP(N580,#REF!,#REF!))</f>
        <v/>
      </c>
      <c r="J580" s="105" t="str">
        <f>IF(B580="","",_xlfn.XLOOKUP(N580,#REF!,芝麻工资表!B:B))</f>
        <v/>
      </c>
      <c r="K580" s="105" t="str">
        <f t="shared" si="54"/>
        <v/>
      </c>
      <c r="L580" s="105" t="str">
        <f t="shared" si="55"/>
        <v/>
      </c>
      <c r="M580" s="105" t="str">
        <f>IF(Q580="","",_xlfn.XLOOKUP(Q580,立项!W:W,立项!H:H))</f>
        <v/>
      </c>
      <c r="N580" s="109" t="str">
        <f t="shared" si="56"/>
        <v/>
      </c>
      <c r="O580" s="109" t="str">
        <f t="shared" si="57"/>
        <v/>
      </c>
      <c r="P580" s="110" t="str">
        <f t="shared" si="58"/>
        <v/>
      </c>
      <c r="Q580" s="114" t="str">
        <f t="shared" si="59"/>
        <v/>
      </c>
      <c r="R580" s="82"/>
      <c r="S580" s="81"/>
      <c r="T580" s="81"/>
      <c r="U580" s="81"/>
    </row>
    <row r="581" s="72" customFormat="1" customHeight="1" spans="2:21">
      <c r="B581" s="73"/>
      <c r="C581" s="74"/>
      <c r="D581" s="74"/>
      <c r="E581" s="74"/>
      <c r="F581" s="75"/>
      <c r="G581" s="76"/>
      <c r="H581" s="77"/>
      <c r="I581" s="108" t="str">
        <f>IF(B581="","",_xlfn.XLOOKUP(N581,#REF!,#REF!))</f>
        <v/>
      </c>
      <c r="J581" s="105" t="str">
        <f>IF(B581="","",_xlfn.XLOOKUP(N581,#REF!,芝麻工资表!B:B))</f>
        <v/>
      </c>
      <c r="K581" s="105" t="str">
        <f t="shared" si="54"/>
        <v/>
      </c>
      <c r="L581" s="105" t="str">
        <f t="shared" si="55"/>
        <v/>
      </c>
      <c r="M581" s="105" t="str">
        <f>IF(Q581="","",_xlfn.XLOOKUP(Q581,立项!W:W,立项!H:H))</f>
        <v/>
      </c>
      <c r="N581" s="109" t="str">
        <f t="shared" si="56"/>
        <v/>
      </c>
      <c r="O581" s="109" t="str">
        <f t="shared" si="57"/>
        <v/>
      </c>
      <c r="P581" s="110" t="str">
        <f t="shared" si="58"/>
        <v/>
      </c>
      <c r="Q581" s="114" t="str">
        <f t="shared" si="59"/>
        <v/>
      </c>
      <c r="R581" s="82"/>
      <c r="S581" s="81"/>
      <c r="T581" s="81"/>
      <c r="U581" s="81"/>
    </row>
    <row r="582" s="72" customFormat="1" customHeight="1" spans="2:21">
      <c r="B582" s="73"/>
      <c r="C582" s="74"/>
      <c r="D582" s="74"/>
      <c r="E582" s="74"/>
      <c r="F582" s="75"/>
      <c r="G582" s="76"/>
      <c r="H582" s="77"/>
      <c r="I582" s="108" t="str">
        <f>IF(B582="","",_xlfn.XLOOKUP(N582,#REF!,#REF!))</f>
        <v/>
      </c>
      <c r="J582" s="105" t="str">
        <f>IF(B582="","",_xlfn.XLOOKUP(N582,#REF!,芝麻工资表!B:B))</f>
        <v/>
      </c>
      <c r="K582" s="105" t="str">
        <f t="shared" si="54"/>
        <v/>
      </c>
      <c r="L582" s="105" t="str">
        <f t="shared" si="55"/>
        <v/>
      </c>
      <c r="M582" s="105" t="str">
        <f>IF(Q582="","",_xlfn.XLOOKUP(Q582,立项!W:W,立项!H:H))</f>
        <v/>
      </c>
      <c r="N582" s="109" t="str">
        <f t="shared" si="56"/>
        <v/>
      </c>
      <c r="O582" s="109" t="str">
        <f t="shared" si="57"/>
        <v/>
      </c>
      <c r="P582" s="110" t="str">
        <f t="shared" si="58"/>
        <v/>
      </c>
      <c r="Q582" s="114" t="str">
        <f t="shared" si="59"/>
        <v/>
      </c>
      <c r="R582" s="82"/>
      <c r="S582" s="81"/>
      <c r="T582" s="81"/>
      <c r="U582" s="81"/>
    </row>
    <row r="583" s="72" customFormat="1" customHeight="1" spans="2:21">
      <c r="B583" s="73"/>
      <c r="C583" s="74"/>
      <c r="D583" s="74"/>
      <c r="E583" s="74"/>
      <c r="F583" s="75"/>
      <c r="G583" s="76"/>
      <c r="H583" s="77"/>
      <c r="I583" s="108" t="str">
        <f>IF(B583="","",_xlfn.XLOOKUP(N583,#REF!,#REF!))</f>
        <v/>
      </c>
      <c r="J583" s="105" t="str">
        <f>IF(B583="","",_xlfn.XLOOKUP(N583,#REF!,芝麻工资表!B:B))</f>
        <v/>
      </c>
      <c r="K583" s="105" t="str">
        <f t="shared" si="54"/>
        <v/>
      </c>
      <c r="L583" s="105" t="str">
        <f t="shared" si="55"/>
        <v/>
      </c>
      <c r="M583" s="105" t="str">
        <f>IF(Q583="","",_xlfn.XLOOKUP(Q583,立项!W:W,立项!H:H))</f>
        <v/>
      </c>
      <c r="N583" s="109" t="str">
        <f t="shared" si="56"/>
        <v/>
      </c>
      <c r="O583" s="109" t="str">
        <f t="shared" si="57"/>
        <v/>
      </c>
      <c r="P583" s="110" t="str">
        <f t="shared" si="58"/>
        <v/>
      </c>
      <c r="Q583" s="114" t="str">
        <f t="shared" si="59"/>
        <v/>
      </c>
      <c r="R583" s="82"/>
      <c r="S583" s="81"/>
      <c r="T583" s="81"/>
      <c r="U583" s="81"/>
    </row>
    <row r="584" s="72" customFormat="1" customHeight="1" spans="2:21">
      <c r="B584" s="73"/>
      <c r="C584" s="74"/>
      <c r="D584" s="74"/>
      <c r="E584" s="74"/>
      <c r="F584" s="75"/>
      <c r="G584" s="76"/>
      <c r="H584" s="77"/>
      <c r="I584" s="108" t="str">
        <f>IF(B584="","",_xlfn.XLOOKUP(N584,#REF!,#REF!))</f>
        <v/>
      </c>
      <c r="J584" s="105" t="str">
        <f>IF(B584="","",_xlfn.XLOOKUP(N584,#REF!,芝麻工资表!B:B))</f>
        <v/>
      </c>
      <c r="K584" s="105" t="str">
        <f t="shared" si="54"/>
        <v/>
      </c>
      <c r="L584" s="105" t="str">
        <f t="shared" si="55"/>
        <v/>
      </c>
      <c r="M584" s="105" t="str">
        <f>IF(Q584="","",_xlfn.XLOOKUP(Q584,立项!W:W,立项!H:H))</f>
        <v/>
      </c>
      <c r="N584" s="109" t="str">
        <f t="shared" si="56"/>
        <v/>
      </c>
      <c r="O584" s="109" t="str">
        <f t="shared" si="57"/>
        <v/>
      </c>
      <c r="P584" s="110" t="str">
        <f t="shared" si="58"/>
        <v/>
      </c>
      <c r="Q584" s="114" t="str">
        <f t="shared" si="59"/>
        <v/>
      </c>
      <c r="R584" s="82"/>
      <c r="S584" s="81"/>
      <c r="T584" s="81"/>
      <c r="U584" s="81"/>
    </row>
    <row r="585" s="72" customFormat="1" customHeight="1" spans="2:21">
      <c r="B585" s="73"/>
      <c r="C585" s="74"/>
      <c r="D585" s="74"/>
      <c r="E585" s="74"/>
      <c r="F585" s="75"/>
      <c r="G585" s="76"/>
      <c r="H585" s="77"/>
      <c r="I585" s="108" t="str">
        <f>IF(B585="","",_xlfn.XLOOKUP(N585,#REF!,#REF!))</f>
        <v/>
      </c>
      <c r="J585" s="105" t="str">
        <f>IF(B585="","",_xlfn.XLOOKUP(N585,#REF!,芝麻工资表!B:B))</f>
        <v/>
      </c>
      <c r="K585" s="105" t="str">
        <f t="shared" si="54"/>
        <v/>
      </c>
      <c r="L585" s="105" t="str">
        <f t="shared" si="55"/>
        <v/>
      </c>
      <c r="M585" s="105" t="str">
        <f>IF(Q585="","",_xlfn.XLOOKUP(Q585,立项!W:W,立项!H:H))</f>
        <v/>
      </c>
      <c r="N585" s="109" t="str">
        <f t="shared" si="56"/>
        <v/>
      </c>
      <c r="O585" s="109" t="str">
        <f t="shared" si="57"/>
        <v/>
      </c>
      <c r="P585" s="110" t="str">
        <f t="shared" si="58"/>
        <v/>
      </c>
      <c r="Q585" s="114" t="str">
        <f t="shared" si="59"/>
        <v/>
      </c>
      <c r="R585" s="82"/>
      <c r="S585" s="81"/>
      <c r="T585" s="81"/>
      <c r="U585" s="81"/>
    </row>
    <row r="586" s="72" customFormat="1" customHeight="1" spans="2:21">
      <c r="B586" s="73"/>
      <c r="C586" s="74"/>
      <c r="D586" s="74"/>
      <c r="E586" s="74"/>
      <c r="F586" s="75"/>
      <c r="G586" s="76"/>
      <c r="H586" s="77"/>
      <c r="I586" s="108" t="str">
        <f>IF(B586="","",_xlfn.XLOOKUP(N586,#REF!,#REF!))</f>
        <v/>
      </c>
      <c r="J586" s="105" t="str">
        <f>IF(B586="","",_xlfn.XLOOKUP(N586,#REF!,芝麻工资表!B:B))</f>
        <v/>
      </c>
      <c r="K586" s="105" t="str">
        <f t="shared" si="54"/>
        <v/>
      </c>
      <c r="L586" s="105" t="str">
        <f t="shared" si="55"/>
        <v/>
      </c>
      <c r="M586" s="105" t="str">
        <f>IF(Q586="","",_xlfn.XLOOKUP(Q586,立项!W:W,立项!H:H))</f>
        <v/>
      </c>
      <c r="N586" s="109" t="str">
        <f t="shared" si="56"/>
        <v/>
      </c>
      <c r="O586" s="109" t="str">
        <f t="shared" si="57"/>
        <v/>
      </c>
      <c r="P586" s="110" t="str">
        <f t="shared" si="58"/>
        <v/>
      </c>
      <c r="Q586" s="114" t="str">
        <f t="shared" si="59"/>
        <v/>
      </c>
      <c r="R586" s="82"/>
      <c r="S586" s="81"/>
      <c r="T586" s="81"/>
      <c r="U586" s="81"/>
    </row>
    <row r="587" s="72" customFormat="1" customHeight="1" spans="2:21">
      <c r="B587" s="73"/>
      <c r="C587" s="74"/>
      <c r="D587" s="74"/>
      <c r="E587" s="74"/>
      <c r="F587" s="75"/>
      <c r="G587" s="76"/>
      <c r="H587" s="77"/>
      <c r="I587" s="108" t="str">
        <f>IF(B587="","",_xlfn.XLOOKUP(N587,#REF!,#REF!))</f>
        <v/>
      </c>
      <c r="J587" s="105" t="str">
        <f>IF(B587="","",_xlfn.XLOOKUP(N587,#REF!,芝麻工资表!B:B))</f>
        <v/>
      </c>
      <c r="K587" s="105" t="str">
        <f t="shared" si="54"/>
        <v/>
      </c>
      <c r="L587" s="105" t="str">
        <f t="shared" si="55"/>
        <v/>
      </c>
      <c r="M587" s="105" t="str">
        <f>IF(Q587="","",_xlfn.XLOOKUP(Q587,立项!W:W,立项!H:H))</f>
        <v/>
      </c>
      <c r="N587" s="109" t="str">
        <f t="shared" si="56"/>
        <v/>
      </c>
      <c r="O587" s="109" t="str">
        <f t="shared" si="57"/>
        <v/>
      </c>
      <c r="P587" s="110" t="str">
        <f t="shared" si="58"/>
        <v/>
      </c>
      <c r="Q587" s="114" t="str">
        <f t="shared" si="59"/>
        <v/>
      </c>
      <c r="R587" s="82"/>
      <c r="S587" s="81"/>
      <c r="T587" s="81"/>
      <c r="U587" s="81"/>
    </row>
    <row r="588" s="72" customFormat="1" customHeight="1" spans="2:21">
      <c r="B588" s="73"/>
      <c r="C588" s="74"/>
      <c r="D588" s="74"/>
      <c r="E588" s="74"/>
      <c r="F588" s="75"/>
      <c r="G588" s="76"/>
      <c r="H588" s="77"/>
      <c r="I588" s="108" t="str">
        <f>IF(B588="","",_xlfn.XLOOKUP(N588,#REF!,#REF!))</f>
        <v/>
      </c>
      <c r="J588" s="105" t="str">
        <f>IF(B588="","",_xlfn.XLOOKUP(N588,#REF!,芝麻工资表!B:B))</f>
        <v/>
      </c>
      <c r="K588" s="105" t="str">
        <f t="shared" si="54"/>
        <v/>
      </c>
      <c r="L588" s="105" t="str">
        <f t="shared" si="55"/>
        <v/>
      </c>
      <c r="M588" s="105" t="str">
        <f>IF(Q588="","",_xlfn.XLOOKUP(Q588,立项!W:W,立项!H:H))</f>
        <v/>
      </c>
      <c r="N588" s="109" t="str">
        <f t="shared" si="56"/>
        <v/>
      </c>
      <c r="O588" s="109" t="str">
        <f t="shared" si="57"/>
        <v/>
      </c>
      <c r="P588" s="110" t="str">
        <f t="shared" si="58"/>
        <v/>
      </c>
      <c r="Q588" s="114" t="str">
        <f t="shared" si="59"/>
        <v/>
      </c>
      <c r="R588" s="82"/>
      <c r="S588" s="81"/>
      <c r="T588" s="81"/>
      <c r="U588" s="81"/>
    </row>
    <row r="589" s="72" customFormat="1" customHeight="1" spans="2:21">
      <c r="B589" s="73"/>
      <c r="C589" s="74"/>
      <c r="D589" s="74"/>
      <c r="E589" s="74"/>
      <c r="F589" s="75"/>
      <c r="G589" s="76"/>
      <c r="H589" s="77"/>
      <c r="I589" s="108" t="str">
        <f>IF(B589="","",_xlfn.XLOOKUP(N589,#REF!,#REF!))</f>
        <v/>
      </c>
      <c r="J589" s="105" t="str">
        <f>IF(B589="","",_xlfn.XLOOKUP(N589,#REF!,芝麻工资表!B:B))</f>
        <v/>
      </c>
      <c r="K589" s="105" t="str">
        <f t="shared" si="54"/>
        <v/>
      </c>
      <c r="L589" s="105" t="str">
        <f t="shared" si="55"/>
        <v/>
      </c>
      <c r="M589" s="105" t="str">
        <f>IF(Q589="","",_xlfn.XLOOKUP(Q589,立项!W:W,立项!H:H))</f>
        <v/>
      </c>
      <c r="N589" s="109" t="str">
        <f t="shared" si="56"/>
        <v/>
      </c>
      <c r="O589" s="109" t="str">
        <f t="shared" si="57"/>
        <v/>
      </c>
      <c r="P589" s="110" t="str">
        <f t="shared" si="58"/>
        <v/>
      </c>
      <c r="Q589" s="114" t="str">
        <f t="shared" si="59"/>
        <v/>
      </c>
      <c r="R589" s="82"/>
      <c r="S589" s="81"/>
      <c r="T589" s="81"/>
      <c r="U589" s="81"/>
    </row>
    <row r="590" s="72" customFormat="1" customHeight="1" spans="2:21">
      <c r="B590" s="73"/>
      <c r="C590" s="74"/>
      <c r="D590" s="74"/>
      <c r="E590" s="74"/>
      <c r="F590" s="75"/>
      <c r="G590" s="76"/>
      <c r="H590" s="77"/>
      <c r="I590" s="108" t="str">
        <f>IF(B590="","",_xlfn.XLOOKUP(N590,#REF!,#REF!))</f>
        <v/>
      </c>
      <c r="J590" s="105" t="str">
        <f>IF(B590="","",_xlfn.XLOOKUP(N590,#REF!,芝麻工资表!B:B))</f>
        <v/>
      </c>
      <c r="K590" s="105" t="str">
        <f t="shared" si="54"/>
        <v/>
      </c>
      <c r="L590" s="105" t="str">
        <f t="shared" si="55"/>
        <v/>
      </c>
      <c r="M590" s="105" t="str">
        <f>IF(Q590="","",_xlfn.XLOOKUP(Q590,立项!W:W,立项!H:H))</f>
        <v/>
      </c>
      <c r="N590" s="109" t="str">
        <f t="shared" si="56"/>
        <v/>
      </c>
      <c r="O590" s="109" t="str">
        <f t="shared" si="57"/>
        <v/>
      </c>
      <c r="P590" s="110" t="str">
        <f t="shared" si="58"/>
        <v/>
      </c>
      <c r="Q590" s="114" t="str">
        <f t="shared" si="59"/>
        <v/>
      </c>
      <c r="R590" s="82"/>
      <c r="S590" s="81"/>
      <c r="T590" s="81"/>
      <c r="U590" s="81"/>
    </row>
    <row r="591" s="72" customFormat="1" customHeight="1" spans="2:21">
      <c r="B591" s="73"/>
      <c r="C591" s="74"/>
      <c r="D591" s="74"/>
      <c r="E591" s="74"/>
      <c r="F591" s="75"/>
      <c r="G591" s="76"/>
      <c r="H591" s="77"/>
      <c r="I591" s="108" t="str">
        <f>IF(B591="","",_xlfn.XLOOKUP(N591,#REF!,#REF!))</f>
        <v/>
      </c>
      <c r="J591" s="105" t="str">
        <f>IF(B591="","",_xlfn.XLOOKUP(N591,#REF!,芝麻工资表!B:B))</f>
        <v/>
      </c>
      <c r="K591" s="105" t="str">
        <f t="shared" si="54"/>
        <v/>
      </c>
      <c r="L591" s="105" t="str">
        <f t="shared" si="55"/>
        <v/>
      </c>
      <c r="M591" s="105" t="str">
        <f>IF(Q591="","",_xlfn.XLOOKUP(Q591,立项!W:W,立项!H:H))</f>
        <v/>
      </c>
      <c r="N591" s="109" t="str">
        <f t="shared" si="56"/>
        <v/>
      </c>
      <c r="O591" s="109" t="str">
        <f t="shared" si="57"/>
        <v/>
      </c>
      <c r="P591" s="110" t="str">
        <f t="shared" si="58"/>
        <v/>
      </c>
      <c r="Q591" s="114" t="str">
        <f t="shared" si="59"/>
        <v/>
      </c>
      <c r="R591" s="82"/>
      <c r="S591" s="81"/>
      <c r="T591" s="81"/>
      <c r="U591" s="81"/>
    </row>
    <row r="592" s="72" customFormat="1" customHeight="1" spans="2:21">
      <c r="B592" s="73"/>
      <c r="C592" s="74"/>
      <c r="D592" s="74"/>
      <c r="E592" s="74"/>
      <c r="F592" s="75"/>
      <c r="G592" s="76"/>
      <c r="H592" s="77"/>
      <c r="I592" s="108" t="str">
        <f>IF(B592="","",_xlfn.XLOOKUP(N592,#REF!,#REF!))</f>
        <v/>
      </c>
      <c r="J592" s="105" t="str">
        <f>IF(B592="","",_xlfn.XLOOKUP(N592,#REF!,芝麻工资表!B:B))</f>
        <v/>
      </c>
      <c r="K592" s="105" t="str">
        <f t="shared" si="54"/>
        <v/>
      </c>
      <c r="L592" s="105" t="str">
        <f t="shared" si="55"/>
        <v/>
      </c>
      <c r="M592" s="105" t="str">
        <f>IF(Q592="","",_xlfn.XLOOKUP(Q592,立项!W:W,立项!H:H))</f>
        <v/>
      </c>
      <c r="N592" s="109" t="str">
        <f t="shared" si="56"/>
        <v/>
      </c>
      <c r="O592" s="109" t="str">
        <f t="shared" si="57"/>
        <v/>
      </c>
      <c r="P592" s="110" t="str">
        <f t="shared" si="58"/>
        <v/>
      </c>
      <c r="Q592" s="114" t="str">
        <f t="shared" si="59"/>
        <v/>
      </c>
      <c r="R592" s="82"/>
      <c r="S592" s="81"/>
      <c r="T592" s="81"/>
      <c r="U592" s="81"/>
    </row>
    <row r="593" s="72" customFormat="1" customHeight="1" spans="2:21">
      <c r="B593" s="73"/>
      <c r="C593" s="74"/>
      <c r="D593" s="74"/>
      <c r="E593" s="74"/>
      <c r="F593" s="75"/>
      <c r="G593" s="76"/>
      <c r="H593" s="77"/>
      <c r="I593" s="108" t="str">
        <f>IF(B593="","",_xlfn.XLOOKUP(N593,#REF!,#REF!))</f>
        <v/>
      </c>
      <c r="J593" s="105" t="str">
        <f>IF(B593="","",_xlfn.XLOOKUP(N593,#REF!,芝麻工资表!B:B))</f>
        <v/>
      </c>
      <c r="K593" s="105" t="str">
        <f t="shared" si="54"/>
        <v/>
      </c>
      <c r="L593" s="105" t="str">
        <f t="shared" si="55"/>
        <v/>
      </c>
      <c r="M593" s="105" t="str">
        <f>IF(Q593="","",_xlfn.XLOOKUP(Q593,立项!W:W,立项!H:H))</f>
        <v/>
      </c>
      <c r="N593" s="109" t="str">
        <f t="shared" si="56"/>
        <v/>
      </c>
      <c r="O593" s="109" t="str">
        <f t="shared" si="57"/>
        <v/>
      </c>
      <c r="P593" s="110" t="str">
        <f t="shared" si="58"/>
        <v/>
      </c>
      <c r="Q593" s="114" t="str">
        <f t="shared" si="59"/>
        <v/>
      </c>
      <c r="R593" s="82"/>
      <c r="S593" s="81"/>
      <c r="T593" s="81"/>
      <c r="U593" s="81"/>
    </row>
    <row r="594" s="72" customFormat="1" customHeight="1" spans="2:21">
      <c r="B594" s="73"/>
      <c r="C594" s="74"/>
      <c r="D594" s="74"/>
      <c r="E594" s="74"/>
      <c r="F594" s="75"/>
      <c r="G594" s="76"/>
      <c r="H594" s="77"/>
      <c r="I594" s="108" t="str">
        <f>IF(B594="","",_xlfn.XLOOKUP(N594,#REF!,#REF!))</f>
        <v/>
      </c>
      <c r="J594" s="105" t="str">
        <f>IF(B594="","",_xlfn.XLOOKUP(N594,#REF!,芝麻工资表!B:B))</f>
        <v/>
      </c>
      <c r="K594" s="105" t="str">
        <f t="shared" si="54"/>
        <v/>
      </c>
      <c r="L594" s="105" t="str">
        <f t="shared" si="55"/>
        <v/>
      </c>
      <c r="M594" s="105" t="str">
        <f>IF(Q594="","",_xlfn.XLOOKUP(Q594,立项!W:W,立项!H:H))</f>
        <v/>
      </c>
      <c r="N594" s="109" t="str">
        <f t="shared" si="56"/>
        <v/>
      </c>
      <c r="O594" s="109" t="str">
        <f t="shared" si="57"/>
        <v/>
      </c>
      <c r="P594" s="110" t="str">
        <f t="shared" si="58"/>
        <v/>
      </c>
      <c r="Q594" s="114" t="str">
        <f t="shared" si="59"/>
        <v/>
      </c>
      <c r="R594" s="82"/>
      <c r="S594" s="81"/>
      <c r="T594" s="81"/>
      <c r="U594" s="81"/>
    </row>
    <row r="595" s="72" customFormat="1" customHeight="1" spans="2:21">
      <c r="B595" s="73"/>
      <c r="C595" s="74"/>
      <c r="D595" s="74"/>
      <c r="E595" s="74"/>
      <c r="F595" s="75"/>
      <c r="G595" s="76"/>
      <c r="H595" s="77"/>
      <c r="I595" s="108" t="str">
        <f>IF(B595="","",_xlfn.XLOOKUP(N595,#REF!,#REF!))</f>
        <v/>
      </c>
      <c r="J595" s="105" t="str">
        <f>IF(B595="","",_xlfn.XLOOKUP(N595,#REF!,芝麻工资表!B:B))</f>
        <v/>
      </c>
      <c r="K595" s="105" t="str">
        <f t="shared" si="54"/>
        <v/>
      </c>
      <c r="L595" s="105" t="str">
        <f t="shared" si="55"/>
        <v/>
      </c>
      <c r="M595" s="105" t="str">
        <f>IF(Q595="","",_xlfn.XLOOKUP(Q595,立项!W:W,立项!H:H))</f>
        <v/>
      </c>
      <c r="N595" s="109" t="str">
        <f t="shared" si="56"/>
        <v/>
      </c>
      <c r="O595" s="109" t="str">
        <f t="shared" si="57"/>
        <v/>
      </c>
      <c r="P595" s="110" t="str">
        <f t="shared" si="58"/>
        <v/>
      </c>
      <c r="Q595" s="114" t="str">
        <f t="shared" si="59"/>
        <v/>
      </c>
      <c r="R595" s="82"/>
      <c r="S595" s="81"/>
      <c r="T595" s="81"/>
      <c r="U595" s="81"/>
    </row>
    <row r="596" s="72" customFormat="1" customHeight="1" spans="2:21">
      <c r="B596" s="73"/>
      <c r="C596" s="74"/>
      <c r="D596" s="74"/>
      <c r="E596" s="74"/>
      <c r="F596" s="75"/>
      <c r="G596" s="76"/>
      <c r="H596" s="77"/>
      <c r="I596" s="108" t="str">
        <f>IF(B596="","",_xlfn.XLOOKUP(N596,#REF!,#REF!))</f>
        <v/>
      </c>
      <c r="J596" s="105" t="str">
        <f>IF(B596="","",_xlfn.XLOOKUP(N596,#REF!,芝麻工资表!B:B))</f>
        <v/>
      </c>
      <c r="K596" s="105" t="str">
        <f t="shared" si="54"/>
        <v/>
      </c>
      <c r="L596" s="105" t="str">
        <f t="shared" si="55"/>
        <v/>
      </c>
      <c r="M596" s="105" t="str">
        <f>IF(Q596="","",_xlfn.XLOOKUP(Q596,立项!W:W,立项!H:H))</f>
        <v/>
      </c>
      <c r="N596" s="109" t="str">
        <f t="shared" si="56"/>
        <v/>
      </c>
      <c r="O596" s="109" t="str">
        <f t="shared" si="57"/>
        <v/>
      </c>
      <c r="P596" s="110" t="str">
        <f t="shared" si="58"/>
        <v/>
      </c>
      <c r="Q596" s="114" t="str">
        <f t="shared" si="59"/>
        <v/>
      </c>
      <c r="R596" s="82"/>
      <c r="S596" s="81"/>
      <c r="T596" s="81"/>
      <c r="U596" s="81"/>
    </row>
    <row r="597" s="72" customFormat="1" customHeight="1" spans="2:21">
      <c r="B597" s="73"/>
      <c r="C597" s="74"/>
      <c r="D597" s="74"/>
      <c r="E597" s="74"/>
      <c r="F597" s="75"/>
      <c r="G597" s="76"/>
      <c r="H597" s="77"/>
      <c r="I597" s="108" t="str">
        <f>IF(B597="","",_xlfn.XLOOKUP(N597,#REF!,#REF!))</f>
        <v/>
      </c>
      <c r="J597" s="105" t="str">
        <f>IF(B597="","",_xlfn.XLOOKUP(N597,#REF!,芝麻工资表!B:B))</f>
        <v/>
      </c>
      <c r="K597" s="105" t="str">
        <f t="shared" si="54"/>
        <v/>
      </c>
      <c r="L597" s="105" t="str">
        <f t="shared" si="55"/>
        <v/>
      </c>
      <c r="M597" s="105" t="str">
        <f>IF(Q597="","",_xlfn.XLOOKUP(Q597,立项!W:W,立项!H:H))</f>
        <v/>
      </c>
      <c r="N597" s="109" t="str">
        <f t="shared" si="56"/>
        <v/>
      </c>
      <c r="O597" s="109" t="str">
        <f t="shared" si="57"/>
        <v/>
      </c>
      <c r="P597" s="110" t="str">
        <f t="shared" si="58"/>
        <v/>
      </c>
      <c r="Q597" s="114" t="str">
        <f t="shared" si="59"/>
        <v/>
      </c>
      <c r="R597" s="82"/>
      <c r="S597" s="81"/>
      <c r="T597" s="81"/>
      <c r="U597" s="81"/>
    </row>
    <row r="598" s="72" customFormat="1" customHeight="1" spans="2:21">
      <c r="B598" s="73"/>
      <c r="C598" s="74"/>
      <c r="D598" s="74"/>
      <c r="E598" s="74"/>
      <c r="F598" s="75"/>
      <c r="G598" s="76"/>
      <c r="H598" s="77"/>
      <c r="I598" s="108" t="str">
        <f>IF(B598="","",_xlfn.XLOOKUP(N598,#REF!,#REF!))</f>
        <v/>
      </c>
      <c r="J598" s="105" t="str">
        <f>IF(B598="","",_xlfn.XLOOKUP(N598,#REF!,芝麻工资表!B:B))</f>
        <v/>
      </c>
      <c r="K598" s="105" t="str">
        <f t="shared" si="54"/>
        <v/>
      </c>
      <c r="L598" s="105" t="str">
        <f t="shared" si="55"/>
        <v/>
      </c>
      <c r="M598" s="105" t="str">
        <f>IF(Q598="","",_xlfn.XLOOKUP(Q598,立项!W:W,立项!H:H))</f>
        <v/>
      </c>
      <c r="N598" s="109" t="str">
        <f t="shared" si="56"/>
        <v/>
      </c>
      <c r="O598" s="109" t="str">
        <f t="shared" si="57"/>
        <v/>
      </c>
      <c r="P598" s="110" t="str">
        <f t="shared" si="58"/>
        <v/>
      </c>
      <c r="Q598" s="114" t="str">
        <f t="shared" si="59"/>
        <v/>
      </c>
      <c r="R598" s="82"/>
      <c r="S598" s="81"/>
      <c r="T598" s="81"/>
      <c r="U598" s="81"/>
    </row>
    <row r="599" s="72" customFormat="1" customHeight="1" spans="2:21">
      <c r="B599" s="73"/>
      <c r="C599" s="74"/>
      <c r="D599" s="74"/>
      <c r="E599" s="74"/>
      <c r="F599" s="75"/>
      <c r="G599" s="76"/>
      <c r="H599" s="77"/>
      <c r="I599" s="108" t="str">
        <f>IF(B599="","",_xlfn.XLOOKUP(N599,#REF!,#REF!))</f>
        <v/>
      </c>
      <c r="J599" s="105" t="str">
        <f>IF(B599="","",_xlfn.XLOOKUP(N599,#REF!,芝麻工资表!B:B))</f>
        <v/>
      </c>
      <c r="K599" s="105" t="str">
        <f t="shared" si="54"/>
        <v/>
      </c>
      <c r="L599" s="105" t="str">
        <f t="shared" si="55"/>
        <v/>
      </c>
      <c r="M599" s="105" t="str">
        <f>IF(Q599="","",_xlfn.XLOOKUP(Q599,立项!W:W,立项!H:H))</f>
        <v/>
      </c>
      <c r="N599" s="109" t="str">
        <f t="shared" si="56"/>
        <v/>
      </c>
      <c r="O599" s="109" t="str">
        <f t="shared" si="57"/>
        <v/>
      </c>
      <c r="P599" s="110" t="str">
        <f t="shared" si="58"/>
        <v/>
      </c>
      <c r="Q599" s="114" t="str">
        <f t="shared" si="59"/>
        <v/>
      </c>
      <c r="R599" s="82"/>
      <c r="S599" s="81"/>
      <c r="T599" s="81"/>
      <c r="U599" s="81"/>
    </row>
    <row r="600" s="72" customFormat="1" customHeight="1" spans="2:21">
      <c r="B600" s="73"/>
      <c r="C600" s="74"/>
      <c r="D600" s="74"/>
      <c r="E600" s="74"/>
      <c r="F600" s="75"/>
      <c r="G600" s="76"/>
      <c r="H600" s="77"/>
      <c r="I600" s="108" t="str">
        <f>IF(B600="","",_xlfn.XLOOKUP(N600,#REF!,#REF!))</f>
        <v/>
      </c>
      <c r="J600" s="105" t="str">
        <f>IF(B600="","",_xlfn.XLOOKUP(N600,#REF!,芝麻工资表!B:B))</f>
        <v/>
      </c>
      <c r="K600" s="105" t="str">
        <f t="shared" si="54"/>
        <v/>
      </c>
      <c r="L600" s="105" t="str">
        <f t="shared" si="55"/>
        <v/>
      </c>
      <c r="M600" s="105" t="str">
        <f>IF(Q600="","",_xlfn.XLOOKUP(Q600,立项!W:W,立项!H:H))</f>
        <v/>
      </c>
      <c r="N600" s="109" t="str">
        <f t="shared" si="56"/>
        <v/>
      </c>
      <c r="O600" s="109" t="str">
        <f t="shared" si="57"/>
        <v/>
      </c>
      <c r="P600" s="110" t="str">
        <f t="shared" si="58"/>
        <v/>
      </c>
      <c r="Q600" s="114" t="str">
        <f t="shared" si="59"/>
        <v/>
      </c>
      <c r="R600" s="82"/>
      <c r="S600" s="81"/>
      <c r="T600" s="81"/>
      <c r="U600" s="81"/>
    </row>
    <row r="601" s="72" customFormat="1" customHeight="1" spans="2:21">
      <c r="B601" s="73"/>
      <c r="C601" s="74"/>
      <c r="D601" s="74"/>
      <c r="E601" s="74"/>
      <c r="F601" s="75"/>
      <c r="G601" s="76"/>
      <c r="H601" s="77"/>
      <c r="I601" s="108" t="str">
        <f>IF(B601="","",_xlfn.XLOOKUP(N601,#REF!,#REF!))</f>
        <v/>
      </c>
      <c r="J601" s="105" t="str">
        <f>IF(B601="","",_xlfn.XLOOKUP(N601,#REF!,芝麻工资表!B:B))</f>
        <v/>
      </c>
      <c r="K601" s="105" t="str">
        <f t="shared" si="54"/>
        <v/>
      </c>
      <c r="L601" s="105" t="str">
        <f t="shared" si="55"/>
        <v/>
      </c>
      <c r="M601" s="105" t="str">
        <f>IF(Q601="","",_xlfn.XLOOKUP(Q601,立项!W:W,立项!H:H))</f>
        <v/>
      </c>
      <c r="N601" s="109" t="str">
        <f t="shared" si="56"/>
        <v/>
      </c>
      <c r="O601" s="109" t="str">
        <f t="shared" si="57"/>
        <v/>
      </c>
      <c r="P601" s="110" t="str">
        <f t="shared" si="58"/>
        <v/>
      </c>
      <c r="Q601" s="114" t="str">
        <f t="shared" si="59"/>
        <v/>
      </c>
      <c r="R601" s="82"/>
      <c r="S601" s="81"/>
      <c r="T601" s="81"/>
      <c r="U601" s="81"/>
    </row>
    <row r="602" s="72" customFormat="1" customHeight="1" spans="2:21">
      <c r="B602" s="73"/>
      <c r="C602" s="74"/>
      <c r="D602" s="74"/>
      <c r="E602" s="74"/>
      <c r="F602" s="75"/>
      <c r="G602" s="76"/>
      <c r="H602" s="77"/>
      <c r="I602" s="108" t="str">
        <f>IF(B602="","",_xlfn.XLOOKUP(N602,#REF!,#REF!))</f>
        <v/>
      </c>
      <c r="J602" s="105" t="str">
        <f>IF(B602="","",_xlfn.XLOOKUP(N602,#REF!,芝麻工资表!B:B))</f>
        <v/>
      </c>
      <c r="K602" s="105" t="str">
        <f t="shared" si="54"/>
        <v/>
      </c>
      <c r="L602" s="105" t="str">
        <f t="shared" si="55"/>
        <v/>
      </c>
      <c r="M602" s="105" t="str">
        <f>IF(Q602="","",_xlfn.XLOOKUP(Q602,立项!W:W,立项!H:H))</f>
        <v/>
      </c>
      <c r="N602" s="109" t="str">
        <f t="shared" si="56"/>
        <v/>
      </c>
      <c r="O602" s="109" t="str">
        <f t="shared" si="57"/>
        <v/>
      </c>
      <c r="P602" s="110" t="str">
        <f t="shared" si="58"/>
        <v/>
      </c>
      <c r="Q602" s="114" t="str">
        <f t="shared" si="59"/>
        <v/>
      </c>
      <c r="R602" s="82"/>
      <c r="S602" s="81"/>
      <c r="T602" s="81"/>
      <c r="U602" s="81"/>
    </row>
    <row r="603" s="72" customFormat="1" customHeight="1" spans="2:21">
      <c r="B603" s="73"/>
      <c r="C603" s="74"/>
      <c r="D603" s="74"/>
      <c r="E603" s="74"/>
      <c r="F603" s="75"/>
      <c r="G603" s="76"/>
      <c r="H603" s="77"/>
      <c r="I603" s="108" t="str">
        <f>IF(B603="","",_xlfn.XLOOKUP(N603,#REF!,#REF!))</f>
        <v/>
      </c>
      <c r="J603" s="105" t="str">
        <f>IF(B603="","",_xlfn.XLOOKUP(N603,#REF!,芝麻工资表!B:B))</f>
        <v/>
      </c>
      <c r="K603" s="105" t="str">
        <f t="shared" si="54"/>
        <v/>
      </c>
      <c r="L603" s="105" t="str">
        <f t="shared" si="55"/>
        <v/>
      </c>
      <c r="M603" s="105" t="str">
        <f>IF(Q603="","",_xlfn.XLOOKUP(Q603,立项!W:W,立项!H:H))</f>
        <v/>
      </c>
      <c r="N603" s="109" t="str">
        <f t="shared" si="56"/>
        <v/>
      </c>
      <c r="O603" s="109" t="str">
        <f t="shared" si="57"/>
        <v/>
      </c>
      <c r="P603" s="110" t="str">
        <f t="shared" si="58"/>
        <v/>
      </c>
      <c r="Q603" s="114" t="str">
        <f t="shared" si="59"/>
        <v/>
      </c>
      <c r="R603" s="82"/>
      <c r="S603" s="81"/>
      <c r="T603" s="81"/>
      <c r="U603" s="81"/>
    </row>
    <row r="604" s="72" customFormat="1" customHeight="1" spans="2:21">
      <c r="B604" s="73"/>
      <c r="C604" s="74"/>
      <c r="D604" s="74"/>
      <c r="E604" s="74"/>
      <c r="F604" s="75"/>
      <c r="G604" s="76"/>
      <c r="H604" s="77"/>
      <c r="I604" s="108" t="str">
        <f>IF(B604="","",_xlfn.XLOOKUP(N604,#REF!,#REF!))</f>
        <v/>
      </c>
      <c r="J604" s="105" t="str">
        <f>IF(B604="","",_xlfn.XLOOKUP(N604,#REF!,芝麻工资表!B:B))</f>
        <v/>
      </c>
      <c r="K604" s="105" t="str">
        <f t="shared" si="54"/>
        <v/>
      </c>
      <c r="L604" s="105" t="str">
        <f t="shared" si="55"/>
        <v/>
      </c>
      <c r="M604" s="105" t="str">
        <f>IF(Q604="","",_xlfn.XLOOKUP(Q604,立项!W:W,立项!H:H))</f>
        <v/>
      </c>
      <c r="N604" s="109" t="str">
        <f t="shared" si="56"/>
        <v/>
      </c>
      <c r="O604" s="109" t="str">
        <f t="shared" si="57"/>
        <v/>
      </c>
      <c r="P604" s="110" t="str">
        <f t="shared" si="58"/>
        <v/>
      </c>
      <c r="Q604" s="114" t="str">
        <f t="shared" si="59"/>
        <v/>
      </c>
      <c r="R604" s="82"/>
      <c r="S604" s="81"/>
      <c r="T604" s="81"/>
      <c r="U604" s="81"/>
    </row>
    <row r="605" s="72" customFormat="1" customHeight="1" spans="2:21">
      <c r="B605" s="73"/>
      <c r="C605" s="74"/>
      <c r="D605" s="74"/>
      <c r="E605" s="74"/>
      <c r="F605" s="75"/>
      <c r="G605" s="76"/>
      <c r="H605" s="77"/>
      <c r="I605" s="108" t="str">
        <f>IF(B605="","",_xlfn.XLOOKUP(N605,#REF!,#REF!))</f>
        <v/>
      </c>
      <c r="J605" s="105" t="str">
        <f>IF(B605="","",_xlfn.XLOOKUP(N605,#REF!,芝麻工资表!B:B))</f>
        <v/>
      </c>
      <c r="K605" s="105" t="str">
        <f t="shared" si="54"/>
        <v/>
      </c>
      <c r="L605" s="105" t="str">
        <f t="shared" si="55"/>
        <v/>
      </c>
      <c r="M605" s="105" t="str">
        <f>IF(Q605="","",_xlfn.XLOOKUP(Q605,立项!W:W,立项!H:H))</f>
        <v/>
      </c>
      <c r="N605" s="109" t="str">
        <f t="shared" si="56"/>
        <v/>
      </c>
      <c r="O605" s="109" t="str">
        <f t="shared" si="57"/>
        <v/>
      </c>
      <c r="P605" s="110" t="str">
        <f t="shared" si="58"/>
        <v/>
      </c>
      <c r="Q605" s="114" t="str">
        <f t="shared" si="59"/>
        <v/>
      </c>
      <c r="R605" s="82"/>
      <c r="S605" s="81"/>
      <c r="T605" s="81"/>
      <c r="U605" s="81"/>
    </row>
    <row r="606" s="72" customFormat="1" customHeight="1" spans="2:21">
      <c r="B606" s="73"/>
      <c r="C606" s="74"/>
      <c r="D606" s="74"/>
      <c r="E606" s="74"/>
      <c r="F606" s="75"/>
      <c r="G606" s="76"/>
      <c r="H606" s="77"/>
      <c r="I606" s="108" t="str">
        <f>IF(B606="","",_xlfn.XLOOKUP(N606,#REF!,#REF!))</f>
        <v/>
      </c>
      <c r="J606" s="105" t="str">
        <f>IF(B606="","",_xlfn.XLOOKUP(N606,#REF!,芝麻工资表!B:B))</f>
        <v/>
      </c>
      <c r="K606" s="105" t="str">
        <f t="shared" si="54"/>
        <v/>
      </c>
      <c r="L606" s="105" t="str">
        <f t="shared" si="55"/>
        <v/>
      </c>
      <c r="M606" s="105" t="str">
        <f>IF(Q606="","",_xlfn.XLOOKUP(Q606,立项!W:W,立项!H:H))</f>
        <v/>
      </c>
      <c r="N606" s="109" t="str">
        <f t="shared" si="56"/>
        <v/>
      </c>
      <c r="O606" s="109" t="str">
        <f t="shared" si="57"/>
        <v/>
      </c>
      <c r="P606" s="110" t="str">
        <f t="shared" si="58"/>
        <v/>
      </c>
      <c r="Q606" s="114" t="str">
        <f t="shared" si="59"/>
        <v/>
      </c>
      <c r="R606" s="82"/>
      <c r="S606" s="81"/>
      <c r="T606" s="81"/>
      <c r="U606" s="81"/>
    </row>
    <row r="607" s="72" customFormat="1" customHeight="1" spans="2:21">
      <c r="B607" s="73"/>
      <c r="C607" s="74"/>
      <c r="D607" s="74"/>
      <c r="E607" s="74"/>
      <c r="F607" s="75"/>
      <c r="G607" s="76"/>
      <c r="H607" s="77"/>
      <c r="I607" s="108" t="str">
        <f>IF(B607="","",_xlfn.XLOOKUP(N607,#REF!,#REF!))</f>
        <v/>
      </c>
      <c r="J607" s="105" t="str">
        <f>IF(B607="","",_xlfn.XLOOKUP(N607,#REF!,芝麻工资表!B:B))</f>
        <v/>
      </c>
      <c r="K607" s="105" t="str">
        <f t="shared" si="54"/>
        <v/>
      </c>
      <c r="L607" s="105" t="str">
        <f t="shared" si="55"/>
        <v/>
      </c>
      <c r="M607" s="105" t="str">
        <f>IF(Q607="","",_xlfn.XLOOKUP(Q607,立项!W:W,立项!H:H))</f>
        <v/>
      </c>
      <c r="N607" s="109" t="str">
        <f t="shared" si="56"/>
        <v/>
      </c>
      <c r="O607" s="109" t="str">
        <f t="shared" si="57"/>
        <v/>
      </c>
      <c r="P607" s="110" t="str">
        <f t="shared" si="58"/>
        <v/>
      </c>
      <c r="Q607" s="114" t="str">
        <f t="shared" si="59"/>
        <v/>
      </c>
      <c r="R607" s="82"/>
      <c r="S607" s="81"/>
      <c r="T607" s="81"/>
      <c r="U607" s="81"/>
    </row>
    <row r="608" s="72" customFormat="1" customHeight="1" spans="2:21">
      <c r="B608" s="73"/>
      <c r="C608" s="74"/>
      <c r="D608" s="74"/>
      <c r="E608" s="74"/>
      <c r="F608" s="75"/>
      <c r="G608" s="76"/>
      <c r="H608" s="77"/>
      <c r="I608" s="108" t="str">
        <f>IF(B608="","",_xlfn.XLOOKUP(N608,#REF!,#REF!))</f>
        <v/>
      </c>
      <c r="J608" s="105" t="str">
        <f>IF(B608="","",_xlfn.XLOOKUP(N608,#REF!,芝麻工资表!B:B))</f>
        <v/>
      </c>
      <c r="K608" s="105" t="str">
        <f t="shared" si="54"/>
        <v/>
      </c>
      <c r="L608" s="105" t="str">
        <f t="shared" si="55"/>
        <v/>
      </c>
      <c r="M608" s="105" t="str">
        <f>IF(Q608="","",_xlfn.XLOOKUP(Q608,立项!W:W,立项!H:H))</f>
        <v/>
      </c>
      <c r="N608" s="109" t="str">
        <f t="shared" si="56"/>
        <v/>
      </c>
      <c r="O608" s="109" t="str">
        <f t="shared" si="57"/>
        <v/>
      </c>
      <c r="P608" s="110" t="str">
        <f t="shared" si="58"/>
        <v/>
      </c>
      <c r="Q608" s="114" t="str">
        <f t="shared" si="59"/>
        <v/>
      </c>
      <c r="R608" s="82"/>
      <c r="S608" s="81"/>
      <c r="T608" s="81"/>
      <c r="U608" s="81"/>
    </row>
    <row r="609" s="72" customFormat="1" customHeight="1" spans="2:21">
      <c r="B609" s="73"/>
      <c r="C609" s="74"/>
      <c r="D609" s="74"/>
      <c r="E609" s="74"/>
      <c r="F609" s="75"/>
      <c r="G609" s="76"/>
      <c r="H609" s="77"/>
      <c r="I609" s="108" t="str">
        <f>IF(B609="","",_xlfn.XLOOKUP(N609,#REF!,#REF!))</f>
        <v/>
      </c>
      <c r="J609" s="105" t="str">
        <f>IF(B609="","",_xlfn.XLOOKUP(N609,#REF!,芝麻工资表!B:B))</f>
        <v/>
      </c>
      <c r="K609" s="105" t="str">
        <f t="shared" si="54"/>
        <v/>
      </c>
      <c r="L609" s="105" t="str">
        <f t="shared" si="55"/>
        <v/>
      </c>
      <c r="M609" s="105" t="str">
        <f>IF(Q609="","",_xlfn.XLOOKUP(Q609,立项!W:W,立项!H:H))</f>
        <v/>
      </c>
      <c r="N609" s="109" t="str">
        <f t="shared" si="56"/>
        <v/>
      </c>
      <c r="O609" s="109" t="str">
        <f t="shared" si="57"/>
        <v/>
      </c>
      <c r="P609" s="110" t="str">
        <f t="shared" si="58"/>
        <v/>
      </c>
      <c r="Q609" s="114" t="str">
        <f t="shared" si="59"/>
        <v/>
      </c>
      <c r="R609" s="82"/>
      <c r="S609" s="81"/>
      <c r="T609" s="81"/>
      <c r="U609" s="81"/>
    </row>
    <row r="610" s="72" customFormat="1" customHeight="1" spans="2:21">
      <c r="B610" s="73"/>
      <c r="C610" s="74"/>
      <c r="D610" s="74"/>
      <c r="E610" s="74"/>
      <c r="F610" s="75"/>
      <c r="G610" s="76"/>
      <c r="H610" s="77"/>
      <c r="I610" s="108" t="str">
        <f>IF(B610="","",_xlfn.XLOOKUP(N610,#REF!,#REF!))</f>
        <v/>
      </c>
      <c r="J610" s="105" t="str">
        <f>IF(B610="","",_xlfn.XLOOKUP(N610,#REF!,芝麻工资表!B:B))</f>
        <v/>
      </c>
      <c r="K610" s="105" t="str">
        <f t="shared" si="54"/>
        <v/>
      </c>
      <c r="L610" s="105" t="str">
        <f t="shared" si="55"/>
        <v/>
      </c>
      <c r="M610" s="105" t="str">
        <f>IF(Q610="","",_xlfn.XLOOKUP(Q610,立项!W:W,立项!H:H))</f>
        <v/>
      </c>
      <c r="N610" s="109" t="str">
        <f t="shared" si="56"/>
        <v/>
      </c>
      <c r="O610" s="109" t="str">
        <f t="shared" si="57"/>
        <v/>
      </c>
      <c r="P610" s="110" t="str">
        <f t="shared" si="58"/>
        <v/>
      </c>
      <c r="Q610" s="114" t="str">
        <f t="shared" si="59"/>
        <v/>
      </c>
      <c r="R610" s="82"/>
      <c r="S610" s="81"/>
      <c r="T610" s="81"/>
      <c r="U610" s="81"/>
    </row>
    <row r="611" s="72" customFormat="1" customHeight="1" spans="2:21">
      <c r="B611" s="73"/>
      <c r="C611" s="74"/>
      <c r="D611" s="74"/>
      <c r="E611" s="74"/>
      <c r="F611" s="75"/>
      <c r="G611" s="76"/>
      <c r="H611" s="77"/>
      <c r="I611" s="108" t="str">
        <f>IF(B611="","",_xlfn.XLOOKUP(N611,#REF!,#REF!))</f>
        <v/>
      </c>
      <c r="J611" s="105" t="str">
        <f>IF(B611="","",_xlfn.XLOOKUP(N611,#REF!,芝麻工资表!B:B))</f>
        <v/>
      </c>
      <c r="K611" s="105" t="str">
        <f t="shared" si="54"/>
        <v/>
      </c>
      <c r="L611" s="105" t="str">
        <f t="shared" si="55"/>
        <v/>
      </c>
      <c r="M611" s="105" t="str">
        <f>IF(Q611="","",_xlfn.XLOOKUP(Q611,立项!W:W,立项!H:H))</f>
        <v/>
      </c>
      <c r="N611" s="109" t="str">
        <f t="shared" si="56"/>
        <v/>
      </c>
      <c r="O611" s="109" t="str">
        <f t="shared" si="57"/>
        <v/>
      </c>
      <c r="P611" s="110" t="str">
        <f t="shared" si="58"/>
        <v/>
      </c>
      <c r="Q611" s="114" t="str">
        <f t="shared" si="59"/>
        <v/>
      </c>
      <c r="R611" s="82"/>
      <c r="S611" s="81"/>
      <c r="T611" s="81"/>
      <c r="U611" s="81"/>
    </row>
    <row r="612" s="72" customFormat="1" customHeight="1" spans="2:21">
      <c r="B612" s="73"/>
      <c r="C612" s="74"/>
      <c r="D612" s="74"/>
      <c r="E612" s="74"/>
      <c r="F612" s="75"/>
      <c r="G612" s="76"/>
      <c r="H612" s="77"/>
      <c r="I612" s="108" t="str">
        <f>IF(B612="","",_xlfn.XLOOKUP(N612,#REF!,#REF!))</f>
        <v/>
      </c>
      <c r="J612" s="105" t="str">
        <f>IF(B612="","",_xlfn.XLOOKUP(N612,#REF!,芝麻工资表!B:B))</f>
        <v/>
      </c>
      <c r="K612" s="105" t="str">
        <f t="shared" si="54"/>
        <v/>
      </c>
      <c r="L612" s="105" t="str">
        <f t="shared" si="55"/>
        <v/>
      </c>
      <c r="M612" s="105" t="str">
        <f>IF(Q612="","",_xlfn.XLOOKUP(Q612,立项!W:W,立项!H:H))</f>
        <v/>
      </c>
      <c r="N612" s="109" t="str">
        <f t="shared" si="56"/>
        <v/>
      </c>
      <c r="O612" s="109" t="str">
        <f t="shared" si="57"/>
        <v/>
      </c>
      <c r="P612" s="110" t="str">
        <f t="shared" si="58"/>
        <v/>
      </c>
      <c r="Q612" s="114" t="str">
        <f t="shared" si="59"/>
        <v/>
      </c>
      <c r="R612" s="82"/>
      <c r="S612" s="81"/>
      <c r="T612" s="81"/>
      <c r="U612" s="81"/>
    </row>
    <row r="613" s="72" customFormat="1" customHeight="1" spans="2:21">
      <c r="B613" s="73"/>
      <c r="C613" s="74"/>
      <c r="D613" s="74"/>
      <c r="E613" s="74"/>
      <c r="F613" s="75"/>
      <c r="G613" s="76"/>
      <c r="H613" s="77"/>
      <c r="I613" s="108" t="str">
        <f>IF(B613="","",_xlfn.XLOOKUP(N613,#REF!,#REF!))</f>
        <v/>
      </c>
      <c r="J613" s="105" t="str">
        <f>IF(B613="","",_xlfn.XLOOKUP(N613,#REF!,芝麻工资表!B:B))</f>
        <v/>
      </c>
      <c r="K613" s="105" t="str">
        <f t="shared" si="54"/>
        <v/>
      </c>
      <c r="L613" s="105" t="str">
        <f t="shared" si="55"/>
        <v/>
      </c>
      <c r="M613" s="105" t="str">
        <f>IF(Q613="","",_xlfn.XLOOKUP(Q613,立项!W:W,立项!H:H))</f>
        <v/>
      </c>
      <c r="N613" s="109" t="str">
        <f t="shared" si="56"/>
        <v/>
      </c>
      <c r="O613" s="109" t="str">
        <f t="shared" si="57"/>
        <v/>
      </c>
      <c r="P613" s="110" t="str">
        <f t="shared" si="58"/>
        <v/>
      </c>
      <c r="Q613" s="114" t="str">
        <f t="shared" si="59"/>
        <v/>
      </c>
      <c r="R613" s="82"/>
      <c r="S613" s="81"/>
      <c r="T613" s="81"/>
      <c r="U613" s="81"/>
    </row>
    <row r="614" s="72" customFormat="1" customHeight="1" spans="2:21">
      <c r="B614" s="73"/>
      <c r="C614" s="74"/>
      <c r="D614" s="74"/>
      <c r="E614" s="74"/>
      <c r="F614" s="75"/>
      <c r="G614" s="76"/>
      <c r="H614" s="77"/>
      <c r="I614" s="108" t="str">
        <f>IF(B614="","",_xlfn.XLOOKUP(N614,#REF!,#REF!))</f>
        <v/>
      </c>
      <c r="J614" s="105" t="str">
        <f>IF(B614="","",_xlfn.XLOOKUP(N614,#REF!,芝麻工资表!B:B))</f>
        <v/>
      </c>
      <c r="K614" s="105" t="str">
        <f t="shared" si="54"/>
        <v/>
      </c>
      <c r="L614" s="105" t="str">
        <f t="shared" si="55"/>
        <v/>
      </c>
      <c r="M614" s="105" t="str">
        <f>IF(Q614="","",_xlfn.XLOOKUP(Q614,立项!W:W,立项!H:H))</f>
        <v/>
      </c>
      <c r="N614" s="109" t="str">
        <f t="shared" si="56"/>
        <v/>
      </c>
      <c r="O614" s="109" t="str">
        <f t="shared" si="57"/>
        <v/>
      </c>
      <c r="P614" s="110" t="str">
        <f t="shared" si="58"/>
        <v/>
      </c>
      <c r="Q614" s="114" t="str">
        <f t="shared" si="59"/>
        <v/>
      </c>
      <c r="R614" s="82"/>
      <c r="S614" s="81"/>
      <c r="T614" s="81"/>
      <c r="U614" s="81"/>
    </row>
    <row r="615" s="72" customFormat="1" customHeight="1" spans="2:21">
      <c r="B615" s="73"/>
      <c r="C615" s="74"/>
      <c r="D615" s="74"/>
      <c r="E615" s="74"/>
      <c r="F615" s="75"/>
      <c r="G615" s="76"/>
      <c r="H615" s="77"/>
      <c r="I615" s="108" t="str">
        <f>IF(B615="","",_xlfn.XLOOKUP(N615,#REF!,#REF!))</f>
        <v/>
      </c>
      <c r="J615" s="105" t="str">
        <f>IF(B615="","",_xlfn.XLOOKUP(N615,#REF!,芝麻工资表!B:B))</f>
        <v/>
      </c>
      <c r="K615" s="105" t="str">
        <f t="shared" si="54"/>
        <v/>
      </c>
      <c r="L615" s="105" t="str">
        <f t="shared" si="55"/>
        <v/>
      </c>
      <c r="M615" s="105" t="str">
        <f>IF(Q615="","",_xlfn.XLOOKUP(Q615,立项!W:W,立项!H:H))</f>
        <v/>
      </c>
      <c r="N615" s="109" t="str">
        <f t="shared" si="56"/>
        <v/>
      </c>
      <c r="O615" s="109" t="str">
        <f t="shared" si="57"/>
        <v/>
      </c>
      <c r="P615" s="110" t="str">
        <f t="shared" si="58"/>
        <v/>
      </c>
      <c r="Q615" s="114" t="str">
        <f t="shared" si="59"/>
        <v/>
      </c>
      <c r="R615" s="82"/>
      <c r="S615" s="81"/>
      <c r="T615" s="81"/>
      <c r="U615" s="81"/>
    </row>
    <row r="616" s="72" customFormat="1" customHeight="1" spans="2:21">
      <c r="B616" s="73"/>
      <c r="C616" s="74"/>
      <c r="D616" s="74"/>
      <c r="E616" s="74"/>
      <c r="F616" s="75"/>
      <c r="G616" s="76"/>
      <c r="H616" s="77"/>
      <c r="I616" s="108" t="str">
        <f>IF(B616="","",_xlfn.XLOOKUP(N616,#REF!,#REF!))</f>
        <v/>
      </c>
      <c r="J616" s="105" t="str">
        <f>IF(B616="","",_xlfn.XLOOKUP(N616,#REF!,芝麻工资表!B:B))</f>
        <v/>
      </c>
      <c r="K616" s="105" t="str">
        <f t="shared" si="54"/>
        <v/>
      </c>
      <c r="L616" s="105" t="str">
        <f t="shared" si="55"/>
        <v/>
      </c>
      <c r="M616" s="105" t="str">
        <f>IF(Q616="","",_xlfn.XLOOKUP(Q616,立项!W:W,立项!H:H))</f>
        <v/>
      </c>
      <c r="N616" s="109" t="str">
        <f t="shared" si="56"/>
        <v/>
      </c>
      <c r="O616" s="109" t="str">
        <f t="shared" si="57"/>
        <v/>
      </c>
      <c r="P616" s="110" t="str">
        <f t="shared" si="58"/>
        <v/>
      </c>
      <c r="Q616" s="114" t="str">
        <f t="shared" si="59"/>
        <v/>
      </c>
      <c r="R616" s="82"/>
      <c r="S616" s="81"/>
      <c r="T616" s="81"/>
      <c r="U616" s="81"/>
    </row>
    <row r="617" s="72" customFormat="1" customHeight="1" spans="2:21">
      <c r="B617" s="73"/>
      <c r="C617" s="74"/>
      <c r="D617" s="74"/>
      <c r="E617" s="74"/>
      <c r="F617" s="75"/>
      <c r="G617" s="76"/>
      <c r="H617" s="77"/>
      <c r="I617" s="108" t="str">
        <f>IF(B617="","",_xlfn.XLOOKUP(N617,#REF!,#REF!))</f>
        <v/>
      </c>
      <c r="J617" s="105" t="str">
        <f>IF(B617="","",_xlfn.XLOOKUP(N617,#REF!,芝麻工资表!B:B))</f>
        <v/>
      </c>
      <c r="K617" s="105" t="str">
        <f t="shared" si="54"/>
        <v/>
      </c>
      <c r="L617" s="105" t="str">
        <f t="shared" si="55"/>
        <v/>
      </c>
      <c r="M617" s="105" t="str">
        <f>IF(Q617="","",_xlfn.XLOOKUP(Q617,立项!W:W,立项!H:H))</f>
        <v/>
      </c>
      <c r="N617" s="109" t="str">
        <f t="shared" si="56"/>
        <v/>
      </c>
      <c r="O617" s="109" t="str">
        <f t="shared" si="57"/>
        <v/>
      </c>
      <c r="P617" s="110" t="str">
        <f t="shared" si="58"/>
        <v/>
      </c>
      <c r="Q617" s="114" t="str">
        <f t="shared" si="59"/>
        <v/>
      </c>
      <c r="R617" s="82"/>
      <c r="S617" s="81"/>
      <c r="T617" s="81"/>
      <c r="U617" s="81"/>
    </row>
    <row r="618" s="72" customFormat="1" customHeight="1" spans="2:21">
      <c r="B618" s="73"/>
      <c r="C618" s="74"/>
      <c r="D618" s="74"/>
      <c r="E618" s="74"/>
      <c r="F618" s="75"/>
      <c r="G618" s="76"/>
      <c r="H618" s="77"/>
      <c r="I618" s="108" t="str">
        <f>IF(B618="","",_xlfn.XLOOKUP(N618,#REF!,#REF!))</f>
        <v/>
      </c>
      <c r="J618" s="105" t="str">
        <f>IF(B618="","",_xlfn.XLOOKUP(N618,#REF!,芝麻工资表!B:B))</f>
        <v/>
      </c>
      <c r="K618" s="105" t="str">
        <f t="shared" si="54"/>
        <v/>
      </c>
      <c r="L618" s="105" t="str">
        <f t="shared" si="55"/>
        <v/>
      </c>
      <c r="M618" s="105" t="str">
        <f>IF(Q618="","",_xlfn.XLOOKUP(Q618,立项!W:W,立项!H:H))</f>
        <v/>
      </c>
      <c r="N618" s="109" t="str">
        <f t="shared" si="56"/>
        <v/>
      </c>
      <c r="O618" s="109" t="str">
        <f t="shared" si="57"/>
        <v/>
      </c>
      <c r="P618" s="110" t="str">
        <f t="shared" si="58"/>
        <v/>
      </c>
      <c r="Q618" s="114" t="str">
        <f t="shared" si="59"/>
        <v/>
      </c>
      <c r="R618" s="82"/>
      <c r="S618" s="81"/>
      <c r="T618" s="81"/>
      <c r="U618" s="81"/>
    </row>
    <row r="619" s="72" customFormat="1" customHeight="1" spans="2:21">
      <c r="B619" s="73"/>
      <c r="C619" s="74"/>
      <c r="D619" s="74"/>
      <c r="E619" s="74"/>
      <c r="F619" s="75"/>
      <c r="G619" s="76"/>
      <c r="H619" s="77"/>
      <c r="I619" s="108" t="str">
        <f>IF(B619="","",_xlfn.XLOOKUP(N619,#REF!,#REF!))</f>
        <v/>
      </c>
      <c r="J619" s="105" t="str">
        <f>IF(B619="","",_xlfn.XLOOKUP(N619,#REF!,芝麻工资表!B:B))</f>
        <v/>
      </c>
      <c r="K619" s="105" t="str">
        <f t="shared" si="54"/>
        <v/>
      </c>
      <c r="L619" s="105" t="str">
        <f t="shared" si="55"/>
        <v/>
      </c>
      <c r="M619" s="105" t="str">
        <f>IF(Q619="","",_xlfn.XLOOKUP(Q619,立项!W:W,立项!H:H))</f>
        <v/>
      </c>
      <c r="N619" s="109" t="str">
        <f t="shared" si="56"/>
        <v/>
      </c>
      <c r="O619" s="109" t="str">
        <f t="shared" si="57"/>
        <v/>
      </c>
      <c r="P619" s="110" t="str">
        <f t="shared" si="58"/>
        <v/>
      </c>
      <c r="Q619" s="114" t="str">
        <f t="shared" si="59"/>
        <v/>
      </c>
      <c r="R619" s="82"/>
      <c r="S619" s="81"/>
      <c r="T619" s="81"/>
      <c r="U619" s="81"/>
    </row>
    <row r="620" s="72" customFormat="1" customHeight="1" spans="2:21">
      <c r="B620" s="73"/>
      <c r="C620" s="74"/>
      <c r="D620" s="74"/>
      <c r="E620" s="74"/>
      <c r="F620" s="75"/>
      <c r="G620" s="76"/>
      <c r="H620" s="77"/>
      <c r="I620" s="108" t="str">
        <f>IF(B620="","",_xlfn.XLOOKUP(N620,#REF!,#REF!))</f>
        <v/>
      </c>
      <c r="J620" s="105" t="str">
        <f>IF(B620="","",_xlfn.XLOOKUP(N620,#REF!,芝麻工资表!B:B))</f>
        <v/>
      </c>
      <c r="K620" s="105" t="str">
        <f t="shared" si="54"/>
        <v/>
      </c>
      <c r="L620" s="105" t="str">
        <f t="shared" si="55"/>
        <v/>
      </c>
      <c r="M620" s="105" t="str">
        <f>IF(Q620="","",_xlfn.XLOOKUP(Q620,立项!W:W,立项!H:H))</f>
        <v/>
      </c>
      <c r="N620" s="109" t="str">
        <f t="shared" si="56"/>
        <v/>
      </c>
      <c r="O620" s="109" t="str">
        <f t="shared" si="57"/>
        <v/>
      </c>
      <c r="P620" s="110" t="str">
        <f t="shared" si="58"/>
        <v/>
      </c>
      <c r="Q620" s="114" t="str">
        <f t="shared" si="59"/>
        <v/>
      </c>
      <c r="R620" s="82"/>
      <c r="S620" s="81"/>
      <c r="T620" s="81"/>
      <c r="U620" s="81"/>
    </row>
    <row r="621" s="72" customFormat="1" customHeight="1" spans="2:21">
      <c r="B621" s="73"/>
      <c r="C621" s="74"/>
      <c r="D621" s="74"/>
      <c r="E621" s="74"/>
      <c r="F621" s="75"/>
      <c r="G621" s="76"/>
      <c r="H621" s="77"/>
      <c r="I621" s="108" t="str">
        <f>IF(B621="","",_xlfn.XLOOKUP(N621,#REF!,#REF!))</f>
        <v/>
      </c>
      <c r="J621" s="105" t="str">
        <f>IF(B621="","",_xlfn.XLOOKUP(N621,#REF!,芝麻工资表!B:B))</f>
        <v/>
      </c>
      <c r="K621" s="105" t="str">
        <f t="shared" si="54"/>
        <v/>
      </c>
      <c r="L621" s="105" t="str">
        <f t="shared" si="55"/>
        <v/>
      </c>
      <c r="M621" s="105" t="str">
        <f>IF(Q621="","",_xlfn.XLOOKUP(Q621,立项!W:W,立项!H:H))</f>
        <v/>
      </c>
      <c r="N621" s="109" t="str">
        <f t="shared" si="56"/>
        <v/>
      </c>
      <c r="O621" s="109" t="str">
        <f t="shared" si="57"/>
        <v/>
      </c>
      <c r="P621" s="110" t="str">
        <f t="shared" si="58"/>
        <v/>
      </c>
      <c r="Q621" s="114" t="str">
        <f t="shared" si="59"/>
        <v/>
      </c>
      <c r="R621" s="82"/>
      <c r="S621" s="81"/>
      <c r="T621" s="81"/>
      <c r="U621" s="81"/>
    </row>
    <row r="622" s="72" customFormat="1" customHeight="1" spans="2:21">
      <c r="B622" s="73"/>
      <c r="C622" s="74"/>
      <c r="D622" s="74"/>
      <c r="E622" s="74"/>
      <c r="F622" s="75"/>
      <c r="G622" s="76"/>
      <c r="H622" s="77"/>
      <c r="I622" s="108" t="str">
        <f>IF(B622="","",_xlfn.XLOOKUP(N622,#REF!,#REF!))</f>
        <v/>
      </c>
      <c r="J622" s="105" t="str">
        <f>IF(B622="","",_xlfn.XLOOKUP(N622,#REF!,芝麻工资表!B:B))</f>
        <v/>
      </c>
      <c r="K622" s="105" t="str">
        <f t="shared" si="54"/>
        <v/>
      </c>
      <c r="L622" s="105" t="str">
        <f t="shared" si="55"/>
        <v/>
      </c>
      <c r="M622" s="105" t="str">
        <f>IF(Q622="","",_xlfn.XLOOKUP(Q622,立项!W:W,立项!H:H))</f>
        <v/>
      </c>
      <c r="N622" s="109" t="str">
        <f t="shared" si="56"/>
        <v/>
      </c>
      <c r="O622" s="109" t="str">
        <f t="shared" si="57"/>
        <v/>
      </c>
      <c r="P622" s="110" t="str">
        <f t="shared" si="58"/>
        <v/>
      </c>
      <c r="Q622" s="114" t="str">
        <f t="shared" si="59"/>
        <v/>
      </c>
      <c r="R622" s="82"/>
      <c r="S622" s="81"/>
      <c r="T622" s="81"/>
      <c r="U622" s="81"/>
    </row>
    <row r="623" s="72" customFormat="1" customHeight="1" spans="2:21">
      <c r="B623" s="73"/>
      <c r="C623" s="74"/>
      <c r="D623" s="74"/>
      <c r="E623" s="74"/>
      <c r="F623" s="75"/>
      <c r="G623" s="76"/>
      <c r="H623" s="77"/>
      <c r="I623" s="108" t="str">
        <f>IF(B623="","",_xlfn.XLOOKUP(N623,#REF!,#REF!))</f>
        <v/>
      </c>
      <c r="J623" s="105" t="str">
        <f>IF(B623="","",_xlfn.XLOOKUP(N623,#REF!,芝麻工资表!B:B))</f>
        <v/>
      </c>
      <c r="K623" s="105" t="str">
        <f t="shared" si="54"/>
        <v/>
      </c>
      <c r="L623" s="105" t="str">
        <f t="shared" si="55"/>
        <v/>
      </c>
      <c r="M623" s="105" t="str">
        <f>IF(Q623="","",_xlfn.XLOOKUP(Q623,立项!W:W,立项!H:H))</f>
        <v/>
      </c>
      <c r="N623" s="109" t="str">
        <f t="shared" si="56"/>
        <v/>
      </c>
      <c r="O623" s="109" t="str">
        <f t="shared" si="57"/>
        <v/>
      </c>
      <c r="P623" s="110" t="str">
        <f t="shared" si="58"/>
        <v/>
      </c>
      <c r="Q623" s="114" t="str">
        <f t="shared" si="59"/>
        <v/>
      </c>
      <c r="R623" s="82"/>
      <c r="S623" s="81"/>
      <c r="T623" s="81"/>
      <c r="U623" s="81"/>
    </row>
    <row r="624" s="72" customFormat="1" customHeight="1" spans="2:21">
      <c r="B624" s="73"/>
      <c r="C624" s="74"/>
      <c r="D624" s="74"/>
      <c r="E624" s="74"/>
      <c r="F624" s="75"/>
      <c r="G624" s="76"/>
      <c r="H624" s="77"/>
      <c r="I624" s="108" t="str">
        <f>IF(B624="","",_xlfn.XLOOKUP(N624,#REF!,#REF!))</f>
        <v/>
      </c>
      <c r="J624" s="105" t="str">
        <f>IF(B624="","",_xlfn.XLOOKUP(N624,#REF!,芝麻工资表!B:B))</f>
        <v/>
      </c>
      <c r="K624" s="105" t="str">
        <f t="shared" si="54"/>
        <v/>
      </c>
      <c r="L624" s="105" t="str">
        <f t="shared" si="55"/>
        <v/>
      </c>
      <c r="M624" s="105" t="str">
        <f>IF(Q624="","",_xlfn.XLOOKUP(Q624,立项!W:W,立项!H:H))</f>
        <v/>
      </c>
      <c r="N624" s="109" t="str">
        <f t="shared" si="56"/>
        <v/>
      </c>
      <c r="O624" s="109" t="str">
        <f t="shared" si="57"/>
        <v/>
      </c>
      <c r="P624" s="110" t="str">
        <f t="shared" si="58"/>
        <v/>
      </c>
      <c r="Q624" s="114" t="str">
        <f t="shared" si="59"/>
        <v/>
      </c>
      <c r="R624" s="82"/>
      <c r="S624" s="81"/>
      <c r="T624" s="81"/>
      <c r="U624" s="81"/>
    </row>
    <row r="625" s="72" customFormat="1" customHeight="1" spans="2:21">
      <c r="B625" s="73"/>
      <c r="C625" s="74"/>
      <c r="D625" s="74"/>
      <c r="E625" s="74"/>
      <c r="F625" s="75"/>
      <c r="G625" s="76"/>
      <c r="H625" s="77"/>
      <c r="I625" s="108" t="str">
        <f>IF(B625="","",_xlfn.XLOOKUP(N625,#REF!,#REF!))</f>
        <v/>
      </c>
      <c r="J625" s="105" t="str">
        <f>IF(B625="","",_xlfn.XLOOKUP(N625,#REF!,芝麻工资表!B:B))</f>
        <v/>
      </c>
      <c r="K625" s="105" t="str">
        <f t="shared" si="54"/>
        <v/>
      </c>
      <c r="L625" s="105" t="str">
        <f t="shared" si="55"/>
        <v/>
      </c>
      <c r="M625" s="105" t="str">
        <f>IF(Q625="","",_xlfn.XLOOKUP(Q625,立项!W:W,立项!H:H))</f>
        <v/>
      </c>
      <c r="N625" s="109" t="str">
        <f t="shared" si="56"/>
        <v/>
      </c>
      <c r="O625" s="109" t="str">
        <f t="shared" si="57"/>
        <v/>
      </c>
      <c r="P625" s="110" t="str">
        <f t="shared" si="58"/>
        <v/>
      </c>
      <c r="Q625" s="114" t="str">
        <f t="shared" si="59"/>
        <v/>
      </c>
      <c r="R625" s="82"/>
      <c r="S625" s="81"/>
      <c r="T625" s="81"/>
      <c r="U625" s="81"/>
    </row>
    <row r="626" s="72" customFormat="1" customHeight="1" spans="2:21">
      <c r="B626" s="73"/>
      <c r="C626" s="74"/>
      <c r="D626" s="74"/>
      <c r="E626" s="74"/>
      <c r="F626" s="75"/>
      <c r="G626" s="76"/>
      <c r="H626" s="77"/>
      <c r="I626" s="108" t="str">
        <f>IF(B626="","",_xlfn.XLOOKUP(N626,#REF!,#REF!))</f>
        <v/>
      </c>
      <c r="J626" s="105" t="str">
        <f>IF(B626="","",_xlfn.XLOOKUP(N626,#REF!,芝麻工资表!B:B))</f>
        <v/>
      </c>
      <c r="K626" s="105" t="str">
        <f t="shared" si="54"/>
        <v/>
      </c>
      <c r="L626" s="105" t="str">
        <f t="shared" si="55"/>
        <v/>
      </c>
      <c r="M626" s="105" t="str">
        <f>IF(Q626="","",_xlfn.XLOOKUP(Q626,立项!W:W,立项!H:H))</f>
        <v/>
      </c>
      <c r="N626" s="109" t="str">
        <f t="shared" si="56"/>
        <v/>
      </c>
      <c r="O626" s="109" t="str">
        <f t="shared" si="57"/>
        <v/>
      </c>
      <c r="P626" s="110" t="str">
        <f t="shared" si="58"/>
        <v/>
      </c>
      <c r="Q626" s="114" t="str">
        <f t="shared" si="59"/>
        <v/>
      </c>
      <c r="R626" s="82"/>
      <c r="S626" s="81"/>
      <c r="T626" s="81"/>
      <c r="U626" s="81"/>
    </row>
    <row r="627" s="72" customFormat="1" customHeight="1" spans="2:21">
      <c r="B627" s="73"/>
      <c r="C627" s="74"/>
      <c r="D627" s="74"/>
      <c r="E627" s="74"/>
      <c r="F627" s="75"/>
      <c r="G627" s="76"/>
      <c r="H627" s="77"/>
      <c r="I627" s="108" t="str">
        <f>IF(B627="","",_xlfn.XLOOKUP(N627,#REF!,#REF!))</f>
        <v/>
      </c>
      <c r="J627" s="105" t="str">
        <f>IF(B627="","",_xlfn.XLOOKUP(N627,#REF!,芝麻工资表!B:B))</f>
        <v/>
      </c>
      <c r="K627" s="105" t="str">
        <f t="shared" si="54"/>
        <v/>
      </c>
      <c r="L627" s="105" t="str">
        <f t="shared" si="55"/>
        <v/>
      </c>
      <c r="M627" s="105" t="str">
        <f>IF(Q627="","",_xlfn.XLOOKUP(Q627,立项!W:W,立项!H:H))</f>
        <v/>
      </c>
      <c r="N627" s="109" t="str">
        <f t="shared" si="56"/>
        <v/>
      </c>
      <c r="O627" s="109" t="str">
        <f t="shared" si="57"/>
        <v/>
      </c>
      <c r="P627" s="110" t="str">
        <f t="shared" si="58"/>
        <v/>
      </c>
      <c r="Q627" s="114" t="str">
        <f t="shared" si="59"/>
        <v/>
      </c>
      <c r="R627" s="82"/>
      <c r="S627" s="81"/>
      <c r="T627" s="81"/>
      <c r="U627" s="81"/>
    </row>
    <row r="628" s="72" customFormat="1" customHeight="1" spans="2:21">
      <c r="B628" s="73"/>
      <c r="C628" s="74"/>
      <c r="D628" s="74"/>
      <c r="E628" s="74"/>
      <c r="F628" s="75"/>
      <c r="G628" s="76"/>
      <c r="H628" s="77"/>
      <c r="I628" s="108" t="str">
        <f>IF(B628="","",_xlfn.XLOOKUP(N628,#REF!,#REF!))</f>
        <v/>
      </c>
      <c r="J628" s="105" t="str">
        <f>IF(B628="","",_xlfn.XLOOKUP(N628,#REF!,芝麻工资表!B:B))</f>
        <v/>
      </c>
      <c r="K628" s="105" t="str">
        <f t="shared" si="54"/>
        <v/>
      </c>
      <c r="L628" s="105" t="str">
        <f t="shared" si="55"/>
        <v/>
      </c>
      <c r="M628" s="105" t="str">
        <f>IF(Q628="","",_xlfn.XLOOKUP(Q628,立项!W:W,立项!H:H))</f>
        <v/>
      </c>
      <c r="N628" s="109" t="str">
        <f t="shared" si="56"/>
        <v/>
      </c>
      <c r="O628" s="109" t="str">
        <f t="shared" si="57"/>
        <v/>
      </c>
      <c r="P628" s="110" t="str">
        <f t="shared" si="58"/>
        <v/>
      </c>
      <c r="Q628" s="114" t="str">
        <f t="shared" si="59"/>
        <v/>
      </c>
      <c r="R628" s="82"/>
      <c r="S628" s="81"/>
      <c r="T628" s="81"/>
      <c r="U628" s="81"/>
    </row>
    <row r="629" s="72" customFormat="1" customHeight="1" spans="2:21">
      <c r="B629" s="73"/>
      <c r="C629" s="74"/>
      <c r="D629" s="74"/>
      <c r="E629" s="74"/>
      <c r="F629" s="75"/>
      <c r="G629" s="76"/>
      <c r="H629" s="77"/>
      <c r="I629" s="108" t="str">
        <f>IF(B629="","",_xlfn.XLOOKUP(N629,#REF!,#REF!))</f>
        <v/>
      </c>
      <c r="J629" s="105" t="str">
        <f>IF(B629="","",_xlfn.XLOOKUP(N629,#REF!,芝麻工资表!B:B))</f>
        <v/>
      </c>
      <c r="K629" s="105" t="str">
        <f t="shared" si="54"/>
        <v/>
      </c>
      <c r="L629" s="105" t="str">
        <f t="shared" si="55"/>
        <v/>
      </c>
      <c r="M629" s="105" t="str">
        <f>IF(Q629="","",_xlfn.XLOOKUP(Q629,立项!W:W,立项!H:H))</f>
        <v/>
      </c>
      <c r="N629" s="109" t="str">
        <f t="shared" si="56"/>
        <v/>
      </c>
      <c r="O629" s="109" t="str">
        <f t="shared" si="57"/>
        <v/>
      </c>
      <c r="P629" s="110" t="str">
        <f t="shared" si="58"/>
        <v/>
      </c>
      <c r="Q629" s="114" t="str">
        <f t="shared" si="59"/>
        <v/>
      </c>
      <c r="R629" s="82"/>
      <c r="S629" s="81"/>
      <c r="T629" s="81"/>
      <c r="U629" s="81"/>
    </row>
    <row r="630" s="72" customFormat="1" customHeight="1" spans="2:21">
      <c r="B630" s="73"/>
      <c r="C630" s="74"/>
      <c r="D630" s="74"/>
      <c r="E630" s="74"/>
      <c r="F630" s="75"/>
      <c r="G630" s="76"/>
      <c r="H630" s="77"/>
      <c r="I630" s="108" t="str">
        <f>IF(B630="","",_xlfn.XLOOKUP(N630,#REF!,#REF!))</f>
        <v/>
      </c>
      <c r="J630" s="105" t="str">
        <f>IF(B630="","",_xlfn.XLOOKUP(N630,#REF!,芝麻工资表!B:B))</f>
        <v/>
      </c>
      <c r="K630" s="105" t="str">
        <f t="shared" si="54"/>
        <v/>
      </c>
      <c r="L630" s="105" t="str">
        <f t="shared" si="55"/>
        <v/>
      </c>
      <c r="M630" s="105" t="str">
        <f>IF(Q630="","",_xlfn.XLOOKUP(Q630,立项!W:W,立项!H:H))</f>
        <v/>
      </c>
      <c r="N630" s="109" t="str">
        <f t="shared" si="56"/>
        <v/>
      </c>
      <c r="O630" s="109" t="str">
        <f t="shared" si="57"/>
        <v/>
      </c>
      <c r="P630" s="110" t="str">
        <f t="shared" si="58"/>
        <v/>
      </c>
      <c r="Q630" s="114" t="str">
        <f t="shared" si="59"/>
        <v/>
      </c>
      <c r="R630" s="82"/>
      <c r="S630" s="81"/>
      <c r="T630" s="81"/>
      <c r="U630" s="81"/>
    </row>
    <row r="631" s="72" customFormat="1" customHeight="1" spans="2:21">
      <c r="B631" s="73"/>
      <c r="C631" s="74"/>
      <c r="D631" s="74"/>
      <c r="E631" s="74"/>
      <c r="F631" s="75"/>
      <c r="G631" s="76"/>
      <c r="H631" s="77"/>
      <c r="I631" s="108" t="str">
        <f>IF(B631="","",_xlfn.XLOOKUP(N631,#REF!,#REF!))</f>
        <v/>
      </c>
      <c r="J631" s="105" t="str">
        <f>IF(B631="","",_xlfn.XLOOKUP(N631,#REF!,芝麻工资表!B:B))</f>
        <v/>
      </c>
      <c r="K631" s="105" t="str">
        <f t="shared" si="54"/>
        <v/>
      </c>
      <c r="L631" s="105" t="str">
        <f t="shared" si="55"/>
        <v/>
      </c>
      <c r="M631" s="105" t="str">
        <f>IF(Q631="","",_xlfn.XLOOKUP(Q631,立项!W:W,立项!H:H))</f>
        <v/>
      </c>
      <c r="N631" s="109" t="str">
        <f t="shared" si="56"/>
        <v/>
      </c>
      <c r="O631" s="109" t="str">
        <f t="shared" si="57"/>
        <v/>
      </c>
      <c r="P631" s="110" t="str">
        <f t="shared" si="58"/>
        <v/>
      </c>
      <c r="Q631" s="114" t="str">
        <f t="shared" si="59"/>
        <v/>
      </c>
      <c r="R631" s="82"/>
      <c r="S631" s="81"/>
      <c r="T631" s="81"/>
      <c r="U631" s="81"/>
    </row>
    <row r="632" s="72" customFormat="1" customHeight="1" spans="2:21">
      <c r="B632" s="73"/>
      <c r="C632" s="74"/>
      <c r="D632" s="74"/>
      <c r="E632" s="74"/>
      <c r="F632" s="75"/>
      <c r="G632" s="76"/>
      <c r="H632" s="77"/>
      <c r="I632" s="108" t="str">
        <f>IF(B632="","",_xlfn.XLOOKUP(N632,#REF!,#REF!))</f>
        <v/>
      </c>
      <c r="J632" s="105" t="str">
        <f>IF(B632="","",_xlfn.XLOOKUP(N632,#REF!,芝麻工资表!B:B))</f>
        <v/>
      </c>
      <c r="K632" s="105" t="str">
        <f t="shared" si="54"/>
        <v/>
      </c>
      <c r="L632" s="105" t="str">
        <f t="shared" si="55"/>
        <v/>
      </c>
      <c r="M632" s="105" t="str">
        <f>IF(Q632="","",_xlfn.XLOOKUP(Q632,立项!W:W,立项!H:H))</f>
        <v/>
      </c>
      <c r="N632" s="109" t="str">
        <f t="shared" si="56"/>
        <v/>
      </c>
      <c r="O632" s="109" t="str">
        <f t="shared" si="57"/>
        <v/>
      </c>
      <c r="P632" s="110" t="str">
        <f t="shared" si="58"/>
        <v/>
      </c>
      <c r="Q632" s="114" t="str">
        <f t="shared" si="59"/>
        <v/>
      </c>
      <c r="R632" s="82"/>
      <c r="S632" s="81"/>
      <c r="T632" s="81"/>
      <c r="U632" s="81"/>
    </row>
    <row r="633" s="72" customFormat="1" customHeight="1" spans="2:21">
      <c r="B633" s="73"/>
      <c r="C633" s="74"/>
      <c r="D633" s="74"/>
      <c r="E633" s="74"/>
      <c r="F633" s="75"/>
      <c r="G633" s="76"/>
      <c r="H633" s="77"/>
      <c r="I633" s="108" t="str">
        <f>IF(B633="","",_xlfn.XLOOKUP(N633,#REF!,#REF!))</f>
        <v/>
      </c>
      <c r="J633" s="105" t="str">
        <f>IF(B633="","",_xlfn.XLOOKUP(N633,#REF!,芝麻工资表!B:B))</f>
        <v/>
      </c>
      <c r="K633" s="105" t="str">
        <f t="shared" si="54"/>
        <v/>
      </c>
      <c r="L633" s="105" t="str">
        <f t="shared" si="55"/>
        <v/>
      </c>
      <c r="M633" s="105" t="str">
        <f>IF(Q633="","",_xlfn.XLOOKUP(Q633,立项!W:W,立项!H:H))</f>
        <v/>
      </c>
      <c r="N633" s="109" t="str">
        <f t="shared" si="56"/>
        <v/>
      </c>
      <c r="O633" s="109" t="str">
        <f t="shared" si="57"/>
        <v/>
      </c>
      <c r="P633" s="110" t="str">
        <f t="shared" si="58"/>
        <v/>
      </c>
      <c r="Q633" s="114" t="str">
        <f t="shared" si="59"/>
        <v/>
      </c>
      <c r="R633" s="82"/>
      <c r="S633" s="81"/>
      <c r="T633" s="81"/>
      <c r="U633" s="81"/>
    </row>
    <row r="634" s="72" customFormat="1" customHeight="1" spans="2:21">
      <c r="B634" s="73"/>
      <c r="C634" s="74"/>
      <c r="D634" s="74"/>
      <c r="E634" s="74"/>
      <c r="F634" s="75"/>
      <c r="G634" s="76"/>
      <c r="H634" s="77"/>
      <c r="I634" s="108" t="str">
        <f>IF(B634="","",_xlfn.XLOOKUP(N634,#REF!,#REF!))</f>
        <v/>
      </c>
      <c r="J634" s="105" t="str">
        <f>IF(B634="","",_xlfn.XLOOKUP(N634,#REF!,芝麻工资表!B:B))</f>
        <v/>
      </c>
      <c r="K634" s="105" t="str">
        <f t="shared" si="54"/>
        <v/>
      </c>
      <c r="L634" s="105" t="str">
        <f t="shared" si="55"/>
        <v/>
      </c>
      <c r="M634" s="105" t="str">
        <f>IF(Q634="","",_xlfn.XLOOKUP(Q634,立项!W:W,立项!H:H))</f>
        <v/>
      </c>
      <c r="N634" s="109" t="str">
        <f t="shared" si="56"/>
        <v/>
      </c>
      <c r="O634" s="109" t="str">
        <f t="shared" si="57"/>
        <v/>
      </c>
      <c r="P634" s="110" t="str">
        <f t="shared" si="58"/>
        <v/>
      </c>
      <c r="Q634" s="114" t="str">
        <f t="shared" si="59"/>
        <v/>
      </c>
      <c r="R634" s="82"/>
      <c r="S634" s="81"/>
      <c r="T634" s="81"/>
      <c r="U634" s="81"/>
    </row>
    <row r="635" s="72" customFormat="1" customHeight="1" spans="2:21">
      <c r="B635" s="73"/>
      <c r="C635" s="74"/>
      <c r="D635" s="74"/>
      <c r="E635" s="74"/>
      <c r="F635" s="75"/>
      <c r="G635" s="76"/>
      <c r="H635" s="77"/>
      <c r="I635" s="108" t="str">
        <f>IF(B635="","",_xlfn.XLOOKUP(N635,#REF!,#REF!))</f>
        <v/>
      </c>
      <c r="J635" s="105" t="str">
        <f>IF(B635="","",_xlfn.XLOOKUP(N635,#REF!,芝麻工资表!B:B))</f>
        <v/>
      </c>
      <c r="K635" s="105" t="str">
        <f t="shared" si="54"/>
        <v/>
      </c>
      <c r="L635" s="105" t="str">
        <f t="shared" si="55"/>
        <v/>
      </c>
      <c r="M635" s="105" t="str">
        <f>IF(Q635="","",_xlfn.XLOOKUP(Q635,立项!W:W,立项!H:H))</f>
        <v/>
      </c>
      <c r="N635" s="109" t="str">
        <f t="shared" si="56"/>
        <v/>
      </c>
      <c r="O635" s="109" t="str">
        <f t="shared" si="57"/>
        <v/>
      </c>
      <c r="P635" s="110" t="str">
        <f t="shared" si="58"/>
        <v/>
      </c>
      <c r="Q635" s="114" t="str">
        <f t="shared" si="59"/>
        <v/>
      </c>
      <c r="R635" s="82"/>
      <c r="S635" s="81"/>
      <c r="T635" s="81"/>
      <c r="U635" s="81"/>
    </row>
    <row r="636" s="72" customFormat="1" customHeight="1" spans="2:21">
      <c r="B636" s="73"/>
      <c r="C636" s="74"/>
      <c r="D636" s="74"/>
      <c r="E636" s="74"/>
      <c r="F636" s="75"/>
      <c r="G636" s="76"/>
      <c r="H636" s="77"/>
      <c r="I636" s="108" t="str">
        <f>IF(B636="","",_xlfn.XLOOKUP(N636,#REF!,#REF!))</f>
        <v/>
      </c>
      <c r="J636" s="105" t="str">
        <f>IF(B636="","",_xlfn.XLOOKUP(N636,#REF!,芝麻工资表!B:B))</f>
        <v/>
      </c>
      <c r="K636" s="105" t="str">
        <f t="shared" si="54"/>
        <v/>
      </c>
      <c r="L636" s="105" t="str">
        <f t="shared" si="55"/>
        <v/>
      </c>
      <c r="M636" s="105" t="str">
        <f>IF(Q636="","",_xlfn.XLOOKUP(Q636,立项!W:W,立项!H:H))</f>
        <v/>
      </c>
      <c r="N636" s="109" t="str">
        <f t="shared" si="56"/>
        <v/>
      </c>
      <c r="O636" s="109" t="str">
        <f t="shared" si="57"/>
        <v/>
      </c>
      <c r="P636" s="110" t="str">
        <f t="shared" si="58"/>
        <v/>
      </c>
      <c r="Q636" s="114" t="str">
        <f t="shared" si="59"/>
        <v/>
      </c>
      <c r="R636" s="82"/>
      <c r="S636" s="81"/>
      <c r="T636" s="81"/>
      <c r="U636" s="81"/>
    </row>
    <row r="637" s="72" customFormat="1" customHeight="1" spans="2:21">
      <c r="B637" s="73"/>
      <c r="C637" s="74"/>
      <c r="D637" s="74"/>
      <c r="E637" s="74"/>
      <c r="F637" s="75"/>
      <c r="G637" s="76"/>
      <c r="H637" s="77"/>
      <c r="I637" s="108" t="str">
        <f>IF(B637="","",_xlfn.XLOOKUP(N637,#REF!,#REF!))</f>
        <v/>
      </c>
      <c r="J637" s="105" t="str">
        <f>IF(B637="","",_xlfn.XLOOKUP(N637,#REF!,芝麻工资表!B:B))</f>
        <v/>
      </c>
      <c r="K637" s="105" t="str">
        <f t="shared" si="54"/>
        <v/>
      </c>
      <c r="L637" s="105" t="str">
        <f t="shared" si="55"/>
        <v/>
      </c>
      <c r="M637" s="105" t="str">
        <f>IF(Q637="","",_xlfn.XLOOKUP(Q637,立项!W:W,立项!H:H))</f>
        <v/>
      </c>
      <c r="N637" s="109" t="str">
        <f t="shared" si="56"/>
        <v/>
      </c>
      <c r="O637" s="109" t="str">
        <f t="shared" si="57"/>
        <v/>
      </c>
      <c r="P637" s="110" t="str">
        <f t="shared" si="58"/>
        <v/>
      </c>
      <c r="Q637" s="114" t="str">
        <f t="shared" si="59"/>
        <v/>
      </c>
      <c r="R637" s="82"/>
      <c r="S637" s="81"/>
      <c r="T637" s="81"/>
      <c r="U637" s="81"/>
    </row>
    <row r="638" s="72" customFormat="1" customHeight="1" spans="2:21">
      <c r="B638" s="73"/>
      <c r="C638" s="74"/>
      <c r="D638" s="74"/>
      <c r="E638" s="74"/>
      <c r="F638" s="75"/>
      <c r="G638" s="76"/>
      <c r="H638" s="77"/>
      <c r="I638" s="108" t="str">
        <f>IF(B638="","",_xlfn.XLOOKUP(N638,#REF!,#REF!))</f>
        <v/>
      </c>
      <c r="J638" s="105" t="str">
        <f>IF(B638="","",_xlfn.XLOOKUP(N638,#REF!,芝麻工资表!B:B))</f>
        <v/>
      </c>
      <c r="K638" s="105" t="str">
        <f t="shared" si="54"/>
        <v/>
      </c>
      <c r="L638" s="105" t="str">
        <f t="shared" si="55"/>
        <v/>
      </c>
      <c r="M638" s="105" t="str">
        <f>IF(Q638="","",_xlfn.XLOOKUP(Q638,立项!W:W,立项!H:H))</f>
        <v/>
      </c>
      <c r="N638" s="109" t="str">
        <f t="shared" si="56"/>
        <v/>
      </c>
      <c r="O638" s="109" t="str">
        <f t="shared" si="57"/>
        <v/>
      </c>
      <c r="P638" s="110" t="str">
        <f t="shared" si="58"/>
        <v/>
      </c>
      <c r="Q638" s="114" t="str">
        <f t="shared" si="59"/>
        <v/>
      </c>
      <c r="R638" s="82"/>
      <c r="S638" s="81"/>
      <c r="T638" s="81"/>
      <c r="U638" s="81"/>
    </row>
    <row r="639" s="72" customFormat="1" customHeight="1" spans="2:21">
      <c r="B639" s="73"/>
      <c r="C639" s="74"/>
      <c r="D639" s="74"/>
      <c r="E639" s="74"/>
      <c r="F639" s="75"/>
      <c r="G639" s="76"/>
      <c r="H639" s="77"/>
      <c r="I639" s="108" t="str">
        <f>IF(B639="","",_xlfn.XLOOKUP(N639,#REF!,#REF!))</f>
        <v/>
      </c>
      <c r="J639" s="105" t="str">
        <f>IF(B639="","",_xlfn.XLOOKUP(N639,#REF!,芝麻工资表!B:B))</f>
        <v/>
      </c>
      <c r="K639" s="105" t="str">
        <f t="shared" si="54"/>
        <v/>
      </c>
      <c r="L639" s="105" t="str">
        <f t="shared" si="55"/>
        <v/>
      </c>
      <c r="M639" s="105" t="str">
        <f>IF(Q639="","",_xlfn.XLOOKUP(Q639,立项!W:W,立项!H:H))</f>
        <v/>
      </c>
      <c r="N639" s="109" t="str">
        <f t="shared" si="56"/>
        <v/>
      </c>
      <c r="O639" s="109" t="str">
        <f t="shared" si="57"/>
        <v/>
      </c>
      <c r="P639" s="110" t="str">
        <f t="shared" si="58"/>
        <v/>
      </c>
      <c r="Q639" s="114" t="str">
        <f t="shared" si="59"/>
        <v/>
      </c>
      <c r="R639" s="82"/>
      <c r="S639" s="81"/>
      <c r="T639" s="81"/>
      <c r="U639" s="81"/>
    </row>
    <row r="640" s="72" customFormat="1" customHeight="1" spans="2:21">
      <c r="B640" s="73"/>
      <c r="C640" s="74"/>
      <c r="D640" s="74"/>
      <c r="E640" s="74"/>
      <c r="F640" s="75"/>
      <c r="G640" s="76"/>
      <c r="H640" s="77"/>
      <c r="I640" s="108" t="str">
        <f>IF(B640="","",_xlfn.XLOOKUP(N640,#REF!,#REF!))</f>
        <v/>
      </c>
      <c r="J640" s="105" t="str">
        <f>IF(B640="","",_xlfn.XLOOKUP(N640,#REF!,芝麻工资表!B:B))</f>
        <v/>
      </c>
      <c r="K640" s="105" t="str">
        <f t="shared" si="54"/>
        <v/>
      </c>
      <c r="L640" s="105" t="str">
        <f t="shared" si="55"/>
        <v/>
      </c>
      <c r="M640" s="105" t="str">
        <f>IF(Q640="","",_xlfn.XLOOKUP(Q640,立项!W:W,立项!H:H))</f>
        <v/>
      </c>
      <c r="N640" s="109" t="str">
        <f t="shared" si="56"/>
        <v/>
      </c>
      <c r="O640" s="109" t="str">
        <f t="shared" si="57"/>
        <v/>
      </c>
      <c r="P640" s="110" t="str">
        <f t="shared" si="58"/>
        <v/>
      </c>
      <c r="Q640" s="114" t="str">
        <f t="shared" si="59"/>
        <v/>
      </c>
      <c r="R640" s="82"/>
      <c r="S640" s="81"/>
      <c r="T640" s="81"/>
      <c r="U640" s="81"/>
    </row>
    <row r="641" s="72" customFormat="1" customHeight="1" spans="2:21">
      <c r="B641" s="73"/>
      <c r="C641" s="74"/>
      <c r="D641" s="74"/>
      <c r="E641" s="74"/>
      <c r="F641" s="75"/>
      <c r="G641" s="76"/>
      <c r="H641" s="77"/>
      <c r="I641" s="108" t="str">
        <f>IF(B641="","",_xlfn.XLOOKUP(N641,#REF!,#REF!))</f>
        <v/>
      </c>
      <c r="J641" s="105" t="str">
        <f>IF(B641="","",_xlfn.XLOOKUP(N641,#REF!,芝麻工资表!B:B))</f>
        <v/>
      </c>
      <c r="K641" s="105" t="str">
        <f t="shared" si="54"/>
        <v/>
      </c>
      <c r="L641" s="105" t="str">
        <f t="shared" si="55"/>
        <v/>
      </c>
      <c r="M641" s="105" t="str">
        <f>IF(Q641="","",_xlfn.XLOOKUP(Q641,立项!W:W,立项!H:H))</f>
        <v/>
      </c>
      <c r="N641" s="109" t="str">
        <f t="shared" si="56"/>
        <v/>
      </c>
      <c r="O641" s="109" t="str">
        <f t="shared" si="57"/>
        <v/>
      </c>
      <c r="P641" s="110" t="str">
        <f t="shared" si="58"/>
        <v/>
      </c>
      <c r="Q641" s="114" t="str">
        <f t="shared" si="59"/>
        <v/>
      </c>
      <c r="R641" s="82"/>
      <c r="S641" s="81"/>
      <c r="T641" s="81"/>
      <c r="U641" s="81"/>
    </row>
    <row r="642" s="72" customFormat="1" customHeight="1" spans="2:21">
      <c r="B642" s="73"/>
      <c r="C642" s="74"/>
      <c r="D642" s="74"/>
      <c r="E642" s="74"/>
      <c r="F642" s="75"/>
      <c r="G642" s="76"/>
      <c r="H642" s="77"/>
      <c r="I642" s="108" t="str">
        <f>IF(B642="","",_xlfn.XLOOKUP(N642,#REF!,#REF!))</f>
        <v/>
      </c>
      <c r="J642" s="105" t="str">
        <f>IF(B642="","",_xlfn.XLOOKUP(N642,#REF!,芝麻工资表!B:B))</f>
        <v/>
      </c>
      <c r="K642" s="105" t="str">
        <f t="shared" ref="K642:K705" si="60">IF(F642="","",F642-L642)</f>
        <v/>
      </c>
      <c r="L642" s="105" t="str">
        <f t="shared" ref="L642:L705" si="61">IF(F642="","",F642*G642/(1+G642))</f>
        <v/>
      </c>
      <c r="M642" s="105" t="str">
        <f>IF(Q642="","",_xlfn.XLOOKUP(Q642,立项!W:W,立项!H:H))</f>
        <v/>
      </c>
      <c r="N642" s="109" t="str">
        <f t="shared" ref="N642:N705" si="62">IF(H642="","",LEFT(B642,7))</f>
        <v/>
      </c>
      <c r="O642" s="109" t="str">
        <f t="shared" ref="O642:O705" si="63">IF(H642="","",MONTH(H642))</f>
        <v/>
      </c>
      <c r="P642" s="110" t="str">
        <f t="shared" ref="P642:P705" si="64">IF(H642="","",DAY(H642))</f>
        <v/>
      </c>
      <c r="Q642" s="114" t="str">
        <f t="shared" ref="Q642:Q705" si="65">IF(B642="","",MID(B642,9,16))</f>
        <v/>
      </c>
      <c r="R642" s="82"/>
      <c r="S642" s="81"/>
      <c r="T642" s="81"/>
      <c r="U642" s="81"/>
    </row>
    <row r="643" s="72" customFormat="1" customHeight="1" spans="2:21">
      <c r="B643" s="73"/>
      <c r="C643" s="74"/>
      <c r="D643" s="74"/>
      <c r="E643" s="74"/>
      <c r="F643" s="75"/>
      <c r="G643" s="76"/>
      <c r="H643" s="77"/>
      <c r="I643" s="108" t="str">
        <f>IF(B643="","",_xlfn.XLOOKUP(N643,#REF!,#REF!))</f>
        <v/>
      </c>
      <c r="J643" s="105" t="str">
        <f>IF(B643="","",_xlfn.XLOOKUP(N643,#REF!,芝麻工资表!B:B))</f>
        <v/>
      </c>
      <c r="K643" s="105" t="str">
        <f t="shared" si="60"/>
        <v/>
      </c>
      <c r="L643" s="105" t="str">
        <f t="shared" si="61"/>
        <v/>
      </c>
      <c r="M643" s="105" t="str">
        <f>IF(Q643="","",_xlfn.XLOOKUP(Q643,立项!W:W,立项!H:H))</f>
        <v/>
      </c>
      <c r="N643" s="109" t="str">
        <f t="shared" si="62"/>
        <v/>
      </c>
      <c r="O643" s="109" t="str">
        <f t="shared" si="63"/>
        <v/>
      </c>
      <c r="P643" s="110" t="str">
        <f t="shared" si="64"/>
        <v/>
      </c>
      <c r="Q643" s="114" t="str">
        <f t="shared" si="65"/>
        <v/>
      </c>
      <c r="R643" s="82"/>
      <c r="S643" s="81"/>
      <c r="T643" s="81"/>
      <c r="U643" s="81"/>
    </row>
    <row r="644" s="72" customFormat="1" customHeight="1" spans="2:21">
      <c r="B644" s="73"/>
      <c r="C644" s="74"/>
      <c r="D644" s="74"/>
      <c r="E644" s="74"/>
      <c r="F644" s="75"/>
      <c r="G644" s="76"/>
      <c r="H644" s="77"/>
      <c r="I644" s="108" t="str">
        <f>IF(B644="","",_xlfn.XLOOKUP(N644,#REF!,#REF!))</f>
        <v/>
      </c>
      <c r="J644" s="105" t="str">
        <f>IF(B644="","",_xlfn.XLOOKUP(N644,#REF!,芝麻工资表!B:B))</f>
        <v/>
      </c>
      <c r="K644" s="105" t="str">
        <f t="shared" si="60"/>
        <v/>
      </c>
      <c r="L644" s="105" t="str">
        <f t="shared" si="61"/>
        <v/>
      </c>
      <c r="M644" s="105" t="str">
        <f>IF(Q644="","",_xlfn.XLOOKUP(Q644,立项!W:W,立项!H:H))</f>
        <v/>
      </c>
      <c r="N644" s="109" t="str">
        <f t="shared" si="62"/>
        <v/>
      </c>
      <c r="O644" s="109" t="str">
        <f t="shared" si="63"/>
        <v/>
      </c>
      <c r="P644" s="110" t="str">
        <f t="shared" si="64"/>
        <v/>
      </c>
      <c r="Q644" s="114" t="str">
        <f t="shared" si="65"/>
        <v/>
      </c>
      <c r="R644" s="82"/>
      <c r="S644" s="81"/>
      <c r="T644" s="81"/>
      <c r="U644" s="81"/>
    </row>
    <row r="645" s="72" customFormat="1" customHeight="1" spans="2:21">
      <c r="B645" s="73"/>
      <c r="C645" s="74"/>
      <c r="D645" s="74"/>
      <c r="E645" s="74"/>
      <c r="F645" s="75"/>
      <c r="G645" s="76"/>
      <c r="H645" s="77"/>
      <c r="I645" s="108" t="str">
        <f>IF(B645="","",_xlfn.XLOOKUP(N645,#REF!,#REF!))</f>
        <v/>
      </c>
      <c r="J645" s="105" t="str">
        <f>IF(B645="","",_xlfn.XLOOKUP(N645,#REF!,芝麻工资表!B:B))</f>
        <v/>
      </c>
      <c r="K645" s="105" t="str">
        <f t="shared" si="60"/>
        <v/>
      </c>
      <c r="L645" s="105" t="str">
        <f t="shared" si="61"/>
        <v/>
      </c>
      <c r="M645" s="105" t="str">
        <f>IF(Q645="","",_xlfn.XLOOKUP(Q645,立项!W:W,立项!H:H))</f>
        <v/>
      </c>
      <c r="N645" s="109" t="str">
        <f t="shared" si="62"/>
        <v/>
      </c>
      <c r="O645" s="109" t="str">
        <f t="shared" si="63"/>
        <v/>
      </c>
      <c r="P645" s="110" t="str">
        <f t="shared" si="64"/>
        <v/>
      </c>
      <c r="Q645" s="114" t="str">
        <f t="shared" si="65"/>
        <v/>
      </c>
      <c r="R645" s="82"/>
      <c r="S645" s="81"/>
      <c r="T645" s="81"/>
      <c r="U645" s="81"/>
    </row>
    <row r="646" s="72" customFormat="1" customHeight="1" spans="2:21">
      <c r="B646" s="73"/>
      <c r="C646" s="74"/>
      <c r="D646" s="74"/>
      <c r="E646" s="74"/>
      <c r="F646" s="75"/>
      <c r="G646" s="76"/>
      <c r="H646" s="77"/>
      <c r="I646" s="108" t="str">
        <f>IF(B646="","",_xlfn.XLOOKUP(N646,#REF!,#REF!))</f>
        <v/>
      </c>
      <c r="J646" s="105" t="str">
        <f>IF(B646="","",_xlfn.XLOOKUP(N646,#REF!,芝麻工资表!B:B))</f>
        <v/>
      </c>
      <c r="K646" s="105" t="str">
        <f t="shared" si="60"/>
        <v/>
      </c>
      <c r="L646" s="105" t="str">
        <f t="shared" si="61"/>
        <v/>
      </c>
      <c r="M646" s="105" t="str">
        <f>IF(Q646="","",_xlfn.XLOOKUP(Q646,立项!W:W,立项!H:H))</f>
        <v/>
      </c>
      <c r="N646" s="109" t="str">
        <f t="shared" si="62"/>
        <v/>
      </c>
      <c r="O646" s="109" t="str">
        <f t="shared" si="63"/>
        <v/>
      </c>
      <c r="P646" s="110" t="str">
        <f t="shared" si="64"/>
        <v/>
      </c>
      <c r="Q646" s="114" t="str">
        <f t="shared" si="65"/>
        <v/>
      </c>
      <c r="R646" s="82"/>
      <c r="S646" s="81"/>
      <c r="T646" s="81"/>
      <c r="U646" s="81"/>
    </row>
    <row r="647" s="72" customFormat="1" customHeight="1" spans="2:21">
      <c r="B647" s="73"/>
      <c r="C647" s="74"/>
      <c r="D647" s="74"/>
      <c r="E647" s="74"/>
      <c r="F647" s="75"/>
      <c r="G647" s="76"/>
      <c r="H647" s="77"/>
      <c r="I647" s="108" t="str">
        <f>IF(B647="","",_xlfn.XLOOKUP(N647,#REF!,#REF!))</f>
        <v/>
      </c>
      <c r="J647" s="105" t="str">
        <f>IF(B647="","",_xlfn.XLOOKUP(N647,#REF!,芝麻工资表!B:B))</f>
        <v/>
      </c>
      <c r="K647" s="105" t="str">
        <f t="shared" si="60"/>
        <v/>
      </c>
      <c r="L647" s="105" t="str">
        <f t="shared" si="61"/>
        <v/>
      </c>
      <c r="M647" s="105" t="str">
        <f>IF(Q647="","",_xlfn.XLOOKUP(Q647,立项!W:W,立项!H:H))</f>
        <v/>
      </c>
      <c r="N647" s="109" t="str">
        <f t="shared" si="62"/>
        <v/>
      </c>
      <c r="O647" s="109" t="str">
        <f t="shared" si="63"/>
        <v/>
      </c>
      <c r="P647" s="110" t="str">
        <f t="shared" si="64"/>
        <v/>
      </c>
      <c r="Q647" s="114" t="str">
        <f t="shared" si="65"/>
        <v/>
      </c>
      <c r="R647" s="82"/>
      <c r="S647" s="81"/>
      <c r="T647" s="81"/>
      <c r="U647" s="81"/>
    </row>
    <row r="648" s="72" customFormat="1" customHeight="1" spans="2:21">
      <c r="B648" s="73"/>
      <c r="C648" s="74"/>
      <c r="D648" s="74"/>
      <c r="E648" s="74"/>
      <c r="F648" s="75"/>
      <c r="G648" s="76"/>
      <c r="H648" s="77"/>
      <c r="I648" s="108" t="str">
        <f>IF(B648="","",_xlfn.XLOOKUP(N648,#REF!,#REF!))</f>
        <v/>
      </c>
      <c r="J648" s="105" t="str">
        <f>IF(B648="","",_xlfn.XLOOKUP(N648,#REF!,芝麻工资表!B:B))</f>
        <v/>
      </c>
      <c r="K648" s="105" t="str">
        <f t="shared" si="60"/>
        <v/>
      </c>
      <c r="L648" s="105" t="str">
        <f t="shared" si="61"/>
        <v/>
      </c>
      <c r="M648" s="105" t="str">
        <f>IF(Q648="","",_xlfn.XLOOKUP(Q648,立项!W:W,立项!H:H))</f>
        <v/>
      </c>
      <c r="N648" s="109" t="str">
        <f t="shared" si="62"/>
        <v/>
      </c>
      <c r="O648" s="109" t="str">
        <f t="shared" si="63"/>
        <v/>
      </c>
      <c r="P648" s="110" t="str">
        <f t="shared" si="64"/>
        <v/>
      </c>
      <c r="Q648" s="114" t="str">
        <f t="shared" si="65"/>
        <v/>
      </c>
      <c r="R648" s="82"/>
      <c r="S648" s="81"/>
      <c r="T648" s="81"/>
      <c r="U648" s="81"/>
    </row>
    <row r="649" s="72" customFormat="1" customHeight="1" spans="2:21">
      <c r="B649" s="73"/>
      <c r="C649" s="74"/>
      <c r="D649" s="74"/>
      <c r="E649" s="74"/>
      <c r="F649" s="75"/>
      <c r="G649" s="76"/>
      <c r="H649" s="77"/>
      <c r="I649" s="108" t="str">
        <f>IF(B649="","",_xlfn.XLOOKUP(N649,#REF!,#REF!))</f>
        <v/>
      </c>
      <c r="J649" s="105" t="str">
        <f>IF(B649="","",_xlfn.XLOOKUP(N649,#REF!,芝麻工资表!B:B))</f>
        <v/>
      </c>
      <c r="K649" s="105" t="str">
        <f t="shared" si="60"/>
        <v/>
      </c>
      <c r="L649" s="105" t="str">
        <f t="shared" si="61"/>
        <v/>
      </c>
      <c r="M649" s="105" t="str">
        <f>IF(Q649="","",_xlfn.XLOOKUP(Q649,立项!W:W,立项!H:H))</f>
        <v/>
      </c>
      <c r="N649" s="109" t="str">
        <f t="shared" si="62"/>
        <v/>
      </c>
      <c r="O649" s="109" t="str">
        <f t="shared" si="63"/>
        <v/>
      </c>
      <c r="P649" s="110" t="str">
        <f t="shared" si="64"/>
        <v/>
      </c>
      <c r="Q649" s="114" t="str">
        <f t="shared" si="65"/>
        <v/>
      </c>
      <c r="R649" s="82"/>
      <c r="S649" s="81"/>
      <c r="T649" s="81"/>
      <c r="U649" s="81"/>
    </row>
    <row r="650" s="72" customFormat="1" customHeight="1" spans="2:21">
      <c r="B650" s="73"/>
      <c r="C650" s="74"/>
      <c r="D650" s="74"/>
      <c r="E650" s="74"/>
      <c r="F650" s="75"/>
      <c r="G650" s="76"/>
      <c r="H650" s="77"/>
      <c r="I650" s="108" t="str">
        <f>IF(B650="","",_xlfn.XLOOKUP(N650,#REF!,#REF!))</f>
        <v/>
      </c>
      <c r="J650" s="105" t="str">
        <f>IF(B650="","",_xlfn.XLOOKUP(N650,#REF!,芝麻工资表!B:B))</f>
        <v/>
      </c>
      <c r="K650" s="105" t="str">
        <f t="shared" si="60"/>
        <v/>
      </c>
      <c r="L650" s="105" t="str">
        <f t="shared" si="61"/>
        <v/>
      </c>
      <c r="M650" s="105" t="str">
        <f>IF(Q650="","",_xlfn.XLOOKUP(Q650,立项!W:W,立项!H:H))</f>
        <v/>
      </c>
      <c r="N650" s="109" t="str">
        <f t="shared" si="62"/>
        <v/>
      </c>
      <c r="O650" s="109" t="str">
        <f t="shared" si="63"/>
        <v/>
      </c>
      <c r="P650" s="110" t="str">
        <f t="shared" si="64"/>
        <v/>
      </c>
      <c r="Q650" s="114" t="str">
        <f t="shared" si="65"/>
        <v/>
      </c>
      <c r="R650" s="82"/>
      <c r="S650" s="81"/>
      <c r="T650" s="81"/>
      <c r="U650" s="81"/>
    </row>
    <row r="651" s="72" customFormat="1" customHeight="1" spans="2:21">
      <c r="B651" s="73"/>
      <c r="C651" s="74"/>
      <c r="D651" s="74"/>
      <c r="E651" s="74"/>
      <c r="F651" s="75"/>
      <c r="G651" s="76"/>
      <c r="H651" s="77"/>
      <c r="I651" s="108" t="str">
        <f>IF(B651="","",_xlfn.XLOOKUP(N651,#REF!,#REF!))</f>
        <v/>
      </c>
      <c r="J651" s="105" t="str">
        <f>IF(B651="","",_xlfn.XLOOKUP(N651,#REF!,芝麻工资表!B:B))</f>
        <v/>
      </c>
      <c r="K651" s="105" t="str">
        <f t="shared" si="60"/>
        <v/>
      </c>
      <c r="L651" s="105" t="str">
        <f t="shared" si="61"/>
        <v/>
      </c>
      <c r="M651" s="105" t="str">
        <f>IF(Q651="","",_xlfn.XLOOKUP(Q651,立项!W:W,立项!H:H))</f>
        <v/>
      </c>
      <c r="N651" s="109" t="str">
        <f t="shared" si="62"/>
        <v/>
      </c>
      <c r="O651" s="109" t="str">
        <f t="shared" si="63"/>
        <v/>
      </c>
      <c r="P651" s="110" t="str">
        <f t="shared" si="64"/>
        <v/>
      </c>
      <c r="Q651" s="114" t="str">
        <f t="shared" si="65"/>
        <v/>
      </c>
      <c r="R651" s="82"/>
      <c r="S651" s="81"/>
      <c r="T651" s="81"/>
      <c r="U651" s="81"/>
    </row>
    <row r="652" s="72" customFormat="1" customHeight="1" spans="2:21">
      <c r="B652" s="73"/>
      <c r="C652" s="74"/>
      <c r="D652" s="74"/>
      <c r="E652" s="74"/>
      <c r="F652" s="75"/>
      <c r="G652" s="76"/>
      <c r="H652" s="77"/>
      <c r="I652" s="108" t="str">
        <f>IF(B652="","",_xlfn.XLOOKUP(N652,#REF!,#REF!))</f>
        <v/>
      </c>
      <c r="J652" s="105" t="str">
        <f>IF(B652="","",_xlfn.XLOOKUP(N652,#REF!,芝麻工资表!B:B))</f>
        <v/>
      </c>
      <c r="K652" s="105" t="str">
        <f t="shared" si="60"/>
        <v/>
      </c>
      <c r="L652" s="105" t="str">
        <f t="shared" si="61"/>
        <v/>
      </c>
      <c r="M652" s="105" t="str">
        <f>IF(Q652="","",_xlfn.XLOOKUP(Q652,立项!W:W,立项!H:H))</f>
        <v/>
      </c>
      <c r="N652" s="109" t="str">
        <f t="shared" si="62"/>
        <v/>
      </c>
      <c r="O652" s="109" t="str">
        <f t="shared" si="63"/>
        <v/>
      </c>
      <c r="P652" s="110" t="str">
        <f t="shared" si="64"/>
        <v/>
      </c>
      <c r="Q652" s="114" t="str">
        <f t="shared" si="65"/>
        <v/>
      </c>
      <c r="R652" s="82"/>
      <c r="S652" s="81"/>
      <c r="T652" s="81"/>
      <c r="U652" s="81"/>
    </row>
    <row r="653" s="72" customFormat="1" customHeight="1" spans="2:21">
      <c r="B653" s="73"/>
      <c r="C653" s="74"/>
      <c r="D653" s="74"/>
      <c r="E653" s="74"/>
      <c r="F653" s="75"/>
      <c r="G653" s="76"/>
      <c r="H653" s="77"/>
      <c r="I653" s="108" t="str">
        <f>IF(B653="","",_xlfn.XLOOKUP(N653,#REF!,#REF!))</f>
        <v/>
      </c>
      <c r="J653" s="105" t="str">
        <f>IF(B653="","",_xlfn.XLOOKUP(N653,#REF!,芝麻工资表!B:B))</f>
        <v/>
      </c>
      <c r="K653" s="105" t="str">
        <f t="shared" si="60"/>
        <v/>
      </c>
      <c r="L653" s="105" t="str">
        <f t="shared" si="61"/>
        <v/>
      </c>
      <c r="M653" s="105" t="str">
        <f>IF(Q653="","",_xlfn.XLOOKUP(Q653,立项!W:W,立项!H:H))</f>
        <v/>
      </c>
      <c r="N653" s="109" t="str">
        <f t="shared" si="62"/>
        <v/>
      </c>
      <c r="O653" s="109" t="str">
        <f t="shared" si="63"/>
        <v/>
      </c>
      <c r="P653" s="110" t="str">
        <f t="shared" si="64"/>
        <v/>
      </c>
      <c r="Q653" s="114" t="str">
        <f t="shared" si="65"/>
        <v/>
      </c>
      <c r="R653" s="82"/>
      <c r="S653" s="81"/>
      <c r="T653" s="81"/>
      <c r="U653" s="81"/>
    </row>
    <row r="654" s="72" customFormat="1" customHeight="1" spans="2:21">
      <c r="B654" s="73"/>
      <c r="C654" s="74"/>
      <c r="D654" s="74"/>
      <c r="E654" s="74"/>
      <c r="F654" s="75"/>
      <c r="G654" s="76"/>
      <c r="H654" s="77"/>
      <c r="I654" s="108" t="str">
        <f>IF(B654="","",_xlfn.XLOOKUP(N654,#REF!,#REF!))</f>
        <v/>
      </c>
      <c r="J654" s="105" t="str">
        <f>IF(B654="","",_xlfn.XLOOKUP(N654,#REF!,芝麻工资表!B:B))</f>
        <v/>
      </c>
      <c r="K654" s="105" t="str">
        <f t="shared" si="60"/>
        <v/>
      </c>
      <c r="L654" s="105" t="str">
        <f t="shared" si="61"/>
        <v/>
      </c>
      <c r="M654" s="105" t="str">
        <f>IF(Q654="","",_xlfn.XLOOKUP(Q654,立项!W:W,立项!H:H))</f>
        <v/>
      </c>
      <c r="N654" s="109" t="str">
        <f t="shared" si="62"/>
        <v/>
      </c>
      <c r="O654" s="109" t="str">
        <f t="shared" si="63"/>
        <v/>
      </c>
      <c r="P654" s="110" t="str">
        <f t="shared" si="64"/>
        <v/>
      </c>
      <c r="Q654" s="114" t="str">
        <f t="shared" si="65"/>
        <v/>
      </c>
      <c r="R654" s="82"/>
      <c r="S654" s="81"/>
      <c r="T654" s="81"/>
      <c r="U654" s="81"/>
    </row>
    <row r="655" s="72" customFormat="1" customHeight="1" spans="2:21">
      <c r="B655" s="73"/>
      <c r="C655" s="74"/>
      <c r="D655" s="74"/>
      <c r="E655" s="74"/>
      <c r="F655" s="75"/>
      <c r="G655" s="76"/>
      <c r="H655" s="77"/>
      <c r="I655" s="108" t="str">
        <f>IF(B655="","",_xlfn.XLOOKUP(N655,#REF!,#REF!))</f>
        <v/>
      </c>
      <c r="J655" s="105" t="str">
        <f>IF(B655="","",_xlfn.XLOOKUP(N655,#REF!,芝麻工资表!B:B))</f>
        <v/>
      </c>
      <c r="K655" s="105" t="str">
        <f t="shared" si="60"/>
        <v/>
      </c>
      <c r="L655" s="105" t="str">
        <f t="shared" si="61"/>
        <v/>
      </c>
      <c r="M655" s="105" t="str">
        <f>IF(Q655="","",_xlfn.XLOOKUP(Q655,立项!W:W,立项!H:H))</f>
        <v/>
      </c>
      <c r="N655" s="109" t="str">
        <f t="shared" si="62"/>
        <v/>
      </c>
      <c r="O655" s="109" t="str">
        <f t="shared" si="63"/>
        <v/>
      </c>
      <c r="P655" s="110" t="str">
        <f t="shared" si="64"/>
        <v/>
      </c>
      <c r="Q655" s="114" t="str">
        <f t="shared" si="65"/>
        <v/>
      </c>
      <c r="R655" s="82"/>
      <c r="S655" s="81"/>
      <c r="T655" s="81"/>
      <c r="U655" s="81"/>
    </row>
    <row r="656" s="72" customFormat="1" customHeight="1" spans="2:21">
      <c r="B656" s="73"/>
      <c r="C656" s="74"/>
      <c r="D656" s="74"/>
      <c r="E656" s="74"/>
      <c r="F656" s="75"/>
      <c r="G656" s="76"/>
      <c r="H656" s="77"/>
      <c r="I656" s="108" t="str">
        <f>IF(B656="","",_xlfn.XLOOKUP(N656,#REF!,#REF!))</f>
        <v/>
      </c>
      <c r="J656" s="105" t="str">
        <f>IF(B656="","",_xlfn.XLOOKUP(N656,#REF!,芝麻工资表!B:B))</f>
        <v/>
      </c>
      <c r="K656" s="105" t="str">
        <f t="shared" si="60"/>
        <v/>
      </c>
      <c r="L656" s="105" t="str">
        <f t="shared" si="61"/>
        <v/>
      </c>
      <c r="M656" s="105" t="str">
        <f>IF(Q656="","",_xlfn.XLOOKUP(Q656,立项!W:W,立项!H:H))</f>
        <v/>
      </c>
      <c r="N656" s="109" t="str">
        <f t="shared" si="62"/>
        <v/>
      </c>
      <c r="O656" s="109" t="str">
        <f t="shared" si="63"/>
        <v/>
      </c>
      <c r="P656" s="110" t="str">
        <f t="shared" si="64"/>
        <v/>
      </c>
      <c r="Q656" s="114" t="str">
        <f t="shared" si="65"/>
        <v/>
      </c>
      <c r="R656" s="82"/>
      <c r="S656" s="81"/>
      <c r="T656" s="81"/>
      <c r="U656" s="81"/>
    </row>
    <row r="657" s="72" customFormat="1" customHeight="1" spans="2:21">
      <c r="B657" s="73"/>
      <c r="C657" s="74"/>
      <c r="D657" s="74"/>
      <c r="E657" s="74"/>
      <c r="F657" s="75"/>
      <c r="G657" s="76"/>
      <c r="H657" s="77"/>
      <c r="I657" s="108" t="str">
        <f>IF(B657="","",_xlfn.XLOOKUP(N657,#REF!,#REF!))</f>
        <v/>
      </c>
      <c r="J657" s="105" t="str">
        <f>IF(B657="","",_xlfn.XLOOKUP(N657,#REF!,芝麻工资表!B:B))</f>
        <v/>
      </c>
      <c r="K657" s="105" t="str">
        <f t="shared" si="60"/>
        <v/>
      </c>
      <c r="L657" s="105" t="str">
        <f t="shared" si="61"/>
        <v/>
      </c>
      <c r="M657" s="105" t="str">
        <f>IF(Q657="","",_xlfn.XLOOKUP(Q657,立项!W:W,立项!H:H))</f>
        <v/>
      </c>
      <c r="N657" s="109" t="str">
        <f t="shared" si="62"/>
        <v/>
      </c>
      <c r="O657" s="109" t="str">
        <f t="shared" si="63"/>
        <v/>
      </c>
      <c r="P657" s="110" t="str">
        <f t="shared" si="64"/>
        <v/>
      </c>
      <c r="Q657" s="114" t="str">
        <f t="shared" si="65"/>
        <v/>
      </c>
      <c r="R657" s="82"/>
      <c r="S657" s="81"/>
      <c r="T657" s="81"/>
      <c r="U657" s="81"/>
    </row>
    <row r="658" s="72" customFormat="1" customHeight="1" spans="2:21">
      <c r="B658" s="73"/>
      <c r="C658" s="74"/>
      <c r="D658" s="74"/>
      <c r="E658" s="74"/>
      <c r="F658" s="75"/>
      <c r="G658" s="76"/>
      <c r="H658" s="77"/>
      <c r="I658" s="108" t="str">
        <f>IF(B658="","",_xlfn.XLOOKUP(N658,#REF!,#REF!))</f>
        <v/>
      </c>
      <c r="J658" s="105" t="str">
        <f>IF(B658="","",_xlfn.XLOOKUP(N658,#REF!,芝麻工资表!B:B))</f>
        <v/>
      </c>
      <c r="K658" s="105" t="str">
        <f t="shared" si="60"/>
        <v/>
      </c>
      <c r="L658" s="105" t="str">
        <f t="shared" si="61"/>
        <v/>
      </c>
      <c r="M658" s="105" t="str">
        <f>IF(Q658="","",_xlfn.XLOOKUP(Q658,立项!W:W,立项!H:H))</f>
        <v/>
      </c>
      <c r="N658" s="109" t="str">
        <f t="shared" si="62"/>
        <v/>
      </c>
      <c r="O658" s="109" t="str">
        <f t="shared" si="63"/>
        <v/>
      </c>
      <c r="P658" s="110" t="str">
        <f t="shared" si="64"/>
        <v/>
      </c>
      <c r="Q658" s="114" t="str">
        <f t="shared" si="65"/>
        <v/>
      </c>
      <c r="R658" s="82"/>
      <c r="S658" s="81"/>
      <c r="T658" s="81"/>
      <c r="U658" s="81"/>
    </row>
    <row r="659" s="72" customFormat="1" customHeight="1" spans="2:21">
      <c r="B659" s="73"/>
      <c r="C659" s="74"/>
      <c r="D659" s="74"/>
      <c r="E659" s="74"/>
      <c r="F659" s="75"/>
      <c r="G659" s="76"/>
      <c r="H659" s="77"/>
      <c r="I659" s="108" t="str">
        <f>IF(B659="","",_xlfn.XLOOKUP(N659,#REF!,#REF!))</f>
        <v/>
      </c>
      <c r="J659" s="105" t="str">
        <f>IF(B659="","",_xlfn.XLOOKUP(N659,#REF!,芝麻工资表!B:B))</f>
        <v/>
      </c>
      <c r="K659" s="105" t="str">
        <f t="shared" si="60"/>
        <v/>
      </c>
      <c r="L659" s="105" t="str">
        <f t="shared" si="61"/>
        <v/>
      </c>
      <c r="M659" s="105" t="str">
        <f>IF(Q659="","",_xlfn.XLOOKUP(Q659,立项!W:W,立项!H:H))</f>
        <v/>
      </c>
      <c r="N659" s="109" t="str">
        <f t="shared" si="62"/>
        <v/>
      </c>
      <c r="O659" s="109" t="str">
        <f t="shared" si="63"/>
        <v/>
      </c>
      <c r="P659" s="110" t="str">
        <f t="shared" si="64"/>
        <v/>
      </c>
      <c r="Q659" s="114" t="str">
        <f t="shared" si="65"/>
        <v/>
      </c>
      <c r="R659" s="82"/>
      <c r="S659" s="81"/>
      <c r="T659" s="81"/>
      <c r="U659" s="81"/>
    </row>
    <row r="660" s="72" customFormat="1" customHeight="1" spans="2:21">
      <c r="B660" s="73"/>
      <c r="C660" s="74"/>
      <c r="D660" s="74"/>
      <c r="E660" s="74"/>
      <c r="F660" s="75"/>
      <c r="G660" s="76"/>
      <c r="H660" s="77"/>
      <c r="I660" s="108" t="str">
        <f>IF(B660="","",_xlfn.XLOOKUP(N660,#REF!,#REF!))</f>
        <v/>
      </c>
      <c r="J660" s="105" t="str">
        <f>IF(B660="","",_xlfn.XLOOKUP(N660,#REF!,芝麻工资表!B:B))</f>
        <v/>
      </c>
      <c r="K660" s="105" t="str">
        <f t="shared" si="60"/>
        <v/>
      </c>
      <c r="L660" s="105" t="str">
        <f t="shared" si="61"/>
        <v/>
      </c>
      <c r="M660" s="105" t="str">
        <f>IF(Q660="","",_xlfn.XLOOKUP(Q660,立项!W:W,立项!H:H))</f>
        <v/>
      </c>
      <c r="N660" s="109" t="str">
        <f t="shared" si="62"/>
        <v/>
      </c>
      <c r="O660" s="109" t="str">
        <f t="shared" si="63"/>
        <v/>
      </c>
      <c r="P660" s="110" t="str">
        <f t="shared" si="64"/>
        <v/>
      </c>
      <c r="Q660" s="114" t="str">
        <f t="shared" si="65"/>
        <v/>
      </c>
      <c r="R660" s="82"/>
      <c r="S660" s="81"/>
      <c r="T660" s="81"/>
      <c r="U660" s="81"/>
    </row>
    <row r="661" s="72" customFormat="1" customHeight="1" spans="2:21">
      <c r="B661" s="73"/>
      <c r="C661" s="74"/>
      <c r="D661" s="74"/>
      <c r="E661" s="74"/>
      <c r="F661" s="75"/>
      <c r="G661" s="76"/>
      <c r="H661" s="77"/>
      <c r="I661" s="108" t="str">
        <f>IF(B661="","",_xlfn.XLOOKUP(N661,#REF!,#REF!))</f>
        <v/>
      </c>
      <c r="J661" s="105" t="str">
        <f>IF(B661="","",_xlfn.XLOOKUP(N661,#REF!,芝麻工资表!B:B))</f>
        <v/>
      </c>
      <c r="K661" s="105" t="str">
        <f t="shared" si="60"/>
        <v/>
      </c>
      <c r="L661" s="105" t="str">
        <f t="shared" si="61"/>
        <v/>
      </c>
      <c r="M661" s="105" t="str">
        <f>IF(Q661="","",_xlfn.XLOOKUP(Q661,立项!W:W,立项!H:H))</f>
        <v/>
      </c>
      <c r="N661" s="109" t="str">
        <f t="shared" si="62"/>
        <v/>
      </c>
      <c r="O661" s="109" t="str">
        <f t="shared" si="63"/>
        <v/>
      </c>
      <c r="P661" s="110" t="str">
        <f t="shared" si="64"/>
        <v/>
      </c>
      <c r="Q661" s="114" t="str">
        <f t="shared" si="65"/>
        <v/>
      </c>
      <c r="R661" s="82"/>
      <c r="S661" s="81"/>
      <c r="T661" s="81"/>
      <c r="U661" s="81"/>
    </row>
    <row r="662" s="72" customFormat="1" customHeight="1" spans="2:21">
      <c r="B662" s="73"/>
      <c r="C662" s="74"/>
      <c r="D662" s="74"/>
      <c r="E662" s="74"/>
      <c r="F662" s="75"/>
      <c r="G662" s="76"/>
      <c r="H662" s="77"/>
      <c r="I662" s="108" t="str">
        <f>IF(B662="","",_xlfn.XLOOKUP(N662,#REF!,#REF!))</f>
        <v/>
      </c>
      <c r="J662" s="105" t="str">
        <f>IF(B662="","",_xlfn.XLOOKUP(N662,#REF!,芝麻工资表!B:B))</f>
        <v/>
      </c>
      <c r="K662" s="105" t="str">
        <f t="shared" si="60"/>
        <v/>
      </c>
      <c r="L662" s="105" t="str">
        <f t="shared" si="61"/>
        <v/>
      </c>
      <c r="M662" s="105" t="str">
        <f>IF(Q662="","",_xlfn.XLOOKUP(Q662,立项!W:W,立项!H:H))</f>
        <v/>
      </c>
      <c r="N662" s="109" t="str">
        <f t="shared" si="62"/>
        <v/>
      </c>
      <c r="O662" s="109" t="str">
        <f t="shared" si="63"/>
        <v/>
      </c>
      <c r="P662" s="110" t="str">
        <f t="shared" si="64"/>
        <v/>
      </c>
      <c r="Q662" s="114" t="str">
        <f t="shared" si="65"/>
        <v/>
      </c>
      <c r="R662" s="82"/>
      <c r="S662" s="81"/>
      <c r="T662" s="81"/>
      <c r="U662" s="81"/>
    </row>
    <row r="663" s="72" customFormat="1" customHeight="1" spans="2:21">
      <c r="B663" s="73"/>
      <c r="C663" s="74"/>
      <c r="D663" s="74"/>
      <c r="E663" s="74"/>
      <c r="F663" s="75"/>
      <c r="G663" s="76"/>
      <c r="H663" s="77"/>
      <c r="I663" s="108" t="str">
        <f>IF(B663="","",_xlfn.XLOOKUP(N663,#REF!,#REF!))</f>
        <v/>
      </c>
      <c r="J663" s="105" t="str">
        <f>IF(B663="","",_xlfn.XLOOKUP(N663,#REF!,芝麻工资表!B:B))</f>
        <v/>
      </c>
      <c r="K663" s="105" t="str">
        <f t="shared" si="60"/>
        <v/>
      </c>
      <c r="L663" s="105" t="str">
        <f t="shared" si="61"/>
        <v/>
      </c>
      <c r="M663" s="105" t="str">
        <f>IF(Q663="","",_xlfn.XLOOKUP(Q663,立项!W:W,立项!H:H))</f>
        <v/>
      </c>
      <c r="N663" s="109" t="str">
        <f t="shared" si="62"/>
        <v/>
      </c>
      <c r="O663" s="109" t="str">
        <f t="shared" si="63"/>
        <v/>
      </c>
      <c r="P663" s="110" t="str">
        <f t="shared" si="64"/>
        <v/>
      </c>
      <c r="Q663" s="114" t="str">
        <f t="shared" si="65"/>
        <v/>
      </c>
      <c r="R663" s="82"/>
      <c r="S663" s="81"/>
      <c r="T663" s="81"/>
      <c r="U663" s="81"/>
    </row>
    <row r="664" s="72" customFormat="1" customHeight="1" spans="2:21">
      <c r="B664" s="73"/>
      <c r="C664" s="74"/>
      <c r="D664" s="74"/>
      <c r="E664" s="74"/>
      <c r="F664" s="75"/>
      <c r="G664" s="76"/>
      <c r="H664" s="77"/>
      <c r="I664" s="108" t="str">
        <f>IF(B664="","",_xlfn.XLOOKUP(N664,#REF!,#REF!))</f>
        <v/>
      </c>
      <c r="J664" s="105" t="str">
        <f>IF(B664="","",_xlfn.XLOOKUP(N664,#REF!,芝麻工资表!B:B))</f>
        <v/>
      </c>
      <c r="K664" s="105" t="str">
        <f t="shared" si="60"/>
        <v/>
      </c>
      <c r="L664" s="105" t="str">
        <f t="shared" si="61"/>
        <v/>
      </c>
      <c r="M664" s="105" t="str">
        <f>IF(Q664="","",_xlfn.XLOOKUP(Q664,立项!W:W,立项!H:H))</f>
        <v/>
      </c>
      <c r="N664" s="109" t="str">
        <f t="shared" si="62"/>
        <v/>
      </c>
      <c r="O664" s="109" t="str">
        <f t="shared" si="63"/>
        <v/>
      </c>
      <c r="P664" s="110" t="str">
        <f t="shared" si="64"/>
        <v/>
      </c>
      <c r="Q664" s="114" t="str">
        <f t="shared" si="65"/>
        <v/>
      </c>
      <c r="R664" s="82"/>
      <c r="S664" s="81"/>
      <c r="T664" s="81"/>
      <c r="U664" s="81"/>
    </row>
    <row r="665" s="72" customFormat="1" customHeight="1" spans="2:21">
      <c r="B665" s="73"/>
      <c r="C665" s="74"/>
      <c r="D665" s="74"/>
      <c r="E665" s="74"/>
      <c r="F665" s="75"/>
      <c r="G665" s="76"/>
      <c r="H665" s="77"/>
      <c r="I665" s="108" t="str">
        <f>IF(B665="","",_xlfn.XLOOKUP(N665,#REF!,#REF!))</f>
        <v/>
      </c>
      <c r="J665" s="105" t="str">
        <f>IF(B665="","",_xlfn.XLOOKUP(N665,#REF!,芝麻工资表!B:B))</f>
        <v/>
      </c>
      <c r="K665" s="105" t="str">
        <f t="shared" si="60"/>
        <v/>
      </c>
      <c r="L665" s="105" t="str">
        <f t="shared" si="61"/>
        <v/>
      </c>
      <c r="M665" s="105" t="str">
        <f>IF(Q665="","",_xlfn.XLOOKUP(Q665,立项!W:W,立项!H:H))</f>
        <v/>
      </c>
      <c r="N665" s="109" t="str">
        <f t="shared" si="62"/>
        <v/>
      </c>
      <c r="O665" s="109" t="str">
        <f t="shared" si="63"/>
        <v/>
      </c>
      <c r="P665" s="110" t="str">
        <f t="shared" si="64"/>
        <v/>
      </c>
      <c r="Q665" s="114" t="str">
        <f t="shared" si="65"/>
        <v/>
      </c>
      <c r="R665" s="82"/>
      <c r="S665" s="81"/>
      <c r="T665" s="81"/>
      <c r="U665" s="81"/>
    </row>
    <row r="666" s="72" customFormat="1" customHeight="1" spans="2:21">
      <c r="B666" s="73"/>
      <c r="C666" s="74"/>
      <c r="D666" s="74"/>
      <c r="E666" s="74"/>
      <c r="F666" s="75"/>
      <c r="G666" s="76"/>
      <c r="H666" s="77"/>
      <c r="I666" s="108" t="str">
        <f>IF(B666="","",_xlfn.XLOOKUP(N666,#REF!,#REF!))</f>
        <v/>
      </c>
      <c r="J666" s="105" t="str">
        <f>IF(B666="","",_xlfn.XLOOKUP(N666,#REF!,芝麻工资表!B:B))</f>
        <v/>
      </c>
      <c r="K666" s="105" t="str">
        <f t="shared" si="60"/>
        <v/>
      </c>
      <c r="L666" s="105" t="str">
        <f t="shared" si="61"/>
        <v/>
      </c>
      <c r="M666" s="105" t="str">
        <f>IF(Q666="","",_xlfn.XLOOKUP(Q666,立项!W:W,立项!H:H))</f>
        <v/>
      </c>
      <c r="N666" s="109" t="str">
        <f t="shared" si="62"/>
        <v/>
      </c>
      <c r="O666" s="109" t="str">
        <f t="shared" si="63"/>
        <v/>
      </c>
      <c r="P666" s="110" t="str">
        <f t="shared" si="64"/>
        <v/>
      </c>
      <c r="Q666" s="114" t="str">
        <f t="shared" si="65"/>
        <v/>
      </c>
      <c r="R666" s="82"/>
      <c r="S666" s="81"/>
      <c r="T666" s="81"/>
      <c r="U666" s="81"/>
    </row>
    <row r="667" s="72" customFormat="1" customHeight="1" spans="2:21">
      <c r="B667" s="73"/>
      <c r="C667" s="74"/>
      <c r="D667" s="74"/>
      <c r="E667" s="74"/>
      <c r="F667" s="75"/>
      <c r="G667" s="76"/>
      <c r="H667" s="77"/>
      <c r="I667" s="108" t="str">
        <f>IF(B667="","",_xlfn.XLOOKUP(N667,#REF!,#REF!))</f>
        <v/>
      </c>
      <c r="J667" s="105" t="str">
        <f>IF(B667="","",_xlfn.XLOOKUP(N667,#REF!,芝麻工资表!B:B))</f>
        <v/>
      </c>
      <c r="K667" s="105" t="str">
        <f t="shared" si="60"/>
        <v/>
      </c>
      <c r="L667" s="105" t="str">
        <f t="shared" si="61"/>
        <v/>
      </c>
      <c r="M667" s="105" t="str">
        <f>IF(Q667="","",_xlfn.XLOOKUP(Q667,立项!W:W,立项!H:H))</f>
        <v/>
      </c>
      <c r="N667" s="109" t="str">
        <f t="shared" si="62"/>
        <v/>
      </c>
      <c r="O667" s="109" t="str">
        <f t="shared" si="63"/>
        <v/>
      </c>
      <c r="P667" s="110" t="str">
        <f t="shared" si="64"/>
        <v/>
      </c>
      <c r="Q667" s="114" t="str">
        <f t="shared" si="65"/>
        <v/>
      </c>
      <c r="R667" s="82"/>
      <c r="S667" s="81"/>
      <c r="T667" s="81"/>
      <c r="U667" s="81"/>
    </row>
    <row r="668" s="72" customFormat="1" customHeight="1" spans="2:21">
      <c r="B668" s="73"/>
      <c r="C668" s="74"/>
      <c r="D668" s="74"/>
      <c r="E668" s="74"/>
      <c r="F668" s="75"/>
      <c r="G668" s="76"/>
      <c r="H668" s="77"/>
      <c r="I668" s="108" t="str">
        <f>IF(B668="","",_xlfn.XLOOKUP(N668,#REF!,#REF!))</f>
        <v/>
      </c>
      <c r="J668" s="105" t="str">
        <f>IF(B668="","",_xlfn.XLOOKUP(N668,#REF!,芝麻工资表!B:B))</f>
        <v/>
      </c>
      <c r="K668" s="105" t="str">
        <f t="shared" si="60"/>
        <v/>
      </c>
      <c r="L668" s="105" t="str">
        <f t="shared" si="61"/>
        <v/>
      </c>
      <c r="M668" s="105" t="str">
        <f>IF(Q668="","",_xlfn.XLOOKUP(Q668,立项!W:W,立项!H:H))</f>
        <v/>
      </c>
      <c r="N668" s="109" t="str">
        <f t="shared" si="62"/>
        <v/>
      </c>
      <c r="O668" s="109" t="str">
        <f t="shared" si="63"/>
        <v/>
      </c>
      <c r="P668" s="110" t="str">
        <f t="shared" si="64"/>
        <v/>
      </c>
      <c r="Q668" s="114" t="str">
        <f t="shared" si="65"/>
        <v/>
      </c>
      <c r="R668" s="82"/>
      <c r="S668" s="81"/>
      <c r="T668" s="81"/>
      <c r="U668" s="81"/>
    </row>
    <row r="669" s="72" customFormat="1" customHeight="1" spans="2:21">
      <c r="B669" s="73"/>
      <c r="C669" s="74"/>
      <c r="D669" s="74"/>
      <c r="E669" s="74"/>
      <c r="F669" s="75"/>
      <c r="G669" s="76"/>
      <c r="H669" s="77"/>
      <c r="I669" s="108" t="str">
        <f>IF(B669="","",_xlfn.XLOOKUP(N669,#REF!,#REF!))</f>
        <v/>
      </c>
      <c r="J669" s="105" t="str">
        <f>IF(B669="","",_xlfn.XLOOKUP(N669,#REF!,芝麻工资表!B:B))</f>
        <v/>
      </c>
      <c r="K669" s="105" t="str">
        <f t="shared" si="60"/>
        <v/>
      </c>
      <c r="L669" s="105" t="str">
        <f t="shared" si="61"/>
        <v/>
      </c>
      <c r="M669" s="105" t="str">
        <f>IF(Q669="","",_xlfn.XLOOKUP(Q669,立项!W:W,立项!H:H))</f>
        <v/>
      </c>
      <c r="N669" s="109" t="str">
        <f t="shared" si="62"/>
        <v/>
      </c>
      <c r="O669" s="109" t="str">
        <f t="shared" si="63"/>
        <v/>
      </c>
      <c r="P669" s="110" t="str">
        <f t="shared" si="64"/>
        <v/>
      </c>
      <c r="Q669" s="114" t="str">
        <f t="shared" si="65"/>
        <v/>
      </c>
      <c r="R669" s="82"/>
      <c r="S669" s="81"/>
      <c r="T669" s="81"/>
      <c r="U669" s="81"/>
    </row>
    <row r="670" s="72" customFormat="1" customHeight="1" spans="2:21">
      <c r="B670" s="73"/>
      <c r="C670" s="74"/>
      <c r="D670" s="74"/>
      <c r="E670" s="74"/>
      <c r="F670" s="75"/>
      <c r="G670" s="76"/>
      <c r="H670" s="77"/>
      <c r="I670" s="108" t="str">
        <f>IF(B670="","",_xlfn.XLOOKUP(N670,#REF!,#REF!))</f>
        <v/>
      </c>
      <c r="J670" s="105" t="str">
        <f>IF(B670="","",_xlfn.XLOOKUP(N670,#REF!,芝麻工资表!B:B))</f>
        <v/>
      </c>
      <c r="K670" s="105" t="str">
        <f t="shared" si="60"/>
        <v/>
      </c>
      <c r="L670" s="105" t="str">
        <f t="shared" si="61"/>
        <v/>
      </c>
      <c r="M670" s="105" t="str">
        <f>IF(Q670="","",_xlfn.XLOOKUP(Q670,立项!W:W,立项!H:H))</f>
        <v/>
      </c>
      <c r="N670" s="109" t="str">
        <f t="shared" si="62"/>
        <v/>
      </c>
      <c r="O670" s="109" t="str">
        <f t="shared" si="63"/>
        <v/>
      </c>
      <c r="P670" s="110" t="str">
        <f t="shared" si="64"/>
        <v/>
      </c>
      <c r="Q670" s="114" t="str">
        <f t="shared" si="65"/>
        <v/>
      </c>
      <c r="R670" s="82"/>
      <c r="S670" s="81"/>
      <c r="T670" s="81"/>
      <c r="U670" s="81"/>
    </row>
    <row r="671" s="72" customFormat="1" customHeight="1" spans="2:21">
      <c r="B671" s="73"/>
      <c r="C671" s="74"/>
      <c r="D671" s="74"/>
      <c r="E671" s="74"/>
      <c r="F671" s="75"/>
      <c r="G671" s="76"/>
      <c r="H671" s="77"/>
      <c r="I671" s="108" t="str">
        <f>IF(B671="","",_xlfn.XLOOKUP(N671,#REF!,#REF!))</f>
        <v/>
      </c>
      <c r="J671" s="105" t="str">
        <f>IF(B671="","",_xlfn.XLOOKUP(N671,#REF!,芝麻工资表!B:B))</f>
        <v/>
      </c>
      <c r="K671" s="105" t="str">
        <f t="shared" si="60"/>
        <v/>
      </c>
      <c r="L671" s="105" t="str">
        <f t="shared" si="61"/>
        <v/>
      </c>
      <c r="M671" s="105" t="str">
        <f>IF(Q671="","",_xlfn.XLOOKUP(Q671,立项!W:W,立项!H:H))</f>
        <v/>
      </c>
      <c r="N671" s="109" t="str">
        <f t="shared" si="62"/>
        <v/>
      </c>
      <c r="O671" s="109" t="str">
        <f t="shared" si="63"/>
        <v/>
      </c>
      <c r="P671" s="110" t="str">
        <f t="shared" si="64"/>
        <v/>
      </c>
      <c r="Q671" s="114" t="str">
        <f t="shared" si="65"/>
        <v/>
      </c>
      <c r="R671" s="82"/>
      <c r="S671" s="81"/>
      <c r="T671" s="81"/>
      <c r="U671" s="81"/>
    </row>
    <row r="672" s="72" customFormat="1" customHeight="1" spans="2:21">
      <c r="B672" s="73"/>
      <c r="C672" s="74"/>
      <c r="D672" s="74"/>
      <c r="E672" s="74"/>
      <c r="F672" s="75"/>
      <c r="G672" s="76"/>
      <c r="H672" s="77"/>
      <c r="I672" s="108" t="str">
        <f>IF(B672="","",_xlfn.XLOOKUP(N672,#REF!,#REF!))</f>
        <v/>
      </c>
      <c r="J672" s="105" t="str">
        <f>IF(B672="","",_xlfn.XLOOKUP(N672,#REF!,芝麻工资表!B:B))</f>
        <v/>
      </c>
      <c r="K672" s="105" t="str">
        <f t="shared" si="60"/>
        <v/>
      </c>
      <c r="L672" s="105" t="str">
        <f t="shared" si="61"/>
        <v/>
      </c>
      <c r="M672" s="105" t="str">
        <f>IF(Q672="","",_xlfn.XLOOKUP(Q672,立项!W:W,立项!H:H))</f>
        <v/>
      </c>
      <c r="N672" s="109" t="str">
        <f t="shared" si="62"/>
        <v/>
      </c>
      <c r="O672" s="109" t="str">
        <f t="shared" si="63"/>
        <v/>
      </c>
      <c r="P672" s="110" t="str">
        <f t="shared" si="64"/>
        <v/>
      </c>
      <c r="Q672" s="114" t="str">
        <f t="shared" si="65"/>
        <v/>
      </c>
      <c r="R672" s="82"/>
      <c r="S672" s="81"/>
      <c r="T672" s="81"/>
      <c r="U672" s="81"/>
    </row>
    <row r="673" s="72" customFormat="1" customHeight="1" spans="2:21">
      <c r="B673" s="73"/>
      <c r="C673" s="74"/>
      <c r="D673" s="74"/>
      <c r="E673" s="74"/>
      <c r="F673" s="75"/>
      <c r="G673" s="76"/>
      <c r="H673" s="77"/>
      <c r="I673" s="108" t="str">
        <f>IF(B673="","",_xlfn.XLOOKUP(N673,#REF!,#REF!))</f>
        <v/>
      </c>
      <c r="J673" s="105" t="str">
        <f>IF(B673="","",_xlfn.XLOOKUP(N673,#REF!,芝麻工资表!B:B))</f>
        <v/>
      </c>
      <c r="K673" s="105" t="str">
        <f t="shared" si="60"/>
        <v/>
      </c>
      <c r="L673" s="105" t="str">
        <f t="shared" si="61"/>
        <v/>
      </c>
      <c r="M673" s="105" t="str">
        <f>IF(Q673="","",_xlfn.XLOOKUP(Q673,立项!W:W,立项!H:H))</f>
        <v/>
      </c>
      <c r="N673" s="109" t="str">
        <f t="shared" si="62"/>
        <v/>
      </c>
      <c r="O673" s="109" t="str">
        <f t="shared" si="63"/>
        <v/>
      </c>
      <c r="P673" s="110" t="str">
        <f t="shared" si="64"/>
        <v/>
      </c>
      <c r="Q673" s="114" t="str">
        <f t="shared" si="65"/>
        <v/>
      </c>
      <c r="R673" s="82"/>
      <c r="S673" s="81"/>
      <c r="T673" s="81"/>
      <c r="U673" s="81"/>
    </row>
    <row r="674" s="72" customFormat="1" customHeight="1" spans="2:21">
      <c r="B674" s="73"/>
      <c r="C674" s="74"/>
      <c r="D674" s="74"/>
      <c r="E674" s="74"/>
      <c r="F674" s="75"/>
      <c r="G674" s="76"/>
      <c r="H674" s="77"/>
      <c r="I674" s="108" t="str">
        <f>IF(B674="","",_xlfn.XLOOKUP(N674,#REF!,#REF!))</f>
        <v/>
      </c>
      <c r="J674" s="105" t="str">
        <f>IF(B674="","",_xlfn.XLOOKUP(N674,#REF!,芝麻工资表!B:B))</f>
        <v/>
      </c>
      <c r="K674" s="105" t="str">
        <f t="shared" si="60"/>
        <v/>
      </c>
      <c r="L674" s="105" t="str">
        <f t="shared" si="61"/>
        <v/>
      </c>
      <c r="M674" s="105" t="str">
        <f>IF(Q674="","",_xlfn.XLOOKUP(Q674,立项!W:W,立项!H:H))</f>
        <v/>
      </c>
      <c r="N674" s="109" t="str">
        <f t="shared" si="62"/>
        <v/>
      </c>
      <c r="O674" s="109" t="str">
        <f t="shared" si="63"/>
        <v/>
      </c>
      <c r="P674" s="110" t="str">
        <f t="shared" si="64"/>
        <v/>
      </c>
      <c r="Q674" s="114" t="str">
        <f t="shared" si="65"/>
        <v/>
      </c>
      <c r="R674" s="82"/>
      <c r="S674" s="81"/>
      <c r="T674" s="81"/>
      <c r="U674" s="81"/>
    </row>
    <row r="675" s="72" customFormat="1" customHeight="1" spans="2:21">
      <c r="B675" s="73"/>
      <c r="C675" s="74"/>
      <c r="D675" s="74"/>
      <c r="E675" s="74"/>
      <c r="F675" s="75"/>
      <c r="G675" s="76"/>
      <c r="H675" s="77"/>
      <c r="I675" s="108" t="str">
        <f>IF(B675="","",_xlfn.XLOOKUP(N675,#REF!,#REF!))</f>
        <v/>
      </c>
      <c r="J675" s="105" t="str">
        <f>IF(B675="","",_xlfn.XLOOKUP(N675,#REF!,芝麻工资表!B:B))</f>
        <v/>
      </c>
      <c r="K675" s="105" t="str">
        <f t="shared" si="60"/>
        <v/>
      </c>
      <c r="L675" s="105" t="str">
        <f t="shared" si="61"/>
        <v/>
      </c>
      <c r="M675" s="105" t="str">
        <f>IF(Q675="","",_xlfn.XLOOKUP(Q675,立项!W:W,立项!H:H))</f>
        <v/>
      </c>
      <c r="N675" s="109" t="str">
        <f t="shared" si="62"/>
        <v/>
      </c>
      <c r="O675" s="109" t="str">
        <f t="shared" si="63"/>
        <v/>
      </c>
      <c r="P675" s="110" t="str">
        <f t="shared" si="64"/>
        <v/>
      </c>
      <c r="Q675" s="114" t="str">
        <f t="shared" si="65"/>
        <v/>
      </c>
      <c r="R675" s="82"/>
      <c r="S675" s="81"/>
      <c r="T675" s="81"/>
      <c r="U675" s="81"/>
    </row>
    <row r="676" s="72" customFormat="1" customHeight="1" spans="2:21">
      <c r="B676" s="73"/>
      <c r="C676" s="74"/>
      <c r="D676" s="74"/>
      <c r="E676" s="74"/>
      <c r="F676" s="75"/>
      <c r="G676" s="76"/>
      <c r="H676" s="77"/>
      <c r="I676" s="108" t="str">
        <f>IF(B676="","",_xlfn.XLOOKUP(N676,#REF!,#REF!))</f>
        <v/>
      </c>
      <c r="J676" s="105" t="str">
        <f>IF(B676="","",_xlfn.XLOOKUP(N676,#REF!,芝麻工资表!B:B))</f>
        <v/>
      </c>
      <c r="K676" s="105" t="str">
        <f t="shared" si="60"/>
        <v/>
      </c>
      <c r="L676" s="105" t="str">
        <f t="shared" si="61"/>
        <v/>
      </c>
      <c r="M676" s="105" t="str">
        <f>IF(Q676="","",_xlfn.XLOOKUP(Q676,立项!W:W,立项!H:H))</f>
        <v/>
      </c>
      <c r="N676" s="109" t="str">
        <f t="shared" si="62"/>
        <v/>
      </c>
      <c r="O676" s="109" t="str">
        <f t="shared" si="63"/>
        <v/>
      </c>
      <c r="P676" s="110" t="str">
        <f t="shared" si="64"/>
        <v/>
      </c>
      <c r="Q676" s="114" t="str">
        <f t="shared" si="65"/>
        <v/>
      </c>
      <c r="R676" s="82"/>
      <c r="S676" s="81"/>
      <c r="T676" s="81"/>
      <c r="U676" s="81"/>
    </row>
    <row r="677" s="72" customFormat="1" customHeight="1" spans="2:21">
      <c r="B677" s="73"/>
      <c r="C677" s="74"/>
      <c r="D677" s="74"/>
      <c r="E677" s="74"/>
      <c r="F677" s="75"/>
      <c r="G677" s="76"/>
      <c r="H677" s="77"/>
      <c r="I677" s="108" t="str">
        <f>IF(B677="","",_xlfn.XLOOKUP(N677,#REF!,#REF!))</f>
        <v/>
      </c>
      <c r="J677" s="105" t="str">
        <f>IF(B677="","",_xlfn.XLOOKUP(N677,#REF!,芝麻工资表!B:B))</f>
        <v/>
      </c>
      <c r="K677" s="105" t="str">
        <f t="shared" si="60"/>
        <v/>
      </c>
      <c r="L677" s="105" t="str">
        <f t="shared" si="61"/>
        <v/>
      </c>
      <c r="M677" s="105" t="str">
        <f>IF(Q677="","",_xlfn.XLOOKUP(Q677,立项!W:W,立项!H:H))</f>
        <v/>
      </c>
      <c r="N677" s="109" t="str">
        <f t="shared" si="62"/>
        <v/>
      </c>
      <c r="O677" s="109" t="str">
        <f t="shared" si="63"/>
        <v/>
      </c>
      <c r="P677" s="110" t="str">
        <f t="shared" si="64"/>
        <v/>
      </c>
      <c r="Q677" s="114" t="str">
        <f t="shared" si="65"/>
        <v/>
      </c>
      <c r="R677" s="82"/>
      <c r="S677" s="81"/>
      <c r="T677" s="81"/>
      <c r="U677" s="81"/>
    </row>
    <row r="678" s="72" customFormat="1" customHeight="1" spans="2:21">
      <c r="B678" s="73"/>
      <c r="C678" s="74"/>
      <c r="D678" s="74"/>
      <c r="E678" s="74"/>
      <c r="F678" s="75"/>
      <c r="G678" s="76"/>
      <c r="H678" s="77"/>
      <c r="I678" s="108" t="str">
        <f>IF(B678="","",_xlfn.XLOOKUP(N678,#REF!,#REF!))</f>
        <v/>
      </c>
      <c r="J678" s="105" t="str">
        <f>IF(B678="","",_xlfn.XLOOKUP(N678,#REF!,芝麻工资表!B:B))</f>
        <v/>
      </c>
      <c r="K678" s="105" t="str">
        <f t="shared" si="60"/>
        <v/>
      </c>
      <c r="L678" s="105" t="str">
        <f t="shared" si="61"/>
        <v/>
      </c>
      <c r="M678" s="105" t="str">
        <f>IF(Q678="","",_xlfn.XLOOKUP(Q678,立项!W:W,立项!H:H))</f>
        <v/>
      </c>
      <c r="N678" s="109" t="str">
        <f t="shared" si="62"/>
        <v/>
      </c>
      <c r="O678" s="109" t="str">
        <f t="shared" si="63"/>
        <v/>
      </c>
      <c r="P678" s="110" t="str">
        <f t="shared" si="64"/>
        <v/>
      </c>
      <c r="Q678" s="114" t="str">
        <f t="shared" si="65"/>
        <v/>
      </c>
      <c r="R678" s="82"/>
      <c r="S678" s="81"/>
      <c r="T678" s="81"/>
      <c r="U678" s="81"/>
    </row>
    <row r="679" s="72" customFormat="1" customHeight="1" spans="2:21">
      <c r="B679" s="73"/>
      <c r="C679" s="74"/>
      <c r="D679" s="74"/>
      <c r="E679" s="74"/>
      <c r="F679" s="75"/>
      <c r="G679" s="76"/>
      <c r="H679" s="77"/>
      <c r="I679" s="108" t="str">
        <f>IF(B679="","",_xlfn.XLOOKUP(N679,#REF!,#REF!))</f>
        <v/>
      </c>
      <c r="J679" s="105" t="str">
        <f>IF(B679="","",_xlfn.XLOOKUP(N679,#REF!,芝麻工资表!B:B))</f>
        <v/>
      </c>
      <c r="K679" s="105" t="str">
        <f t="shared" si="60"/>
        <v/>
      </c>
      <c r="L679" s="105" t="str">
        <f t="shared" si="61"/>
        <v/>
      </c>
      <c r="M679" s="105" t="str">
        <f>IF(Q679="","",_xlfn.XLOOKUP(Q679,立项!W:W,立项!H:H))</f>
        <v/>
      </c>
      <c r="N679" s="109" t="str">
        <f t="shared" si="62"/>
        <v/>
      </c>
      <c r="O679" s="109" t="str">
        <f t="shared" si="63"/>
        <v/>
      </c>
      <c r="P679" s="110" t="str">
        <f t="shared" si="64"/>
        <v/>
      </c>
      <c r="Q679" s="114" t="str">
        <f t="shared" si="65"/>
        <v/>
      </c>
      <c r="R679" s="82"/>
      <c r="S679" s="81"/>
      <c r="T679" s="81"/>
      <c r="U679" s="81"/>
    </row>
    <row r="680" s="72" customFormat="1" customHeight="1" spans="2:21">
      <c r="B680" s="73"/>
      <c r="C680" s="74"/>
      <c r="D680" s="74"/>
      <c r="E680" s="74"/>
      <c r="F680" s="75"/>
      <c r="G680" s="76"/>
      <c r="H680" s="77"/>
      <c r="I680" s="108" t="str">
        <f>IF(B680="","",_xlfn.XLOOKUP(N680,#REF!,#REF!))</f>
        <v/>
      </c>
      <c r="J680" s="105" t="str">
        <f>IF(B680="","",_xlfn.XLOOKUP(N680,#REF!,芝麻工资表!B:B))</f>
        <v/>
      </c>
      <c r="K680" s="105" t="str">
        <f t="shared" si="60"/>
        <v/>
      </c>
      <c r="L680" s="105" t="str">
        <f t="shared" si="61"/>
        <v/>
      </c>
      <c r="M680" s="105" t="str">
        <f>IF(Q680="","",_xlfn.XLOOKUP(Q680,立项!W:W,立项!H:H))</f>
        <v/>
      </c>
      <c r="N680" s="109" t="str">
        <f t="shared" si="62"/>
        <v/>
      </c>
      <c r="O680" s="109" t="str">
        <f t="shared" si="63"/>
        <v/>
      </c>
      <c r="P680" s="110" t="str">
        <f t="shared" si="64"/>
        <v/>
      </c>
      <c r="Q680" s="114" t="str">
        <f t="shared" si="65"/>
        <v/>
      </c>
      <c r="R680" s="82"/>
      <c r="S680" s="81"/>
      <c r="T680" s="81"/>
      <c r="U680" s="81"/>
    </row>
    <row r="681" s="72" customFormat="1" customHeight="1" spans="2:21">
      <c r="B681" s="73"/>
      <c r="C681" s="74"/>
      <c r="D681" s="74"/>
      <c r="E681" s="74"/>
      <c r="F681" s="75"/>
      <c r="G681" s="76"/>
      <c r="H681" s="77"/>
      <c r="I681" s="108" t="str">
        <f>IF(B681="","",_xlfn.XLOOKUP(N681,#REF!,#REF!))</f>
        <v/>
      </c>
      <c r="J681" s="105" t="str">
        <f>IF(B681="","",_xlfn.XLOOKUP(N681,#REF!,芝麻工资表!B:B))</f>
        <v/>
      </c>
      <c r="K681" s="105" t="str">
        <f t="shared" si="60"/>
        <v/>
      </c>
      <c r="L681" s="105" t="str">
        <f t="shared" si="61"/>
        <v/>
      </c>
      <c r="M681" s="105" t="str">
        <f>IF(Q681="","",_xlfn.XLOOKUP(Q681,立项!W:W,立项!H:H))</f>
        <v/>
      </c>
      <c r="N681" s="109" t="str">
        <f t="shared" si="62"/>
        <v/>
      </c>
      <c r="O681" s="109" t="str">
        <f t="shared" si="63"/>
        <v/>
      </c>
      <c r="P681" s="110" t="str">
        <f t="shared" si="64"/>
        <v/>
      </c>
      <c r="Q681" s="114" t="str">
        <f t="shared" si="65"/>
        <v/>
      </c>
      <c r="R681" s="82"/>
      <c r="S681" s="81"/>
      <c r="T681" s="81"/>
      <c r="U681" s="81"/>
    </row>
    <row r="682" s="72" customFormat="1" customHeight="1" spans="2:21">
      <c r="B682" s="73"/>
      <c r="C682" s="74"/>
      <c r="D682" s="74"/>
      <c r="E682" s="74"/>
      <c r="F682" s="75"/>
      <c r="G682" s="76"/>
      <c r="H682" s="77"/>
      <c r="I682" s="108" t="str">
        <f>IF(B682="","",_xlfn.XLOOKUP(N682,#REF!,#REF!))</f>
        <v/>
      </c>
      <c r="J682" s="105" t="str">
        <f>IF(B682="","",_xlfn.XLOOKUP(N682,#REF!,芝麻工资表!B:B))</f>
        <v/>
      </c>
      <c r="K682" s="105" t="str">
        <f t="shared" si="60"/>
        <v/>
      </c>
      <c r="L682" s="105" t="str">
        <f t="shared" si="61"/>
        <v/>
      </c>
      <c r="M682" s="105" t="str">
        <f>IF(Q682="","",_xlfn.XLOOKUP(Q682,立项!W:W,立项!H:H))</f>
        <v/>
      </c>
      <c r="N682" s="109" t="str">
        <f t="shared" si="62"/>
        <v/>
      </c>
      <c r="O682" s="109" t="str">
        <f t="shared" si="63"/>
        <v/>
      </c>
      <c r="P682" s="110" t="str">
        <f t="shared" si="64"/>
        <v/>
      </c>
      <c r="Q682" s="114" t="str">
        <f t="shared" si="65"/>
        <v/>
      </c>
      <c r="R682" s="82"/>
      <c r="S682" s="81"/>
      <c r="T682" s="81"/>
      <c r="U682" s="81"/>
    </row>
    <row r="683" s="72" customFormat="1" customHeight="1" spans="2:21">
      <c r="B683" s="73"/>
      <c r="C683" s="74"/>
      <c r="D683" s="74"/>
      <c r="E683" s="74"/>
      <c r="F683" s="75"/>
      <c r="G683" s="76"/>
      <c r="H683" s="77"/>
      <c r="I683" s="108" t="str">
        <f>IF(B683="","",_xlfn.XLOOKUP(N683,#REF!,#REF!))</f>
        <v/>
      </c>
      <c r="J683" s="105" t="str">
        <f>IF(B683="","",_xlfn.XLOOKUP(N683,#REF!,芝麻工资表!B:B))</f>
        <v/>
      </c>
      <c r="K683" s="105" t="str">
        <f t="shared" si="60"/>
        <v/>
      </c>
      <c r="L683" s="105" t="str">
        <f t="shared" si="61"/>
        <v/>
      </c>
      <c r="M683" s="105" t="str">
        <f>IF(Q683="","",_xlfn.XLOOKUP(Q683,立项!W:W,立项!H:H))</f>
        <v/>
      </c>
      <c r="N683" s="109" t="str">
        <f t="shared" si="62"/>
        <v/>
      </c>
      <c r="O683" s="109" t="str">
        <f t="shared" si="63"/>
        <v/>
      </c>
      <c r="P683" s="110" t="str">
        <f t="shared" si="64"/>
        <v/>
      </c>
      <c r="Q683" s="114" t="str">
        <f t="shared" si="65"/>
        <v/>
      </c>
      <c r="R683" s="82"/>
      <c r="S683" s="81"/>
      <c r="T683" s="81"/>
      <c r="U683" s="81"/>
    </row>
    <row r="684" s="72" customFormat="1" customHeight="1" spans="2:21">
      <c r="B684" s="73"/>
      <c r="C684" s="74"/>
      <c r="D684" s="74"/>
      <c r="E684" s="74"/>
      <c r="F684" s="75"/>
      <c r="G684" s="76"/>
      <c r="H684" s="77"/>
      <c r="I684" s="108" t="str">
        <f>IF(B684="","",_xlfn.XLOOKUP(N684,#REF!,#REF!))</f>
        <v/>
      </c>
      <c r="J684" s="105" t="str">
        <f>IF(B684="","",_xlfn.XLOOKUP(N684,#REF!,芝麻工资表!B:B))</f>
        <v/>
      </c>
      <c r="K684" s="105" t="str">
        <f t="shared" si="60"/>
        <v/>
      </c>
      <c r="L684" s="105" t="str">
        <f t="shared" si="61"/>
        <v/>
      </c>
      <c r="M684" s="105" t="str">
        <f>IF(Q684="","",_xlfn.XLOOKUP(Q684,立项!W:W,立项!H:H))</f>
        <v/>
      </c>
      <c r="N684" s="109" t="str">
        <f t="shared" si="62"/>
        <v/>
      </c>
      <c r="O684" s="109" t="str">
        <f t="shared" si="63"/>
        <v/>
      </c>
      <c r="P684" s="110" t="str">
        <f t="shared" si="64"/>
        <v/>
      </c>
      <c r="Q684" s="114" t="str">
        <f t="shared" si="65"/>
        <v/>
      </c>
      <c r="R684" s="82"/>
      <c r="S684" s="81"/>
      <c r="T684" s="81"/>
      <c r="U684" s="81"/>
    </row>
    <row r="685" s="72" customFormat="1" customHeight="1" spans="2:21">
      <c r="B685" s="73"/>
      <c r="C685" s="74"/>
      <c r="D685" s="74"/>
      <c r="E685" s="74"/>
      <c r="F685" s="75"/>
      <c r="G685" s="76"/>
      <c r="H685" s="77"/>
      <c r="I685" s="108" t="str">
        <f>IF(B685="","",_xlfn.XLOOKUP(N685,#REF!,#REF!))</f>
        <v/>
      </c>
      <c r="J685" s="105" t="str">
        <f>IF(B685="","",_xlfn.XLOOKUP(N685,#REF!,芝麻工资表!B:B))</f>
        <v/>
      </c>
      <c r="K685" s="105" t="str">
        <f t="shared" si="60"/>
        <v/>
      </c>
      <c r="L685" s="105" t="str">
        <f t="shared" si="61"/>
        <v/>
      </c>
      <c r="M685" s="105" t="str">
        <f>IF(Q685="","",_xlfn.XLOOKUP(Q685,立项!W:W,立项!H:H))</f>
        <v/>
      </c>
      <c r="N685" s="109" t="str">
        <f t="shared" si="62"/>
        <v/>
      </c>
      <c r="O685" s="109" t="str">
        <f t="shared" si="63"/>
        <v/>
      </c>
      <c r="P685" s="110" t="str">
        <f t="shared" si="64"/>
        <v/>
      </c>
      <c r="Q685" s="114" t="str">
        <f t="shared" si="65"/>
        <v/>
      </c>
      <c r="R685" s="82"/>
      <c r="S685" s="81"/>
      <c r="T685" s="81"/>
      <c r="U685" s="81"/>
    </row>
    <row r="686" s="72" customFormat="1" customHeight="1" spans="2:21">
      <c r="B686" s="73"/>
      <c r="C686" s="74"/>
      <c r="D686" s="74"/>
      <c r="E686" s="74"/>
      <c r="F686" s="75"/>
      <c r="G686" s="76"/>
      <c r="H686" s="77"/>
      <c r="I686" s="108" t="str">
        <f>IF(B686="","",_xlfn.XLOOKUP(N686,#REF!,#REF!))</f>
        <v/>
      </c>
      <c r="J686" s="105" t="str">
        <f>IF(B686="","",_xlfn.XLOOKUP(N686,#REF!,芝麻工资表!B:B))</f>
        <v/>
      </c>
      <c r="K686" s="105" t="str">
        <f t="shared" si="60"/>
        <v/>
      </c>
      <c r="L686" s="105" t="str">
        <f t="shared" si="61"/>
        <v/>
      </c>
      <c r="M686" s="105" t="str">
        <f>IF(Q686="","",_xlfn.XLOOKUP(Q686,立项!W:W,立项!H:H))</f>
        <v/>
      </c>
      <c r="N686" s="109" t="str">
        <f t="shared" si="62"/>
        <v/>
      </c>
      <c r="O686" s="109" t="str">
        <f t="shared" si="63"/>
        <v/>
      </c>
      <c r="P686" s="110" t="str">
        <f t="shared" si="64"/>
        <v/>
      </c>
      <c r="Q686" s="114" t="str">
        <f t="shared" si="65"/>
        <v/>
      </c>
      <c r="R686" s="82"/>
      <c r="S686" s="81"/>
      <c r="T686" s="81"/>
      <c r="U686" s="81"/>
    </row>
    <row r="687" s="72" customFormat="1" customHeight="1" spans="2:21">
      <c r="B687" s="73"/>
      <c r="C687" s="74"/>
      <c r="D687" s="74"/>
      <c r="E687" s="74"/>
      <c r="F687" s="75"/>
      <c r="G687" s="76"/>
      <c r="H687" s="77"/>
      <c r="I687" s="108" t="str">
        <f>IF(B687="","",_xlfn.XLOOKUP(N687,#REF!,#REF!))</f>
        <v/>
      </c>
      <c r="J687" s="105" t="str">
        <f>IF(B687="","",_xlfn.XLOOKUP(N687,#REF!,芝麻工资表!B:B))</f>
        <v/>
      </c>
      <c r="K687" s="105" t="str">
        <f t="shared" si="60"/>
        <v/>
      </c>
      <c r="L687" s="105" t="str">
        <f t="shared" si="61"/>
        <v/>
      </c>
      <c r="M687" s="105" t="str">
        <f>IF(Q687="","",_xlfn.XLOOKUP(Q687,立项!W:W,立项!H:H))</f>
        <v/>
      </c>
      <c r="N687" s="109" t="str">
        <f t="shared" si="62"/>
        <v/>
      </c>
      <c r="O687" s="109" t="str">
        <f t="shared" si="63"/>
        <v/>
      </c>
      <c r="P687" s="110" t="str">
        <f t="shared" si="64"/>
        <v/>
      </c>
      <c r="Q687" s="114" t="str">
        <f t="shared" si="65"/>
        <v/>
      </c>
      <c r="R687" s="82"/>
      <c r="S687" s="81"/>
      <c r="T687" s="81"/>
      <c r="U687" s="81"/>
    </row>
    <row r="688" s="72" customFormat="1" customHeight="1" spans="2:21">
      <c r="B688" s="73"/>
      <c r="C688" s="74"/>
      <c r="D688" s="74"/>
      <c r="E688" s="74"/>
      <c r="F688" s="75"/>
      <c r="G688" s="76"/>
      <c r="H688" s="77"/>
      <c r="I688" s="108" t="str">
        <f>IF(B688="","",_xlfn.XLOOKUP(N688,#REF!,#REF!))</f>
        <v/>
      </c>
      <c r="J688" s="105" t="str">
        <f>IF(B688="","",_xlfn.XLOOKUP(N688,#REF!,芝麻工资表!B:B))</f>
        <v/>
      </c>
      <c r="K688" s="105" t="str">
        <f t="shared" si="60"/>
        <v/>
      </c>
      <c r="L688" s="105" t="str">
        <f t="shared" si="61"/>
        <v/>
      </c>
      <c r="M688" s="105" t="str">
        <f>IF(Q688="","",_xlfn.XLOOKUP(Q688,立项!W:W,立项!H:H))</f>
        <v/>
      </c>
      <c r="N688" s="109" t="str">
        <f t="shared" si="62"/>
        <v/>
      </c>
      <c r="O688" s="109" t="str">
        <f t="shared" si="63"/>
        <v/>
      </c>
      <c r="P688" s="110" t="str">
        <f t="shared" si="64"/>
        <v/>
      </c>
      <c r="Q688" s="114" t="str">
        <f t="shared" si="65"/>
        <v/>
      </c>
      <c r="R688" s="82"/>
      <c r="S688" s="81"/>
      <c r="T688" s="81"/>
      <c r="U688" s="81"/>
    </row>
    <row r="689" s="72" customFormat="1" customHeight="1" spans="2:21">
      <c r="B689" s="73"/>
      <c r="C689" s="74"/>
      <c r="D689" s="74"/>
      <c r="E689" s="74"/>
      <c r="F689" s="75"/>
      <c r="G689" s="76"/>
      <c r="H689" s="77"/>
      <c r="I689" s="108" t="str">
        <f>IF(B689="","",_xlfn.XLOOKUP(N689,#REF!,#REF!))</f>
        <v/>
      </c>
      <c r="J689" s="105" t="str">
        <f>IF(B689="","",_xlfn.XLOOKUP(N689,#REF!,芝麻工资表!B:B))</f>
        <v/>
      </c>
      <c r="K689" s="105" t="str">
        <f t="shared" si="60"/>
        <v/>
      </c>
      <c r="L689" s="105" t="str">
        <f t="shared" si="61"/>
        <v/>
      </c>
      <c r="M689" s="105" t="str">
        <f>IF(Q689="","",_xlfn.XLOOKUP(Q689,立项!W:W,立项!H:H))</f>
        <v/>
      </c>
      <c r="N689" s="109" t="str">
        <f t="shared" si="62"/>
        <v/>
      </c>
      <c r="O689" s="109" t="str">
        <f t="shared" si="63"/>
        <v/>
      </c>
      <c r="P689" s="110" t="str">
        <f t="shared" si="64"/>
        <v/>
      </c>
      <c r="Q689" s="114" t="str">
        <f t="shared" si="65"/>
        <v/>
      </c>
      <c r="R689" s="82"/>
      <c r="S689" s="81"/>
      <c r="T689" s="81"/>
      <c r="U689" s="81"/>
    </row>
    <row r="690" s="72" customFormat="1" customHeight="1" spans="2:21">
      <c r="B690" s="73"/>
      <c r="C690" s="74"/>
      <c r="D690" s="74"/>
      <c r="E690" s="74"/>
      <c r="F690" s="75"/>
      <c r="G690" s="76"/>
      <c r="H690" s="77"/>
      <c r="I690" s="108" t="str">
        <f>IF(B690="","",_xlfn.XLOOKUP(N690,#REF!,#REF!))</f>
        <v/>
      </c>
      <c r="J690" s="105" t="str">
        <f>IF(B690="","",_xlfn.XLOOKUP(N690,#REF!,芝麻工资表!B:B))</f>
        <v/>
      </c>
      <c r="K690" s="105" t="str">
        <f t="shared" si="60"/>
        <v/>
      </c>
      <c r="L690" s="105" t="str">
        <f t="shared" si="61"/>
        <v/>
      </c>
      <c r="M690" s="105" t="str">
        <f>IF(Q690="","",_xlfn.XLOOKUP(Q690,立项!W:W,立项!H:H))</f>
        <v/>
      </c>
      <c r="N690" s="109" t="str">
        <f t="shared" si="62"/>
        <v/>
      </c>
      <c r="O690" s="109" t="str">
        <f t="shared" si="63"/>
        <v/>
      </c>
      <c r="P690" s="110" t="str">
        <f t="shared" si="64"/>
        <v/>
      </c>
      <c r="Q690" s="114" t="str">
        <f t="shared" si="65"/>
        <v/>
      </c>
      <c r="R690" s="82"/>
      <c r="S690" s="81"/>
      <c r="T690" s="81"/>
      <c r="U690" s="81"/>
    </row>
    <row r="691" s="72" customFormat="1" customHeight="1" spans="2:21">
      <c r="B691" s="73"/>
      <c r="C691" s="74"/>
      <c r="D691" s="74"/>
      <c r="E691" s="74"/>
      <c r="F691" s="75"/>
      <c r="G691" s="76"/>
      <c r="H691" s="77"/>
      <c r="I691" s="108" t="str">
        <f>IF(B691="","",_xlfn.XLOOKUP(N691,#REF!,#REF!))</f>
        <v/>
      </c>
      <c r="J691" s="105" t="str">
        <f>IF(B691="","",_xlfn.XLOOKUP(N691,#REF!,芝麻工资表!B:B))</f>
        <v/>
      </c>
      <c r="K691" s="105" t="str">
        <f t="shared" si="60"/>
        <v/>
      </c>
      <c r="L691" s="105" t="str">
        <f t="shared" si="61"/>
        <v/>
      </c>
      <c r="M691" s="105" t="str">
        <f>IF(Q691="","",_xlfn.XLOOKUP(Q691,立项!W:W,立项!H:H))</f>
        <v/>
      </c>
      <c r="N691" s="109" t="str">
        <f t="shared" si="62"/>
        <v/>
      </c>
      <c r="O691" s="109" t="str">
        <f t="shared" si="63"/>
        <v/>
      </c>
      <c r="P691" s="110" t="str">
        <f t="shared" si="64"/>
        <v/>
      </c>
      <c r="Q691" s="114" t="str">
        <f t="shared" si="65"/>
        <v/>
      </c>
      <c r="R691" s="82"/>
      <c r="S691" s="81"/>
      <c r="T691" s="81"/>
      <c r="U691" s="81"/>
    </row>
    <row r="692" s="72" customFormat="1" customHeight="1" spans="2:21">
      <c r="B692" s="73"/>
      <c r="C692" s="74"/>
      <c r="D692" s="74"/>
      <c r="E692" s="74"/>
      <c r="F692" s="75"/>
      <c r="G692" s="76"/>
      <c r="H692" s="77"/>
      <c r="I692" s="108" t="str">
        <f>IF(B692="","",_xlfn.XLOOKUP(N692,#REF!,#REF!))</f>
        <v/>
      </c>
      <c r="J692" s="105" t="str">
        <f>IF(B692="","",_xlfn.XLOOKUP(N692,#REF!,芝麻工资表!B:B))</f>
        <v/>
      </c>
      <c r="K692" s="105" t="str">
        <f t="shared" si="60"/>
        <v/>
      </c>
      <c r="L692" s="105" t="str">
        <f t="shared" si="61"/>
        <v/>
      </c>
      <c r="M692" s="105" t="str">
        <f>IF(Q692="","",_xlfn.XLOOKUP(Q692,立项!W:W,立项!H:H))</f>
        <v/>
      </c>
      <c r="N692" s="109" t="str">
        <f t="shared" si="62"/>
        <v/>
      </c>
      <c r="O692" s="109" t="str">
        <f t="shared" si="63"/>
        <v/>
      </c>
      <c r="P692" s="110" t="str">
        <f t="shared" si="64"/>
        <v/>
      </c>
      <c r="Q692" s="114" t="str">
        <f t="shared" si="65"/>
        <v/>
      </c>
      <c r="R692" s="82"/>
      <c r="S692" s="81"/>
      <c r="T692" s="81"/>
      <c r="U692" s="81"/>
    </row>
    <row r="693" s="72" customFormat="1" customHeight="1" spans="2:21">
      <c r="B693" s="73"/>
      <c r="C693" s="74"/>
      <c r="D693" s="74"/>
      <c r="E693" s="74"/>
      <c r="F693" s="75"/>
      <c r="G693" s="76"/>
      <c r="H693" s="77"/>
      <c r="I693" s="108" t="str">
        <f>IF(B693="","",_xlfn.XLOOKUP(N693,#REF!,#REF!))</f>
        <v/>
      </c>
      <c r="J693" s="105" t="str">
        <f>IF(B693="","",_xlfn.XLOOKUP(N693,#REF!,芝麻工资表!B:B))</f>
        <v/>
      </c>
      <c r="K693" s="105" t="str">
        <f t="shared" si="60"/>
        <v/>
      </c>
      <c r="L693" s="105" t="str">
        <f t="shared" si="61"/>
        <v/>
      </c>
      <c r="M693" s="105" t="str">
        <f>IF(Q693="","",_xlfn.XLOOKUP(Q693,立项!W:W,立项!H:H))</f>
        <v/>
      </c>
      <c r="N693" s="109" t="str">
        <f t="shared" si="62"/>
        <v/>
      </c>
      <c r="O693" s="109" t="str">
        <f t="shared" si="63"/>
        <v/>
      </c>
      <c r="P693" s="110" t="str">
        <f t="shared" si="64"/>
        <v/>
      </c>
      <c r="Q693" s="114" t="str">
        <f t="shared" si="65"/>
        <v/>
      </c>
      <c r="R693" s="82"/>
      <c r="S693" s="81"/>
      <c r="T693" s="81"/>
      <c r="U693" s="81"/>
    </row>
    <row r="694" s="72" customFormat="1" customHeight="1" spans="2:21">
      <c r="B694" s="73"/>
      <c r="C694" s="74"/>
      <c r="D694" s="74"/>
      <c r="E694" s="74"/>
      <c r="F694" s="75"/>
      <c r="G694" s="76"/>
      <c r="H694" s="77"/>
      <c r="I694" s="108" t="str">
        <f>IF(B694="","",_xlfn.XLOOKUP(N694,#REF!,#REF!))</f>
        <v/>
      </c>
      <c r="J694" s="105" t="str">
        <f>IF(B694="","",_xlfn.XLOOKUP(N694,#REF!,芝麻工资表!B:B))</f>
        <v/>
      </c>
      <c r="K694" s="105" t="str">
        <f t="shared" si="60"/>
        <v/>
      </c>
      <c r="L694" s="105" t="str">
        <f t="shared" si="61"/>
        <v/>
      </c>
      <c r="M694" s="105" t="str">
        <f>IF(Q694="","",_xlfn.XLOOKUP(Q694,立项!W:W,立项!H:H))</f>
        <v/>
      </c>
      <c r="N694" s="109" t="str">
        <f t="shared" si="62"/>
        <v/>
      </c>
      <c r="O694" s="109" t="str">
        <f t="shared" si="63"/>
        <v/>
      </c>
      <c r="P694" s="110" t="str">
        <f t="shared" si="64"/>
        <v/>
      </c>
      <c r="Q694" s="114" t="str">
        <f t="shared" si="65"/>
        <v/>
      </c>
      <c r="R694" s="82"/>
      <c r="S694" s="81"/>
      <c r="T694" s="81"/>
      <c r="U694" s="81"/>
    </row>
    <row r="695" s="72" customFormat="1" customHeight="1" spans="2:21">
      <c r="B695" s="73"/>
      <c r="C695" s="74"/>
      <c r="D695" s="74"/>
      <c r="E695" s="74"/>
      <c r="F695" s="75"/>
      <c r="G695" s="76"/>
      <c r="H695" s="77"/>
      <c r="I695" s="108" t="str">
        <f>IF(B695="","",_xlfn.XLOOKUP(N695,#REF!,#REF!))</f>
        <v/>
      </c>
      <c r="J695" s="105" t="str">
        <f>IF(B695="","",_xlfn.XLOOKUP(N695,#REF!,芝麻工资表!B:B))</f>
        <v/>
      </c>
      <c r="K695" s="105" t="str">
        <f t="shared" si="60"/>
        <v/>
      </c>
      <c r="L695" s="105" t="str">
        <f t="shared" si="61"/>
        <v/>
      </c>
      <c r="M695" s="105" t="str">
        <f>IF(Q695="","",_xlfn.XLOOKUP(Q695,立项!W:W,立项!H:H))</f>
        <v/>
      </c>
      <c r="N695" s="109" t="str">
        <f t="shared" si="62"/>
        <v/>
      </c>
      <c r="O695" s="109" t="str">
        <f t="shared" si="63"/>
        <v/>
      </c>
      <c r="P695" s="110" t="str">
        <f t="shared" si="64"/>
        <v/>
      </c>
      <c r="Q695" s="114" t="str">
        <f t="shared" si="65"/>
        <v/>
      </c>
      <c r="R695" s="82"/>
      <c r="S695" s="81"/>
      <c r="T695" s="81"/>
      <c r="U695" s="81"/>
    </row>
    <row r="696" s="72" customFormat="1" customHeight="1" spans="2:21">
      <c r="B696" s="73"/>
      <c r="C696" s="74"/>
      <c r="D696" s="74"/>
      <c r="E696" s="74"/>
      <c r="F696" s="75"/>
      <c r="G696" s="76"/>
      <c r="H696" s="77"/>
      <c r="I696" s="108" t="str">
        <f>IF(B696="","",_xlfn.XLOOKUP(N696,#REF!,#REF!))</f>
        <v/>
      </c>
      <c r="J696" s="105" t="str">
        <f>IF(B696="","",_xlfn.XLOOKUP(N696,#REF!,芝麻工资表!B:B))</f>
        <v/>
      </c>
      <c r="K696" s="105" t="str">
        <f t="shared" si="60"/>
        <v/>
      </c>
      <c r="L696" s="105" t="str">
        <f t="shared" si="61"/>
        <v/>
      </c>
      <c r="M696" s="105" t="str">
        <f>IF(Q696="","",_xlfn.XLOOKUP(Q696,立项!W:W,立项!H:H))</f>
        <v/>
      </c>
      <c r="N696" s="109" t="str">
        <f t="shared" si="62"/>
        <v/>
      </c>
      <c r="O696" s="109" t="str">
        <f t="shared" si="63"/>
        <v/>
      </c>
      <c r="P696" s="110" t="str">
        <f t="shared" si="64"/>
        <v/>
      </c>
      <c r="Q696" s="114" t="str">
        <f t="shared" si="65"/>
        <v/>
      </c>
      <c r="R696" s="82"/>
      <c r="S696" s="81"/>
      <c r="T696" s="81"/>
      <c r="U696" s="81"/>
    </row>
    <row r="697" s="72" customFormat="1" customHeight="1" spans="2:21">
      <c r="B697" s="73"/>
      <c r="C697" s="74"/>
      <c r="D697" s="74"/>
      <c r="E697" s="74"/>
      <c r="F697" s="75"/>
      <c r="G697" s="76"/>
      <c r="H697" s="77"/>
      <c r="I697" s="108" t="str">
        <f>IF(B697="","",_xlfn.XLOOKUP(N697,#REF!,#REF!))</f>
        <v/>
      </c>
      <c r="J697" s="105" t="str">
        <f>IF(B697="","",_xlfn.XLOOKUP(N697,#REF!,芝麻工资表!B:B))</f>
        <v/>
      </c>
      <c r="K697" s="105" t="str">
        <f t="shared" si="60"/>
        <v/>
      </c>
      <c r="L697" s="105" t="str">
        <f t="shared" si="61"/>
        <v/>
      </c>
      <c r="M697" s="105" t="str">
        <f>IF(Q697="","",_xlfn.XLOOKUP(Q697,立项!W:W,立项!H:H))</f>
        <v/>
      </c>
      <c r="N697" s="109" t="str">
        <f t="shared" si="62"/>
        <v/>
      </c>
      <c r="O697" s="109" t="str">
        <f t="shared" si="63"/>
        <v/>
      </c>
      <c r="P697" s="110" t="str">
        <f t="shared" si="64"/>
        <v/>
      </c>
      <c r="Q697" s="114" t="str">
        <f t="shared" si="65"/>
        <v/>
      </c>
      <c r="R697" s="82"/>
      <c r="S697" s="81"/>
      <c r="T697" s="81"/>
      <c r="U697" s="81"/>
    </row>
    <row r="698" s="72" customFormat="1" customHeight="1" spans="2:21">
      <c r="B698" s="73"/>
      <c r="C698" s="74"/>
      <c r="D698" s="74"/>
      <c r="E698" s="74"/>
      <c r="F698" s="75"/>
      <c r="G698" s="76"/>
      <c r="H698" s="77"/>
      <c r="I698" s="108" t="str">
        <f>IF(B698="","",_xlfn.XLOOKUP(N698,#REF!,#REF!))</f>
        <v/>
      </c>
      <c r="J698" s="105" t="str">
        <f>IF(B698="","",_xlfn.XLOOKUP(N698,#REF!,芝麻工资表!B:B))</f>
        <v/>
      </c>
      <c r="K698" s="105" t="str">
        <f t="shared" si="60"/>
        <v/>
      </c>
      <c r="L698" s="105" t="str">
        <f t="shared" si="61"/>
        <v/>
      </c>
      <c r="M698" s="105" t="str">
        <f>IF(Q698="","",_xlfn.XLOOKUP(Q698,立项!W:W,立项!H:H))</f>
        <v/>
      </c>
      <c r="N698" s="109" t="str">
        <f t="shared" si="62"/>
        <v/>
      </c>
      <c r="O698" s="109" t="str">
        <f t="shared" si="63"/>
        <v/>
      </c>
      <c r="P698" s="110" t="str">
        <f t="shared" si="64"/>
        <v/>
      </c>
      <c r="Q698" s="114" t="str">
        <f t="shared" si="65"/>
        <v/>
      </c>
      <c r="R698" s="82"/>
      <c r="S698" s="81"/>
      <c r="T698" s="81"/>
      <c r="U698" s="81"/>
    </row>
    <row r="699" s="72" customFormat="1" customHeight="1" spans="2:21">
      <c r="B699" s="73"/>
      <c r="C699" s="74"/>
      <c r="D699" s="74"/>
      <c r="E699" s="74"/>
      <c r="F699" s="75"/>
      <c r="G699" s="76"/>
      <c r="H699" s="77"/>
      <c r="I699" s="108" t="str">
        <f>IF(B699="","",_xlfn.XLOOKUP(N699,#REF!,#REF!))</f>
        <v/>
      </c>
      <c r="J699" s="105" t="str">
        <f>IF(B699="","",_xlfn.XLOOKUP(N699,#REF!,芝麻工资表!B:B))</f>
        <v/>
      </c>
      <c r="K699" s="105" t="str">
        <f t="shared" si="60"/>
        <v/>
      </c>
      <c r="L699" s="105" t="str">
        <f t="shared" si="61"/>
        <v/>
      </c>
      <c r="M699" s="105" t="str">
        <f>IF(Q699="","",_xlfn.XLOOKUP(Q699,立项!W:W,立项!H:H))</f>
        <v/>
      </c>
      <c r="N699" s="109" t="str">
        <f t="shared" si="62"/>
        <v/>
      </c>
      <c r="O699" s="109" t="str">
        <f t="shared" si="63"/>
        <v/>
      </c>
      <c r="P699" s="110" t="str">
        <f t="shared" si="64"/>
        <v/>
      </c>
      <c r="Q699" s="114" t="str">
        <f t="shared" si="65"/>
        <v/>
      </c>
      <c r="R699" s="82"/>
      <c r="S699" s="81"/>
      <c r="T699" s="81"/>
      <c r="U699" s="81"/>
    </row>
    <row r="700" s="72" customFormat="1" customHeight="1" spans="2:21">
      <c r="B700" s="73"/>
      <c r="C700" s="74"/>
      <c r="D700" s="74"/>
      <c r="E700" s="74"/>
      <c r="F700" s="75"/>
      <c r="G700" s="76"/>
      <c r="H700" s="77"/>
      <c r="I700" s="108" t="str">
        <f>IF(B700="","",_xlfn.XLOOKUP(N700,#REF!,#REF!))</f>
        <v/>
      </c>
      <c r="J700" s="105" t="str">
        <f>IF(B700="","",_xlfn.XLOOKUP(N700,#REF!,芝麻工资表!B:B))</f>
        <v/>
      </c>
      <c r="K700" s="105" t="str">
        <f t="shared" si="60"/>
        <v/>
      </c>
      <c r="L700" s="105" t="str">
        <f t="shared" si="61"/>
        <v/>
      </c>
      <c r="M700" s="105" t="str">
        <f>IF(Q700="","",_xlfn.XLOOKUP(Q700,立项!W:W,立项!H:H))</f>
        <v/>
      </c>
      <c r="N700" s="109" t="str">
        <f t="shared" si="62"/>
        <v/>
      </c>
      <c r="O700" s="109" t="str">
        <f t="shared" si="63"/>
        <v/>
      </c>
      <c r="P700" s="110" t="str">
        <f t="shared" si="64"/>
        <v/>
      </c>
      <c r="Q700" s="114" t="str">
        <f t="shared" si="65"/>
        <v/>
      </c>
      <c r="R700" s="82"/>
      <c r="S700" s="81"/>
      <c r="T700" s="81"/>
      <c r="U700" s="81"/>
    </row>
    <row r="701" s="72" customFormat="1" customHeight="1" spans="2:21">
      <c r="B701" s="73"/>
      <c r="C701" s="74"/>
      <c r="D701" s="74"/>
      <c r="E701" s="74"/>
      <c r="F701" s="75"/>
      <c r="G701" s="76"/>
      <c r="H701" s="77"/>
      <c r="I701" s="108" t="str">
        <f>IF(B701="","",_xlfn.XLOOKUP(N701,#REF!,#REF!))</f>
        <v/>
      </c>
      <c r="J701" s="105" t="str">
        <f>IF(B701="","",_xlfn.XLOOKUP(N701,#REF!,芝麻工资表!B:B))</f>
        <v/>
      </c>
      <c r="K701" s="105" t="str">
        <f t="shared" si="60"/>
        <v/>
      </c>
      <c r="L701" s="105" t="str">
        <f t="shared" si="61"/>
        <v/>
      </c>
      <c r="M701" s="105" t="str">
        <f>IF(Q701="","",_xlfn.XLOOKUP(Q701,立项!W:W,立项!H:H))</f>
        <v/>
      </c>
      <c r="N701" s="109" t="str">
        <f t="shared" si="62"/>
        <v/>
      </c>
      <c r="O701" s="109" t="str">
        <f t="shared" si="63"/>
        <v/>
      </c>
      <c r="P701" s="110" t="str">
        <f t="shared" si="64"/>
        <v/>
      </c>
      <c r="Q701" s="114" t="str">
        <f t="shared" si="65"/>
        <v/>
      </c>
      <c r="R701" s="82"/>
      <c r="S701" s="81"/>
      <c r="T701" s="81"/>
      <c r="U701" s="81"/>
    </row>
    <row r="702" s="72" customFormat="1" customHeight="1" spans="2:21">
      <c r="B702" s="73"/>
      <c r="C702" s="74"/>
      <c r="D702" s="74"/>
      <c r="E702" s="74"/>
      <c r="F702" s="75"/>
      <c r="G702" s="76"/>
      <c r="H702" s="77"/>
      <c r="I702" s="108" t="str">
        <f>IF(B702="","",_xlfn.XLOOKUP(N702,#REF!,#REF!))</f>
        <v/>
      </c>
      <c r="J702" s="105" t="str">
        <f>IF(B702="","",_xlfn.XLOOKUP(N702,#REF!,芝麻工资表!B:B))</f>
        <v/>
      </c>
      <c r="K702" s="105" t="str">
        <f t="shared" si="60"/>
        <v/>
      </c>
      <c r="L702" s="105" t="str">
        <f t="shared" si="61"/>
        <v/>
      </c>
      <c r="M702" s="105" t="str">
        <f>IF(Q702="","",_xlfn.XLOOKUP(Q702,立项!W:W,立项!H:H))</f>
        <v/>
      </c>
      <c r="N702" s="109" t="str">
        <f t="shared" si="62"/>
        <v/>
      </c>
      <c r="O702" s="109" t="str">
        <f t="shared" si="63"/>
        <v/>
      </c>
      <c r="P702" s="110" t="str">
        <f t="shared" si="64"/>
        <v/>
      </c>
      <c r="Q702" s="114" t="str">
        <f t="shared" si="65"/>
        <v/>
      </c>
      <c r="R702" s="82"/>
      <c r="S702" s="81"/>
      <c r="T702" s="81"/>
      <c r="U702" s="81"/>
    </row>
    <row r="703" s="72" customFormat="1" customHeight="1" spans="2:21">
      <c r="B703" s="73"/>
      <c r="C703" s="74"/>
      <c r="D703" s="74"/>
      <c r="E703" s="74"/>
      <c r="F703" s="75"/>
      <c r="G703" s="76"/>
      <c r="H703" s="77"/>
      <c r="I703" s="108" t="str">
        <f>IF(B703="","",_xlfn.XLOOKUP(N703,#REF!,#REF!))</f>
        <v/>
      </c>
      <c r="J703" s="105" t="str">
        <f>IF(B703="","",_xlfn.XLOOKUP(N703,#REF!,芝麻工资表!B:B))</f>
        <v/>
      </c>
      <c r="K703" s="105" t="str">
        <f t="shared" si="60"/>
        <v/>
      </c>
      <c r="L703" s="105" t="str">
        <f t="shared" si="61"/>
        <v/>
      </c>
      <c r="M703" s="105" t="str">
        <f>IF(Q703="","",_xlfn.XLOOKUP(Q703,立项!W:W,立项!H:H))</f>
        <v/>
      </c>
      <c r="N703" s="109" t="str">
        <f t="shared" si="62"/>
        <v/>
      </c>
      <c r="O703" s="109" t="str">
        <f t="shared" si="63"/>
        <v/>
      </c>
      <c r="P703" s="110" t="str">
        <f t="shared" si="64"/>
        <v/>
      </c>
      <c r="Q703" s="114" t="str">
        <f t="shared" si="65"/>
        <v/>
      </c>
      <c r="R703" s="82"/>
      <c r="S703" s="81"/>
      <c r="T703" s="81"/>
      <c r="U703" s="81"/>
    </row>
    <row r="704" s="72" customFormat="1" customHeight="1" spans="2:21">
      <c r="B704" s="73"/>
      <c r="C704" s="74"/>
      <c r="D704" s="74"/>
      <c r="E704" s="74"/>
      <c r="F704" s="75"/>
      <c r="G704" s="76"/>
      <c r="H704" s="77"/>
      <c r="I704" s="108" t="str">
        <f>IF(B704="","",_xlfn.XLOOKUP(N704,#REF!,#REF!))</f>
        <v/>
      </c>
      <c r="J704" s="105" t="str">
        <f>IF(B704="","",_xlfn.XLOOKUP(N704,#REF!,芝麻工资表!B:B))</f>
        <v/>
      </c>
      <c r="K704" s="105" t="str">
        <f t="shared" si="60"/>
        <v/>
      </c>
      <c r="L704" s="105" t="str">
        <f t="shared" si="61"/>
        <v/>
      </c>
      <c r="M704" s="105" t="str">
        <f>IF(Q704="","",_xlfn.XLOOKUP(Q704,立项!W:W,立项!H:H))</f>
        <v/>
      </c>
      <c r="N704" s="109" t="str">
        <f t="shared" si="62"/>
        <v/>
      </c>
      <c r="O704" s="109" t="str">
        <f t="shared" si="63"/>
        <v/>
      </c>
      <c r="P704" s="110" t="str">
        <f t="shared" si="64"/>
        <v/>
      </c>
      <c r="Q704" s="114" t="str">
        <f t="shared" si="65"/>
        <v/>
      </c>
      <c r="R704" s="82"/>
      <c r="S704" s="81"/>
      <c r="T704" s="81"/>
      <c r="U704" s="81"/>
    </row>
    <row r="705" s="72" customFormat="1" customHeight="1" spans="2:21">
      <c r="B705" s="73"/>
      <c r="C705" s="74"/>
      <c r="D705" s="74"/>
      <c r="E705" s="74"/>
      <c r="F705" s="75"/>
      <c r="G705" s="76"/>
      <c r="H705" s="77"/>
      <c r="I705" s="108" t="str">
        <f>IF(B705="","",_xlfn.XLOOKUP(N705,#REF!,#REF!))</f>
        <v/>
      </c>
      <c r="J705" s="105" t="str">
        <f>IF(B705="","",_xlfn.XLOOKUP(N705,#REF!,芝麻工资表!B:B))</f>
        <v/>
      </c>
      <c r="K705" s="105" t="str">
        <f t="shared" si="60"/>
        <v/>
      </c>
      <c r="L705" s="105" t="str">
        <f t="shared" si="61"/>
        <v/>
      </c>
      <c r="M705" s="105" t="str">
        <f>IF(Q705="","",_xlfn.XLOOKUP(Q705,立项!W:W,立项!H:H))</f>
        <v/>
      </c>
      <c r="N705" s="109" t="str">
        <f t="shared" si="62"/>
        <v/>
      </c>
      <c r="O705" s="109" t="str">
        <f t="shared" si="63"/>
        <v/>
      </c>
      <c r="P705" s="110" t="str">
        <f t="shared" si="64"/>
        <v/>
      </c>
      <c r="Q705" s="114" t="str">
        <f t="shared" si="65"/>
        <v/>
      </c>
      <c r="R705" s="82"/>
      <c r="S705" s="81"/>
      <c r="T705" s="81"/>
      <c r="U705" s="81"/>
    </row>
    <row r="706" s="72" customFormat="1" customHeight="1" spans="2:21">
      <c r="B706" s="73"/>
      <c r="C706" s="74"/>
      <c r="D706" s="74"/>
      <c r="E706" s="74"/>
      <c r="F706" s="75"/>
      <c r="G706" s="76"/>
      <c r="H706" s="77"/>
      <c r="I706" s="108" t="str">
        <f>IF(B706="","",_xlfn.XLOOKUP(N706,#REF!,#REF!))</f>
        <v/>
      </c>
      <c r="J706" s="105" t="str">
        <f>IF(B706="","",_xlfn.XLOOKUP(N706,#REF!,芝麻工资表!B:B))</f>
        <v/>
      </c>
      <c r="K706" s="105" t="str">
        <f t="shared" ref="K706:K769" si="66">IF(F706="","",F706-L706)</f>
        <v/>
      </c>
      <c r="L706" s="105" t="str">
        <f t="shared" ref="L706:L769" si="67">IF(F706="","",F706*G706/(1+G706))</f>
        <v/>
      </c>
      <c r="M706" s="105" t="str">
        <f>IF(Q706="","",_xlfn.XLOOKUP(Q706,立项!W:W,立项!H:H))</f>
        <v/>
      </c>
      <c r="N706" s="109" t="str">
        <f t="shared" ref="N706:N769" si="68">IF(H706="","",LEFT(B706,7))</f>
        <v/>
      </c>
      <c r="O706" s="109" t="str">
        <f t="shared" ref="O706:O769" si="69">IF(H706="","",MONTH(H706))</f>
        <v/>
      </c>
      <c r="P706" s="110" t="str">
        <f t="shared" ref="P706:P769" si="70">IF(H706="","",DAY(H706))</f>
        <v/>
      </c>
      <c r="Q706" s="114" t="str">
        <f t="shared" ref="Q706:Q769" si="71">IF(B706="","",MID(B706,9,16))</f>
        <v/>
      </c>
      <c r="R706" s="82"/>
      <c r="S706" s="81"/>
      <c r="T706" s="81"/>
      <c r="U706" s="81"/>
    </row>
    <row r="707" s="72" customFormat="1" customHeight="1" spans="2:21">
      <c r="B707" s="73"/>
      <c r="C707" s="74"/>
      <c r="D707" s="74"/>
      <c r="E707" s="74"/>
      <c r="F707" s="75"/>
      <c r="G707" s="76"/>
      <c r="H707" s="77"/>
      <c r="I707" s="108" t="str">
        <f>IF(B707="","",_xlfn.XLOOKUP(N707,#REF!,#REF!))</f>
        <v/>
      </c>
      <c r="J707" s="105" t="str">
        <f>IF(B707="","",_xlfn.XLOOKUP(N707,#REF!,芝麻工资表!B:B))</f>
        <v/>
      </c>
      <c r="K707" s="105" t="str">
        <f t="shared" si="66"/>
        <v/>
      </c>
      <c r="L707" s="105" t="str">
        <f t="shared" si="67"/>
        <v/>
      </c>
      <c r="M707" s="105" t="str">
        <f>IF(Q707="","",_xlfn.XLOOKUP(Q707,立项!W:W,立项!H:H))</f>
        <v/>
      </c>
      <c r="N707" s="109" t="str">
        <f t="shared" si="68"/>
        <v/>
      </c>
      <c r="O707" s="109" t="str">
        <f t="shared" si="69"/>
        <v/>
      </c>
      <c r="P707" s="110" t="str">
        <f t="shared" si="70"/>
        <v/>
      </c>
      <c r="Q707" s="114" t="str">
        <f t="shared" si="71"/>
        <v/>
      </c>
      <c r="R707" s="82"/>
      <c r="S707" s="81"/>
      <c r="T707" s="81"/>
      <c r="U707" s="81"/>
    </row>
    <row r="708" s="72" customFormat="1" customHeight="1" spans="2:21">
      <c r="B708" s="73"/>
      <c r="C708" s="74"/>
      <c r="D708" s="74"/>
      <c r="E708" s="74"/>
      <c r="F708" s="75"/>
      <c r="G708" s="76"/>
      <c r="H708" s="77"/>
      <c r="I708" s="108" t="str">
        <f>IF(B708="","",_xlfn.XLOOKUP(N708,#REF!,#REF!))</f>
        <v/>
      </c>
      <c r="J708" s="105" t="str">
        <f>IF(B708="","",_xlfn.XLOOKUP(N708,#REF!,芝麻工资表!B:B))</f>
        <v/>
      </c>
      <c r="K708" s="105" t="str">
        <f t="shared" si="66"/>
        <v/>
      </c>
      <c r="L708" s="105" t="str">
        <f t="shared" si="67"/>
        <v/>
      </c>
      <c r="M708" s="105" t="str">
        <f>IF(Q708="","",_xlfn.XLOOKUP(Q708,立项!W:W,立项!H:H))</f>
        <v/>
      </c>
      <c r="N708" s="109" t="str">
        <f t="shared" si="68"/>
        <v/>
      </c>
      <c r="O708" s="109" t="str">
        <f t="shared" si="69"/>
        <v/>
      </c>
      <c r="P708" s="110" t="str">
        <f t="shared" si="70"/>
        <v/>
      </c>
      <c r="Q708" s="114" t="str">
        <f t="shared" si="71"/>
        <v/>
      </c>
      <c r="R708" s="82"/>
      <c r="S708" s="81"/>
      <c r="T708" s="81"/>
      <c r="U708" s="81"/>
    </row>
    <row r="709" s="72" customFormat="1" customHeight="1" spans="2:21">
      <c r="B709" s="73"/>
      <c r="C709" s="74"/>
      <c r="D709" s="74"/>
      <c r="E709" s="74"/>
      <c r="F709" s="75"/>
      <c r="G709" s="76"/>
      <c r="H709" s="77"/>
      <c r="I709" s="108" t="str">
        <f>IF(B709="","",_xlfn.XLOOKUP(N709,#REF!,#REF!))</f>
        <v/>
      </c>
      <c r="J709" s="105" t="str">
        <f>IF(B709="","",_xlfn.XLOOKUP(N709,#REF!,芝麻工资表!B:B))</f>
        <v/>
      </c>
      <c r="K709" s="105" t="str">
        <f t="shared" si="66"/>
        <v/>
      </c>
      <c r="L709" s="105" t="str">
        <f t="shared" si="67"/>
        <v/>
      </c>
      <c r="M709" s="105" t="str">
        <f>IF(Q709="","",_xlfn.XLOOKUP(Q709,立项!W:W,立项!H:H))</f>
        <v/>
      </c>
      <c r="N709" s="109" t="str">
        <f t="shared" si="68"/>
        <v/>
      </c>
      <c r="O709" s="109" t="str">
        <f t="shared" si="69"/>
        <v/>
      </c>
      <c r="P709" s="110" t="str">
        <f t="shared" si="70"/>
        <v/>
      </c>
      <c r="Q709" s="114" t="str">
        <f t="shared" si="71"/>
        <v/>
      </c>
      <c r="R709" s="82"/>
      <c r="S709" s="81"/>
      <c r="T709" s="81"/>
      <c r="U709" s="81"/>
    </row>
    <row r="710" s="72" customFormat="1" customHeight="1" spans="2:21">
      <c r="B710" s="73"/>
      <c r="C710" s="74"/>
      <c r="D710" s="74"/>
      <c r="E710" s="74"/>
      <c r="F710" s="75"/>
      <c r="G710" s="76"/>
      <c r="H710" s="77"/>
      <c r="I710" s="108" t="str">
        <f>IF(B710="","",_xlfn.XLOOKUP(N710,#REF!,#REF!))</f>
        <v/>
      </c>
      <c r="J710" s="105" t="str">
        <f>IF(B710="","",_xlfn.XLOOKUP(N710,#REF!,芝麻工资表!B:B))</f>
        <v/>
      </c>
      <c r="K710" s="105" t="str">
        <f t="shared" si="66"/>
        <v/>
      </c>
      <c r="L710" s="105" t="str">
        <f t="shared" si="67"/>
        <v/>
      </c>
      <c r="M710" s="105" t="str">
        <f>IF(Q710="","",_xlfn.XLOOKUP(Q710,立项!W:W,立项!H:H))</f>
        <v/>
      </c>
      <c r="N710" s="109" t="str">
        <f t="shared" si="68"/>
        <v/>
      </c>
      <c r="O710" s="109" t="str">
        <f t="shared" si="69"/>
        <v/>
      </c>
      <c r="P710" s="110" t="str">
        <f t="shared" si="70"/>
        <v/>
      </c>
      <c r="Q710" s="114" t="str">
        <f t="shared" si="71"/>
        <v/>
      </c>
      <c r="R710" s="82"/>
      <c r="S710" s="81"/>
      <c r="T710" s="81"/>
      <c r="U710" s="81"/>
    </row>
    <row r="711" s="72" customFormat="1" customHeight="1" spans="2:21">
      <c r="B711" s="73"/>
      <c r="C711" s="74"/>
      <c r="D711" s="74"/>
      <c r="E711" s="74"/>
      <c r="F711" s="75"/>
      <c r="G711" s="76"/>
      <c r="H711" s="77"/>
      <c r="I711" s="108" t="str">
        <f>IF(B711="","",_xlfn.XLOOKUP(N711,#REF!,#REF!))</f>
        <v/>
      </c>
      <c r="J711" s="105" t="str">
        <f>IF(B711="","",_xlfn.XLOOKUP(N711,#REF!,芝麻工资表!B:B))</f>
        <v/>
      </c>
      <c r="K711" s="105" t="str">
        <f t="shared" si="66"/>
        <v/>
      </c>
      <c r="L711" s="105" t="str">
        <f t="shared" si="67"/>
        <v/>
      </c>
      <c r="M711" s="105" t="str">
        <f>IF(Q711="","",_xlfn.XLOOKUP(Q711,立项!W:W,立项!H:H))</f>
        <v/>
      </c>
      <c r="N711" s="109" t="str">
        <f t="shared" si="68"/>
        <v/>
      </c>
      <c r="O711" s="109" t="str">
        <f t="shared" si="69"/>
        <v/>
      </c>
      <c r="P711" s="110" t="str">
        <f t="shared" si="70"/>
        <v/>
      </c>
      <c r="Q711" s="114" t="str">
        <f t="shared" si="71"/>
        <v/>
      </c>
      <c r="R711" s="82"/>
      <c r="S711" s="81"/>
      <c r="T711" s="81"/>
      <c r="U711" s="81"/>
    </row>
    <row r="712" s="72" customFormat="1" customHeight="1" spans="2:21">
      <c r="B712" s="73"/>
      <c r="C712" s="74"/>
      <c r="D712" s="74"/>
      <c r="E712" s="74"/>
      <c r="F712" s="75"/>
      <c r="G712" s="76"/>
      <c r="H712" s="77"/>
      <c r="I712" s="108" t="str">
        <f>IF(B712="","",_xlfn.XLOOKUP(N712,#REF!,#REF!))</f>
        <v/>
      </c>
      <c r="J712" s="105" t="str">
        <f>IF(B712="","",_xlfn.XLOOKUP(N712,#REF!,芝麻工资表!B:B))</f>
        <v/>
      </c>
      <c r="K712" s="105" t="str">
        <f t="shared" si="66"/>
        <v/>
      </c>
      <c r="L712" s="105" t="str">
        <f t="shared" si="67"/>
        <v/>
      </c>
      <c r="M712" s="105" t="str">
        <f>IF(Q712="","",_xlfn.XLOOKUP(Q712,立项!W:W,立项!H:H))</f>
        <v/>
      </c>
      <c r="N712" s="109" t="str">
        <f t="shared" si="68"/>
        <v/>
      </c>
      <c r="O712" s="109" t="str">
        <f t="shared" si="69"/>
        <v/>
      </c>
      <c r="P712" s="110" t="str">
        <f t="shared" si="70"/>
        <v/>
      </c>
      <c r="Q712" s="114" t="str">
        <f t="shared" si="71"/>
        <v/>
      </c>
      <c r="R712" s="82"/>
      <c r="S712" s="81"/>
      <c r="T712" s="81"/>
      <c r="U712" s="81"/>
    </row>
    <row r="713" s="72" customFormat="1" customHeight="1" spans="2:21">
      <c r="B713" s="73"/>
      <c r="C713" s="74"/>
      <c r="D713" s="74"/>
      <c r="E713" s="74"/>
      <c r="F713" s="75"/>
      <c r="G713" s="76"/>
      <c r="H713" s="77"/>
      <c r="I713" s="108" t="str">
        <f>IF(B713="","",_xlfn.XLOOKUP(N713,#REF!,#REF!))</f>
        <v/>
      </c>
      <c r="J713" s="105" t="str">
        <f>IF(B713="","",_xlfn.XLOOKUP(N713,#REF!,芝麻工资表!B:B))</f>
        <v/>
      </c>
      <c r="K713" s="105" t="str">
        <f t="shared" si="66"/>
        <v/>
      </c>
      <c r="L713" s="105" t="str">
        <f t="shared" si="67"/>
        <v/>
      </c>
      <c r="M713" s="105" t="str">
        <f>IF(Q713="","",_xlfn.XLOOKUP(Q713,立项!W:W,立项!H:H))</f>
        <v/>
      </c>
      <c r="N713" s="109" t="str">
        <f t="shared" si="68"/>
        <v/>
      </c>
      <c r="O713" s="109" t="str">
        <f t="shared" si="69"/>
        <v/>
      </c>
      <c r="P713" s="110" t="str">
        <f t="shared" si="70"/>
        <v/>
      </c>
      <c r="Q713" s="114" t="str">
        <f t="shared" si="71"/>
        <v/>
      </c>
      <c r="R713" s="82"/>
      <c r="S713" s="81"/>
      <c r="T713" s="81"/>
      <c r="U713" s="81"/>
    </row>
    <row r="714" s="72" customFormat="1" customHeight="1" spans="2:21">
      <c r="B714" s="73"/>
      <c r="C714" s="74"/>
      <c r="D714" s="74"/>
      <c r="E714" s="74"/>
      <c r="F714" s="75"/>
      <c r="G714" s="76"/>
      <c r="H714" s="77"/>
      <c r="I714" s="108" t="str">
        <f>IF(B714="","",_xlfn.XLOOKUP(N714,#REF!,#REF!))</f>
        <v/>
      </c>
      <c r="J714" s="105" t="str">
        <f>IF(B714="","",_xlfn.XLOOKUP(N714,#REF!,芝麻工资表!B:B))</f>
        <v/>
      </c>
      <c r="K714" s="105" t="str">
        <f t="shared" si="66"/>
        <v/>
      </c>
      <c r="L714" s="105" t="str">
        <f t="shared" si="67"/>
        <v/>
      </c>
      <c r="M714" s="105" t="str">
        <f>IF(Q714="","",_xlfn.XLOOKUP(Q714,立项!W:W,立项!H:H))</f>
        <v/>
      </c>
      <c r="N714" s="109" t="str">
        <f t="shared" si="68"/>
        <v/>
      </c>
      <c r="O714" s="109" t="str">
        <f t="shared" si="69"/>
        <v/>
      </c>
      <c r="P714" s="110" t="str">
        <f t="shared" si="70"/>
        <v/>
      </c>
      <c r="Q714" s="114" t="str">
        <f t="shared" si="71"/>
        <v/>
      </c>
      <c r="R714" s="82"/>
      <c r="S714" s="81"/>
      <c r="T714" s="81"/>
      <c r="U714" s="81"/>
    </row>
    <row r="715" s="72" customFormat="1" customHeight="1" spans="2:21">
      <c r="B715" s="73"/>
      <c r="C715" s="74"/>
      <c r="D715" s="74"/>
      <c r="E715" s="74"/>
      <c r="F715" s="75"/>
      <c r="G715" s="76"/>
      <c r="H715" s="77"/>
      <c r="I715" s="108" t="str">
        <f>IF(B715="","",_xlfn.XLOOKUP(N715,#REF!,#REF!))</f>
        <v/>
      </c>
      <c r="J715" s="105" t="str">
        <f>IF(B715="","",_xlfn.XLOOKUP(N715,#REF!,芝麻工资表!B:B))</f>
        <v/>
      </c>
      <c r="K715" s="105" t="str">
        <f t="shared" si="66"/>
        <v/>
      </c>
      <c r="L715" s="105" t="str">
        <f t="shared" si="67"/>
        <v/>
      </c>
      <c r="M715" s="105" t="str">
        <f>IF(Q715="","",_xlfn.XLOOKUP(Q715,立项!W:W,立项!H:H))</f>
        <v/>
      </c>
      <c r="N715" s="109" t="str">
        <f t="shared" si="68"/>
        <v/>
      </c>
      <c r="O715" s="109" t="str">
        <f t="shared" si="69"/>
        <v/>
      </c>
      <c r="P715" s="110" t="str">
        <f t="shared" si="70"/>
        <v/>
      </c>
      <c r="Q715" s="114" t="str">
        <f t="shared" si="71"/>
        <v/>
      </c>
      <c r="R715" s="82"/>
      <c r="S715" s="81"/>
      <c r="T715" s="81"/>
      <c r="U715" s="81"/>
    </row>
    <row r="716" s="72" customFormat="1" customHeight="1" spans="2:21">
      <c r="B716" s="73"/>
      <c r="C716" s="74"/>
      <c r="D716" s="74"/>
      <c r="E716" s="74"/>
      <c r="F716" s="75"/>
      <c r="G716" s="76"/>
      <c r="H716" s="77"/>
      <c r="I716" s="108" t="str">
        <f>IF(B716="","",_xlfn.XLOOKUP(N716,#REF!,#REF!))</f>
        <v/>
      </c>
      <c r="J716" s="105" t="str">
        <f>IF(B716="","",_xlfn.XLOOKUP(N716,#REF!,芝麻工资表!B:B))</f>
        <v/>
      </c>
      <c r="K716" s="105" t="str">
        <f t="shared" si="66"/>
        <v/>
      </c>
      <c r="L716" s="105" t="str">
        <f t="shared" si="67"/>
        <v/>
      </c>
      <c r="M716" s="105" t="str">
        <f>IF(Q716="","",_xlfn.XLOOKUP(Q716,立项!W:W,立项!H:H))</f>
        <v/>
      </c>
      <c r="N716" s="109" t="str">
        <f t="shared" si="68"/>
        <v/>
      </c>
      <c r="O716" s="109" t="str">
        <f t="shared" si="69"/>
        <v/>
      </c>
      <c r="P716" s="110" t="str">
        <f t="shared" si="70"/>
        <v/>
      </c>
      <c r="Q716" s="114" t="str">
        <f t="shared" si="71"/>
        <v/>
      </c>
      <c r="R716" s="82"/>
      <c r="S716" s="81"/>
      <c r="T716" s="81"/>
      <c r="U716" s="81"/>
    </row>
    <row r="717" s="72" customFormat="1" customHeight="1" spans="2:21">
      <c r="B717" s="73"/>
      <c r="C717" s="74"/>
      <c r="D717" s="74"/>
      <c r="E717" s="74"/>
      <c r="F717" s="75"/>
      <c r="G717" s="76"/>
      <c r="H717" s="77"/>
      <c r="I717" s="108" t="str">
        <f>IF(B717="","",_xlfn.XLOOKUP(N717,#REF!,#REF!))</f>
        <v/>
      </c>
      <c r="J717" s="105" t="str">
        <f>IF(B717="","",_xlfn.XLOOKUP(N717,#REF!,芝麻工资表!B:B))</f>
        <v/>
      </c>
      <c r="K717" s="105" t="str">
        <f t="shared" si="66"/>
        <v/>
      </c>
      <c r="L717" s="105" t="str">
        <f t="shared" si="67"/>
        <v/>
      </c>
      <c r="M717" s="105" t="str">
        <f>IF(Q717="","",_xlfn.XLOOKUP(Q717,立项!W:W,立项!H:H))</f>
        <v/>
      </c>
      <c r="N717" s="109" t="str">
        <f t="shared" si="68"/>
        <v/>
      </c>
      <c r="O717" s="109" t="str">
        <f t="shared" si="69"/>
        <v/>
      </c>
      <c r="P717" s="110" t="str">
        <f t="shared" si="70"/>
        <v/>
      </c>
      <c r="Q717" s="114" t="str">
        <f t="shared" si="71"/>
        <v/>
      </c>
      <c r="R717" s="82"/>
      <c r="S717" s="81"/>
      <c r="T717" s="81"/>
      <c r="U717" s="81"/>
    </row>
    <row r="718" s="72" customFormat="1" customHeight="1" spans="2:21">
      <c r="B718" s="73"/>
      <c r="C718" s="74"/>
      <c r="D718" s="74"/>
      <c r="E718" s="74"/>
      <c r="F718" s="75"/>
      <c r="G718" s="76"/>
      <c r="H718" s="77"/>
      <c r="I718" s="108" t="str">
        <f>IF(B718="","",_xlfn.XLOOKUP(N718,#REF!,#REF!))</f>
        <v/>
      </c>
      <c r="J718" s="105" t="str">
        <f>IF(B718="","",_xlfn.XLOOKUP(N718,#REF!,芝麻工资表!B:B))</f>
        <v/>
      </c>
      <c r="K718" s="105" t="str">
        <f t="shared" si="66"/>
        <v/>
      </c>
      <c r="L718" s="105" t="str">
        <f t="shared" si="67"/>
        <v/>
      </c>
      <c r="M718" s="105" t="str">
        <f>IF(Q718="","",_xlfn.XLOOKUP(Q718,立项!W:W,立项!H:H))</f>
        <v/>
      </c>
      <c r="N718" s="109" t="str">
        <f t="shared" si="68"/>
        <v/>
      </c>
      <c r="O718" s="109" t="str">
        <f t="shared" si="69"/>
        <v/>
      </c>
      <c r="P718" s="110" t="str">
        <f t="shared" si="70"/>
        <v/>
      </c>
      <c r="Q718" s="114" t="str">
        <f t="shared" si="71"/>
        <v/>
      </c>
      <c r="R718" s="82"/>
      <c r="S718" s="81"/>
      <c r="T718" s="81"/>
      <c r="U718" s="81"/>
    </row>
    <row r="719" s="72" customFormat="1" customHeight="1" spans="2:21">
      <c r="B719" s="73"/>
      <c r="C719" s="74"/>
      <c r="D719" s="74"/>
      <c r="E719" s="74"/>
      <c r="F719" s="75"/>
      <c r="G719" s="76"/>
      <c r="H719" s="77"/>
      <c r="I719" s="108" t="str">
        <f>IF(B719="","",_xlfn.XLOOKUP(N719,#REF!,#REF!))</f>
        <v/>
      </c>
      <c r="J719" s="105" t="str">
        <f>IF(B719="","",_xlfn.XLOOKUP(N719,#REF!,芝麻工资表!B:B))</f>
        <v/>
      </c>
      <c r="K719" s="105" t="str">
        <f t="shared" si="66"/>
        <v/>
      </c>
      <c r="L719" s="105" t="str">
        <f t="shared" si="67"/>
        <v/>
      </c>
      <c r="M719" s="105" t="str">
        <f>IF(Q719="","",_xlfn.XLOOKUP(Q719,立项!W:W,立项!H:H))</f>
        <v/>
      </c>
      <c r="N719" s="109" t="str">
        <f t="shared" si="68"/>
        <v/>
      </c>
      <c r="O719" s="109" t="str">
        <f t="shared" si="69"/>
        <v/>
      </c>
      <c r="P719" s="110" t="str">
        <f t="shared" si="70"/>
        <v/>
      </c>
      <c r="Q719" s="114" t="str">
        <f t="shared" si="71"/>
        <v/>
      </c>
      <c r="R719" s="82"/>
      <c r="S719" s="81"/>
      <c r="T719" s="81"/>
      <c r="U719" s="81"/>
    </row>
    <row r="720" s="72" customFormat="1" customHeight="1" spans="2:21">
      <c r="B720" s="73"/>
      <c r="C720" s="74"/>
      <c r="D720" s="74"/>
      <c r="E720" s="74"/>
      <c r="F720" s="75"/>
      <c r="G720" s="76"/>
      <c r="H720" s="77"/>
      <c r="I720" s="108" t="str">
        <f>IF(B720="","",_xlfn.XLOOKUP(N720,#REF!,#REF!))</f>
        <v/>
      </c>
      <c r="J720" s="105" t="str">
        <f>IF(B720="","",_xlfn.XLOOKUP(N720,#REF!,芝麻工资表!B:B))</f>
        <v/>
      </c>
      <c r="K720" s="105" t="str">
        <f t="shared" si="66"/>
        <v/>
      </c>
      <c r="L720" s="105" t="str">
        <f t="shared" si="67"/>
        <v/>
      </c>
      <c r="M720" s="105" t="str">
        <f>IF(Q720="","",_xlfn.XLOOKUP(Q720,立项!W:W,立项!H:H))</f>
        <v/>
      </c>
      <c r="N720" s="109" t="str">
        <f t="shared" si="68"/>
        <v/>
      </c>
      <c r="O720" s="109" t="str">
        <f t="shared" si="69"/>
        <v/>
      </c>
      <c r="P720" s="110" t="str">
        <f t="shared" si="70"/>
        <v/>
      </c>
      <c r="Q720" s="114" t="str">
        <f t="shared" si="71"/>
        <v/>
      </c>
      <c r="R720" s="82"/>
      <c r="S720" s="81"/>
      <c r="T720" s="81"/>
      <c r="U720" s="81"/>
    </row>
    <row r="721" s="72" customFormat="1" customHeight="1" spans="2:21">
      <c r="B721" s="73"/>
      <c r="C721" s="74"/>
      <c r="D721" s="74"/>
      <c r="E721" s="74"/>
      <c r="F721" s="75"/>
      <c r="G721" s="76"/>
      <c r="H721" s="77"/>
      <c r="I721" s="108" t="str">
        <f>IF(B721="","",_xlfn.XLOOKUP(N721,#REF!,#REF!))</f>
        <v/>
      </c>
      <c r="J721" s="105" t="str">
        <f>IF(B721="","",_xlfn.XLOOKUP(N721,#REF!,芝麻工资表!B:B))</f>
        <v/>
      </c>
      <c r="K721" s="105" t="str">
        <f t="shared" si="66"/>
        <v/>
      </c>
      <c r="L721" s="105" t="str">
        <f t="shared" si="67"/>
        <v/>
      </c>
      <c r="M721" s="105" t="str">
        <f>IF(Q721="","",_xlfn.XLOOKUP(Q721,立项!W:W,立项!H:H))</f>
        <v/>
      </c>
      <c r="N721" s="109" t="str">
        <f t="shared" si="68"/>
        <v/>
      </c>
      <c r="O721" s="109" t="str">
        <f t="shared" si="69"/>
        <v/>
      </c>
      <c r="P721" s="110" t="str">
        <f t="shared" si="70"/>
        <v/>
      </c>
      <c r="Q721" s="114" t="str">
        <f t="shared" si="71"/>
        <v/>
      </c>
      <c r="R721" s="82"/>
      <c r="S721" s="81"/>
      <c r="T721" s="81"/>
      <c r="U721" s="81"/>
    </row>
    <row r="722" s="72" customFormat="1" customHeight="1" spans="2:21">
      <c r="B722" s="73"/>
      <c r="C722" s="74"/>
      <c r="D722" s="74"/>
      <c r="E722" s="74"/>
      <c r="F722" s="75"/>
      <c r="G722" s="76"/>
      <c r="H722" s="77"/>
      <c r="I722" s="108" t="str">
        <f>IF(B722="","",_xlfn.XLOOKUP(N722,#REF!,#REF!))</f>
        <v/>
      </c>
      <c r="J722" s="105" t="str">
        <f>IF(B722="","",_xlfn.XLOOKUP(N722,#REF!,芝麻工资表!B:B))</f>
        <v/>
      </c>
      <c r="K722" s="105" t="str">
        <f t="shared" si="66"/>
        <v/>
      </c>
      <c r="L722" s="105" t="str">
        <f t="shared" si="67"/>
        <v/>
      </c>
      <c r="M722" s="105" t="str">
        <f>IF(Q722="","",_xlfn.XLOOKUP(Q722,立项!W:W,立项!H:H))</f>
        <v/>
      </c>
      <c r="N722" s="109" t="str">
        <f t="shared" si="68"/>
        <v/>
      </c>
      <c r="O722" s="109" t="str">
        <f t="shared" si="69"/>
        <v/>
      </c>
      <c r="P722" s="110" t="str">
        <f t="shared" si="70"/>
        <v/>
      </c>
      <c r="Q722" s="114" t="str">
        <f t="shared" si="71"/>
        <v/>
      </c>
      <c r="R722" s="82"/>
      <c r="S722" s="81"/>
      <c r="T722" s="81"/>
      <c r="U722" s="81"/>
    </row>
    <row r="723" s="72" customFormat="1" customHeight="1" spans="2:21">
      <c r="B723" s="73"/>
      <c r="C723" s="74"/>
      <c r="D723" s="74"/>
      <c r="E723" s="74"/>
      <c r="F723" s="75"/>
      <c r="G723" s="76"/>
      <c r="H723" s="77"/>
      <c r="I723" s="108" t="str">
        <f>IF(B723="","",_xlfn.XLOOKUP(N723,#REF!,#REF!))</f>
        <v/>
      </c>
      <c r="J723" s="105" t="str">
        <f>IF(B723="","",_xlfn.XLOOKUP(N723,#REF!,芝麻工资表!B:B))</f>
        <v/>
      </c>
      <c r="K723" s="105" t="str">
        <f t="shared" si="66"/>
        <v/>
      </c>
      <c r="L723" s="105" t="str">
        <f t="shared" si="67"/>
        <v/>
      </c>
      <c r="M723" s="105" t="str">
        <f>IF(Q723="","",_xlfn.XLOOKUP(Q723,立项!W:W,立项!H:H))</f>
        <v/>
      </c>
      <c r="N723" s="109" t="str">
        <f t="shared" si="68"/>
        <v/>
      </c>
      <c r="O723" s="109" t="str">
        <f t="shared" si="69"/>
        <v/>
      </c>
      <c r="P723" s="110" t="str">
        <f t="shared" si="70"/>
        <v/>
      </c>
      <c r="Q723" s="114" t="str">
        <f t="shared" si="71"/>
        <v/>
      </c>
      <c r="R723" s="82"/>
      <c r="S723" s="81"/>
      <c r="T723" s="81"/>
      <c r="U723" s="81"/>
    </row>
    <row r="724" s="72" customFormat="1" customHeight="1" spans="2:21">
      <c r="B724" s="73"/>
      <c r="C724" s="74"/>
      <c r="D724" s="74"/>
      <c r="E724" s="74"/>
      <c r="F724" s="75"/>
      <c r="G724" s="76"/>
      <c r="H724" s="77"/>
      <c r="I724" s="108" t="str">
        <f>IF(B724="","",_xlfn.XLOOKUP(N724,#REF!,#REF!))</f>
        <v/>
      </c>
      <c r="J724" s="105" t="str">
        <f>IF(B724="","",_xlfn.XLOOKUP(N724,#REF!,芝麻工资表!B:B))</f>
        <v/>
      </c>
      <c r="K724" s="105" t="str">
        <f t="shared" si="66"/>
        <v/>
      </c>
      <c r="L724" s="105" t="str">
        <f t="shared" si="67"/>
        <v/>
      </c>
      <c r="M724" s="105" t="str">
        <f>IF(Q724="","",_xlfn.XLOOKUP(Q724,立项!W:W,立项!H:H))</f>
        <v/>
      </c>
      <c r="N724" s="109" t="str">
        <f t="shared" si="68"/>
        <v/>
      </c>
      <c r="O724" s="109" t="str">
        <f t="shared" si="69"/>
        <v/>
      </c>
      <c r="P724" s="110" t="str">
        <f t="shared" si="70"/>
        <v/>
      </c>
      <c r="Q724" s="114" t="str">
        <f t="shared" si="71"/>
        <v/>
      </c>
      <c r="R724" s="82"/>
      <c r="S724" s="81"/>
      <c r="T724" s="81"/>
      <c r="U724" s="81"/>
    </row>
    <row r="725" s="72" customFormat="1" customHeight="1" spans="2:21">
      <c r="B725" s="73"/>
      <c r="C725" s="74"/>
      <c r="D725" s="74"/>
      <c r="E725" s="74"/>
      <c r="F725" s="75"/>
      <c r="G725" s="76"/>
      <c r="H725" s="77"/>
      <c r="I725" s="108" t="str">
        <f>IF(B725="","",_xlfn.XLOOKUP(N725,#REF!,#REF!))</f>
        <v/>
      </c>
      <c r="J725" s="105" t="str">
        <f>IF(B725="","",_xlfn.XLOOKUP(N725,#REF!,芝麻工资表!B:B))</f>
        <v/>
      </c>
      <c r="K725" s="105" t="str">
        <f t="shared" si="66"/>
        <v/>
      </c>
      <c r="L725" s="105" t="str">
        <f t="shared" si="67"/>
        <v/>
      </c>
      <c r="M725" s="105" t="str">
        <f>IF(Q725="","",_xlfn.XLOOKUP(Q725,立项!W:W,立项!H:H))</f>
        <v/>
      </c>
      <c r="N725" s="109" t="str">
        <f t="shared" si="68"/>
        <v/>
      </c>
      <c r="O725" s="109" t="str">
        <f t="shared" si="69"/>
        <v/>
      </c>
      <c r="P725" s="110" t="str">
        <f t="shared" si="70"/>
        <v/>
      </c>
      <c r="Q725" s="114" t="str">
        <f t="shared" si="71"/>
        <v/>
      </c>
      <c r="R725" s="82"/>
      <c r="S725" s="81"/>
      <c r="T725" s="81"/>
      <c r="U725" s="81"/>
    </row>
    <row r="726" s="72" customFormat="1" customHeight="1" spans="2:21">
      <c r="B726" s="73"/>
      <c r="C726" s="74"/>
      <c r="D726" s="74"/>
      <c r="E726" s="74"/>
      <c r="F726" s="75"/>
      <c r="G726" s="76"/>
      <c r="H726" s="77"/>
      <c r="I726" s="108" t="str">
        <f>IF(B726="","",_xlfn.XLOOKUP(N726,#REF!,#REF!))</f>
        <v/>
      </c>
      <c r="J726" s="105" t="str">
        <f>IF(B726="","",_xlfn.XLOOKUP(N726,#REF!,芝麻工资表!B:B))</f>
        <v/>
      </c>
      <c r="K726" s="105" t="str">
        <f t="shared" si="66"/>
        <v/>
      </c>
      <c r="L726" s="105" t="str">
        <f t="shared" si="67"/>
        <v/>
      </c>
      <c r="M726" s="105" t="str">
        <f>IF(Q726="","",_xlfn.XLOOKUP(Q726,立项!W:W,立项!H:H))</f>
        <v/>
      </c>
      <c r="N726" s="109" t="str">
        <f t="shared" si="68"/>
        <v/>
      </c>
      <c r="O726" s="109" t="str">
        <f t="shared" si="69"/>
        <v/>
      </c>
      <c r="P726" s="110" t="str">
        <f t="shared" si="70"/>
        <v/>
      </c>
      <c r="Q726" s="114" t="str">
        <f t="shared" si="71"/>
        <v/>
      </c>
      <c r="R726" s="82"/>
      <c r="S726" s="81"/>
      <c r="T726" s="81"/>
      <c r="U726" s="81"/>
    </row>
    <row r="727" s="72" customFormat="1" customHeight="1" spans="2:21">
      <c r="B727" s="73"/>
      <c r="C727" s="74"/>
      <c r="D727" s="74"/>
      <c r="E727" s="74"/>
      <c r="F727" s="75"/>
      <c r="G727" s="76"/>
      <c r="H727" s="77"/>
      <c r="I727" s="108" t="str">
        <f>IF(B727="","",_xlfn.XLOOKUP(N727,#REF!,#REF!))</f>
        <v/>
      </c>
      <c r="J727" s="105" t="str">
        <f>IF(B727="","",_xlfn.XLOOKUP(N727,#REF!,芝麻工资表!B:B))</f>
        <v/>
      </c>
      <c r="K727" s="105" t="str">
        <f t="shared" si="66"/>
        <v/>
      </c>
      <c r="L727" s="105" t="str">
        <f t="shared" si="67"/>
        <v/>
      </c>
      <c r="M727" s="105" t="str">
        <f>IF(Q727="","",_xlfn.XLOOKUP(Q727,立项!W:W,立项!H:H))</f>
        <v/>
      </c>
      <c r="N727" s="109" t="str">
        <f t="shared" si="68"/>
        <v/>
      </c>
      <c r="O727" s="109" t="str">
        <f t="shared" si="69"/>
        <v/>
      </c>
      <c r="P727" s="110" t="str">
        <f t="shared" si="70"/>
        <v/>
      </c>
      <c r="Q727" s="114" t="str">
        <f t="shared" si="71"/>
        <v/>
      </c>
      <c r="R727" s="82"/>
      <c r="S727" s="81"/>
      <c r="T727" s="81"/>
      <c r="U727" s="81"/>
    </row>
    <row r="728" s="72" customFormat="1" customHeight="1" spans="2:21">
      <c r="B728" s="73"/>
      <c r="C728" s="74"/>
      <c r="D728" s="74"/>
      <c r="E728" s="74"/>
      <c r="F728" s="75"/>
      <c r="G728" s="76"/>
      <c r="H728" s="77"/>
      <c r="I728" s="108" t="str">
        <f>IF(B728="","",_xlfn.XLOOKUP(N728,#REF!,#REF!))</f>
        <v/>
      </c>
      <c r="J728" s="105" t="str">
        <f>IF(B728="","",_xlfn.XLOOKUP(N728,#REF!,芝麻工资表!B:B))</f>
        <v/>
      </c>
      <c r="K728" s="105" t="str">
        <f t="shared" si="66"/>
        <v/>
      </c>
      <c r="L728" s="105" t="str">
        <f t="shared" si="67"/>
        <v/>
      </c>
      <c r="M728" s="105" t="str">
        <f>IF(Q728="","",_xlfn.XLOOKUP(Q728,立项!W:W,立项!H:H))</f>
        <v/>
      </c>
      <c r="N728" s="109" t="str">
        <f t="shared" si="68"/>
        <v/>
      </c>
      <c r="O728" s="109" t="str">
        <f t="shared" si="69"/>
        <v/>
      </c>
      <c r="P728" s="110" t="str">
        <f t="shared" si="70"/>
        <v/>
      </c>
      <c r="Q728" s="114" t="str">
        <f t="shared" si="71"/>
        <v/>
      </c>
      <c r="R728" s="82"/>
      <c r="S728" s="81"/>
      <c r="T728" s="81"/>
      <c r="U728" s="81"/>
    </row>
    <row r="729" s="72" customFormat="1" customHeight="1" spans="2:21">
      <c r="B729" s="73"/>
      <c r="C729" s="74"/>
      <c r="D729" s="74"/>
      <c r="E729" s="74"/>
      <c r="F729" s="75"/>
      <c r="G729" s="76"/>
      <c r="H729" s="77"/>
      <c r="I729" s="108" t="str">
        <f>IF(B729="","",_xlfn.XLOOKUP(N729,#REF!,#REF!))</f>
        <v/>
      </c>
      <c r="J729" s="105" t="str">
        <f>IF(B729="","",_xlfn.XLOOKUP(N729,#REF!,芝麻工资表!B:B))</f>
        <v/>
      </c>
      <c r="K729" s="105" t="str">
        <f t="shared" si="66"/>
        <v/>
      </c>
      <c r="L729" s="105" t="str">
        <f t="shared" si="67"/>
        <v/>
      </c>
      <c r="M729" s="105" t="str">
        <f>IF(Q729="","",_xlfn.XLOOKUP(Q729,立项!W:W,立项!H:H))</f>
        <v/>
      </c>
      <c r="N729" s="109" t="str">
        <f t="shared" si="68"/>
        <v/>
      </c>
      <c r="O729" s="109" t="str">
        <f t="shared" si="69"/>
        <v/>
      </c>
      <c r="P729" s="110" t="str">
        <f t="shared" si="70"/>
        <v/>
      </c>
      <c r="Q729" s="114" t="str">
        <f t="shared" si="71"/>
        <v/>
      </c>
      <c r="R729" s="82"/>
      <c r="S729" s="81"/>
      <c r="T729" s="81"/>
      <c r="U729" s="81"/>
    </row>
    <row r="730" s="72" customFormat="1" customHeight="1" spans="2:21">
      <c r="B730" s="73"/>
      <c r="C730" s="74"/>
      <c r="D730" s="74"/>
      <c r="E730" s="74"/>
      <c r="F730" s="75"/>
      <c r="G730" s="76"/>
      <c r="H730" s="77"/>
      <c r="I730" s="108" t="str">
        <f>IF(B730="","",_xlfn.XLOOKUP(N730,#REF!,#REF!))</f>
        <v/>
      </c>
      <c r="J730" s="105" t="str">
        <f>IF(B730="","",_xlfn.XLOOKUP(N730,#REF!,芝麻工资表!B:B))</f>
        <v/>
      </c>
      <c r="K730" s="105" t="str">
        <f t="shared" si="66"/>
        <v/>
      </c>
      <c r="L730" s="105" t="str">
        <f t="shared" si="67"/>
        <v/>
      </c>
      <c r="M730" s="105" t="str">
        <f>IF(Q730="","",_xlfn.XLOOKUP(Q730,立项!W:W,立项!H:H))</f>
        <v/>
      </c>
      <c r="N730" s="109" t="str">
        <f t="shared" si="68"/>
        <v/>
      </c>
      <c r="O730" s="109" t="str">
        <f t="shared" si="69"/>
        <v/>
      </c>
      <c r="P730" s="110" t="str">
        <f t="shared" si="70"/>
        <v/>
      </c>
      <c r="Q730" s="114" t="str">
        <f t="shared" si="71"/>
        <v/>
      </c>
      <c r="R730" s="82"/>
      <c r="S730" s="81"/>
      <c r="T730" s="81"/>
      <c r="U730" s="81"/>
    </row>
    <row r="731" s="72" customFormat="1" customHeight="1" spans="2:21">
      <c r="B731" s="73"/>
      <c r="C731" s="74"/>
      <c r="D731" s="74"/>
      <c r="E731" s="74"/>
      <c r="F731" s="75"/>
      <c r="G731" s="76"/>
      <c r="H731" s="77"/>
      <c r="I731" s="108" t="str">
        <f>IF(B731="","",_xlfn.XLOOKUP(N731,#REF!,#REF!))</f>
        <v/>
      </c>
      <c r="J731" s="105" t="str">
        <f>IF(B731="","",_xlfn.XLOOKUP(N731,#REF!,芝麻工资表!B:B))</f>
        <v/>
      </c>
      <c r="K731" s="105" t="str">
        <f t="shared" si="66"/>
        <v/>
      </c>
      <c r="L731" s="105" t="str">
        <f t="shared" si="67"/>
        <v/>
      </c>
      <c r="M731" s="105" t="str">
        <f>IF(Q731="","",_xlfn.XLOOKUP(Q731,立项!W:W,立项!H:H))</f>
        <v/>
      </c>
      <c r="N731" s="109" t="str">
        <f t="shared" si="68"/>
        <v/>
      </c>
      <c r="O731" s="109" t="str">
        <f t="shared" si="69"/>
        <v/>
      </c>
      <c r="P731" s="110" t="str">
        <f t="shared" si="70"/>
        <v/>
      </c>
      <c r="Q731" s="114" t="str">
        <f t="shared" si="71"/>
        <v/>
      </c>
      <c r="R731" s="82"/>
      <c r="S731" s="81"/>
      <c r="T731" s="81"/>
      <c r="U731" s="81"/>
    </row>
    <row r="732" s="72" customFormat="1" customHeight="1" spans="2:21">
      <c r="B732" s="73"/>
      <c r="C732" s="74"/>
      <c r="D732" s="74"/>
      <c r="E732" s="74"/>
      <c r="F732" s="75"/>
      <c r="G732" s="76"/>
      <c r="H732" s="77"/>
      <c r="I732" s="108" t="str">
        <f>IF(B732="","",_xlfn.XLOOKUP(N732,#REF!,#REF!))</f>
        <v/>
      </c>
      <c r="J732" s="105" t="str">
        <f>IF(B732="","",_xlfn.XLOOKUP(N732,#REF!,芝麻工资表!B:B))</f>
        <v/>
      </c>
      <c r="K732" s="105" t="str">
        <f t="shared" si="66"/>
        <v/>
      </c>
      <c r="L732" s="105" t="str">
        <f t="shared" si="67"/>
        <v/>
      </c>
      <c r="M732" s="105" t="str">
        <f>IF(Q732="","",_xlfn.XLOOKUP(Q732,立项!W:W,立项!H:H))</f>
        <v/>
      </c>
      <c r="N732" s="109" t="str">
        <f t="shared" si="68"/>
        <v/>
      </c>
      <c r="O732" s="109" t="str">
        <f t="shared" si="69"/>
        <v/>
      </c>
      <c r="P732" s="110" t="str">
        <f t="shared" si="70"/>
        <v/>
      </c>
      <c r="Q732" s="114" t="str">
        <f t="shared" si="71"/>
        <v/>
      </c>
      <c r="R732" s="82"/>
      <c r="S732" s="81"/>
      <c r="T732" s="81"/>
      <c r="U732" s="81"/>
    </row>
    <row r="733" s="72" customFormat="1" customHeight="1" spans="2:21">
      <c r="B733" s="73"/>
      <c r="C733" s="74"/>
      <c r="D733" s="74"/>
      <c r="E733" s="74"/>
      <c r="F733" s="75"/>
      <c r="G733" s="76"/>
      <c r="H733" s="77"/>
      <c r="I733" s="108" t="str">
        <f>IF(B733="","",_xlfn.XLOOKUP(N733,#REF!,#REF!))</f>
        <v/>
      </c>
      <c r="J733" s="105" t="str">
        <f>IF(B733="","",_xlfn.XLOOKUP(N733,#REF!,芝麻工资表!B:B))</f>
        <v/>
      </c>
      <c r="K733" s="105" t="str">
        <f t="shared" si="66"/>
        <v/>
      </c>
      <c r="L733" s="105" t="str">
        <f t="shared" si="67"/>
        <v/>
      </c>
      <c r="M733" s="105" t="str">
        <f>IF(Q733="","",_xlfn.XLOOKUP(Q733,立项!W:W,立项!H:H))</f>
        <v/>
      </c>
      <c r="N733" s="109" t="str">
        <f t="shared" si="68"/>
        <v/>
      </c>
      <c r="O733" s="109" t="str">
        <f t="shared" si="69"/>
        <v/>
      </c>
      <c r="P733" s="110" t="str">
        <f t="shared" si="70"/>
        <v/>
      </c>
      <c r="Q733" s="114" t="str">
        <f t="shared" si="71"/>
        <v/>
      </c>
      <c r="R733" s="82"/>
      <c r="S733" s="81"/>
      <c r="T733" s="81"/>
      <c r="U733" s="81"/>
    </row>
    <row r="734" s="72" customFormat="1" customHeight="1" spans="2:21">
      <c r="B734" s="73"/>
      <c r="C734" s="74"/>
      <c r="D734" s="74"/>
      <c r="E734" s="74"/>
      <c r="F734" s="75"/>
      <c r="G734" s="76"/>
      <c r="H734" s="77"/>
      <c r="I734" s="108" t="str">
        <f>IF(B734="","",_xlfn.XLOOKUP(N734,#REF!,#REF!))</f>
        <v/>
      </c>
      <c r="J734" s="105" t="str">
        <f>IF(B734="","",_xlfn.XLOOKUP(N734,#REF!,芝麻工资表!B:B))</f>
        <v/>
      </c>
      <c r="K734" s="105" t="str">
        <f t="shared" si="66"/>
        <v/>
      </c>
      <c r="L734" s="105" t="str">
        <f t="shared" si="67"/>
        <v/>
      </c>
      <c r="M734" s="105" t="str">
        <f>IF(Q734="","",_xlfn.XLOOKUP(Q734,立项!W:W,立项!H:H))</f>
        <v/>
      </c>
      <c r="N734" s="109" t="str">
        <f t="shared" si="68"/>
        <v/>
      </c>
      <c r="O734" s="109" t="str">
        <f t="shared" si="69"/>
        <v/>
      </c>
      <c r="P734" s="110" t="str">
        <f t="shared" si="70"/>
        <v/>
      </c>
      <c r="Q734" s="114" t="str">
        <f t="shared" si="71"/>
        <v/>
      </c>
      <c r="R734" s="82"/>
      <c r="S734" s="81"/>
      <c r="T734" s="81"/>
      <c r="U734" s="81"/>
    </row>
    <row r="735" s="72" customFormat="1" customHeight="1" spans="2:21">
      <c r="B735" s="73"/>
      <c r="C735" s="74"/>
      <c r="D735" s="74"/>
      <c r="E735" s="74"/>
      <c r="F735" s="75"/>
      <c r="G735" s="76"/>
      <c r="H735" s="77"/>
      <c r="I735" s="108" t="str">
        <f>IF(B735="","",_xlfn.XLOOKUP(N735,#REF!,#REF!))</f>
        <v/>
      </c>
      <c r="J735" s="105" t="str">
        <f>IF(B735="","",_xlfn.XLOOKUP(N735,#REF!,芝麻工资表!B:B))</f>
        <v/>
      </c>
      <c r="K735" s="105" t="str">
        <f t="shared" si="66"/>
        <v/>
      </c>
      <c r="L735" s="105" t="str">
        <f t="shared" si="67"/>
        <v/>
      </c>
      <c r="M735" s="105" t="str">
        <f>IF(Q735="","",_xlfn.XLOOKUP(Q735,立项!W:W,立项!H:H))</f>
        <v/>
      </c>
      <c r="N735" s="109" t="str">
        <f t="shared" si="68"/>
        <v/>
      </c>
      <c r="O735" s="109" t="str">
        <f t="shared" si="69"/>
        <v/>
      </c>
      <c r="P735" s="110" t="str">
        <f t="shared" si="70"/>
        <v/>
      </c>
      <c r="Q735" s="114" t="str">
        <f t="shared" si="71"/>
        <v/>
      </c>
      <c r="R735" s="82"/>
      <c r="S735" s="81"/>
      <c r="T735" s="81"/>
      <c r="U735" s="81"/>
    </row>
    <row r="736" s="72" customFormat="1" customHeight="1" spans="2:21">
      <c r="B736" s="73"/>
      <c r="C736" s="74"/>
      <c r="D736" s="74"/>
      <c r="E736" s="74"/>
      <c r="F736" s="75"/>
      <c r="G736" s="76"/>
      <c r="H736" s="77"/>
      <c r="I736" s="108" t="str">
        <f>IF(B736="","",_xlfn.XLOOKUP(N736,#REF!,#REF!))</f>
        <v/>
      </c>
      <c r="J736" s="105" t="str">
        <f>IF(B736="","",_xlfn.XLOOKUP(N736,#REF!,芝麻工资表!B:B))</f>
        <v/>
      </c>
      <c r="K736" s="105" t="str">
        <f t="shared" si="66"/>
        <v/>
      </c>
      <c r="L736" s="105" t="str">
        <f t="shared" si="67"/>
        <v/>
      </c>
      <c r="M736" s="105" t="str">
        <f>IF(Q736="","",_xlfn.XLOOKUP(Q736,立项!W:W,立项!H:H))</f>
        <v/>
      </c>
      <c r="N736" s="109" t="str">
        <f t="shared" si="68"/>
        <v/>
      </c>
      <c r="O736" s="109" t="str">
        <f t="shared" si="69"/>
        <v/>
      </c>
      <c r="P736" s="110" t="str">
        <f t="shared" si="70"/>
        <v/>
      </c>
      <c r="Q736" s="114" t="str">
        <f t="shared" si="71"/>
        <v/>
      </c>
      <c r="R736" s="82"/>
      <c r="S736" s="81"/>
      <c r="T736" s="81"/>
      <c r="U736" s="81"/>
    </row>
    <row r="737" s="72" customFormat="1" customHeight="1" spans="2:21">
      <c r="B737" s="73"/>
      <c r="C737" s="74"/>
      <c r="D737" s="74"/>
      <c r="E737" s="74"/>
      <c r="F737" s="75"/>
      <c r="G737" s="76"/>
      <c r="H737" s="77"/>
      <c r="I737" s="108" t="str">
        <f>IF(B737="","",_xlfn.XLOOKUP(N737,#REF!,#REF!))</f>
        <v/>
      </c>
      <c r="J737" s="105" t="str">
        <f>IF(B737="","",_xlfn.XLOOKUP(N737,#REF!,芝麻工资表!B:B))</f>
        <v/>
      </c>
      <c r="K737" s="105" t="str">
        <f t="shared" si="66"/>
        <v/>
      </c>
      <c r="L737" s="105" t="str">
        <f t="shared" si="67"/>
        <v/>
      </c>
      <c r="M737" s="105" t="str">
        <f>IF(Q737="","",_xlfn.XLOOKUP(Q737,立项!W:W,立项!H:H))</f>
        <v/>
      </c>
      <c r="N737" s="109" t="str">
        <f t="shared" si="68"/>
        <v/>
      </c>
      <c r="O737" s="109" t="str">
        <f t="shared" si="69"/>
        <v/>
      </c>
      <c r="P737" s="110" t="str">
        <f t="shared" si="70"/>
        <v/>
      </c>
      <c r="Q737" s="114" t="str">
        <f t="shared" si="71"/>
        <v/>
      </c>
      <c r="R737" s="82"/>
      <c r="S737" s="81"/>
      <c r="T737" s="81"/>
      <c r="U737" s="81"/>
    </row>
    <row r="738" s="72" customFormat="1" customHeight="1" spans="2:21">
      <c r="B738" s="73"/>
      <c r="C738" s="74"/>
      <c r="D738" s="74"/>
      <c r="E738" s="74"/>
      <c r="F738" s="75"/>
      <c r="G738" s="76"/>
      <c r="H738" s="77"/>
      <c r="I738" s="108" t="str">
        <f>IF(B738="","",_xlfn.XLOOKUP(N738,#REF!,#REF!))</f>
        <v/>
      </c>
      <c r="J738" s="105" t="str">
        <f>IF(B738="","",_xlfn.XLOOKUP(N738,#REF!,芝麻工资表!B:B))</f>
        <v/>
      </c>
      <c r="K738" s="105" t="str">
        <f t="shared" si="66"/>
        <v/>
      </c>
      <c r="L738" s="105" t="str">
        <f t="shared" si="67"/>
        <v/>
      </c>
      <c r="M738" s="105" t="str">
        <f>IF(Q738="","",_xlfn.XLOOKUP(Q738,立项!W:W,立项!H:H))</f>
        <v/>
      </c>
      <c r="N738" s="109" t="str">
        <f t="shared" si="68"/>
        <v/>
      </c>
      <c r="O738" s="109" t="str">
        <f t="shared" si="69"/>
        <v/>
      </c>
      <c r="P738" s="110" t="str">
        <f t="shared" si="70"/>
        <v/>
      </c>
      <c r="Q738" s="114" t="str">
        <f t="shared" si="71"/>
        <v/>
      </c>
      <c r="R738" s="82"/>
      <c r="S738" s="81"/>
      <c r="T738" s="81"/>
      <c r="U738" s="81"/>
    </row>
    <row r="739" s="72" customFormat="1" customHeight="1" spans="2:21">
      <c r="B739" s="73"/>
      <c r="C739" s="74"/>
      <c r="D739" s="74"/>
      <c r="E739" s="74"/>
      <c r="F739" s="75"/>
      <c r="G739" s="76"/>
      <c r="H739" s="77"/>
      <c r="I739" s="108" t="str">
        <f>IF(B739="","",_xlfn.XLOOKUP(N739,#REF!,#REF!))</f>
        <v/>
      </c>
      <c r="J739" s="105" t="str">
        <f>IF(B739="","",_xlfn.XLOOKUP(N739,#REF!,芝麻工资表!B:B))</f>
        <v/>
      </c>
      <c r="K739" s="105" t="str">
        <f t="shared" si="66"/>
        <v/>
      </c>
      <c r="L739" s="105" t="str">
        <f t="shared" si="67"/>
        <v/>
      </c>
      <c r="M739" s="105" t="str">
        <f>IF(Q739="","",_xlfn.XLOOKUP(Q739,立项!W:W,立项!H:H))</f>
        <v/>
      </c>
      <c r="N739" s="109" t="str">
        <f t="shared" si="68"/>
        <v/>
      </c>
      <c r="O739" s="109" t="str">
        <f t="shared" si="69"/>
        <v/>
      </c>
      <c r="P739" s="110" t="str">
        <f t="shared" si="70"/>
        <v/>
      </c>
      <c r="Q739" s="114" t="str">
        <f t="shared" si="71"/>
        <v/>
      </c>
      <c r="R739" s="82"/>
      <c r="S739" s="81"/>
      <c r="T739" s="81"/>
      <c r="U739" s="81"/>
    </row>
    <row r="740" s="72" customFormat="1" customHeight="1" spans="2:21">
      <c r="B740" s="73"/>
      <c r="C740" s="74"/>
      <c r="D740" s="74"/>
      <c r="E740" s="74"/>
      <c r="F740" s="75"/>
      <c r="G740" s="76"/>
      <c r="H740" s="77"/>
      <c r="I740" s="108" t="str">
        <f>IF(B740="","",_xlfn.XLOOKUP(N740,#REF!,#REF!))</f>
        <v/>
      </c>
      <c r="J740" s="105" t="str">
        <f>IF(B740="","",_xlfn.XLOOKUP(N740,#REF!,芝麻工资表!B:B))</f>
        <v/>
      </c>
      <c r="K740" s="105" t="str">
        <f t="shared" si="66"/>
        <v/>
      </c>
      <c r="L740" s="105" t="str">
        <f t="shared" si="67"/>
        <v/>
      </c>
      <c r="M740" s="105" t="str">
        <f>IF(Q740="","",_xlfn.XLOOKUP(Q740,立项!W:W,立项!H:H))</f>
        <v/>
      </c>
      <c r="N740" s="109" t="str">
        <f t="shared" si="68"/>
        <v/>
      </c>
      <c r="O740" s="109" t="str">
        <f t="shared" si="69"/>
        <v/>
      </c>
      <c r="P740" s="110" t="str">
        <f t="shared" si="70"/>
        <v/>
      </c>
      <c r="Q740" s="114" t="str">
        <f t="shared" si="71"/>
        <v/>
      </c>
      <c r="R740" s="82"/>
      <c r="S740" s="81"/>
      <c r="T740" s="81"/>
      <c r="U740" s="81"/>
    </row>
    <row r="741" s="72" customFormat="1" customHeight="1" spans="2:21">
      <c r="B741" s="73"/>
      <c r="C741" s="74"/>
      <c r="D741" s="74"/>
      <c r="E741" s="74"/>
      <c r="F741" s="75"/>
      <c r="G741" s="76"/>
      <c r="H741" s="77"/>
      <c r="I741" s="108" t="str">
        <f>IF(B741="","",_xlfn.XLOOKUP(N741,#REF!,#REF!))</f>
        <v/>
      </c>
      <c r="J741" s="105" t="str">
        <f>IF(B741="","",_xlfn.XLOOKUP(N741,#REF!,芝麻工资表!B:B))</f>
        <v/>
      </c>
      <c r="K741" s="105" t="str">
        <f t="shared" si="66"/>
        <v/>
      </c>
      <c r="L741" s="105" t="str">
        <f t="shared" si="67"/>
        <v/>
      </c>
      <c r="M741" s="105" t="str">
        <f>IF(Q741="","",_xlfn.XLOOKUP(Q741,立项!W:W,立项!H:H))</f>
        <v/>
      </c>
      <c r="N741" s="109" t="str">
        <f t="shared" si="68"/>
        <v/>
      </c>
      <c r="O741" s="109" t="str">
        <f t="shared" si="69"/>
        <v/>
      </c>
      <c r="P741" s="110" t="str">
        <f t="shared" si="70"/>
        <v/>
      </c>
      <c r="Q741" s="114" t="str">
        <f t="shared" si="71"/>
        <v/>
      </c>
      <c r="R741" s="82"/>
      <c r="S741" s="81"/>
      <c r="T741" s="81"/>
      <c r="U741" s="81"/>
    </row>
    <row r="742" s="72" customFormat="1" customHeight="1" spans="2:21">
      <c r="B742" s="73"/>
      <c r="C742" s="74"/>
      <c r="D742" s="74"/>
      <c r="E742" s="74"/>
      <c r="F742" s="75"/>
      <c r="G742" s="76"/>
      <c r="H742" s="77"/>
      <c r="I742" s="108" t="str">
        <f>IF(B742="","",_xlfn.XLOOKUP(N742,#REF!,#REF!))</f>
        <v/>
      </c>
      <c r="J742" s="105" t="str">
        <f>IF(B742="","",_xlfn.XLOOKUP(N742,#REF!,芝麻工资表!B:B))</f>
        <v/>
      </c>
      <c r="K742" s="105" t="str">
        <f t="shared" si="66"/>
        <v/>
      </c>
      <c r="L742" s="105" t="str">
        <f t="shared" si="67"/>
        <v/>
      </c>
      <c r="M742" s="105" t="str">
        <f>IF(Q742="","",_xlfn.XLOOKUP(Q742,立项!W:W,立项!H:H))</f>
        <v/>
      </c>
      <c r="N742" s="109" t="str">
        <f t="shared" si="68"/>
        <v/>
      </c>
      <c r="O742" s="109" t="str">
        <f t="shared" si="69"/>
        <v/>
      </c>
      <c r="P742" s="110" t="str">
        <f t="shared" si="70"/>
        <v/>
      </c>
      <c r="Q742" s="114" t="str">
        <f t="shared" si="71"/>
        <v/>
      </c>
      <c r="R742" s="82"/>
      <c r="S742" s="81"/>
      <c r="T742" s="81"/>
      <c r="U742" s="81"/>
    </row>
    <row r="743" s="72" customFormat="1" customHeight="1" spans="2:21">
      <c r="B743" s="73"/>
      <c r="C743" s="74"/>
      <c r="D743" s="74"/>
      <c r="E743" s="74"/>
      <c r="F743" s="75"/>
      <c r="G743" s="76"/>
      <c r="H743" s="77"/>
      <c r="I743" s="108" t="str">
        <f>IF(B743="","",_xlfn.XLOOKUP(N743,#REF!,#REF!))</f>
        <v/>
      </c>
      <c r="J743" s="105" t="str">
        <f>IF(B743="","",_xlfn.XLOOKUP(N743,#REF!,芝麻工资表!B:B))</f>
        <v/>
      </c>
      <c r="K743" s="105" t="str">
        <f t="shared" si="66"/>
        <v/>
      </c>
      <c r="L743" s="105" t="str">
        <f t="shared" si="67"/>
        <v/>
      </c>
      <c r="M743" s="105" t="str">
        <f>IF(Q743="","",_xlfn.XLOOKUP(Q743,立项!W:W,立项!H:H))</f>
        <v/>
      </c>
      <c r="N743" s="109" t="str">
        <f t="shared" si="68"/>
        <v/>
      </c>
      <c r="O743" s="109" t="str">
        <f t="shared" si="69"/>
        <v/>
      </c>
      <c r="P743" s="110" t="str">
        <f t="shared" si="70"/>
        <v/>
      </c>
      <c r="Q743" s="114" t="str">
        <f t="shared" si="71"/>
        <v/>
      </c>
      <c r="R743" s="82"/>
      <c r="S743" s="81"/>
      <c r="T743" s="81"/>
      <c r="U743" s="81"/>
    </row>
    <row r="744" s="72" customFormat="1" customHeight="1" spans="2:21">
      <c r="B744" s="73"/>
      <c r="C744" s="74"/>
      <c r="D744" s="74"/>
      <c r="E744" s="74"/>
      <c r="F744" s="75"/>
      <c r="G744" s="76"/>
      <c r="H744" s="77"/>
      <c r="I744" s="108" t="str">
        <f>IF(B744="","",_xlfn.XLOOKUP(N744,#REF!,#REF!))</f>
        <v/>
      </c>
      <c r="J744" s="105" t="str">
        <f>IF(B744="","",_xlfn.XLOOKUP(N744,#REF!,芝麻工资表!B:B))</f>
        <v/>
      </c>
      <c r="K744" s="105" t="str">
        <f t="shared" si="66"/>
        <v/>
      </c>
      <c r="L744" s="105" t="str">
        <f t="shared" si="67"/>
        <v/>
      </c>
      <c r="M744" s="105" t="str">
        <f>IF(Q744="","",_xlfn.XLOOKUP(Q744,立项!W:W,立项!H:H))</f>
        <v/>
      </c>
      <c r="N744" s="109" t="str">
        <f t="shared" si="68"/>
        <v/>
      </c>
      <c r="O744" s="109" t="str">
        <f t="shared" si="69"/>
        <v/>
      </c>
      <c r="P744" s="110" t="str">
        <f t="shared" si="70"/>
        <v/>
      </c>
      <c r="Q744" s="114" t="str">
        <f t="shared" si="71"/>
        <v/>
      </c>
      <c r="R744" s="82"/>
      <c r="S744" s="81"/>
      <c r="T744" s="81"/>
      <c r="U744" s="81"/>
    </row>
    <row r="745" s="72" customFormat="1" customHeight="1" spans="2:21">
      <c r="B745" s="73"/>
      <c r="C745" s="74"/>
      <c r="D745" s="74"/>
      <c r="E745" s="74"/>
      <c r="F745" s="75"/>
      <c r="G745" s="76"/>
      <c r="H745" s="77"/>
      <c r="I745" s="108" t="str">
        <f>IF(B745="","",_xlfn.XLOOKUP(N745,#REF!,#REF!))</f>
        <v/>
      </c>
      <c r="J745" s="105" t="str">
        <f>IF(B745="","",_xlfn.XLOOKUP(N745,#REF!,芝麻工资表!B:B))</f>
        <v/>
      </c>
      <c r="K745" s="105" t="str">
        <f t="shared" si="66"/>
        <v/>
      </c>
      <c r="L745" s="105" t="str">
        <f t="shared" si="67"/>
        <v/>
      </c>
      <c r="M745" s="105" t="str">
        <f>IF(Q745="","",_xlfn.XLOOKUP(Q745,立项!W:W,立项!H:H))</f>
        <v/>
      </c>
      <c r="N745" s="109" t="str">
        <f t="shared" si="68"/>
        <v/>
      </c>
      <c r="O745" s="109" t="str">
        <f t="shared" si="69"/>
        <v/>
      </c>
      <c r="P745" s="110" t="str">
        <f t="shared" si="70"/>
        <v/>
      </c>
      <c r="Q745" s="114" t="str">
        <f t="shared" si="71"/>
        <v/>
      </c>
      <c r="R745" s="82"/>
      <c r="S745" s="81"/>
      <c r="T745" s="81"/>
      <c r="U745" s="81"/>
    </row>
    <row r="746" s="72" customFormat="1" customHeight="1" spans="2:21">
      <c r="B746" s="73"/>
      <c r="C746" s="74"/>
      <c r="D746" s="74"/>
      <c r="E746" s="74"/>
      <c r="F746" s="75"/>
      <c r="G746" s="76"/>
      <c r="H746" s="77"/>
      <c r="I746" s="108" t="str">
        <f>IF(B746="","",_xlfn.XLOOKUP(N746,#REF!,#REF!))</f>
        <v/>
      </c>
      <c r="J746" s="105" t="str">
        <f>IF(B746="","",_xlfn.XLOOKUP(N746,#REF!,芝麻工资表!B:B))</f>
        <v/>
      </c>
      <c r="K746" s="105" t="str">
        <f t="shared" si="66"/>
        <v/>
      </c>
      <c r="L746" s="105" t="str">
        <f t="shared" si="67"/>
        <v/>
      </c>
      <c r="M746" s="105" t="str">
        <f>IF(Q746="","",_xlfn.XLOOKUP(Q746,立项!W:W,立项!H:H))</f>
        <v/>
      </c>
      <c r="N746" s="109" t="str">
        <f t="shared" si="68"/>
        <v/>
      </c>
      <c r="O746" s="109" t="str">
        <f t="shared" si="69"/>
        <v/>
      </c>
      <c r="P746" s="110" t="str">
        <f t="shared" si="70"/>
        <v/>
      </c>
      <c r="Q746" s="114" t="str">
        <f t="shared" si="71"/>
        <v/>
      </c>
      <c r="R746" s="82"/>
      <c r="S746" s="81"/>
      <c r="T746" s="81"/>
      <c r="U746" s="81"/>
    </row>
    <row r="747" s="72" customFormat="1" customHeight="1" spans="2:21">
      <c r="B747" s="73"/>
      <c r="C747" s="74"/>
      <c r="D747" s="74"/>
      <c r="E747" s="74"/>
      <c r="F747" s="75"/>
      <c r="G747" s="76"/>
      <c r="H747" s="77"/>
      <c r="I747" s="108" t="str">
        <f>IF(B747="","",_xlfn.XLOOKUP(N747,#REF!,#REF!))</f>
        <v/>
      </c>
      <c r="J747" s="105" t="str">
        <f>IF(B747="","",_xlfn.XLOOKUP(N747,#REF!,芝麻工资表!B:B))</f>
        <v/>
      </c>
      <c r="K747" s="105" t="str">
        <f t="shared" si="66"/>
        <v/>
      </c>
      <c r="L747" s="105" t="str">
        <f t="shared" si="67"/>
        <v/>
      </c>
      <c r="M747" s="105" t="str">
        <f>IF(Q747="","",_xlfn.XLOOKUP(Q747,立项!W:W,立项!H:H))</f>
        <v/>
      </c>
      <c r="N747" s="109" t="str">
        <f t="shared" si="68"/>
        <v/>
      </c>
      <c r="O747" s="109" t="str">
        <f t="shared" si="69"/>
        <v/>
      </c>
      <c r="P747" s="110" t="str">
        <f t="shared" si="70"/>
        <v/>
      </c>
      <c r="Q747" s="114" t="str">
        <f t="shared" si="71"/>
        <v/>
      </c>
      <c r="R747" s="82"/>
      <c r="S747" s="81"/>
      <c r="T747" s="81"/>
      <c r="U747" s="81"/>
    </row>
    <row r="748" s="72" customFormat="1" customHeight="1" spans="2:21">
      <c r="B748" s="73"/>
      <c r="C748" s="74"/>
      <c r="D748" s="74"/>
      <c r="E748" s="74"/>
      <c r="F748" s="75"/>
      <c r="G748" s="76"/>
      <c r="H748" s="77"/>
      <c r="I748" s="108" t="str">
        <f>IF(B748="","",_xlfn.XLOOKUP(N748,#REF!,#REF!))</f>
        <v/>
      </c>
      <c r="J748" s="105" t="str">
        <f>IF(B748="","",_xlfn.XLOOKUP(N748,#REF!,芝麻工资表!B:B))</f>
        <v/>
      </c>
      <c r="K748" s="105" t="str">
        <f t="shared" si="66"/>
        <v/>
      </c>
      <c r="L748" s="105" t="str">
        <f t="shared" si="67"/>
        <v/>
      </c>
      <c r="M748" s="105" t="str">
        <f>IF(Q748="","",_xlfn.XLOOKUP(Q748,立项!W:W,立项!H:H))</f>
        <v/>
      </c>
      <c r="N748" s="109" t="str">
        <f t="shared" si="68"/>
        <v/>
      </c>
      <c r="O748" s="109" t="str">
        <f t="shared" si="69"/>
        <v/>
      </c>
      <c r="P748" s="110" t="str">
        <f t="shared" si="70"/>
        <v/>
      </c>
      <c r="Q748" s="114" t="str">
        <f t="shared" si="71"/>
        <v/>
      </c>
      <c r="R748" s="82"/>
      <c r="S748" s="81"/>
      <c r="T748" s="81"/>
      <c r="U748" s="81"/>
    </row>
    <row r="749" s="72" customFormat="1" customHeight="1" spans="2:21">
      <c r="B749" s="73"/>
      <c r="C749" s="74"/>
      <c r="D749" s="74"/>
      <c r="E749" s="74"/>
      <c r="F749" s="75"/>
      <c r="G749" s="76"/>
      <c r="H749" s="77"/>
      <c r="I749" s="108" t="str">
        <f>IF(B749="","",_xlfn.XLOOKUP(N749,#REF!,#REF!))</f>
        <v/>
      </c>
      <c r="J749" s="105" t="str">
        <f>IF(B749="","",_xlfn.XLOOKUP(N749,#REF!,芝麻工资表!B:B))</f>
        <v/>
      </c>
      <c r="K749" s="105" t="str">
        <f t="shared" si="66"/>
        <v/>
      </c>
      <c r="L749" s="105" t="str">
        <f t="shared" si="67"/>
        <v/>
      </c>
      <c r="M749" s="105" t="str">
        <f>IF(Q749="","",_xlfn.XLOOKUP(Q749,立项!W:W,立项!H:H))</f>
        <v/>
      </c>
      <c r="N749" s="109" t="str">
        <f t="shared" si="68"/>
        <v/>
      </c>
      <c r="O749" s="109" t="str">
        <f t="shared" si="69"/>
        <v/>
      </c>
      <c r="P749" s="110" t="str">
        <f t="shared" si="70"/>
        <v/>
      </c>
      <c r="Q749" s="114" t="str">
        <f t="shared" si="71"/>
        <v/>
      </c>
      <c r="R749" s="82"/>
      <c r="S749" s="81"/>
      <c r="T749" s="81"/>
      <c r="U749" s="81"/>
    </row>
    <row r="750" s="72" customFormat="1" customHeight="1" spans="2:21">
      <c r="B750" s="73"/>
      <c r="C750" s="74"/>
      <c r="D750" s="74"/>
      <c r="E750" s="74"/>
      <c r="F750" s="75"/>
      <c r="G750" s="76"/>
      <c r="H750" s="77"/>
      <c r="I750" s="108" t="str">
        <f>IF(B750="","",_xlfn.XLOOKUP(N750,#REF!,#REF!))</f>
        <v/>
      </c>
      <c r="J750" s="105" t="str">
        <f>IF(B750="","",_xlfn.XLOOKUP(N750,#REF!,芝麻工资表!B:B))</f>
        <v/>
      </c>
      <c r="K750" s="105" t="str">
        <f t="shared" si="66"/>
        <v/>
      </c>
      <c r="L750" s="105" t="str">
        <f t="shared" si="67"/>
        <v/>
      </c>
      <c r="M750" s="105" t="str">
        <f>IF(Q750="","",_xlfn.XLOOKUP(Q750,立项!W:W,立项!H:H))</f>
        <v/>
      </c>
      <c r="N750" s="109" t="str">
        <f t="shared" si="68"/>
        <v/>
      </c>
      <c r="O750" s="109" t="str">
        <f t="shared" si="69"/>
        <v/>
      </c>
      <c r="P750" s="110" t="str">
        <f t="shared" si="70"/>
        <v/>
      </c>
      <c r="Q750" s="114" t="str">
        <f t="shared" si="71"/>
        <v/>
      </c>
      <c r="R750" s="82"/>
      <c r="S750" s="81"/>
      <c r="T750" s="81"/>
      <c r="U750" s="81"/>
    </row>
    <row r="751" s="72" customFormat="1" customHeight="1" spans="2:21">
      <c r="B751" s="73"/>
      <c r="C751" s="74"/>
      <c r="D751" s="74"/>
      <c r="E751" s="74"/>
      <c r="F751" s="75"/>
      <c r="G751" s="76"/>
      <c r="H751" s="77"/>
      <c r="I751" s="108" t="str">
        <f>IF(B751="","",_xlfn.XLOOKUP(N751,#REF!,#REF!))</f>
        <v/>
      </c>
      <c r="J751" s="105" t="str">
        <f>IF(B751="","",_xlfn.XLOOKUP(N751,#REF!,芝麻工资表!B:B))</f>
        <v/>
      </c>
      <c r="K751" s="105" t="str">
        <f t="shared" si="66"/>
        <v/>
      </c>
      <c r="L751" s="105" t="str">
        <f t="shared" si="67"/>
        <v/>
      </c>
      <c r="M751" s="105" t="str">
        <f>IF(Q751="","",_xlfn.XLOOKUP(Q751,立项!W:W,立项!H:H))</f>
        <v/>
      </c>
      <c r="N751" s="109" t="str">
        <f t="shared" si="68"/>
        <v/>
      </c>
      <c r="O751" s="109" t="str">
        <f t="shared" si="69"/>
        <v/>
      </c>
      <c r="P751" s="110" t="str">
        <f t="shared" si="70"/>
        <v/>
      </c>
      <c r="Q751" s="114" t="str">
        <f t="shared" si="71"/>
        <v/>
      </c>
      <c r="R751" s="82"/>
      <c r="S751" s="81"/>
      <c r="T751" s="81"/>
      <c r="U751" s="81"/>
    </row>
    <row r="752" s="72" customFormat="1" customHeight="1" spans="2:21">
      <c r="B752" s="73"/>
      <c r="C752" s="74"/>
      <c r="D752" s="74"/>
      <c r="E752" s="74"/>
      <c r="F752" s="75"/>
      <c r="G752" s="76"/>
      <c r="H752" s="77"/>
      <c r="I752" s="108" t="str">
        <f>IF(B752="","",_xlfn.XLOOKUP(N752,#REF!,#REF!))</f>
        <v/>
      </c>
      <c r="J752" s="105" t="str">
        <f>IF(B752="","",_xlfn.XLOOKUP(N752,#REF!,芝麻工资表!B:B))</f>
        <v/>
      </c>
      <c r="K752" s="105" t="str">
        <f t="shared" si="66"/>
        <v/>
      </c>
      <c r="L752" s="105" t="str">
        <f t="shared" si="67"/>
        <v/>
      </c>
      <c r="M752" s="105" t="str">
        <f>IF(Q752="","",_xlfn.XLOOKUP(Q752,立项!W:W,立项!H:H))</f>
        <v/>
      </c>
      <c r="N752" s="109" t="str">
        <f t="shared" si="68"/>
        <v/>
      </c>
      <c r="O752" s="109" t="str">
        <f t="shared" si="69"/>
        <v/>
      </c>
      <c r="P752" s="110" t="str">
        <f t="shared" si="70"/>
        <v/>
      </c>
      <c r="Q752" s="114" t="str">
        <f t="shared" si="71"/>
        <v/>
      </c>
      <c r="R752" s="82"/>
      <c r="S752" s="81"/>
      <c r="T752" s="81"/>
      <c r="U752" s="81"/>
    </row>
    <row r="753" s="72" customFormat="1" customHeight="1" spans="2:21">
      <c r="B753" s="73"/>
      <c r="C753" s="74"/>
      <c r="D753" s="74"/>
      <c r="E753" s="74"/>
      <c r="F753" s="75"/>
      <c r="G753" s="76"/>
      <c r="H753" s="77"/>
      <c r="I753" s="108" t="str">
        <f>IF(B753="","",_xlfn.XLOOKUP(N753,#REF!,#REF!))</f>
        <v/>
      </c>
      <c r="J753" s="105" t="str">
        <f>IF(B753="","",_xlfn.XLOOKUP(N753,#REF!,芝麻工资表!B:B))</f>
        <v/>
      </c>
      <c r="K753" s="105" t="str">
        <f t="shared" si="66"/>
        <v/>
      </c>
      <c r="L753" s="105" t="str">
        <f t="shared" si="67"/>
        <v/>
      </c>
      <c r="M753" s="105" t="str">
        <f>IF(Q753="","",_xlfn.XLOOKUP(Q753,立项!W:W,立项!H:H))</f>
        <v/>
      </c>
      <c r="N753" s="109" t="str">
        <f t="shared" si="68"/>
        <v/>
      </c>
      <c r="O753" s="109" t="str">
        <f t="shared" si="69"/>
        <v/>
      </c>
      <c r="P753" s="110" t="str">
        <f t="shared" si="70"/>
        <v/>
      </c>
      <c r="Q753" s="114" t="str">
        <f t="shared" si="71"/>
        <v/>
      </c>
      <c r="R753" s="82"/>
      <c r="S753" s="81"/>
      <c r="T753" s="81"/>
      <c r="U753" s="81"/>
    </row>
    <row r="754" s="72" customFormat="1" customHeight="1" spans="2:21">
      <c r="B754" s="73"/>
      <c r="C754" s="74"/>
      <c r="D754" s="74"/>
      <c r="E754" s="74"/>
      <c r="F754" s="75"/>
      <c r="G754" s="76"/>
      <c r="H754" s="77"/>
      <c r="I754" s="108" t="str">
        <f>IF(B754="","",_xlfn.XLOOKUP(N754,#REF!,#REF!))</f>
        <v/>
      </c>
      <c r="J754" s="105" t="str">
        <f>IF(B754="","",_xlfn.XLOOKUP(N754,#REF!,芝麻工资表!B:B))</f>
        <v/>
      </c>
      <c r="K754" s="105" t="str">
        <f t="shared" si="66"/>
        <v/>
      </c>
      <c r="L754" s="105" t="str">
        <f t="shared" si="67"/>
        <v/>
      </c>
      <c r="M754" s="105" t="str">
        <f>IF(Q754="","",_xlfn.XLOOKUP(Q754,立项!W:W,立项!H:H))</f>
        <v/>
      </c>
      <c r="N754" s="109" t="str">
        <f t="shared" si="68"/>
        <v/>
      </c>
      <c r="O754" s="109" t="str">
        <f t="shared" si="69"/>
        <v/>
      </c>
      <c r="P754" s="110" t="str">
        <f t="shared" si="70"/>
        <v/>
      </c>
      <c r="Q754" s="114" t="str">
        <f t="shared" si="71"/>
        <v/>
      </c>
      <c r="R754" s="82"/>
      <c r="S754" s="81"/>
      <c r="T754" s="81"/>
      <c r="U754" s="81"/>
    </row>
    <row r="755" s="72" customFormat="1" customHeight="1" spans="2:21">
      <c r="B755" s="73"/>
      <c r="C755" s="74"/>
      <c r="D755" s="74"/>
      <c r="E755" s="74"/>
      <c r="F755" s="75"/>
      <c r="G755" s="76"/>
      <c r="H755" s="77"/>
      <c r="I755" s="108" t="str">
        <f>IF(B755="","",_xlfn.XLOOKUP(N755,#REF!,#REF!))</f>
        <v/>
      </c>
      <c r="J755" s="105" t="str">
        <f>IF(B755="","",_xlfn.XLOOKUP(N755,#REF!,芝麻工资表!B:B))</f>
        <v/>
      </c>
      <c r="K755" s="105" t="str">
        <f t="shared" si="66"/>
        <v/>
      </c>
      <c r="L755" s="105" t="str">
        <f t="shared" si="67"/>
        <v/>
      </c>
      <c r="M755" s="105" t="str">
        <f>IF(Q755="","",_xlfn.XLOOKUP(Q755,立项!W:W,立项!H:H))</f>
        <v/>
      </c>
      <c r="N755" s="109" t="str">
        <f t="shared" si="68"/>
        <v/>
      </c>
      <c r="O755" s="109" t="str">
        <f t="shared" si="69"/>
        <v/>
      </c>
      <c r="P755" s="110" t="str">
        <f t="shared" si="70"/>
        <v/>
      </c>
      <c r="Q755" s="114" t="str">
        <f t="shared" si="71"/>
        <v/>
      </c>
      <c r="R755" s="82"/>
      <c r="S755" s="81"/>
      <c r="T755" s="81"/>
      <c r="U755" s="81"/>
    </row>
    <row r="756" s="72" customFormat="1" customHeight="1" spans="2:21">
      <c r="B756" s="73"/>
      <c r="C756" s="74"/>
      <c r="D756" s="74"/>
      <c r="E756" s="74"/>
      <c r="F756" s="75"/>
      <c r="G756" s="76"/>
      <c r="H756" s="77"/>
      <c r="I756" s="108" t="str">
        <f>IF(B756="","",_xlfn.XLOOKUP(N756,#REF!,#REF!))</f>
        <v/>
      </c>
      <c r="J756" s="105" t="str">
        <f>IF(B756="","",_xlfn.XLOOKUP(N756,#REF!,芝麻工资表!B:B))</f>
        <v/>
      </c>
      <c r="K756" s="105" t="str">
        <f t="shared" si="66"/>
        <v/>
      </c>
      <c r="L756" s="105" t="str">
        <f t="shared" si="67"/>
        <v/>
      </c>
      <c r="M756" s="105" t="str">
        <f>IF(Q756="","",_xlfn.XLOOKUP(Q756,立项!W:W,立项!H:H))</f>
        <v/>
      </c>
      <c r="N756" s="109" t="str">
        <f t="shared" si="68"/>
        <v/>
      </c>
      <c r="O756" s="109" t="str">
        <f t="shared" si="69"/>
        <v/>
      </c>
      <c r="P756" s="110" t="str">
        <f t="shared" si="70"/>
        <v/>
      </c>
      <c r="Q756" s="114" t="str">
        <f t="shared" si="71"/>
        <v/>
      </c>
      <c r="R756" s="82"/>
      <c r="S756" s="81"/>
      <c r="T756" s="81"/>
      <c r="U756" s="81"/>
    </row>
    <row r="757" s="72" customFormat="1" customHeight="1" spans="2:21">
      <c r="B757" s="73"/>
      <c r="C757" s="74"/>
      <c r="D757" s="74"/>
      <c r="E757" s="74"/>
      <c r="F757" s="75"/>
      <c r="G757" s="76"/>
      <c r="H757" s="77"/>
      <c r="I757" s="108" t="str">
        <f>IF(B757="","",_xlfn.XLOOKUP(N757,#REF!,#REF!))</f>
        <v/>
      </c>
      <c r="J757" s="105" t="str">
        <f>IF(B757="","",_xlfn.XLOOKUP(N757,#REF!,芝麻工资表!B:B))</f>
        <v/>
      </c>
      <c r="K757" s="105" t="str">
        <f t="shared" si="66"/>
        <v/>
      </c>
      <c r="L757" s="105" t="str">
        <f t="shared" si="67"/>
        <v/>
      </c>
      <c r="M757" s="105" t="str">
        <f>IF(Q757="","",_xlfn.XLOOKUP(Q757,立项!W:W,立项!H:H))</f>
        <v/>
      </c>
      <c r="N757" s="109" t="str">
        <f t="shared" si="68"/>
        <v/>
      </c>
      <c r="O757" s="109" t="str">
        <f t="shared" si="69"/>
        <v/>
      </c>
      <c r="P757" s="110" t="str">
        <f t="shared" si="70"/>
        <v/>
      </c>
      <c r="Q757" s="114" t="str">
        <f t="shared" si="71"/>
        <v/>
      </c>
      <c r="R757" s="82"/>
      <c r="S757" s="81"/>
      <c r="T757" s="81"/>
      <c r="U757" s="81"/>
    </row>
    <row r="758" s="72" customFormat="1" customHeight="1" spans="2:21">
      <c r="B758" s="73"/>
      <c r="C758" s="74"/>
      <c r="D758" s="74"/>
      <c r="E758" s="74"/>
      <c r="F758" s="75"/>
      <c r="G758" s="76"/>
      <c r="H758" s="77"/>
      <c r="I758" s="108" t="str">
        <f>IF(B758="","",_xlfn.XLOOKUP(N758,#REF!,#REF!))</f>
        <v/>
      </c>
      <c r="J758" s="105" t="str">
        <f>IF(B758="","",_xlfn.XLOOKUP(N758,#REF!,芝麻工资表!B:B))</f>
        <v/>
      </c>
      <c r="K758" s="105" t="str">
        <f t="shared" si="66"/>
        <v/>
      </c>
      <c r="L758" s="105" t="str">
        <f t="shared" si="67"/>
        <v/>
      </c>
      <c r="M758" s="105" t="str">
        <f>IF(Q758="","",_xlfn.XLOOKUP(Q758,立项!W:W,立项!H:H))</f>
        <v/>
      </c>
      <c r="N758" s="109" t="str">
        <f t="shared" si="68"/>
        <v/>
      </c>
      <c r="O758" s="109" t="str">
        <f t="shared" si="69"/>
        <v/>
      </c>
      <c r="P758" s="110" t="str">
        <f t="shared" si="70"/>
        <v/>
      </c>
      <c r="Q758" s="114" t="str">
        <f t="shared" si="71"/>
        <v/>
      </c>
      <c r="R758" s="82"/>
      <c r="S758" s="81"/>
      <c r="T758" s="81"/>
      <c r="U758" s="81"/>
    </row>
    <row r="759" s="72" customFormat="1" customHeight="1" spans="2:21">
      <c r="B759" s="73"/>
      <c r="C759" s="74"/>
      <c r="D759" s="74"/>
      <c r="E759" s="74"/>
      <c r="F759" s="75"/>
      <c r="G759" s="76"/>
      <c r="H759" s="77"/>
      <c r="I759" s="108" t="str">
        <f>IF(B759="","",_xlfn.XLOOKUP(N759,#REF!,#REF!))</f>
        <v/>
      </c>
      <c r="J759" s="105" t="str">
        <f>IF(B759="","",_xlfn.XLOOKUP(N759,#REF!,芝麻工资表!B:B))</f>
        <v/>
      </c>
      <c r="K759" s="105" t="str">
        <f t="shared" si="66"/>
        <v/>
      </c>
      <c r="L759" s="105" t="str">
        <f t="shared" si="67"/>
        <v/>
      </c>
      <c r="M759" s="105" t="str">
        <f>IF(Q759="","",_xlfn.XLOOKUP(Q759,立项!W:W,立项!H:H))</f>
        <v/>
      </c>
      <c r="N759" s="109" t="str">
        <f t="shared" si="68"/>
        <v/>
      </c>
      <c r="O759" s="109" t="str">
        <f t="shared" si="69"/>
        <v/>
      </c>
      <c r="P759" s="110" t="str">
        <f t="shared" si="70"/>
        <v/>
      </c>
      <c r="Q759" s="114" t="str">
        <f t="shared" si="71"/>
        <v/>
      </c>
      <c r="R759" s="82"/>
      <c r="S759" s="81"/>
      <c r="T759" s="81"/>
      <c r="U759" s="81"/>
    </row>
    <row r="760" s="72" customFormat="1" customHeight="1" spans="2:21">
      <c r="B760" s="73"/>
      <c r="C760" s="74"/>
      <c r="D760" s="74"/>
      <c r="E760" s="74"/>
      <c r="F760" s="75"/>
      <c r="G760" s="76"/>
      <c r="H760" s="77"/>
      <c r="I760" s="108" t="str">
        <f>IF(B760="","",_xlfn.XLOOKUP(N760,#REF!,#REF!))</f>
        <v/>
      </c>
      <c r="J760" s="105" t="str">
        <f>IF(B760="","",_xlfn.XLOOKUP(N760,#REF!,芝麻工资表!B:B))</f>
        <v/>
      </c>
      <c r="K760" s="105" t="str">
        <f t="shared" si="66"/>
        <v/>
      </c>
      <c r="L760" s="105" t="str">
        <f t="shared" si="67"/>
        <v/>
      </c>
      <c r="M760" s="105" t="str">
        <f>IF(Q760="","",_xlfn.XLOOKUP(Q760,立项!W:W,立项!H:H))</f>
        <v/>
      </c>
      <c r="N760" s="109" t="str">
        <f t="shared" si="68"/>
        <v/>
      </c>
      <c r="O760" s="109" t="str">
        <f t="shared" si="69"/>
        <v/>
      </c>
      <c r="P760" s="110" t="str">
        <f t="shared" si="70"/>
        <v/>
      </c>
      <c r="Q760" s="114" t="str">
        <f t="shared" si="71"/>
        <v/>
      </c>
      <c r="R760" s="82"/>
      <c r="S760" s="81"/>
      <c r="T760" s="81"/>
      <c r="U760" s="81"/>
    </row>
    <row r="761" s="72" customFormat="1" customHeight="1" spans="2:21">
      <c r="B761" s="73"/>
      <c r="C761" s="74"/>
      <c r="D761" s="74"/>
      <c r="E761" s="74"/>
      <c r="F761" s="75"/>
      <c r="G761" s="76"/>
      <c r="H761" s="77"/>
      <c r="I761" s="108" t="str">
        <f>IF(B761="","",_xlfn.XLOOKUP(N761,#REF!,#REF!))</f>
        <v/>
      </c>
      <c r="J761" s="105" t="str">
        <f>IF(B761="","",_xlfn.XLOOKUP(N761,#REF!,芝麻工资表!B:B))</f>
        <v/>
      </c>
      <c r="K761" s="105" t="str">
        <f t="shared" si="66"/>
        <v/>
      </c>
      <c r="L761" s="105" t="str">
        <f t="shared" si="67"/>
        <v/>
      </c>
      <c r="M761" s="105" t="str">
        <f>IF(Q761="","",_xlfn.XLOOKUP(Q761,立项!W:W,立项!H:H))</f>
        <v/>
      </c>
      <c r="N761" s="109" t="str">
        <f t="shared" si="68"/>
        <v/>
      </c>
      <c r="O761" s="109" t="str">
        <f t="shared" si="69"/>
        <v/>
      </c>
      <c r="P761" s="110" t="str">
        <f t="shared" si="70"/>
        <v/>
      </c>
      <c r="Q761" s="114" t="str">
        <f t="shared" si="71"/>
        <v/>
      </c>
      <c r="R761" s="82"/>
      <c r="S761" s="81"/>
      <c r="T761" s="81"/>
      <c r="U761" s="81"/>
    </row>
    <row r="762" s="72" customFormat="1" customHeight="1" spans="2:21">
      <c r="B762" s="73"/>
      <c r="C762" s="74"/>
      <c r="D762" s="74"/>
      <c r="E762" s="74"/>
      <c r="F762" s="75"/>
      <c r="G762" s="76"/>
      <c r="H762" s="77"/>
      <c r="I762" s="108" t="str">
        <f>IF(B762="","",_xlfn.XLOOKUP(N762,#REF!,#REF!))</f>
        <v/>
      </c>
      <c r="J762" s="105" t="str">
        <f>IF(B762="","",_xlfn.XLOOKUP(N762,#REF!,芝麻工资表!B:B))</f>
        <v/>
      </c>
      <c r="K762" s="105" t="str">
        <f t="shared" si="66"/>
        <v/>
      </c>
      <c r="L762" s="105" t="str">
        <f t="shared" si="67"/>
        <v/>
      </c>
      <c r="M762" s="105" t="str">
        <f>IF(Q762="","",_xlfn.XLOOKUP(Q762,立项!W:W,立项!H:H))</f>
        <v/>
      </c>
      <c r="N762" s="109" t="str">
        <f t="shared" si="68"/>
        <v/>
      </c>
      <c r="O762" s="109" t="str">
        <f t="shared" si="69"/>
        <v/>
      </c>
      <c r="P762" s="110" t="str">
        <f t="shared" si="70"/>
        <v/>
      </c>
      <c r="Q762" s="114" t="str">
        <f t="shared" si="71"/>
        <v/>
      </c>
      <c r="R762" s="82"/>
      <c r="S762" s="81"/>
      <c r="T762" s="81"/>
      <c r="U762" s="81"/>
    </row>
    <row r="763" s="72" customFormat="1" customHeight="1" spans="2:21">
      <c r="B763" s="73"/>
      <c r="C763" s="74"/>
      <c r="D763" s="74"/>
      <c r="E763" s="74"/>
      <c r="F763" s="75"/>
      <c r="G763" s="76"/>
      <c r="H763" s="77"/>
      <c r="I763" s="108" t="str">
        <f>IF(B763="","",_xlfn.XLOOKUP(N763,#REF!,#REF!))</f>
        <v/>
      </c>
      <c r="J763" s="105" t="str">
        <f>IF(B763="","",_xlfn.XLOOKUP(N763,#REF!,芝麻工资表!B:B))</f>
        <v/>
      </c>
      <c r="K763" s="105" t="str">
        <f t="shared" si="66"/>
        <v/>
      </c>
      <c r="L763" s="105" t="str">
        <f t="shared" si="67"/>
        <v/>
      </c>
      <c r="M763" s="105" t="str">
        <f>IF(Q763="","",_xlfn.XLOOKUP(Q763,立项!W:W,立项!H:H))</f>
        <v/>
      </c>
      <c r="N763" s="109" t="str">
        <f t="shared" si="68"/>
        <v/>
      </c>
      <c r="O763" s="109" t="str">
        <f t="shared" si="69"/>
        <v/>
      </c>
      <c r="P763" s="110" t="str">
        <f t="shared" si="70"/>
        <v/>
      </c>
      <c r="Q763" s="114" t="str">
        <f t="shared" si="71"/>
        <v/>
      </c>
      <c r="R763" s="82"/>
      <c r="S763" s="81"/>
      <c r="T763" s="81"/>
      <c r="U763" s="81"/>
    </row>
    <row r="764" s="72" customFormat="1" customHeight="1" spans="2:21">
      <c r="B764" s="73"/>
      <c r="C764" s="74"/>
      <c r="D764" s="74"/>
      <c r="E764" s="74"/>
      <c r="F764" s="75"/>
      <c r="G764" s="76"/>
      <c r="H764" s="77"/>
      <c r="I764" s="108" t="str">
        <f>IF(B764="","",_xlfn.XLOOKUP(N764,#REF!,#REF!))</f>
        <v/>
      </c>
      <c r="J764" s="105" t="str">
        <f>IF(B764="","",_xlfn.XLOOKUP(N764,#REF!,芝麻工资表!B:B))</f>
        <v/>
      </c>
      <c r="K764" s="105" t="str">
        <f t="shared" si="66"/>
        <v/>
      </c>
      <c r="L764" s="105" t="str">
        <f t="shared" si="67"/>
        <v/>
      </c>
      <c r="M764" s="105" t="str">
        <f>IF(Q764="","",_xlfn.XLOOKUP(Q764,立项!W:W,立项!H:H))</f>
        <v/>
      </c>
      <c r="N764" s="109" t="str">
        <f t="shared" si="68"/>
        <v/>
      </c>
      <c r="O764" s="109" t="str">
        <f t="shared" si="69"/>
        <v/>
      </c>
      <c r="P764" s="110" t="str">
        <f t="shared" si="70"/>
        <v/>
      </c>
      <c r="Q764" s="114" t="str">
        <f t="shared" si="71"/>
        <v/>
      </c>
      <c r="R764" s="82"/>
      <c r="S764" s="81"/>
      <c r="T764" s="81"/>
      <c r="U764" s="81"/>
    </row>
    <row r="765" s="72" customFormat="1" customHeight="1" spans="2:21">
      <c r="B765" s="73"/>
      <c r="C765" s="74"/>
      <c r="D765" s="74"/>
      <c r="E765" s="74"/>
      <c r="F765" s="75"/>
      <c r="G765" s="76"/>
      <c r="H765" s="77"/>
      <c r="I765" s="108" t="str">
        <f>IF(B765="","",_xlfn.XLOOKUP(N765,#REF!,#REF!))</f>
        <v/>
      </c>
      <c r="J765" s="105" t="str">
        <f>IF(B765="","",_xlfn.XLOOKUP(N765,#REF!,芝麻工资表!B:B))</f>
        <v/>
      </c>
      <c r="K765" s="105" t="str">
        <f t="shared" si="66"/>
        <v/>
      </c>
      <c r="L765" s="105" t="str">
        <f t="shared" si="67"/>
        <v/>
      </c>
      <c r="M765" s="105" t="str">
        <f>IF(Q765="","",_xlfn.XLOOKUP(Q765,立项!W:W,立项!H:H))</f>
        <v/>
      </c>
      <c r="N765" s="109" t="str">
        <f t="shared" si="68"/>
        <v/>
      </c>
      <c r="O765" s="109" t="str">
        <f t="shared" si="69"/>
        <v/>
      </c>
      <c r="P765" s="110" t="str">
        <f t="shared" si="70"/>
        <v/>
      </c>
      <c r="Q765" s="114" t="str">
        <f t="shared" si="71"/>
        <v/>
      </c>
      <c r="R765" s="82"/>
      <c r="S765" s="81"/>
      <c r="T765" s="81"/>
      <c r="U765" s="81"/>
    </row>
    <row r="766" s="72" customFormat="1" customHeight="1" spans="2:21">
      <c r="B766" s="73"/>
      <c r="C766" s="74"/>
      <c r="D766" s="74"/>
      <c r="E766" s="74"/>
      <c r="F766" s="75"/>
      <c r="G766" s="76"/>
      <c r="H766" s="77"/>
      <c r="I766" s="108" t="str">
        <f>IF(B766="","",_xlfn.XLOOKUP(N766,#REF!,#REF!))</f>
        <v/>
      </c>
      <c r="J766" s="105" t="str">
        <f>IF(B766="","",_xlfn.XLOOKUP(N766,#REF!,芝麻工资表!B:B))</f>
        <v/>
      </c>
      <c r="K766" s="105" t="str">
        <f t="shared" si="66"/>
        <v/>
      </c>
      <c r="L766" s="105" t="str">
        <f t="shared" si="67"/>
        <v/>
      </c>
      <c r="M766" s="105" t="str">
        <f>IF(Q766="","",_xlfn.XLOOKUP(Q766,立项!W:W,立项!H:H))</f>
        <v/>
      </c>
      <c r="N766" s="109" t="str">
        <f t="shared" si="68"/>
        <v/>
      </c>
      <c r="O766" s="109" t="str">
        <f t="shared" si="69"/>
        <v/>
      </c>
      <c r="P766" s="110" t="str">
        <f t="shared" si="70"/>
        <v/>
      </c>
      <c r="Q766" s="114" t="str">
        <f t="shared" si="71"/>
        <v/>
      </c>
      <c r="R766" s="82"/>
      <c r="S766" s="81"/>
      <c r="T766" s="81"/>
      <c r="U766" s="81"/>
    </row>
    <row r="767" s="72" customFormat="1" customHeight="1" spans="2:21">
      <c r="B767" s="73"/>
      <c r="C767" s="74"/>
      <c r="D767" s="74"/>
      <c r="E767" s="74"/>
      <c r="F767" s="75"/>
      <c r="G767" s="76"/>
      <c r="H767" s="77"/>
      <c r="I767" s="108" t="str">
        <f>IF(B767="","",_xlfn.XLOOKUP(N767,#REF!,#REF!))</f>
        <v/>
      </c>
      <c r="J767" s="105" t="str">
        <f>IF(B767="","",_xlfn.XLOOKUP(N767,#REF!,芝麻工资表!B:B))</f>
        <v/>
      </c>
      <c r="K767" s="105" t="str">
        <f t="shared" si="66"/>
        <v/>
      </c>
      <c r="L767" s="105" t="str">
        <f t="shared" si="67"/>
        <v/>
      </c>
      <c r="M767" s="105" t="str">
        <f>IF(Q767="","",_xlfn.XLOOKUP(Q767,立项!W:W,立项!H:H))</f>
        <v/>
      </c>
      <c r="N767" s="109" t="str">
        <f t="shared" si="68"/>
        <v/>
      </c>
      <c r="O767" s="109" t="str">
        <f t="shared" si="69"/>
        <v/>
      </c>
      <c r="P767" s="110" t="str">
        <f t="shared" si="70"/>
        <v/>
      </c>
      <c r="Q767" s="114" t="str">
        <f t="shared" si="71"/>
        <v/>
      </c>
      <c r="R767" s="82"/>
      <c r="S767" s="81"/>
      <c r="T767" s="81"/>
      <c r="U767" s="81"/>
    </row>
    <row r="768" s="72" customFormat="1" customHeight="1" spans="2:21">
      <c r="B768" s="73"/>
      <c r="C768" s="74"/>
      <c r="D768" s="74"/>
      <c r="E768" s="74"/>
      <c r="F768" s="75"/>
      <c r="G768" s="76"/>
      <c r="H768" s="77"/>
      <c r="I768" s="108" t="str">
        <f>IF(B768="","",_xlfn.XLOOKUP(N768,#REF!,#REF!))</f>
        <v/>
      </c>
      <c r="J768" s="105" t="str">
        <f>IF(B768="","",_xlfn.XLOOKUP(N768,#REF!,芝麻工资表!B:B))</f>
        <v/>
      </c>
      <c r="K768" s="105" t="str">
        <f t="shared" si="66"/>
        <v/>
      </c>
      <c r="L768" s="105" t="str">
        <f t="shared" si="67"/>
        <v/>
      </c>
      <c r="M768" s="105" t="str">
        <f>IF(Q768="","",_xlfn.XLOOKUP(Q768,立项!W:W,立项!H:H))</f>
        <v/>
      </c>
      <c r="N768" s="109" t="str">
        <f t="shared" si="68"/>
        <v/>
      </c>
      <c r="O768" s="109" t="str">
        <f t="shared" si="69"/>
        <v/>
      </c>
      <c r="P768" s="110" t="str">
        <f t="shared" si="70"/>
        <v/>
      </c>
      <c r="Q768" s="114" t="str">
        <f t="shared" si="71"/>
        <v/>
      </c>
      <c r="R768" s="82"/>
      <c r="S768" s="81"/>
      <c r="T768" s="81"/>
      <c r="U768" s="81"/>
    </row>
    <row r="769" s="72" customFormat="1" customHeight="1" spans="2:21">
      <c r="B769" s="73"/>
      <c r="C769" s="74"/>
      <c r="D769" s="74"/>
      <c r="E769" s="74"/>
      <c r="F769" s="75"/>
      <c r="G769" s="76"/>
      <c r="H769" s="77"/>
      <c r="I769" s="108" t="str">
        <f>IF(B769="","",_xlfn.XLOOKUP(N769,#REF!,#REF!))</f>
        <v/>
      </c>
      <c r="J769" s="105" t="str">
        <f>IF(B769="","",_xlfn.XLOOKUP(N769,#REF!,芝麻工资表!B:B))</f>
        <v/>
      </c>
      <c r="K769" s="105" t="str">
        <f t="shared" si="66"/>
        <v/>
      </c>
      <c r="L769" s="105" t="str">
        <f t="shared" si="67"/>
        <v/>
      </c>
      <c r="M769" s="105" t="str">
        <f>IF(Q769="","",_xlfn.XLOOKUP(Q769,立项!W:W,立项!H:H))</f>
        <v/>
      </c>
      <c r="N769" s="109" t="str">
        <f t="shared" si="68"/>
        <v/>
      </c>
      <c r="O769" s="109" t="str">
        <f t="shared" si="69"/>
        <v/>
      </c>
      <c r="P769" s="110" t="str">
        <f t="shared" si="70"/>
        <v/>
      </c>
      <c r="Q769" s="114" t="str">
        <f t="shared" si="71"/>
        <v/>
      </c>
      <c r="R769" s="82"/>
      <c r="S769" s="81"/>
      <c r="T769" s="81"/>
      <c r="U769" s="81"/>
    </row>
    <row r="770" s="72" customFormat="1" customHeight="1" spans="2:21">
      <c r="B770" s="73"/>
      <c r="C770" s="74"/>
      <c r="D770" s="74"/>
      <c r="E770" s="74"/>
      <c r="F770" s="75"/>
      <c r="G770" s="76"/>
      <c r="H770" s="77"/>
      <c r="I770" s="108" t="str">
        <f>IF(B770="","",_xlfn.XLOOKUP(N770,#REF!,#REF!))</f>
        <v/>
      </c>
      <c r="J770" s="105" t="str">
        <f>IF(B770="","",_xlfn.XLOOKUP(N770,#REF!,芝麻工资表!B:B))</f>
        <v/>
      </c>
      <c r="K770" s="105" t="str">
        <f t="shared" ref="K770:K833" si="72">IF(F770="","",F770-L770)</f>
        <v/>
      </c>
      <c r="L770" s="105" t="str">
        <f t="shared" ref="L770:L833" si="73">IF(F770="","",F770*G770/(1+G770))</f>
        <v/>
      </c>
      <c r="M770" s="105" t="str">
        <f>IF(Q770="","",_xlfn.XLOOKUP(Q770,立项!W:W,立项!H:H))</f>
        <v/>
      </c>
      <c r="N770" s="109" t="str">
        <f t="shared" ref="N770:N833" si="74">IF(H770="","",LEFT(B770,7))</f>
        <v/>
      </c>
      <c r="O770" s="109" t="str">
        <f t="shared" ref="O770:O833" si="75">IF(H770="","",MONTH(H770))</f>
        <v/>
      </c>
      <c r="P770" s="110" t="str">
        <f t="shared" ref="P770:P833" si="76">IF(H770="","",DAY(H770))</f>
        <v/>
      </c>
      <c r="Q770" s="114" t="str">
        <f t="shared" ref="Q770:Q833" si="77">IF(B770="","",MID(B770,9,16))</f>
        <v/>
      </c>
      <c r="R770" s="82"/>
      <c r="S770" s="81"/>
      <c r="T770" s="81"/>
      <c r="U770" s="81"/>
    </row>
    <row r="771" s="72" customFormat="1" customHeight="1" spans="2:21">
      <c r="B771" s="73"/>
      <c r="C771" s="74"/>
      <c r="D771" s="74"/>
      <c r="E771" s="74"/>
      <c r="F771" s="75"/>
      <c r="G771" s="76"/>
      <c r="H771" s="77"/>
      <c r="I771" s="108" t="str">
        <f>IF(B771="","",_xlfn.XLOOKUP(N771,#REF!,#REF!))</f>
        <v/>
      </c>
      <c r="J771" s="105" t="str">
        <f>IF(B771="","",_xlfn.XLOOKUP(N771,#REF!,芝麻工资表!B:B))</f>
        <v/>
      </c>
      <c r="K771" s="105" t="str">
        <f t="shared" si="72"/>
        <v/>
      </c>
      <c r="L771" s="105" t="str">
        <f t="shared" si="73"/>
        <v/>
      </c>
      <c r="M771" s="105" t="str">
        <f>IF(Q771="","",_xlfn.XLOOKUP(Q771,立项!W:W,立项!H:H))</f>
        <v/>
      </c>
      <c r="N771" s="109" t="str">
        <f t="shared" si="74"/>
        <v/>
      </c>
      <c r="O771" s="109" t="str">
        <f t="shared" si="75"/>
        <v/>
      </c>
      <c r="P771" s="110" t="str">
        <f t="shared" si="76"/>
        <v/>
      </c>
      <c r="Q771" s="114" t="str">
        <f t="shared" si="77"/>
        <v/>
      </c>
      <c r="R771" s="82"/>
      <c r="S771" s="81"/>
      <c r="T771" s="81"/>
      <c r="U771" s="81"/>
    </row>
    <row r="772" s="72" customFormat="1" customHeight="1" spans="2:21">
      <c r="B772" s="73"/>
      <c r="C772" s="74"/>
      <c r="D772" s="74"/>
      <c r="E772" s="74"/>
      <c r="F772" s="75"/>
      <c r="G772" s="76"/>
      <c r="H772" s="77"/>
      <c r="I772" s="108" t="str">
        <f>IF(B772="","",_xlfn.XLOOKUP(N772,#REF!,#REF!))</f>
        <v/>
      </c>
      <c r="J772" s="105" t="str">
        <f>IF(B772="","",_xlfn.XLOOKUP(N772,#REF!,芝麻工资表!B:B))</f>
        <v/>
      </c>
      <c r="K772" s="105" t="str">
        <f t="shared" si="72"/>
        <v/>
      </c>
      <c r="L772" s="105" t="str">
        <f t="shared" si="73"/>
        <v/>
      </c>
      <c r="M772" s="105" t="str">
        <f>IF(Q772="","",_xlfn.XLOOKUP(Q772,立项!W:W,立项!H:H))</f>
        <v/>
      </c>
      <c r="N772" s="109" t="str">
        <f t="shared" si="74"/>
        <v/>
      </c>
      <c r="O772" s="109" t="str">
        <f t="shared" si="75"/>
        <v/>
      </c>
      <c r="P772" s="110" t="str">
        <f t="shared" si="76"/>
        <v/>
      </c>
      <c r="Q772" s="114" t="str">
        <f t="shared" si="77"/>
        <v/>
      </c>
      <c r="R772" s="82"/>
      <c r="S772" s="81"/>
      <c r="T772" s="81"/>
      <c r="U772" s="81"/>
    </row>
    <row r="773" s="72" customFormat="1" customHeight="1" spans="2:21">
      <c r="B773" s="73"/>
      <c r="C773" s="74"/>
      <c r="D773" s="74"/>
      <c r="E773" s="74"/>
      <c r="F773" s="75"/>
      <c r="G773" s="76"/>
      <c r="H773" s="77"/>
      <c r="I773" s="108" t="str">
        <f>IF(B773="","",_xlfn.XLOOKUP(N773,#REF!,#REF!))</f>
        <v/>
      </c>
      <c r="J773" s="105" t="str">
        <f>IF(B773="","",_xlfn.XLOOKUP(N773,#REF!,芝麻工资表!B:B))</f>
        <v/>
      </c>
      <c r="K773" s="105" t="str">
        <f t="shared" si="72"/>
        <v/>
      </c>
      <c r="L773" s="105" t="str">
        <f t="shared" si="73"/>
        <v/>
      </c>
      <c r="M773" s="105" t="str">
        <f>IF(Q773="","",_xlfn.XLOOKUP(Q773,立项!W:W,立项!H:H))</f>
        <v/>
      </c>
      <c r="N773" s="109" t="str">
        <f t="shared" si="74"/>
        <v/>
      </c>
      <c r="O773" s="109" t="str">
        <f t="shared" si="75"/>
        <v/>
      </c>
      <c r="P773" s="110" t="str">
        <f t="shared" si="76"/>
        <v/>
      </c>
      <c r="Q773" s="114" t="str">
        <f t="shared" si="77"/>
        <v/>
      </c>
      <c r="R773" s="82"/>
      <c r="S773" s="81"/>
      <c r="T773" s="81"/>
      <c r="U773" s="81"/>
    </row>
    <row r="774" s="72" customFormat="1" customHeight="1" spans="2:21">
      <c r="B774" s="73"/>
      <c r="C774" s="74"/>
      <c r="D774" s="74"/>
      <c r="E774" s="74"/>
      <c r="F774" s="75"/>
      <c r="G774" s="76"/>
      <c r="H774" s="77"/>
      <c r="I774" s="108" t="str">
        <f>IF(B774="","",_xlfn.XLOOKUP(N774,#REF!,#REF!))</f>
        <v/>
      </c>
      <c r="J774" s="105" t="str">
        <f>IF(B774="","",_xlfn.XLOOKUP(N774,#REF!,芝麻工资表!B:B))</f>
        <v/>
      </c>
      <c r="K774" s="105" t="str">
        <f t="shared" si="72"/>
        <v/>
      </c>
      <c r="L774" s="105" t="str">
        <f t="shared" si="73"/>
        <v/>
      </c>
      <c r="M774" s="105" t="str">
        <f>IF(Q774="","",_xlfn.XLOOKUP(Q774,立项!W:W,立项!H:H))</f>
        <v/>
      </c>
      <c r="N774" s="109" t="str">
        <f t="shared" si="74"/>
        <v/>
      </c>
      <c r="O774" s="109" t="str">
        <f t="shared" si="75"/>
        <v/>
      </c>
      <c r="P774" s="110" t="str">
        <f t="shared" si="76"/>
        <v/>
      </c>
      <c r="Q774" s="114" t="str">
        <f t="shared" si="77"/>
        <v/>
      </c>
      <c r="R774" s="82"/>
      <c r="S774" s="81"/>
      <c r="T774" s="81"/>
      <c r="U774" s="81"/>
    </row>
    <row r="775" s="72" customFormat="1" customHeight="1" spans="2:21">
      <c r="B775" s="73"/>
      <c r="C775" s="74"/>
      <c r="D775" s="74"/>
      <c r="E775" s="74"/>
      <c r="F775" s="75"/>
      <c r="G775" s="76"/>
      <c r="H775" s="77"/>
      <c r="I775" s="108" t="str">
        <f>IF(B775="","",_xlfn.XLOOKUP(N775,#REF!,#REF!))</f>
        <v/>
      </c>
      <c r="J775" s="105" t="str">
        <f>IF(B775="","",_xlfn.XLOOKUP(N775,#REF!,芝麻工资表!B:B))</f>
        <v/>
      </c>
      <c r="K775" s="105" t="str">
        <f t="shared" si="72"/>
        <v/>
      </c>
      <c r="L775" s="105" t="str">
        <f t="shared" si="73"/>
        <v/>
      </c>
      <c r="M775" s="105" t="str">
        <f>IF(Q775="","",_xlfn.XLOOKUP(Q775,立项!W:W,立项!H:H))</f>
        <v/>
      </c>
      <c r="N775" s="109" t="str">
        <f t="shared" si="74"/>
        <v/>
      </c>
      <c r="O775" s="109" t="str">
        <f t="shared" si="75"/>
        <v/>
      </c>
      <c r="P775" s="110" t="str">
        <f t="shared" si="76"/>
        <v/>
      </c>
      <c r="Q775" s="114" t="str">
        <f t="shared" si="77"/>
        <v/>
      </c>
      <c r="R775" s="82"/>
      <c r="S775" s="81"/>
      <c r="T775" s="81"/>
      <c r="U775" s="81"/>
    </row>
    <row r="776" s="72" customFormat="1" customHeight="1" spans="2:21">
      <c r="B776" s="73"/>
      <c r="C776" s="74"/>
      <c r="D776" s="74"/>
      <c r="E776" s="74"/>
      <c r="F776" s="75"/>
      <c r="G776" s="76"/>
      <c r="H776" s="77"/>
      <c r="I776" s="108" t="str">
        <f>IF(B776="","",_xlfn.XLOOKUP(N776,#REF!,#REF!))</f>
        <v/>
      </c>
      <c r="J776" s="105" t="str">
        <f>IF(B776="","",_xlfn.XLOOKUP(N776,#REF!,芝麻工资表!B:B))</f>
        <v/>
      </c>
      <c r="K776" s="105" t="str">
        <f t="shared" si="72"/>
        <v/>
      </c>
      <c r="L776" s="105" t="str">
        <f t="shared" si="73"/>
        <v/>
      </c>
      <c r="M776" s="105" t="str">
        <f>IF(Q776="","",_xlfn.XLOOKUP(Q776,立项!W:W,立项!H:H))</f>
        <v/>
      </c>
      <c r="N776" s="109" t="str">
        <f t="shared" si="74"/>
        <v/>
      </c>
      <c r="O776" s="109" t="str">
        <f t="shared" si="75"/>
        <v/>
      </c>
      <c r="P776" s="110" t="str">
        <f t="shared" si="76"/>
        <v/>
      </c>
      <c r="Q776" s="114" t="str">
        <f t="shared" si="77"/>
        <v/>
      </c>
      <c r="R776" s="82"/>
      <c r="S776" s="81"/>
      <c r="T776" s="81"/>
      <c r="U776" s="81"/>
    </row>
    <row r="777" s="72" customFormat="1" customHeight="1" spans="2:21">
      <c r="B777" s="73"/>
      <c r="C777" s="74"/>
      <c r="D777" s="74"/>
      <c r="E777" s="74"/>
      <c r="F777" s="75"/>
      <c r="G777" s="76"/>
      <c r="H777" s="77"/>
      <c r="I777" s="108" t="str">
        <f>IF(B777="","",_xlfn.XLOOKUP(N777,#REF!,#REF!))</f>
        <v/>
      </c>
      <c r="J777" s="105" t="str">
        <f>IF(B777="","",_xlfn.XLOOKUP(N777,#REF!,芝麻工资表!B:B))</f>
        <v/>
      </c>
      <c r="K777" s="105" t="str">
        <f t="shared" si="72"/>
        <v/>
      </c>
      <c r="L777" s="105" t="str">
        <f t="shared" si="73"/>
        <v/>
      </c>
      <c r="M777" s="105" t="str">
        <f>IF(Q777="","",_xlfn.XLOOKUP(Q777,立项!W:W,立项!H:H))</f>
        <v/>
      </c>
      <c r="N777" s="109" t="str">
        <f t="shared" si="74"/>
        <v/>
      </c>
      <c r="O777" s="109" t="str">
        <f t="shared" si="75"/>
        <v/>
      </c>
      <c r="P777" s="110" t="str">
        <f t="shared" si="76"/>
        <v/>
      </c>
      <c r="Q777" s="114" t="str">
        <f t="shared" si="77"/>
        <v/>
      </c>
      <c r="R777" s="82"/>
      <c r="S777" s="81"/>
      <c r="T777" s="81"/>
      <c r="U777" s="81"/>
    </row>
    <row r="778" s="72" customFormat="1" customHeight="1" spans="2:21">
      <c r="B778" s="73"/>
      <c r="C778" s="74"/>
      <c r="D778" s="74"/>
      <c r="E778" s="74"/>
      <c r="F778" s="75"/>
      <c r="G778" s="76"/>
      <c r="H778" s="77"/>
      <c r="I778" s="108" t="str">
        <f>IF(B778="","",_xlfn.XLOOKUP(N778,#REF!,#REF!))</f>
        <v/>
      </c>
      <c r="J778" s="105" t="str">
        <f>IF(B778="","",_xlfn.XLOOKUP(N778,#REF!,芝麻工资表!B:B))</f>
        <v/>
      </c>
      <c r="K778" s="105" t="str">
        <f t="shared" si="72"/>
        <v/>
      </c>
      <c r="L778" s="105" t="str">
        <f t="shared" si="73"/>
        <v/>
      </c>
      <c r="M778" s="105" t="str">
        <f>IF(Q778="","",_xlfn.XLOOKUP(Q778,立项!W:W,立项!H:H))</f>
        <v/>
      </c>
      <c r="N778" s="109" t="str">
        <f t="shared" si="74"/>
        <v/>
      </c>
      <c r="O778" s="109" t="str">
        <f t="shared" si="75"/>
        <v/>
      </c>
      <c r="P778" s="110" t="str">
        <f t="shared" si="76"/>
        <v/>
      </c>
      <c r="Q778" s="114" t="str">
        <f t="shared" si="77"/>
        <v/>
      </c>
      <c r="R778" s="82"/>
      <c r="S778" s="81"/>
      <c r="T778" s="81"/>
      <c r="U778" s="81"/>
    </row>
    <row r="779" s="72" customFormat="1" customHeight="1" spans="2:21">
      <c r="B779" s="73"/>
      <c r="C779" s="74"/>
      <c r="D779" s="74"/>
      <c r="E779" s="74"/>
      <c r="F779" s="75"/>
      <c r="G779" s="76"/>
      <c r="H779" s="77"/>
      <c r="I779" s="108" t="str">
        <f>IF(B779="","",_xlfn.XLOOKUP(N779,#REF!,#REF!))</f>
        <v/>
      </c>
      <c r="J779" s="105" t="str">
        <f>IF(B779="","",_xlfn.XLOOKUP(N779,#REF!,芝麻工资表!B:B))</f>
        <v/>
      </c>
      <c r="K779" s="105" t="str">
        <f t="shared" si="72"/>
        <v/>
      </c>
      <c r="L779" s="105" t="str">
        <f t="shared" si="73"/>
        <v/>
      </c>
      <c r="M779" s="105" t="str">
        <f>IF(Q779="","",_xlfn.XLOOKUP(Q779,立项!W:W,立项!H:H))</f>
        <v/>
      </c>
      <c r="N779" s="109" t="str">
        <f t="shared" si="74"/>
        <v/>
      </c>
      <c r="O779" s="109" t="str">
        <f t="shared" si="75"/>
        <v/>
      </c>
      <c r="P779" s="110" t="str">
        <f t="shared" si="76"/>
        <v/>
      </c>
      <c r="Q779" s="114" t="str">
        <f t="shared" si="77"/>
        <v/>
      </c>
      <c r="R779" s="82"/>
      <c r="S779" s="81"/>
      <c r="T779" s="81"/>
      <c r="U779" s="81"/>
    </row>
    <row r="780" s="72" customFormat="1" customHeight="1" spans="2:21">
      <c r="B780" s="73"/>
      <c r="C780" s="74"/>
      <c r="D780" s="74"/>
      <c r="E780" s="74"/>
      <c r="F780" s="75"/>
      <c r="G780" s="76"/>
      <c r="H780" s="77"/>
      <c r="I780" s="108" t="str">
        <f>IF(B780="","",_xlfn.XLOOKUP(N780,#REF!,#REF!))</f>
        <v/>
      </c>
      <c r="J780" s="105" t="str">
        <f>IF(B780="","",_xlfn.XLOOKUP(N780,#REF!,芝麻工资表!B:B))</f>
        <v/>
      </c>
      <c r="K780" s="105" t="str">
        <f t="shared" si="72"/>
        <v/>
      </c>
      <c r="L780" s="105" t="str">
        <f t="shared" si="73"/>
        <v/>
      </c>
      <c r="M780" s="105" t="str">
        <f>IF(Q780="","",_xlfn.XLOOKUP(Q780,立项!W:W,立项!H:H))</f>
        <v/>
      </c>
      <c r="N780" s="109" t="str">
        <f t="shared" si="74"/>
        <v/>
      </c>
      <c r="O780" s="109" t="str">
        <f t="shared" si="75"/>
        <v/>
      </c>
      <c r="P780" s="110" t="str">
        <f t="shared" si="76"/>
        <v/>
      </c>
      <c r="Q780" s="114" t="str">
        <f t="shared" si="77"/>
        <v/>
      </c>
      <c r="R780" s="82"/>
      <c r="S780" s="81"/>
      <c r="T780" s="81"/>
      <c r="U780" s="81"/>
    </row>
    <row r="781" s="72" customFormat="1" customHeight="1" spans="2:21">
      <c r="B781" s="73"/>
      <c r="C781" s="74"/>
      <c r="D781" s="74"/>
      <c r="E781" s="74"/>
      <c r="F781" s="75"/>
      <c r="G781" s="76"/>
      <c r="H781" s="77"/>
      <c r="I781" s="108" t="str">
        <f>IF(B781="","",_xlfn.XLOOKUP(N781,#REF!,#REF!))</f>
        <v/>
      </c>
      <c r="J781" s="105" t="str">
        <f>IF(B781="","",_xlfn.XLOOKUP(N781,#REF!,芝麻工资表!B:B))</f>
        <v/>
      </c>
      <c r="K781" s="105" t="str">
        <f t="shared" si="72"/>
        <v/>
      </c>
      <c r="L781" s="105" t="str">
        <f t="shared" si="73"/>
        <v/>
      </c>
      <c r="M781" s="105" t="str">
        <f>IF(Q781="","",_xlfn.XLOOKUP(Q781,立项!W:W,立项!H:H))</f>
        <v/>
      </c>
      <c r="N781" s="109" t="str">
        <f t="shared" si="74"/>
        <v/>
      </c>
      <c r="O781" s="109" t="str">
        <f t="shared" si="75"/>
        <v/>
      </c>
      <c r="P781" s="110" t="str">
        <f t="shared" si="76"/>
        <v/>
      </c>
      <c r="Q781" s="114" t="str">
        <f t="shared" si="77"/>
        <v/>
      </c>
      <c r="R781" s="82"/>
      <c r="S781" s="81"/>
      <c r="T781" s="81"/>
      <c r="U781" s="81"/>
    </row>
    <row r="782" s="72" customFormat="1" customHeight="1" spans="2:21">
      <c r="B782" s="73"/>
      <c r="C782" s="74"/>
      <c r="D782" s="74"/>
      <c r="E782" s="74"/>
      <c r="F782" s="75"/>
      <c r="G782" s="76"/>
      <c r="H782" s="77"/>
      <c r="I782" s="108" t="str">
        <f>IF(B782="","",_xlfn.XLOOKUP(N782,#REF!,#REF!))</f>
        <v/>
      </c>
      <c r="J782" s="105" t="str">
        <f>IF(B782="","",_xlfn.XLOOKUP(N782,#REF!,芝麻工资表!B:B))</f>
        <v/>
      </c>
      <c r="K782" s="105" t="str">
        <f t="shared" si="72"/>
        <v/>
      </c>
      <c r="L782" s="105" t="str">
        <f t="shared" si="73"/>
        <v/>
      </c>
      <c r="M782" s="105" t="str">
        <f>IF(Q782="","",_xlfn.XLOOKUP(Q782,立项!W:W,立项!H:H))</f>
        <v/>
      </c>
      <c r="N782" s="109" t="str">
        <f t="shared" si="74"/>
        <v/>
      </c>
      <c r="O782" s="109" t="str">
        <f t="shared" si="75"/>
        <v/>
      </c>
      <c r="P782" s="110" t="str">
        <f t="shared" si="76"/>
        <v/>
      </c>
      <c r="Q782" s="114" t="str">
        <f t="shared" si="77"/>
        <v/>
      </c>
      <c r="R782" s="82"/>
      <c r="S782" s="81"/>
      <c r="T782" s="81"/>
      <c r="U782" s="81"/>
    </row>
    <row r="783" s="72" customFormat="1" customHeight="1" spans="2:21">
      <c r="B783" s="73"/>
      <c r="C783" s="74"/>
      <c r="D783" s="74"/>
      <c r="E783" s="74"/>
      <c r="F783" s="75"/>
      <c r="G783" s="76"/>
      <c r="H783" s="77"/>
      <c r="I783" s="108" t="str">
        <f>IF(B783="","",_xlfn.XLOOKUP(N783,#REF!,#REF!))</f>
        <v/>
      </c>
      <c r="J783" s="105" t="str">
        <f>IF(B783="","",_xlfn.XLOOKUP(N783,#REF!,芝麻工资表!B:B))</f>
        <v/>
      </c>
      <c r="K783" s="105" t="str">
        <f t="shared" si="72"/>
        <v/>
      </c>
      <c r="L783" s="105" t="str">
        <f t="shared" si="73"/>
        <v/>
      </c>
      <c r="M783" s="105" t="str">
        <f>IF(Q783="","",_xlfn.XLOOKUP(Q783,立项!W:W,立项!H:H))</f>
        <v/>
      </c>
      <c r="N783" s="109" t="str">
        <f t="shared" si="74"/>
        <v/>
      </c>
      <c r="O783" s="109" t="str">
        <f t="shared" si="75"/>
        <v/>
      </c>
      <c r="P783" s="110" t="str">
        <f t="shared" si="76"/>
        <v/>
      </c>
      <c r="Q783" s="114" t="str">
        <f t="shared" si="77"/>
        <v/>
      </c>
      <c r="R783" s="82"/>
      <c r="S783" s="81"/>
      <c r="T783" s="81"/>
      <c r="U783" s="81"/>
    </row>
    <row r="784" s="72" customFormat="1" customHeight="1" spans="2:21">
      <c r="B784" s="73"/>
      <c r="C784" s="74"/>
      <c r="D784" s="74"/>
      <c r="E784" s="74"/>
      <c r="F784" s="75"/>
      <c r="G784" s="76"/>
      <c r="H784" s="77"/>
      <c r="I784" s="108" t="str">
        <f>IF(B784="","",_xlfn.XLOOKUP(N784,#REF!,#REF!))</f>
        <v/>
      </c>
      <c r="J784" s="105" t="str">
        <f>IF(B784="","",_xlfn.XLOOKUP(N784,#REF!,芝麻工资表!B:B))</f>
        <v/>
      </c>
      <c r="K784" s="105" t="str">
        <f t="shared" si="72"/>
        <v/>
      </c>
      <c r="L784" s="105" t="str">
        <f t="shared" si="73"/>
        <v/>
      </c>
      <c r="M784" s="105" t="str">
        <f>IF(Q784="","",_xlfn.XLOOKUP(Q784,立项!W:W,立项!H:H))</f>
        <v/>
      </c>
      <c r="N784" s="109" t="str">
        <f t="shared" si="74"/>
        <v/>
      </c>
      <c r="O784" s="109" t="str">
        <f t="shared" si="75"/>
        <v/>
      </c>
      <c r="P784" s="110" t="str">
        <f t="shared" si="76"/>
        <v/>
      </c>
      <c r="Q784" s="114" t="str">
        <f t="shared" si="77"/>
        <v/>
      </c>
      <c r="R784" s="82"/>
      <c r="S784" s="81"/>
      <c r="T784" s="81"/>
      <c r="U784" s="81"/>
    </row>
    <row r="785" s="72" customFormat="1" customHeight="1" spans="2:21">
      <c r="B785" s="73"/>
      <c r="C785" s="74"/>
      <c r="D785" s="74"/>
      <c r="E785" s="74"/>
      <c r="F785" s="75"/>
      <c r="G785" s="76"/>
      <c r="H785" s="77"/>
      <c r="I785" s="108" t="str">
        <f>IF(B785="","",_xlfn.XLOOKUP(N785,#REF!,#REF!))</f>
        <v/>
      </c>
      <c r="J785" s="105" t="str">
        <f>IF(B785="","",_xlfn.XLOOKUP(N785,#REF!,芝麻工资表!B:B))</f>
        <v/>
      </c>
      <c r="K785" s="105" t="str">
        <f t="shared" si="72"/>
        <v/>
      </c>
      <c r="L785" s="105" t="str">
        <f t="shared" si="73"/>
        <v/>
      </c>
      <c r="M785" s="105" t="str">
        <f>IF(Q785="","",_xlfn.XLOOKUP(Q785,立项!W:W,立项!H:H))</f>
        <v/>
      </c>
      <c r="N785" s="109" t="str">
        <f t="shared" si="74"/>
        <v/>
      </c>
      <c r="O785" s="109" t="str">
        <f t="shared" si="75"/>
        <v/>
      </c>
      <c r="P785" s="110" t="str">
        <f t="shared" si="76"/>
        <v/>
      </c>
      <c r="Q785" s="114" t="str">
        <f t="shared" si="77"/>
        <v/>
      </c>
      <c r="R785" s="82"/>
      <c r="S785" s="81"/>
      <c r="T785" s="81"/>
      <c r="U785" s="81"/>
    </row>
    <row r="786" s="72" customFormat="1" customHeight="1" spans="2:21">
      <c r="B786" s="73"/>
      <c r="C786" s="74"/>
      <c r="D786" s="74"/>
      <c r="E786" s="74"/>
      <c r="F786" s="75"/>
      <c r="G786" s="76"/>
      <c r="H786" s="77"/>
      <c r="I786" s="108" t="str">
        <f>IF(B786="","",_xlfn.XLOOKUP(N786,#REF!,#REF!))</f>
        <v/>
      </c>
      <c r="J786" s="105" t="str">
        <f>IF(B786="","",_xlfn.XLOOKUP(N786,#REF!,芝麻工资表!B:B))</f>
        <v/>
      </c>
      <c r="K786" s="105" t="str">
        <f t="shared" si="72"/>
        <v/>
      </c>
      <c r="L786" s="105" t="str">
        <f t="shared" si="73"/>
        <v/>
      </c>
      <c r="M786" s="105" t="str">
        <f>IF(Q786="","",_xlfn.XLOOKUP(Q786,立项!W:W,立项!H:H))</f>
        <v/>
      </c>
      <c r="N786" s="109" t="str">
        <f t="shared" si="74"/>
        <v/>
      </c>
      <c r="O786" s="109" t="str">
        <f t="shared" si="75"/>
        <v/>
      </c>
      <c r="P786" s="110" t="str">
        <f t="shared" si="76"/>
        <v/>
      </c>
      <c r="Q786" s="114" t="str">
        <f t="shared" si="77"/>
        <v/>
      </c>
      <c r="R786" s="82"/>
      <c r="S786" s="81"/>
      <c r="T786" s="81"/>
      <c r="U786" s="81"/>
    </row>
    <row r="787" s="72" customFormat="1" customHeight="1" spans="2:21">
      <c r="B787" s="73"/>
      <c r="C787" s="74"/>
      <c r="D787" s="74"/>
      <c r="E787" s="74"/>
      <c r="F787" s="75"/>
      <c r="G787" s="76"/>
      <c r="H787" s="77"/>
      <c r="I787" s="108" t="str">
        <f>IF(B787="","",_xlfn.XLOOKUP(N787,#REF!,#REF!))</f>
        <v/>
      </c>
      <c r="J787" s="105" t="str">
        <f>IF(B787="","",_xlfn.XLOOKUP(N787,#REF!,芝麻工资表!B:B))</f>
        <v/>
      </c>
      <c r="K787" s="105" t="str">
        <f t="shared" si="72"/>
        <v/>
      </c>
      <c r="L787" s="105" t="str">
        <f t="shared" si="73"/>
        <v/>
      </c>
      <c r="M787" s="105" t="str">
        <f>IF(Q787="","",_xlfn.XLOOKUP(Q787,立项!W:W,立项!H:H))</f>
        <v/>
      </c>
      <c r="N787" s="109" t="str">
        <f t="shared" si="74"/>
        <v/>
      </c>
      <c r="O787" s="109" t="str">
        <f t="shared" si="75"/>
        <v/>
      </c>
      <c r="P787" s="110" t="str">
        <f t="shared" si="76"/>
        <v/>
      </c>
      <c r="Q787" s="114" t="str">
        <f t="shared" si="77"/>
        <v/>
      </c>
      <c r="R787" s="82"/>
      <c r="S787" s="81"/>
      <c r="T787" s="81"/>
      <c r="U787" s="81"/>
    </row>
    <row r="788" s="72" customFormat="1" customHeight="1" spans="2:21">
      <c r="B788" s="73"/>
      <c r="C788" s="74"/>
      <c r="D788" s="74"/>
      <c r="E788" s="74"/>
      <c r="F788" s="75"/>
      <c r="G788" s="76"/>
      <c r="H788" s="77"/>
      <c r="I788" s="108" t="str">
        <f>IF(B788="","",_xlfn.XLOOKUP(N788,#REF!,#REF!))</f>
        <v/>
      </c>
      <c r="J788" s="105" t="str">
        <f>IF(B788="","",_xlfn.XLOOKUP(N788,#REF!,芝麻工资表!B:B))</f>
        <v/>
      </c>
      <c r="K788" s="105" t="str">
        <f t="shared" si="72"/>
        <v/>
      </c>
      <c r="L788" s="105" t="str">
        <f t="shared" si="73"/>
        <v/>
      </c>
      <c r="M788" s="105" t="str">
        <f>IF(Q788="","",_xlfn.XLOOKUP(Q788,立项!W:W,立项!H:H))</f>
        <v/>
      </c>
      <c r="N788" s="109" t="str">
        <f t="shared" si="74"/>
        <v/>
      </c>
      <c r="O788" s="109" t="str">
        <f t="shared" si="75"/>
        <v/>
      </c>
      <c r="P788" s="110" t="str">
        <f t="shared" si="76"/>
        <v/>
      </c>
      <c r="Q788" s="114" t="str">
        <f t="shared" si="77"/>
        <v/>
      </c>
      <c r="R788" s="82"/>
      <c r="S788" s="81"/>
      <c r="T788" s="81"/>
      <c r="U788" s="81"/>
    </row>
    <row r="789" s="72" customFormat="1" customHeight="1" spans="2:21">
      <c r="B789" s="73"/>
      <c r="C789" s="74"/>
      <c r="D789" s="74"/>
      <c r="E789" s="74"/>
      <c r="F789" s="75"/>
      <c r="G789" s="76"/>
      <c r="H789" s="77"/>
      <c r="I789" s="108" t="str">
        <f>IF(B789="","",_xlfn.XLOOKUP(N789,#REF!,#REF!))</f>
        <v/>
      </c>
      <c r="J789" s="105" t="str">
        <f>IF(B789="","",_xlfn.XLOOKUP(N789,#REF!,芝麻工资表!B:B))</f>
        <v/>
      </c>
      <c r="K789" s="105" t="str">
        <f t="shared" si="72"/>
        <v/>
      </c>
      <c r="L789" s="105" t="str">
        <f t="shared" si="73"/>
        <v/>
      </c>
      <c r="M789" s="105" t="str">
        <f>IF(Q789="","",_xlfn.XLOOKUP(Q789,立项!W:W,立项!H:H))</f>
        <v/>
      </c>
      <c r="N789" s="109" t="str">
        <f t="shared" si="74"/>
        <v/>
      </c>
      <c r="O789" s="109" t="str">
        <f t="shared" si="75"/>
        <v/>
      </c>
      <c r="P789" s="110" t="str">
        <f t="shared" si="76"/>
        <v/>
      </c>
      <c r="Q789" s="114" t="str">
        <f t="shared" si="77"/>
        <v/>
      </c>
      <c r="R789" s="82"/>
      <c r="S789" s="81"/>
      <c r="T789" s="81"/>
      <c r="U789" s="81"/>
    </row>
    <row r="790" s="72" customFormat="1" customHeight="1" spans="2:21">
      <c r="B790" s="73"/>
      <c r="C790" s="74"/>
      <c r="D790" s="74"/>
      <c r="E790" s="74"/>
      <c r="F790" s="75"/>
      <c r="G790" s="76"/>
      <c r="H790" s="77"/>
      <c r="I790" s="108" t="str">
        <f>IF(B790="","",_xlfn.XLOOKUP(N790,#REF!,#REF!))</f>
        <v/>
      </c>
      <c r="J790" s="105" t="str">
        <f>IF(B790="","",_xlfn.XLOOKUP(N790,#REF!,芝麻工资表!B:B))</f>
        <v/>
      </c>
      <c r="K790" s="105" t="str">
        <f t="shared" si="72"/>
        <v/>
      </c>
      <c r="L790" s="105" t="str">
        <f t="shared" si="73"/>
        <v/>
      </c>
      <c r="M790" s="105" t="str">
        <f>IF(Q790="","",_xlfn.XLOOKUP(Q790,立项!W:W,立项!H:H))</f>
        <v/>
      </c>
      <c r="N790" s="109" t="str">
        <f t="shared" si="74"/>
        <v/>
      </c>
      <c r="O790" s="109" t="str">
        <f t="shared" si="75"/>
        <v/>
      </c>
      <c r="P790" s="110" t="str">
        <f t="shared" si="76"/>
        <v/>
      </c>
      <c r="Q790" s="114" t="str">
        <f t="shared" si="77"/>
        <v/>
      </c>
      <c r="R790" s="82"/>
      <c r="S790" s="81"/>
      <c r="T790" s="81"/>
      <c r="U790" s="81"/>
    </row>
    <row r="791" s="72" customFormat="1" customHeight="1" spans="2:21">
      <c r="B791" s="73"/>
      <c r="C791" s="74"/>
      <c r="D791" s="74"/>
      <c r="E791" s="74"/>
      <c r="F791" s="75"/>
      <c r="G791" s="76"/>
      <c r="H791" s="77"/>
      <c r="I791" s="108" t="str">
        <f>IF(B791="","",_xlfn.XLOOKUP(N791,#REF!,#REF!))</f>
        <v/>
      </c>
      <c r="J791" s="105" t="str">
        <f>IF(B791="","",_xlfn.XLOOKUP(N791,#REF!,芝麻工资表!B:B))</f>
        <v/>
      </c>
      <c r="K791" s="105" t="str">
        <f t="shared" si="72"/>
        <v/>
      </c>
      <c r="L791" s="105" t="str">
        <f t="shared" si="73"/>
        <v/>
      </c>
      <c r="M791" s="105" t="str">
        <f>IF(Q791="","",_xlfn.XLOOKUP(Q791,立项!W:W,立项!H:H))</f>
        <v/>
      </c>
      <c r="N791" s="109" t="str">
        <f t="shared" si="74"/>
        <v/>
      </c>
      <c r="O791" s="109" t="str">
        <f t="shared" si="75"/>
        <v/>
      </c>
      <c r="P791" s="110" t="str">
        <f t="shared" si="76"/>
        <v/>
      </c>
      <c r="Q791" s="114" t="str">
        <f t="shared" si="77"/>
        <v/>
      </c>
      <c r="R791" s="82"/>
      <c r="S791" s="81"/>
      <c r="T791" s="81"/>
      <c r="U791" s="81"/>
    </row>
    <row r="792" s="72" customFormat="1" customHeight="1" spans="2:21">
      <c r="B792" s="73"/>
      <c r="C792" s="74"/>
      <c r="D792" s="74"/>
      <c r="E792" s="74"/>
      <c r="F792" s="75"/>
      <c r="G792" s="76"/>
      <c r="H792" s="77"/>
      <c r="I792" s="108" t="str">
        <f>IF(B792="","",_xlfn.XLOOKUP(N792,#REF!,#REF!))</f>
        <v/>
      </c>
      <c r="J792" s="105" t="str">
        <f>IF(B792="","",_xlfn.XLOOKUP(N792,#REF!,芝麻工资表!B:B))</f>
        <v/>
      </c>
      <c r="K792" s="105" t="str">
        <f t="shared" si="72"/>
        <v/>
      </c>
      <c r="L792" s="105" t="str">
        <f t="shared" si="73"/>
        <v/>
      </c>
      <c r="M792" s="105" t="str">
        <f>IF(Q792="","",_xlfn.XLOOKUP(Q792,立项!W:W,立项!H:H))</f>
        <v/>
      </c>
      <c r="N792" s="109" t="str">
        <f t="shared" si="74"/>
        <v/>
      </c>
      <c r="O792" s="109" t="str">
        <f t="shared" si="75"/>
        <v/>
      </c>
      <c r="P792" s="110" t="str">
        <f t="shared" si="76"/>
        <v/>
      </c>
      <c r="Q792" s="114" t="str">
        <f t="shared" si="77"/>
        <v/>
      </c>
      <c r="R792" s="82"/>
      <c r="S792" s="81"/>
      <c r="T792" s="81"/>
      <c r="U792" s="81"/>
    </row>
    <row r="793" s="72" customFormat="1" customHeight="1" spans="2:21">
      <c r="B793" s="73"/>
      <c r="C793" s="74"/>
      <c r="D793" s="74"/>
      <c r="E793" s="74"/>
      <c r="F793" s="75"/>
      <c r="G793" s="76"/>
      <c r="H793" s="77"/>
      <c r="I793" s="108" t="str">
        <f>IF(B793="","",_xlfn.XLOOKUP(N793,#REF!,#REF!))</f>
        <v/>
      </c>
      <c r="J793" s="105" t="str">
        <f>IF(B793="","",_xlfn.XLOOKUP(N793,#REF!,芝麻工资表!B:B))</f>
        <v/>
      </c>
      <c r="K793" s="105" t="str">
        <f t="shared" si="72"/>
        <v/>
      </c>
      <c r="L793" s="105" t="str">
        <f t="shared" si="73"/>
        <v/>
      </c>
      <c r="M793" s="105" t="str">
        <f>IF(Q793="","",_xlfn.XLOOKUP(Q793,立项!W:W,立项!H:H))</f>
        <v/>
      </c>
      <c r="N793" s="109" t="str">
        <f t="shared" si="74"/>
        <v/>
      </c>
      <c r="O793" s="109" t="str">
        <f t="shared" si="75"/>
        <v/>
      </c>
      <c r="P793" s="110" t="str">
        <f t="shared" si="76"/>
        <v/>
      </c>
      <c r="Q793" s="114" t="str">
        <f t="shared" si="77"/>
        <v/>
      </c>
      <c r="R793" s="82"/>
      <c r="S793" s="81"/>
      <c r="T793" s="81"/>
      <c r="U793" s="81"/>
    </row>
    <row r="794" s="72" customFormat="1" customHeight="1" spans="2:21">
      <c r="B794" s="73"/>
      <c r="C794" s="74"/>
      <c r="D794" s="74"/>
      <c r="E794" s="74"/>
      <c r="F794" s="75"/>
      <c r="G794" s="76"/>
      <c r="H794" s="77"/>
      <c r="I794" s="108" t="str">
        <f>IF(B794="","",_xlfn.XLOOKUP(N794,#REF!,#REF!))</f>
        <v/>
      </c>
      <c r="J794" s="105" t="str">
        <f>IF(B794="","",_xlfn.XLOOKUP(N794,#REF!,芝麻工资表!B:B))</f>
        <v/>
      </c>
      <c r="K794" s="105" t="str">
        <f t="shared" si="72"/>
        <v/>
      </c>
      <c r="L794" s="105" t="str">
        <f t="shared" si="73"/>
        <v/>
      </c>
      <c r="M794" s="105" t="str">
        <f>IF(Q794="","",_xlfn.XLOOKUP(Q794,立项!W:W,立项!H:H))</f>
        <v/>
      </c>
      <c r="N794" s="109" t="str">
        <f t="shared" si="74"/>
        <v/>
      </c>
      <c r="O794" s="109" t="str">
        <f t="shared" si="75"/>
        <v/>
      </c>
      <c r="P794" s="110" t="str">
        <f t="shared" si="76"/>
        <v/>
      </c>
      <c r="Q794" s="114" t="str">
        <f t="shared" si="77"/>
        <v/>
      </c>
      <c r="R794" s="82"/>
      <c r="S794" s="81"/>
      <c r="T794" s="81"/>
      <c r="U794" s="81"/>
    </row>
    <row r="795" s="72" customFormat="1" customHeight="1" spans="2:21">
      <c r="B795" s="73"/>
      <c r="C795" s="74"/>
      <c r="D795" s="74"/>
      <c r="E795" s="74"/>
      <c r="F795" s="75"/>
      <c r="G795" s="76"/>
      <c r="H795" s="77"/>
      <c r="I795" s="108" t="str">
        <f>IF(B795="","",_xlfn.XLOOKUP(N795,#REF!,#REF!))</f>
        <v/>
      </c>
      <c r="J795" s="105" t="str">
        <f>IF(B795="","",_xlfn.XLOOKUP(N795,#REF!,芝麻工资表!B:B))</f>
        <v/>
      </c>
      <c r="K795" s="105" t="str">
        <f t="shared" si="72"/>
        <v/>
      </c>
      <c r="L795" s="105" t="str">
        <f t="shared" si="73"/>
        <v/>
      </c>
      <c r="M795" s="105" t="str">
        <f>IF(Q795="","",_xlfn.XLOOKUP(Q795,立项!W:W,立项!H:H))</f>
        <v/>
      </c>
      <c r="N795" s="109" t="str">
        <f t="shared" si="74"/>
        <v/>
      </c>
      <c r="O795" s="109" t="str">
        <f t="shared" si="75"/>
        <v/>
      </c>
      <c r="P795" s="110" t="str">
        <f t="shared" si="76"/>
        <v/>
      </c>
      <c r="Q795" s="114" t="str">
        <f t="shared" si="77"/>
        <v/>
      </c>
      <c r="R795" s="82"/>
      <c r="S795" s="81"/>
      <c r="T795" s="81"/>
      <c r="U795" s="81"/>
    </row>
    <row r="796" s="72" customFormat="1" customHeight="1" spans="2:21">
      <c r="B796" s="73"/>
      <c r="C796" s="74"/>
      <c r="D796" s="74"/>
      <c r="E796" s="74"/>
      <c r="F796" s="75"/>
      <c r="G796" s="76"/>
      <c r="H796" s="77"/>
      <c r="I796" s="108" t="str">
        <f>IF(B796="","",_xlfn.XLOOKUP(N796,#REF!,#REF!))</f>
        <v/>
      </c>
      <c r="J796" s="105" t="str">
        <f>IF(B796="","",_xlfn.XLOOKUP(N796,#REF!,芝麻工资表!B:B))</f>
        <v/>
      </c>
      <c r="K796" s="105" t="str">
        <f t="shared" si="72"/>
        <v/>
      </c>
      <c r="L796" s="105" t="str">
        <f t="shared" si="73"/>
        <v/>
      </c>
      <c r="M796" s="105" t="str">
        <f>IF(Q796="","",_xlfn.XLOOKUP(Q796,立项!W:W,立项!H:H))</f>
        <v/>
      </c>
      <c r="N796" s="109" t="str">
        <f t="shared" si="74"/>
        <v/>
      </c>
      <c r="O796" s="109" t="str">
        <f t="shared" si="75"/>
        <v/>
      </c>
      <c r="P796" s="110" t="str">
        <f t="shared" si="76"/>
        <v/>
      </c>
      <c r="Q796" s="114" t="str">
        <f t="shared" si="77"/>
        <v/>
      </c>
      <c r="R796" s="82"/>
      <c r="S796" s="81"/>
      <c r="T796" s="81"/>
      <c r="U796" s="81"/>
    </row>
    <row r="797" s="72" customFormat="1" customHeight="1" spans="2:21">
      <c r="B797" s="73"/>
      <c r="C797" s="74"/>
      <c r="D797" s="74"/>
      <c r="E797" s="74"/>
      <c r="F797" s="75"/>
      <c r="G797" s="76"/>
      <c r="H797" s="77"/>
      <c r="I797" s="108" t="str">
        <f>IF(B797="","",_xlfn.XLOOKUP(N797,#REF!,#REF!))</f>
        <v/>
      </c>
      <c r="J797" s="105" t="str">
        <f>IF(B797="","",_xlfn.XLOOKUP(N797,#REF!,芝麻工资表!B:B))</f>
        <v/>
      </c>
      <c r="K797" s="105" t="str">
        <f t="shared" si="72"/>
        <v/>
      </c>
      <c r="L797" s="105" t="str">
        <f t="shared" si="73"/>
        <v/>
      </c>
      <c r="M797" s="105" t="str">
        <f>IF(Q797="","",_xlfn.XLOOKUP(Q797,立项!W:W,立项!H:H))</f>
        <v/>
      </c>
      <c r="N797" s="109" t="str">
        <f t="shared" si="74"/>
        <v/>
      </c>
      <c r="O797" s="109" t="str">
        <f t="shared" si="75"/>
        <v/>
      </c>
      <c r="P797" s="110" t="str">
        <f t="shared" si="76"/>
        <v/>
      </c>
      <c r="Q797" s="114" t="str">
        <f t="shared" si="77"/>
        <v/>
      </c>
      <c r="R797" s="82"/>
      <c r="S797" s="81"/>
      <c r="T797" s="81"/>
      <c r="U797" s="81"/>
    </row>
    <row r="798" s="72" customFormat="1" customHeight="1" spans="2:21">
      <c r="B798" s="73"/>
      <c r="C798" s="74"/>
      <c r="D798" s="74"/>
      <c r="E798" s="74"/>
      <c r="F798" s="75"/>
      <c r="G798" s="76"/>
      <c r="H798" s="77"/>
      <c r="I798" s="108" t="str">
        <f>IF(B798="","",_xlfn.XLOOKUP(N798,#REF!,#REF!))</f>
        <v/>
      </c>
      <c r="J798" s="105" t="str">
        <f>IF(B798="","",_xlfn.XLOOKUP(N798,#REF!,芝麻工资表!B:B))</f>
        <v/>
      </c>
      <c r="K798" s="105" t="str">
        <f t="shared" si="72"/>
        <v/>
      </c>
      <c r="L798" s="105" t="str">
        <f t="shared" si="73"/>
        <v/>
      </c>
      <c r="M798" s="105" t="str">
        <f>IF(Q798="","",_xlfn.XLOOKUP(Q798,立项!W:W,立项!H:H))</f>
        <v/>
      </c>
      <c r="N798" s="109" t="str">
        <f t="shared" si="74"/>
        <v/>
      </c>
      <c r="O798" s="109" t="str">
        <f t="shared" si="75"/>
        <v/>
      </c>
      <c r="P798" s="110" t="str">
        <f t="shared" si="76"/>
        <v/>
      </c>
      <c r="Q798" s="114" t="str">
        <f t="shared" si="77"/>
        <v/>
      </c>
      <c r="R798" s="82"/>
      <c r="S798" s="81"/>
      <c r="T798" s="81"/>
      <c r="U798" s="81"/>
    </row>
    <row r="799" s="72" customFormat="1" customHeight="1" spans="2:21">
      <c r="B799" s="73"/>
      <c r="C799" s="74"/>
      <c r="D799" s="74"/>
      <c r="E799" s="74"/>
      <c r="F799" s="75"/>
      <c r="G799" s="76"/>
      <c r="H799" s="77"/>
      <c r="I799" s="108" t="str">
        <f>IF(B799="","",_xlfn.XLOOKUP(N799,#REF!,#REF!))</f>
        <v/>
      </c>
      <c r="J799" s="105" t="str">
        <f>IF(B799="","",_xlfn.XLOOKUP(N799,#REF!,芝麻工资表!B:B))</f>
        <v/>
      </c>
      <c r="K799" s="105" t="str">
        <f t="shared" si="72"/>
        <v/>
      </c>
      <c r="L799" s="105" t="str">
        <f t="shared" si="73"/>
        <v/>
      </c>
      <c r="M799" s="105" t="str">
        <f>IF(Q799="","",_xlfn.XLOOKUP(Q799,立项!W:W,立项!H:H))</f>
        <v/>
      </c>
      <c r="N799" s="109" t="str">
        <f t="shared" si="74"/>
        <v/>
      </c>
      <c r="O799" s="109" t="str">
        <f t="shared" si="75"/>
        <v/>
      </c>
      <c r="P799" s="110" t="str">
        <f t="shared" si="76"/>
        <v/>
      </c>
      <c r="Q799" s="114" t="str">
        <f t="shared" si="77"/>
        <v/>
      </c>
      <c r="R799" s="82"/>
      <c r="S799" s="81"/>
      <c r="T799" s="81"/>
      <c r="U799" s="81"/>
    </row>
    <row r="800" s="72" customFormat="1" customHeight="1" spans="2:21">
      <c r="B800" s="73"/>
      <c r="C800" s="74"/>
      <c r="D800" s="74"/>
      <c r="E800" s="74"/>
      <c r="F800" s="75"/>
      <c r="G800" s="76"/>
      <c r="H800" s="77"/>
      <c r="I800" s="108" t="str">
        <f>IF(B800="","",_xlfn.XLOOKUP(N800,#REF!,#REF!))</f>
        <v/>
      </c>
      <c r="J800" s="105" t="str">
        <f>IF(B800="","",_xlfn.XLOOKUP(N800,#REF!,芝麻工资表!B:B))</f>
        <v/>
      </c>
      <c r="K800" s="105" t="str">
        <f t="shared" si="72"/>
        <v/>
      </c>
      <c r="L800" s="105" t="str">
        <f t="shared" si="73"/>
        <v/>
      </c>
      <c r="M800" s="105" t="str">
        <f>IF(Q800="","",_xlfn.XLOOKUP(Q800,立项!W:W,立项!H:H))</f>
        <v/>
      </c>
      <c r="N800" s="109" t="str">
        <f t="shared" si="74"/>
        <v/>
      </c>
      <c r="O800" s="109" t="str">
        <f t="shared" si="75"/>
        <v/>
      </c>
      <c r="P800" s="110" t="str">
        <f t="shared" si="76"/>
        <v/>
      </c>
      <c r="Q800" s="114" t="str">
        <f t="shared" si="77"/>
        <v/>
      </c>
      <c r="R800" s="82"/>
      <c r="S800" s="81"/>
      <c r="T800" s="81"/>
      <c r="U800" s="81"/>
    </row>
    <row r="801" s="72" customFormat="1" customHeight="1" spans="2:21">
      <c r="B801" s="73"/>
      <c r="C801" s="74"/>
      <c r="D801" s="74"/>
      <c r="E801" s="74"/>
      <c r="F801" s="75"/>
      <c r="G801" s="76"/>
      <c r="H801" s="77"/>
      <c r="I801" s="108" t="str">
        <f>IF(B801="","",_xlfn.XLOOKUP(N801,#REF!,#REF!))</f>
        <v/>
      </c>
      <c r="J801" s="105" t="str">
        <f>IF(B801="","",_xlfn.XLOOKUP(N801,#REF!,芝麻工资表!B:B))</f>
        <v/>
      </c>
      <c r="K801" s="105" t="str">
        <f t="shared" si="72"/>
        <v/>
      </c>
      <c r="L801" s="105" t="str">
        <f t="shared" si="73"/>
        <v/>
      </c>
      <c r="M801" s="105" t="str">
        <f>IF(Q801="","",_xlfn.XLOOKUP(Q801,立项!W:W,立项!H:H))</f>
        <v/>
      </c>
      <c r="N801" s="109" t="str">
        <f t="shared" si="74"/>
        <v/>
      </c>
      <c r="O801" s="109" t="str">
        <f t="shared" si="75"/>
        <v/>
      </c>
      <c r="P801" s="110" t="str">
        <f t="shared" si="76"/>
        <v/>
      </c>
      <c r="Q801" s="114" t="str">
        <f t="shared" si="77"/>
        <v/>
      </c>
      <c r="R801" s="82"/>
      <c r="S801" s="81"/>
      <c r="T801" s="81"/>
      <c r="U801" s="81"/>
    </row>
    <row r="802" s="72" customFormat="1" customHeight="1" spans="2:21">
      <c r="B802" s="73"/>
      <c r="C802" s="74"/>
      <c r="D802" s="74"/>
      <c r="E802" s="74"/>
      <c r="F802" s="75"/>
      <c r="G802" s="76"/>
      <c r="H802" s="77"/>
      <c r="I802" s="108" t="str">
        <f>IF(B802="","",_xlfn.XLOOKUP(N802,#REF!,#REF!))</f>
        <v/>
      </c>
      <c r="J802" s="105" t="str">
        <f>IF(B802="","",_xlfn.XLOOKUP(N802,#REF!,芝麻工资表!B:B))</f>
        <v/>
      </c>
      <c r="K802" s="105" t="str">
        <f t="shared" si="72"/>
        <v/>
      </c>
      <c r="L802" s="105" t="str">
        <f t="shared" si="73"/>
        <v/>
      </c>
      <c r="M802" s="105" t="str">
        <f>IF(Q802="","",_xlfn.XLOOKUP(Q802,立项!W:W,立项!H:H))</f>
        <v/>
      </c>
      <c r="N802" s="109" t="str">
        <f t="shared" si="74"/>
        <v/>
      </c>
      <c r="O802" s="109" t="str">
        <f t="shared" si="75"/>
        <v/>
      </c>
      <c r="P802" s="110" t="str">
        <f t="shared" si="76"/>
        <v/>
      </c>
      <c r="Q802" s="114" t="str">
        <f t="shared" si="77"/>
        <v/>
      </c>
      <c r="R802" s="82"/>
      <c r="S802" s="81"/>
      <c r="T802" s="81"/>
      <c r="U802" s="81"/>
    </row>
    <row r="803" s="72" customFormat="1" customHeight="1" spans="2:21">
      <c r="B803" s="73"/>
      <c r="C803" s="74"/>
      <c r="D803" s="74"/>
      <c r="E803" s="74"/>
      <c r="F803" s="75"/>
      <c r="G803" s="76"/>
      <c r="H803" s="77"/>
      <c r="I803" s="108" t="str">
        <f>IF(B803="","",_xlfn.XLOOKUP(N803,#REF!,#REF!))</f>
        <v/>
      </c>
      <c r="J803" s="105" t="str">
        <f>IF(B803="","",_xlfn.XLOOKUP(N803,#REF!,芝麻工资表!B:B))</f>
        <v/>
      </c>
      <c r="K803" s="105" t="str">
        <f t="shared" si="72"/>
        <v/>
      </c>
      <c r="L803" s="105" t="str">
        <f t="shared" si="73"/>
        <v/>
      </c>
      <c r="M803" s="105" t="str">
        <f>IF(Q803="","",_xlfn.XLOOKUP(Q803,立项!W:W,立项!H:H))</f>
        <v/>
      </c>
      <c r="N803" s="109" t="str">
        <f t="shared" si="74"/>
        <v/>
      </c>
      <c r="O803" s="109" t="str">
        <f t="shared" si="75"/>
        <v/>
      </c>
      <c r="P803" s="110" t="str">
        <f t="shared" si="76"/>
        <v/>
      </c>
      <c r="Q803" s="114" t="str">
        <f t="shared" si="77"/>
        <v/>
      </c>
      <c r="R803" s="82"/>
      <c r="S803" s="81"/>
      <c r="T803" s="81"/>
      <c r="U803" s="81"/>
    </row>
    <row r="804" s="72" customFormat="1" customHeight="1" spans="2:21">
      <c r="B804" s="73"/>
      <c r="C804" s="74"/>
      <c r="D804" s="74"/>
      <c r="E804" s="74"/>
      <c r="F804" s="75"/>
      <c r="G804" s="76"/>
      <c r="H804" s="77"/>
      <c r="I804" s="108" t="str">
        <f>IF(B804="","",_xlfn.XLOOKUP(N804,#REF!,#REF!))</f>
        <v/>
      </c>
      <c r="J804" s="105" t="str">
        <f>IF(B804="","",_xlfn.XLOOKUP(N804,#REF!,芝麻工资表!B:B))</f>
        <v/>
      </c>
      <c r="K804" s="105" t="str">
        <f t="shared" si="72"/>
        <v/>
      </c>
      <c r="L804" s="105" t="str">
        <f t="shared" si="73"/>
        <v/>
      </c>
      <c r="M804" s="105" t="str">
        <f>IF(Q804="","",_xlfn.XLOOKUP(Q804,立项!W:W,立项!H:H))</f>
        <v/>
      </c>
      <c r="N804" s="109" t="str">
        <f t="shared" si="74"/>
        <v/>
      </c>
      <c r="O804" s="109" t="str">
        <f t="shared" si="75"/>
        <v/>
      </c>
      <c r="P804" s="110" t="str">
        <f t="shared" si="76"/>
        <v/>
      </c>
      <c r="Q804" s="114" t="str">
        <f t="shared" si="77"/>
        <v/>
      </c>
      <c r="R804" s="82"/>
      <c r="S804" s="81"/>
      <c r="T804" s="81"/>
      <c r="U804" s="81"/>
    </row>
    <row r="805" s="72" customFormat="1" customHeight="1" spans="2:21">
      <c r="B805" s="73"/>
      <c r="C805" s="74"/>
      <c r="D805" s="74"/>
      <c r="E805" s="74"/>
      <c r="F805" s="75"/>
      <c r="G805" s="76"/>
      <c r="H805" s="77"/>
      <c r="I805" s="108" t="str">
        <f>IF(B805="","",_xlfn.XLOOKUP(N805,#REF!,#REF!))</f>
        <v/>
      </c>
      <c r="J805" s="105" t="str">
        <f>IF(B805="","",_xlfn.XLOOKUP(N805,#REF!,芝麻工资表!B:B))</f>
        <v/>
      </c>
      <c r="K805" s="105" t="str">
        <f t="shared" si="72"/>
        <v/>
      </c>
      <c r="L805" s="105" t="str">
        <f t="shared" si="73"/>
        <v/>
      </c>
      <c r="M805" s="105" t="str">
        <f>IF(Q805="","",_xlfn.XLOOKUP(Q805,立项!W:W,立项!H:H))</f>
        <v/>
      </c>
      <c r="N805" s="109" t="str">
        <f t="shared" si="74"/>
        <v/>
      </c>
      <c r="O805" s="109" t="str">
        <f t="shared" si="75"/>
        <v/>
      </c>
      <c r="P805" s="110" t="str">
        <f t="shared" si="76"/>
        <v/>
      </c>
      <c r="Q805" s="114" t="str">
        <f t="shared" si="77"/>
        <v/>
      </c>
      <c r="R805" s="82"/>
      <c r="S805" s="81"/>
      <c r="T805" s="81"/>
      <c r="U805" s="81"/>
    </row>
    <row r="806" s="72" customFormat="1" customHeight="1" spans="2:21">
      <c r="B806" s="73"/>
      <c r="C806" s="74"/>
      <c r="D806" s="74"/>
      <c r="E806" s="74"/>
      <c r="F806" s="75"/>
      <c r="G806" s="76"/>
      <c r="H806" s="77"/>
      <c r="I806" s="108" t="str">
        <f>IF(B806="","",_xlfn.XLOOKUP(N806,#REF!,#REF!))</f>
        <v/>
      </c>
      <c r="J806" s="105" t="str">
        <f>IF(B806="","",_xlfn.XLOOKUP(N806,#REF!,芝麻工资表!B:B))</f>
        <v/>
      </c>
      <c r="K806" s="105" t="str">
        <f t="shared" si="72"/>
        <v/>
      </c>
      <c r="L806" s="105" t="str">
        <f t="shared" si="73"/>
        <v/>
      </c>
      <c r="M806" s="105" t="str">
        <f>IF(Q806="","",_xlfn.XLOOKUP(Q806,立项!W:W,立项!H:H))</f>
        <v/>
      </c>
      <c r="N806" s="109" t="str">
        <f t="shared" si="74"/>
        <v/>
      </c>
      <c r="O806" s="109" t="str">
        <f t="shared" si="75"/>
        <v/>
      </c>
      <c r="P806" s="110" t="str">
        <f t="shared" si="76"/>
        <v/>
      </c>
      <c r="Q806" s="114" t="str">
        <f t="shared" si="77"/>
        <v/>
      </c>
      <c r="R806" s="82"/>
      <c r="S806" s="81"/>
      <c r="T806" s="81"/>
      <c r="U806" s="81"/>
    </row>
    <row r="807" s="72" customFormat="1" customHeight="1" spans="2:21">
      <c r="B807" s="73"/>
      <c r="C807" s="74"/>
      <c r="D807" s="74"/>
      <c r="E807" s="74"/>
      <c r="F807" s="75"/>
      <c r="G807" s="76"/>
      <c r="H807" s="77"/>
      <c r="I807" s="108" t="str">
        <f>IF(B807="","",_xlfn.XLOOKUP(N807,#REF!,#REF!))</f>
        <v/>
      </c>
      <c r="J807" s="105" t="str">
        <f>IF(B807="","",_xlfn.XLOOKUP(N807,#REF!,芝麻工资表!B:B))</f>
        <v/>
      </c>
      <c r="K807" s="105" t="str">
        <f t="shared" si="72"/>
        <v/>
      </c>
      <c r="L807" s="105" t="str">
        <f t="shared" si="73"/>
        <v/>
      </c>
      <c r="M807" s="105" t="str">
        <f>IF(Q807="","",_xlfn.XLOOKUP(Q807,立项!W:W,立项!H:H))</f>
        <v/>
      </c>
      <c r="N807" s="109" t="str">
        <f t="shared" si="74"/>
        <v/>
      </c>
      <c r="O807" s="109" t="str">
        <f t="shared" si="75"/>
        <v/>
      </c>
      <c r="P807" s="110" t="str">
        <f t="shared" si="76"/>
        <v/>
      </c>
      <c r="Q807" s="114" t="str">
        <f t="shared" si="77"/>
        <v/>
      </c>
      <c r="R807" s="82"/>
      <c r="S807" s="81"/>
      <c r="T807" s="81"/>
      <c r="U807" s="81"/>
    </row>
    <row r="808" s="72" customFormat="1" customHeight="1" spans="2:21">
      <c r="B808" s="73"/>
      <c r="C808" s="74"/>
      <c r="D808" s="74"/>
      <c r="E808" s="74"/>
      <c r="F808" s="75"/>
      <c r="G808" s="76"/>
      <c r="H808" s="77"/>
      <c r="I808" s="108" t="str">
        <f>IF(B808="","",_xlfn.XLOOKUP(N808,#REF!,#REF!))</f>
        <v/>
      </c>
      <c r="J808" s="105" t="str">
        <f>IF(B808="","",_xlfn.XLOOKUP(N808,#REF!,芝麻工资表!B:B))</f>
        <v/>
      </c>
      <c r="K808" s="105" t="str">
        <f t="shared" si="72"/>
        <v/>
      </c>
      <c r="L808" s="105" t="str">
        <f t="shared" si="73"/>
        <v/>
      </c>
      <c r="M808" s="105" t="str">
        <f>IF(Q808="","",_xlfn.XLOOKUP(Q808,立项!W:W,立项!H:H))</f>
        <v/>
      </c>
      <c r="N808" s="109" t="str">
        <f t="shared" si="74"/>
        <v/>
      </c>
      <c r="O808" s="109" t="str">
        <f t="shared" si="75"/>
        <v/>
      </c>
      <c r="P808" s="110" t="str">
        <f t="shared" si="76"/>
        <v/>
      </c>
      <c r="Q808" s="114" t="str">
        <f t="shared" si="77"/>
        <v/>
      </c>
      <c r="R808" s="82"/>
      <c r="S808" s="81"/>
      <c r="T808" s="81"/>
      <c r="U808" s="81"/>
    </row>
    <row r="809" s="72" customFormat="1" customHeight="1" spans="2:21">
      <c r="B809" s="73"/>
      <c r="C809" s="74"/>
      <c r="D809" s="74"/>
      <c r="E809" s="74"/>
      <c r="F809" s="75"/>
      <c r="G809" s="76"/>
      <c r="H809" s="77"/>
      <c r="I809" s="108" t="str">
        <f>IF(B809="","",_xlfn.XLOOKUP(N809,#REF!,#REF!))</f>
        <v/>
      </c>
      <c r="J809" s="105" t="str">
        <f>IF(B809="","",_xlfn.XLOOKUP(N809,#REF!,芝麻工资表!B:B))</f>
        <v/>
      </c>
      <c r="K809" s="105" t="str">
        <f t="shared" si="72"/>
        <v/>
      </c>
      <c r="L809" s="105" t="str">
        <f t="shared" si="73"/>
        <v/>
      </c>
      <c r="M809" s="105" t="str">
        <f>IF(Q809="","",_xlfn.XLOOKUP(Q809,立项!W:W,立项!H:H))</f>
        <v/>
      </c>
      <c r="N809" s="109" t="str">
        <f t="shared" si="74"/>
        <v/>
      </c>
      <c r="O809" s="109" t="str">
        <f t="shared" si="75"/>
        <v/>
      </c>
      <c r="P809" s="110" t="str">
        <f t="shared" si="76"/>
        <v/>
      </c>
      <c r="Q809" s="114" t="str">
        <f t="shared" si="77"/>
        <v/>
      </c>
      <c r="R809" s="82"/>
      <c r="S809" s="81"/>
      <c r="T809" s="81"/>
      <c r="U809" s="81"/>
    </row>
    <row r="810" s="72" customFormat="1" customHeight="1" spans="2:21">
      <c r="B810" s="73"/>
      <c r="C810" s="74"/>
      <c r="D810" s="74"/>
      <c r="E810" s="74"/>
      <c r="F810" s="75"/>
      <c r="G810" s="76"/>
      <c r="H810" s="77"/>
      <c r="I810" s="108" t="str">
        <f>IF(B810="","",_xlfn.XLOOKUP(N810,#REF!,#REF!))</f>
        <v/>
      </c>
      <c r="J810" s="105" t="str">
        <f>IF(B810="","",_xlfn.XLOOKUP(N810,#REF!,芝麻工资表!B:B))</f>
        <v/>
      </c>
      <c r="K810" s="105" t="str">
        <f t="shared" si="72"/>
        <v/>
      </c>
      <c r="L810" s="105" t="str">
        <f t="shared" si="73"/>
        <v/>
      </c>
      <c r="M810" s="105" t="str">
        <f>IF(Q810="","",_xlfn.XLOOKUP(Q810,立项!W:W,立项!H:H))</f>
        <v/>
      </c>
      <c r="N810" s="109" t="str">
        <f t="shared" si="74"/>
        <v/>
      </c>
      <c r="O810" s="109" t="str">
        <f t="shared" si="75"/>
        <v/>
      </c>
      <c r="P810" s="110" t="str">
        <f t="shared" si="76"/>
        <v/>
      </c>
      <c r="Q810" s="114" t="str">
        <f t="shared" si="77"/>
        <v/>
      </c>
      <c r="R810" s="82"/>
      <c r="S810" s="81"/>
      <c r="T810" s="81"/>
      <c r="U810" s="81"/>
    </row>
    <row r="811" s="72" customFormat="1" customHeight="1" spans="2:21">
      <c r="B811" s="73"/>
      <c r="C811" s="74"/>
      <c r="D811" s="74"/>
      <c r="E811" s="74"/>
      <c r="F811" s="75"/>
      <c r="G811" s="76"/>
      <c r="H811" s="77"/>
      <c r="I811" s="108" t="str">
        <f>IF(B811="","",_xlfn.XLOOKUP(N811,#REF!,#REF!))</f>
        <v/>
      </c>
      <c r="J811" s="105" t="str">
        <f>IF(B811="","",_xlfn.XLOOKUP(N811,#REF!,芝麻工资表!B:B))</f>
        <v/>
      </c>
      <c r="K811" s="105" t="str">
        <f t="shared" si="72"/>
        <v/>
      </c>
      <c r="L811" s="105" t="str">
        <f t="shared" si="73"/>
        <v/>
      </c>
      <c r="M811" s="105" t="str">
        <f>IF(Q811="","",_xlfn.XLOOKUP(Q811,立项!W:W,立项!H:H))</f>
        <v/>
      </c>
      <c r="N811" s="109" t="str">
        <f t="shared" si="74"/>
        <v/>
      </c>
      <c r="O811" s="109" t="str">
        <f t="shared" si="75"/>
        <v/>
      </c>
      <c r="P811" s="110" t="str">
        <f t="shared" si="76"/>
        <v/>
      </c>
      <c r="Q811" s="114" t="str">
        <f t="shared" si="77"/>
        <v/>
      </c>
      <c r="R811" s="82"/>
      <c r="S811" s="81"/>
      <c r="T811" s="81"/>
      <c r="U811" s="81"/>
    </row>
    <row r="812" s="72" customFormat="1" customHeight="1" spans="2:21">
      <c r="B812" s="73"/>
      <c r="C812" s="74"/>
      <c r="D812" s="74"/>
      <c r="E812" s="74"/>
      <c r="F812" s="75"/>
      <c r="G812" s="76"/>
      <c r="H812" s="77"/>
      <c r="I812" s="108" t="str">
        <f>IF(B812="","",_xlfn.XLOOKUP(N812,#REF!,#REF!))</f>
        <v/>
      </c>
      <c r="J812" s="105" t="str">
        <f>IF(B812="","",_xlfn.XLOOKUP(N812,#REF!,芝麻工资表!B:B))</f>
        <v/>
      </c>
      <c r="K812" s="105" t="str">
        <f t="shared" si="72"/>
        <v/>
      </c>
      <c r="L812" s="105" t="str">
        <f t="shared" si="73"/>
        <v/>
      </c>
      <c r="M812" s="105" t="str">
        <f>IF(Q812="","",_xlfn.XLOOKUP(Q812,立项!W:W,立项!H:H))</f>
        <v/>
      </c>
      <c r="N812" s="109" t="str">
        <f t="shared" si="74"/>
        <v/>
      </c>
      <c r="O812" s="109" t="str">
        <f t="shared" si="75"/>
        <v/>
      </c>
      <c r="P812" s="110" t="str">
        <f t="shared" si="76"/>
        <v/>
      </c>
      <c r="Q812" s="114" t="str">
        <f t="shared" si="77"/>
        <v/>
      </c>
      <c r="R812" s="82"/>
      <c r="S812" s="81"/>
      <c r="T812" s="81"/>
      <c r="U812" s="81"/>
    </row>
    <row r="813" s="72" customFormat="1" customHeight="1" spans="2:21">
      <c r="B813" s="73"/>
      <c r="C813" s="74"/>
      <c r="D813" s="74"/>
      <c r="E813" s="74"/>
      <c r="F813" s="75"/>
      <c r="G813" s="76"/>
      <c r="H813" s="77"/>
      <c r="I813" s="108" t="str">
        <f>IF(B813="","",_xlfn.XLOOKUP(N813,#REF!,#REF!))</f>
        <v/>
      </c>
      <c r="J813" s="105" t="str">
        <f>IF(B813="","",_xlfn.XLOOKUP(N813,#REF!,芝麻工资表!B:B))</f>
        <v/>
      </c>
      <c r="K813" s="105" t="str">
        <f t="shared" si="72"/>
        <v/>
      </c>
      <c r="L813" s="105" t="str">
        <f t="shared" si="73"/>
        <v/>
      </c>
      <c r="M813" s="105" t="str">
        <f>IF(Q813="","",_xlfn.XLOOKUP(Q813,立项!W:W,立项!H:H))</f>
        <v/>
      </c>
      <c r="N813" s="109" t="str">
        <f t="shared" si="74"/>
        <v/>
      </c>
      <c r="O813" s="109" t="str">
        <f t="shared" si="75"/>
        <v/>
      </c>
      <c r="P813" s="110" t="str">
        <f t="shared" si="76"/>
        <v/>
      </c>
      <c r="Q813" s="114" t="str">
        <f t="shared" si="77"/>
        <v/>
      </c>
      <c r="R813" s="82"/>
      <c r="S813" s="81"/>
      <c r="T813" s="81"/>
      <c r="U813" s="81"/>
    </row>
    <row r="814" s="72" customFormat="1" customHeight="1" spans="2:21">
      <c r="B814" s="73"/>
      <c r="C814" s="74"/>
      <c r="D814" s="74"/>
      <c r="E814" s="74"/>
      <c r="F814" s="75"/>
      <c r="G814" s="76"/>
      <c r="H814" s="77"/>
      <c r="I814" s="108" t="str">
        <f>IF(B814="","",_xlfn.XLOOKUP(N814,#REF!,#REF!))</f>
        <v/>
      </c>
      <c r="J814" s="105" t="str">
        <f>IF(B814="","",_xlfn.XLOOKUP(N814,#REF!,芝麻工资表!B:B))</f>
        <v/>
      </c>
      <c r="K814" s="105" t="str">
        <f t="shared" si="72"/>
        <v/>
      </c>
      <c r="L814" s="105" t="str">
        <f t="shared" si="73"/>
        <v/>
      </c>
      <c r="M814" s="105" t="str">
        <f>IF(Q814="","",_xlfn.XLOOKUP(Q814,立项!W:W,立项!H:H))</f>
        <v/>
      </c>
      <c r="N814" s="109" t="str">
        <f t="shared" si="74"/>
        <v/>
      </c>
      <c r="O814" s="109" t="str">
        <f t="shared" si="75"/>
        <v/>
      </c>
      <c r="P814" s="110" t="str">
        <f t="shared" si="76"/>
        <v/>
      </c>
      <c r="Q814" s="114" t="str">
        <f t="shared" si="77"/>
        <v/>
      </c>
      <c r="R814" s="82"/>
      <c r="S814" s="81"/>
      <c r="T814" s="81"/>
      <c r="U814" s="81"/>
    </row>
    <row r="815" s="72" customFormat="1" customHeight="1" spans="2:21">
      <c r="B815" s="73"/>
      <c r="C815" s="74"/>
      <c r="D815" s="74"/>
      <c r="E815" s="74"/>
      <c r="F815" s="75"/>
      <c r="G815" s="76"/>
      <c r="H815" s="77"/>
      <c r="I815" s="108" t="str">
        <f>IF(B815="","",_xlfn.XLOOKUP(N815,#REF!,#REF!))</f>
        <v/>
      </c>
      <c r="J815" s="105" t="str">
        <f>IF(B815="","",_xlfn.XLOOKUP(N815,#REF!,芝麻工资表!B:B))</f>
        <v/>
      </c>
      <c r="K815" s="105" t="str">
        <f t="shared" si="72"/>
        <v/>
      </c>
      <c r="L815" s="105" t="str">
        <f t="shared" si="73"/>
        <v/>
      </c>
      <c r="M815" s="105" t="str">
        <f>IF(Q815="","",_xlfn.XLOOKUP(Q815,立项!W:W,立项!H:H))</f>
        <v/>
      </c>
      <c r="N815" s="109" t="str">
        <f t="shared" si="74"/>
        <v/>
      </c>
      <c r="O815" s="109" t="str">
        <f t="shared" si="75"/>
        <v/>
      </c>
      <c r="P815" s="110" t="str">
        <f t="shared" si="76"/>
        <v/>
      </c>
      <c r="Q815" s="114" t="str">
        <f t="shared" si="77"/>
        <v/>
      </c>
      <c r="R815" s="82"/>
      <c r="S815" s="81"/>
      <c r="T815" s="81"/>
      <c r="U815" s="81"/>
    </row>
    <row r="816" s="72" customFormat="1" customHeight="1" spans="2:21">
      <c r="B816" s="73"/>
      <c r="C816" s="74"/>
      <c r="D816" s="74"/>
      <c r="E816" s="74"/>
      <c r="F816" s="75"/>
      <c r="G816" s="76"/>
      <c r="H816" s="77"/>
      <c r="I816" s="108" t="str">
        <f>IF(B816="","",_xlfn.XLOOKUP(N816,#REF!,#REF!))</f>
        <v/>
      </c>
      <c r="J816" s="105" t="str">
        <f>IF(B816="","",_xlfn.XLOOKUP(N816,#REF!,芝麻工资表!B:B))</f>
        <v/>
      </c>
      <c r="K816" s="105" t="str">
        <f t="shared" si="72"/>
        <v/>
      </c>
      <c r="L816" s="105" t="str">
        <f t="shared" si="73"/>
        <v/>
      </c>
      <c r="M816" s="105" t="str">
        <f>IF(Q816="","",_xlfn.XLOOKUP(Q816,立项!W:W,立项!H:H))</f>
        <v/>
      </c>
      <c r="N816" s="109" t="str">
        <f t="shared" si="74"/>
        <v/>
      </c>
      <c r="O816" s="109" t="str">
        <f t="shared" si="75"/>
        <v/>
      </c>
      <c r="P816" s="110" t="str">
        <f t="shared" si="76"/>
        <v/>
      </c>
      <c r="Q816" s="114" t="str">
        <f t="shared" si="77"/>
        <v/>
      </c>
      <c r="R816" s="82"/>
      <c r="S816" s="81"/>
      <c r="T816" s="81"/>
      <c r="U816" s="81"/>
    </row>
    <row r="817" s="72" customFormat="1" customHeight="1" spans="2:21">
      <c r="B817" s="73"/>
      <c r="C817" s="74"/>
      <c r="D817" s="74"/>
      <c r="E817" s="74"/>
      <c r="F817" s="75"/>
      <c r="G817" s="76"/>
      <c r="H817" s="77"/>
      <c r="I817" s="108" t="str">
        <f>IF(B817="","",_xlfn.XLOOKUP(N817,#REF!,#REF!))</f>
        <v/>
      </c>
      <c r="J817" s="105" t="str">
        <f>IF(B817="","",_xlfn.XLOOKUP(N817,#REF!,芝麻工资表!B:B))</f>
        <v/>
      </c>
      <c r="K817" s="105" t="str">
        <f t="shared" si="72"/>
        <v/>
      </c>
      <c r="L817" s="105" t="str">
        <f t="shared" si="73"/>
        <v/>
      </c>
      <c r="M817" s="105" t="str">
        <f>IF(Q817="","",_xlfn.XLOOKUP(Q817,立项!W:W,立项!H:H))</f>
        <v/>
      </c>
      <c r="N817" s="109" t="str">
        <f t="shared" si="74"/>
        <v/>
      </c>
      <c r="O817" s="109" t="str">
        <f t="shared" si="75"/>
        <v/>
      </c>
      <c r="P817" s="110" t="str">
        <f t="shared" si="76"/>
        <v/>
      </c>
      <c r="Q817" s="114" t="str">
        <f t="shared" si="77"/>
        <v/>
      </c>
      <c r="R817" s="82"/>
      <c r="S817" s="81"/>
      <c r="T817" s="81"/>
      <c r="U817" s="81"/>
    </row>
    <row r="818" s="72" customFormat="1" customHeight="1" spans="2:21">
      <c r="B818" s="73"/>
      <c r="C818" s="74"/>
      <c r="D818" s="74"/>
      <c r="E818" s="74"/>
      <c r="F818" s="75"/>
      <c r="G818" s="76"/>
      <c r="H818" s="77"/>
      <c r="I818" s="108" t="str">
        <f>IF(B818="","",_xlfn.XLOOKUP(N818,#REF!,#REF!))</f>
        <v/>
      </c>
      <c r="J818" s="105" t="str">
        <f>IF(B818="","",_xlfn.XLOOKUP(N818,#REF!,芝麻工资表!B:B))</f>
        <v/>
      </c>
      <c r="K818" s="105" t="str">
        <f t="shared" si="72"/>
        <v/>
      </c>
      <c r="L818" s="105" t="str">
        <f t="shared" si="73"/>
        <v/>
      </c>
      <c r="M818" s="105" t="str">
        <f>IF(Q818="","",_xlfn.XLOOKUP(Q818,立项!W:W,立项!H:H))</f>
        <v/>
      </c>
      <c r="N818" s="109" t="str">
        <f t="shared" si="74"/>
        <v/>
      </c>
      <c r="O818" s="109" t="str">
        <f t="shared" si="75"/>
        <v/>
      </c>
      <c r="P818" s="110" t="str">
        <f t="shared" si="76"/>
        <v/>
      </c>
      <c r="Q818" s="114" t="str">
        <f t="shared" si="77"/>
        <v/>
      </c>
      <c r="R818" s="82"/>
      <c r="S818" s="81"/>
      <c r="T818" s="81"/>
      <c r="U818" s="81"/>
    </row>
    <row r="819" s="72" customFormat="1" customHeight="1" spans="2:21">
      <c r="B819" s="73"/>
      <c r="C819" s="74"/>
      <c r="D819" s="74"/>
      <c r="E819" s="74"/>
      <c r="F819" s="75"/>
      <c r="G819" s="76"/>
      <c r="H819" s="77"/>
      <c r="I819" s="108" t="str">
        <f>IF(B819="","",_xlfn.XLOOKUP(N819,#REF!,#REF!))</f>
        <v/>
      </c>
      <c r="J819" s="105" t="str">
        <f>IF(B819="","",_xlfn.XLOOKUP(N819,#REF!,芝麻工资表!B:B))</f>
        <v/>
      </c>
      <c r="K819" s="105" t="str">
        <f t="shared" si="72"/>
        <v/>
      </c>
      <c r="L819" s="105" t="str">
        <f t="shared" si="73"/>
        <v/>
      </c>
      <c r="M819" s="105" t="str">
        <f>IF(Q819="","",_xlfn.XLOOKUP(Q819,立项!W:W,立项!H:H))</f>
        <v/>
      </c>
      <c r="N819" s="109" t="str">
        <f t="shared" si="74"/>
        <v/>
      </c>
      <c r="O819" s="109" t="str">
        <f t="shared" si="75"/>
        <v/>
      </c>
      <c r="P819" s="110" t="str">
        <f t="shared" si="76"/>
        <v/>
      </c>
      <c r="Q819" s="114" t="str">
        <f t="shared" si="77"/>
        <v/>
      </c>
      <c r="R819" s="82"/>
      <c r="S819" s="81"/>
      <c r="T819" s="81"/>
      <c r="U819" s="81"/>
    </row>
    <row r="820" s="72" customFormat="1" customHeight="1" spans="2:21">
      <c r="B820" s="73"/>
      <c r="C820" s="74"/>
      <c r="D820" s="74"/>
      <c r="E820" s="74"/>
      <c r="F820" s="75"/>
      <c r="G820" s="76"/>
      <c r="H820" s="77"/>
      <c r="I820" s="108" t="str">
        <f>IF(B820="","",_xlfn.XLOOKUP(N820,#REF!,#REF!))</f>
        <v/>
      </c>
      <c r="J820" s="105" t="str">
        <f>IF(B820="","",_xlfn.XLOOKUP(N820,#REF!,芝麻工资表!B:B))</f>
        <v/>
      </c>
      <c r="K820" s="105" t="str">
        <f t="shared" si="72"/>
        <v/>
      </c>
      <c r="L820" s="105" t="str">
        <f t="shared" si="73"/>
        <v/>
      </c>
      <c r="M820" s="105" t="str">
        <f>IF(Q820="","",_xlfn.XLOOKUP(Q820,立项!W:W,立项!H:H))</f>
        <v/>
      </c>
      <c r="N820" s="109" t="str">
        <f t="shared" si="74"/>
        <v/>
      </c>
      <c r="O820" s="109" t="str">
        <f t="shared" si="75"/>
        <v/>
      </c>
      <c r="P820" s="110" t="str">
        <f t="shared" si="76"/>
        <v/>
      </c>
      <c r="Q820" s="114" t="str">
        <f t="shared" si="77"/>
        <v/>
      </c>
      <c r="R820" s="82"/>
      <c r="S820" s="81"/>
      <c r="T820" s="81"/>
      <c r="U820" s="81"/>
    </row>
    <row r="821" s="72" customFormat="1" customHeight="1" spans="2:21">
      <c r="B821" s="73"/>
      <c r="C821" s="74"/>
      <c r="D821" s="74"/>
      <c r="E821" s="74"/>
      <c r="F821" s="75"/>
      <c r="G821" s="76"/>
      <c r="H821" s="77"/>
      <c r="I821" s="108" t="str">
        <f>IF(B821="","",_xlfn.XLOOKUP(N821,#REF!,#REF!))</f>
        <v/>
      </c>
      <c r="J821" s="105" t="str">
        <f>IF(B821="","",_xlfn.XLOOKUP(N821,#REF!,芝麻工资表!B:B))</f>
        <v/>
      </c>
      <c r="K821" s="105" t="str">
        <f t="shared" si="72"/>
        <v/>
      </c>
      <c r="L821" s="105" t="str">
        <f t="shared" si="73"/>
        <v/>
      </c>
      <c r="M821" s="105" t="str">
        <f>IF(Q821="","",_xlfn.XLOOKUP(Q821,立项!W:W,立项!H:H))</f>
        <v/>
      </c>
      <c r="N821" s="109" t="str">
        <f t="shared" si="74"/>
        <v/>
      </c>
      <c r="O821" s="109" t="str">
        <f t="shared" si="75"/>
        <v/>
      </c>
      <c r="P821" s="110" t="str">
        <f t="shared" si="76"/>
        <v/>
      </c>
      <c r="Q821" s="114" t="str">
        <f t="shared" si="77"/>
        <v/>
      </c>
      <c r="R821" s="82"/>
      <c r="S821" s="81"/>
      <c r="T821" s="81"/>
      <c r="U821" s="81"/>
    </row>
    <row r="822" s="72" customFormat="1" customHeight="1" spans="2:21">
      <c r="B822" s="73"/>
      <c r="C822" s="74"/>
      <c r="D822" s="74"/>
      <c r="E822" s="74"/>
      <c r="F822" s="75"/>
      <c r="G822" s="76"/>
      <c r="H822" s="77"/>
      <c r="I822" s="108" t="str">
        <f>IF(B822="","",_xlfn.XLOOKUP(N822,#REF!,#REF!))</f>
        <v/>
      </c>
      <c r="J822" s="105" t="str">
        <f>IF(B822="","",_xlfn.XLOOKUP(N822,#REF!,芝麻工资表!B:B))</f>
        <v/>
      </c>
      <c r="K822" s="105" t="str">
        <f t="shared" si="72"/>
        <v/>
      </c>
      <c r="L822" s="105" t="str">
        <f t="shared" si="73"/>
        <v/>
      </c>
      <c r="M822" s="105" t="str">
        <f>IF(Q822="","",_xlfn.XLOOKUP(Q822,立项!W:W,立项!H:H))</f>
        <v/>
      </c>
      <c r="N822" s="109" t="str">
        <f t="shared" si="74"/>
        <v/>
      </c>
      <c r="O822" s="109" t="str">
        <f t="shared" si="75"/>
        <v/>
      </c>
      <c r="P822" s="110" t="str">
        <f t="shared" si="76"/>
        <v/>
      </c>
      <c r="Q822" s="114" t="str">
        <f t="shared" si="77"/>
        <v/>
      </c>
      <c r="R822" s="82"/>
      <c r="S822" s="81"/>
      <c r="T822" s="81"/>
      <c r="U822" s="81"/>
    </row>
    <row r="823" s="72" customFormat="1" customHeight="1" spans="2:21">
      <c r="B823" s="73"/>
      <c r="C823" s="74"/>
      <c r="D823" s="74"/>
      <c r="E823" s="74"/>
      <c r="F823" s="75"/>
      <c r="G823" s="76"/>
      <c r="H823" s="77"/>
      <c r="I823" s="108" t="str">
        <f>IF(B823="","",_xlfn.XLOOKUP(N823,#REF!,#REF!))</f>
        <v/>
      </c>
      <c r="J823" s="105" t="str">
        <f>IF(B823="","",_xlfn.XLOOKUP(N823,#REF!,芝麻工资表!B:B))</f>
        <v/>
      </c>
      <c r="K823" s="105" t="str">
        <f t="shared" si="72"/>
        <v/>
      </c>
      <c r="L823" s="105" t="str">
        <f t="shared" si="73"/>
        <v/>
      </c>
      <c r="M823" s="105" t="str">
        <f>IF(Q823="","",_xlfn.XLOOKUP(Q823,立项!W:W,立项!H:H))</f>
        <v/>
      </c>
      <c r="N823" s="109" t="str">
        <f t="shared" si="74"/>
        <v/>
      </c>
      <c r="O823" s="109" t="str">
        <f t="shared" si="75"/>
        <v/>
      </c>
      <c r="P823" s="110" t="str">
        <f t="shared" si="76"/>
        <v/>
      </c>
      <c r="Q823" s="114" t="str">
        <f t="shared" si="77"/>
        <v/>
      </c>
      <c r="R823" s="82"/>
      <c r="S823" s="81"/>
      <c r="T823" s="81"/>
      <c r="U823" s="81"/>
    </row>
    <row r="824" s="72" customFormat="1" customHeight="1" spans="2:21">
      <c r="B824" s="73"/>
      <c r="C824" s="74"/>
      <c r="D824" s="74"/>
      <c r="E824" s="74"/>
      <c r="F824" s="75"/>
      <c r="G824" s="76"/>
      <c r="H824" s="77"/>
      <c r="I824" s="108" t="str">
        <f>IF(B824="","",_xlfn.XLOOKUP(N824,#REF!,#REF!))</f>
        <v/>
      </c>
      <c r="J824" s="105" t="str">
        <f>IF(B824="","",_xlfn.XLOOKUP(N824,#REF!,芝麻工资表!B:B))</f>
        <v/>
      </c>
      <c r="K824" s="105" t="str">
        <f t="shared" si="72"/>
        <v/>
      </c>
      <c r="L824" s="105" t="str">
        <f t="shared" si="73"/>
        <v/>
      </c>
      <c r="M824" s="105" t="str">
        <f>IF(Q824="","",_xlfn.XLOOKUP(Q824,立项!W:W,立项!H:H))</f>
        <v/>
      </c>
      <c r="N824" s="109" t="str">
        <f t="shared" si="74"/>
        <v/>
      </c>
      <c r="O824" s="109" t="str">
        <f t="shared" si="75"/>
        <v/>
      </c>
      <c r="P824" s="110" t="str">
        <f t="shared" si="76"/>
        <v/>
      </c>
      <c r="Q824" s="114" t="str">
        <f t="shared" si="77"/>
        <v/>
      </c>
      <c r="R824" s="82"/>
      <c r="S824" s="81"/>
      <c r="T824" s="81"/>
      <c r="U824" s="81"/>
    </row>
    <row r="825" s="72" customFormat="1" customHeight="1" spans="2:21">
      <c r="B825" s="73"/>
      <c r="C825" s="74"/>
      <c r="D825" s="74"/>
      <c r="E825" s="74"/>
      <c r="F825" s="75"/>
      <c r="G825" s="76"/>
      <c r="H825" s="77"/>
      <c r="I825" s="108" t="str">
        <f>IF(B825="","",_xlfn.XLOOKUP(N825,#REF!,#REF!))</f>
        <v/>
      </c>
      <c r="J825" s="105" t="str">
        <f>IF(B825="","",_xlfn.XLOOKUP(N825,#REF!,芝麻工资表!B:B))</f>
        <v/>
      </c>
      <c r="K825" s="105" t="str">
        <f t="shared" si="72"/>
        <v/>
      </c>
      <c r="L825" s="105" t="str">
        <f t="shared" si="73"/>
        <v/>
      </c>
      <c r="M825" s="105" t="str">
        <f>IF(Q825="","",_xlfn.XLOOKUP(Q825,立项!W:W,立项!H:H))</f>
        <v/>
      </c>
      <c r="N825" s="109" t="str">
        <f t="shared" si="74"/>
        <v/>
      </c>
      <c r="O825" s="109" t="str">
        <f t="shared" si="75"/>
        <v/>
      </c>
      <c r="P825" s="110" t="str">
        <f t="shared" si="76"/>
        <v/>
      </c>
      <c r="Q825" s="114" t="str">
        <f t="shared" si="77"/>
        <v/>
      </c>
      <c r="R825" s="82"/>
      <c r="S825" s="81"/>
      <c r="T825" s="81"/>
      <c r="U825" s="81"/>
    </row>
    <row r="826" s="72" customFormat="1" customHeight="1" spans="2:21">
      <c r="B826" s="73"/>
      <c r="C826" s="74"/>
      <c r="D826" s="74"/>
      <c r="E826" s="74"/>
      <c r="F826" s="75"/>
      <c r="G826" s="76"/>
      <c r="H826" s="77"/>
      <c r="I826" s="108" t="str">
        <f>IF(B826="","",_xlfn.XLOOKUP(N826,#REF!,#REF!))</f>
        <v/>
      </c>
      <c r="J826" s="105" t="str">
        <f>IF(B826="","",_xlfn.XLOOKUP(N826,#REF!,芝麻工资表!B:B))</f>
        <v/>
      </c>
      <c r="K826" s="105" t="str">
        <f t="shared" si="72"/>
        <v/>
      </c>
      <c r="L826" s="105" t="str">
        <f t="shared" si="73"/>
        <v/>
      </c>
      <c r="M826" s="105" t="str">
        <f>IF(Q826="","",_xlfn.XLOOKUP(Q826,立项!W:W,立项!H:H))</f>
        <v/>
      </c>
      <c r="N826" s="109" t="str">
        <f t="shared" si="74"/>
        <v/>
      </c>
      <c r="O826" s="109" t="str">
        <f t="shared" si="75"/>
        <v/>
      </c>
      <c r="P826" s="110" t="str">
        <f t="shared" si="76"/>
        <v/>
      </c>
      <c r="Q826" s="114" t="str">
        <f t="shared" si="77"/>
        <v/>
      </c>
      <c r="R826" s="82"/>
      <c r="S826" s="81"/>
      <c r="T826" s="81"/>
      <c r="U826" s="81"/>
    </row>
    <row r="827" s="72" customFormat="1" customHeight="1" spans="2:21">
      <c r="B827" s="73"/>
      <c r="C827" s="74"/>
      <c r="D827" s="74"/>
      <c r="E827" s="74"/>
      <c r="F827" s="75"/>
      <c r="G827" s="76"/>
      <c r="H827" s="77"/>
      <c r="I827" s="108" t="str">
        <f>IF(B827="","",_xlfn.XLOOKUP(N827,#REF!,#REF!))</f>
        <v/>
      </c>
      <c r="J827" s="105" t="str">
        <f>IF(B827="","",_xlfn.XLOOKUP(N827,#REF!,芝麻工资表!B:B))</f>
        <v/>
      </c>
      <c r="K827" s="105" t="str">
        <f t="shared" si="72"/>
        <v/>
      </c>
      <c r="L827" s="105" t="str">
        <f t="shared" si="73"/>
        <v/>
      </c>
      <c r="M827" s="105" t="str">
        <f>IF(Q827="","",_xlfn.XLOOKUP(Q827,立项!W:W,立项!H:H))</f>
        <v/>
      </c>
      <c r="N827" s="109" t="str">
        <f t="shared" si="74"/>
        <v/>
      </c>
      <c r="O827" s="109" t="str">
        <f t="shared" si="75"/>
        <v/>
      </c>
      <c r="P827" s="110" t="str">
        <f t="shared" si="76"/>
        <v/>
      </c>
      <c r="Q827" s="114" t="str">
        <f t="shared" si="77"/>
        <v/>
      </c>
      <c r="R827" s="82"/>
      <c r="S827" s="81"/>
      <c r="T827" s="81"/>
      <c r="U827" s="81"/>
    </row>
    <row r="828" s="72" customFormat="1" customHeight="1" spans="2:21">
      <c r="B828" s="73"/>
      <c r="C828" s="74"/>
      <c r="D828" s="74"/>
      <c r="E828" s="74"/>
      <c r="F828" s="75"/>
      <c r="G828" s="76"/>
      <c r="H828" s="77"/>
      <c r="I828" s="108" t="str">
        <f>IF(B828="","",_xlfn.XLOOKUP(N828,#REF!,#REF!))</f>
        <v/>
      </c>
      <c r="J828" s="105" t="str">
        <f>IF(B828="","",_xlfn.XLOOKUP(N828,#REF!,芝麻工资表!B:B))</f>
        <v/>
      </c>
      <c r="K828" s="105" t="str">
        <f t="shared" si="72"/>
        <v/>
      </c>
      <c r="L828" s="105" t="str">
        <f t="shared" si="73"/>
        <v/>
      </c>
      <c r="M828" s="105" t="str">
        <f>IF(Q828="","",_xlfn.XLOOKUP(Q828,立项!W:W,立项!H:H))</f>
        <v/>
      </c>
      <c r="N828" s="109" t="str">
        <f t="shared" si="74"/>
        <v/>
      </c>
      <c r="O828" s="109" t="str">
        <f t="shared" si="75"/>
        <v/>
      </c>
      <c r="P828" s="110" t="str">
        <f t="shared" si="76"/>
        <v/>
      </c>
      <c r="Q828" s="114" t="str">
        <f t="shared" si="77"/>
        <v/>
      </c>
      <c r="R828" s="82"/>
      <c r="S828" s="81"/>
      <c r="T828" s="81"/>
      <c r="U828" s="81"/>
    </row>
    <row r="829" s="72" customFormat="1" customHeight="1" spans="2:21">
      <c r="B829" s="73"/>
      <c r="C829" s="74"/>
      <c r="D829" s="74"/>
      <c r="E829" s="74"/>
      <c r="F829" s="75"/>
      <c r="G829" s="76"/>
      <c r="H829" s="77"/>
      <c r="I829" s="108" t="str">
        <f>IF(B829="","",_xlfn.XLOOKUP(N829,#REF!,#REF!))</f>
        <v/>
      </c>
      <c r="J829" s="105" t="str">
        <f>IF(B829="","",_xlfn.XLOOKUP(N829,#REF!,芝麻工资表!B:B))</f>
        <v/>
      </c>
      <c r="K829" s="105" t="str">
        <f t="shared" si="72"/>
        <v/>
      </c>
      <c r="L829" s="105" t="str">
        <f t="shared" si="73"/>
        <v/>
      </c>
      <c r="M829" s="105" t="str">
        <f>IF(Q829="","",_xlfn.XLOOKUP(Q829,立项!W:W,立项!H:H))</f>
        <v/>
      </c>
      <c r="N829" s="109" t="str">
        <f t="shared" si="74"/>
        <v/>
      </c>
      <c r="O829" s="109" t="str">
        <f t="shared" si="75"/>
        <v/>
      </c>
      <c r="P829" s="110" t="str">
        <f t="shared" si="76"/>
        <v/>
      </c>
      <c r="Q829" s="114" t="str">
        <f t="shared" si="77"/>
        <v/>
      </c>
      <c r="R829" s="82"/>
      <c r="S829" s="81"/>
      <c r="T829" s="81"/>
      <c r="U829" s="81"/>
    </row>
    <row r="830" s="72" customFormat="1" customHeight="1" spans="2:21">
      <c r="B830" s="73"/>
      <c r="C830" s="74"/>
      <c r="D830" s="74"/>
      <c r="E830" s="74"/>
      <c r="F830" s="75"/>
      <c r="G830" s="76"/>
      <c r="H830" s="77"/>
      <c r="I830" s="108" t="str">
        <f>IF(B830="","",_xlfn.XLOOKUP(N830,#REF!,#REF!))</f>
        <v/>
      </c>
      <c r="J830" s="105" t="str">
        <f>IF(B830="","",_xlfn.XLOOKUP(N830,#REF!,芝麻工资表!B:B))</f>
        <v/>
      </c>
      <c r="K830" s="105" t="str">
        <f t="shared" si="72"/>
        <v/>
      </c>
      <c r="L830" s="105" t="str">
        <f t="shared" si="73"/>
        <v/>
      </c>
      <c r="M830" s="105" t="str">
        <f>IF(Q830="","",_xlfn.XLOOKUP(Q830,立项!W:W,立项!H:H))</f>
        <v/>
      </c>
      <c r="N830" s="109" t="str">
        <f t="shared" si="74"/>
        <v/>
      </c>
      <c r="O830" s="109" t="str">
        <f t="shared" si="75"/>
        <v/>
      </c>
      <c r="P830" s="110" t="str">
        <f t="shared" si="76"/>
        <v/>
      </c>
      <c r="Q830" s="114" t="str">
        <f t="shared" si="77"/>
        <v/>
      </c>
      <c r="R830" s="82"/>
      <c r="S830" s="81"/>
      <c r="T830" s="81"/>
      <c r="U830" s="81"/>
    </row>
    <row r="831" s="72" customFormat="1" customHeight="1" spans="2:21">
      <c r="B831" s="73"/>
      <c r="C831" s="74"/>
      <c r="D831" s="74"/>
      <c r="E831" s="74"/>
      <c r="F831" s="75"/>
      <c r="G831" s="76"/>
      <c r="H831" s="77"/>
      <c r="I831" s="108" t="str">
        <f>IF(B831="","",_xlfn.XLOOKUP(N831,#REF!,#REF!))</f>
        <v/>
      </c>
      <c r="J831" s="105" t="str">
        <f>IF(B831="","",_xlfn.XLOOKUP(N831,#REF!,芝麻工资表!B:B))</f>
        <v/>
      </c>
      <c r="K831" s="105" t="str">
        <f t="shared" si="72"/>
        <v/>
      </c>
      <c r="L831" s="105" t="str">
        <f t="shared" si="73"/>
        <v/>
      </c>
      <c r="M831" s="105" t="str">
        <f>IF(Q831="","",_xlfn.XLOOKUP(Q831,立项!W:W,立项!H:H))</f>
        <v/>
      </c>
      <c r="N831" s="109" t="str">
        <f t="shared" si="74"/>
        <v/>
      </c>
      <c r="O831" s="109" t="str">
        <f t="shared" si="75"/>
        <v/>
      </c>
      <c r="P831" s="110" t="str">
        <f t="shared" si="76"/>
        <v/>
      </c>
      <c r="Q831" s="114" t="str">
        <f t="shared" si="77"/>
        <v/>
      </c>
      <c r="R831" s="82"/>
      <c r="S831" s="81"/>
      <c r="T831" s="81"/>
      <c r="U831" s="81"/>
    </row>
    <row r="832" s="72" customFormat="1" customHeight="1" spans="2:21">
      <c r="B832" s="73"/>
      <c r="C832" s="74"/>
      <c r="D832" s="74"/>
      <c r="E832" s="74"/>
      <c r="F832" s="75"/>
      <c r="G832" s="76"/>
      <c r="H832" s="77"/>
      <c r="I832" s="108" t="str">
        <f>IF(B832="","",_xlfn.XLOOKUP(N832,#REF!,#REF!))</f>
        <v/>
      </c>
      <c r="J832" s="105" t="str">
        <f>IF(B832="","",_xlfn.XLOOKUP(N832,#REF!,芝麻工资表!B:B))</f>
        <v/>
      </c>
      <c r="K832" s="105" t="str">
        <f t="shared" si="72"/>
        <v/>
      </c>
      <c r="L832" s="105" t="str">
        <f t="shared" si="73"/>
        <v/>
      </c>
      <c r="M832" s="105" t="str">
        <f>IF(Q832="","",_xlfn.XLOOKUP(Q832,立项!W:W,立项!H:H))</f>
        <v/>
      </c>
      <c r="N832" s="109" t="str">
        <f t="shared" si="74"/>
        <v/>
      </c>
      <c r="O832" s="109" t="str">
        <f t="shared" si="75"/>
        <v/>
      </c>
      <c r="P832" s="110" t="str">
        <f t="shared" si="76"/>
        <v/>
      </c>
      <c r="Q832" s="114" t="str">
        <f t="shared" si="77"/>
        <v/>
      </c>
      <c r="R832" s="82"/>
      <c r="S832" s="81"/>
      <c r="T832" s="81"/>
      <c r="U832" s="81"/>
    </row>
    <row r="833" s="72" customFormat="1" customHeight="1" spans="2:21">
      <c r="B833" s="73"/>
      <c r="C833" s="74"/>
      <c r="D833" s="74"/>
      <c r="E833" s="74"/>
      <c r="F833" s="75"/>
      <c r="G833" s="76"/>
      <c r="H833" s="77"/>
      <c r="I833" s="108" t="str">
        <f>IF(B833="","",_xlfn.XLOOKUP(N833,#REF!,#REF!))</f>
        <v/>
      </c>
      <c r="J833" s="105" t="str">
        <f>IF(B833="","",_xlfn.XLOOKUP(N833,#REF!,芝麻工资表!B:B))</f>
        <v/>
      </c>
      <c r="K833" s="105" t="str">
        <f t="shared" si="72"/>
        <v/>
      </c>
      <c r="L833" s="105" t="str">
        <f t="shared" si="73"/>
        <v/>
      </c>
      <c r="M833" s="105" t="str">
        <f>IF(Q833="","",_xlfn.XLOOKUP(Q833,立项!W:W,立项!H:H))</f>
        <v/>
      </c>
      <c r="N833" s="109" t="str">
        <f t="shared" si="74"/>
        <v/>
      </c>
      <c r="O833" s="109" t="str">
        <f t="shared" si="75"/>
        <v/>
      </c>
      <c r="P833" s="110" t="str">
        <f t="shared" si="76"/>
        <v/>
      </c>
      <c r="Q833" s="114" t="str">
        <f t="shared" si="77"/>
        <v/>
      </c>
      <c r="R833" s="82"/>
      <c r="S833" s="81"/>
      <c r="T833" s="81"/>
      <c r="U833" s="81"/>
    </row>
    <row r="834" s="72" customFormat="1" customHeight="1" spans="2:21">
      <c r="B834" s="73"/>
      <c r="C834" s="74"/>
      <c r="D834" s="74"/>
      <c r="E834" s="74"/>
      <c r="F834" s="75"/>
      <c r="G834" s="76"/>
      <c r="H834" s="77"/>
      <c r="I834" s="108" t="str">
        <f>IF(B834="","",_xlfn.XLOOKUP(N834,#REF!,#REF!))</f>
        <v/>
      </c>
      <c r="J834" s="105" t="str">
        <f>IF(B834="","",_xlfn.XLOOKUP(N834,#REF!,芝麻工资表!B:B))</f>
        <v/>
      </c>
      <c r="K834" s="105" t="str">
        <f t="shared" ref="K834:K897" si="78">IF(F834="","",F834-L834)</f>
        <v/>
      </c>
      <c r="L834" s="105" t="str">
        <f t="shared" ref="L834:L897" si="79">IF(F834="","",F834*G834/(1+G834))</f>
        <v/>
      </c>
      <c r="M834" s="105" t="str">
        <f>IF(Q834="","",_xlfn.XLOOKUP(Q834,立项!W:W,立项!H:H))</f>
        <v/>
      </c>
      <c r="N834" s="109" t="str">
        <f t="shared" ref="N834:N897" si="80">IF(H834="","",LEFT(B834,7))</f>
        <v/>
      </c>
      <c r="O834" s="109" t="str">
        <f t="shared" ref="O834:O897" si="81">IF(H834="","",MONTH(H834))</f>
        <v/>
      </c>
      <c r="P834" s="110" t="str">
        <f t="shared" ref="P834:P897" si="82">IF(H834="","",DAY(H834))</f>
        <v/>
      </c>
      <c r="Q834" s="114" t="str">
        <f t="shared" ref="Q834:Q897" si="83">IF(B834="","",MID(B834,9,16))</f>
        <v/>
      </c>
      <c r="R834" s="82"/>
      <c r="S834" s="81"/>
      <c r="T834" s="81"/>
      <c r="U834" s="81"/>
    </row>
    <row r="835" s="72" customFormat="1" customHeight="1" spans="2:21">
      <c r="B835" s="73"/>
      <c r="C835" s="74"/>
      <c r="D835" s="74"/>
      <c r="E835" s="74"/>
      <c r="F835" s="75"/>
      <c r="G835" s="76"/>
      <c r="H835" s="77"/>
      <c r="I835" s="108" t="str">
        <f>IF(B835="","",_xlfn.XLOOKUP(N835,#REF!,#REF!))</f>
        <v/>
      </c>
      <c r="J835" s="105" t="str">
        <f>IF(B835="","",_xlfn.XLOOKUP(N835,#REF!,芝麻工资表!B:B))</f>
        <v/>
      </c>
      <c r="K835" s="105" t="str">
        <f t="shared" si="78"/>
        <v/>
      </c>
      <c r="L835" s="105" t="str">
        <f t="shared" si="79"/>
        <v/>
      </c>
      <c r="M835" s="105" t="str">
        <f>IF(Q835="","",_xlfn.XLOOKUP(Q835,立项!W:W,立项!H:H))</f>
        <v/>
      </c>
      <c r="N835" s="109" t="str">
        <f t="shared" si="80"/>
        <v/>
      </c>
      <c r="O835" s="109" t="str">
        <f t="shared" si="81"/>
        <v/>
      </c>
      <c r="P835" s="110" t="str">
        <f t="shared" si="82"/>
        <v/>
      </c>
      <c r="Q835" s="114" t="str">
        <f t="shared" si="83"/>
        <v/>
      </c>
      <c r="R835" s="82"/>
      <c r="S835" s="81"/>
      <c r="T835" s="81"/>
      <c r="U835" s="81"/>
    </row>
    <row r="836" s="72" customFormat="1" customHeight="1" spans="2:21">
      <c r="B836" s="73"/>
      <c r="C836" s="74"/>
      <c r="D836" s="74"/>
      <c r="E836" s="74"/>
      <c r="F836" s="75"/>
      <c r="G836" s="76"/>
      <c r="H836" s="77"/>
      <c r="I836" s="108" t="str">
        <f>IF(B836="","",_xlfn.XLOOKUP(N836,#REF!,#REF!))</f>
        <v/>
      </c>
      <c r="J836" s="105" t="str">
        <f>IF(B836="","",_xlfn.XLOOKUP(N836,#REF!,芝麻工资表!B:B))</f>
        <v/>
      </c>
      <c r="K836" s="105" t="str">
        <f t="shared" si="78"/>
        <v/>
      </c>
      <c r="L836" s="105" t="str">
        <f t="shared" si="79"/>
        <v/>
      </c>
      <c r="M836" s="105" t="str">
        <f>IF(Q836="","",_xlfn.XLOOKUP(Q836,立项!W:W,立项!H:H))</f>
        <v/>
      </c>
      <c r="N836" s="109" t="str">
        <f t="shared" si="80"/>
        <v/>
      </c>
      <c r="O836" s="109" t="str">
        <f t="shared" si="81"/>
        <v/>
      </c>
      <c r="P836" s="110" t="str">
        <f t="shared" si="82"/>
        <v/>
      </c>
      <c r="Q836" s="114" t="str">
        <f t="shared" si="83"/>
        <v/>
      </c>
      <c r="R836" s="82"/>
      <c r="S836" s="81"/>
      <c r="T836" s="81"/>
      <c r="U836" s="81"/>
    </row>
    <row r="837" s="72" customFormat="1" customHeight="1" spans="2:21">
      <c r="B837" s="73"/>
      <c r="C837" s="74"/>
      <c r="D837" s="74"/>
      <c r="E837" s="74"/>
      <c r="F837" s="75"/>
      <c r="G837" s="76"/>
      <c r="H837" s="77"/>
      <c r="I837" s="108" t="str">
        <f>IF(B837="","",_xlfn.XLOOKUP(N837,#REF!,#REF!))</f>
        <v/>
      </c>
      <c r="J837" s="105" t="str">
        <f>IF(B837="","",_xlfn.XLOOKUP(N837,#REF!,芝麻工资表!B:B))</f>
        <v/>
      </c>
      <c r="K837" s="105" t="str">
        <f t="shared" si="78"/>
        <v/>
      </c>
      <c r="L837" s="105" t="str">
        <f t="shared" si="79"/>
        <v/>
      </c>
      <c r="M837" s="105" t="str">
        <f>IF(Q837="","",_xlfn.XLOOKUP(Q837,立项!W:W,立项!H:H))</f>
        <v/>
      </c>
      <c r="N837" s="109" t="str">
        <f t="shared" si="80"/>
        <v/>
      </c>
      <c r="O837" s="109" t="str">
        <f t="shared" si="81"/>
        <v/>
      </c>
      <c r="P837" s="110" t="str">
        <f t="shared" si="82"/>
        <v/>
      </c>
      <c r="Q837" s="114" t="str">
        <f t="shared" si="83"/>
        <v/>
      </c>
      <c r="R837" s="82"/>
      <c r="S837" s="81"/>
      <c r="T837" s="81"/>
      <c r="U837" s="81"/>
    </row>
    <row r="838" s="72" customFormat="1" customHeight="1" spans="2:21">
      <c r="B838" s="73"/>
      <c r="C838" s="74"/>
      <c r="D838" s="74"/>
      <c r="E838" s="74"/>
      <c r="F838" s="75"/>
      <c r="G838" s="76"/>
      <c r="H838" s="77"/>
      <c r="I838" s="108" t="str">
        <f>IF(B838="","",_xlfn.XLOOKUP(N838,#REF!,#REF!))</f>
        <v/>
      </c>
      <c r="J838" s="105" t="str">
        <f>IF(B838="","",_xlfn.XLOOKUP(N838,#REF!,芝麻工资表!B:B))</f>
        <v/>
      </c>
      <c r="K838" s="105" t="str">
        <f t="shared" si="78"/>
        <v/>
      </c>
      <c r="L838" s="105" t="str">
        <f t="shared" si="79"/>
        <v/>
      </c>
      <c r="M838" s="105" t="str">
        <f>IF(Q838="","",_xlfn.XLOOKUP(Q838,立项!W:W,立项!H:H))</f>
        <v/>
      </c>
      <c r="N838" s="109" t="str">
        <f t="shared" si="80"/>
        <v/>
      </c>
      <c r="O838" s="109" t="str">
        <f t="shared" si="81"/>
        <v/>
      </c>
      <c r="P838" s="110" t="str">
        <f t="shared" si="82"/>
        <v/>
      </c>
      <c r="Q838" s="114" t="str">
        <f t="shared" si="83"/>
        <v/>
      </c>
      <c r="R838" s="82"/>
      <c r="S838" s="81"/>
      <c r="T838" s="81"/>
      <c r="U838" s="81"/>
    </row>
    <row r="839" s="72" customFormat="1" customHeight="1" spans="2:21">
      <c r="B839" s="73"/>
      <c r="C839" s="74"/>
      <c r="D839" s="74"/>
      <c r="E839" s="74"/>
      <c r="F839" s="75"/>
      <c r="G839" s="76"/>
      <c r="H839" s="77"/>
      <c r="I839" s="108" t="str">
        <f>IF(B839="","",_xlfn.XLOOKUP(N839,#REF!,#REF!))</f>
        <v/>
      </c>
      <c r="J839" s="105" t="str">
        <f>IF(B839="","",_xlfn.XLOOKUP(N839,#REF!,芝麻工资表!B:B))</f>
        <v/>
      </c>
      <c r="K839" s="105" t="str">
        <f t="shared" si="78"/>
        <v/>
      </c>
      <c r="L839" s="105" t="str">
        <f t="shared" si="79"/>
        <v/>
      </c>
      <c r="M839" s="105" t="str">
        <f>IF(Q839="","",_xlfn.XLOOKUP(Q839,立项!W:W,立项!H:H))</f>
        <v/>
      </c>
      <c r="N839" s="109" t="str">
        <f t="shared" si="80"/>
        <v/>
      </c>
      <c r="O839" s="109" t="str">
        <f t="shared" si="81"/>
        <v/>
      </c>
      <c r="P839" s="110" t="str">
        <f t="shared" si="82"/>
        <v/>
      </c>
      <c r="Q839" s="114" t="str">
        <f t="shared" si="83"/>
        <v/>
      </c>
      <c r="R839" s="82"/>
      <c r="S839" s="81"/>
      <c r="T839" s="81"/>
      <c r="U839" s="81"/>
    </row>
    <row r="840" s="72" customFormat="1" customHeight="1" spans="2:21">
      <c r="B840" s="73"/>
      <c r="C840" s="74"/>
      <c r="D840" s="74"/>
      <c r="E840" s="74"/>
      <c r="F840" s="75"/>
      <c r="G840" s="76"/>
      <c r="H840" s="77"/>
      <c r="I840" s="108" t="str">
        <f>IF(B840="","",_xlfn.XLOOKUP(N840,#REF!,#REF!))</f>
        <v/>
      </c>
      <c r="J840" s="105" t="str">
        <f>IF(B840="","",_xlfn.XLOOKUP(N840,#REF!,芝麻工资表!B:B))</f>
        <v/>
      </c>
      <c r="K840" s="105" t="str">
        <f t="shared" si="78"/>
        <v/>
      </c>
      <c r="L840" s="105" t="str">
        <f t="shared" si="79"/>
        <v/>
      </c>
      <c r="M840" s="105" t="str">
        <f>IF(Q840="","",_xlfn.XLOOKUP(Q840,立项!W:W,立项!H:H))</f>
        <v/>
      </c>
      <c r="N840" s="109" t="str">
        <f t="shared" si="80"/>
        <v/>
      </c>
      <c r="O840" s="109" t="str">
        <f t="shared" si="81"/>
        <v/>
      </c>
      <c r="P840" s="110" t="str">
        <f t="shared" si="82"/>
        <v/>
      </c>
      <c r="Q840" s="114" t="str">
        <f t="shared" si="83"/>
        <v/>
      </c>
      <c r="R840" s="82"/>
      <c r="S840" s="81"/>
      <c r="T840" s="81"/>
      <c r="U840" s="81"/>
    </row>
    <row r="841" s="72" customFormat="1" customHeight="1" spans="2:21">
      <c r="B841" s="73"/>
      <c r="C841" s="74"/>
      <c r="D841" s="74"/>
      <c r="E841" s="74"/>
      <c r="F841" s="75"/>
      <c r="G841" s="76"/>
      <c r="H841" s="77"/>
      <c r="I841" s="108" t="str">
        <f>IF(B841="","",_xlfn.XLOOKUP(N841,#REF!,#REF!))</f>
        <v/>
      </c>
      <c r="J841" s="105" t="str">
        <f>IF(B841="","",_xlfn.XLOOKUP(N841,#REF!,芝麻工资表!B:B))</f>
        <v/>
      </c>
      <c r="K841" s="105" t="str">
        <f t="shared" si="78"/>
        <v/>
      </c>
      <c r="L841" s="105" t="str">
        <f t="shared" si="79"/>
        <v/>
      </c>
      <c r="M841" s="105" t="str">
        <f>IF(Q841="","",_xlfn.XLOOKUP(Q841,立项!W:W,立项!H:H))</f>
        <v/>
      </c>
      <c r="N841" s="109" t="str">
        <f t="shared" si="80"/>
        <v/>
      </c>
      <c r="O841" s="109" t="str">
        <f t="shared" si="81"/>
        <v/>
      </c>
      <c r="P841" s="110" t="str">
        <f t="shared" si="82"/>
        <v/>
      </c>
      <c r="Q841" s="114" t="str">
        <f t="shared" si="83"/>
        <v/>
      </c>
      <c r="R841" s="82"/>
      <c r="S841" s="81"/>
      <c r="T841" s="81"/>
      <c r="U841" s="81"/>
    </row>
    <row r="842" s="72" customFormat="1" customHeight="1" spans="2:21">
      <c r="B842" s="73"/>
      <c r="C842" s="74"/>
      <c r="D842" s="74"/>
      <c r="E842" s="74"/>
      <c r="F842" s="75"/>
      <c r="G842" s="76"/>
      <c r="H842" s="77"/>
      <c r="I842" s="108" t="str">
        <f>IF(B842="","",_xlfn.XLOOKUP(N842,#REF!,#REF!))</f>
        <v/>
      </c>
      <c r="J842" s="105" t="str">
        <f>IF(B842="","",_xlfn.XLOOKUP(N842,#REF!,芝麻工资表!B:B))</f>
        <v/>
      </c>
      <c r="K842" s="105" t="str">
        <f t="shared" si="78"/>
        <v/>
      </c>
      <c r="L842" s="105" t="str">
        <f t="shared" si="79"/>
        <v/>
      </c>
      <c r="M842" s="105" t="str">
        <f>IF(Q842="","",_xlfn.XLOOKUP(Q842,立项!W:W,立项!H:H))</f>
        <v/>
      </c>
      <c r="N842" s="109" t="str">
        <f t="shared" si="80"/>
        <v/>
      </c>
      <c r="O842" s="109" t="str">
        <f t="shared" si="81"/>
        <v/>
      </c>
      <c r="P842" s="110" t="str">
        <f t="shared" si="82"/>
        <v/>
      </c>
      <c r="Q842" s="114" t="str">
        <f t="shared" si="83"/>
        <v/>
      </c>
      <c r="R842" s="82"/>
      <c r="S842" s="81"/>
      <c r="T842" s="81"/>
      <c r="U842" s="81"/>
    </row>
    <row r="843" s="72" customFormat="1" customHeight="1" spans="2:21">
      <c r="B843" s="73"/>
      <c r="C843" s="74"/>
      <c r="D843" s="74"/>
      <c r="E843" s="74"/>
      <c r="F843" s="75"/>
      <c r="G843" s="76"/>
      <c r="H843" s="77"/>
      <c r="I843" s="108" t="str">
        <f>IF(B843="","",_xlfn.XLOOKUP(N843,#REF!,#REF!))</f>
        <v/>
      </c>
      <c r="J843" s="105" t="str">
        <f>IF(B843="","",_xlfn.XLOOKUP(N843,#REF!,芝麻工资表!B:B))</f>
        <v/>
      </c>
      <c r="K843" s="105" t="str">
        <f t="shared" si="78"/>
        <v/>
      </c>
      <c r="L843" s="105" t="str">
        <f t="shared" si="79"/>
        <v/>
      </c>
      <c r="M843" s="105" t="str">
        <f>IF(Q843="","",_xlfn.XLOOKUP(Q843,立项!W:W,立项!H:H))</f>
        <v/>
      </c>
      <c r="N843" s="109" t="str">
        <f t="shared" si="80"/>
        <v/>
      </c>
      <c r="O843" s="109" t="str">
        <f t="shared" si="81"/>
        <v/>
      </c>
      <c r="P843" s="110" t="str">
        <f t="shared" si="82"/>
        <v/>
      </c>
      <c r="Q843" s="114" t="str">
        <f t="shared" si="83"/>
        <v/>
      </c>
      <c r="R843" s="82"/>
      <c r="S843" s="81"/>
      <c r="T843" s="81"/>
      <c r="U843" s="81"/>
    </row>
    <row r="844" s="72" customFormat="1" customHeight="1" spans="2:21">
      <c r="B844" s="73"/>
      <c r="C844" s="74"/>
      <c r="D844" s="74"/>
      <c r="E844" s="74"/>
      <c r="F844" s="75"/>
      <c r="G844" s="76"/>
      <c r="H844" s="77"/>
      <c r="I844" s="108" t="str">
        <f>IF(B844="","",_xlfn.XLOOKUP(N844,#REF!,#REF!))</f>
        <v/>
      </c>
      <c r="J844" s="105" t="str">
        <f>IF(B844="","",_xlfn.XLOOKUP(N844,#REF!,芝麻工资表!B:B))</f>
        <v/>
      </c>
      <c r="K844" s="105" t="str">
        <f t="shared" si="78"/>
        <v/>
      </c>
      <c r="L844" s="105" t="str">
        <f t="shared" si="79"/>
        <v/>
      </c>
      <c r="M844" s="105" t="str">
        <f>IF(Q844="","",_xlfn.XLOOKUP(Q844,立项!W:W,立项!H:H))</f>
        <v/>
      </c>
      <c r="N844" s="109" t="str">
        <f t="shared" si="80"/>
        <v/>
      </c>
      <c r="O844" s="109" t="str">
        <f t="shared" si="81"/>
        <v/>
      </c>
      <c r="P844" s="110" t="str">
        <f t="shared" si="82"/>
        <v/>
      </c>
      <c r="Q844" s="114" t="str">
        <f t="shared" si="83"/>
        <v/>
      </c>
      <c r="R844" s="82"/>
      <c r="S844" s="81"/>
      <c r="T844" s="81"/>
      <c r="U844" s="81"/>
    </row>
    <row r="845" s="72" customFormat="1" customHeight="1" spans="2:21">
      <c r="B845" s="73"/>
      <c r="C845" s="74"/>
      <c r="D845" s="74"/>
      <c r="E845" s="74"/>
      <c r="F845" s="75"/>
      <c r="G845" s="76"/>
      <c r="H845" s="77"/>
      <c r="I845" s="108" t="str">
        <f>IF(B845="","",_xlfn.XLOOKUP(N845,#REF!,#REF!))</f>
        <v/>
      </c>
      <c r="J845" s="105" t="str">
        <f>IF(B845="","",_xlfn.XLOOKUP(N845,#REF!,芝麻工资表!B:B))</f>
        <v/>
      </c>
      <c r="K845" s="105" t="str">
        <f t="shared" si="78"/>
        <v/>
      </c>
      <c r="L845" s="105" t="str">
        <f t="shared" si="79"/>
        <v/>
      </c>
      <c r="M845" s="105" t="str">
        <f>IF(Q845="","",_xlfn.XLOOKUP(Q845,立项!W:W,立项!H:H))</f>
        <v/>
      </c>
      <c r="N845" s="109" t="str">
        <f t="shared" si="80"/>
        <v/>
      </c>
      <c r="O845" s="109" t="str">
        <f t="shared" si="81"/>
        <v/>
      </c>
      <c r="P845" s="110" t="str">
        <f t="shared" si="82"/>
        <v/>
      </c>
      <c r="Q845" s="114" t="str">
        <f t="shared" si="83"/>
        <v/>
      </c>
      <c r="R845" s="82"/>
      <c r="S845" s="81"/>
      <c r="T845" s="81"/>
      <c r="U845" s="81"/>
    </row>
    <row r="846" s="72" customFormat="1" customHeight="1" spans="2:21">
      <c r="B846" s="73"/>
      <c r="C846" s="74"/>
      <c r="D846" s="74"/>
      <c r="E846" s="74"/>
      <c r="F846" s="75"/>
      <c r="G846" s="76"/>
      <c r="H846" s="77"/>
      <c r="I846" s="108" t="str">
        <f>IF(B846="","",_xlfn.XLOOKUP(N846,#REF!,#REF!))</f>
        <v/>
      </c>
      <c r="J846" s="105" t="str">
        <f>IF(B846="","",_xlfn.XLOOKUP(N846,#REF!,芝麻工资表!B:B))</f>
        <v/>
      </c>
      <c r="K846" s="105" t="str">
        <f t="shared" si="78"/>
        <v/>
      </c>
      <c r="L846" s="105" t="str">
        <f t="shared" si="79"/>
        <v/>
      </c>
      <c r="M846" s="105" t="str">
        <f>IF(Q846="","",_xlfn.XLOOKUP(Q846,立项!W:W,立项!H:H))</f>
        <v/>
      </c>
      <c r="N846" s="109" t="str">
        <f t="shared" si="80"/>
        <v/>
      </c>
      <c r="O846" s="109" t="str">
        <f t="shared" si="81"/>
        <v/>
      </c>
      <c r="P846" s="110" t="str">
        <f t="shared" si="82"/>
        <v/>
      </c>
      <c r="Q846" s="114" t="str">
        <f t="shared" si="83"/>
        <v/>
      </c>
      <c r="R846" s="82"/>
      <c r="S846" s="81"/>
      <c r="T846" s="81"/>
      <c r="U846" s="81"/>
    </row>
    <row r="847" s="72" customFormat="1" customHeight="1" spans="2:21">
      <c r="B847" s="73"/>
      <c r="C847" s="74"/>
      <c r="D847" s="74"/>
      <c r="E847" s="74"/>
      <c r="F847" s="75"/>
      <c r="G847" s="76"/>
      <c r="H847" s="77"/>
      <c r="I847" s="108" t="str">
        <f>IF(B847="","",_xlfn.XLOOKUP(N847,#REF!,#REF!))</f>
        <v/>
      </c>
      <c r="J847" s="105" t="str">
        <f>IF(B847="","",_xlfn.XLOOKUP(N847,#REF!,芝麻工资表!B:B))</f>
        <v/>
      </c>
      <c r="K847" s="105" t="str">
        <f t="shared" si="78"/>
        <v/>
      </c>
      <c r="L847" s="105" t="str">
        <f t="shared" si="79"/>
        <v/>
      </c>
      <c r="M847" s="105" t="str">
        <f>IF(Q847="","",_xlfn.XLOOKUP(Q847,立项!W:W,立项!H:H))</f>
        <v/>
      </c>
      <c r="N847" s="109" t="str">
        <f t="shared" si="80"/>
        <v/>
      </c>
      <c r="O847" s="109" t="str">
        <f t="shared" si="81"/>
        <v/>
      </c>
      <c r="P847" s="110" t="str">
        <f t="shared" si="82"/>
        <v/>
      </c>
      <c r="Q847" s="114" t="str">
        <f t="shared" si="83"/>
        <v/>
      </c>
      <c r="R847" s="82"/>
      <c r="S847" s="81"/>
      <c r="T847" s="81"/>
      <c r="U847" s="81"/>
    </row>
    <row r="848" s="72" customFormat="1" customHeight="1" spans="2:21">
      <c r="B848" s="73"/>
      <c r="C848" s="74"/>
      <c r="D848" s="74"/>
      <c r="E848" s="74"/>
      <c r="F848" s="75"/>
      <c r="G848" s="76"/>
      <c r="H848" s="77"/>
      <c r="I848" s="108" t="str">
        <f>IF(B848="","",_xlfn.XLOOKUP(N848,#REF!,#REF!))</f>
        <v/>
      </c>
      <c r="J848" s="105" t="str">
        <f>IF(B848="","",_xlfn.XLOOKUP(N848,#REF!,芝麻工资表!B:B))</f>
        <v/>
      </c>
      <c r="K848" s="105" t="str">
        <f t="shared" si="78"/>
        <v/>
      </c>
      <c r="L848" s="105" t="str">
        <f t="shared" si="79"/>
        <v/>
      </c>
      <c r="M848" s="105" t="str">
        <f>IF(Q848="","",_xlfn.XLOOKUP(Q848,立项!W:W,立项!H:H))</f>
        <v/>
      </c>
      <c r="N848" s="109" t="str">
        <f t="shared" si="80"/>
        <v/>
      </c>
      <c r="O848" s="109" t="str">
        <f t="shared" si="81"/>
        <v/>
      </c>
      <c r="P848" s="110" t="str">
        <f t="shared" si="82"/>
        <v/>
      </c>
      <c r="Q848" s="114" t="str">
        <f t="shared" si="83"/>
        <v/>
      </c>
      <c r="R848" s="82"/>
      <c r="S848" s="81"/>
      <c r="T848" s="81"/>
      <c r="U848" s="81"/>
    </row>
    <row r="849" s="72" customFormat="1" customHeight="1" spans="2:21">
      <c r="B849" s="73"/>
      <c r="C849" s="74"/>
      <c r="D849" s="74"/>
      <c r="E849" s="74"/>
      <c r="F849" s="75"/>
      <c r="G849" s="76"/>
      <c r="H849" s="77"/>
      <c r="I849" s="108" t="str">
        <f>IF(B849="","",_xlfn.XLOOKUP(N849,#REF!,#REF!))</f>
        <v/>
      </c>
      <c r="J849" s="105" t="str">
        <f>IF(B849="","",_xlfn.XLOOKUP(N849,#REF!,芝麻工资表!B:B))</f>
        <v/>
      </c>
      <c r="K849" s="105" t="str">
        <f t="shared" si="78"/>
        <v/>
      </c>
      <c r="L849" s="105" t="str">
        <f t="shared" si="79"/>
        <v/>
      </c>
      <c r="M849" s="105" t="str">
        <f>IF(Q849="","",_xlfn.XLOOKUP(Q849,立项!W:W,立项!H:H))</f>
        <v/>
      </c>
      <c r="N849" s="109" t="str">
        <f t="shared" si="80"/>
        <v/>
      </c>
      <c r="O849" s="109" t="str">
        <f t="shared" si="81"/>
        <v/>
      </c>
      <c r="P849" s="110" t="str">
        <f t="shared" si="82"/>
        <v/>
      </c>
      <c r="Q849" s="114" t="str">
        <f t="shared" si="83"/>
        <v/>
      </c>
      <c r="R849" s="82"/>
      <c r="S849" s="81"/>
      <c r="T849" s="81"/>
      <c r="U849" s="81"/>
    </row>
    <row r="850" s="72" customFormat="1" customHeight="1" spans="2:21">
      <c r="B850" s="73"/>
      <c r="C850" s="74"/>
      <c r="D850" s="74"/>
      <c r="E850" s="74"/>
      <c r="F850" s="75"/>
      <c r="G850" s="76"/>
      <c r="H850" s="77"/>
      <c r="I850" s="108" t="str">
        <f>IF(B850="","",_xlfn.XLOOKUP(N850,#REF!,#REF!))</f>
        <v/>
      </c>
      <c r="J850" s="105" t="str">
        <f>IF(B850="","",_xlfn.XLOOKUP(N850,#REF!,芝麻工资表!B:B))</f>
        <v/>
      </c>
      <c r="K850" s="105" t="str">
        <f t="shared" si="78"/>
        <v/>
      </c>
      <c r="L850" s="105" t="str">
        <f t="shared" si="79"/>
        <v/>
      </c>
      <c r="M850" s="105" t="str">
        <f>IF(Q850="","",_xlfn.XLOOKUP(Q850,立项!W:W,立项!H:H))</f>
        <v/>
      </c>
      <c r="N850" s="109" t="str">
        <f t="shared" si="80"/>
        <v/>
      </c>
      <c r="O850" s="109" t="str">
        <f t="shared" si="81"/>
        <v/>
      </c>
      <c r="P850" s="110" t="str">
        <f t="shared" si="82"/>
        <v/>
      </c>
      <c r="Q850" s="114" t="str">
        <f t="shared" si="83"/>
        <v/>
      </c>
      <c r="R850" s="82"/>
      <c r="S850" s="81"/>
      <c r="T850" s="81"/>
      <c r="U850" s="81"/>
    </row>
    <row r="851" s="72" customFormat="1" customHeight="1" spans="2:21">
      <c r="B851" s="73"/>
      <c r="C851" s="74"/>
      <c r="D851" s="74"/>
      <c r="E851" s="74"/>
      <c r="F851" s="75"/>
      <c r="G851" s="76"/>
      <c r="H851" s="77"/>
      <c r="I851" s="108" t="str">
        <f>IF(B851="","",_xlfn.XLOOKUP(N851,#REF!,#REF!))</f>
        <v/>
      </c>
      <c r="J851" s="105" t="str">
        <f>IF(B851="","",_xlfn.XLOOKUP(N851,#REF!,芝麻工资表!B:B))</f>
        <v/>
      </c>
      <c r="K851" s="105" t="str">
        <f t="shared" si="78"/>
        <v/>
      </c>
      <c r="L851" s="105" t="str">
        <f t="shared" si="79"/>
        <v/>
      </c>
      <c r="M851" s="105" t="str">
        <f>IF(Q851="","",_xlfn.XLOOKUP(Q851,立项!W:W,立项!H:H))</f>
        <v/>
      </c>
      <c r="N851" s="109" t="str">
        <f t="shared" si="80"/>
        <v/>
      </c>
      <c r="O851" s="109" t="str">
        <f t="shared" si="81"/>
        <v/>
      </c>
      <c r="P851" s="110" t="str">
        <f t="shared" si="82"/>
        <v/>
      </c>
      <c r="Q851" s="114" t="str">
        <f t="shared" si="83"/>
        <v/>
      </c>
      <c r="R851" s="82"/>
      <c r="S851" s="81"/>
      <c r="T851" s="81"/>
      <c r="U851" s="81"/>
    </row>
    <row r="852" s="72" customFormat="1" customHeight="1" spans="2:21">
      <c r="B852" s="73"/>
      <c r="C852" s="74"/>
      <c r="D852" s="74"/>
      <c r="E852" s="74"/>
      <c r="F852" s="75"/>
      <c r="G852" s="76"/>
      <c r="H852" s="77"/>
      <c r="I852" s="108" t="str">
        <f>IF(B852="","",_xlfn.XLOOKUP(N852,#REF!,#REF!))</f>
        <v/>
      </c>
      <c r="J852" s="105" t="str">
        <f>IF(B852="","",_xlfn.XLOOKUP(N852,#REF!,芝麻工资表!B:B))</f>
        <v/>
      </c>
      <c r="K852" s="105" t="str">
        <f t="shared" si="78"/>
        <v/>
      </c>
      <c r="L852" s="105" t="str">
        <f t="shared" si="79"/>
        <v/>
      </c>
      <c r="M852" s="105" t="str">
        <f>IF(Q852="","",_xlfn.XLOOKUP(Q852,立项!W:W,立项!H:H))</f>
        <v/>
      </c>
      <c r="N852" s="109" t="str">
        <f t="shared" si="80"/>
        <v/>
      </c>
      <c r="O852" s="109" t="str">
        <f t="shared" si="81"/>
        <v/>
      </c>
      <c r="P852" s="110" t="str">
        <f t="shared" si="82"/>
        <v/>
      </c>
      <c r="Q852" s="114" t="str">
        <f t="shared" si="83"/>
        <v/>
      </c>
      <c r="R852" s="82"/>
      <c r="S852" s="81"/>
      <c r="T852" s="81"/>
      <c r="U852" s="81"/>
    </row>
    <row r="853" s="72" customFormat="1" customHeight="1" spans="2:21">
      <c r="B853" s="73"/>
      <c r="C853" s="74"/>
      <c r="D853" s="74"/>
      <c r="E853" s="74"/>
      <c r="F853" s="75"/>
      <c r="G853" s="76"/>
      <c r="H853" s="77"/>
      <c r="I853" s="108" t="str">
        <f>IF(B853="","",_xlfn.XLOOKUP(N853,#REF!,#REF!))</f>
        <v/>
      </c>
      <c r="J853" s="105" t="str">
        <f>IF(B853="","",_xlfn.XLOOKUP(N853,#REF!,芝麻工资表!B:B))</f>
        <v/>
      </c>
      <c r="K853" s="105" t="str">
        <f t="shared" si="78"/>
        <v/>
      </c>
      <c r="L853" s="105" t="str">
        <f t="shared" si="79"/>
        <v/>
      </c>
      <c r="M853" s="105" t="str">
        <f>IF(Q853="","",_xlfn.XLOOKUP(Q853,立项!W:W,立项!H:H))</f>
        <v/>
      </c>
      <c r="N853" s="109" t="str">
        <f t="shared" si="80"/>
        <v/>
      </c>
      <c r="O853" s="109" t="str">
        <f t="shared" si="81"/>
        <v/>
      </c>
      <c r="P853" s="110" t="str">
        <f t="shared" si="82"/>
        <v/>
      </c>
      <c r="Q853" s="114" t="str">
        <f t="shared" si="83"/>
        <v/>
      </c>
      <c r="R853" s="82"/>
      <c r="S853" s="81"/>
      <c r="T853" s="81"/>
      <c r="U853" s="81"/>
    </row>
    <row r="854" s="72" customFormat="1" customHeight="1" spans="2:21">
      <c r="B854" s="73"/>
      <c r="C854" s="74"/>
      <c r="D854" s="74"/>
      <c r="E854" s="74"/>
      <c r="F854" s="75"/>
      <c r="G854" s="76"/>
      <c r="H854" s="77"/>
      <c r="I854" s="108" t="str">
        <f>IF(B854="","",_xlfn.XLOOKUP(N854,#REF!,#REF!))</f>
        <v/>
      </c>
      <c r="J854" s="105" t="str">
        <f>IF(B854="","",_xlfn.XLOOKUP(N854,#REF!,芝麻工资表!B:B))</f>
        <v/>
      </c>
      <c r="K854" s="105" t="str">
        <f t="shared" si="78"/>
        <v/>
      </c>
      <c r="L854" s="105" t="str">
        <f t="shared" si="79"/>
        <v/>
      </c>
      <c r="M854" s="105" t="str">
        <f>IF(Q854="","",_xlfn.XLOOKUP(Q854,立项!W:W,立项!H:H))</f>
        <v/>
      </c>
      <c r="N854" s="109" t="str">
        <f t="shared" si="80"/>
        <v/>
      </c>
      <c r="O854" s="109" t="str">
        <f t="shared" si="81"/>
        <v/>
      </c>
      <c r="P854" s="110" t="str">
        <f t="shared" si="82"/>
        <v/>
      </c>
      <c r="Q854" s="114" t="str">
        <f t="shared" si="83"/>
        <v/>
      </c>
      <c r="R854" s="82"/>
      <c r="S854" s="81"/>
      <c r="T854" s="81"/>
      <c r="U854" s="81"/>
    </row>
    <row r="855" s="72" customFormat="1" customHeight="1" spans="2:21">
      <c r="B855" s="73"/>
      <c r="C855" s="74"/>
      <c r="D855" s="74"/>
      <c r="E855" s="74"/>
      <c r="F855" s="75"/>
      <c r="G855" s="76"/>
      <c r="H855" s="77"/>
      <c r="I855" s="108" t="str">
        <f>IF(B855="","",_xlfn.XLOOKUP(N855,#REF!,#REF!))</f>
        <v/>
      </c>
      <c r="J855" s="105" t="str">
        <f>IF(B855="","",_xlfn.XLOOKUP(N855,#REF!,芝麻工资表!B:B))</f>
        <v/>
      </c>
      <c r="K855" s="105" t="str">
        <f t="shared" si="78"/>
        <v/>
      </c>
      <c r="L855" s="105" t="str">
        <f t="shared" si="79"/>
        <v/>
      </c>
      <c r="M855" s="105" t="str">
        <f>IF(Q855="","",_xlfn.XLOOKUP(Q855,立项!W:W,立项!H:H))</f>
        <v/>
      </c>
      <c r="N855" s="109" t="str">
        <f t="shared" si="80"/>
        <v/>
      </c>
      <c r="O855" s="109" t="str">
        <f t="shared" si="81"/>
        <v/>
      </c>
      <c r="P855" s="110" t="str">
        <f t="shared" si="82"/>
        <v/>
      </c>
      <c r="Q855" s="114" t="str">
        <f t="shared" si="83"/>
        <v/>
      </c>
      <c r="R855" s="82"/>
      <c r="S855" s="81"/>
      <c r="T855" s="81"/>
      <c r="U855" s="81"/>
    </row>
    <row r="856" s="72" customFormat="1" customHeight="1" spans="2:21">
      <c r="B856" s="73"/>
      <c r="C856" s="74"/>
      <c r="D856" s="74"/>
      <c r="E856" s="74"/>
      <c r="F856" s="75"/>
      <c r="G856" s="76"/>
      <c r="H856" s="77"/>
      <c r="I856" s="108" t="str">
        <f>IF(B856="","",_xlfn.XLOOKUP(N856,#REF!,#REF!))</f>
        <v/>
      </c>
      <c r="J856" s="105" t="str">
        <f>IF(B856="","",_xlfn.XLOOKUP(N856,#REF!,芝麻工资表!B:B))</f>
        <v/>
      </c>
      <c r="K856" s="105" t="str">
        <f t="shared" si="78"/>
        <v/>
      </c>
      <c r="L856" s="105" t="str">
        <f t="shared" si="79"/>
        <v/>
      </c>
      <c r="M856" s="105" t="str">
        <f>IF(Q856="","",_xlfn.XLOOKUP(Q856,立项!W:W,立项!H:H))</f>
        <v/>
      </c>
      <c r="N856" s="109" t="str">
        <f t="shared" si="80"/>
        <v/>
      </c>
      <c r="O856" s="109" t="str">
        <f t="shared" si="81"/>
        <v/>
      </c>
      <c r="P856" s="110" t="str">
        <f t="shared" si="82"/>
        <v/>
      </c>
      <c r="Q856" s="114" t="str">
        <f t="shared" si="83"/>
        <v/>
      </c>
      <c r="R856" s="82"/>
      <c r="S856" s="81"/>
      <c r="T856" s="81"/>
      <c r="U856" s="81"/>
    </row>
    <row r="857" s="72" customFormat="1" customHeight="1" spans="2:21">
      <c r="B857" s="73"/>
      <c r="C857" s="74"/>
      <c r="D857" s="74"/>
      <c r="E857" s="74"/>
      <c r="F857" s="75"/>
      <c r="G857" s="76"/>
      <c r="H857" s="77"/>
      <c r="I857" s="108" t="str">
        <f>IF(B857="","",_xlfn.XLOOKUP(N857,#REF!,#REF!))</f>
        <v/>
      </c>
      <c r="J857" s="105" t="str">
        <f>IF(B857="","",_xlfn.XLOOKUP(N857,#REF!,芝麻工资表!B:B))</f>
        <v/>
      </c>
      <c r="K857" s="105" t="str">
        <f t="shared" si="78"/>
        <v/>
      </c>
      <c r="L857" s="105" t="str">
        <f t="shared" si="79"/>
        <v/>
      </c>
      <c r="M857" s="105" t="str">
        <f>IF(Q857="","",_xlfn.XLOOKUP(Q857,立项!W:W,立项!H:H))</f>
        <v/>
      </c>
      <c r="N857" s="109" t="str">
        <f t="shared" si="80"/>
        <v/>
      </c>
      <c r="O857" s="109" t="str">
        <f t="shared" si="81"/>
        <v/>
      </c>
      <c r="P857" s="110" t="str">
        <f t="shared" si="82"/>
        <v/>
      </c>
      <c r="Q857" s="114" t="str">
        <f t="shared" si="83"/>
        <v/>
      </c>
      <c r="R857" s="82"/>
      <c r="S857" s="81"/>
      <c r="T857" s="81"/>
      <c r="U857" s="81"/>
    </row>
    <row r="858" s="72" customFormat="1" customHeight="1" spans="2:21">
      <c r="B858" s="73"/>
      <c r="C858" s="74"/>
      <c r="D858" s="74"/>
      <c r="E858" s="74"/>
      <c r="F858" s="75"/>
      <c r="G858" s="76"/>
      <c r="H858" s="77"/>
      <c r="I858" s="108" t="str">
        <f>IF(B858="","",_xlfn.XLOOKUP(N858,#REF!,#REF!))</f>
        <v/>
      </c>
      <c r="J858" s="105" t="str">
        <f>IF(B858="","",_xlfn.XLOOKUP(N858,#REF!,芝麻工资表!B:B))</f>
        <v/>
      </c>
      <c r="K858" s="105" t="str">
        <f t="shared" si="78"/>
        <v/>
      </c>
      <c r="L858" s="105" t="str">
        <f t="shared" si="79"/>
        <v/>
      </c>
      <c r="M858" s="105" t="str">
        <f>IF(Q858="","",_xlfn.XLOOKUP(Q858,立项!W:W,立项!H:H))</f>
        <v/>
      </c>
      <c r="N858" s="109" t="str">
        <f t="shared" si="80"/>
        <v/>
      </c>
      <c r="O858" s="109" t="str">
        <f t="shared" si="81"/>
        <v/>
      </c>
      <c r="P858" s="110" t="str">
        <f t="shared" si="82"/>
        <v/>
      </c>
      <c r="Q858" s="114" t="str">
        <f t="shared" si="83"/>
        <v/>
      </c>
      <c r="R858" s="82"/>
      <c r="S858" s="81"/>
      <c r="T858" s="81"/>
      <c r="U858" s="81"/>
    </row>
    <row r="859" s="72" customFormat="1" customHeight="1" spans="2:21">
      <c r="B859" s="73"/>
      <c r="C859" s="74"/>
      <c r="D859" s="74"/>
      <c r="E859" s="74"/>
      <c r="F859" s="75"/>
      <c r="G859" s="76"/>
      <c r="H859" s="77"/>
      <c r="I859" s="108" t="str">
        <f>IF(B859="","",_xlfn.XLOOKUP(N859,#REF!,#REF!))</f>
        <v/>
      </c>
      <c r="J859" s="105" t="str">
        <f>IF(B859="","",_xlfn.XLOOKUP(N859,#REF!,芝麻工资表!B:B))</f>
        <v/>
      </c>
      <c r="K859" s="105" t="str">
        <f t="shared" si="78"/>
        <v/>
      </c>
      <c r="L859" s="105" t="str">
        <f t="shared" si="79"/>
        <v/>
      </c>
      <c r="M859" s="105" t="str">
        <f>IF(Q859="","",_xlfn.XLOOKUP(Q859,立项!W:W,立项!H:H))</f>
        <v/>
      </c>
      <c r="N859" s="109" t="str">
        <f t="shared" si="80"/>
        <v/>
      </c>
      <c r="O859" s="109" t="str">
        <f t="shared" si="81"/>
        <v/>
      </c>
      <c r="P859" s="110" t="str">
        <f t="shared" si="82"/>
        <v/>
      </c>
      <c r="Q859" s="114" t="str">
        <f t="shared" si="83"/>
        <v/>
      </c>
      <c r="R859" s="82"/>
      <c r="S859" s="81"/>
      <c r="T859" s="81"/>
      <c r="U859" s="81"/>
    </row>
    <row r="860" s="72" customFormat="1" customHeight="1" spans="2:21">
      <c r="B860" s="73"/>
      <c r="C860" s="74"/>
      <c r="D860" s="74"/>
      <c r="E860" s="74"/>
      <c r="F860" s="75"/>
      <c r="G860" s="76"/>
      <c r="H860" s="77"/>
      <c r="I860" s="108" t="str">
        <f>IF(B860="","",_xlfn.XLOOKUP(N860,#REF!,#REF!))</f>
        <v/>
      </c>
      <c r="J860" s="105" t="str">
        <f>IF(B860="","",_xlfn.XLOOKUP(N860,#REF!,芝麻工资表!B:B))</f>
        <v/>
      </c>
      <c r="K860" s="105" t="str">
        <f t="shared" si="78"/>
        <v/>
      </c>
      <c r="L860" s="105" t="str">
        <f t="shared" si="79"/>
        <v/>
      </c>
      <c r="M860" s="105" t="str">
        <f>IF(Q860="","",_xlfn.XLOOKUP(Q860,立项!W:W,立项!H:H))</f>
        <v/>
      </c>
      <c r="N860" s="109" t="str">
        <f t="shared" si="80"/>
        <v/>
      </c>
      <c r="O860" s="109" t="str">
        <f t="shared" si="81"/>
        <v/>
      </c>
      <c r="P860" s="110" t="str">
        <f t="shared" si="82"/>
        <v/>
      </c>
      <c r="Q860" s="114" t="str">
        <f t="shared" si="83"/>
        <v/>
      </c>
      <c r="R860" s="82"/>
      <c r="S860" s="81"/>
      <c r="T860" s="81"/>
      <c r="U860" s="81"/>
    </row>
    <row r="861" s="72" customFormat="1" customHeight="1" spans="2:21">
      <c r="B861" s="73"/>
      <c r="C861" s="74"/>
      <c r="D861" s="74"/>
      <c r="E861" s="74"/>
      <c r="F861" s="75"/>
      <c r="G861" s="76"/>
      <c r="H861" s="77"/>
      <c r="I861" s="108" t="str">
        <f>IF(B861="","",_xlfn.XLOOKUP(N861,#REF!,#REF!))</f>
        <v/>
      </c>
      <c r="J861" s="105" t="str">
        <f>IF(B861="","",_xlfn.XLOOKUP(N861,#REF!,芝麻工资表!B:B))</f>
        <v/>
      </c>
      <c r="K861" s="105" t="str">
        <f t="shared" si="78"/>
        <v/>
      </c>
      <c r="L861" s="105" t="str">
        <f t="shared" si="79"/>
        <v/>
      </c>
      <c r="M861" s="105" t="str">
        <f>IF(Q861="","",_xlfn.XLOOKUP(Q861,立项!W:W,立项!H:H))</f>
        <v/>
      </c>
      <c r="N861" s="109" t="str">
        <f t="shared" si="80"/>
        <v/>
      </c>
      <c r="O861" s="109" t="str">
        <f t="shared" si="81"/>
        <v/>
      </c>
      <c r="P861" s="110" t="str">
        <f t="shared" si="82"/>
        <v/>
      </c>
      <c r="Q861" s="114" t="str">
        <f t="shared" si="83"/>
        <v/>
      </c>
      <c r="R861" s="82"/>
      <c r="S861" s="81"/>
      <c r="T861" s="81"/>
      <c r="U861" s="81"/>
    </row>
    <row r="862" s="72" customFormat="1" customHeight="1" spans="2:21">
      <c r="B862" s="73"/>
      <c r="C862" s="74"/>
      <c r="D862" s="74"/>
      <c r="E862" s="74"/>
      <c r="F862" s="75"/>
      <c r="G862" s="76"/>
      <c r="H862" s="77"/>
      <c r="I862" s="108" t="str">
        <f>IF(B862="","",_xlfn.XLOOKUP(N862,#REF!,#REF!))</f>
        <v/>
      </c>
      <c r="J862" s="105" t="str">
        <f>IF(B862="","",_xlfn.XLOOKUP(N862,#REF!,芝麻工资表!B:B))</f>
        <v/>
      </c>
      <c r="K862" s="105" t="str">
        <f t="shared" si="78"/>
        <v/>
      </c>
      <c r="L862" s="105" t="str">
        <f t="shared" si="79"/>
        <v/>
      </c>
      <c r="M862" s="105" t="str">
        <f>IF(Q862="","",_xlfn.XLOOKUP(Q862,立项!W:W,立项!H:H))</f>
        <v/>
      </c>
      <c r="N862" s="109" t="str">
        <f t="shared" si="80"/>
        <v/>
      </c>
      <c r="O862" s="109" t="str">
        <f t="shared" si="81"/>
        <v/>
      </c>
      <c r="P862" s="110" t="str">
        <f t="shared" si="82"/>
        <v/>
      </c>
      <c r="Q862" s="114" t="str">
        <f t="shared" si="83"/>
        <v/>
      </c>
      <c r="R862" s="82"/>
      <c r="S862" s="81"/>
      <c r="T862" s="81"/>
      <c r="U862" s="81"/>
    </row>
    <row r="863" s="72" customFormat="1" customHeight="1" spans="2:21">
      <c r="B863" s="73"/>
      <c r="C863" s="74"/>
      <c r="D863" s="74"/>
      <c r="E863" s="74"/>
      <c r="F863" s="75"/>
      <c r="G863" s="76"/>
      <c r="H863" s="77"/>
      <c r="I863" s="108" t="str">
        <f>IF(B863="","",_xlfn.XLOOKUP(N863,#REF!,#REF!))</f>
        <v/>
      </c>
      <c r="J863" s="105" t="str">
        <f>IF(B863="","",_xlfn.XLOOKUP(N863,#REF!,芝麻工资表!B:B))</f>
        <v/>
      </c>
      <c r="K863" s="105" t="str">
        <f t="shared" si="78"/>
        <v/>
      </c>
      <c r="L863" s="105" t="str">
        <f t="shared" si="79"/>
        <v/>
      </c>
      <c r="M863" s="105" t="str">
        <f>IF(Q863="","",_xlfn.XLOOKUP(Q863,立项!W:W,立项!H:H))</f>
        <v/>
      </c>
      <c r="N863" s="109" t="str">
        <f t="shared" si="80"/>
        <v/>
      </c>
      <c r="O863" s="109" t="str">
        <f t="shared" si="81"/>
        <v/>
      </c>
      <c r="P863" s="110" t="str">
        <f t="shared" si="82"/>
        <v/>
      </c>
      <c r="Q863" s="114" t="str">
        <f t="shared" si="83"/>
        <v/>
      </c>
      <c r="R863" s="82"/>
      <c r="S863" s="81"/>
      <c r="T863" s="81"/>
      <c r="U863" s="81"/>
    </row>
    <row r="864" s="72" customFormat="1" customHeight="1" spans="2:21">
      <c r="B864" s="73"/>
      <c r="C864" s="74"/>
      <c r="D864" s="74"/>
      <c r="E864" s="74"/>
      <c r="F864" s="75"/>
      <c r="G864" s="76"/>
      <c r="H864" s="77"/>
      <c r="I864" s="108" t="str">
        <f>IF(B864="","",_xlfn.XLOOKUP(N864,#REF!,#REF!))</f>
        <v/>
      </c>
      <c r="J864" s="105" t="str">
        <f>IF(B864="","",_xlfn.XLOOKUP(N864,#REF!,芝麻工资表!B:B))</f>
        <v/>
      </c>
      <c r="K864" s="105" t="str">
        <f t="shared" si="78"/>
        <v/>
      </c>
      <c r="L864" s="105" t="str">
        <f t="shared" si="79"/>
        <v/>
      </c>
      <c r="M864" s="105" t="str">
        <f>IF(Q864="","",_xlfn.XLOOKUP(Q864,立项!W:W,立项!H:H))</f>
        <v/>
      </c>
      <c r="N864" s="109" t="str">
        <f t="shared" si="80"/>
        <v/>
      </c>
      <c r="O864" s="109" t="str">
        <f t="shared" si="81"/>
        <v/>
      </c>
      <c r="P864" s="110" t="str">
        <f t="shared" si="82"/>
        <v/>
      </c>
      <c r="Q864" s="114" t="str">
        <f t="shared" si="83"/>
        <v/>
      </c>
      <c r="R864" s="82"/>
      <c r="S864" s="81"/>
      <c r="T864" s="81"/>
      <c r="U864" s="81"/>
    </row>
    <row r="865" s="72" customFormat="1" customHeight="1" spans="2:21">
      <c r="B865" s="73"/>
      <c r="C865" s="74"/>
      <c r="D865" s="74"/>
      <c r="E865" s="74"/>
      <c r="F865" s="75"/>
      <c r="G865" s="76"/>
      <c r="H865" s="77"/>
      <c r="I865" s="108" t="str">
        <f>IF(B865="","",_xlfn.XLOOKUP(N865,#REF!,#REF!))</f>
        <v/>
      </c>
      <c r="J865" s="105" t="str">
        <f>IF(B865="","",_xlfn.XLOOKUP(N865,#REF!,芝麻工资表!B:B))</f>
        <v/>
      </c>
      <c r="K865" s="105" t="str">
        <f t="shared" si="78"/>
        <v/>
      </c>
      <c r="L865" s="105" t="str">
        <f t="shared" si="79"/>
        <v/>
      </c>
      <c r="M865" s="105" t="str">
        <f>IF(Q865="","",_xlfn.XLOOKUP(Q865,立项!W:W,立项!H:H))</f>
        <v/>
      </c>
      <c r="N865" s="109" t="str">
        <f t="shared" si="80"/>
        <v/>
      </c>
      <c r="O865" s="109" t="str">
        <f t="shared" si="81"/>
        <v/>
      </c>
      <c r="P865" s="110" t="str">
        <f t="shared" si="82"/>
        <v/>
      </c>
      <c r="Q865" s="114" t="str">
        <f t="shared" si="83"/>
        <v/>
      </c>
      <c r="R865" s="82"/>
      <c r="S865" s="81"/>
      <c r="T865" s="81"/>
      <c r="U865" s="81"/>
    </row>
    <row r="866" s="72" customFormat="1" customHeight="1" spans="2:21">
      <c r="B866" s="73"/>
      <c r="C866" s="74"/>
      <c r="D866" s="74"/>
      <c r="E866" s="74"/>
      <c r="F866" s="75"/>
      <c r="G866" s="76"/>
      <c r="H866" s="77"/>
      <c r="I866" s="108" t="str">
        <f>IF(B866="","",_xlfn.XLOOKUP(N866,#REF!,#REF!))</f>
        <v/>
      </c>
      <c r="J866" s="105" t="str">
        <f>IF(B866="","",_xlfn.XLOOKUP(N866,#REF!,芝麻工资表!B:B))</f>
        <v/>
      </c>
      <c r="K866" s="105" t="str">
        <f t="shared" si="78"/>
        <v/>
      </c>
      <c r="L866" s="105" t="str">
        <f t="shared" si="79"/>
        <v/>
      </c>
      <c r="M866" s="105" t="str">
        <f>IF(Q866="","",_xlfn.XLOOKUP(Q866,立项!W:W,立项!H:H))</f>
        <v/>
      </c>
      <c r="N866" s="109" t="str">
        <f t="shared" si="80"/>
        <v/>
      </c>
      <c r="O866" s="109" t="str">
        <f t="shared" si="81"/>
        <v/>
      </c>
      <c r="P866" s="110" t="str">
        <f t="shared" si="82"/>
        <v/>
      </c>
      <c r="Q866" s="114" t="str">
        <f t="shared" si="83"/>
        <v/>
      </c>
      <c r="R866" s="82"/>
      <c r="S866" s="81"/>
      <c r="T866" s="81"/>
      <c r="U866" s="81"/>
    </row>
    <row r="867" s="72" customFormat="1" customHeight="1" spans="2:21">
      <c r="B867" s="73"/>
      <c r="C867" s="74"/>
      <c r="D867" s="74"/>
      <c r="E867" s="74"/>
      <c r="F867" s="75"/>
      <c r="G867" s="76"/>
      <c r="H867" s="77"/>
      <c r="I867" s="108" t="str">
        <f>IF(B867="","",_xlfn.XLOOKUP(N867,#REF!,#REF!))</f>
        <v/>
      </c>
      <c r="J867" s="105" t="str">
        <f>IF(B867="","",_xlfn.XLOOKUP(N867,#REF!,芝麻工资表!B:B))</f>
        <v/>
      </c>
      <c r="K867" s="105" t="str">
        <f t="shared" si="78"/>
        <v/>
      </c>
      <c r="L867" s="105" t="str">
        <f t="shared" si="79"/>
        <v/>
      </c>
      <c r="M867" s="105" t="str">
        <f>IF(Q867="","",_xlfn.XLOOKUP(Q867,立项!W:W,立项!H:H))</f>
        <v/>
      </c>
      <c r="N867" s="109" t="str">
        <f t="shared" si="80"/>
        <v/>
      </c>
      <c r="O867" s="109" t="str">
        <f t="shared" si="81"/>
        <v/>
      </c>
      <c r="P867" s="110" t="str">
        <f t="shared" si="82"/>
        <v/>
      </c>
      <c r="Q867" s="114" t="str">
        <f t="shared" si="83"/>
        <v/>
      </c>
      <c r="R867" s="82"/>
      <c r="S867" s="81"/>
      <c r="T867" s="81"/>
      <c r="U867" s="81"/>
    </row>
    <row r="868" s="72" customFormat="1" customHeight="1" spans="2:21">
      <c r="B868" s="73"/>
      <c r="C868" s="74"/>
      <c r="D868" s="74"/>
      <c r="E868" s="74"/>
      <c r="F868" s="75"/>
      <c r="G868" s="76"/>
      <c r="H868" s="77"/>
      <c r="I868" s="108" t="str">
        <f>IF(B868="","",_xlfn.XLOOKUP(N868,#REF!,#REF!))</f>
        <v/>
      </c>
      <c r="J868" s="105" t="str">
        <f>IF(B868="","",_xlfn.XLOOKUP(N868,#REF!,芝麻工资表!B:B))</f>
        <v/>
      </c>
      <c r="K868" s="105" t="str">
        <f t="shared" si="78"/>
        <v/>
      </c>
      <c r="L868" s="105" t="str">
        <f t="shared" si="79"/>
        <v/>
      </c>
      <c r="M868" s="105" t="str">
        <f>IF(Q868="","",_xlfn.XLOOKUP(Q868,立项!W:W,立项!H:H))</f>
        <v/>
      </c>
      <c r="N868" s="109" t="str">
        <f t="shared" si="80"/>
        <v/>
      </c>
      <c r="O868" s="109" t="str">
        <f t="shared" si="81"/>
        <v/>
      </c>
      <c r="P868" s="110" t="str">
        <f t="shared" si="82"/>
        <v/>
      </c>
      <c r="Q868" s="114" t="str">
        <f t="shared" si="83"/>
        <v/>
      </c>
      <c r="R868" s="82"/>
      <c r="S868" s="81"/>
      <c r="T868" s="81"/>
      <c r="U868" s="81"/>
    </row>
    <row r="869" s="72" customFormat="1" customHeight="1" spans="2:21">
      <c r="B869" s="73"/>
      <c r="C869" s="74"/>
      <c r="D869" s="74"/>
      <c r="E869" s="74"/>
      <c r="F869" s="75"/>
      <c r="G869" s="76"/>
      <c r="H869" s="77"/>
      <c r="I869" s="108" t="str">
        <f>IF(B869="","",_xlfn.XLOOKUP(N869,#REF!,#REF!))</f>
        <v/>
      </c>
      <c r="J869" s="105" t="str">
        <f>IF(B869="","",_xlfn.XLOOKUP(N869,#REF!,芝麻工资表!B:B))</f>
        <v/>
      </c>
      <c r="K869" s="105" t="str">
        <f t="shared" si="78"/>
        <v/>
      </c>
      <c r="L869" s="105" t="str">
        <f t="shared" si="79"/>
        <v/>
      </c>
      <c r="M869" s="105" t="str">
        <f>IF(Q869="","",_xlfn.XLOOKUP(Q869,立项!W:W,立项!H:H))</f>
        <v/>
      </c>
      <c r="N869" s="109" t="str">
        <f t="shared" si="80"/>
        <v/>
      </c>
      <c r="O869" s="109" t="str">
        <f t="shared" si="81"/>
        <v/>
      </c>
      <c r="P869" s="110" t="str">
        <f t="shared" si="82"/>
        <v/>
      </c>
      <c r="Q869" s="114" t="str">
        <f t="shared" si="83"/>
        <v/>
      </c>
      <c r="R869" s="82"/>
      <c r="S869" s="81"/>
      <c r="T869" s="81"/>
      <c r="U869" s="81"/>
    </row>
    <row r="870" s="72" customFormat="1" customHeight="1" spans="2:21">
      <c r="B870" s="73"/>
      <c r="C870" s="74"/>
      <c r="D870" s="74"/>
      <c r="E870" s="74"/>
      <c r="F870" s="75"/>
      <c r="G870" s="76"/>
      <c r="H870" s="77"/>
      <c r="I870" s="108" t="str">
        <f>IF(B870="","",_xlfn.XLOOKUP(N870,#REF!,#REF!))</f>
        <v/>
      </c>
      <c r="J870" s="105" t="str">
        <f>IF(B870="","",_xlfn.XLOOKUP(N870,#REF!,芝麻工资表!B:B))</f>
        <v/>
      </c>
      <c r="K870" s="105" t="str">
        <f t="shared" si="78"/>
        <v/>
      </c>
      <c r="L870" s="105" t="str">
        <f t="shared" si="79"/>
        <v/>
      </c>
      <c r="M870" s="105" t="str">
        <f>IF(Q870="","",_xlfn.XLOOKUP(Q870,立项!W:W,立项!H:H))</f>
        <v/>
      </c>
      <c r="N870" s="109" t="str">
        <f t="shared" si="80"/>
        <v/>
      </c>
      <c r="O870" s="109" t="str">
        <f t="shared" si="81"/>
        <v/>
      </c>
      <c r="P870" s="110" t="str">
        <f t="shared" si="82"/>
        <v/>
      </c>
      <c r="Q870" s="114" t="str">
        <f t="shared" si="83"/>
        <v/>
      </c>
      <c r="R870" s="82"/>
      <c r="S870" s="81"/>
      <c r="T870" s="81"/>
      <c r="U870" s="81"/>
    </row>
    <row r="871" s="72" customFormat="1" customHeight="1" spans="2:21">
      <c r="B871" s="73"/>
      <c r="C871" s="74"/>
      <c r="D871" s="74"/>
      <c r="E871" s="74"/>
      <c r="F871" s="75"/>
      <c r="G871" s="76"/>
      <c r="H871" s="77"/>
      <c r="I871" s="108" t="str">
        <f>IF(B871="","",_xlfn.XLOOKUP(N871,#REF!,#REF!))</f>
        <v/>
      </c>
      <c r="J871" s="105" t="str">
        <f>IF(B871="","",_xlfn.XLOOKUP(N871,#REF!,芝麻工资表!B:B))</f>
        <v/>
      </c>
      <c r="K871" s="105" t="str">
        <f t="shared" si="78"/>
        <v/>
      </c>
      <c r="L871" s="105" t="str">
        <f t="shared" si="79"/>
        <v/>
      </c>
      <c r="M871" s="105" t="str">
        <f>IF(Q871="","",_xlfn.XLOOKUP(Q871,立项!W:W,立项!H:H))</f>
        <v/>
      </c>
      <c r="N871" s="109" t="str">
        <f t="shared" si="80"/>
        <v/>
      </c>
      <c r="O871" s="109" t="str">
        <f t="shared" si="81"/>
        <v/>
      </c>
      <c r="P871" s="110" t="str">
        <f t="shared" si="82"/>
        <v/>
      </c>
      <c r="Q871" s="114" t="str">
        <f t="shared" si="83"/>
        <v/>
      </c>
      <c r="R871" s="82"/>
      <c r="S871" s="81"/>
      <c r="T871" s="81"/>
      <c r="U871" s="81"/>
    </row>
    <row r="872" s="72" customFormat="1" customHeight="1" spans="2:21">
      <c r="B872" s="73"/>
      <c r="C872" s="74"/>
      <c r="D872" s="74"/>
      <c r="E872" s="74"/>
      <c r="F872" s="75"/>
      <c r="G872" s="76"/>
      <c r="H872" s="77"/>
      <c r="I872" s="108" t="str">
        <f>IF(B872="","",_xlfn.XLOOKUP(N872,#REF!,#REF!))</f>
        <v/>
      </c>
      <c r="J872" s="105" t="str">
        <f>IF(B872="","",_xlfn.XLOOKUP(N872,#REF!,芝麻工资表!B:B))</f>
        <v/>
      </c>
      <c r="K872" s="105" t="str">
        <f t="shared" si="78"/>
        <v/>
      </c>
      <c r="L872" s="105" t="str">
        <f t="shared" si="79"/>
        <v/>
      </c>
      <c r="M872" s="105" t="str">
        <f>IF(Q872="","",_xlfn.XLOOKUP(Q872,立项!W:W,立项!H:H))</f>
        <v/>
      </c>
      <c r="N872" s="109" t="str">
        <f t="shared" si="80"/>
        <v/>
      </c>
      <c r="O872" s="109" t="str">
        <f t="shared" si="81"/>
        <v/>
      </c>
      <c r="P872" s="110" t="str">
        <f t="shared" si="82"/>
        <v/>
      </c>
      <c r="Q872" s="114" t="str">
        <f t="shared" si="83"/>
        <v/>
      </c>
      <c r="R872" s="82"/>
      <c r="S872" s="81"/>
      <c r="T872" s="81"/>
      <c r="U872" s="81"/>
    </row>
    <row r="873" s="72" customFormat="1" customHeight="1" spans="2:21">
      <c r="B873" s="73"/>
      <c r="C873" s="74"/>
      <c r="D873" s="74"/>
      <c r="E873" s="74"/>
      <c r="F873" s="75"/>
      <c r="G873" s="76"/>
      <c r="H873" s="77"/>
      <c r="I873" s="108" t="str">
        <f>IF(B873="","",_xlfn.XLOOKUP(N873,#REF!,#REF!))</f>
        <v/>
      </c>
      <c r="J873" s="105" t="str">
        <f>IF(B873="","",_xlfn.XLOOKUP(N873,#REF!,芝麻工资表!B:B))</f>
        <v/>
      </c>
      <c r="K873" s="105" t="str">
        <f t="shared" si="78"/>
        <v/>
      </c>
      <c r="L873" s="105" t="str">
        <f t="shared" si="79"/>
        <v/>
      </c>
      <c r="M873" s="105" t="str">
        <f>IF(Q873="","",_xlfn.XLOOKUP(Q873,立项!W:W,立项!H:H))</f>
        <v/>
      </c>
      <c r="N873" s="109" t="str">
        <f t="shared" si="80"/>
        <v/>
      </c>
      <c r="O873" s="109" t="str">
        <f t="shared" si="81"/>
        <v/>
      </c>
      <c r="P873" s="110" t="str">
        <f t="shared" si="82"/>
        <v/>
      </c>
      <c r="Q873" s="114" t="str">
        <f t="shared" si="83"/>
        <v/>
      </c>
      <c r="R873" s="82"/>
      <c r="S873" s="81"/>
      <c r="T873" s="81"/>
      <c r="U873" s="81"/>
    </row>
    <row r="874" s="72" customFormat="1" customHeight="1" spans="2:21">
      <c r="B874" s="73"/>
      <c r="C874" s="74"/>
      <c r="D874" s="74"/>
      <c r="E874" s="74"/>
      <c r="F874" s="75"/>
      <c r="G874" s="76"/>
      <c r="H874" s="77"/>
      <c r="I874" s="108" t="str">
        <f>IF(B874="","",_xlfn.XLOOKUP(N874,#REF!,#REF!))</f>
        <v/>
      </c>
      <c r="J874" s="105" t="str">
        <f>IF(B874="","",_xlfn.XLOOKUP(N874,#REF!,芝麻工资表!B:B))</f>
        <v/>
      </c>
      <c r="K874" s="105" t="str">
        <f t="shared" si="78"/>
        <v/>
      </c>
      <c r="L874" s="105" t="str">
        <f t="shared" si="79"/>
        <v/>
      </c>
      <c r="M874" s="105" t="str">
        <f>IF(Q874="","",_xlfn.XLOOKUP(Q874,立项!W:W,立项!H:H))</f>
        <v/>
      </c>
      <c r="N874" s="109" t="str">
        <f t="shared" si="80"/>
        <v/>
      </c>
      <c r="O874" s="109" t="str">
        <f t="shared" si="81"/>
        <v/>
      </c>
      <c r="P874" s="110" t="str">
        <f t="shared" si="82"/>
        <v/>
      </c>
      <c r="Q874" s="114" t="str">
        <f t="shared" si="83"/>
        <v/>
      </c>
      <c r="R874" s="82"/>
      <c r="S874" s="81"/>
      <c r="T874" s="81"/>
      <c r="U874" s="81"/>
    </row>
    <row r="875" s="72" customFormat="1" customHeight="1" spans="2:21">
      <c r="B875" s="73"/>
      <c r="C875" s="74"/>
      <c r="D875" s="74"/>
      <c r="E875" s="74"/>
      <c r="F875" s="75"/>
      <c r="G875" s="76"/>
      <c r="H875" s="77"/>
      <c r="I875" s="108" t="str">
        <f>IF(B875="","",_xlfn.XLOOKUP(N875,#REF!,#REF!))</f>
        <v/>
      </c>
      <c r="J875" s="105" t="str">
        <f>IF(B875="","",_xlfn.XLOOKUP(N875,#REF!,芝麻工资表!B:B))</f>
        <v/>
      </c>
      <c r="K875" s="105" t="str">
        <f t="shared" si="78"/>
        <v/>
      </c>
      <c r="L875" s="105" t="str">
        <f t="shared" si="79"/>
        <v/>
      </c>
      <c r="M875" s="105" t="str">
        <f>IF(Q875="","",_xlfn.XLOOKUP(Q875,立项!W:W,立项!H:H))</f>
        <v/>
      </c>
      <c r="N875" s="109" t="str">
        <f t="shared" si="80"/>
        <v/>
      </c>
      <c r="O875" s="109" t="str">
        <f t="shared" si="81"/>
        <v/>
      </c>
      <c r="P875" s="110" t="str">
        <f t="shared" si="82"/>
        <v/>
      </c>
      <c r="Q875" s="114" t="str">
        <f t="shared" si="83"/>
        <v/>
      </c>
      <c r="R875" s="82"/>
      <c r="S875" s="81"/>
      <c r="T875" s="81"/>
      <c r="U875" s="81"/>
    </row>
    <row r="876" s="72" customFormat="1" customHeight="1" spans="2:21">
      <c r="B876" s="73"/>
      <c r="C876" s="74"/>
      <c r="D876" s="74"/>
      <c r="E876" s="74"/>
      <c r="F876" s="75"/>
      <c r="G876" s="76"/>
      <c r="H876" s="77"/>
      <c r="I876" s="108" t="str">
        <f>IF(B876="","",_xlfn.XLOOKUP(N876,#REF!,#REF!))</f>
        <v/>
      </c>
      <c r="J876" s="105" t="str">
        <f>IF(B876="","",_xlfn.XLOOKUP(N876,#REF!,芝麻工资表!B:B))</f>
        <v/>
      </c>
      <c r="K876" s="105" t="str">
        <f t="shared" si="78"/>
        <v/>
      </c>
      <c r="L876" s="105" t="str">
        <f t="shared" si="79"/>
        <v/>
      </c>
      <c r="M876" s="105" t="str">
        <f>IF(Q876="","",_xlfn.XLOOKUP(Q876,立项!W:W,立项!H:H))</f>
        <v/>
      </c>
      <c r="N876" s="109" t="str">
        <f t="shared" si="80"/>
        <v/>
      </c>
      <c r="O876" s="109" t="str">
        <f t="shared" si="81"/>
        <v/>
      </c>
      <c r="P876" s="110" t="str">
        <f t="shared" si="82"/>
        <v/>
      </c>
      <c r="Q876" s="114" t="str">
        <f t="shared" si="83"/>
        <v/>
      </c>
      <c r="R876" s="82"/>
      <c r="S876" s="81"/>
      <c r="T876" s="81"/>
      <c r="U876" s="81"/>
    </row>
    <row r="877" s="72" customFormat="1" customHeight="1" spans="2:21">
      <c r="B877" s="73"/>
      <c r="C877" s="74"/>
      <c r="D877" s="74"/>
      <c r="E877" s="74"/>
      <c r="F877" s="75"/>
      <c r="G877" s="76"/>
      <c r="H877" s="77"/>
      <c r="I877" s="108" t="str">
        <f>IF(B877="","",_xlfn.XLOOKUP(N877,#REF!,#REF!))</f>
        <v/>
      </c>
      <c r="J877" s="105" t="str">
        <f>IF(B877="","",_xlfn.XLOOKUP(N877,#REF!,芝麻工资表!B:B))</f>
        <v/>
      </c>
      <c r="K877" s="105" t="str">
        <f t="shared" si="78"/>
        <v/>
      </c>
      <c r="L877" s="105" t="str">
        <f t="shared" si="79"/>
        <v/>
      </c>
      <c r="M877" s="105" t="str">
        <f>IF(Q877="","",_xlfn.XLOOKUP(Q877,立项!W:W,立项!H:H))</f>
        <v/>
      </c>
      <c r="N877" s="109" t="str">
        <f t="shared" si="80"/>
        <v/>
      </c>
      <c r="O877" s="109" t="str">
        <f t="shared" si="81"/>
        <v/>
      </c>
      <c r="P877" s="110" t="str">
        <f t="shared" si="82"/>
        <v/>
      </c>
      <c r="Q877" s="114" t="str">
        <f t="shared" si="83"/>
        <v/>
      </c>
      <c r="R877" s="82"/>
      <c r="S877" s="81"/>
      <c r="T877" s="81"/>
      <c r="U877" s="81"/>
    </row>
    <row r="878" s="72" customFormat="1" customHeight="1" spans="2:21">
      <c r="B878" s="73"/>
      <c r="C878" s="74"/>
      <c r="D878" s="74"/>
      <c r="E878" s="74"/>
      <c r="F878" s="75"/>
      <c r="G878" s="76"/>
      <c r="H878" s="77"/>
      <c r="I878" s="108" t="str">
        <f>IF(B878="","",_xlfn.XLOOKUP(N878,#REF!,#REF!))</f>
        <v/>
      </c>
      <c r="J878" s="105" t="str">
        <f>IF(B878="","",_xlfn.XLOOKUP(N878,#REF!,芝麻工资表!B:B))</f>
        <v/>
      </c>
      <c r="K878" s="105" t="str">
        <f t="shared" si="78"/>
        <v/>
      </c>
      <c r="L878" s="105" t="str">
        <f t="shared" si="79"/>
        <v/>
      </c>
      <c r="M878" s="105" t="str">
        <f>IF(Q878="","",_xlfn.XLOOKUP(Q878,立项!W:W,立项!H:H))</f>
        <v/>
      </c>
      <c r="N878" s="109" t="str">
        <f t="shared" si="80"/>
        <v/>
      </c>
      <c r="O878" s="109" t="str">
        <f t="shared" si="81"/>
        <v/>
      </c>
      <c r="P878" s="110" t="str">
        <f t="shared" si="82"/>
        <v/>
      </c>
      <c r="Q878" s="114" t="str">
        <f t="shared" si="83"/>
        <v/>
      </c>
      <c r="R878" s="82"/>
      <c r="S878" s="81"/>
      <c r="T878" s="81"/>
      <c r="U878" s="81"/>
    </row>
    <row r="879" s="72" customFormat="1" customHeight="1" spans="2:21">
      <c r="B879" s="73"/>
      <c r="C879" s="74"/>
      <c r="D879" s="74"/>
      <c r="E879" s="74"/>
      <c r="F879" s="75"/>
      <c r="G879" s="76"/>
      <c r="H879" s="77"/>
      <c r="I879" s="108" t="str">
        <f>IF(B879="","",_xlfn.XLOOKUP(N879,#REF!,#REF!))</f>
        <v/>
      </c>
      <c r="J879" s="105" t="str">
        <f>IF(B879="","",_xlfn.XLOOKUP(N879,#REF!,芝麻工资表!B:B))</f>
        <v/>
      </c>
      <c r="K879" s="105" t="str">
        <f t="shared" si="78"/>
        <v/>
      </c>
      <c r="L879" s="105" t="str">
        <f t="shared" si="79"/>
        <v/>
      </c>
      <c r="M879" s="105" t="str">
        <f>IF(Q879="","",_xlfn.XLOOKUP(Q879,立项!W:W,立项!H:H))</f>
        <v/>
      </c>
      <c r="N879" s="109" t="str">
        <f t="shared" si="80"/>
        <v/>
      </c>
      <c r="O879" s="109" t="str">
        <f t="shared" si="81"/>
        <v/>
      </c>
      <c r="P879" s="110" t="str">
        <f t="shared" si="82"/>
        <v/>
      </c>
      <c r="Q879" s="114" t="str">
        <f t="shared" si="83"/>
        <v/>
      </c>
      <c r="R879" s="82"/>
      <c r="S879" s="81"/>
      <c r="T879" s="81"/>
      <c r="U879" s="81"/>
    </row>
    <row r="880" s="72" customFormat="1" customHeight="1" spans="2:21">
      <c r="B880" s="73"/>
      <c r="C880" s="74"/>
      <c r="D880" s="74"/>
      <c r="E880" s="74"/>
      <c r="F880" s="75"/>
      <c r="G880" s="76"/>
      <c r="H880" s="77"/>
      <c r="I880" s="108" t="str">
        <f>IF(B880="","",_xlfn.XLOOKUP(N880,#REF!,#REF!))</f>
        <v/>
      </c>
      <c r="J880" s="105" t="str">
        <f>IF(B880="","",_xlfn.XLOOKUP(N880,#REF!,芝麻工资表!B:B))</f>
        <v/>
      </c>
      <c r="K880" s="105" t="str">
        <f t="shared" si="78"/>
        <v/>
      </c>
      <c r="L880" s="105" t="str">
        <f t="shared" si="79"/>
        <v/>
      </c>
      <c r="M880" s="105" t="str">
        <f>IF(Q880="","",_xlfn.XLOOKUP(Q880,立项!W:W,立项!H:H))</f>
        <v/>
      </c>
      <c r="N880" s="109" t="str">
        <f t="shared" si="80"/>
        <v/>
      </c>
      <c r="O880" s="109" t="str">
        <f t="shared" si="81"/>
        <v/>
      </c>
      <c r="P880" s="110" t="str">
        <f t="shared" si="82"/>
        <v/>
      </c>
      <c r="Q880" s="114" t="str">
        <f t="shared" si="83"/>
        <v/>
      </c>
      <c r="R880" s="82"/>
      <c r="S880" s="81"/>
      <c r="T880" s="81"/>
      <c r="U880" s="81"/>
    </row>
    <row r="881" s="72" customFormat="1" customHeight="1" spans="2:21">
      <c r="B881" s="73"/>
      <c r="C881" s="74"/>
      <c r="D881" s="74"/>
      <c r="E881" s="74"/>
      <c r="F881" s="75"/>
      <c r="G881" s="76"/>
      <c r="H881" s="77"/>
      <c r="I881" s="108" t="str">
        <f>IF(B881="","",_xlfn.XLOOKUP(N881,#REF!,#REF!))</f>
        <v/>
      </c>
      <c r="J881" s="105" t="str">
        <f>IF(B881="","",_xlfn.XLOOKUP(N881,#REF!,芝麻工资表!B:B))</f>
        <v/>
      </c>
      <c r="K881" s="105" t="str">
        <f t="shared" si="78"/>
        <v/>
      </c>
      <c r="L881" s="105" t="str">
        <f t="shared" si="79"/>
        <v/>
      </c>
      <c r="M881" s="105" t="str">
        <f>IF(Q881="","",_xlfn.XLOOKUP(Q881,立项!W:W,立项!H:H))</f>
        <v/>
      </c>
      <c r="N881" s="109" t="str">
        <f t="shared" si="80"/>
        <v/>
      </c>
      <c r="O881" s="109" t="str">
        <f t="shared" si="81"/>
        <v/>
      </c>
      <c r="P881" s="110" t="str">
        <f t="shared" si="82"/>
        <v/>
      </c>
      <c r="Q881" s="114" t="str">
        <f t="shared" si="83"/>
        <v/>
      </c>
      <c r="R881" s="82"/>
      <c r="S881" s="81"/>
      <c r="T881" s="81"/>
      <c r="U881" s="81"/>
    </row>
    <row r="882" s="72" customFormat="1" customHeight="1" spans="2:21">
      <c r="B882" s="73"/>
      <c r="C882" s="74"/>
      <c r="D882" s="74"/>
      <c r="E882" s="74"/>
      <c r="F882" s="75"/>
      <c r="G882" s="76"/>
      <c r="H882" s="77"/>
      <c r="I882" s="108" t="str">
        <f>IF(B882="","",_xlfn.XLOOKUP(N882,#REF!,#REF!))</f>
        <v/>
      </c>
      <c r="J882" s="105" t="str">
        <f>IF(B882="","",_xlfn.XLOOKUP(N882,#REF!,芝麻工资表!B:B))</f>
        <v/>
      </c>
      <c r="K882" s="105" t="str">
        <f t="shared" si="78"/>
        <v/>
      </c>
      <c r="L882" s="105" t="str">
        <f t="shared" si="79"/>
        <v/>
      </c>
      <c r="M882" s="105" t="str">
        <f>IF(Q882="","",_xlfn.XLOOKUP(Q882,立项!W:W,立项!H:H))</f>
        <v/>
      </c>
      <c r="N882" s="109" t="str">
        <f t="shared" si="80"/>
        <v/>
      </c>
      <c r="O882" s="109" t="str">
        <f t="shared" si="81"/>
        <v/>
      </c>
      <c r="P882" s="110" t="str">
        <f t="shared" si="82"/>
        <v/>
      </c>
      <c r="Q882" s="114" t="str">
        <f t="shared" si="83"/>
        <v/>
      </c>
      <c r="R882" s="82"/>
      <c r="S882" s="81"/>
      <c r="T882" s="81"/>
      <c r="U882" s="81"/>
    </row>
    <row r="883" s="72" customFormat="1" customHeight="1" spans="2:21">
      <c r="B883" s="73"/>
      <c r="C883" s="74"/>
      <c r="D883" s="74"/>
      <c r="E883" s="74"/>
      <c r="F883" s="75"/>
      <c r="G883" s="76"/>
      <c r="H883" s="77"/>
      <c r="I883" s="108" t="str">
        <f>IF(B883="","",_xlfn.XLOOKUP(N883,#REF!,#REF!))</f>
        <v/>
      </c>
      <c r="J883" s="105" t="str">
        <f>IF(B883="","",_xlfn.XLOOKUP(N883,#REF!,芝麻工资表!B:B))</f>
        <v/>
      </c>
      <c r="K883" s="105" t="str">
        <f t="shared" si="78"/>
        <v/>
      </c>
      <c r="L883" s="105" t="str">
        <f t="shared" si="79"/>
        <v/>
      </c>
      <c r="M883" s="105" t="str">
        <f>IF(Q883="","",_xlfn.XLOOKUP(Q883,立项!W:W,立项!H:H))</f>
        <v/>
      </c>
      <c r="N883" s="109" t="str">
        <f t="shared" si="80"/>
        <v/>
      </c>
      <c r="O883" s="109" t="str">
        <f t="shared" si="81"/>
        <v/>
      </c>
      <c r="P883" s="110" t="str">
        <f t="shared" si="82"/>
        <v/>
      </c>
      <c r="Q883" s="114" t="str">
        <f t="shared" si="83"/>
        <v/>
      </c>
      <c r="R883" s="82"/>
      <c r="S883" s="81"/>
      <c r="T883" s="81"/>
      <c r="U883" s="81"/>
    </row>
    <row r="884" s="72" customFormat="1" customHeight="1" spans="2:21">
      <c r="B884" s="73"/>
      <c r="C884" s="74"/>
      <c r="D884" s="74"/>
      <c r="E884" s="74"/>
      <c r="F884" s="75"/>
      <c r="G884" s="76"/>
      <c r="H884" s="77"/>
      <c r="I884" s="108" t="str">
        <f>IF(B884="","",_xlfn.XLOOKUP(N884,#REF!,#REF!))</f>
        <v/>
      </c>
      <c r="J884" s="105" t="str">
        <f>IF(B884="","",_xlfn.XLOOKUP(N884,#REF!,芝麻工资表!B:B))</f>
        <v/>
      </c>
      <c r="K884" s="105" t="str">
        <f t="shared" si="78"/>
        <v/>
      </c>
      <c r="L884" s="105" t="str">
        <f t="shared" si="79"/>
        <v/>
      </c>
      <c r="M884" s="105" t="str">
        <f>IF(Q884="","",_xlfn.XLOOKUP(Q884,立项!W:W,立项!H:H))</f>
        <v/>
      </c>
      <c r="N884" s="109" t="str">
        <f t="shared" si="80"/>
        <v/>
      </c>
      <c r="O884" s="109" t="str">
        <f t="shared" si="81"/>
        <v/>
      </c>
      <c r="P884" s="110" t="str">
        <f t="shared" si="82"/>
        <v/>
      </c>
      <c r="Q884" s="114" t="str">
        <f t="shared" si="83"/>
        <v/>
      </c>
      <c r="R884" s="82"/>
      <c r="S884" s="81"/>
      <c r="T884" s="81"/>
      <c r="U884" s="81"/>
    </row>
    <row r="885" s="72" customFormat="1" customHeight="1" spans="2:21">
      <c r="B885" s="73"/>
      <c r="C885" s="74"/>
      <c r="D885" s="74"/>
      <c r="E885" s="74"/>
      <c r="F885" s="75"/>
      <c r="G885" s="76"/>
      <c r="H885" s="77"/>
      <c r="I885" s="108" t="str">
        <f>IF(B885="","",_xlfn.XLOOKUP(N885,#REF!,#REF!))</f>
        <v/>
      </c>
      <c r="J885" s="105" t="str">
        <f>IF(B885="","",_xlfn.XLOOKUP(N885,#REF!,芝麻工资表!B:B))</f>
        <v/>
      </c>
      <c r="K885" s="105" t="str">
        <f t="shared" si="78"/>
        <v/>
      </c>
      <c r="L885" s="105" t="str">
        <f t="shared" si="79"/>
        <v/>
      </c>
      <c r="M885" s="105" t="str">
        <f>IF(Q885="","",_xlfn.XLOOKUP(Q885,立项!W:W,立项!H:H))</f>
        <v/>
      </c>
      <c r="N885" s="109" t="str">
        <f t="shared" si="80"/>
        <v/>
      </c>
      <c r="O885" s="109" t="str">
        <f t="shared" si="81"/>
        <v/>
      </c>
      <c r="P885" s="110" t="str">
        <f t="shared" si="82"/>
        <v/>
      </c>
      <c r="Q885" s="114" t="str">
        <f t="shared" si="83"/>
        <v/>
      </c>
      <c r="R885" s="82"/>
      <c r="S885" s="81"/>
      <c r="T885" s="81"/>
      <c r="U885" s="81"/>
    </row>
    <row r="886" s="72" customFormat="1" customHeight="1" spans="2:21">
      <c r="B886" s="73"/>
      <c r="C886" s="74"/>
      <c r="D886" s="74"/>
      <c r="E886" s="74"/>
      <c r="F886" s="75"/>
      <c r="G886" s="76"/>
      <c r="H886" s="77"/>
      <c r="I886" s="108" t="str">
        <f>IF(B886="","",_xlfn.XLOOKUP(N886,#REF!,#REF!))</f>
        <v/>
      </c>
      <c r="J886" s="105" t="str">
        <f>IF(B886="","",_xlfn.XLOOKUP(N886,#REF!,芝麻工资表!B:B))</f>
        <v/>
      </c>
      <c r="K886" s="105" t="str">
        <f t="shared" si="78"/>
        <v/>
      </c>
      <c r="L886" s="105" t="str">
        <f t="shared" si="79"/>
        <v/>
      </c>
      <c r="M886" s="105" t="str">
        <f>IF(Q886="","",_xlfn.XLOOKUP(Q886,立项!W:W,立项!H:H))</f>
        <v/>
      </c>
      <c r="N886" s="109" t="str">
        <f t="shared" si="80"/>
        <v/>
      </c>
      <c r="O886" s="109" t="str">
        <f t="shared" si="81"/>
        <v/>
      </c>
      <c r="P886" s="110" t="str">
        <f t="shared" si="82"/>
        <v/>
      </c>
      <c r="Q886" s="114" t="str">
        <f t="shared" si="83"/>
        <v/>
      </c>
      <c r="R886" s="82"/>
      <c r="S886" s="81"/>
      <c r="T886" s="81"/>
      <c r="U886" s="81"/>
    </row>
    <row r="887" s="72" customFormat="1" customHeight="1" spans="2:21">
      <c r="B887" s="73"/>
      <c r="C887" s="74"/>
      <c r="D887" s="74"/>
      <c r="E887" s="74"/>
      <c r="F887" s="75"/>
      <c r="G887" s="76"/>
      <c r="H887" s="77"/>
      <c r="I887" s="108" t="str">
        <f>IF(B887="","",_xlfn.XLOOKUP(N887,#REF!,#REF!))</f>
        <v/>
      </c>
      <c r="J887" s="105" t="str">
        <f>IF(B887="","",_xlfn.XLOOKUP(N887,#REF!,芝麻工资表!B:B))</f>
        <v/>
      </c>
      <c r="K887" s="105" t="str">
        <f t="shared" si="78"/>
        <v/>
      </c>
      <c r="L887" s="105" t="str">
        <f t="shared" si="79"/>
        <v/>
      </c>
      <c r="M887" s="105" t="str">
        <f>IF(Q887="","",_xlfn.XLOOKUP(Q887,立项!W:W,立项!H:H))</f>
        <v/>
      </c>
      <c r="N887" s="109" t="str">
        <f t="shared" si="80"/>
        <v/>
      </c>
      <c r="O887" s="109" t="str">
        <f t="shared" si="81"/>
        <v/>
      </c>
      <c r="P887" s="110" t="str">
        <f t="shared" si="82"/>
        <v/>
      </c>
      <c r="Q887" s="114" t="str">
        <f t="shared" si="83"/>
        <v/>
      </c>
      <c r="R887" s="82"/>
      <c r="S887" s="81"/>
      <c r="T887" s="81"/>
      <c r="U887" s="81"/>
    </row>
    <row r="888" s="72" customFormat="1" customHeight="1" spans="2:21">
      <c r="B888" s="73"/>
      <c r="C888" s="74"/>
      <c r="D888" s="74"/>
      <c r="E888" s="74"/>
      <c r="F888" s="75"/>
      <c r="G888" s="76"/>
      <c r="H888" s="77"/>
      <c r="I888" s="108" t="str">
        <f>IF(B888="","",_xlfn.XLOOKUP(N888,#REF!,#REF!))</f>
        <v/>
      </c>
      <c r="J888" s="105" t="str">
        <f>IF(B888="","",_xlfn.XLOOKUP(N888,#REF!,芝麻工资表!B:B))</f>
        <v/>
      </c>
      <c r="K888" s="105" t="str">
        <f t="shared" si="78"/>
        <v/>
      </c>
      <c r="L888" s="105" t="str">
        <f t="shared" si="79"/>
        <v/>
      </c>
      <c r="M888" s="105" t="str">
        <f>IF(Q888="","",_xlfn.XLOOKUP(Q888,立项!W:W,立项!H:H))</f>
        <v/>
      </c>
      <c r="N888" s="109" t="str">
        <f t="shared" si="80"/>
        <v/>
      </c>
      <c r="O888" s="109" t="str">
        <f t="shared" si="81"/>
        <v/>
      </c>
      <c r="P888" s="110" t="str">
        <f t="shared" si="82"/>
        <v/>
      </c>
      <c r="Q888" s="114" t="str">
        <f t="shared" si="83"/>
        <v/>
      </c>
      <c r="R888" s="82"/>
      <c r="S888" s="81"/>
      <c r="T888" s="81"/>
      <c r="U888" s="81"/>
    </row>
    <row r="889" s="72" customFormat="1" customHeight="1" spans="2:21">
      <c r="B889" s="73"/>
      <c r="C889" s="74"/>
      <c r="D889" s="74"/>
      <c r="E889" s="74"/>
      <c r="F889" s="75"/>
      <c r="G889" s="76"/>
      <c r="H889" s="77"/>
      <c r="I889" s="108" t="str">
        <f>IF(B889="","",_xlfn.XLOOKUP(N889,#REF!,#REF!))</f>
        <v/>
      </c>
      <c r="J889" s="105" t="str">
        <f>IF(B889="","",_xlfn.XLOOKUP(N889,#REF!,芝麻工资表!B:B))</f>
        <v/>
      </c>
      <c r="K889" s="105" t="str">
        <f t="shared" si="78"/>
        <v/>
      </c>
      <c r="L889" s="105" t="str">
        <f t="shared" si="79"/>
        <v/>
      </c>
      <c r="M889" s="105" t="str">
        <f>IF(Q889="","",_xlfn.XLOOKUP(Q889,立项!W:W,立项!H:H))</f>
        <v/>
      </c>
      <c r="N889" s="109" t="str">
        <f t="shared" si="80"/>
        <v/>
      </c>
      <c r="O889" s="109" t="str">
        <f t="shared" si="81"/>
        <v/>
      </c>
      <c r="P889" s="110" t="str">
        <f t="shared" si="82"/>
        <v/>
      </c>
      <c r="Q889" s="114" t="str">
        <f t="shared" si="83"/>
        <v/>
      </c>
      <c r="R889" s="82"/>
      <c r="S889" s="81"/>
      <c r="T889" s="81"/>
      <c r="U889" s="81"/>
    </row>
    <row r="890" s="72" customFormat="1" customHeight="1" spans="2:21">
      <c r="B890" s="73"/>
      <c r="C890" s="74"/>
      <c r="D890" s="74"/>
      <c r="E890" s="74"/>
      <c r="F890" s="75"/>
      <c r="G890" s="76"/>
      <c r="H890" s="77"/>
      <c r="I890" s="108" t="str">
        <f>IF(B890="","",_xlfn.XLOOKUP(N890,#REF!,#REF!))</f>
        <v/>
      </c>
      <c r="J890" s="105" t="str">
        <f>IF(B890="","",_xlfn.XLOOKUP(N890,#REF!,芝麻工资表!B:B))</f>
        <v/>
      </c>
      <c r="K890" s="105" t="str">
        <f t="shared" si="78"/>
        <v/>
      </c>
      <c r="L890" s="105" t="str">
        <f t="shared" si="79"/>
        <v/>
      </c>
      <c r="M890" s="105" t="str">
        <f>IF(Q890="","",_xlfn.XLOOKUP(Q890,立项!W:W,立项!H:H))</f>
        <v/>
      </c>
      <c r="N890" s="109" t="str">
        <f t="shared" si="80"/>
        <v/>
      </c>
      <c r="O890" s="109" t="str">
        <f t="shared" si="81"/>
        <v/>
      </c>
      <c r="P890" s="110" t="str">
        <f t="shared" si="82"/>
        <v/>
      </c>
      <c r="Q890" s="114" t="str">
        <f t="shared" si="83"/>
        <v/>
      </c>
      <c r="R890" s="82"/>
      <c r="S890" s="81"/>
      <c r="T890" s="81"/>
      <c r="U890" s="81"/>
    </row>
    <row r="891" s="72" customFormat="1" customHeight="1" spans="2:21">
      <c r="B891" s="73"/>
      <c r="C891" s="74"/>
      <c r="D891" s="74"/>
      <c r="E891" s="74"/>
      <c r="F891" s="75"/>
      <c r="G891" s="76"/>
      <c r="H891" s="77"/>
      <c r="I891" s="108" t="str">
        <f>IF(B891="","",_xlfn.XLOOKUP(N891,#REF!,#REF!))</f>
        <v/>
      </c>
      <c r="J891" s="105" t="str">
        <f>IF(B891="","",_xlfn.XLOOKUP(N891,#REF!,芝麻工资表!B:B))</f>
        <v/>
      </c>
      <c r="K891" s="105" t="str">
        <f t="shared" si="78"/>
        <v/>
      </c>
      <c r="L891" s="105" t="str">
        <f t="shared" si="79"/>
        <v/>
      </c>
      <c r="M891" s="105" t="str">
        <f>IF(Q891="","",_xlfn.XLOOKUP(Q891,立项!W:W,立项!H:H))</f>
        <v/>
      </c>
      <c r="N891" s="109" t="str">
        <f t="shared" si="80"/>
        <v/>
      </c>
      <c r="O891" s="109" t="str">
        <f t="shared" si="81"/>
        <v/>
      </c>
      <c r="P891" s="110" t="str">
        <f t="shared" si="82"/>
        <v/>
      </c>
      <c r="Q891" s="114" t="str">
        <f t="shared" si="83"/>
        <v/>
      </c>
      <c r="R891" s="82"/>
      <c r="S891" s="81"/>
      <c r="T891" s="81"/>
      <c r="U891" s="81"/>
    </row>
    <row r="892" s="72" customFormat="1" customHeight="1" spans="2:21">
      <c r="B892" s="73"/>
      <c r="C892" s="74"/>
      <c r="D892" s="74"/>
      <c r="E892" s="74"/>
      <c r="F892" s="75"/>
      <c r="G892" s="76"/>
      <c r="H892" s="77"/>
      <c r="I892" s="108" t="str">
        <f>IF(B892="","",_xlfn.XLOOKUP(N892,#REF!,#REF!))</f>
        <v/>
      </c>
      <c r="J892" s="105" t="str">
        <f>IF(B892="","",_xlfn.XLOOKUP(N892,#REF!,芝麻工资表!B:B))</f>
        <v/>
      </c>
      <c r="K892" s="105" t="str">
        <f t="shared" si="78"/>
        <v/>
      </c>
      <c r="L892" s="105" t="str">
        <f t="shared" si="79"/>
        <v/>
      </c>
      <c r="M892" s="105" t="str">
        <f>IF(Q892="","",_xlfn.XLOOKUP(Q892,立项!W:W,立项!H:H))</f>
        <v/>
      </c>
      <c r="N892" s="109" t="str">
        <f t="shared" si="80"/>
        <v/>
      </c>
      <c r="O892" s="109" t="str">
        <f t="shared" si="81"/>
        <v/>
      </c>
      <c r="P892" s="110" t="str">
        <f t="shared" si="82"/>
        <v/>
      </c>
      <c r="Q892" s="114" t="str">
        <f t="shared" si="83"/>
        <v/>
      </c>
      <c r="R892" s="82"/>
      <c r="S892" s="81"/>
      <c r="T892" s="81"/>
      <c r="U892" s="81"/>
    </row>
    <row r="893" s="72" customFormat="1" customHeight="1" spans="2:21">
      <c r="B893" s="73"/>
      <c r="C893" s="74"/>
      <c r="D893" s="74"/>
      <c r="E893" s="74"/>
      <c r="F893" s="75"/>
      <c r="G893" s="76"/>
      <c r="H893" s="77"/>
      <c r="I893" s="108" t="str">
        <f>IF(B893="","",_xlfn.XLOOKUP(N893,#REF!,#REF!))</f>
        <v/>
      </c>
      <c r="J893" s="105" t="str">
        <f>IF(B893="","",_xlfn.XLOOKUP(N893,#REF!,芝麻工资表!B:B))</f>
        <v/>
      </c>
      <c r="K893" s="105" t="str">
        <f t="shared" si="78"/>
        <v/>
      </c>
      <c r="L893" s="105" t="str">
        <f t="shared" si="79"/>
        <v/>
      </c>
      <c r="M893" s="105" t="str">
        <f>IF(Q893="","",_xlfn.XLOOKUP(Q893,立项!W:W,立项!H:H))</f>
        <v/>
      </c>
      <c r="N893" s="109" t="str">
        <f t="shared" si="80"/>
        <v/>
      </c>
      <c r="O893" s="109" t="str">
        <f t="shared" si="81"/>
        <v/>
      </c>
      <c r="P893" s="110" t="str">
        <f t="shared" si="82"/>
        <v/>
      </c>
      <c r="Q893" s="114" t="str">
        <f t="shared" si="83"/>
        <v/>
      </c>
      <c r="R893" s="82"/>
      <c r="S893" s="81"/>
      <c r="T893" s="81"/>
      <c r="U893" s="81"/>
    </row>
    <row r="894" s="72" customFormat="1" customHeight="1" spans="2:21">
      <c r="B894" s="73"/>
      <c r="C894" s="74"/>
      <c r="D894" s="74"/>
      <c r="E894" s="74"/>
      <c r="F894" s="75"/>
      <c r="G894" s="76"/>
      <c r="H894" s="77"/>
      <c r="I894" s="108" t="str">
        <f>IF(B894="","",_xlfn.XLOOKUP(N894,#REF!,#REF!))</f>
        <v/>
      </c>
      <c r="J894" s="105" t="str">
        <f>IF(B894="","",_xlfn.XLOOKUP(N894,#REF!,芝麻工资表!B:B))</f>
        <v/>
      </c>
      <c r="K894" s="105" t="str">
        <f t="shared" si="78"/>
        <v/>
      </c>
      <c r="L894" s="105" t="str">
        <f t="shared" si="79"/>
        <v/>
      </c>
      <c r="M894" s="105" t="str">
        <f>IF(Q894="","",_xlfn.XLOOKUP(Q894,立项!W:W,立项!H:H))</f>
        <v/>
      </c>
      <c r="N894" s="109" t="str">
        <f t="shared" si="80"/>
        <v/>
      </c>
      <c r="O894" s="109" t="str">
        <f t="shared" si="81"/>
        <v/>
      </c>
      <c r="P894" s="110" t="str">
        <f t="shared" si="82"/>
        <v/>
      </c>
      <c r="Q894" s="114" t="str">
        <f t="shared" si="83"/>
        <v/>
      </c>
      <c r="R894" s="82"/>
      <c r="S894" s="81"/>
      <c r="T894" s="81"/>
      <c r="U894" s="81"/>
    </row>
    <row r="895" s="72" customFormat="1" customHeight="1" spans="2:21">
      <c r="B895" s="73"/>
      <c r="C895" s="74"/>
      <c r="D895" s="74"/>
      <c r="E895" s="74"/>
      <c r="F895" s="75"/>
      <c r="G895" s="76"/>
      <c r="H895" s="77"/>
      <c r="I895" s="108" t="str">
        <f>IF(B895="","",_xlfn.XLOOKUP(N895,#REF!,#REF!))</f>
        <v/>
      </c>
      <c r="J895" s="105" t="str">
        <f>IF(B895="","",_xlfn.XLOOKUP(N895,#REF!,芝麻工资表!B:B))</f>
        <v/>
      </c>
      <c r="K895" s="105" t="str">
        <f t="shared" si="78"/>
        <v/>
      </c>
      <c r="L895" s="105" t="str">
        <f t="shared" si="79"/>
        <v/>
      </c>
      <c r="M895" s="105" t="str">
        <f>IF(Q895="","",_xlfn.XLOOKUP(Q895,立项!W:W,立项!H:H))</f>
        <v/>
      </c>
      <c r="N895" s="109" t="str">
        <f t="shared" si="80"/>
        <v/>
      </c>
      <c r="O895" s="109" t="str">
        <f t="shared" si="81"/>
        <v/>
      </c>
      <c r="P895" s="110" t="str">
        <f t="shared" si="82"/>
        <v/>
      </c>
      <c r="Q895" s="114" t="str">
        <f t="shared" si="83"/>
        <v/>
      </c>
      <c r="R895" s="82"/>
      <c r="S895" s="81"/>
      <c r="T895" s="81"/>
      <c r="U895" s="81"/>
    </row>
    <row r="896" s="72" customFormat="1" customHeight="1" spans="2:21">
      <c r="B896" s="73"/>
      <c r="C896" s="74"/>
      <c r="D896" s="74"/>
      <c r="E896" s="74"/>
      <c r="F896" s="75"/>
      <c r="G896" s="76"/>
      <c r="H896" s="77"/>
      <c r="I896" s="108" t="str">
        <f>IF(B896="","",_xlfn.XLOOKUP(N896,#REF!,#REF!))</f>
        <v/>
      </c>
      <c r="J896" s="105" t="str">
        <f>IF(B896="","",_xlfn.XLOOKUP(N896,#REF!,芝麻工资表!B:B))</f>
        <v/>
      </c>
      <c r="K896" s="105" t="str">
        <f t="shared" si="78"/>
        <v/>
      </c>
      <c r="L896" s="105" t="str">
        <f t="shared" si="79"/>
        <v/>
      </c>
      <c r="M896" s="105" t="str">
        <f>IF(Q896="","",_xlfn.XLOOKUP(Q896,立项!W:W,立项!H:H))</f>
        <v/>
      </c>
      <c r="N896" s="109" t="str">
        <f t="shared" si="80"/>
        <v/>
      </c>
      <c r="O896" s="109" t="str">
        <f t="shared" si="81"/>
        <v/>
      </c>
      <c r="P896" s="110" t="str">
        <f t="shared" si="82"/>
        <v/>
      </c>
      <c r="Q896" s="114" t="str">
        <f t="shared" si="83"/>
        <v/>
      </c>
      <c r="R896" s="82"/>
      <c r="S896" s="81"/>
      <c r="T896" s="81"/>
      <c r="U896" s="81"/>
    </row>
    <row r="897" s="72" customFormat="1" customHeight="1" spans="2:21">
      <c r="B897" s="73"/>
      <c r="C897" s="74"/>
      <c r="D897" s="74"/>
      <c r="E897" s="74"/>
      <c r="F897" s="75"/>
      <c r="G897" s="76"/>
      <c r="H897" s="77"/>
      <c r="I897" s="108" t="str">
        <f>IF(B897="","",_xlfn.XLOOKUP(N897,#REF!,#REF!))</f>
        <v/>
      </c>
      <c r="J897" s="105" t="str">
        <f>IF(B897="","",_xlfn.XLOOKUP(N897,#REF!,芝麻工资表!B:B))</f>
        <v/>
      </c>
      <c r="K897" s="105" t="str">
        <f t="shared" si="78"/>
        <v/>
      </c>
      <c r="L897" s="105" t="str">
        <f t="shared" si="79"/>
        <v/>
      </c>
      <c r="M897" s="105" t="str">
        <f>IF(Q897="","",_xlfn.XLOOKUP(Q897,立项!W:W,立项!H:H))</f>
        <v/>
      </c>
      <c r="N897" s="109" t="str">
        <f t="shared" si="80"/>
        <v/>
      </c>
      <c r="O897" s="109" t="str">
        <f t="shared" si="81"/>
        <v/>
      </c>
      <c r="P897" s="110" t="str">
        <f t="shared" si="82"/>
        <v/>
      </c>
      <c r="Q897" s="114" t="str">
        <f t="shared" si="83"/>
        <v/>
      </c>
      <c r="R897" s="82"/>
      <c r="S897" s="81"/>
      <c r="T897" s="81"/>
      <c r="U897" s="81"/>
    </row>
    <row r="898" s="72" customFormat="1" customHeight="1" spans="2:21">
      <c r="B898" s="73"/>
      <c r="C898" s="74"/>
      <c r="D898" s="74"/>
      <c r="E898" s="74"/>
      <c r="F898" s="75"/>
      <c r="G898" s="76"/>
      <c r="H898" s="77"/>
      <c r="I898" s="108" t="str">
        <f>IF(B898="","",_xlfn.XLOOKUP(N898,#REF!,#REF!))</f>
        <v/>
      </c>
      <c r="J898" s="105" t="str">
        <f>IF(B898="","",_xlfn.XLOOKUP(N898,#REF!,芝麻工资表!B:B))</f>
        <v/>
      </c>
      <c r="K898" s="105" t="str">
        <f t="shared" ref="K898:K961" si="84">IF(F898="","",F898-L898)</f>
        <v/>
      </c>
      <c r="L898" s="105" t="str">
        <f t="shared" ref="L898:L961" si="85">IF(F898="","",F898*G898/(1+G898))</f>
        <v/>
      </c>
      <c r="M898" s="105" t="str">
        <f>IF(Q898="","",_xlfn.XLOOKUP(Q898,立项!W:W,立项!H:H))</f>
        <v/>
      </c>
      <c r="N898" s="109" t="str">
        <f t="shared" ref="N898:N961" si="86">IF(H898="","",LEFT(B898,7))</f>
        <v/>
      </c>
      <c r="O898" s="109" t="str">
        <f t="shared" ref="O898:O961" si="87">IF(H898="","",MONTH(H898))</f>
        <v/>
      </c>
      <c r="P898" s="110" t="str">
        <f t="shared" ref="P898:P961" si="88">IF(H898="","",DAY(H898))</f>
        <v/>
      </c>
      <c r="Q898" s="114" t="str">
        <f t="shared" ref="Q898:Q961" si="89">IF(B898="","",MID(B898,9,16))</f>
        <v/>
      </c>
      <c r="R898" s="82"/>
      <c r="S898" s="81"/>
      <c r="T898" s="81"/>
      <c r="U898" s="81"/>
    </row>
    <row r="899" s="72" customFormat="1" customHeight="1" spans="2:21">
      <c r="B899" s="73"/>
      <c r="C899" s="74"/>
      <c r="D899" s="74"/>
      <c r="E899" s="74"/>
      <c r="F899" s="75"/>
      <c r="G899" s="76"/>
      <c r="H899" s="77"/>
      <c r="I899" s="108" t="str">
        <f>IF(B899="","",_xlfn.XLOOKUP(N899,#REF!,#REF!))</f>
        <v/>
      </c>
      <c r="J899" s="105" t="str">
        <f>IF(B899="","",_xlfn.XLOOKUP(N899,#REF!,芝麻工资表!B:B))</f>
        <v/>
      </c>
      <c r="K899" s="105" t="str">
        <f t="shared" si="84"/>
        <v/>
      </c>
      <c r="L899" s="105" t="str">
        <f t="shared" si="85"/>
        <v/>
      </c>
      <c r="M899" s="105" t="str">
        <f>IF(Q899="","",_xlfn.XLOOKUP(Q899,立项!W:W,立项!H:H))</f>
        <v/>
      </c>
      <c r="N899" s="109" t="str">
        <f t="shared" si="86"/>
        <v/>
      </c>
      <c r="O899" s="109" t="str">
        <f t="shared" si="87"/>
        <v/>
      </c>
      <c r="P899" s="110" t="str">
        <f t="shared" si="88"/>
        <v/>
      </c>
      <c r="Q899" s="114" t="str">
        <f t="shared" si="89"/>
        <v/>
      </c>
      <c r="R899" s="82"/>
      <c r="S899" s="81"/>
      <c r="T899" s="81"/>
      <c r="U899" s="81"/>
    </row>
    <row r="900" s="72" customFormat="1" customHeight="1" spans="2:21">
      <c r="B900" s="73"/>
      <c r="C900" s="74"/>
      <c r="D900" s="74"/>
      <c r="E900" s="74"/>
      <c r="F900" s="75"/>
      <c r="G900" s="76"/>
      <c r="H900" s="77"/>
      <c r="I900" s="108" t="str">
        <f>IF(B900="","",_xlfn.XLOOKUP(N900,#REF!,#REF!))</f>
        <v/>
      </c>
      <c r="J900" s="105" t="str">
        <f>IF(B900="","",_xlfn.XLOOKUP(N900,#REF!,芝麻工资表!B:B))</f>
        <v/>
      </c>
      <c r="K900" s="105" t="str">
        <f t="shared" si="84"/>
        <v/>
      </c>
      <c r="L900" s="105" t="str">
        <f t="shared" si="85"/>
        <v/>
      </c>
      <c r="M900" s="105" t="str">
        <f>IF(Q900="","",_xlfn.XLOOKUP(Q900,立项!W:W,立项!H:H))</f>
        <v/>
      </c>
      <c r="N900" s="109" t="str">
        <f t="shared" si="86"/>
        <v/>
      </c>
      <c r="O900" s="109" t="str">
        <f t="shared" si="87"/>
        <v/>
      </c>
      <c r="P900" s="110" t="str">
        <f t="shared" si="88"/>
        <v/>
      </c>
      <c r="Q900" s="114" t="str">
        <f t="shared" si="89"/>
        <v/>
      </c>
      <c r="R900" s="82"/>
      <c r="S900" s="81"/>
      <c r="T900" s="81"/>
      <c r="U900" s="81"/>
    </row>
    <row r="901" s="72" customFormat="1" customHeight="1" spans="2:21">
      <c r="B901" s="73"/>
      <c r="C901" s="74"/>
      <c r="D901" s="74"/>
      <c r="E901" s="74"/>
      <c r="F901" s="75"/>
      <c r="G901" s="76"/>
      <c r="H901" s="77"/>
      <c r="I901" s="108" t="str">
        <f>IF(B901="","",_xlfn.XLOOKUP(N901,#REF!,#REF!))</f>
        <v/>
      </c>
      <c r="J901" s="105" t="str">
        <f>IF(B901="","",_xlfn.XLOOKUP(N901,#REF!,芝麻工资表!B:B))</f>
        <v/>
      </c>
      <c r="K901" s="105" t="str">
        <f t="shared" si="84"/>
        <v/>
      </c>
      <c r="L901" s="105" t="str">
        <f t="shared" si="85"/>
        <v/>
      </c>
      <c r="M901" s="105" t="str">
        <f>IF(Q901="","",_xlfn.XLOOKUP(Q901,立项!W:W,立项!H:H))</f>
        <v/>
      </c>
      <c r="N901" s="109" t="str">
        <f t="shared" si="86"/>
        <v/>
      </c>
      <c r="O901" s="109" t="str">
        <f t="shared" si="87"/>
        <v/>
      </c>
      <c r="P901" s="110" t="str">
        <f t="shared" si="88"/>
        <v/>
      </c>
      <c r="Q901" s="114" t="str">
        <f t="shared" si="89"/>
        <v/>
      </c>
      <c r="R901" s="82"/>
      <c r="S901" s="81"/>
      <c r="T901" s="81"/>
      <c r="U901" s="81"/>
    </row>
    <row r="902" s="72" customFormat="1" customHeight="1" spans="2:21">
      <c r="B902" s="73"/>
      <c r="C902" s="74"/>
      <c r="D902" s="74"/>
      <c r="E902" s="74"/>
      <c r="F902" s="75"/>
      <c r="G902" s="76"/>
      <c r="H902" s="77"/>
      <c r="I902" s="108" t="str">
        <f>IF(B902="","",_xlfn.XLOOKUP(N902,#REF!,#REF!))</f>
        <v/>
      </c>
      <c r="J902" s="105" t="str">
        <f>IF(B902="","",_xlfn.XLOOKUP(N902,#REF!,芝麻工资表!B:B))</f>
        <v/>
      </c>
      <c r="K902" s="105" t="str">
        <f t="shared" si="84"/>
        <v/>
      </c>
      <c r="L902" s="105" t="str">
        <f t="shared" si="85"/>
        <v/>
      </c>
      <c r="M902" s="105" t="str">
        <f>IF(Q902="","",_xlfn.XLOOKUP(Q902,立项!W:W,立项!H:H))</f>
        <v/>
      </c>
      <c r="N902" s="109" t="str">
        <f t="shared" si="86"/>
        <v/>
      </c>
      <c r="O902" s="109" t="str">
        <f t="shared" si="87"/>
        <v/>
      </c>
      <c r="P902" s="110" t="str">
        <f t="shared" si="88"/>
        <v/>
      </c>
      <c r="Q902" s="114" t="str">
        <f t="shared" si="89"/>
        <v/>
      </c>
      <c r="R902" s="82"/>
      <c r="S902" s="81"/>
      <c r="T902" s="81"/>
      <c r="U902" s="81"/>
    </row>
    <row r="903" s="72" customFormat="1" customHeight="1" spans="2:21">
      <c r="B903" s="73"/>
      <c r="C903" s="74"/>
      <c r="D903" s="74"/>
      <c r="E903" s="74"/>
      <c r="F903" s="75"/>
      <c r="G903" s="76"/>
      <c r="H903" s="77"/>
      <c r="I903" s="108" t="str">
        <f>IF(B903="","",_xlfn.XLOOKUP(N903,#REF!,#REF!))</f>
        <v/>
      </c>
      <c r="J903" s="105" t="str">
        <f>IF(B903="","",_xlfn.XLOOKUP(N903,#REF!,芝麻工资表!B:B))</f>
        <v/>
      </c>
      <c r="K903" s="105" t="str">
        <f t="shared" si="84"/>
        <v/>
      </c>
      <c r="L903" s="105" t="str">
        <f t="shared" si="85"/>
        <v/>
      </c>
      <c r="M903" s="105" t="str">
        <f>IF(Q903="","",_xlfn.XLOOKUP(Q903,立项!W:W,立项!H:H))</f>
        <v/>
      </c>
      <c r="N903" s="109" t="str">
        <f t="shared" si="86"/>
        <v/>
      </c>
      <c r="O903" s="109" t="str">
        <f t="shared" si="87"/>
        <v/>
      </c>
      <c r="P903" s="110" t="str">
        <f t="shared" si="88"/>
        <v/>
      </c>
      <c r="Q903" s="114" t="str">
        <f t="shared" si="89"/>
        <v/>
      </c>
      <c r="R903" s="82"/>
      <c r="S903" s="81"/>
      <c r="T903" s="81"/>
      <c r="U903" s="81"/>
    </row>
    <row r="904" s="72" customFormat="1" customHeight="1" spans="2:21">
      <c r="B904" s="73"/>
      <c r="C904" s="74"/>
      <c r="D904" s="74"/>
      <c r="E904" s="74"/>
      <c r="F904" s="75"/>
      <c r="G904" s="76"/>
      <c r="H904" s="77"/>
      <c r="I904" s="108" t="str">
        <f>IF(B904="","",_xlfn.XLOOKUP(N904,#REF!,#REF!))</f>
        <v/>
      </c>
      <c r="J904" s="105" t="str">
        <f>IF(B904="","",_xlfn.XLOOKUP(N904,#REF!,芝麻工资表!B:B))</f>
        <v/>
      </c>
      <c r="K904" s="105" t="str">
        <f t="shared" si="84"/>
        <v/>
      </c>
      <c r="L904" s="105" t="str">
        <f t="shared" si="85"/>
        <v/>
      </c>
      <c r="M904" s="105" t="str">
        <f>IF(Q904="","",_xlfn.XLOOKUP(Q904,立项!W:W,立项!H:H))</f>
        <v/>
      </c>
      <c r="N904" s="109" t="str">
        <f t="shared" si="86"/>
        <v/>
      </c>
      <c r="O904" s="109" t="str">
        <f t="shared" si="87"/>
        <v/>
      </c>
      <c r="P904" s="110" t="str">
        <f t="shared" si="88"/>
        <v/>
      </c>
      <c r="Q904" s="114" t="str">
        <f t="shared" si="89"/>
        <v/>
      </c>
      <c r="R904" s="82"/>
      <c r="S904" s="81"/>
      <c r="T904" s="81"/>
      <c r="U904" s="81"/>
    </row>
    <row r="905" s="72" customFormat="1" customHeight="1" spans="2:21">
      <c r="B905" s="73"/>
      <c r="C905" s="74"/>
      <c r="D905" s="74"/>
      <c r="E905" s="74"/>
      <c r="F905" s="75"/>
      <c r="G905" s="76"/>
      <c r="H905" s="77"/>
      <c r="I905" s="108" t="str">
        <f>IF(B905="","",_xlfn.XLOOKUP(N905,#REF!,#REF!))</f>
        <v/>
      </c>
      <c r="J905" s="105" t="str">
        <f>IF(B905="","",_xlfn.XLOOKUP(N905,#REF!,芝麻工资表!B:B))</f>
        <v/>
      </c>
      <c r="K905" s="105" t="str">
        <f t="shared" si="84"/>
        <v/>
      </c>
      <c r="L905" s="105" t="str">
        <f t="shared" si="85"/>
        <v/>
      </c>
      <c r="M905" s="105" t="str">
        <f>IF(Q905="","",_xlfn.XLOOKUP(Q905,立项!W:W,立项!H:H))</f>
        <v/>
      </c>
      <c r="N905" s="109" t="str">
        <f t="shared" si="86"/>
        <v/>
      </c>
      <c r="O905" s="109" t="str">
        <f t="shared" si="87"/>
        <v/>
      </c>
      <c r="P905" s="110" t="str">
        <f t="shared" si="88"/>
        <v/>
      </c>
      <c r="Q905" s="114" t="str">
        <f t="shared" si="89"/>
        <v/>
      </c>
      <c r="R905" s="82"/>
      <c r="S905" s="81"/>
      <c r="T905" s="81"/>
      <c r="U905" s="81"/>
    </row>
    <row r="906" s="72" customFormat="1" customHeight="1" spans="2:21">
      <c r="B906" s="73"/>
      <c r="C906" s="74"/>
      <c r="D906" s="74"/>
      <c r="E906" s="74"/>
      <c r="F906" s="75"/>
      <c r="G906" s="76"/>
      <c r="H906" s="77"/>
      <c r="I906" s="108" t="str">
        <f>IF(B906="","",_xlfn.XLOOKUP(N906,#REF!,#REF!))</f>
        <v/>
      </c>
      <c r="J906" s="105" t="str">
        <f>IF(B906="","",_xlfn.XLOOKUP(N906,#REF!,芝麻工资表!B:B))</f>
        <v/>
      </c>
      <c r="K906" s="105" t="str">
        <f t="shared" si="84"/>
        <v/>
      </c>
      <c r="L906" s="105" t="str">
        <f t="shared" si="85"/>
        <v/>
      </c>
      <c r="M906" s="105" t="str">
        <f>IF(Q906="","",_xlfn.XLOOKUP(Q906,立项!W:W,立项!H:H))</f>
        <v/>
      </c>
      <c r="N906" s="109" t="str">
        <f t="shared" si="86"/>
        <v/>
      </c>
      <c r="O906" s="109" t="str">
        <f t="shared" si="87"/>
        <v/>
      </c>
      <c r="P906" s="110" t="str">
        <f t="shared" si="88"/>
        <v/>
      </c>
      <c r="Q906" s="114" t="str">
        <f t="shared" si="89"/>
        <v/>
      </c>
      <c r="R906" s="82"/>
      <c r="S906" s="81"/>
      <c r="T906" s="81"/>
      <c r="U906" s="81"/>
    </row>
    <row r="907" s="72" customFormat="1" customHeight="1" spans="2:21">
      <c r="B907" s="73"/>
      <c r="C907" s="74"/>
      <c r="D907" s="74"/>
      <c r="E907" s="74"/>
      <c r="F907" s="75"/>
      <c r="G907" s="76"/>
      <c r="H907" s="77"/>
      <c r="I907" s="108" t="str">
        <f>IF(B907="","",_xlfn.XLOOKUP(N907,#REF!,#REF!))</f>
        <v/>
      </c>
      <c r="J907" s="105" t="str">
        <f>IF(B907="","",_xlfn.XLOOKUP(N907,#REF!,芝麻工资表!B:B))</f>
        <v/>
      </c>
      <c r="K907" s="105" t="str">
        <f t="shared" si="84"/>
        <v/>
      </c>
      <c r="L907" s="105" t="str">
        <f t="shared" si="85"/>
        <v/>
      </c>
      <c r="M907" s="105" t="str">
        <f>IF(Q907="","",_xlfn.XLOOKUP(Q907,立项!W:W,立项!H:H))</f>
        <v/>
      </c>
      <c r="N907" s="109" t="str">
        <f t="shared" si="86"/>
        <v/>
      </c>
      <c r="O907" s="109" t="str">
        <f t="shared" si="87"/>
        <v/>
      </c>
      <c r="P907" s="110" t="str">
        <f t="shared" si="88"/>
        <v/>
      </c>
      <c r="Q907" s="114" t="str">
        <f t="shared" si="89"/>
        <v/>
      </c>
      <c r="R907" s="82"/>
      <c r="S907" s="81"/>
      <c r="T907" s="81"/>
      <c r="U907" s="81"/>
    </row>
    <row r="908" s="72" customFormat="1" customHeight="1" spans="2:21">
      <c r="B908" s="73"/>
      <c r="C908" s="74"/>
      <c r="D908" s="74"/>
      <c r="E908" s="74"/>
      <c r="F908" s="75"/>
      <c r="G908" s="76"/>
      <c r="H908" s="77"/>
      <c r="I908" s="108" t="str">
        <f>IF(B908="","",_xlfn.XLOOKUP(N908,#REF!,#REF!))</f>
        <v/>
      </c>
      <c r="J908" s="105" t="str">
        <f>IF(B908="","",_xlfn.XLOOKUP(N908,#REF!,芝麻工资表!B:B))</f>
        <v/>
      </c>
      <c r="K908" s="105" t="str">
        <f t="shared" si="84"/>
        <v/>
      </c>
      <c r="L908" s="105" t="str">
        <f t="shared" si="85"/>
        <v/>
      </c>
      <c r="M908" s="105" t="str">
        <f>IF(Q908="","",_xlfn.XLOOKUP(Q908,立项!W:W,立项!H:H))</f>
        <v/>
      </c>
      <c r="N908" s="109" t="str">
        <f t="shared" si="86"/>
        <v/>
      </c>
      <c r="O908" s="109" t="str">
        <f t="shared" si="87"/>
        <v/>
      </c>
      <c r="P908" s="110" t="str">
        <f t="shared" si="88"/>
        <v/>
      </c>
      <c r="Q908" s="114" t="str">
        <f t="shared" si="89"/>
        <v/>
      </c>
      <c r="R908" s="82"/>
      <c r="S908" s="81"/>
      <c r="T908" s="81"/>
      <c r="U908" s="81"/>
    </row>
    <row r="909" s="72" customFormat="1" customHeight="1" spans="2:21">
      <c r="B909" s="73"/>
      <c r="C909" s="74"/>
      <c r="D909" s="74"/>
      <c r="E909" s="74"/>
      <c r="F909" s="75"/>
      <c r="G909" s="76"/>
      <c r="H909" s="77"/>
      <c r="I909" s="108" t="str">
        <f>IF(B909="","",_xlfn.XLOOKUP(N909,#REF!,#REF!))</f>
        <v/>
      </c>
      <c r="J909" s="105" t="str">
        <f>IF(B909="","",_xlfn.XLOOKUP(N909,#REF!,芝麻工资表!B:B))</f>
        <v/>
      </c>
      <c r="K909" s="105" t="str">
        <f t="shared" si="84"/>
        <v/>
      </c>
      <c r="L909" s="105" t="str">
        <f t="shared" si="85"/>
        <v/>
      </c>
      <c r="M909" s="105" t="str">
        <f>IF(Q909="","",_xlfn.XLOOKUP(Q909,立项!W:W,立项!H:H))</f>
        <v/>
      </c>
      <c r="N909" s="109" t="str">
        <f t="shared" si="86"/>
        <v/>
      </c>
      <c r="O909" s="109" t="str">
        <f t="shared" si="87"/>
        <v/>
      </c>
      <c r="P909" s="110" t="str">
        <f t="shared" si="88"/>
        <v/>
      </c>
      <c r="Q909" s="114" t="str">
        <f t="shared" si="89"/>
        <v/>
      </c>
      <c r="R909" s="82"/>
      <c r="S909" s="81"/>
      <c r="T909" s="81"/>
      <c r="U909" s="81"/>
    </row>
    <row r="910" s="72" customFormat="1" customHeight="1" spans="2:21">
      <c r="B910" s="73"/>
      <c r="C910" s="74"/>
      <c r="D910" s="74"/>
      <c r="E910" s="74"/>
      <c r="F910" s="75"/>
      <c r="G910" s="76"/>
      <c r="H910" s="77"/>
      <c r="I910" s="108" t="str">
        <f>IF(B910="","",_xlfn.XLOOKUP(N910,#REF!,#REF!))</f>
        <v/>
      </c>
      <c r="J910" s="105" t="str">
        <f>IF(B910="","",_xlfn.XLOOKUP(N910,#REF!,芝麻工资表!B:B))</f>
        <v/>
      </c>
      <c r="K910" s="105" t="str">
        <f t="shared" si="84"/>
        <v/>
      </c>
      <c r="L910" s="105" t="str">
        <f t="shared" si="85"/>
        <v/>
      </c>
      <c r="M910" s="105" t="str">
        <f>IF(Q910="","",_xlfn.XLOOKUP(Q910,立项!W:W,立项!H:H))</f>
        <v/>
      </c>
      <c r="N910" s="109" t="str">
        <f t="shared" si="86"/>
        <v/>
      </c>
      <c r="O910" s="109" t="str">
        <f t="shared" si="87"/>
        <v/>
      </c>
      <c r="P910" s="110" t="str">
        <f t="shared" si="88"/>
        <v/>
      </c>
      <c r="Q910" s="114" t="str">
        <f t="shared" si="89"/>
        <v/>
      </c>
      <c r="R910" s="82"/>
      <c r="S910" s="81"/>
      <c r="T910" s="81"/>
      <c r="U910" s="81"/>
    </row>
    <row r="911" s="72" customFormat="1" customHeight="1" spans="2:21">
      <c r="B911" s="73"/>
      <c r="C911" s="74"/>
      <c r="D911" s="74"/>
      <c r="E911" s="74"/>
      <c r="F911" s="75"/>
      <c r="G911" s="76"/>
      <c r="H911" s="77"/>
      <c r="I911" s="108" t="str">
        <f>IF(B911="","",_xlfn.XLOOKUP(N911,#REF!,#REF!))</f>
        <v/>
      </c>
      <c r="J911" s="105" t="str">
        <f>IF(B911="","",_xlfn.XLOOKUP(N911,#REF!,芝麻工资表!B:B))</f>
        <v/>
      </c>
      <c r="K911" s="105" t="str">
        <f t="shared" si="84"/>
        <v/>
      </c>
      <c r="L911" s="105" t="str">
        <f t="shared" si="85"/>
        <v/>
      </c>
      <c r="M911" s="105" t="str">
        <f>IF(Q911="","",_xlfn.XLOOKUP(Q911,立项!W:W,立项!H:H))</f>
        <v/>
      </c>
      <c r="N911" s="109" t="str">
        <f t="shared" si="86"/>
        <v/>
      </c>
      <c r="O911" s="109" t="str">
        <f t="shared" si="87"/>
        <v/>
      </c>
      <c r="P911" s="110" t="str">
        <f t="shared" si="88"/>
        <v/>
      </c>
      <c r="Q911" s="114" t="str">
        <f t="shared" si="89"/>
        <v/>
      </c>
      <c r="R911" s="82"/>
      <c r="S911" s="81"/>
      <c r="T911" s="81"/>
      <c r="U911" s="81"/>
    </row>
    <row r="912" s="72" customFormat="1" customHeight="1" spans="2:21">
      <c r="B912" s="73"/>
      <c r="C912" s="74"/>
      <c r="D912" s="74"/>
      <c r="E912" s="74"/>
      <c r="F912" s="75"/>
      <c r="G912" s="76"/>
      <c r="H912" s="77"/>
      <c r="I912" s="108" t="str">
        <f>IF(B912="","",_xlfn.XLOOKUP(N912,#REF!,#REF!))</f>
        <v/>
      </c>
      <c r="J912" s="105" t="str">
        <f>IF(B912="","",_xlfn.XLOOKUP(N912,#REF!,芝麻工资表!B:B))</f>
        <v/>
      </c>
      <c r="K912" s="105" t="str">
        <f t="shared" si="84"/>
        <v/>
      </c>
      <c r="L912" s="105" t="str">
        <f t="shared" si="85"/>
        <v/>
      </c>
      <c r="M912" s="105" t="str">
        <f>IF(Q912="","",_xlfn.XLOOKUP(Q912,立项!W:W,立项!H:H))</f>
        <v/>
      </c>
      <c r="N912" s="109" t="str">
        <f t="shared" si="86"/>
        <v/>
      </c>
      <c r="O912" s="109" t="str">
        <f t="shared" si="87"/>
        <v/>
      </c>
      <c r="P912" s="110" t="str">
        <f t="shared" si="88"/>
        <v/>
      </c>
      <c r="Q912" s="114" t="str">
        <f t="shared" si="89"/>
        <v/>
      </c>
      <c r="R912" s="82"/>
      <c r="S912" s="81"/>
      <c r="T912" s="81"/>
      <c r="U912" s="81"/>
    </row>
    <row r="913" s="72" customFormat="1" customHeight="1" spans="2:21">
      <c r="B913" s="73"/>
      <c r="C913" s="74"/>
      <c r="D913" s="74"/>
      <c r="E913" s="74"/>
      <c r="F913" s="75"/>
      <c r="G913" s="76"/>
      <c r="H913" s="77"/>
      <c r="I913" s="108" t="str">
        <f>IF(B913="","",_xlfn.XLOOKUP(N913,#REF!,#REF!))</f>
        <v/>
      </c>
      <c r="J913" s="105" t="str">
        <f>IF(B913="","",_xlfn.XLOOKUP(N913,#REF!,芝麻工资表!B:B))</f>
        <v/>
      </c>
      <c r="K913" s="105" t="str">
        <f t="shared" si="84"/>
        <v/>
      </c>
      <c r="L913" s="105" t="str">
        <f t="shared" si="85"/>
        <v/>
      </c>
      <c r="M913" s="105" t="str">
        <f>IF(Q913="","",_xlfn.XLOOKUP(Q913,立项!W:W,立项!H:H))</f>
        <v/>
      </c>
      <c r="N913" s="109" t="str">
        <f t="shared" si="86"/>
        <v/>
      </c>
      <c r="O913" s="109" t="str">
        <f t="shared" si="87"/>
        <v/>
      </c>
      <c r="P913" s="110" t="str">
        <f t="shared" si="88"/>
        <v/>
      </c>
      <c r="Q913" s="114" t="str">
        <f t="shared" si="89"/>
        <v/>
      </c>
      <c r="R913" s="82"/>
      <c r="S913" s="81"/>
      <c r="T913" s="81"/>
      <c r="U913" s="81"/>
    </row>
    <row r="914" s="72" customFormat="1" customHeight="1" spans="2:21">
      <c r="B914" s="73"/>
      <c r="C914" s="74"/>
      <c r="D914" s="74"/>
      <c r="E914" s="74"/>
      <c r="F914" s="75"/>
      <c r="G914" s="76"/>
      <c r="H914" s="77"/>
      <c r="I914" s="108" t="str">
        <f>IF(B914="","",_xlfn.XLOOKUP(N914,#REF!,#REF!))</f>
        <v/>
      </c>
      <c r="J914" s="105" t="str">
        <f>IF(B914="","",_xlfn.XLOOKUP(N914,#REF!,芝麻工资表!B:B))</f>
        <v/>
      </c>
      <c r="K914" s="105" t="str">
        <f t="shared" si="84"/>
        <v/>
      </c>
      <c r="L914" s="105" t="str">
        <f t="shared" si="85"/>
        <v/>
      </c>
      <c r="M914" s="105" t="str">
        <f>IF(Q914="","",_xlfn.XLOOKUP(Q914,立项!W:W,立项!H:H))</f>
        <v/>
      </c>
      <c r="N914" s="109" t="str">
        <f t="shared" si="86"/>
        <v/>
      </c>
      <c r="O914" s="109" t="str">
        <f t="shared" si="87"/>
        <v/>
      </c>
      <c r="P914" s="110" t="str">
        <f t="shared" si="88"/>
        <v/>
      </c>
      <c r="Q914" s="114" t="str">
        <f t="shared" si="89"/>
        <v/>
      </c>
      <c r="R914" s="82"/>
      <c r="S914" s="81"/>
      <c r="T914" s="81"/>
      <c r="U914" s="81"/>
    </row>
    <row r="915" s="72" customFormat="1" customHeight="1" spans="2:21">
      <c r="B915" s="73"/>
      <c r="C915" s="74"/>
      <c r="D915" s="74"/>
      <c r="E915" s="74"/>
      <c r="F915" s="75"/>
      <c r="G915" s="76"/>
      <c r="H915" s="77"/>
      <c r="I915" s="108" t="str">
        <f>IF(B915="","",_xlfn.XLOOKUP(N915,#REF!,#REF!))</f>
        <v/>
      </c>
      <c r="J915" s="105" t="str">
        <f>IF(B915="","",_xlfn.XLOOKUP(N915,#REF!,芝麻工资表!B:B))</f>
        <v/>
      </c>
      <c r="K915" s="105" t="str">
        <f t="shared" si="84"/>
        <v/>
      </c>
      <c r="L915" s="105" t="str">
        <f t="shared" si="85"/>
        <v/>
      </c>
      <c r="M915" s="105" t="str">
        <f>IF(Q915="","",_xlfn.XLOOKUP(Q915,立项!W:W,立项!H:H))</f>
        <v/>
      </c>
      <c r="N915" s="109" t="str">
        <f t="shared" si="86"/>
        <v/>
      </c>
      <c r="O915" s="109" t="str">
        <f t="shared" si="87"/>
        <v/>
      </c>
      <c r="P915" s="110" t="str">
        <f t="shared" si="88"/>
        <v/>
      </c>
      <c r="Q915" s="114" t="str">
        <f t="shared" si="89"/>
        <v/>
      </c>
      <c r="R915" s="82"/>
      <c r="S915" s="81"/>
      <c r="T915" s="81"/>
      <c r="U915" s="81"/>
    </row>
    <row r="916" s="72" customFormat="1" customHeight="1" spans="2:21">
      <c r="B916" s="73"/>
      <c r="C916" s="74"/>
      <c r="D916" s="74"/>
      <c r="E916" s="74"/>
      <c r="F916" s="75"/>
      <c r="G916" s="76"/>
      <c r="H916" s="77"/>
      <c r="I916" s="108" t="str">
        <f>IF(B916="","",_xlfn.XLOOKUP(N916,#REF!,#REF!))</f>
        <v/>
      </c>
      <c r="J916" s="105" t="str">
        <f>IF(B916="","",_xlfn.XLOOKUP(N916,#REF!,芝麻工资表!B:B))</f>
        <v/>
      </c>
      <c r="K916" s="105" t="str">
        <f t="shared" si="84"/>
        <v/>
      </c>
      <c r="L916" s="105" t="str">
        <f t="shared" si="85"/>
        <v/>
      </c>
      <c r="M916" s="105" t="str">
        <f>IF(Q916="","",_xlfn.XLOOKUP(Q916,立项!W:W,立项!H:H))</f>
        <v/>
      </c>
      <c r="N916" s="109" t="str">
        <f t="shared" si="86"/>
        <v/>
      </c>
      <c r="O916" s="109" t="str">
        <f t="shared" si="87"/>
        <v/>
      </c>
      <c r="P916" s="110" t="str">
        <f t="shared" si="88"/>
        <v/>
      </c>
      <c r="Q916" s="114" t="str">
        <f t="shared" si="89"/>
        <v/>
      </c>
      <c r="R916" s="82"/>
      <c r="S916" s="81"/>
      <c r="T916" s="81"/>
      <c r="U916" s="81"/>
    </row>
    <row r="917" s="72" customFormat="1" customHeight="1" spans="2:21">
      <c r="B917" s="73"/>
      <c r="C917" s="74"/>
      <c r="D917" s="74"/>
      <c r="E917" s="74"/>
      <c r="F917" s="75"/>
      <c r="G917" s="76"/>
      <c r="H917" s="77"/>
      <c r="I917" s="108" t="str">
        <f>IF(B917="","",_xlfn.XLOOKUP(N917,#REF!,#REF!))</f>
        <v/>
      </c>
      <c r="J917" s="105" t="str">
        <f>IF(B917="","",_xlfn.XLOOKUP(N917,#REF!,芝麻工资表!B:B))</f>
        <v/>
      </c>
      <c r="K917" s="105" t="str">
        <f t="shared" si="84"/>
        <v/>
      </c>
      <c r="L917" s="105" t="str">
        <f t="shared" si="85"/>
        <v/>
      </c>
      <c r="M917" s="105" t="str">
        <f>IF(Q917="","",_xlfn.XLOOKUP(Q917,立项!W:W,立项!H:H))</f>
        <v/>
      </c>
      <c r="N917" s="109" t="str">
        <f t="shared" si="86"/>
        <v/>
      </c>
      <c r="O917" s="109" t="str">
        <f t="shared" si="87"/>
        <v/>
      </c>
      <c r="P917" s="110" t="str">
        <f t="shared" si="88"/>
        <v/>
      </c>
      <c r="Q917" s="114" t="str">
        <f t="shared" si="89"/>
        <v/>
      </c>
      <c r="R917" s="82"/>
      <c r="S917" s="81"/>
      <c r="T917" s="81"/>
      <c r="U917" s="81"/>
    </row>
    <row r="918" s="72" customFormat="1" customHeight="1" spans="2:21">
      <c r="B918" s="73"/>
      <c r="C918" s="74"/>
      <c r="D918" s="74"/>
      <c r="E918" s="74"/>
      <c r="F918" s="75"/>
      <c r="G918" s="76"/>
      <c r="H918" s="77"/>
      <c r="I918" s="108" t="str">
        <f>IF(B918="","",_xlfn.XLOOKUP(N918,#REF!,#REF!))</f>
        <v/>
      </c>
      <c r="J918" s="105" t="str">
        <f>IF(B918="","",_xlfn.XLOOKUP(N918,#REF!,芝麻工资表!B:B))</f>
        <v/>
      </c>
      <c r="K918" s="105" t="str">
        <f t="shared" si="84"/>
        <v/>
      </c>
      <c r="L918" s="105" t="str">
        <f t="shared" si="85"/>
        <v/>
      </c>
      <c r="M918" s="105" t="str">
        <f>IF(Q918="","",_xlfn.XLOOKUP(Q918,立项!W:W,立项!H:H))</f>
        <v/>
      </c>
      <c r="N918" s="109" t="str">
        <f t="shared" si="86"/>
        <v/>
      </c>
      <c r="O918" s="109" t="str">
        <f t="shared" si="87"/>
        <v/>
      </c>
      <c r="P918" s="110" t="str">
        <f t="shared" si="88"/>
        <v/>
      </c>
      <c r="Q918" s="114" t="str">
        <f t="shared" si="89"/>
        <v/>
      </c>
      <c r="R918" s="82"/>
      <c r="S918" s="81"/>
      <c r="T918" s="81"/>
      <c r="U918" s="81"/>
    </row>
    <row r="919" s="72" customFormat="1" customHeight="1" spans="2:21">
      <c r="B919" s="73"/>
      <c r="C919" s="74"/>
      <c r="D919" s="74"/>
      <c r="E919" s="74"/>
      <c r="F919" s="75"/>
      <c r="G919" s="76"/>
      <c r="H919" s="77"/>
      <c r="I919" s="108" t="str">
        <f>IF(B919="","",_xlfn.XLOOKUP(N919,#REF!,#REF!))</f>
        <v/>
      </c>
      <c r="J919" s="105" t="str">
        <f>IF(B919="","",_xlfn.XLOOKUP(N919,#REF!,芝麻工资表!B:B))</f>
        <v/>
      </c>
      <c r="K919" s="105" t="str">
        <f t="shared" si="84"/>
        <v/>
      </c>
      <c r="L919" s="105" t="str">
        <f t="shared" si="85"/>
        <v/>
      </c>
      <c r="M919" s="105" t="str">
        <f>IF(Q919="","",_xlfn.XLOOKUP(Q919,立项!W:W,立项!H:H))</f>
        <v/>
      </c>
      <c r="N919" s="109" t="str">
        <f t="shared" si="86"/>
        <v/>
      </c>
      <c r="O919" s="109" t="str">
        <f t="shared" si="87"/>
        <v/>
      </c>
      <c r="P919" s="110" t="str">
        <f t="shared" si="88"/>
        <v/>
      </c>
      <c r="Q919" s="114" t="str">
        <f t="shared" si="89"/>
        <v/>
      </c>
      <c r="R919" s="82"/>
      <c r="S919" s="81"/>
      <c r="T919" s="81"/>
      <c r="U919" s="81"/>
    </row>
    <row r="920" s="72" customFormat="1" customHeight="1" spans="2:21">
      <c r="B920" s="73"/>
      <c r="C920" s="74"/>
      <c r="D920" s="74"/>
      <c r="E920" s="74"/>
      <c r="F920" s="75"/>
      <c r="G920" s="76"/>
      <c r="H920" s="77"/>
      <c r="I920" s="108" t="str">
        <f>IF(B920="","",_xlfn.XLOOKUP(N920,#REF!,#REF!))</f>
        <v/>
      </c>
      <c r="J920" s="105" t="str">
        <f>IF(B920="","",_xlfn.XLOOKUP(N920,#REF!,芝麻工资表!B:B))</f>
        <v/>
      </c>
      <c r="K920" s="105" t="str">
        <f t="shared" si="84"/>
        <v/>
      </c>
      <c r="L920" s="105" t="str">
        <f t="shared" si="85"/>
        <v/>
      </c>
      <c r="M920" s="105" t="str">
        <f>IF(Q920="","",_xlfn.XLOOKUP(Q920,立项!W:W,立项!H:H))</f>
        <v/>
      </c>
      <c r="N920" s="109" t="str">
        <f t="shared" si="86"/>
        <v/>
      </c>
      <c r="O920" s="109" t="str">
        <f t="shared" si="87"/>
        <v/>
      </c>
      <c r="P920" s="110" t="str">
        <f t="shared" si="88"/>
        <v/>
      </c>
      <c r="Q920" s="114" t="str">
        <f t="shared" si="89"/>
        <v/>
      </c>
      <c r="R920" s="82"/>
      <c r="S920" s="81"/>
      <c r="T920" s="81"/>
      <c r="U920" s="81"/>
    </row>
    <row r="921" s="72" customFormat="1" customHeight="1" spans="2:21">
      <c r="B921" s="73"/>
      <c r="C921" s="74"/>
      <c r="D921" s="74"/>
      <c r="E921" s="74"/>
      <c r="F921" s="75"/>
      <c r="G921" s="76"/>
      <c r="H921" s="77"/>
      <c r="I921" s="108" t="str">
        <f>IF(B921="","",_xlfn.XLOOKUP(N921,#REF!,#REF!))</f>
        <v/>
      </c>
      <c r="J921" s="105" t="str">
        <f>IF(B921="","",_xlfn.XLOOKUP(N921,#REF!,芝麻工资表!B:B))</f>
        <v/>
      </c>
      <c r="K921" s="105" t="str">
        <f t="shared" si="84"/>
        <v/>
      </c>
      <c r="L921" s="105" t="str">
        <f t="shared" si="85"/>
        <v/>
      </c>
      <c r="M921" s="105" t="str">
        <f>IF(Q921="","",_xlfn.XLOOKUP(Q921,立项!W:W,立项!H:H))</f>
        <v/>
      </c>
      <c r="N921" s="109" t="str">
        <f t="shared" si="86"/>
        <v/>
      </c>
      <c r="O921" s="109" t="str">
        <f t="shared" si="87"/>
        <v/>
      </c>
      <c r="P921" s="110" t="str">
        <f t="shared" si="88"/>
        <v/>
      </c>
      <c r="Q921" s="114" t="str">
        <f t="shared" si="89"/>
        <v/>
      </c>
      <c r="R921" s="82"/>
      <c r="S921" s="81"/>
      <c r="T921" s="81"/>
      <c r="U921" s="81"/>
    </row>
    <row r="922" s="72" customFormat="1" customHeight="1" spans="2:21">
      <c r="B922" s="73"/>
      <c r="C922" s="74"/>
      <c r="D922" s="74"/>
      <c r="E922" s="74"/>
      <c r="F922" s="75"/>
      <c r="G922" s="76"/>
      <c r="H922" s="77"/>
      <c r="I922" s="108" t="str">
        <f>IF(B922="","",_xlfn.XLOOKUP(N922,#REF!,#REF!))</f>
        <v/>
      </c>
      <c r="J922" s="105" t="str">
        <f>IF(B922="","",_xlfn.XLOOKUP(N922,#REF!,芝麻工资表!B:B))</f>
        <v/>
      </c>
      <c r="K922" s="105" t="str">
        <f t="shared" si="84"/>
        <v/>
      </c>
      <c r="L922" s="105" t="str">
        <f t="shared" si="85"/>
        <v/>
      </c>
      <c r="M922" s="105" t="str">
        <f>IF(Q922="","",_xlfn.XLOOKUP(Q922,立项!W:W,立项!H:H))</f>
        <v/>
      </c>
      <c r="N922" s="109" t="str">
        <f t="shared" si="86"/>
        <v/>
      </c>
      <c r="O922" s="109" t="str">
        <f t="shared" si="87"/>
        <v/>
      </c>
      <c r="P922" s="110" t="str">
        <f t="shared" si="88"/>
        <v/>
      </c>
      <c r="Q922" s="114" t="str">
        <f t="shared" si="89"/>
        <v/>
      </c>
      <c r="R922" s="82"/>
      <c r="S922" s="81"/>
      <c r="T922" s="81"/>
      <c r="U922" s="81"/>
    </row>
    <row r="923" s="72" customFormat="1" customHeight="1" spans="2:21">
      <c r="B923" s="73"/>
      <c r="C923" s="74"/>
      <c r="D923" s="74"/>
      <c r="E923" s="74"/>
      <c r="F923" s="75"/>
      <c r="G923" s="76"/>
      <c r="H923" s="77"/>
      <c r="I923" s="108" t="str">
        <f>IF(B923="","",_xlfn.XLOOKUP(N923,#REF!,#REF!))</f>
        <v/>
      </c>
      <c r="J923" s="105" t="str">
        <f>IF(B923="","",_xlfn.XLOOKUP(N923,#REF!,芝麻工资表!B:B))</f>
        <v/>
      </c>
      <c r="K923" s="105" t="str">
        <f t="shared" si="84"/>
        <v/>
      </c>
      <c r="L923" s="105" t="str">
        <f t="shared" si="85"/>
        <v/>
      </c>
      <c r="M923" s="105" t="str">
        <f>IF(Q923="","",_xlfn.XLOOKUP(Q923,立项!W:W,立项!H:H))</f>
        <v/>
      </c>
      <c r="N923" s="109" t="str">
        <f t="shared" si="86"/>
        <v/>
      </c>
      <c r="O923" s="109" t="str">
        <f t="shared" si="87"/>
        <v/>
      </c>
      <c r="P923" s="110" t="str">
        <f t="shared" si="88"/>
        <v/>
      </c>
      <c r="Q923" s="114" t="str">
        <f t="shared" si="89"/>
        <v/>
      </c>
      <c r="R923" s="82"/>
      <c r="S923" s="81"/>
      <c r="T923" s="81"/>
      <c r="U923" s="81"/>
    </row>
    <row r="924" s="72" customFormat="1" customHeight="1" spans="2:21">
      <c r="B924" s="73"/>
      <c r="C924" s="74"/>
      <c r="D924" s="74"/>
      <c r="E924" s="74"/>
      <c r="F924" s="75"/>
      <c r="G924" s="76"/>
      <c r="H924" s="77"/>
      <c r="I924" s="108" t="str">
        <f>IF(B924="","",_xlfn.XLOOKUP(N924,#REF!,#REF!))</f>
        <v/>
      </c>
      <c r="J924" s="105" t="str">
        <f>IF(B924="","",_xlfn.XLOOKUP(N924,#REF!,芝麻工资表!B:B))</f>
        <v/>
      </c>
      <c r="K924" s="105" t="str">
        <f t="shared" si="84"/>
        <v/>
      </c>
      <c r="L924" s="105" t="str">
        <f t="shared" si="85"/>
        <v/>
      </c>
      <c r="M924" s="105" t="str">
        <f>IF(Q924="","",_xlfn.XLOOKUP(Q924,立项!W:W,立项!H:H))</f>
        <v/>
      </c>
      <c r="N924" s="109" t="str">
        <f t="shared" si="86"/>
        <v/>
      </c>
      <c r="O924" s="109" t="str">
        <f t="shared" si="87"/>
        <v/>
      </c>
      <c r="P924" s="110" t="str">
        <f t="shared" si="88"/>
        <v/>
      </c>
      <c r="Q924" s="114" t="str">
        <f t="shared" si="89"/>
        <v/>
      </c>
      <c r="R924" s="82"/>
      <c r="S924" s="81"/>
      <c r="T924" s="81"/>
      <c r="U924" s="81"/>
    </row>
    <row r="925" s="72" customFormat="1" customHeight="1" spans="2:21">
      <c r="B925" s="73"/>
      <c r="C925" s="74"/>
      <c r="D925" s="74"/>
      <c r="E925" s="74"/>
      <c r="F925" s="75"/>
      <c r="G925" s="76"/>
      <c r="H925" s="77"/>
      <c r="I925" s="108" t="str">
        <f>IF(B925="","",_xlfn.XLOOKUP(N925,#REF!,#REF!))</f>
        <v/>
      </c>
      <c r="J925" s="105" t="str">
        <f>IF(B925="","",_xlfn.XLOOKUP(N925,#REF!,芝麻工资表!B:B))</f>
        <v/>
      </c>
      <c r="K925" s="105" t="str">
        <f t="shared" si="84"/>
        <v/>
      </c>
      <c r="L925" s="105" t="str">
        <f t="shared" si="85"/>
        <v/>
      </c>
      <c r="M925" s="105" t="str">
        <f>IF(Q925="","",_xlfn.XLOOKUP(Q925,立项!W:W,立项!H:H))</f>
        <v/>
      </c>
      <c r="N925" s="109" t="str">
        <f t="shared" si="86"/>
        <v/>
      </c>
      <c r="O925" s="109" t="str">
        <f t="shared" si="87"/>
        <v/>
      </c>
      <c r="P925" s="110" t="str">
        <f t="shared" si="88"/>
        <v/>
      </c>
      <c r="Q925" s="114" t="str">
        <f t="shared" si="89"/>
        <v/>
      </c>
      <c r="R925" s="82"/>
      <c r="S925" s="81"/>
      <c r="T925" s="81"/>
      <c r="U925" s="81"/>
    </row>
    <row r="926" s="72" customFormat="1" customHeight="1" spans="2:21">
      <c r="B926" s="73"/>
      <c r="C926" s="74"/>
      <c r="D926" s="74"/>
      <c r="E926" s="74"/>
      <c r="F926" s="75"/>
      <c r="G926" s="76"/>
      <c r="H926" s="77"/>
      <c r="I926" s="108" t="str">
        <f>IF(B926="","",_xlfn.XLOOKUP(N926,#REF!,#REF!))</f>
        <v/>
      </c>
      <c r="J926" s="105" t="str">
        <f>IF(B926="","",_xlfn.XLOOKUP(N926,#REF!,芝麻工资表!B:B))</f>
        <v/>
      </c>
      <c r="K926" s="105" t="str">
        <f t="shared" si="84"/>
        <v/>
      </c>
      <c r="L926" s="105" t="str">
        <f t="shared" si="85"/>
        <v/>
      </c>
      <c r="M926" s="105" t="str">
        <f>IF(Q926="","",_xlfn.XLOOKUP(Q926,立项!W:W,立项!H:H))</f>
        <v/>
      </c>
      <c r="N926" s="109" t="str">
        <f t="shared" si="86"/>
        <v/>
      </c>
      <c r="O926" s="109" t="str">
        <f t="shared" si="87"/>
        <v/>
      </c>
      <c r="P926" s="110" t="str">
        <f t="shared" si="88"/>
        <v/>
      </c>
      <c r="Q926" s="114" t="str">
        <f t="shared" si="89"/>
        <v/>
      </c>
      <c r="R926" s="82"/>
      <c r="S926" s="81"/>
      <c r="T926" s="81"/>
      <c r="U926" s="81"/>
    </row>
    <row r="927" s="72" customFormat="1" customHeight="1" spans="2:21">
      <c r="B927" s="73"/>
      <c r="C927" s="74"/>
      <c r="D927" s="74"/>
      <c r="E927" s="74"/>
      <c r="F927" s="75"/>
      <c r="G927" s="76"/>
      <c r="H927" s="77"/>
      <c r="I927" s="108" t="str">
        <f>IF(B927="","",_xlfn.XLOOKUP(N927,#REF!,#REF!))</f>
        <v/>
      </c>
      <c r="J927" s="105" t="str">
        <f>IF(B927="","",_xlfn.XLOOKUP(N927,#REF!,芝麻工资表!B:B))</f>
        <v/>
      </c>
      <c r="K927" s="105" t="str">
        <f t="shared" si="84"/>
        <v/>
      </c>
      <c r="L927" s="105" t="str">
        <f t="shared" si="85"/>
        <v/>
      </c>
      <c r="M927" s="105" t="str">
        <f>IF(Q927="","",_xlfn.XLOOKUP(Q927,立项!W:W,立项!H:H))</f>
        <v/>
      </c>
      <c r="N927" s="109" t="str">
        <f t="shared" si="86"/>
        <v/>
      </c>
      <c r="O927" s="109" t="str">
        <f t="shared" si="87"/>
        <v/>
      </c>
      <c r="P927" s="110" t="str">
        <f t="shared" si="88"/>
        <v/>
      </c>
      <c r="Q927" s="114" t="str">
        <f t="shared" si="89"/>
        <v/>
      </c>
      <c r="R927" s="82"/>
      <c r="S927" s="81"/>
      <c r="T927" s="81"/>
      <c r="U927" s="81"/>
    </row>
    <row r="928" s="72" customFormat="1" customHeight="1" spans="2:21">
      <c r="B928" s="73"/>
      <c r="C928" s="74"/>
      <c r="D928" s="74"/>
      <c r="E928" s="74"/>
      <c r="F928" s="75"/>
      <c r="G928" s="76"/>
      <c r="H928" s="77"/>
      <c r="I928" s="108" t="str">
        <f>IF(B928="","",_xlfn.XLOOKUP(N928,#REF!,#REF!))</f>
        <v/>
      </c>
      <c r="J928" s="105" t="str">
        <f>IF(B928="","",_xlfn.XLOOKUP(N928,#REF!,芝麻工资表!B:B))</f>
        <v/>
      </c>
      <c r="K928" s="105" t="str">
        <f t="shared" si="84"/>
        <v/>
      </c>
      <c r="L928" s="105" t="str">
        <f t="shared" si="85"/>
        <v/>
      </c>
      <c r="M928" s="105" t="str">
        <f>IF(Q928="","",_xlfn.XLOOKUP(Q928,立项!W:W,立项!H:H))</f>
        <v/>
      </c>
      <c r="N928" s="109" t="str">
        <f t="shared" si="86"/>
        <v/>
      </c>
      <c r="O928" s="109" t="str">
        <f t="shared" si="87"/>
        <v/>
      </c>
      <c r="P928" s="110" t="str">
        <f t="shared" si="88"/>
        <v/>
      </c>
      <c r="Q928" s="114" t="str">
        <f t="shared" si="89"/>
        <v/>
      </c>
      <c r="R928" s="82"/>
      <c r="S928" s="81"/>
      <c r="T928" s="81"/>
      <c r="U928" s="81"/>
    </row>
    <row r="929" s="72" customFormat="1" customHeight="1" spans="2:21">
      <c r="B929" s="73"/>
      <c r="C929" s="74"/>
      <c r="D929" s="74"/>
      <c r="E929" s="74"/>
      <c r="F929" s="75"/>
      <c r="G929" s="76"/>
      <c r="H929" s="77"/>
      <c r="I929" s="108" t="str">
        <f>IF(B929="","",_xlfn.XLOOKUP(N929,#REF!,#REF!))</f>
        <v/>
      </c>
      <c r="J929" s="105" t="str">
        <f>IF(B929="","",_xlfn.XLOOKUP(N929,#REF!,芝麻工资表!B:B))</f>
        <v/>
      </c>
      <c r="K929" s="105" t="str">
        <f t="shared" si="84"/>
        <v/>
      </c>
      <c r="L929" s="105" t="str">
        <f t="shared" si="85"/>
        <v/>
      </c>
      <c r="M929" s="105" t="str">
        <f>IF(Q929="","",_xlfn.XLOOKUP(Q929,立项!W:W,立项!H:H))</f>
        <v/>
      </c>
      <c r="N929" s="109" t="str">
        <f t="shared" si="86"/>
        <v/>
      </c>
      <c r="O929" s="109" t="str">
        <f t="shared" si="87"/>
        <v/>
      </c>
      <c r="P929" s="110" t="str">
        <f t="shared" si="88"/>
        <v/>
      </c>
      <c r="Q929" s="114" t="str">
        <f t="shared" si="89"/>
        <v/>
      </c>
      <c r="R929" s="82"/>
      <c r="S929" s="81"/>
      <c r="T929" s="81"/>
      <c r="U929" s="81"/>
    </row>
    <row r="930" s="72" customFormat="1" customHeight="1" spans="2:21">
      <c r="B930" s="73"/>
      <c r="C930" s="74"/>
      <c r="D930" s="74"/>
      <c r="E930" s="74"/>
      <c r="F930" s="75"/>
      <c r="G930" s="76"/>
      <c r="H930" s="77"/>
      <c r="I930" s="108" t="str">
        <f>IF(B930="","",_xlfn.XLOOKUP(N930,#REF!,#REF!))</f>
        <v/>
      </c>
      <c r="J930" s="105" t="str">
        <f>IF(B930="","",_xlfn.XLOOKUP(N930,#REF!,芝麻工资表!B:B))</f>
        <v/>
      </c>
      <c r="K930" s="105" t="str">
        <f t="shared" si="84"/>
        <v/>
      </c>
      <c r="L930" s="105" t="str">
        <f t="shared" si="85"/>
        <v/>
      </c>
      <c r="M930" s="105" t="str">
        <f>IF(Q930="","",_xlfn.XLOOKUP(Q930,立项!W:W,立项!H:H))</f>
        <v/>
      </c>
      <c r="N930" s="109" t="str">
        <f t="shared" si="86"/>
        <v/>
      </c>
      <c r="O930" s="109" t="str">
        <f t="shared" si="87"/>
        <v/>
      </c>
      <c r="P930" s="110" t="str">
        <f t="shared" si="88"/>
        <v/>
      </c>
      <c r="Q930" s="114" t="str">
        <f t="shared" si="89"/>
        <v/>
      </c>
      <c r="R930" s="82"/>
      <c r="S930" s="81"/>
      <c r="T930" s="81"/>
      <c r="U930" s="81"/>
    </row>
    <row r="931" s="72" customFormat="1" customHeight="1" spans="2:21">
      <c r="B931" s="73"/>
      <c r="C931" s="74"/>
      <c r="D931" s="74"/>
      <c r="E931" s="74"/>
      <c r="F931" s="75"/>
      <c r="G931" s="76"/>
      <c r="H931" s="77"/>
      <c r="I931" s="108" t="str">
        <f>IF(B931="","",_xlfn.XLOOKUP(N931,#REF!,#REF!))</f>
        <v/>
      </c>
      <c r="J931" s="105" t="str">
        <f>IF(B931="","",_xlfn.XLOOKUP(N931,#REF!,芝麻工资表!B:B))</f>
        <v/>
      </c>
      <c r="K931" s="105" t="str">
        <f t="shared" si="84"/>
        <v/>
      </c>
      <c r="L931" s="105" t="str">
        <f t="shared" si="85"/>
        <v/>
      </c>
      <c r="M931" s="105" t="str">
        <f>IF(Q931="","",_xlfn.XLOOKUP(Q931,立项!W:W,立项!H:H))</f>
        <v/>
      </c>
      <c r="N931" s="109" t="str">
        <f t="shared" si="86"/>
        <v/>
      </c>
      <c r="O931" s="109" t="str">
        <f t="shared" si="87"/>
        <v/>
      </c>
      <c r="P931" s="110" t="str">
        <f t="shared" si="88"/>
        <v/>
      </c>
      <c r="Q931" s="114" t="str">
        <f t="shared" si="89"/>
        <v/>
      </c>
      <c r="R931" s="82"/>
      <c r="S931" s="81"/>
      <c r="T931" s="81"/>
      <c r="U931" s="81"/>
    </row>
    <row r="932" s="72" customFormat="1" customHeight="1" spans="2:21">
      <c r="B932" s="73"/>
      <c r="C932" s="74"/>
      <c r="D932" s="74"/>
      <c r="E932" s="74"/>
      <c r="F932" s="75"/>
      <c r="G932" s="76"/>
      <c r="H932" s="77"/>
      <c r="I932" s="108" t="str">
        <f>IF(B932="","",_xlfn.XLOOKUP(N932,#REF!,#REF!))</f>
        <v/>
      </c>
      <c r="J932" s="105" t="str">
        <f>IF(B932="","",_xlfn.XLOOKUP(N932,#REF!,芝麻工资表!B:B))</f>
        <v/>
      </c>
      <c r="K932" s="105" t="str">
        <f t="shared" si="84"/>
        <v/>
      </c>
      <c r="L932" s="105" t="str">
        <f t="shared" si="85"/>
        <v/>
      </c>
      <c r="M932" s="105" t="str">
        <f>IF(Q932="","",_xlfn.XLOOKUP(Q932,立项!W:W,立项!H:H))</f>
        <v/>
      </c>
      <c r="N932" s="109" t="str">
        <f t="shared" si="86"/>
        <v/>
      </c>
      <c r="O932" s="109" t="str">
        <f t="shared" si="87"/>
        <v/>
      </c>
      <c r="P932" s="110" t="str">
        <f t="shared" si="88"/>
        <v/>
      </c>
      <c r="Q932" s="114" t="str">
        <f t="shared" si="89"/>
        <v/>
      </c>
      <c r="R932" s="82"/>
      <c r="S932" s="81"/>
      <c r="T932" s="81"/>
      <c r="U932" s="81"/>
    </row>
    <row r="933" s="72" customFormat="1" customHeight="1" spans="2:21">
      <c r="B933" s="73"/>
      <c r="C933" s="74"/>
      <c r="D933" s="74"/>
      <c r="E933" s="74"/>
      <c r="F933" s="75"/>
      <c r="G933" s="76"/>
      <c r="H933" s="77"/>
      <c r="I933" s="108" t="str">
        <f>IF(B933="","",_xlfn.XLOOKUP(N933,#REF!,#REF!))</f>
        <v/>
      </c>
      <c r="J933" s="105" t="str">
        <f>IF(B933="","",_xlfn.XLOOKUP(N933,#REF!,芝麻工资表!B:B))</f>
        <v/>
      </c>
      <c r="K933" s="105" t="str">
        <f t="shared" si="84"/>
        <v/>
      </c>
      <c r="L933" s="105" t="str">
        <f t="shared" si="85"/>
        <v/>
      </c>
      <c r="M933" s="105" t="str">
        <f>IF(Q933="","",_xlfn.XLOOKUP(Q933,立项!W:W,立项!H:H))</f>
        <v/>
      </c>
      <c r="N933" s="109" t="str">
        <f t="shared" si="86"/>
        <v/>
      </c>
      <c r="O933" s="109" t="str">
        <f t="shared" si="87"/>
        <v/>
      </c>
      <c r="P933" s="110" t="str">
        <f t="shared" si="88"/>
        <v/>
      </c>
      <c r="Q933" s="114" t="str">
        <f t="shared" si="89"/>
        <v/>
      </c>
      <c r="R933" s="82"/>
      <c r="S933" s="81"/>
      <c r="T933" s="81"/>
      <c r="U933" s="81"/>
    </row>
    <row r="934" s="72" customFormat="1" customHeight="1" spans="2:21">
      <c r="B934" s="73"/>
      <c r="C934" s="74"/>
      <c r="D934" s="74"/>
      <c r="E934" s="74"/>
      <c r="F934" s="75"/>
      <c r="G934" s="76"/>
      <c r="H934" s="77"/>
      <c r="I934" s="108" t="str">
        <f>IF(B934="","",_xlfn.XLOOKUP(N934,#REF!,#REF!))</f>
        <v/>
      </c>
      <c r="J934" s="105" t="str">
        <f>IF(B934="","",_xlfn.XLOOKUP(N934,#REF!,芝麻工资表!B:B))</f>
        <v/>
      </c>
      <c r="K934" s="105" t="str">
        <f t="shared" si="84"/>
        <v/>
      </c>
      <c r="L934" s="105" t="str">
        <f t="shared" si="85"/>
        <v/>
      </c>
      <c r="M934" s="105" t="str">
        <f>IF(Q934="","",_xlfn.XLOOKUP(Q934,立项!W:W,立项!H:H))</f>
        <v/>
      </c>
      <c r="N934" s="109" t="str">
        <f t="shared" si="86"/>
        <v/>
      </c>
      <c r="O934" s="109" t="str">
        <f t="shared" si="87"/>
        <v/>
      </c>
      <c r="P934" s="110" t="str">
        <f t="shared" si="88"/>
        <v/>
      </c>
      <c r="Q934" s="114" t="str">
        <f t="shared" si="89"/>
        <v/>
      </c>
      <c r="R934" s="82"/>
      <c r="S934" s="81"/>
      <c r="T934" s="81"/>
      <c r="U934" s="81"/>
    </row>
    <row r="935" s="72" customFormat="1" customHeight="1" spans="2:21">
      <c r="B935" s="73"/>
      <c r="C935" s="74"/>
      <c r="D935" s="74"/>
      <c r="E935" s="74"/>
      <c r="F935" s="75"/>
      <c r="G935" s="76"/>
      <c r="H935" s="77"/>
      <c r="I935" s="108" t="str">
        <f>IF(B935="","",_xlfn.XLOOKUP(N935,#REF!,#REF!))</f>
        <v/>
      </c>
      <c r="J935" s="105" t="str">
        <f>IF(B935="","",_xlfn.XLOOKUP(N935,#REF!,芝麻工资表!B:B))</f>
        <v/>
      </c>
      <c r="K935" s="105" t="str">
        <f t="shared" si="84"/>
        <v/>
      </c>
      <c r="L935" s="105" t="str">
        <f t="shared" si="85"/>
        <v/>
      </c>
      <c r="M935" s="105" t="str">
        <f>IF(Q935="","",_xlfn.XLOOKUP(Q935,立项!W:W,立项!H:H))</f>
        <v/>
      </c>
      <c r="N935" s="109" t="str">
        <f t="shared" si="86"/>
        <v/>
      </c>
      <c r="O935" s="109" t="str">
        <f t="shared" si="87"/>
        <v/>
      </c>
      <c r="P935" s="110" t="str">
        <f t="shared" si="88"/>
        <v/>
      </c>
      <c r="Q935" s="114" t="str">
        <f t="shared" si="89"/>
        <v/>
      </c>
      <c r="R935" s="82"/>
      <c r="S935" s="81"/>
      <c r="T935" s="81"/>
      <c r="U935" s="81"/>
    </row>
    <row r="936" s="72" customFormat="1" customHeight="1" spans="2:21">
      <c r="B936" s="73"/>
      <c r="C936" s="74"/>
      <c r="D936" s="74"/>
      <c r="E936" s="74"/>
      <c r="F936" s="75"/>
      <c r="G936" s="76"/>
      <c r="H936" s="77"/>
      <c r="I936" s="108" t="str">
        <f>IF(B936="","",_xlfn.XLOOKUP(N936,#REF!,#REF!))</f>
        <v/>
      </c>
      <c r="J936" s="105" t="str">
        <f>IF(B936="","",_xlfn.XLOOKUP(N936,#REF!,芝麻工资表!B:B))</f>
        <v/>
      </c>
      <c r="K936" s="105" t="str">
        <f t="shared" si="84"/>
        <v/>
      </c>
      <c r="L936" s="105" t="str">
        <f t="shared" si="85"/>
        <v/>
      </c>
      <c r="M936" s="105" t="str">
        <f>IF(Q936="","",_xlfn.XLOOKUP(Q936,立项!W:W,立项!H:H))</f>
        <v/>
      </c>
      <c r="N936" s="109" t="str">
        <f t="shared" si="86"/>
        <v/>
      </c>
      <c r="O936" s="109" t="str">
        <f t="shared" si="87"/>
        <v/>
      </c>
      <c r="P936" s="110" t="str">
        <f t="shared" si="88"/>
        <v/>
      </c>
      <c r="Q936" s="114" t="str">
        <f t="shared" si="89"/>
        <v/>
      </c>
      <c r="R936" s="82"/>
      <c r="S936" s="81"/>
      <c r="T936" s="81"/>
      <c r="U936" s="81"/>
    </row>
    <row r="937" s="72" customFormat="1" customHeight="1" spans="2:21">
      <c r="B937" s="73"/>
      <c r="C937" s="74"/>
      <c r="D937" s="74"/>
      <c r="E937" s="74"/>
      <c r="F937" s="75"/>
      <c r="G937" s="76"/>
      <c r="H937" s="77"/>
      <c r="I937" s="108" t="str">
        <f>IF(B937="","",_xlfn.XLOOKUP(N937,#REF!,#REF!))</f>
        <v/>
      </c>
      <c r="J937" s="105" t="str">
        <f>IF(B937="","",_xlfn.XLOOKUP(N937,#REF!,芝麻工资表!B:B))</f>
        <v/>
      </c>
      <c r="K937" s="105" t="str">
        <f t="shared" si="84"/>
        <v/>
      </c>
      <c r="L937" s="105" t="str">
        <f t="shared" si="85"/>
        <v/>
      </c>
      <c r="M937" s="105" t="str">
        <f>IF(Q937="","",_xlfn.XLOOKUP(Q937,立项!W:W,立项!H:H))</f>
        <v/>
      </c>
      <c r="N937" s="109" t="str">
        <f t="shared" si="86"/>
        <v/>
      </c>
      <c r="O937" s="109" t="str">
        <f t="shared" si="87"/>
        <v/>
      </c>
      <c r="P937" s="110" t="str">
        <f t="shared" si="88"/>
        <v/>
      </c>
      <c r="Q937" s="114" t="str">
        <f t="shared" si="89"/>
        <v/>
      </c>
      <c r="R937" s="82"/>
      <c r="S937" s="81"/>
      <c r="T937" s="81"/>
      <c r="U937" s="81"/>
    </row>
    <row r="938" s="72" customFormat="1" customHeight="1" spans="2:21">
      <c r="B938" s="73"/>
      <c r="C938" s="74"/>
      <c r="D938" s="74"/>
      <c r="E938" s="74"/>
      <c r="F938" s="75"/>
      <c r="G938" s="76"/>
      <c r="H938" s="77"/>
      <c r="I938" s="108" t="str">
        <f>IF(B938="","",_xlfn.XLOOKUP(N938,#REF!,#REF!))</f>
        <v/>
      </c>
      <c r="J938" s="105" t="str">
        <f>IF(B938="","",_xlfn.XLOOKUP(N938,#REF!,芝麻工资表!B:B))</f>
        <v/>
      </c>
      <c r="K938" s="105" t="str">
        <f t="shared" si="84"/>
        <v/>
      </c>
      <c r="L938" s="105" t="str">
        <f t="shared" si="85"/>
        <v/>
      </c>
      <c r="M938" s="105" t="str">
        <f>IF(Q938="","",_xlfn.XLOOKUP(Q938,立项!W:W,立项!H:H))</f>
        <v/>
      </c>
      <c r="N938" s="109" t="str">
        <f t="shared" si="86"/>
        <v/>
      </c>
      <c r="O938" s="109" t="str">
        <f t="shared" si="87"/>
        <v/>
      </c>
      <c r="P938" s="110" t="str">
        <f t="shared" si="88"/>
        <v/>
      </c>
      <c r="Q938" s="114" t="str">
        <f t="shared" si="89"/>
        <v/>
      </c>
      <c r="R938" s="82"/>
      <c r="S938" s="81"/>
      <c r="T938" s="81"/>
      <c r="U938" s="81"/>
    </row>
    <row r="939" s="72" customFormat="1" customHeight="1" spans="2:21">
      <c r="B939" s="73"/>
      <c r="C939" s="74"/>
      <c r="D939" s="74"/>
      <c r="E939" s="74"/>
      <c r="F939" s="75"/>
      <c r="G939" s="76"/>
      <c r="H939" s="77"/>
      <c r="I939" s="108" t="str">
        <f>IF(B939="","",_xlfn.XLOOKUP(N939,#REF!,#REF!))</f>
        <v/>
      </c>
      <c r="J939" s="105" t="str">
        <f>IF(B939="","",_xlfn.XLOOKUP(N939,#REF!,芝麻工资表!B:B))</f>
        <v/>
      </c>
      <c r="K939" s="105" t="str">
        <f t="shared" si="84"/>
        <v/>
      </c>
      <c r="L939" s="105" t="str">
        <f t="shared" si="85"/>
        <v/>
      </c>
      <c r="M939" s="105" t="str">
        <f>IF(Q939="","",_xlfn.XLOOKUP(Q939,立项!W:W,立项!H:H))</f>
        <v/>
      </c>
      <c r="N939" s="109" t="str">
        <f t="shared" si="86"/>
        <v/>
      </c>
      <c r="O939" s="109" t="str">
        <f t="shared" si="87"/>
        <v/>
      </c>
      <c r="P939" s="110" t="str">
        <f t="shared" si="88"/>
        <v/>
      </c>
      <c r="Q939" s="114" t="str">
        <f t="shared" si="89"/>
        <v/>
      </c>
      <c r="R939" s="82"/>
      <c r="S939" s="81"/>
      <c r="T939" s="81"/>
      <c r="U939" s="81"/>
    </row>
    <row r="940" s="72" customFormat="1" customHeight="1" spans="2:21">
      <c r="B940" s="73"/>
      <c r="C940" s="74"/>
      <c r="D940" s="74"/>
      <c r="E940" s="74"/>
      <c r="F940" s="75"/>
      <c r="G940" s="76"/>
      <c r="H940" s="77"/>
      <c r="I940" s="108" t="str">
        <f>IF(B940="","",_xlfn.XLOOKUP(N940,#REF!,#REF!))</f>
        <v/>
      </c>
      <c r="J940" s="105" t="str">
        <f>IF(B940="","",_xlfn.XLOOKUP(N940,#REF!,芝麻工资表!B:B))</f>
        <v/>
      </c>
      <c r="K940" s="105" t="str">
        <f t="shared" si="84"/>
        <v/>
      </c>
      <c r="L940" s="105" t="str">
        <f t="shared" si="85"/>
        <v/>
      </c>
      <c r="M940" s="105" t="str">
        <f>IF(Q940="","",_xlfn.XLOOKUP(Q940,立项!W:W,立项!H:H))</f>
        <v/>
      </c>
      <c r="N940" s="109" t="str">
        <f t="shared" si="86"/>
        <v/>
      </c>
      <c r="O940" s="109" t="str">
        <f t="shared" si="87"/>
        <v/>
      </c>
      <c r="P940" s="110" t="str">
        <f t="shared" si="88"/>
        <v/>
      </c>
      <c r="Q940" s="114" t="str">
        <f t="shared" si="89"/>
        <v/>
      </c>
      <c r="R940" s="82"/>
      <c r="S940" s="81"/>
      <c r="T940" s="81"/>
      <c r="U940" s="81"/>
    </row>
    <row r="941" s="72" customFormat="1" customHeight="1" spans="2:21">
      <c r="B941" s="73"/>
      <c r="C941" s="74"/>
      <c r="D941" s="74"/>
      <c r="E941" s="74"/>
      <c r="F941" s="75"/>
      <c r="G941" s="76"/>
      <c r="H941" s="77"/>
      <c r="I941" s="108" t="str">
        <f>IF(B941="","",_xlfn.XLOOKUP(N941,#REF!,#REF!))</f>
        <v/>
      </c>
      <c r="J941" s="105" t="str">
        <f>IF(B941="","",_xlfn.XLOOKUP(N941,#REF!,芝麻工资表!B:B))</f>
        <v/>
      </c>
      <c r="K941" s="105" t="str">
        <f t="shared" si="84"/>
        <v/>
      </c>
      <c r="L941" s="105" t="str">
        <f t="shared" si="85"/>
        <v/>
      </c>
      <c r="M941" s="105" t="str">
        <f>IF(Q941="","",_xlfn.XLOOKUP(Q941,立项!W:W,立项!H:H))</f>
        <v/>
      </c>
      <c r="N941" s="109" t="str">
        <f t="shared" si="86"/>
        <v/>
      </c>
      <c r="O941" s="109" t="str">
        <f t="shared" si="87"/>
        <v/>
      </c>
      <c r="P941" s="110" t="str">
        <f t="shared" si="88"/>
        <v/>
      </c>
      <c r="Q941" s="114" t="str">
        <f t="shared" si="89"/>
        <v/>
      </c>
      <c r="R941" s="82"/>
      <c r="S941" s="81"/>
      <c r="T941" s="81"/>
      <c r="U941" s="81"/>
    </row>
    <row r="942" s="72" customFormat="1" customHeight="1" spans="2:21">
      <c r="B942" s="73"/>
      <c r="C942" s="74"/>
      <c r="D942" s="74"/>
      <c r="E942" s="74"/>
      <c r="F942" s="75"/>
      <c r="G942" s="76"/>
      <c r="H942" s="77"/>
      <c r="I942" s="108" t="str">
        <f>IF(B942="","",_xlfn.XLOOKUP(N942,#REF!,#REF!))</f>
        <v/>
      </c>
      <c r="J942" s="105" t="str">
        <f>IF(B942="","",_xlfn.XLOOKUP(N942,#REF!,芝麻工资表!B:B))</f>
        <v/>
      </c>
      <c r="K942" s="105" t="str">
        <f t="shared" si="84"/>
        <v/>
      </c>
      <c r="L942" s="105" t="str">
        <f t="shared" si="85"/>
        <v/>
      </c>
      <c r="M942" s="105" t="str">
        <f>IF(Q942="","",_xlfn.XLOOKUP(Q942,立项!W:W,立项!H:H))</f>
        <v/>
      </c>
      <c r="N942" s="109" t="str">
        <f t="shared" si="86"/>
        <v/>
      </c>
      <c r="O942" s="109" t="str">
        <f t="shared" si="87"/>
        <v/>
      </c>
      <c r="P942" s="110" t="str">
        <f t="shared" si="88"/>
        <v/>
      </c>
      <c r="Q942" s="114" t="str">
        <f t="shared" si="89"/>
        <v/>
      </c>
      <c r="R942" s="82"/>
      <c r="S942" s="81"/>
      <c r="T942" s="81"/>
      <c r="U942" s="81"/>
    </row>
    <row r="943" s="72" customFormat="1" customHeight="1" spans="2:21">
      <c r="B943" s="73"/>
      <c r="C943" s="74"/>
      <c r="D943" s="74"/>
      <c r="E943" s="74"/>
      <c r="F943" s="75"/>
      <c r="G943" s="76"/>
      <c r="H943" s="77"/>
      <c r="I943" s="108" t="str">
        <f>IF(B943="","",_xlfn.XLOOKUP(N943,#REF!,#REF!))</f>
        <v/>
      </c>
      <c r="J943" s="105" t="str">
        <f>IF(B943="","",_xlfn.XLOOKUP(N943,#REF!,芝麻工资表!B:B))</f>
        <v/>
      </c>
      <c r="K943" s="105" t="str">
        <f t="shared" si="84"/>
        <v/>
      </c>
      <c r="L943" s="105" t="str">
        <f t="shared" si="85"/>
        <v/>
      </c>
      <c r="M943" s="105" t="str">
        <f>IF(Q943="","",_xlfn.XLOOKUP(Q943,立项!W:W,立项!H:H))</f>
        <v/>
      </c>
      <c r="N943" s="109" t="str">
        <f t="shared" si="86"/>
        <v/>
      </c>
      <c r="O943" s="109" t="str">
        <f t="shared" si="87"/>
        <v/>
      </c>
      <c r="P943" s="110" t="str">
        <f t="shared" si="88"/>
        <v/>
      </c>
      <c r="Q943" s="114" t="str">
        <f t="shared" si="89"/>
        <v/>
      </c>
      <c r="R943" s="82"/>
      <c r="S943" s="81"/>
      <c r="T943" s="81"/>
      <c r="U943" s="81"/>
    </row>
    <row r="944" s="72" customFormat="1" customHeight="1" spans="2:21">
      <c r="B944" s="73"/>
      <c r="C944" s="74"/>
      <c r="D944" s="74"/>
      <c r="E944" s="74"/>
      <c r="F944" s="75"/>
      <c r="G944" s="76"/>
      <c r="H944" s="77"/>
      <c r="I944" s="108" t="str">
        <f>IF(B944="","",_xlfn.XLOOKUP(N944,#REF!,#REF!))</f>
        <v/>
      </c>
      <c r="J944" s="105" t="str">
        <f>IF(B944="","",_xlfn.XLOOKUP(N944,#REF!,芝麻工资表!B:B))</f>
        <v/>
      </c>
      <c r="K944" s="105" t="str">
        <f t="shared" si="84"/>
        <v/>
      </c>
      <c r="L944" s="105" t="str">
        <f t="shared" si="85"/>
        <v/>
      </c>
      <c r="M944" s="105" t="str">
        <f>IF(Q944="","",_xlfn.XLOOKUP(Q944,立项!W:W,立项!H:H))</f>
        <v/>
      </c>
      <c r="N944" s="109" t="str">
        <f t="shared" si="86"/>
        <v/>
      </c>
      <c r="O944" s="109" t="str">
        <f t="shared" si="87"/>
        <v/>
      </c>
      <c r="P944" s="110" t="str">
        <f t="shared" si="88"/>
        <v/>
      </c>
      <c r="Q944" s="114" t="str">
        <f t="shared" si="89"/>
        <v/>
      </c>
      <c r="R944" s="82"/>
      <c r="S944" s="81"/>
      <c r="T944" s="81"/>
      <c r="U944" s="81"/>
    </row>
    <row r="945" s="72" customFormat="1" customHeight="1" spans="2:21">
      <c r="B945" s="73"/>
      <c r="C945" s="74"/>
      <c r="D945" s="74"/>
      <c r="E945" s="74"/>
      <c r="F945" s="75"/>
      <c r="G945" s="76"/>
      <c r="H945" s="77"/>
      <c r="I945" s="108" t="str">
        <f>IF(B945="","",_xlfn.XLOOKUP(N945,#REF!,#REF!))</f>
        <v/>
      </c>
      <c r="J945" s="105" t="str">
        <f>IF(B945="","",_xlfn.XLOOKUP(N945,#REF!,芝麻工资表!B:B))</f>
        <v/>
      </c>
      <c r="K945" s="105" t="str">
        <f t="shared" si="84"/>
        <v/>
      </c>
      <c r="L945" s="105" t="str">
        <f t="shared" si="85"/>
        <v/>
      </c>
      <c r="M945" s="105" t="str">
        <f>IF(Q945="","",_xlfn.XLOOKUP(Q945,立项!W:W,立项!H:H))</f>
        <v/>
      </c>
      <c r="N945" s="109" t="str">
        <f t="shared" si="86"/>
        <v/>
      </c>
      <c r="O945" s="109" t="str">
        <f t="shared" si="87"/>
        <v/>
      </c>
      <c r="P945" s="110" t="str">
        <f t="shared" si="88"/>
        <v/>
      </c>
      <c r="Q945" s="114" t="str">
        <f t="shared" si="89"/>
        <v/>
      </c>
      <c r="R945" s="82"/>
      <c r="S945" s="81"/>
      <c r="T945" s="81"/>
      <c r="U945" s="81"/>
    </row>
    <row r="946" s="72" customFormat="1" customHeight="1" spans="2:21">
      <c r="B946" s="73"/>
      <c r="C946" s="74"/>
      <c r="D946" s="74"/>
      <c r="E946" s="74"/>
      <c r="F946" s="75"/>
      <c r="G946" s="76"/>
      <c r="H946" s="77"/>
      <c r="I946" s="108" t="str">
        <f>IF(B946="","",_xlfn.XLOOKUP(N946,#REF!,#REF!))</f>
        <v/>
      </c>
      <c r="J946" s="105" t="str">
        <f>IF(B946="","",_xlfn.XLOOKUP(N946,#REF!,芝麻工资表!B:B))</f>
        <v/>
      </c>
      <c r="K946" s="105" t="str">
        <f t="shared" si="84"/>
        <v/>
      </c>
      <c r="L946" s="105" t="str">
        <f t="shared" si="85"/>
        <v/>
      </c>
      <c r="M946" s="105" t="str">
        <f>IF(Q946="","",_xlfn.XLOOKUP(Q946,立项!W:W,立项!H:H))</f>
        <v/>
      </c>
      <c r="N946" s="109" t="str">
        <f t="shared" si="86"/>
        <v/>
      </c>
      <c r="O946" s="109" t="str">
        <f t="shared" si="87"/>
        <v/>
      </c>
      <c r="P946" s="110" t="str">
        <f t="shared" si="88"/>
        <v/>
      </c>
      <c r="Q946" s="114" t="str">
        <f t="shared" si="89"/>
        <v/>
      </c>
      <c r="R946" s="82"/>
      <c r="S946" s="81"/>
      <c r="T946" s="81"/>
      <c r="U946" s="81"/>
    </row>
    <row r="947" s="72" customFormat="1" customHeight="1" spans="2:21">
      <c r="B947" s="73"/>
      <c r="C947" s="74"/>
      <c r="D947" s="74"/>
      <c r="E947" s="74"/>
      <c r="F947" s="75"/>
      <c r="G947" s="76"/>
      <c r="H947" s="77"/>
      <c r="I947" s="108" t="str">
        <f>IF(B947="","",_xlfn.XLOOKUP(N947,#REF!,#REF!))</f>
        <v/>
      </c>
      <c r="J947" s="105" t="str">
        <f>IF(B947="","",_xlfn.XLOOKUP(N947,#REF!,芝麻工资表!B:B))</f>
        <v/>
      </c>
      <c r="K947" s="105" t="str">
        <f t="shared" si="84"/>
        <v/>
      </c>
      <c r="L947" s="105" t="str">
        <f t="shared" si="85"/>
        <v/>
      </c>
      <c r="M947" s="105" t="str">
        <f>IF(Q947="","",_xlfn.XLOOKUP(Q947,立项!W:W,立项!H:H))</f>
        <v/>
      </c>
      <c r="N947" s="109" t="str">
        <f t="shared" si="86"/>
        <v/>
      </c>
      <c r="O947" s="109" t="str">
        <f t="shared" si="87"/>
        <v/>
      </c>
      <c r="P947" s="110" t="str">
        <f t="shared" si="88"/>
        <v/>
      </c>
      <c r="Q947" s="114" t="str">
        <f t="shared" si="89"/>
        <v/>
      </c>
      <c r="R947" s="82"/>
      <c r="S947" s="81"/>
      <c r="T947" s="81"/>
      <c r="U947" s="81"/>
    </row>
    <row r="948" s="72" customFormat="1" customHeight="1" spans="2:21">
      <c r="B948" s="73"/>
      <c r="C948" s="74"/>
      <c r="D948" s="74"/>
      <c r="E948" s="74"/>
      <c r="F948" s="75"/>
      <c r="G948" s="76"/>
      <c r="H948" s="77"/>
      <c r="I948" s="108" t="str">
        <f>IF(B948="","",_xlfn.XLOOKUP(N948,#REF!,#REF!))</f>
        <v/>
      </c>
      <c r="J948" s="105" t="str">
        <f>IF(B948="","",_xlfn.XLOOKUP(N948,#REF!,芝麻工资表!B:B))</f>
        <v/>
      </c>
      <c r="K948" s="105" t="str">
        <f t="shared" si="84"/>
        <v/>
      </c>
      <c r="L948" s="105" t="str">
        <f t="shared" si="85"/>
        <v/>
      </c>
      <c r="M948" s="105" t="str">
        <f>IF(Q948="","",_xlfn.XLOOKUP(Q948,立项!W:W,立项!H:H))</f>
        <v/>
      </c>
      <c r="N948" s="109" t="str">
        <f t="shared" si="86"/>
        <v/>
      </c>
      <c r="O948" s="109" t="str">
        <f t="shared" si="87"/>
        <v/>
      </c>
      <c r="P948" s="110" t="str">
        <f t="shared" si="88"/>
        <v/>
      </c>
      <c r="Q948" s="114" t="str">
        <f t="shared" si="89"/>
        <v/>
      </c>
      <c r="R948" s="82"/>
      <c r="S948" s="81"/>
      <c r="T948" s="81"/>
      <c r="U948" s="81"/>
    </row>
    <row r="949" s="72" customFormat="1" customHeight="1" spans="2:21">
      <c r="B949" s="73"/>
      <c r="C949" s="74"/>
      <c r="D949" s="74"/>
      <c r="E949" s="74"/>
      <c r="F949" s="75"/>
      <c r="G949" s="76"/>
      <c r="H949" s="77"/>
      <c r="I949" s="108" t="str">
        <f>IF(B949="","",_xlfn.XLOOKUP(N949,#REF!,#REF!))</f>
        <v/>
      </c>
      <c r="J949" s="105" t="str">
        <f>IF(B949="","",_xlfn.XLOOKUP(N949,#REF!,芝麻工资表!B:B))</f>
        <v/>
      </c>
      <c r="K949" s="105" t="str">
        <f t="shared" si="84"/>
        <v/>
      </c>
      <c r="L949" s="105" t="str">
        <f t="shared" si="85"/>
        <v/>
      </c>
      <c r="M949" s="105" t="str">
        <f>IF(Q949="","",_xlfn.XLOOKUP(Q949,立项!W:W,立项!H:H))</f>
        <v/>
      </c>
      <c r="N949" s="109" t="str">
        <f t="shared" si="86"/>
        <v/>
      </c>
      <c r="O949" s="109" t="str">
        <f t="shared" si="87"/>
        <v/>
      </c>
      <c r="P949" s="110" t="str">
        <f t="shared" si="88"/>
        <v/>
      </c>
      <c r="Q949" s="114" t="str">
        <f t="shared" si="89"/>
        <v/>
      </c>
      <c r="R949" s="82"/>
      <c r="S949" s="81"/>
      <c r="T949" s="81"/>
      <c r="U949" s="81"/>
    </row>
    <row r="950" s="72" customFormat="1" customHeight="1" spans="2:21">
      <c r="B950" s="73"/>
      <c r="C950" s="74"/>
      <c r="D950" s="74"/>
      <c r="E950" s="74"/>
      <c r="F950" s="75"/>
      <c r="G950" s="76"/>
      <c r="H950" s="77"/>
      <c r="I950" s="108" t="str">
        <f>IF(B950="","",_xlfn.XLOOKUP(N950,#REF!,#REF!))</f>
        <v/>
      </c>
      <c r="J950" s="105" t="str">
        <f>IF(B950="","",_xlfn.XLOOKUP(N950,#REF!,芝麻工资表!B:B))</f>
        <v/>
      </c>
      <c r="K950" s="105" t="str">
        <f t="shared" si="84"/>
        <v/>
      </c>
      <c r="L950" s="105" t="str">
        <f t="shared" si="85"/>
        <v/>
      </c>
      <c r="M950" s="105" t="str">
        <f>IF(Q950="","",_xlfn.XLOOKUP(Q950,立项!W:W,立项!H:H))</f>
        <v/>
      </c>
      <c r="N950" s="109" t="str">
        <f t="shared" si="86"/>
        <v/>
      </c>
      <c r="O950" s="109" t="str">
        <f t="shared" si="87"/>
        <v/>
      </c>
      <c r="P950" s="110" t="str">
        <f t="shared" si="88"/>
        <v/>
      </c>
      <c r="Q950" s="114" t="str">
        <f t="shared" si="89"/>
        <v/>
      </c>
      <c r="R950" s="82"/>
      <c r="S950" s="81"/>
      <c r="T950" s="81"/>
      <c r="U950" s="81"/>
    </row>
    <row r="951" s="72" customFormat="1" customHeight="1" spans="2:21">
      <c r="B951" s="73"/>
      <c r="C951" s="74"/>
      <c r="D951" s="74"/>
      <c r="E951" s="74"/>
      <c r="F951" s="75"/>
      <c r="G951" s="76"/>
      <c r="H951" s="77"/>
      <c r="I951" s="108" t="str">
        <f>IF(B951="","",_xlfn.XLOOKUP(N951,#REF!,#REF!))</f>
        <v/>
      </c>
      <c r="J951" s="105" t="str">
        <f>IF(B951="","",_xlfn.XLOOKUP(N951,#REF!,芝麻工资表!B:B))</f>
        <v/>
      </c>
      <c r="K951" s="105" t="str">
        <f t="shared" si="84"/>
        <v/>
      </c>
      <c r="L951" s="105" t="str">
        <f t="shared" si="85"/>
        <v/>
      </c>
      <c r="M951" s="105" t="str">
        <f>IF(Q951="","",_xlfn.XLOOKUP(Q951,立项!W:W,立项!H:H))</f>
        <v/>
      </c>
      <c r="N951" s="109" t="str">
        <f t="shared" si="86"/>
        <v/>
      </c>
      <c r="O951" s="109" t="str">
        <f t="shared" si="87"/>
        <v/>
      </c>
      <c r="P951" s="110" t="str">
        <f t="shared" si="88"/>
        <v/>
      </c>
      <c r="Q951" s="114" t="str">
        <f t="shared" si="89"/>
        <v/>
      </c>
      <c r="R951" s="82"/>
      <c r="S951" s="81"/>
      <c r="T951" s="81"/>
      <c r="U951" s="81"/>
    </row>
    <row r="952" s="72" customFormat="1" customHeight="1" spans="2:21">
      <c r="B952" s="73"/>
      <c r="C952" s="74"/>
      <c r="D952" s="74"/>
      <c r="E952" s="74"/>
      <c r="F952" s="75"/>
      <c r="G952" s="76"/>
      <c r="H952" s="77"/>
      <c r="I952" s="108" t="str">
        <f>IF(B952="","",_xlfn.XLOOKUP(N952,#REF!,#REF!))</f>
        <v/>
      </c>
      <c r="J952" s="105" t="str">
        <f>IF(B952="","",_xlfn.XLOOKUP(N952,#REF!,芝麻工资表!B:B))</f>
        <v/>
      </c>
      <c r="K952" s="105" t="str">
        <f t="shared" si="84"/>
        <v/>
      </c>
      <c r="L952" s="105" t="str">
        <f t="shared" si="85"/>
        <v/>
      </c>
      <c r="M952" s="105" t="str">
        <f>IF(Q952="","",_xlfn.XLOOKUP(Q952,立项!W:W,立项!H:H))</f>
        <v/>
      </c>
      <c r="N952" s="109" t="str">
        <f t="shared" si="86"/>
        <v/>
      </c>
      <c r="O952" s="109" t="str">
        <f t="shared" si="87"/>
        <v/>
      </c>
      <c r="P952" s="110" t="str">
        <f t="shared" si="88"/>
        <v/>
      </c>
      <c r="Q952" s="114" t="str">
        <f t="shared" si="89"/>
        <v/>
      </c>
      <c r="R952" s="82"/>
      <c r="S952" s="81"/>
      <c r="T952" s="81"/>
      <c r="U952" s="81"/>
    </row>
    <row r="953" s="72" customFormat="1" customHeight="1" spans="2:21">
      <c r="B953" s="73"/>
      <c r="C953" s="74"/>
      <c r="D953" s="74"/>
      <c r="E953" s="74"/>
      <c r="F953" s="75"/>
      <c r="G953" s="76"/>
      <c r="H953" s="77"/>
      <c r="I953" s="108" t="str">
        <f>IF(B953="","",_xlfn.XLOOKUP(N953,#REF!,#REF!))</f>
        <v/>
      </c>
      <c r="J953" s="105" t="str">
        <f>IF(B953="","",_xlfn.XLOOKUP(N953,#REF!,芝麻工资表!B:B))</f>
        <v/>
      </c>
      <c r="K953" s="105" t="str">
        <f t="shared" si="84"/>
        <v/>
      </c>
      <c r="L953" s="105" t="str">
        <f t="shared" si="85"/>
        <v/>
      </c>
      <c r="M953" s="105" t="str">
        <f>IF(Q953="","",_xlfn.XLOOKUP(Q953,立项!W:W,立项!H:H))</f>
        <v/>
      </c>
      <c r="N953" s="109" t="str">
        <f t="shared" si="86"/>
        <v/>
      </c>
      <c r="O953" s="109" t="str">
        <f t="shared" si="87"/>
        <v/>
      </c>
      <c r="P953" s="110" t="str">
        <f t="shared" si="88"/>
        <v/>
      </c>
      <c r="Q953" s="114" t="str">
        <f t="shared" si="89"/>
        <v/>
      </c>
      <c r="R953" s="82"/>
      <c r="S953" s="81"/>
      <c r="T953" s="81"/>
      <c r="U953" s="81"/>
    </row>
    <row r="954" s="72" customFormat="1" customHeight="1" spans="2:21">
      <c r="B954" s="73"/>
      <c r="C954" s="74"/>
      <c r="D954" s="74"/>
      <c r="E954" s="74"/>
      <c r="F954" s="75"/>
      <c r="G954" s="76"/>
      <c r="H954" s="77"/>
      <c r="I954" s="108" t="str">
        <f>IF(B954="","",_xlfn.XLOOKUP(N954,#REF!,#REF!))</f>
        <v/>
      </c>
      <c r="J954" s="105" t="str">
        <f>IF(B954="","",_xlfn.XLOOKUP(N954,#REF!,芝麻工资表!B:B))</f>
        <v/>
      </c>
      <c r="K954" s="105" t="str">
        <f t="shared" si="84"/>
        <v/>
      </c>
      <c r="L954" s="105" t="str">
        <f t="shared" si="85"/>
        <v/>
      </c>
      <c r="M954" s="105" t="str">
        <f>IF(Q954="","",_xlfn.XLOOKUP(Q954,立项!W:W,立项!H:H))</f>
        <v/>
      </c>
      <c r="N954" s="109" t="str">
        <f t="shared" si="86"/>
        <v/>
      </c>
      <c r="O954" s="109" t="str">
        <f t="shared" si="87"/>
        <v/>
      </c>
      <c r="P954" s="110" t="str">
        <f t="shared" si="88"/>
        <v/>
      </c>
      <c r="Q954" s="114" t="str">
        <f t="shared" si="89"/>
        <v/>
      </c>
      <c r="R954" s="82"/>
      <c r="S954" s="81"/>
      <c r="T954" s="81"/>
      <c r="U954" s="81"/>
    </row>
    <row r="955" s="72" customFormat="1" customHeight="1" spans="2:21">
      <c r="B955" s="73"/>
      <c r="C955" s="74"/>
      <c r="D955" s="74"/>
      <c r="E955" s="74"/>
      <c r="F955" s="75"/>
      <c r="G955" s="76"/>
      <c r="H955" s="77"/>
      <c r="I955" s="108" t="str">
        <f>IF(B955="","",_xlfn.XLOOKUP(N955,#REF!,#REF!))</f>
        <v/>
      </c>
      <c r="J955" s="105" t="str">
        <f>IF(B955="","",_xlfn.XLOOKUP(N955,#REF!,芝麻工资表!B:B))</f>
        <v/>
      </c>
      <c r="K955" s="105" t="str">
        <f t="shared" si="84"/>
        <v/>
      </c>
      <c r="L955" s="105" t="str">
        <f t="shared" si="85"/>
        <v/>
      </c>
      <c r="M955" s="105" t="str">
        <f>IF(Q955="","",_xlfn.XLOOKUP(Q955,立项!W:W,立项!H:H))</f>
        <v/>
      </c>
      <c r="N955" s="109" t="str">
        <f t="shared" si="86"/>
        <v/>
      </c>
      <c r="O955" s="109" t="str">
        <f t="shared" si="87"/>
        <v/>
      </c>
      <c r="P955" s="110" t="str">
        <f t="shared" si="88"/>
        <v/>
      </c>
      <c r="Q955" s="114" t="str">
        <f t="shared" si="89"/>
        <v/>
      </c>
      <c r="R955" s="82"/>
      <c r="S955" s="81"/>
      <c r="T955" s="81"/>
      <c r="U955" s="81"/>
    </row>
    <row r="956" s="72" customFormat="1" customHeight="1" spans="2:21">
      <c r="B956" s="73"/>
      <c r="C956" s="74"/>
      <c r="D956" s="74"/>
      <c r="E956" s="74"/>
      <c r="F956" s="75"/>
      <c r="G956" s="76"/>
      <c r="H956" s="77"/>
      <c r="I956" s="108" t="str">
        <f>IF(B956="","",_xlfn.XLOOKUP(N956,#REF!,#REF!))</f>
        <v/>
      </c>
      <c r="J956" s="105" t="str">
        <f>IF(B956="","",_xlfn.XLOOKUP(N956,#REF!,芝麻工资表!B:B))</f>
        <v/>
      </c>
      <c r="K956" s="105" t="str">
        <f t="shared" si="84"/>
        <v/>
      </c>
      <c r="L956" s="105" t="str">
        <f t="shared" si="85"/>
        <v/>
      </c>
      <c r="M956" s="105" t="str">
        <f>IF(Q956="","",_xlfn.XLOOKUP(Q956,立项!W:W,立项!H:H))</f>
        <v/>
      </c>
      <c r="N956" s="109" t="str">
        <f t="shared" si="86"/>
        <v/>
      </c>
      <c r="O956" s="109" t="str">
        <f t="shared" si="87"/>
        <v/>
      </c>
      <c r="P956" s="110" t="str">
        <f t="shared" si="88"/>
        <v/>
      </c>
      <c r="Q956" s="114" t="str">
        <f t="shared" si="89"/>
        <v/>
      </c>
      <c r="R956" s="82"/>
      <c r="S956" s="81"/>
      <c r="T956" s="81"/>
      <c r="U956" s="81"/>
    </row>
    <row r="957" s="72" customFormat="1" customHeight="1" spans="2:21">
      <c r="B957" s="73"/>
      <c r="C957" s="74"/>
      <c r="D957" s="74"/>
      <c r="E957" s="74"/>
      <c r="F957" s="75"/>
      <c r="G957" s="76"/>
      <c r="H957" s="77"/>
      <c r="I957" s="108" t="str">
        <f>IF(B957="","",_xlfn.XLOOKUP(N957,#REF!,#REF!))</f>
        <v/>
      </c>
      <c r="J957" s="105" t="str">
        <f>IF(B957="","",_xlfn.XLOOKUP(N957,#REF!,芝麻工资表!B:B))</f>
        <v/>
      </c>
      <c r="K957" s="105" t="str">
        <f t="shared" si="84"/>
        <v/>
      </c>
      <c r="L957" s="105" t="str">
        <f t="shared" si="85"/>
        <v/>
      </c>
      <c r="M957" s="105" t="str">
        <f>IF(Q957="","",_xlfn.XLOOKUP(Q957,立项!W:W,立项!H:H))</f>
        <v/>
      </c>
      <c r="N957" s="109" t="str">
        <f t="shared" si="86"/>
        <v/>
      </c>
      <c r="O957" s="109" t="str">
        <f t="shared" si="87"/>
        <v/>
      </c>
      <c r="P957" s="110" t="str">
        <f t="shared" si="88"/>
        <v/>
      </c>
      <c r="Q957" s="114" t="str">
        <f t="shared" si="89"/>
        <v/>
      </c>
      <c r="R957" s="82"/>
      <c r="S957" s="81"/>
      <c r="T957" s="81"/>
      <c r="U957" s="81"/>
    </row>
    <row r="958" s="72" customFormat="1" customHeight="1" spans="2:21">
      <c r="B958" s="73"/>
      <c r="C958" s="74"/>
      <c r="D958" s="74"/>
      <c r="E958" s="74"/>
      <c r="F958" s="75"/>
      <c r="G958" s="76"/>
      <c r="H958" s="77"/>
      <c r="I958" s="108" t="str">
        <f>IF(B958="","",_xlfn.XLOOKUP(N958,#REF!,#REF!))</f>
        <v/>
      </c>
      <c r="J958" s="105" t="str">
        <f>IF(B958="","",_xlfn.XLOOKUP(N958,#REF!,芝麻工资表!B:B))</f>
        <v/>
      </c>
      <c r="K958" s="105" t="str">
        <f t="shared" si="84"/>
        <v/>
      </c>
      <c r="L958" s="105" t="str">
        <f t="shared" si="85"/>
        <v/>
      </c>
      <c r="M958" s="105" t="str">
        <f>IF(Q958="","",_xlfn.XLOOKUP(Q958,立项!W:W,立项!H:H))</f>
        <v/>
      </c>
      <c r="N958" s="109" t="str">
        <f t="shared" si="86"/>
        <v/>
      </c>
      <c r="O958" s="109" t="str">
        <f t="shared" si="87"/>
        <v/>
      </c>
      <c r="P958" s="110" t="str">
        <f t="shared" si="88"/>
        <v/>
      </c>
      <c r="Q958" s="114" t="str">
        <f t="shared" si="89"/>
        <v/>
      </c>
      <c r="R958" s="82"/>
      <c r="S958" s="81"/>
      <c r="T958" s="81"/>
      <c r="U958" s="81"/>
    </row>
    <row r="959" s="72" customFormat="1" customHeight="1" spans="2:21">
      <c r="B959" s="73"/>
      <c r="C959" s="74"/>
      <c r="D959" s="74"/>
      <c r="E959" s="74"/>
      <c r="F959" s="75"/>
      <c r="G959" s="76"/>
      <c r="H959" s="77"/>
      <c r="I959" s="108" t="str">
        <f>IF(B959="","",_xlfn.XLOOKUP(N959,#REF!,#REF!))</f>
        <v/>
      </c>
      <c r="J959" s="105" t="str">
        <f>IF(B959="","",_xlfn.XLOOKUP(N959,#REF!,芝麻工资表!B:B))</f>
        <v/>
      </c>
      <c r="K959" s="105" t="str">
        <f t="shared" si="84"/>
        <v/>
      </c>
      <c r="L959" s="105" t="str">
        <f t="shared" si="85"/>
        <v/>
      </c>
      <c r="M959" s="105" t="str">
        <f>IF(Q959="","",_xlfn.XLOOKUP(Q959,立项!W:W,立项!H:H))</f>
        <v/>
      </c>
      <c r="N959" s="109" t="str">
        <f t="shared" si="86"/>
        <v/>
      </c>
      <c r="O959" s="109" t="str">
        <f t="shared" si="87"/>
        <v/>
      </c>
      <c r="P959" s="110" t="str">
        <f t="shared" si="88"/>
        <v/>
      </c>
      <c r="Q959" s="114" t="str">
        <f t="shared" si="89"/>
        <v/>
      </c>
      <c r="R959" s="82"/>
      <c r="S959" s="81"/>
      <c r="T959" s="81"/>
      <c r="U959" s="81"/>
    </row>
    <row r="960" s="72" customFormat="1" customHeight="1" spans="2:21">
      <c r="B960" s="73"/>
      <c r="C960" s="74"/>
      <c r="D960" s="74"/>
      <c r="E960" s="74"/>
      <c r="F960" s="75"/>
      <c r="G960" s="76"/>
      <c r="H960" s="77"/>
      <c r="I960" s="108" t="str">
        <f>IF(B960="","",_xlfn.XLOOKUP(N960,#REF!,#REF!))</f>
        <v/>
      </c>
      <c r="J960" s="105" t="str">
        <f>IF(B960="","",_xlfn.XLOOKUP(N960,#REF!,芝麻工资表!B:B))</f>
        <v/>
      </c>
      <c r="K960" s="105" t="str">
        <f t="shared" si="84"/>
        <v/>
      </c>
      <c r="L960" s="105" t="str">
        <f t="shared" si="85"/>
        <v/>
      </c>
      <c r="M960" s="105" t="str">
        <f>IF(Q960="","",_xlfn.XLOOKUP(Q960,立项!W:W,立项!H:H))</f>
        <v/>
      </c>
      <c r="N960" s="109" t="str">
        <f t="shared" si="86"/>
        <v/>
      </c>
      <c r="O960" s="109" t="str">
        <f t="shared" si="87"/>
        <v/>
      </c>
      <c r="P960" s="110" t="str">
        <f t="shared" si="88"/>
        <v/>
      </c>
      <c r="Q960" s="114" t="str">
        <f t="shared" si="89"/>
        <v/>
      </c>
      <c r="R960" s="82"/>
      <c r="S960" s="81"/>
      <c r="T960" s="81"/>
      <c r="U960" s="81"/>
    </row>
    <row r="961" s="72" customFormat="1" customHeight="1" spans="2:21">
      <c r="B961" s="73"/>
      <c r="C961" s="74"/>
      <c r="D961" s="74"/>
      <c r="E961" s="74"/>
      <c r="F961" s="75"/>
      <c r="G961" s="76"/>
      <c r="H961" s="77"/>
      <c r="I961" s="108" t="str">
        <f>IF(B961="","",_xlfn.XLOOKUP(N961,#REF!,#REF!))</f>
        <v/>
      </c>
      <c r="J961" s="105" t="str">
        <f>IF(B961="","",_xlfn.XLOOKUP(N961,#REF!,芝麻工资表!B:B))</f>
        <v/>
      </c>
      <c r="K961" s="105" t="str">
        <f t="shared" si="84"/>
        <v/>
      </c>
      <c r="L961" s="105" t="str">
        <f t="shared" si="85"/>
        <v/>
      </c>
      <c r="M961" s="105" t="str">
        <f>IF(Q961="","",_xlfn.XLOOKUP(Q961,立项!W:W,立项!H:H))</f>
        <v/>
      </c>
      <c r="N961" s="109" t="str">
        <f t="shared" si="86"/>
        <v/>
      </c>
      <c r="O961" s="109" t="str">
        <f t="shared" si="87"/>
        <v/>
      </c>
      <c r="P961" s="110" t="str">
        <f t="shared" si="88"/>
        <v/>
      </c>
      <c r="Q961" s="114" t="str">
        <f t="shared" si="89"/>
        <v/>
      </c>
      <c r="R961" s="82"/>
      <c r="S961" s="81"/>
      <c r="T961" s="81"/>
      <c r="U961" s="81"/>
    </row>
    <row r="962" s="72" customFormat="1" customHeight="1" spans="2:21">
      <c r="B962" s="73"/>
      <c r="C962" s="74"/>
      <c r="D962" s="74"/>
      <c r="E962" s="74"/>
      <c r="F962" s="75"/>
      <c r="G962" s="76"/>
      <c r="H962" s="77"/>
      <c r="I962" s="108" t="str">
        <f>IF(B962="","",_xlfn.XLOOKUP(N962,#REF!,#REF!))</f>
        <v/>
      </c>
      <c r="J962" s="105" t="str">
        <f>IF(B962="","",_xlfn.XLOOKUP(N962,#REF!,芝麻工资表!B:B))</f>
        <v/>
      </c>
      <c r="K962" s="105" t="str">
        <f t="shared" ref="K962:K1025" si="90">IF(F962="","",F962-L962)</f>
        <v/>
      </c>
      <c r="L962" s="105" t="str">
        <f t="shared" ref="L962:L1025" si="91">IF(F962="","",F962*G962/(1+G962))</f>
        <v/>
      </c>
      <c r="M962" s="105" t="str">
        <f>IF(Q962="","",_xlfn.XLOOKUP(Q962,立项!W:W,立项!H:H))</f>
        <v/>
      </c>
      <c r="N962" s="109" t="str">
        <f t="shared" ref="N962:N1025" si="92">IF(H962="","",LEFT(B962,7))</f>
        <v/>
      </c>
      <c r="O962" s="109" t="str">
        <f t="shared" ref="O962:O1025" si="93">IF(H962="","",MONTH(H962))</f>
        <v/>
      </c>
      <c r="P962" s="110" t="str">
        <f t="shared" ref="P962:P1025" si="94">IF(H962="","",DAY(H962))</f>
        <v/>
      </c>
      <c r="Q962" s="114" t="str">
        <f t="shared" ref="Q962:Q1025" si="95">IF(B962="","",MID(B962,9,16))</f>
        <v/>
      </c>
      <c r="R962" s="82"/>
      <c r="S962" s="81"/>
      <c r="T962" s="81"/>
      <c r="U962" s="81"/>
    </row>
    <row r="963" s="72" customFormat="1" customHeight="1" spans="2:21">
      <c r="B963" s="73"/>
      <c r="C963" s="74"/>
      <c r="D963" s="74"/>
      <c r="E963" s="74"/>
      <c r="F963" s="75"/>
      <c r="G963" s="76"/>
      <c r="H963" s="77"/>
      <c r="I963" s="108" t="str">
        <f>IF(B963="","",_xlfn.XLOOKUP(N963,#REF!,#REF!))</f>
        <v/>
      </c>
      <c r="J963" s="105" t="str">
        <f>IF(B963="","",_xlfn.XLOOKUP(N963,#REF!,芝麻工资表!B:B))</f>
        <v/>
      </c>
      <c r="K963" s="105" t="str">
        <f t="shared" si="90"/>
        <v/>
      </c>
      <c r="L963" s="105" t="str">
        <f t="shared" si="91"/>
        <v/>
      </c>
      <c r="M963" s="105" t="str">
        <f>IF(Q963="","",_xlfn.XLOOKUP(Q963,立项!W:W,立项!H:H))</f>
        <v/>
      </c>
      <c r="N963" s="109" t="str">
        <f t="shared" si="92"/>
        <v/>
      </c>
      <c r="O963" s="109" t="str">
        <f t="shared" si="93"/>
        <v/>
      </c>
      <c r="P963" s="110" t="str">
        <f t="shared" si="94"/>
        <v/>
      </c>
      <c r="Q963" s="114" t="str">
        <f t="shared" si="95"/>
        <v/>
      </c>
      <c r="R963" s="82"/>
      <c r="S963" s="81"/>
      <c r="T963" s="81"/>
      <c r="U963" s="81"/>
    </row>
    <row r="964" s="72" customFormat="1" customHeight="1" spans="2:21">
      <c r="B964" s="73"/>
      <c r="C964" s="74"/>
      <c r="D964" s="74"/>
      <c r="E964" s="74"/>
      <c r="F964" s="75"/>
      <c r="G964" s="76"/>
      <c r="H964" s="77"/>
      <c r="I964" s="108" t="str">
        <f>IF(B964="","",_xlfn.XLOOKUP(N964,#REF!,#REF!))</f>
        <v/>
      </c>
      <c r="J964" s="105" t="str">
        <f>IF(B964="","",_xlfn.XLOOKUP(N964,#REF!,芝麻工资表!B:B))</f>
        <v/>
      </c>
      <c r="K964" s="105" t="str">
        <f t="shared" si="90"/>
        <v/>
      </c>
      <c r="L964" s="105" t="str">
        <f t="shared" si="91"/>
        <v/>
      </c>
      <c r="M964" s="105" t="str">
        <f>IF(Q964="","",_xlfn.XLOOKUP(Q964,立项!W:W,立项!H:H))</f>
        <v/>
      </c>
      <c r="N964" s="109" t="str">
        <f t="shared" si="92"/>
        <v/>
      </c>
      <c r="O964" s="109" t="str">
        <f t="shared" si="93"/>
        <v/>
      </c>
      <c r="P964" s="110" t="str">
        <f t="shared" si="94"/>
        <v/>
      </c>
      <c r="Q964" s="114" t="str">
        <f t="shared" si="95"/>
        <v/>
      </c>
      <c r="R964" s="82"/>
      <c r="S964" s="81"/>
      <c r="T964" s="81"/>
      <c r="U964" s="81"/>
    </row>
    <row r="965" s="72" customFormat="1" customHeight="1" spans="2:21">
      <c r="B965" s="73"/>
      <c r="C965" s="74"/>
      <c r="D965" s="74"/>
      <c r="E965" s="74"/>
      <c r="F965" s="75"/>
      <c r="G965" s="76"/>
      <c r="H965" s="77"/>
      <c r="I965" s="108" t="str">
        <f>IF(B965="","",_xlfn.XLOOKUP(N965,#REF!,#REF!))</f>
        <v/>
      </c>
      <c r="J965" s="105" t="str">
        <f>IF(B965="","",_xlfn.XLOOKUP(N965,#REF!,芝麻工资表!B:B))</f>
        <v/>
      </c>
      <c r="K965" s="105" t="str">
        <f t="shared" si="90"/>
        <v/>
      </c>
      <c r="L965" s="105" t="str">
        <f t="shared" si="91"/>
        <v/>
      </c>
      <c r="M965" s="105" t="str">
        <f>IF(Q965="","",_xlfn.XLOOKUP(Q965,立项!W:W,立项!H:H))</f>
        <v/>
      </c>
      <c r="N965" s="109" t="str">
        <f t="shared" si="92"/>
        <v/>
      </c>
      <c r="O965" s="109" t="str">
        <f t="shared" si="93"/>
        <v/>
      </c>
      <c r="P965" s="110" t="str">
        <f t="shared" si="94"/>
        <v/>
      </c>
      <c r="Q965" s="114" t="str">
        <f t="shared" si="95"/>
        <v/>
      </c>
      <c r="R965" s="82"/>
      <c r="S965" s="81"/>
      <c r="T965" s="81"/>
      <c r="U965" s="81"/>
    </row>
    <row r="966" s="72" customFormat="1" customHeight="1" spans="2:21">
      <c r="B966" s="73"/>
      <c r="C966" s="74"/>
      <c r="D966" s="74"/>
      <c r="E966" s="74"/>
      <c r="F966" s="75"/>
      <c r="G966" s="76"/>
      <c r="H966" s="77"/>
      <c r="I966" s="108" t="str">
        <f>IF(B966="","",_xlfn.XLOOKUP(N966,#REF!,#REF!))</f>
        <v/>
      </c>
      <c r="J966" s="105" t="str">
        <f>IF(B966="","",_xlfn.XLOOKUP(N966,#REF!,芝麻工资表!B:B))</f>
        <v/>
      </c>
      <c r="K966" s="105" t="str">
        <f t="shared" si="90"/>
        <v/>
      </c>
      <c r="L966" s="105" t="str">
        <f t="shared" si="91"/>
        <v/>
      </c>
      <c r="M966" s="105" t="str">
        <f>IF(Q966="","",_xlfn.XLOOKUP(Q966,立项!W:W,立项!H:H))</f>
        <v/>
      </c>
      <c r="N966" s="109" t="str">
        <f t="shared" si="92"/>
        <v/>
      </c>
      <c r="O966" s="109" t="str">
        <f t="shared" si="93"/>
        <v/>
      </c>
      <c r="P966" s="110" t="str">
        <f t="shared" si="94"/>
        <v/>
      </c>
      <c r="Q966" s="114" t="str">
        <f t="shared" si="95"/>
        <v/>
      </c>
      <c r="R966" s="82"/>
      <c r="S966" s="81"/>
      <c r="T966" s="81"/>
      <c r="U966" s="81"/>
    </row>
    <row r="967" s="72" customFormat="1" customHeight="1" spans="2:21">
      <c r="B967" s="73"/>
      <c r="C967" s="74"/>
      <c r="D967" s="74"/>
      <c r="E967" s="74"/>
      <c r="F967" s="75"/>
      <c r="G967" s="76"/>
      <c r="H967" s="77"/>
      <c r="I967" s="108" t="str">
        <f>IF(B967="","",_xlfn.XLOOKUP(N967,#REF!,#REF!))</f>
        <v/>
      </c>
      <c r="J967" s="105" t="str">
        <f>IF(B967="","",_xlfn.XLOOKUP(N967,#REF!,芝麻工资表!B:B))</f>
        <v/>
      </c>
      <c r="K967" s="105" t="str">
        <f t="shared" si="90"/>
        <v/>
      </c>
      <c r="L967" s="105" t="str">
        <f t="shared" si="91"/>
        <v/>
      </c>
      <c r="M967" s="105" t="str">
        <f>IF(Q967="","",_xlfn.XLOOKUP(Q967,立项!W:W,立项!H:H))</f>
        <v/>
      </c>
      <c r="N967" s="109" t="str">
        <f t="shared" si="92"/>
        <v/>
      </c>
      <c r="O967" s="109" t="str">
        <f t="shared" si="93"/>
        <v/>
      </c>
      <c r="P967" s="110" t="str">
        <f t="shared" si="94"/>
        <v/>
      </c>
      <c r="Q967" s="114" t="str">
        <f t="shared" si="95"/>
        <v/>
      </c>
      <c r="R967" s="82"/>
      <c r="S967" s="81"/>
      <c r="T967" s="81"/>
      <c r="U967" s="81"/>
    </row>
    <row r="968" s="72" customFormat="1" customHeight="1" spans="2:21">
      <c r="B968" s="73"/>
      <c r="C968" s="74"/>
      <c r="D968" s="74"/>
      <c r="E968" s="74"/>
      <c r="F968" s="75"/>
      <c r="G968" s="76"/>
      <c r="H968" s="77"/>
      <c r="I968" s="108" t="str">
        <f>IF(B968="","",_xlfn.XLOOKUP(N968,#REF!,#REF!))</f>
        <v/>
      </c>
      <c r="J968" s="105" t="str">
        <f>IF(B968="","",_xlfn.XLOOKUP(N968,#REF!,芝麻工资表!B:B))</f>
        <v/>
      </c>
      <c r="K968" s="105" t="str">
        <f t="shared" si="90"/>
        <v/>
      </c>
      <c r="L968" s="105" t="str">
        <f t="shared" si="91"/>
        <v/>
      </c>
      <c r="M968" s="105" t="str">
        <f>IF(Q968="","",_xlfn.XLOOKUP(Q968,立项!W:W,立项!H:H))</f>
        <v/>
      </c>
      <c r="N968" s="109" t="str">
        <f t="shared" si="92"/>
        <v/>
      </c>
      <c r="O968" s="109" t="str">
        <f t="shared" si="93"/>
        <v/>
      </c>
      <c r="P968" s="110" t="str">
        <f t="shared" si="94"/>
        <v/>
      </c>
      <c r="Q968" s="114" t="str">
        <f t="shared" si="95"/>
        <v/>
      </c>
      <c r="R968" s="82"/>
      <c r="S968" s="81"/>
      <c r="T968" s="81"/>
      <c r="U968" s="81"/>
    </row>
    <row r="969" s="72" customFormat="1" customHeight="1" spans="2:21">
      <c r="B969" s="73"/>
      <c r="C969" s="74"/>
      <c r="D969" s="74"/>
      <c r="E969" s="74"/>
      <c r="F969" s="75"/>
      <c r="G969" s="76"/>
      <c r="H969" s="77"/>
      <c r="I969" s="108" t="str">
        <f>IF(B969="","",_xlfn.XLOOKUP(N969,#REF!,#REF!))</f>
        <v/>
      </c>
      <c r="J969" s="105" t="str">
        <f>IF(B969="","",_xlfn.XLOOKUP(N969,#REF!,芝麻工资表!B:B))</f>
        <v/>
      </c>
      <c r="K969" s="105" t="str">
        <f t="shared" si="90"/>
        <v/>
      </c>
      <c r="L969" s="105" t="str">
        <f t="shared" si="91"/>
        <v/>
      </c>
      <c r="M969" s="105" t="str">
        <f>IF(Q969="","",_xlfn.XLOOKUP(Q969,立项!W:W,立项!H:H))</f>
        <v/>
      </c>
      <c r="N969" s="109" t="str">
        <f t="shared" si="92"/>
        <v/>
      </c>
      <c r="O969" s="109" t="str">
        <f t="shared" si="93"/>
        <v/>
      </c>
      <c r="P969" s="110" t="str">
        <f t="shared" si="94"/>
        <v/>
      </c>
      <c r="Q969" s="114" t="str">
        <f t="shared" si="95"/>
        <v/>
      </c>
      <c r="R969" s="82"/>
      <c r="S969" s="81"/>
      <c r="T969" s="81"/>
      <c r="U969" s="81"/>
    </row>
    <row r="970" s="72" customFormat="1" customHeight="1" spans="2:21">
      <c r="B970" s="73"/>
      <c r="C970" s="74"/>
      <c r="D970" s="74"/>
      <c r="E970" s="74"/>
      <c r="F970" s="75"/>
      <c r="G970" s="76"/>
      <c r="H970" s="77"/>
      <c r="I970" s="108" t="str">
        <f>IF(B970="","",_xlfn.XLOOKUP(N970,#REF!,#REF!))</f>
        <v/>
      </c>
      <c r="J970" s="105" t="str">
        <f>IF(B970="","",_xlfn.XLOOKUP(N970,#REF!,芝麻工资表!B:B))</f>
        <v/>
      </c>
      <c r="K970" s="105" t="str">
        <f t="shared" si="90"/>
        <v/>
      </c>
      <c r="L970" s="105" t="str">
        <f t="shared" si="91"/>
        <v/>
      </c>
      <c r="M970" s="105" t="str">
        <f>IF(Q970="","",_xlfn.XLOOKUP(Q970,立项!W:W,立项!H:H))</f>
        <v/>
      </c>
      <c r="N970" s="109" t="str">
        <f t="shared" si="92"/>
        <v/>
      </c>
      <c r="O970" s="109" t="str">
        <f t="shared" si="93"/>
        <v/>
      </c>
      <c r="P970" s="110" t="str">
        <f t="shared" si="94"/>
        <v/>
      </c>
      <c r="Q970" s="114" t="str">
        <f t="shared" si="95"/>
        <v/>
      </c>
      <c r="R970" s="82"/>
      <c r="S970" s="81"/>
      <c r="T970" s="81"/>
      <c r="U970" s="81"/>
    </row>
    <row r="971" s="72" customFormat="1" customHeight="1" spans="2:21">
      <c r="B971" s="73"/>
      <c r="C971" s="74"/>
      <c r="D971" s="74"/>
      <c r="E971" s="74"/>
      <c r="F971" s="75"/>
      <c r="G971" s="76"/>
      <c r="H971" s="77"/>
      <c r="I971" s="108" t="str">
        <f>IF(B971="","",_xlfn.XLOOKUP(N971,#REF!,#REF!))</f>
        <v/>
      </c>
      <c r="J971" s="105" t="str">
        <f>IF(B971="","",_xlfn.XLOOKUP(N971,#REF!,芝麻工资表!B:B))</f>
        <v/>
      </c>
      <c r="K971" s="105" t="str">
        <f t="shared" si="90"/>
        <v/>
      </c>
      <c r="L971" s="105" t="str">
        <f t="shared" si="91"/>
        <v/>
      </c>
      <c r="M971" s="105" t="str">
        <f>IF(Q971="","",_xlfn.XLOOKUP(Q971,立项!W:W,立项!H:H))</f>
        <v/>
      </c>
      <c r="N971" s="109" t="str">
        <f t="shared" si="92"/>
        <v/>
      </c>
      <c r="O971" s="109" t="str">
        <f t="shared" si="93"/>
        <v/>
      </c>
      <c r="P971" s="110" t="str">
        <f t="shared" si="94"/>
        <v/>
      </c>
      <c r="Q971" s="114" t="str">
        <f t="shared" si="95"/>
        <v/>
      </c>
      <c r="R971" s="82"/>
      <c r="S971" s="81"/>
      <c r="T971" s="81"/>
      <c r="U971" s="81"/>
    </row>
    <row r="972" s="72" customFormat="1" customHeight="1" spans="2:21">
      <c r="B972" s="73"/>
      <c r="C972" s="74"/>
      <c r="D972" s="74"/>
      <c r="E972" s="74"/>
      <c r="F972" s="75"/>
      <c r="G972" s="76"/>
      <c r="H972" s="77"/>
      <c r="I972" s="108" t="str">
        <f>IF(B972="","",_xlfn.XLOOKUP(N972,#REF!,#REF!))</f>
        <v/>
      </c>
      <c r="J972" s="105" t="str">
        <f>IF(B972="","",_xlfn.XLOOKUP(N972,#REF!,芝麻工资表!B:B))</f>
        <v/>
      </c>
      <c r="K972" s="105" t="str">
        <f t="shared" si="90"/>
        <v/>
      </c>
      <c r="L972" s="105" t="str">
        <f t="shared" si="91"/>
        <v/>
      </c>
      <c r="M972" s="105" t="str">
        <f>IF(Q972="","",_xlfn.XLOOKUP(Q972,立项!W:W,立项!H:H))</f>
        <v/>
      </c>
      <c r="N972" s="109" t="str">
        <f t="shared" si="92"/>
        <v/>
      </c>
      <c r="O972" s="109" t="str">
        <f t="shared" si="93"/>
        <v/>
      </c>
      <c r="P972" s="110" t="str">
        <f t="shared" si="94"/>
        <v/>
      </c>
      <c r="Q972" s="114" t="str">
        <f t="shared" si="95"/>
        <v/>
      </c>
      <c r="R972" s="82"/>
      <c r="S972" s="81"/>
      <c r="T972" s="81"/>
      <c r="U972" s="81"/>
    </row>
    <row r="973" s="72" customFormat="1" customHeight="1" spans="2:21">
      <c r="B973" s="73"/>
      <c r="C973" s="74"/>
      <c r="D973" s="74"/>
      <c r="E973" s="74"/>
      <c r="F973" s="75"/>
      <c r="G973" s="76"/>
      <c r="H973" s="77"/>
      <c r="I973" s="108" t="str">
        <f>IF(B973="","",_xlfn.XLOOKUP(N973,#REF!,#REF!))</f>
        <v/>
      </c>
      <c r="J973" s="105" t="str">
        <f>IF(B973="","",_xlfn.XLOOKUP(N973,#REF!,芝麻工资表!B:B))</f>
        <v/>
      </c>
      <c r="K973" s="105" t="str">
        <f t="shared" si="90"/>
        <v/>
      </c>
      <c r="L973" s="105" t="str">
        <f t="shared" si="91"/>
        <v/>
      </c>
      <c r="M973" s="105" t="str">
        <f>IF(Q973="","",_xlfn.XLOOKUP(Q973,立项!W:W,立项!H:H))</f>
        <v/>
      </c>
      <c r="N973" s="109" t="str">
        <f t="shared" si="92"/>
        <v/>
      </c>
      <c r="O973" s="109" t="str">
        <f t="shared" si="93"/>
        <v/>
      </c>
      <c r="P973" s="110" t="str">
        <f t="shared" si="94"/>
        <v/>
      </c>
      <c r="Q973" s="114" t="str">
        <f t="shared" si="95"/>
        <v/>
      </c>
      <c r="R973" s="82"/>
      <c r="S973" s="81"/>
      <c r="T973" s="81"/>
      <c r="U973" s="81"/>
    </row>
    <row r="974" s="72" customFormat="1" customHeight="1" spans="2:21">
      <c r="B974" s="73"/>
      <c r="C974" s="74"/>
      <c r="D974" s="74"/>
      <c r="E974" s="74"/>
      <c r="F974" s="75"/>
      <c r="G974" s="76"/>
      <c r="H974" s="77"/>
      <c r="I974" s="108" t="str">
        <f>IF(B974="","",_xlfn.XLOOKUP(N974,#REF!,#REF!))</f>
        <v/>
      </c>
      <c r="J974" s="105" t="str">
        <f>IF(B974="","",_xlfn.XLOOKUP(N974,#REF!,芝麻工资表!B:B))</f>
        <v/>
      </c>
      <c r="K974" s="105" t="str">
        <f t="shared" si="90"/>
        <v/>
      </c>
      <c r="L974" s="105" t="str">
        <f t="shared" si="91"/>
        <v/>
      </c>
      <c r="M974" s="105" t="str">
        <f>IF(Q974="","",_xlfn.XLOOKUP(Q974,立项!W:W,立项!H:H))</f>
        <v/>
      </c>
      <c r="N974" s="109" t="str">
        <f t="shared" si="92"/>
        <v/>
      </c>
      <c r="O974" s="109" t="str">
        <f t="shared" si="93"/>
        <v/>
      </c>
      <c r="P974" s="110" t="str">
        <f t="shared" si="94"/>
        <v/>
      </c>
      <c r="Q974" s="114" t="str">
        <f t="shared" si="95"/>
        <v/>
      </c>
      <c r="R974" s="82"/>
      <c r="S974" s="81"/>
      <c r="T974" s="81"/>
      <c r="U974" s="81"/>
    </row>
    <row r="975" s="72" customFormat="1" customHeight="1" spans="2:21">
      <c r="B975" s="73"/>
      <c r="C975" s="74"/>
      <c r="D975" s="74"/>
      <c r="E975" s="74"/>
      <c r="F975" s="75"/>
      <c r="G975" s="76"/>
      <c r="H975" s="77"/>
      <c r="I975" s="108" t="str">
        <f>IF(B975="","",_xlfn.XLOOKUP(N975,#REF!,#REF!))</f>
        <v/>
      </c>
      <c r="J975" s="105" t="str">
        <f>IF(B975="","",_xlfn.XLOOKUP(N975,#REF!,芝麻工资表!B:B))</f>
        <v/>
      </c>
      <c r="K975" s="105" t="str">
        <f t="shared" si="90"/>
        <v/>
      </c>
      <c r="L975" s="105" t="str">
        <f t="shared" si="91"/>
        <v/>
      </c>
      <c r="M975" s="105" t="str">
        <f>IF(Q975="","",_xlfn.XLOOKUP(Q975,立项!W:W,立项!H:H))</f>
        <v/>
      </c>
      <c r="N975" s="109" t="str">
        <f t="shared" si="92"/>
        <v/>
      </c>
      <c r="O975" s="109" t="str">
        <f t="shared" si="93"/>
        <v/>
      </c>
      <c r="P975" s="110" t="str">
        <f t="shared" si="94"/>
        <v/>
      </c>
      <c r="Q975" s="114" t="str">
        <f t="shared" si="95"/>
        <v/>
      </c>
      <c r="R975" s="82"/>
      <c r="S975" s="81"/>
      <c r="T975" s="81"/>
      <c r="U975" s="81"/>
    </row>
    <row r="976" s="72" customFormat="1" customHeight="1" spans="2:21">
      <c r="B976" s="73"/>
      <c r="C976" s="74"/>
      <c r="D976" s="74"/>
      <c r="E976" s="74"/>
      <c r="F976" s="75"/>
      <c r="G976" s="76"/>
      <c r="H976" s="77"/>
      <c r="I976" s="108" t="str">
        <f>IF(B976="","",_xlfn.XLOOKUP(N976,#REF!,#REF!))</f>
        <v/>
      </c>
      <c r="J976" s="105" t="str">
        <f>IF(B976="","",_xlfn.XLOOKUP(N976,#REF!,芝麻工资表!B:B))</f>
        <v/>
      </c>
      <c r="K976" s="105" t="str">
        <f t="shared" si="90"/>
        <v/>
      </c>
      <c r="L976" s="105" t="str">
        <f t="shared" si="91"/>
        <v/>
      </c>
      <c r="M976" s="105" t="str">
        <f>IF(Q976="","",_xlfn.XLOOKUP(Q976,立项!W:W,立项!H:H))</f>
        <v/>
      </c>
      <c r="N976" s="109" t="str">
        <f t="shared" si="92"/>
        <v/>
      </c>
      <c r="O976" s="109" t="str">
        <f t="shared" si="93"/>
        <v/>
      </c>
      <c r="P976" s="110" t="str">
        <f t="shared" si="94"/>
        <v/>
      </c>
      <c r="Q976" s="114" t="str">
        <f t="shared" si="95"/>
        <v/>
      </c>
      <c r="R976" s="82"/>
      <c r="S976" s="81"/>
      <c r="T976" s="81"/>
      <c r="U976" s="81"/>
    </row>
    <row r="977" s="72" customFormat="1" customHeight="1" spans="2:21">
      <c r="B977" s="73"/>
      <c r="C977" s="74"/>
      <c r="D977" s="74"/>
      <c r="E977" s="74"/>
      <c r="F977" s="75"/>
      <c r="G977" s="76"/>
      <c r="H977" s="77"/>
      <c r="I977" s="108" t="str">
        <f>IF(B977="","",_xlfn.XLOOKUP(N977,#REF!,#REF!))</f>
        <v/>
      </c>
      <c r="J977" s="105" t="str">
        <f>IF(B977="","",_xlfn.XLOOKUP(N977,#REF!,芝麻工资表!B:B))</f>
        <v/>
      </c>
      <c r="K977" s="105" t="str">
        <f t="shared" si="90"/>
        <v/>
      </c>
      <c r="L977" s="105" t="str">
        <f t="shared" si="91"/>
        <v/>
      </c>
      <c r="M977" s="105" t="str">
        <f>IF(Q977="","",_xlfn.XLOOKUP(Q977,立项!W:W,立项!H:H))</f>
        <v/>
      </c>
      <c r="N977" s="109" t="str">
        <f t="shared" si="92"/>
        <v/>
      </c>
      <c r="O977" s="109" t="str">
        <f t="shared" si="93"/>
        <v/>
      </c>
      <c r="P977" s="110" t="str">
        <f t="shared" si="94"/>
        <v/>
      </c>
      <c r="Q977" s="114" t="str">
        <f t="shared" si="95"/>
        <v/>
      </c>
      <c r="R977" s="82"/>
      <c r="S977" s="81"/>
      <c r="T977" s="81"/>
      <c r="U977" s="81"/>
    </row>
    <row r="978" s="72" customFormat="1" customHeight="1" spans="2:21">
      <c r="B978" s="73"/>
      <c r="C978" s="74"/>
      <c r="D978" s="74"/>
      <c r="E978" s="74"/>
      <c r="F978" s="75"/>
      <c r="G978" s="76"/>
      <c r="H978" s="77"/>
      <c r="I978" s="108" t="str">
        <f>IF(B978="","",_xlfn.XLOOKUP(N978,#REF!,#REF!))</f>
        <v/>
      </c>
      <c r="J978" s="105" t="str">
        <f>IF(B978="","",_xlfn.XLOOKUP(N978,#REF!,芝麻工资表!B:B))</f>
        <v/>
      </c>
      <c r="K978" s="105" t="str">
        <f t="shared" si="90"/>
        <v/>
      </c>
      <c r="L978" s="105" t="str">
        <f t="shared" si="91"/>
        <v/>
      </c>
      <c r="M978" s="105" t="str">
        <f>IF(Q978="","",_xlfn.XLOOKUP(Q978,立项!W:W,立项!H:H))</f>
        <v/>
      </c>
      <c r="N978" s="109" t="str">
        <f t="shared" si="92"/>
        <v/>
      </c>
      <c r="O978" s="109" t="str">
        <f t="shared" si="93"/>
        <v/>
      </c>
      <c r="P978" s="110" t="str">
        <f t="shared" si="94"/>
        <v/>
      </c>
      <c r="Q978" s="114" t="str">
        <f t="shared" si="95"/>
        <v/>
      </c>
      <c r="R978" s="82"/>
      <c r="S978" s="81"/>
      <c r="T978" s="81"/>
      <c r="U978" s="81"/>
    </row>
    <row r="979" s="72" customFormat="1" customHeight="1" spans="2:21">
      <c r="B979" s="73"/>
      <c r="C979" s="74"/>
      <c r="D979" s="74"/>
      <c r="E979" s="74"/>
      <c r="F979" s="75"/>
      <c r="G979" s="76"/>
      <c r="H979" s="77"/>
      <c r="I979" s="108" t="str">
        <f>IF(B979="","",_xlfn.XLOOKUP(N979,#REF!,#REF!))</f>
        <v/>
      </c>
      <c r="J979" s="105" t="str">
        <f>IF(B979="","",_xlfn.XLOOKUP(N979,#REF!,芝麻工资表!B:B))</f>
        <v/>
      </c>
      <c r="K979" s="105" t="str">
        <f t="shared" si="90"/>
        <v/>
      </c>
      <c r="L979" s="105" t="str">
        <f t="shared" si="91"/>
        <v/>
      </c>
      <c r="M979" s="105" t="str">
        <f>IF(Q979="","",_xlfn.XLOOKUP(Q979,立项!W:W,立项!H:H))</f>
        <v/>
      </c>
      <c r="N979" s="109" t="str">
        <f t="shared" si="92"/>
        <v/>
      </c>
      <c r="O979" s="109" t="str">
        <f t="shared" si="93"/>
        <v/>
      </c>
      <c r="P979" s="110" t="str">
        <f t="shared" si="94"/>
        <v/>
      </c>
      <c r="Q979" s="114" t="str">
        <f t="shared" si="95"/>
        <v/>
      </c>
      <c r="R979" s="82"/>
      <c r="S979" s="81"/>
      <c r="T979" s="81"/>
      <c r="U979" s="81"/>
    </row>
    <row r="980" s="72" customFormat="1" customHeight="1" spans="2:21">
      <c r="B980" s="73"/>
      <c r="C980" s="74"/>
      <c r="D980" s="74"/>
      <c r="E980" s="74"/>
      <c r="F980" s="75"/>
      <c r="G980" s="76"/>
      <c r="H980" s="77"/>
      <c r="I980" s="108" t="str">
        <f>IF(B980="","",_xlfn.XLOOKUP(N980,#REF!,#REF!))</f>
        <v/>
      </c>
      <c r="J980" s="105" t="str">
        <f>IF(B980="","",_xlfn.XLOOKUP(N980,#REF!,芝麻工资表!B:B))</f>
        <v/>
      </c>
      <c r="K980" s="105" t="str">
        <f t="shared" si="90"/>
        <v/>
      </c>
      <c r="L980" s="105" t="str">
        <f t="shared" si="91"/>
        <v/>
      </c>
      <c r="M980" s="105" t="str">
        <f>IF(Q980="","",_xlfn.XLOOKUP(Q980,立项!W:W,立项!H:H))</f>
        <v/>
      </c>
      <c r="N980" s="109" t="str">
        <f t="shared" si="92"/>
        <v/>
      </c>
      <c r="O980" s="109" t="str">
        <f t="shared" si="93"/>
        <v/>
      </c>
      <c r="P980" s="110" t="str">
        <f t="shared" si="94"/>
        <v/>
      </c>
      <c r="Q980" s="114" t="str">
        <f t="shared" si="95"/>
        <v/>
      </c>
      <c r="R980" s="82"/>
      <c r="S980" s="81"/>
      <c r="T980" s="81"/>
      <c r="U980" s="81"/>
    </row>
    <row r="981" s="72" customFormat="1" customHeight="1" spans="2:21">
      <c r="B981" s="73"/>
      <c r="C981" s="74"/>
      <c r="D981" s="74"/>
      <c r="E981" s="74"/>
      <c r="F981" s="75"/>
      <c r="G981" s="76"/>
      <c r="H981" s="77"/>
      <c r="I981" s="108" t="str">
        <f>IF(B981="","",_xlfn.XLOOKUP(N981,#REF!,#REF!))</f>
        <v/>
      </c>
      <c r="J981" s="105" t="str">
        <f>IF(B981="","",_xlfn.XLOOKUP(N981,#REF!,芝麻工资表!B:B))</f>
        <v/>
      </c>
      <c r="K981" s="105" t="str">
        <f t="shared" si="90"/>
        <v/>
      </c>
      <c r="L981" s="105" t="str">
        <f t="shared" si="91"/>
        <v/>
      </c>
      <c r="M981" s="105" t="str">
        <f>IF(Q981="","",_xlfn.XLOOKUP(Q981,立项!W:W,立项!H:H))</f>
        <v/>
      </c>
      <c r="N981" s="109" t="str">
        <f t="shared" si="92"/>
        <v/>
      </c>
      <c r="O981" s="109" t="str">
        <f t="shared" si="93"/>
        <v/>
      </c>
      <c r="P981" s="110" t="str">
        <f t="shared" si="94"/>
        <v/>
      </c>
      <c r="Q981" s="114" t="str">
        <f t="shared" si="95"/>
        <v/>
      </c>
      <c r="R981" s="82"/>
      <c r="S981" s="81"/>
      <c r="T981" s="81"/>
      <c r="U981" s="81"/>
    </row>
    <row r="982" s="72" customFormat="1" customHeight="1" spans="2:21">
      <c r="B982" s="73"/>
      <c r="C982" s="74"/>
      <c r="D982" s="74"/>
      <c r="E982" s="74"/>
      <c r="F982" s="75"/>
      <c r="G982" s="76"/>
      <c r="H982" s="77"/>
      <c r="I982" s="108" t="str">
        <f>IF(B982="","",_xlfn.XLOOKUP(N982,#REF!,#REF!))</f>
        <v/>
      </c>
      <c r="J982" s="105" t="str">
        <f>IF(B982="","",_xlfn.XLOOKUP(N982,#REF!,芝麻工资表!B:B))</f>
        <v/>
      </c>
      <c r="K982" s="105" t="str">
        <f t="shared" si="90"/>
        <v/>
      </c>
      <c r="L982" s="105" t="str">
        <f t="shared" si="91"/>
        <v/>
      </c>
      <c r="M982" s="105" t="str">
        <f>IF(Q982="","",_xlfn.XLOOKUP(Q982,立项!W:W,立项!H:H))</f>
        <v/>
      </c>
      <c r="N982" s="109" t="str">
        <f t="shared" si="92"/>
        <v/>
      </c>
      <c r="O982" s="109" t="str">
        <f t="shared" si="93"/>
        <v/>
      </c>
      <c r="P982" s="110" t="str">
        <f t="shared" si="94"/>
        <v/>
      </c>
      <c r="Q982" s="114" t="str">
        <f t="shared" si="95"/>
        <v/>
      </c>
      <c r="R982" s="82"/>
      <c r="S982" s="81"/>
      <c r="T982" s="81"/>
      <c r="U982" s="81"/>
    </row>
    <row r="983" s="72" customFormat="1" customHeight="1" spans="2:21">
      <c r="B983" s="73"/>
      <c r="C983" s="74"/>
      <c r="D983" s="74"/>
      <c r="E983" s="74"/>
      <c r="F983" s="75"/>
      <c r="G983" s="76"/>
      <c r="H983" s="77"/>
      <c r="I983" s="108" t="str">
        <f>IF(B983="","",_xlfn.XLOOKUP(N983,#REF!,#REF!))</f>
        <v/>
      </c>
      <c r="J983" s="105" t="str">
        <f>IF(B983="","",_xlfn.XLOOKUP(N983,#REF!,芝麻工资表!B:B))</f>
        <v/>
      </c>
      <c r="K983" s="105" t="str">
        <f t="shared" si="90"/>
        <v/>
      </c>
      <c r="L983" s="105" t="str">
        <f t="shared" si="91"/>
        <v/>
      </c>
      <c r="M983" s="105" t="str">
        <f>IF(Q983="","",_xlfn.XLOOKUP(Q983,立项!W:W,立项!H:H))</f>
        <v/>
      </c>
      <c r="N983" s="109" t="str">
        <f t="shared" si="92"/>
        <v/>
      </c>
      <c r="O983" s="109" t="str">
        <f t="shared" si="93"/>
        <v/>
      </c>
      <c r="P983" s="110" t="str">
        <f t="shared" si="94"/>
        <v/>
      </c>
      <c r="Q983" s="114" t="str">
        <f t="shared" si="95"/>
        <v/>
      </c>
      <c r="R983" s="82"/>
      <c r="S983" s="81"/>
      <c r="T983" s="81"/>
      <c r="U983" s="81"/>
    </row>
    <row r="984" s="72" customFormat="1" customHeight="1" spans="2:21">
      <c r="B984" s="73"/>
      <c r="C984" s="74"/>
      <c r="D984" s="74"/>
      <c r="E984" s="74"/>
      <c r="F984" s="75"/>
      <c r="G984" s="76"/>
      <c r="H984" s="77"/>
      <c r="I984" s="108" t="str">
        <f>IF(B984="","",_xlfn.XLOOKUP(N984,#REF!,#REF!))</f>
        <v/>
      </c>
      <c r="J984" s="105" t="str">
        <f>IF(B984="","",_xlfn.XLOOKUP(N984,#REF!,芝麻工资表!B:B))</f>
        <v/>
      </c>
      <c r="K984" s="105" t="str">
        <f t="shared" si="90"/>
        <v/>
      </c>
      <c r="L984" s="105" t="str">
        <f t="shared" si="91"/>
        <v/>
      </c>
      <c r="M984" s="105" t="str">
        <f>IF(Q984="","",_xlfn.XLOOKUP(Q984,立项!W:W,立项!H:H))</f>
        <v/>
      </c>
      <c r="N984" s="109" t="str">
        <f t="shared" si="92"/>
        <v/>
      </c>
      <c r="O984" s="109" t="str">
        <f t="shared" si="93"/>
        <v/>
      </c>
      <c r="P984" s="110" t="str">
        <f t="shared" si="94"/>
        <v/>
      </c>
      <c r="Q984" s="114" t="str">
        <f t="shared" si="95"/>
        <v/>
      </c>
      <c r="R984" s="82"/>
      <c r="S984" s="81"/>
      <c r="T984" s="81"/>
      <c r="U984" s="81"/>
    </row>
    <row r="985" s="72" customFormat="1" customHeight="1" spans="2:21">
      <c r="B985" s="73"/>
      <c r="C985" s="74"/>
      <c r="D985" s="74"/>
      <c r="E985" s="74"/>
      <c r="F985" s="75"/>
      <c r="G985" s="76"/>
      <c r="H985" s="77"/>
      <c r="I985" s="108" t="str">
        <f>IF(B985="","",_xlfn.XLOOKUP(N985,#REF!,#REF!))</f>
        <v/>
      </c>
      <c r="J985" s="105" t="str">
        <f>IF(B985="","",_xlfn.XLOOKUP(N985,#REF!,芝麻工资表!B:B))</f>
        <v/>
      </c>
      <c r="K985" s="105" t="str">
        <f t="shared" si="90"/>
        <v/>
      </c>
      <c r="L985" s="105" t="str">
        <f t="shared" si="91"/>
        <v/>
      </c>
      <c r="M985" s="105" t="str">
        <f>IF(Q985="","",_xlfn.XLOOKUP(Q985,立项!W:W,立项!H:H))</f>
        <v/>
      </c>
      <c r="N985" s="109" t="str">
        <f t="shared" si="92"/>
        <v/>
      </c>
      <c r="O985" s="109" t="str">
        <f t="shared" si="93"/>
        <v/>
      </c>
      <c r="P985" s="110" t="str">
        <f t="shared" si="94"/>
        <v/>
      </c>
      <c r="Q985" s="114" t="str">
        <f t="shared" si="95"/>
        <v/>
      </c>
      <c r="R985" s="82"/>
      <c r="S985" s="81"/>
      <c r="T985" s="81"/>
      <c r="U985" s="81"/>
    </row>
    <row r="986" s="72" customFormat="1" customHeight="1" spans="2:21">
      <c r="B986" s="73"/>
      <c r="C986" s="74"/>
      <c r="D986" s="74"/>
      <c r="E986" s="74"/>
      <c r="F986" s="75"/>
      <c r="G986" s="76"/>
      <c r="H986" s="77"/>
      <c r="I986" s="108" t="str">
        <f>IF(B986="","",_xlfn.XLOOKUP(N986,#REF!,#REF!))</f>
        <v/>
      </c>
      <c r="J986" s="105" t="str">
        <f>IF(B986="","",_xlfn.XLOOKUP(N986,#REF!,芝麻工资表!B:B))</f>
        <v/>
      </c>
      <c r="K986" s="105" t="str">
        <f t="shared" si="90"/>
        <v/>
      </c>
      <c r="L986" s="105" t="str">
        <f t="shared" si="91"/>
        <v/>
      </c>
      <c r="M986" s="105" t="str">
        <f>IF(Q986="","",_xlfn.XLOOKUP(Q986,立项!W:W,立项!H:H))</f>
        <v/>
      </c>
      <c r="N986" s="109" t="str">
        <f t="shared" si="92"/>
        <v/>
      </c>
      <c r="O986" s="109" t="str">
        <f t="shared" si="93"/>
        <v/>
      </c>
      <c r="P986" s="110" t="str">
        <f t="shared" si="94"/>
        <v/>
      </c>
      <c r="Q986" s="114" t="str">
        <f t="shared" si="95"/>
        <v/>
      </c>
      <c r="R986" s="82"/>
      <c r="S986" s="81"/>
      <c r="T986" s="81"/>
      <c r="U986" s="81"/>
    </row>
    <row r="987" s="72" customFormat="1" customHeight="1" spans="2:21">
      <c r="B987" s="73"/>
      <c r="C987" s="74"/>
      <c r="D987" s="74"/>
      <c r="E987" s="74"/>
      <c r="F987" s="75"/>
      <c r="G987" s="76"/>
      <c r="H987" s="77"/>
      <c r="I987" s="108" t="str">
        <f>IF(B987="","",_xlfn.XLOOKUP(N987,#REF!,#REF!))</f>
        <v/>
      </c>
      <c r="J987" s="105" t="str">
        <f>IF(B987="","",_xlfn.XLOOKUP(N987,#REF!,芝麻工资表!B:B))</f>
        <v/>
      </c>
      <c r="K987" s="105" t="str">
        <f t="shared" si="90"/>
        <v/>
      </c>
      <c r="L987" s="105" t="str">
        <f t="shared" si="91"/>
        <v/>
      </c>
      <c r="M987" s="105" t="str">
        <f>IF(Q987="","",_xlfn.XLOOKUP(Q987,立项!W:W,立项!H:H))</f>
        <v/>
      </c>
      <c r="N987" s="109" t="str">
        <f t="shared" si="92"/>
        <v/>
      </c>
      <c r="O987" s="109" t="str">
        <f t="shared" si="93"/>
        <v/>
      </c>
      <c r="P987" s="110" t="str">
        <f t="shared" si="94"/>
        <v/>
      </c>
      <c r="Q987" s="114" t="str">
        <f t="shared" si="95"/>
        <v/>
      </c>
      <c r="R987" s="82"/>
      <c r="S987" s="81"/>
      <c r="T987" s="81"/>
      <c r="U987" s="81"/>
    </row>
    <row r="988" s="72" customFormat="1" customHeight="1" spans="2:21">
      <c r="B988" s="73"/>
      <c r="C988" s="74"/>
      <c r="D988" s="74"/>
      <c r="E988" s="74"/>
      <c r="F988" s="75"/>
      <c r="G988" s="76"/>
      <c r="H988" s="77"/>
      <c r="I988" s="108" t="str">
        <f>IF(B988="","",_xlfn.XLOOKUP(N988,#REF!,#REF!))</f>
        <v/>
      </c>
      <c r="J988" s="105" t="str">
        <f>IF(B988="","",_xlfn.XLOOKUP(N988,#REF!,芝麻工资表!B:B))</f>
        <v/>
      </c>
      <c r="K988" s="105" t="str">
        <f t="shared" si="90"/>
        <v/>
      </c>
      <c r="L988" s="105" t="str">
        <f t="shared" si="91"/>
        <v/>
      </c>
      <c r="M988" s="105" t="str">
        <f>IF(Q988="","",_xlfn.XLOOKUP(Q988,立项!W:W,立项!H:H))</f>
        <v/>
      </c>
      <c r="N988" s="109" t="str">
        <f t="shared" si="92"/>
        <v/>
      </c>
      <c r="O988" s="109" t="str">
        <f t="shared" si="93"/>
        <v/>
      </c>
      <c r="P988" s="110" t="str">
        <f t="shared" si="94"/>
        <v/>
      </c>
      <c r="Q988" s="114" t="str">
        <f t="shared" si="95"/>
        <v/>
      </c>
      <c r="R988" s="82"/>
      <c r="S988" s="81"/>
      <c r="T988" s="81"/>
      <c r="U988" s="81"/>
    </row>
    <row r="989" s="72" customFormat="1" customHeight="1" spans="2:21">
      <c r="B989" s="73"/>
      <c r="C989" s="74"/>
      <c r="D989" s="74"/>
      <c r="E989" s="74"/>
      <c r="F989" s="75"/>
      <c r="G989" s="76"/>
      <c r="H989" s="77"/>
      <c r="I989" s="108" t="str">
        <f>IF(B989="","",_xlfn.XLOOKUP(N989,#REF!,#REF!))</f>
        <v/>
      </c>
      <c r="J989" s="105" t="str">
        <f>IF(B989="","",_xlfn.XLOOKUP(N989,#REF!,芝麻工资表!B:B))</f>
        <v/>
      </c>
      <c r="K989" s="105" t="str">
        <f t="shared" si="90"/>
        <v/>
      </c>
      <c r="L989" s="105" t="str">
        <f t="shared" si="91"/>
        <v/>
      </c>
      <c r="M989" s="105" t="str">
        <f>IF(Q989="","",_xlfn.XLOOKUP(Q989,立项!W:W,立项!H:H))</f>
        <v/>
      </c>
      <c r="N989" s="109" t="str">
        <f t="shared" si="92"/>
        <v/>
      </c>
      <c r="O989" s="109" t="str">
        <f t="shared" si="93"/>
        <v/>
      </c>
      <c r="P989" s="110" t="str">
        <f t="shared" si="94"/>
        <v/>
      </c>
      <c r="Q989" s="114" t="str">
        <f t="shared" si="95"/>
        <v/>
      </c>
      <c r="R989" s="82"/>
      <c r="S989" s="81"/>
      <c r="T989" s="81"/>
      <c r="U989" s="81"/>
    </row>
    <row r="990" s="72" customFormat="1" customHeight="1" spans="2:21">
      <c r="B990" s="73"/>
      <c r="C990" s="74"/>
      <c r="D990" s="74"/>
      <c r="E990" s="74"/>
      <c r="F990" s="75"/>
      <c r="G990" s="76"/>
      <c r="H990" s="77"/>
      <c r="I990" s="108" t="str">
        <f>IF(B990="","",_xlfn.XLOOKUP(N990,#REF!,#REF!))</f>
        <v/>
      </c>
      <c r="J990" s="105" t="str">
        <f>IF(B990="","",_xlfn.XLOOKUP(N990,#REF!,芝麻工资表!B:B))</f>
        <v/>
      </c>
      <c r="K990" s="105" t="str">
        <f t="shared" si="90"/>
        <v/>
      </c>
      <c r="L990" s="105" t="str">
        <f t="shared" si="91"/>
        <v/>
      </c>
      <c r="M990" s="105" t="str">
        <f>IF(Q990="","",_xlfn.XLOOKUP(Q990,立项!W:W,立项!H:H))</f>
        <v/>
      </c>
      <c r="N990" s="109" t="str">
        <f t="shared" si="92"/>
        <v/>
      </c>
      <c r="O990" s="109" t="str">
        <f t="shared" si="93"/>
        <v/>
      </c>
      <c r="P990" s="110" t="str">
        <f t="shared" si="94"/>
        <v/>
      </c>
      <c r="Q990" s="114" t="str">
        <f t="shared" si="95"/>
        <v/>
      </c>
      <c r="R990" s="82"/>
      <c r="S990" s="81"/>
      <c r="T990" s="81"/>
      <c r="U990" s="81"/>
    </row>
    <row r="991" s="72" customFormat="1" customHeight="1" spans="2:21">
      <c r="B991" s="73"/>
      <c r="C991" s="74"/>
      <c r="D991" s="74"/>
      <c r="E991" s="74"/>
      <c r="F991" s="75"/>
      <c r="G991" s="76"/>
      <c r="H991" s="77"/>
      <c r="I991" s="108" t="str">
        <f>IF(B991="","",_xlfn.XLOOKUP(N991,#REF!,#REF!))</f>
        <v/>
      </c>
      <c r="J991" s="105" t="str">
        <f>IF(B991="","",_xlfn.XLOOKUP(N991,#REF!,芝麻工资表!B:B))</f>
        <v/>
      </c>
      <c r="K991" s="105" t="str">
        <f t="shared" si="90"/>
        <v/>
      </c>
      <c r="L991" s="105" t="str">
        <f t="shared" si="91"/>
        <v/>
      </c>
      <c r="M991" s="105" t="str">
        <f>IF(Q991="","",_xlfn.XLOOKUP(Q991,立项!W:W,立项!H:H))</f>
        <v/>
      </c>
      <c r="N991" s="109" t="str">
        <f t="shared" si="92"/>
        <v/>
      </c>
      <c r="O991" s="109" t="str">
        <f t="shared" si="93"/>
        <v/>
      </c>
      <c r="P991" s="110" t="str">
        <f t="shared" si="94"/>
        <v/>
      </c>
      <c r="Q991" s="114" t="str">
        <f t="shared" si="95"/>
        <v/>
      </c>
      <c r="R991" s="82"/>
      <c r="S991" s="81"/>
      <c r="T991" s="81"/>
      <c r="U991" s="81"/>
    </row>
    <row r="992" s="72" customFormat="1" customHeight="1" spans="2:21">
      <c r="B992" s="73"/>
      <c r="C992" s="74"/>
      <c r="D992" s="74"/>
      <c r="E992" s="74"/>
      <c r="F992" s="75"/>
      <c r="G992" s="76"/>
      <c r="H992" s="77"/>
      <c r="I992" s="108" t="str">
        <f>IF(B992="","",_xlfn.XLOOKUP(N992,#REF!,#REF!))</f>
        <v/>
      </c>
      <c r="J992" s="105" t="str">
        <f>IF(B992="","",_xlfn.XLOOKUP(N992,#REF!,芝麻工资表!B:B))</f>
        <v/>
      </c>
      <c r="K992" s="105" t="str">
        <f t="shared" si="90"/>
        <v/>
      </c>
      <c r="L992" s="105" t="str">
        <f t="shared" si="91"/>
        <v/>
      </c>
      <c r="M992" s="105" t="str">
        <f>IF(Q992="","",_xlfn.XLOOKUP(Q992,立项!W:W,立项!H:H))</f>
        <v/>
      </c>
      <c r="N992" s="109" t="str">
        <f t="shared" si="92"/>
        <v/>
      </c>
      <c r="O992" s="109" t="str">
        <f t="shared" si="93"/>
        <v/>
      </c>
      <c r="P992" s="110" t="str">
        <f t="shared" si="94"/>
        <v/>
      </c>
      <c r="Q992" s="114" t="str">
        <f t="shared" si="95"/>
        <v/>
      </c>
      <c r="R992" s="82"/>
      <c r="S992" s="81"/>
      <c r="T992" s="81"/>
      <c r="U992" s="81"/>
    </row>
    <row r="993" s="72" customFormat="1" customHeight="1" spans="2:21">
      <c r="B993" s="73"/>
      <c r="C993" s="74"/>
      <c r="D993" s="74"/>
      <c r="E993" s="74"/>
      <c r="F993" s="75"/>
      <c r="G993" s="76"/>
      <c r="H993" s="77"/>
      <c r="I993" s="108" t="str">
        <f>IF(B993="","",_xlfn.XLOOKUP(N993,#REF!,#REF!))</f>
        <v/>
      </c>
      <c r="J993" s="105" t="str">
        <f>IF(B993="","",_xlfn.XLOOKUP(N993,#REF!,芝麻工资表!B:B))</f>
        <v/>
      </c>
      <c r="K993" s="105" t="str">
        <f t="shared" si="90"/>
        <v/>
      </c>
      <c r="L993" s="105" t="str">
        <f t="shared" si="91"/>
        <v/>
      </c>
      <c r="M993" s="105" t="str">
        <f>IF(Q993="","",_xlfn.XLOOKUP(Q993,立项!W:W,立项!H:H))</f>
        <v/>
      </c>
      <c r="N993" s="109" t="str">
        <f t="shared" si="92"/>
        <v/>
      </c>
      <c r="O993" s="109" t="str">
        <f t="shared" si="93"/>
        <v/>
      </c>
      <c r="P993" s="110" t="str">
        <f t="shared" si="94"/>
        <v/>
      </c>
      <c r="Q993" s="114" t="str">
        <f t="shared" si="95"/>
        <v/>
      </c>
      <c r="R993" s="82"/>
      <c r="S993" s="81"/>
      <c r="T993" s="81"/>
      <c r="U993" s="81"/>
    </row>
    <row r="994" s="72" customFormat="1" customHeight="1" spans="2:21">
      <c r="B994" s="73"/>
      <c r="C994" s="74"/>
      <c r="D994" s="74"/>
      <c r="E994" s="74"/>
      <c r="F994" s="75"/>
      <c r="G994" s="76"/>
      <c r="H994" s="77"/>
      <c r="I994" s="108" t="str">
        <f>IF(B994="","",_xlfn.XLOOKUP(N994,#REF!,#REF!))</f>
        <v/>
      </c>
      <c r="J994" s="105" t="str">
        <f>IF(B994="","",_xlfn.XLOOKUP(N994,#REF!,芝麻工资表!B:B))</f>
        <v/>
      </c>
      <c r="K994" s="105" t="str">
        <f t="shared" si="90"/>
        <v/>
      </c>
      <c r="L994" s="105" t="str">
        <f t="shared" si="91"/>
        <v/>
      </c>
      <c r="M994" s="105" t="str">
        <f>IF(Q994="","",_xlfn.XLOOKUP(Q994,立项!W:W,立项!H:H))</f>
        <v/>
      </c>
      <c r="N994" s="109" t="str">
        <f t="shared" si="92"/>
        <v/>
      </c>
      <c r="O994" s="109" t="str">
        <f t="shared" si="93"/>
        <v/>
      </c>
      <c r="P994" s="110" t="str">
        <f t="shared" si="94"/>
        <v/>
      </c>
      <c r="Q994" s="114" t="str">
        <f t="shared" si="95"/>
        <v/>
      </c>
      <c r="R994" s="82"/>
      <c r="S994" s="81"/>
      <c r="T994" s="81"/>
      <c r="U994" s="81"/>
    </row>
    <row r="995" s="72" customFormat="1" customHeight="1" spans="2:21">
      <c r="B995" s="73"/>
      <c r="C995" s="74"/>
      <c r="D995" s="74"/>
      <c r="E995" s="74"/>
      <c r="F995" s="75"/>
      <c r="G995" s="76"/>
      <c r="H995" s="77"/>
      <c r="I995" s="108" t="str">
        <f>IF(B995="","",_xlfn.XLOOKUP(N995,#REF!,#REF!))</f>
        <v/>
      </c>
      <c r="J995" s="105" t="str">
        <f>IF(B995="","",_xlfn.XLOOKUP(N995,#REF!,芝麻工资表!B:B))</f>
        <v/>
      </c>
      <c r="K995" s="105" t="str">
        <f t="shared" si="90"/>
        <v/>
      </c>
      <c r="L995" s="105" t="str">
        <f t="shared" si="91"/>
        <v/>
      </c>
      <c r="M995" s="105" t="str">
        <f>IF(Q995="","",_xlfn.XLOOKUP(Q995,立项!W:W,立项!H:H))</f>
        <v/>
      </c>
      <c r="N995" s="109" t="str">
        <f t="shared" si="92"/>
        <v/>
      </c>
      <c r="O995" s="109" t="str">
        <f t="shared" si="93"/>
        <v/>
      </c>
      <c r="P995" s="110" t="str">
        <f t="shared" si="94"/>
        <v/>
      </c>
      <c r="Q995" s="114" t="str">
        <f t="shared" si="95"/>
        <v/>
      </c>
      <c r="R995" s="82"/>
      <c r="S995" s="81"/>
      <c r="T995" s="81"/>
      <c r="U995" s="81"/>
    </row>
    <row r="996" s="72" customFormat="1" customHeight="1" spans="2:21">
      <c r="B996" s="73"/>
      <c r="C996" s="74"/>
      <c r="D996" s="74"/>
      <c r="E996" s="74"/>
      <c r="F996" s="75"/>
      <c r="G996" s="76"/>
      <c r="H996" s="77"/>
      <c r="I996" s="108" t="str">
        <f>IF(B996="","",_xlfn.XLOOKUP(N996,#REF!,#REF!))</f>
        <v/>
      </c>
      <c r="J996" s="105" t="str">
        <f>IF(B996="","",_xlfn.XLOOKUP(N996,#REF!,芝麻工资表!B:B))</f>
        <v/>
      </c>
      <c r="K996" s="105" t="str">
        <f t="shared" si="90"/>
        <v/>
      </c>
      <c r="L996" s="105" t="str">
        <f t="shared" si="91"/>
        <v/>
      </c>
      <c r="M996" s="105" t="str">
        <f>IF(Q996="","",_xlfn.XLOOKUP(Q996,立项!W:W,立项!H:H))</f>
        <v/>
      </c>
      <c r="N996" s="109" t="str">
        <f t="shared" si="92"/>
        <v/>
      </c>
      <c r="O996" s="109" t="str">
        <f t="shared" si="93"/>
        <v/>
      </c>
      <c r="P996" s="110" t="str">
        <f t="shared" si="94"/>
        <v/>
      </c>
      <c r="Q996" s="114" t="str">
        <f t="shared" si="95"/>
        <v/>
      </c>
      <c r="R996" s="82"/>
      <c r="S996" s="81"/>
      <c r="T996" s="81"/>
      <c r="U996" s="81"/>
    </row>
    <row r="997" s="72" customFormat="1" customHeight="1" spans="2:21">
      <c r="B997" s="73"/>
      <c r="C997" s="74"/>
      <c r="D997" s="74"/>
      <c r="E997" s="74"/>
      <c r="F997" s="75"/>
      <c r="G997" s="76"/>
      <c r="H997" s="77"/>
      <c r="I997" s="108" t="str">
        <f>IF(B997="","",_xlfn.XLOOKUP(N997,#REF!,#REF!))</f>
        <v/>
      </c>
      <c r="J997" s="105" t="str">
        <f>IF(B997="","",_xlfn.XLOOKUP(N997,#REF!,芝麻工资表!B:B))</f>
        <v/>
      </c>
      <c r="K997" s="105" t="str">
        <f t="shared" si="90"/>
        <v/>
      </c>
      <c r="L997" s="105" t="str">
        <f t="shared" si="91"/>
        <v/>
      </c>
      <c r="M997" s="105" t="str">
        <f>IF(Q997="","",_xlfn.XLOOKUP(Q997,立项!W:W,立项!H:H))</f>
        <v/>
      </c>
      <c r="N997" s="109" t="str">
        <f t="shared" si="92"/>
        <v/>
      </c>
      <c r="O997" s="109" t="str">
        <f t="shared" si="93"/>
        <v/>
      </c>
      <c r="P997" s="110" t="str">
        <f t="shared" si="94"/>
        <v/>
      </c>
      <c r="Q997" s="114" t="str">
        <f t="shared" si="95"/>
        <v/>
      </c>
      <c r="R997" s="82"/>
      <c r="S997" s="81"/>
      <c r="T997" s="81"/>
      <c r="U997" s="81"/>
    </row>
    <row r="998" s="72" customFormat="1" customHeight="1" spans="2:21">
      <c r="B998" s="73"/>
      <c r="C998" s="74"/>
      <c r="D998" s="74"/>
      <c r="E998" s="74"/>
      <c r="F998" s="75"/>
      <c r="G998" s="76"/>
      <c r="H998" s="77"/>
      <c r="I998" s="108" t="str">
        <f>IF(B998="","",_xlfn.XLOOKUP(N998,#REF!,#REF!))</f>
        <v/>
      </c>
      <c r="J998" s="105" t="str">
        <f>IF(B998="","",_xlfn.XLOOKUP(N998,#REF!,芝麻工资表!B:B))</f>
        <v/>
      </c>
      <c r="K998" s="105" t="str">
        <f t="shared" si="90"/>
        <v/>
      </c>
      <c r="L998" s="105" t="str">
        <f t="shared" si="91"/>
        <v/>
      </c>
      <c r="M998" s="105" t="str">
        <f>IF(Q998="","",_xlfn.XLOOKUP(Q998,立项!W:W,立项!H:H))</f>
        <v/>
      </c>
      <c r="N998" s="109" t="str">
        <f t="shared" si="92"/>
        <v/>
      </c>
      <c r="O998" s="109" t="str">
        <f t="shared" si="93"/>
        <v/>
      </c>
      <c r="P998" s="110" t="str">
        <f t="shared" si="94"/>
        <v/>
      </c>
      <c r="Q998" s="114" t="str">
        <f t="shared" si="95"/>
        <v/>
      </c>
      <c r="R998" s="82"/>
      <c r="S998" s="81"/>
      <c r="T998" s="81"/>
      <c r="U998" s="81"/>
    </row>
    <row r="999" s="72" customFormat="1" customHeight="1" spans="2:21">
      <c r="B999" s="73"/>
      <c r="C999" s="74"/>
      <c r="D999" s="74"/>
      <c r="E999" s="74"/>
      <c r="F999" s="75"/>
      <c r="G999" s="76"/>
      <c r="H999" s="77"/>
      <c r="I999" s="108" t="str">
        <f>IF(B999="","",_xlfn.XLOOKUP(N999,#REF!,#REF!))</f>
        <v/>
      </c>
      <c r="J999" s="105" t="str">
        <f>IF(B999="","",_xlfn.XLOOKUP(N999,#REF!,芝麻工资表!B:B))</f>
        <v/>
      </c>
      <c r="K999" s="105" t="str">
        <f t="shared" si="90"/>
        <v/>
      </c>
      <c r="L999" s="105" t="str">
        <f t="shared" si="91"/>
        <v/>
      </c>
      <c r="M999" s="105" t="str">
        <f>IF(Q999="","",_xlfn.XLOOKUP(Q999,立项!W:W,立项!H:H))</f>
        <v/>
      </c>
      <c r="N999" s="109" t="str">
        <f t="shared" si="92"/>
        <v/>
      </c>
      <c r="O999" s="109" t="str">
        <f t="shared" si="93"/>
        <v/>
      </c>
      <c r="P999" s="110" t="str">
        <f t="shared" si="94"/>
        <v/>
      </c>
      <c r="Q999" s="114" t="str">
        <f t="shared" si="95"/>
        <v/>
      </c>
      <c r="R999" s="82"/>
      <c r="S999" s="81"/>
      <c r="T999" s="81"/>
      <c r="U999" s="81"/>
    </row>
    <row r="1000" s="72" customFormat="1" customHeight="1" spans="2:21">
      <c r="B1000" s="73"/>
      <c r="C1000" s="74"/>
      <c r="D1000" s="74"/>
      <c r="E1000" s="74"/>
      <c r="F1000" s="75"/>
      <c r="G1000" s="76"/>
      <c r="H1000" s="77"/>
      <c r="I1000" s="108" t="str">
        <f>IF(B1000="","",_xlfn.XLOOKUP(N1000,#REF!,#REF!))</f>
        <v/>
      </c>
      <c r="J1000" s="105" t="str">
        <f>IF(B1000="","",_xlfn.XLOOKUP(N1000,#REF!,芝麻工资表!B:B))</f>
        <v/>
      </c>
      <c r="K1000" s="105" t="str">
        <f t="shared" si="90"/>
        <v/>
      </c>
      <c r="L1000" s="105" t="str">
        <f t="shared" si="91"/>
        <v/>
      </c>
      <c r="M1000" s="105" t="str">
        <f>IF(Q1000="","",_xlfn.XLOOKUP(Q1000,立项!W:W,立项!H:H))</f>
        <v/>
      </c>
      <c r="N1000" s="109" t="str">
        <f t="shared" si="92"/>
        <v/>
      </c>
      <c r="O1000" s="109" t="str">
        <f t="shared" si="93"/>
        <v/>
      </c>
      <c r="P1000" s="110" t="str">
        <f t="shared" si="94"/>
        <v/>
      </c>
      <c r="Q1000" s="114" t="str">
        <f t="shared" si="95"/>
        <v/>
      </c>
      <c r="R1000" s="82"/>
      <c r="S1000" s="81"/>
      <c r="T1000" s="81"/>
      <c r="U1000" s="81"/>
    </row>
    <row r="1001" s="72" customFormat="1" customHeight="1" spans="2:21">
      <c r="B1001" s="73"/>
      <c r="C1001" s="74"/>
      <c r="D1001" s="74"/>
      <c r="E1001" s="74"/>
      <c r="F1001" s="75"/>
      <c r="G1001" s="76"/>
      <c r="H1001" s="77"/>
      <c r="I1001" s="108" t="str">
        <f>IF(B1001="","",_xlfn.XLOOKUP(N1001,#REF!,#REF!))</f>
        <v/>
      </c>
      <c r="J1001" s="105" t="str">
        <f>IF(B1001="","",_xlfn.XLOOKUP(N1001,#REF!,芝麻工资表!B:B))</f>
        <v/>
      </c>
      <c r="K1001" s="105" t="str">
        <f t="shared" si="90"/>
        <v/>
      </c>
      <c r="L1001" s="105" t="str">
        <f t="shared" si="91"/>
        <v/>
      </c>
      <c r="M1001" s="105" t="str">
        <f>IF(Q1001="","",_xlfn.XLOOKUP(Q1001,立项!W:W,立项!H:H))</f>
        <v/>
      </c>
      <c r="N1001" s="109" t="str">
        <f t="shared" si="92"/>
        <v/>
      </c>
      <c r="O1001" s="109" t="str">
        <f t="shared" si="93"/>
        <v/>
      </c>
      <c r="P1001" s="110" t="str">
        <f t="shared" si="94"/>
        <v/>
      </c>
      <c r="Q1001" s="114" t="str">
        <f t="shared" si="95"/>
        <v/>
      </c>
      <c r="R1001" s="82"/>
      <c r="S1001" s="81"/>
      <c r="T1001" s="81"/>
      <c r="U1001" s="81"/>
    </row>
    <row r="1002" s="72" customFormat="1" customHeight="1" spans="2:21">
      <c r="B1002" s="73"/>
      <c r="C1002" s="74"/>
      <c r="D1002" s="74"/>
      <c r="E1002" s="74"/>
      <c r="F1002" s="75"/>
      <c r="G1002" s="76"/>
      <c r="H1002" s="77"/>
      <c r="I1002" s="108" t="str">
        <f>IF(B1002="","",_xlfn.XLOOKUP(N1002,#REF!,#REF!))</f>
        <v/>
      </c>
      <c r="J1002" s="105" t="str">
        <f>IF(B1002="","",_xlfn.XLOOKUP(N1002,#REF!,芝麻工资表!B:B))</f>
        <v/>
      </c>
      <c r="K1002" s="105" t="str">
        <f t="shared" si="90"/>
        <v/>
      </c>
      <c r="L1002" s="105" t="str">
        <f t="shared" si="91"/>
        <v/>
      </c>
      <c r="M1002" s="105" t="str">
        <f>IF(Q1002="","",_xlfn.XLOOKUP(Q1002,立项!W:W,立项!H:H))</f>
        <v/>
      </c>
      <c r="N1002" s="109" t="str">
        <f t="shared" si="92"/>
        <v/>
      </c>
      <c r="O1002" s="109" t="str">
        <f t="shared" si="93"/>
        <v/>
      </c>
      <c r="P1002" s="110" t="str">
        <f t="shared" si="94"/>
        <v/>
      </c>
      <c r="Q1002" s="114" t="str">
        <f t="shared" si="95"/>
        <v/>
      </c>
      <c r="R1002" s="82"/>
      <c r="S1002" s="81"/>
      <c r="T1002" s="81"/>
      <c r="U1002" s="81"/>
    </row>
    <row r="1003" s="72" customFormat="1" customHeight="1" spans="2:21">
      <c r="B1003" s="73"/>
      <c r="C1003" s="74"/>
      <c r="D1003" s="74"/>
      <c r="E1003" s="74"/>
      <c r="F1003" s="75"/>
      <c r="G1003" s="76"/>
      <c r="H1003" s="77"/>
      <c r="I1003" s="108" t="str">
        <f>IF(B1003="","",_xlfn.XLOOKUP(N1003,#REF!,#REF!))</f>
        <v/>
      </c>
      <c r="J1003" s="105" t="str">
        <f>IF(B1003="","",_xlfn.XLOOKUP(N1003,#REF!,芝麻工资表!B:B))</f>
        <v/>
      </c>
      <c r="K1003" s="105" t="str">
        <f t="shared" si="90"/>
        <v/>
      </c>
      <c r="L1003" s="105" t="str">
        <f t="shared" si="91"/>
        <v/>
      </c>
      <c r="M1003" s="105" t="str">
        <f>IF(Q1003="","",_xlfn.XLOOKUP(Q1003,立项!W:W,立项!H:H))</f>
        <v/>
      </c>
      <c r="N1003" s="109" t="str">
        <f t="shared" si="92"/>
        <v/>
      </c>
      <c r="O1003" s="109" t="str">
        <f t="shared" si="93"/>
        <v/>
      </c>
      <c r="P1003" s="110" t="str">
        <f t="shared" si="94"/>
        <v/>
      </c>
      <c r="Q1003" s="114" t="str">
        <f t="shared" si="95"/>
        <v/>
      </c>
      <c r="R1003" s="82"/>
      <c r="S1003" s="81"/>
      <c r="T1003" s="81"/>
      <c r="U1003" s="81"/>
    </row>
    <row r="1004" s="72" customFormat="1" customHeight="1" spans="2:21">
      <c r="B1004" s="73"/>
      <c r="C1004" s="74"/>
      <c r="D1004" s="74"/>
      <c r="E1004" s="74"/>
      <c r="F1004" s="75"/>
      <c r="G1004" s="76"/>
      <c r="H1004" s="77"/>
      <c r="I1004" s="108" t="str">
        <f>IF(B1004="","",_xlfn.XLOOKUP(N1004,#REF!,#REF!))</f>
        <v/>
      </c>
      <c r="J1004" s="105" t="str">
        <f>IF(B1004="","",_xlfn.XLOOKUP(N1004,#REF!,芝麻工资表!B:B))</f>
        <v/>
      </c>
      <c r="K1004" s="105" t="str">
        <f t="shared" si="90"/>
        <v/>
      </c>
      <c r="L1004" s="105" t="str">
        <f t="shared" si="91"/>
        <v/>
      </c>
      <c r="M1004" s="105" t="str">
        <f>IF(Q1004="","",_xlfn.XLOOKUP(Q1004,立项!W:W,立项!H:H))</f>
        <v/>
      </c>
      <c r="N1004" s="109" t="str">
        <f t="shared" si="92"/>
        <v/>
      </c>
      <c r="O1004" s="109" t="str">
        <f t="shared" si="93"/>
        <v/>
      </c>
      <c r="P1004" s="110" t="str">
        <f t="shared" si="94"/>
        <v/>
      </c>
      <c r="Q1004" s="114" t="str">
        <f t="shared" si="95"/>
        <v/>
      </c>
      <c r="R1004" s="82"/>
      <c r="S1004" s="81"/>
      <c r="T1004" s="81"/>
      <c r="U1004" s="81"/>
    </row>
    <row r="1005" s="72" customFormat="1" customHeight="1" spans="2:21">
      <c r="B1005" s="73"/>
      <c r="C1005" s="74"/>
      <c r="D1005" s="74"/>
      <c r="E1005" s="74"/>
      <c r="F1005" s="75"/>
      <c r="G1005" s="76"/>
      <c r="H1005" s="77"/>
      <c r="I1005" s="108" t="str">
        <f>IF(B1005="","",_xlfn.XLOOKUP(N1005,#REF!,#REF!))</f>
        <v/>
      </c>
      <c r="J1005" s="105" t="str">
        <f>IF(B1005="","",_xlfn.XLOOKUP(N1005,#REF!,芝麻工资表!B:B))</f>
        <v/>
      </c>
      <c r="K1005" s="105" t="str">
        <f t="shared" si="90"/>
        <v/>
      </c>
      <c r="L1005" s="105" t="str">
        <f t="shared" si="91"/>
        <v/>
      </c>
      <c r="M1005" s="105" t="str">
        <f>IF(Q1005="","",_xlfn.XLOOKUP(Q1005,立项!W:W,立项!H:H))</f>
        <v/>
      </c>
      <c r="N1005" s="109" t="str">
        <f t="shared" si="92"/>
        <v/>
      </c>
      <c r="O1005" s="109" t="str">
        <f t="shared" si="93"/>
        <v/>
      </c>
      <c r="P1005" s="110" t="str">
        <f t="shared" si="94"/>
        <v/>
      </c>
      <c r="Q1005" s="114" t="str">
        <f t="shared" si="95"/>
        <v/>
      </c>
      <c r="R1005" s="82"/>
      <c r="S1005" s="81"/>
      <c r="T1005" s="81"/>
      <c r="U1005" s="81"/>
    </row>
    <row r="1006" s="72" customFormat="1" customHeight="1" spans="2:21">
      <c r="B1006" s="73"/>
      <c r="C1006" s="74"/>
      <c r="D1006" s="74"/>
      <c r="E1006" s="74"/>
      <c r="F1006" s="75"/>
      <c r="G1006" s="76"/>
      <c r="H1006" s="77"/>
      <c r="I1006" s="108" t="str">
        <f>IF(B1006="","",_xlfn.XLOOKUP(N1006,#REF!,#REF!))</f>
        <v/>
      </c>
      <c r="J1006" s="105" t="str">
        <f>IF(B1006="","",_xlfn.XLOOKUP(N1006,#REF!,芝麻工资表!B:B))</f>
        <v/>
      </c>
      <c r="K1006" s="105" t="str">
        <f t="shared" si="90"/>
        <v/>
      </c>
      <c r="L1006" s="105" t="str">
        <f t="shared" si="91"/>
        <v/>
      </c>
      <c r="M1006" s="105" t="str">
        <f>IF(Q1006="","",_xlfn.XLOOKUP(Q1006,立项!W:W,立项!H:H))</f>
        <v/>
      </c>
      <c r="N1006" s="109" t="str">
        <f t="shared" si="92"/>
        <v/>
      </c>
      <c r="O1006" s="109" t="str">
        <f t="shared" si="93"/>
        <v/>
      </c>
      <c r="P1006" s="110" t="str">
        <f t="shared" si="94"/>
        <v/>
      </c>
      <c r="Q1006" s="114" t="str">
        <f t="shared" si="95"/>
        <v/>
      </c>
      <c r="R1006" s="82"/>
      <c r="S1006" s="81"/>
      <c r="T1006" s="81"/>
      <c r="U1006" s="81"/>
    </row>
    <row r="1007" s="72" customFormat="1" customHeight="1" spans="2:21">
      <c r="B1007" s="73"/>
      <c r="C1007" s="74"/>
      <c r="D1007" s="74"/>
      <c r="E1007" s="74"/>
      <c r="F1007" s="75"/>
      <c r="G1007" s="76"/>
      <c r="H1007" s="77"/>
      <c r="I1007" s="108" t="str">
        <f>IF(B1007="","",_xlfn.XLOOKUP(N1007,#REF!,#REF!))</f>
        <v/>
      </c>
      <c r="J1007" s="105" t="str">
        <f>IF(B1007="","",_xlfn.XLOOKUP(N1007,#REF!,芝麻工资表!B:B))</f>
        <v/>
      </c>
      <c r="K1007" s="105" t="str">
        <f t="shared" si="90"/>
        <v/>
      </c>
      <c r="L1007" s="105" t="str">
        <f t="shared" si="91"/>
        <v/>
      </c>
      <c r="M1007" s="105" t="str">
        <f>IF(Q1007="","",_xlfn.XLOOKUP(Q1007,立项!W:W,立项!H:H))</f>
        <v/>
      </c>
      <c r="N1007" s="109" t="str">
        <f t="shared" si="92"/>
        <v/>
      </c>
      <c r="O1007" s="109" t="str">
        <f t="shared" si="93"/>
        <v/>
      </c>
      <c r="P1007" s="110" t="str">
        <f t="shared" si="94"/>
        <v/>
      </c>
      <c r="Q1007" s="114" t="str">
        <f t="shared" si="95"/>
        <v/>
      </c>
      <c r="R1007" s="82"/>
      <c r="S1007" s="81"/>
      <c r="T1007" s="81"/>
      <c r="U1007" s="81"/>
    </row>
    <row r="1008" s="72" customFormat="1" customHeight="1" spans="2:21">
      <c r="B1008" s="73"/>
      <c r="C1008" s="74"/>
      <c r="D1008" s="74"/>
      <c r="E1008" s="74"/>
      <c r="F1008" s="75"/>
      <c r="G1008" s="76"/>
      <c r="H1008" s="77"/>
      <c r="I1008" s="108" t="str">
        <f>IF(B1008="","",_xlfn.XLOOKUP(N1008,#REF!,#REF!))</f>
        <v/>
      </c>
      <c r="J1008" s="105" t="str">
        <f>IF(B1008="","",_xlfn.XLOOKUP(N1008,#REF!,芝麻工资表!B:B))</f>
        <v/>
      </c>
      <c r="K1008" s="105" t="str">
        <f t="shared" si="90"/>
        <v/>
      </c>
      <c r="L1008" s="105" t="str">
        <f t="shared" si="91"/>
        <v/>
      </c>
      <c r="M1008" s="105" t="str">
        <f>IF(Q1008="","",_xlfn.XLOOKUP(Q1008,立项!W:W,立项!H:H))</f>
        <v/>
      </c>
      <c r="N1008" s="109" t="str">
        <f t="shared" si="92"/>
        <v/>
      </c>
      <c r="O1008" s="109" t="str">
        <f t="shared" si="93"/>
        <v/>
      </c>
      <c r="P1008" s="110" t="str">
        <f t="shared" si="94"/>
        <v/>
      </c>
      <c r="Q1008" s="114" t="str">
        <f t="shared" si="95"/>
        <v/>
      </c>
      <c r="R1008" s="82"/>
      <c r="S1008" s="81"/>
      <c r="T1008" s="81"/>
      <c r="U1008" s="81"/>
    </row>
    <row r="1009" s="72" customFormat="1" customHeight="1" spans="2:21">
      <c r="B1009" s="73"/>
      <c r="C1009" s="74"/>
      <c r="D1009" s="74"/>
      <c r="E1009" s="74"/>
      <c r="F1009" s="75"/>
      <c r="G1009" s="76"/>
      <c r="H1009" s="77"/>
      <c r="I1009" s="108" t="str">
        <f>IF(B1009="","",_xlfn.XLOOKUP(N1009,#REF!,#REF!))</f>
        <v/>
      </c>
      <c r="J1009" s="105" t="str">
        <f>IF(B1009="","",_xlfn.XLOOKUP(N1009,#REF!,芝麻工资表!B:B))</f>
        <v/>
      </c>
      <c r="K1009" s="105" t="str">
        <f t="shared" si="90"/>
        <v/>
      </c>
      <c r="L1009" s="105" t="str">
        <f t="shared" si="91"/>
        <v/>
      </c>
      <c r="M1009" s="105" t="str">
        <f>IF(Q1009="","",_xlfn.XLOOKUP(Q1009,立项!W:W,立项!H:H))</f>
        <v/>
      </c>
      <c r="N1009" s="109" t="str">
        <f t="shared" si="92"/>
        <v/>
      </c>
      <c r="O1009" s="109" t="str">
        <f t="shared" si="93"/>
        <v/>
      </c>
      <c r="P1009" s="110" t="str">
        <f t="shared" si="94"/>
        <v/>
      </c>
      <c r="Q1009" s="114" t="str">
        <f t="shared" si="95"/>
        <v/>
      </c>
      <c r="R1009" s="82"/>
      <c r="S1009" s="81"/>
      <c r="T1009" s="81"/>
      <c r="U1009" s="81"/>
    </row>
    <row r="1010" s="72" customFormat="1" customHeight="1" spans="2:21">
      <c r="B1010" s="73"/>
      <c r="C1010" s="74"/>
      <c r="D1010" s="74"/>
      <c r="E1010" s="74"/>
      <c r="F1010" s="75"/>
      <c r="G1010" s="76"/>
      <c r="H1010" s="77"/>
      <c r="I1010" s="108" t="str">
        <f>IF(B1010="","",_xlfn.XLOOKUP(N1010,#REF!,#REF!))</f>
        <v/>
      </c>
      <c r="J1010" s="105" t="str">
        <f>IF(B1010="","",_xlfn.XLOOKUP(N1010,#REF!,芝麻工资表!B:B))</f>
        <v/>
      </c>
      <c r="K1010" s="105" t="str">
        <f t="shared" si="90"/>
        <v/>
      </c>
      <c r="L1010" s="105" t="str">
        <f t="shared" si="91"/>
        <v/>
      </c>
      <c r="M1010" s="105" t="str">
        <f>IF(Q1010="","",_xlfn.XLOOKUP(Q1010,立项!W:W,立项!H:H))</f>
        <v/>
      </c>
      <c r="N1010" s="109" t="str">
        <f t="shared" si="92"/>
        <v/>
      </c>
      <c r="O1010" s="109" t="str">
        <f t="shared" si="93"/>
        <v/>
      </c>
      <c r="P1010" s="110" t="str">
        <f t="shared" si="94"/>
        <v/>
      </c>
      <c r="Q1010" s="114" t="str">
        <f t="shared" si="95"/>
        <v/>
      </c>
      <c r="R1010" s="82"/>
      <c r="S1010" s="81"/>
      <c r="T1010" s="81"/>
      <c r="U1010" s="81"/>
    </row>
    <row r="1011" s="72" customFormat="1" customHeight="1" spans="2:21">
      <c r="B1011" s="73"/>
      <c r="C1011" s="74"/>
      <c r="D1011" s="74"/>
      <c r="E1011" s="74"/>
      <c r="F1011" s="75"/>
      <c r="G1011" s="76"/>
      <c r="H1011" s="77"/>
      <c r="I1011" s="108" t="str">
        <f>IF(B1011="","",_xlfn.XLOOKUP(N1011,#REF!,#REF!))</f>
        <v/>
      </c>
      <c r="J1011" s="105" t="str">
        <f>IF(B1011="","",_xlfn.XLOOKUP(N1011,#REF!,芝麻工资表!B:B))</f>
        <v/>
      </c>
      <c r="K1011" s="105" t="str">
        <f t="shared" si="90"/>
        <v/>
      </c>
      <c r="L1011" s="105" t="str">
        <f t="shared" si="91"/>
        <v/>
      </c>
      <c r="M1011" s="105" t="str">
        <f>IF(Q1011="","",_xlfn.XLOOKUP(Q1011,立项!W:W,立项!H:H))</f>
        <v/>
      </c>
      <c r="N1011" s="109" t="str">
        <f t="shared" si="92"/>
        <v/>
      </c>
      <c r="O1011" s="109" t="str">
        <f t="shared" si="93"/>
        <v/>
      </c>
      <c r="P1011" s="110" t="str">
        <f t="shared" si="94"/>
        <v/>
      </c>
      <c r="Q1011" s="114" t="str">
        <f t="shared" si="95"/>
        <v/>
      </c>
      <c r="R1011" s="82"/>
      <c r="S1011" s="81"/>
      <c r="T1011" s="81"/>
      <c r="U1011" s="81"/>
    </row>
    <row r="1012" s="72" customFormat="1" customHeight="1" spans="2:21">
      <c r="B1012" s="73"/>
      <c r="C1012" s="74"/>
      <c r="D1012" s="74"/>
      <c r="E1012" s="74"/>
      <c r="F1012" s="75"/>
      <c r="G1012" s="76"/>
      <c r="H1012" s="77"/>
      <c r="I1012" s="108" t="str">
        <f>IF(B1012="","",_xlfn.XLOOKUP(N1012,#REF!,#REF!))</f>
        <v/>
      </c>
      <c r="J1012" s="105" t="str">
        <f>IF(B1012="","",_xlfn.XLOOKUP(N1012,#REF!,芝麻工资表!B:B))</f>
        <v/>
      </c>
      <c r="K1012" s="105" t="str">
        <f t="shared" si="90"/>
        <v/>
      </c>
      <c r="L1012" s="105" t="str">
        <f t="shared" si="91"/>
        <v/>
      </c>
      <c r="M1012" s="105" t="str">
        <f>IF(Q1012="","",_xlfn.XLOOKUP(Q1012,立项!W:W,立项!H:H))</f>
        <v/>
      </c>
      <c r="N1012" s="109" t="str">
        <f t="shared" si="92"/>
        <v/>
      </c>
      <c r="O1012" s="109" t="str">
        <f t="shared" si="93"/>
        <v/>
      </c>
      <c r="P1012" s="110" t="str">
        <f t="shared" si="94"/>
        <v/>
      </c>
      <c r="Q1012" s="114" t="str">
        <f t="shared" si="95"/>
        <v/>
      </c>
      <c r="R1012" s="82"/>
      <c r="S1012" s="81"/>
      <c r="T1012" s="81"/>
      <c r="U1012" s="81"/>
    </row>
    <row r="1013" s="72" customFormat="1" customHeight="1" spans="2:21">
      <c r="B1013" s="73"/>
      <c r="C1013" s="74"/>
      <c r="D1013" s="74"/>
      <c r="E1013" s="74"/>
      <c r="F1013" s="75"/>
      <c r="G1013" s="76"/>
      <c r="H1013" s="77"/>
      <c r="I1013" s="108" t="str">
        <f>IF(B1013="","",_xlfn.XLOOKUP(N1013,#REF!,#REF!))</f>
        <v/>
      </c>
      <c r="J1013" s="105" t="str">
        <f>IF(B1013="","",_xlfn.XLOOKUP(N1013,#REF!,芝麻工资表!B:B))</f>
        <v/>
      </c>
      <c r="K1013" s="105" t="str">
        <f t="shared" si="90"/>
        <v/>
      </c>
      <c r="L1013" s="105" t="str">
        <f t="shared" si="91"/>
        <v/>
      </c>
      <c r="M1013" s="105" t="str">
        <f>IF(Q1013="","",_xlfn.XLOOKUP(Q1013,立项!W:W,立项!H:H))</f>
        <v/>
      </c>
      <c r="N1013" s="109" t="str">
        <f t="shared" si="92"/>
        <v/>
      </c>
      <c r="O1013" s="109" t="str">
        <f t="shared" si="93"/>
        <v/>
      </c>
      <c r="P1013" s="110" t="str">
        <f t="shared" si="94"/>
        <v/>
      </c>
      <c r="Q1013" s="114" t="str">
        <f t="shared" si="95"/>
        <v/>
      </c>
      <c r="R1013" s="82"/>
      <c r="S1013" s="81"/>
      <c r="T1013" s="81"/>
      <c r="U1013" s="81"/>
    </row>
    <row r="1014" s="72" customFormat="1" customHeight="1" spans="2:21">
      <c r="B1014" s="73"/>
      <c r="C1014" s="74"/>
      <c r="D1014" s="74"/>
      <c r="E1014" s="74"/>
      <c r="F1014" s="75"/>
      <c r="G1014" s="76"/>
      <c r="H1014" s="77"/>
      <c r="I1014" s="108" t="str">
        <f>IF(B1014="","",_xlfn.XLOOKUP(N1014,#REF!,#REF!))</f>
        <v/>
      </c>
      <c r="J1014" s="105" t="str">
        <f>IF(B1014="","",_xlfn.XLOOKUP(N1014,#REF!,芝麻工资表!B:B))</f>
        <v/>
      </c>
      <c r="K1014" s="105" t="str">
        <f t="shared" si="90"/>
        <v/>
      </c>
      <c r="L1014" s="105" t="str">
        <f t="shared" si="91"/>
        <v/>
      </c>
      <c r="M1014" s="105" t="str">
        <f>IF(Q1014="","",_xlfn.XLOOKUP(Q1014,立项!W:W,立项!H:H))</f>
        <v/>
      </c>
      <c r="N1014" s="109" t="str">
        <f t="shared" si="92"/>
        <v/>
      </c>
      <c r="O1014" s="109" t="str">
        <f t="shared" si="93"/>
        <v/>
      </c>
      <c r="P1014" s="110" t="str">
        <f t="shared" si="94"/>
        <v/>
      </c>
      <c r="Q1014" s="114" t="str">
        <f t="shared" si="95"/>
        <v/>
      </c>
      <c r="R1014" s="82"/>
      <c r="S1014" s="81"/>
      <c r="T1014" s="81"/>
      <c r="U1014" s="81"/>
    </row>
    <row r="1015" s="72" customFormat="1" customHeight="1" spans="2:21">
      <c r="B1015" s="73"/>
      <c r="C1015" s="74"/>
      <c r="D1015" s="74"/>
      <c r="E1015" s="74"/>
      <c r="F1015" s="75"/>
      <c r="G1015" s="76"/>
      <c r="H1015" s="77"/>
      <c r="I1015" s="108" t="str">
        <f>IF(B1015="","",_xlfn.XLOOKUP(N1015,#REF!,#REF!))</f>
        <v/>
      </c>
      <c r="J1015" s="105" t="str">
        <f>IF(B1015="","",_xlfn.XLOOKUP(N1015,#REF!,芝麻工资表!B:B))</f>
        <v/>
      </c>
      <c r="K1015" s="105" t="str">
        <f t="shared" si="90"/>
        <v/>
      </c>
      <c r="L1015" s="105" t="str">
        <f t="shared" si="91"/>
        <v/>
      </c>
      <c r="M1015" s="105" t="str">
        <f>IF(Q1015="","",_xlfn.XLOOKUP(Q1015,立项!W:W,立项!H:H))</f>
        <v/>
      </c>
      <c r="N1015" s="109" t="str">
        <f t="shared" si="92"/>
        <v/>
      </c>
      <c r="O1015" s="109" t="str">
        <f t="shared" si="93"/>
        <v/>
      </c>
      <c r="P1015" s="110" t="str">
        <f t="shared" si="94"/>
        <v/>
      </c>
      <c r="Q1015" s="114" t="str">
        <f t="shared" si="95"/>
        <v/>
      </c>
      <c r="R1015" s="82"/>
      <c r="S1015" s="81"/>
      <c r="T1015" s="81"/>
      <c r="U1015" s="81"/>
    </row>
    <row r="1016" s="72" customFormat="1" customHeight="1" spans="2:21">
      <c r="B1016" s="73"/>
      <c r="C1016" s="74"/>
      <c r="D1016" s="74"/>
      <c r="E1016" s="74"/>
      <c r="F1016" s="75"/>
      <c r="G1016" s="76"/>
      <c r="H1016" s="77"/>
      <c r="I1016" s="108" t="str">
        <f>IF(B1016="","",_xlfn.XLOOKUP(N1016,#REF!,#REF!))</f>
        <v/>
      </c>
      <c r="J1016" s="105" t="str">
        <f>IF(B1016="","",_xlfn.XLOOKUP(N1016,#REF!,芝麻工资表!B:B))</f>
        <v/>
      </c>
      <c r="K1016" s="105" t="str">
        <f t="shared" si="90"/>
        <v/>
      </c>
      <c r="L1016" s="105" t="str">
        <f t="shared" si="91"/>
        <v/>
      </c>
      <c r="M1016" s="105" t="str">
        <f>IF(Q1016="","",_xlfn.XLOOKUP(Q1016,立项!W:W,立项!H:H))</f>
        <v/>
      </c>
      <c r="N1016" s="109" t="str">
        <f t="shared" si="92"/>
        <v/>
      </c>
      <c r="O1016" s="109" t="str">
        <f t="shared" si="93"/>
        <v/>
      </c>
      <c r="P1016" s="110" t="str">
        <f t="shared" si="94"/>
        <v/>
      </c>
      <c r="Q1016" s="114" t="str">
        <f t="shared" si="95"/>
        <v/>
      </c>
      <c r="R1016" s="82"/>
      <c r="S1016" s="81"/>
      <c r="T1016" s="81"/>
      <c r="U1016" s="81"/>
    </row>
    <row r="1017" s="72" customFormat="1" customHeight="1" spans="2:21">
      <c r="B1017" s="73"/>
      <c r="C1017" s="74"/>
      <c r="D1017" s="74"/>
      <c r="E1017" s="74"/>
      <c r="F1017" s="75"/>
      <c r="G1017" s="76"/>
      <c r="H1017" s="77"/>
      <c r="I1017" s="108" t="str">
        <f>IF(B1017="","",_xlfn.XLOOKUP(N1017,#REF!,#REF!))</f>
        <v/>
      </c>
      <c r="J1017" s="105" t="str">
        <f>IF(B1017="","",_xlfn.XLOOKUP(N1017,#REF!,芝麻工资表!B:B))</f>
        <v/>
      </c>
      <c r="K1017" s="105" t="str">
        <f t="shared" si="90"/>
        <v/>
      </c>
      <c r="L1017" s="105" t="str">
        <f t="shared" si="91"/>
        <v/>
      </c>
      <c r="M1017" s="105" t="str">
        <f>IF(Q1017="","",_xlfn.XLOOKUP(Q1017,立项!W:W,立项!H:H))</f>
        <v/>
      </c>
      <c r="N1017" s="109" t="str">
        <f t="shared" si="92"/>
        <v/>
      </c>
      <c r="O1017" s="109" t="str">
        <f t="shared" si="93"/>
        <v/>
      </c>
      <c r="P1017" s="110" t="str">
        <f t="shared" si="94"/>
        <v/>
      </c>
      <c r="Q1017" s="114" t="str">
        <f t="shared" si="95"/>
        <v/>
      </c>
      <c r="R1017" s="82"/>
      <c r="S1017" s="81"/>
      <c r="T1017" s="81"/>
      <c r="U1017" s="81"/>
    </row>
    <row r="1018" s="72" customFormat="1" customHeight="1" spans="2:21">
      <c r="B1018" s="73"/>
      <c r="C1018" s="74"/>
      <c r="D1018" s="74"/>
      <c r="E1018" s="74"/>
      <c r="F1018" s="75"/>
      <c r="G1018" s="76"/>
      <c r="H1018" s="77"/>
      <c r="I1018" s="108" t="str">
        <f>IF(B1018="","",_xlfn.XLOOKUP(N1018,#REF!,#REF!))</f>
        <v/>
      </c>
      <c r="J1018" s="105" t="str">
        <f>IF(B1018="","",_xlfn.XLOOKUP(N1018,#REF!,芝麻工资表!B:B))</f>
        <v/>
      </c>
      <c r="K1018" s="105" t="str">
        <f t="shared" si="90"/>
        <v/>
      </c>
      <c r="L1018" s="105" t="str">
        <f t="shared" si="91"/>
        <v/>
      </c>
      <c r="M1018" s="105" t="str">
        <f>IF(Q1018="","",_xlfn.XLOOKUP(Q1018,立项!W:W,立项!H:H))</f>
        <v/>
      </c>
      <c r="N1018" s="109" t="str">
        <f t="shared" si="92"/>
        <v/>
      </c>
      <c r="O1018" s="109" t="str">
        <f t="shared" si="93"/>
        <v/>
      </c>
      <c r="P1018" s="110" t="str">
        <f t="shared" si="94"/>
        <v/>
      </c>
      <c r="Q1018" s="114" t="str">
        <f t="shared" si="95"/>
        <v/>
      </c>
      <c r="R1018" s="82"/>
      <c r="S1018" s="81"/>
      <c r="T1018" s="81"/>
      <c r="U1018" s="81"/>
    </row>
    <row r="1019" s="72" customFormat="1" customHeight="1" spans="2:21">
      <c r="B1019" s="73"/>
      <c r="C1019" s="74"/>
      <c r="D1019" s="74"/>
      <c r="E1019" s="74"/>
      <c r="F1019" s="75"/>
      <c r="G1019" s="76"/>
      <c r="H1019" s="77"/>
      <c r="I1019" s="108" t="str">
        <f>IF(B1019="","",_xlfn.XLOOKUP(N1019,#REF!,#REF!))</f>
        <v/>
      </c>
      <c r="J1019" s="105" t="str">
        <f>IF(B1019="","",_xlfn.XLOOKUP(N1019,#REF!,芝麻工资表!B:B))</f>
        <v/>
      </c>
      <c r="K1019" s="105" t="str">
        <f t="shared" si="90"/>
        <v/>
      </c>
      <c r="L1019" s="105" t="str">
        <f t="shared" si="91"/>
        <v/>
      </c>
      <c r="M1019" s="105" t="str">
        <f>IF(Q1019="","",_xlfn.XLOOKUP(Q1019,立项!W:W,立项!H:H))</f>
        <v/>
      </c>
      <c r="N1019" s="109" t="str">
        <f t="shared" si="92"/>
        <v/>
      </c>
      <c r="O1019" s="109" t="str">
        <f t="shared" si="93"/>
        <v/>
      </c>
      <c r="P1019" s="110" t="str">
        <f t="shared" si="94"/>
        <v/>
      </c>
      <c r="Q1019" s="114" t="str">
        <f t="shared" si="95"/>
        <v/>
      </c>
      <c r="R1019" s="82"/>
      <c r="S1019" s="81"/>
      <c r="T1019" s="81"/>
      <c r="U1019" s="81"/>
    </row>
    <row r="1020" s="72" customFormat="1" customHeight="1" spans="2:21">
      <c r="B1020" s="73"/>
      <c r="C1020" s="74"/>
      <c r="D1020" s="74"/>
      <c r="E1020" s="74"/>
      <c r="F1020" s="75"/>
      <c r="G1020" s="76"/>
      <c r="H1020" s="77"/>
      <c r="I1020" s="108" t="str">
        <f>IF(B1020="","",_xlfn.XLOOKUP(N1020,#REF!,#REF!))</f>
        <v/>
      </c>
      <c r="J1020" s="105" t="str">
        <f>IF(B1020="","",_xlfn.XLOOKUP(N1020,#REF!,芝麻工资表!B:B))</f>
        <v/>
      </c>
      <c r="K1020" s="105" t="str">
        <f t="shared" si="90"/>
        <v/>
      </c>
      <c r="L1020" s="105" t="str">
        <f t="shared" si="91"/>
        <v/>
      </c>
      <c r="M1020" s="105" t="str">
        <f>IF(Q1020="","",_xlfn.XLOOKUP(Q1020,立项!W:W,立项!H:H))</f>
        <v/>
      </c>
      <c r="N1020" s="109" t="str">
        <f t="shared" si="92"/>
        <v/>
      </c>
      <c r="O1020" s="109" t="str">
        <f t="shared" si="93"/>
        <v/>
      </c>
      <c r="P1020" s="110" t="str">
        <f t="shared" si="94"/>
        <v/>
      </c>
      <c r="Q1020" s="114" t="str">
        <f t="shared" si="95"/>
        <v/>
      </c>
      <c r="R1020" s="82"/>
      <c r="S1020" s="81"/>
      <c r="T1020" s="81"/>
      <c r="U1020" s="81"/>
    </row>
    <row r="1021" s="72" customFormat="1" customHeight="1" spans="2:21">
      <c r="B1021" s="73"/>
      <c r="C1021" s="74"/>
      <c r="D1021" s="74"/>
      <c r="E1021" s="74"/>
      <c r="F1021" s="75"/>
      <c r="G1021" s="76"/>
      <c r="H1021" s="77"/>
      <c r="I1021" s="108" t="str">
        <f>IF(B1021="","",_xlfn.XLOOKUP(N1021,#REF!,#REF!))</f>
        <v/>
      </c>
      <c r="J1021" s="105" t="str">
        <f>IF(B1021="","",_xlfn.XLOOKUP(N1021,#REF!,芝麻工资表!B:B))</f>
        <v/>
      </c>
      <c r="K1021" s="105" t="str">
        <f t="shared" si="90"/>
        <v/>
      </c>
      <c r="L1021" s="105" t="str">
        <f t="shared" si="91"/>
        <v/>
      </c>
      <c r="M1021" s="105" t="str">
        <f>IF(Q1021="","",_xlfn.XLOOKUP(Q1021,立项!W:W,立项!H:H))</f>
        <v/>
      </c>
      <c r="N1021" s="109" t="str">
        <f t="shared" si="92"/>
        <v/>
      </c>
      <c r="O1021" s="109" t="str">
        <f t="shared" si="93"/>
        <v/>
      </c>
      <c r="P1021" s="110" t="str">
        <f t="shared" si="94"/>
        <v/>
      </c>
      <c r="Q1021" s="114" t="str">
        <f t="shared" si="95"/>
        <v/>
      </c>
      <c r="R1021" s="82"/>
      <c r="S1021" s="81"/>
      <c r="T1021" s="81"/>
      <c r="U1021" s="81"/>
    </row>
    <row r="1022" s="72" customFormat="1" customHeight="1" spans="2:21">
      <c r="B1022" s="73"/>
      <c r="C1022" s="74"/>
      <c r="D1022" s="74"/>
      <c r="E1022" s="74"/>
      <c r="F1022" s="75"/>
      <c r="G1022" s="76"/>
      <c r="H1022" s="77"/>
      <c r="I1022" s="108" t="str">
        <f>IF(B1022="","",_xlfn.XLOOKUP(N1022,#REF!,#REF!))</f>
        <v/>
      </c>
      <c r="J1022" s="105" t="str">
        <f>IF(B1022="","",_xlfn.XLOOKUP(N1022,#REF!,芝麻工资表!B:B))</f>
        <v/>
      </c>
      <c r="K1022" s="105" t="str">
        <f t="shared" si="90"/>
        <v/>
      </c>
      <c r="L1022" s="105" t="str">
        <f t="shared" si="91"/>
        <v/>
      </c>
      <c r="M1022" s="105" t="str">
        <f>IF(Q1022="","",_xlfn.XLOOKUP(Q1022,立项!W:W,立项!H:H))</f>
        <v/>
      </c>
      <c r="N1022" s="109" t="str">
        <f t="shared" si="92"/>
        <v/>
      </c>
      <c r="O1022" s="109" t="str">
        <f t="shared" si="93"/>
        <v/>
      </c>
      <c r="P1022" s="110" t="str">
        <f t="shared" si="94"/>
        <v/>
      </c>
      <c r="Q1022" s="114" t="str">
        <f t="shared" si="95"/>
        <v/>
      </c>
      <c r="R1022" s="82"/>
      <c r="S1022" s="81"/>
      <c r="T1022" s="81"/>
      <c r="U1022" s="81"/>
    </row>
    <row r="1023" s="72" customFormat="1" customHeight="1" spans="2:21">
      <c r="B1023" s="73"/>
      <c r="C1023" s="74"/>
      <c r="D1023" s="74"/>
      <c r="E1023" s="74"/>
      <c r="F1023" s="75"/>
      <c r="G1023" s="76"/>
      <c r="H1023" s="77"/>
      <c r="I1023" s="108" t="str">
        <f>IF(B1023="","",_xlfn.XLOOKUP(N1023,#REF!,#REF!))</f>
        <v/>
      </c>
      <c r="J1023" s="105" t="str">
        <f>IF(B1023="","",_xlfn.XLOOKUP(N1023,#REF!,芝麻工资表!B:B))</f>
        <v/>
      </c>
      <c r="K1023" s="105" t="str">
        <f t="shared" si="90"/>
        <v/>
      </c>
      <c r="L1023" s="105" t="str">
        <f t="shared" si="91"/>
        <v/>
      </c>
      <c r="M1023" s="105" t="str">
        <f>IF(Q1023="","",_xlfn.XLOOKUP(Q1023,立项!W:W,立项!H:H))</f>
        <v/>
      </c>
      <c r="N1023" s="109" t="str">
        <f t="shared" si="92"/>
        <v/>
      </c>
      <c r="O1023" s="109" t="str">
        <f t="shared" si="93"/>
        <v/>
      </c>
      <c r="P1023" s="110" t="str">
        <f t="shared" si="94"/>
        <v/>
      </c>
      <c r="Q1023" s="114" t="str">
        <f t="shared" si="95"/>
        <v/>
      </c>
      <c r="R1023" s="82"/>
      <c r="S1023" s="81"/>
      <c r="T1023" s="81"/>
      <c r="U1023" s="81"/>
    </row>
    <row r="1024" s="72" customFormat="1" customHeight="1" spans="2:21">
      <c r="B1024" s="73"/>
      <c r="C1024" s="74"/>
      <c r="D1024" s="74"/>
      <c r="E1024" s="74"/>
      <c r="F1024" s="75"/>
      <c r="G1024" s="76"/>
      <c r="H1024" s="77"/>
      <c r="I1024" s="108" t="str">
        <f>IF(B1024="","",_xlfn.XLOOKUP(N1024,#REF!,#REF!))</f>
        <v/>
      </c>
      <c r="J1024" s="105" t="str">
        <f>IF(B1024="","",_xlfn.XLOOKUP(N1024,#REF!,芝麻工资表!B:B))</f>
        <v/>
      </c>
      <c r="K1024" s="105" t="str">
        <f t="shared" si="90"/>
        <v/>
      </c>
      <c r="L1024" s="105" t="str">
        <f t="shared" si="91"/>
        <v/>
      </c>
      <c r="M1024" s="105" t="str">
        <f>IF(Q1024="","",_xlfn.XLOOKUP(Q1024,立项!W:W,立项!H:H))</f>
        <v/>
      </c>
      <c r="N1024" s="109" t="str">
        <f t="shared" si="92"/>
        <v/>
      </c>
      <c r="O1024" s="109" t="str">
        <f t="shared" si="93"/>
        <v/>
      </c>
      <c r="P1024" s="110" t="str">
        <f t="shared" si="94"/>
        <v/>
      </c>
      <c r="Q1024" s="114" t="str">
        <f t="shared" si="95"/>
        <v/>
      </c>
      <c r="R1024" s="82"/>
      <c r="S1024" s="81"/>
      <c r="T1024" s="81"/>
      <c r="U1024" s="81"/>
    </row>
    <row r="1025" s="72" customFormat="1" customHeight="1" spans="2:21">
      <c r="B1025" s="73"/>
      <c r="C1025" s="74"/>
      <c r="D1025" s="74"/>
      <c r="E1025" s="74"/>
      <c r="F1025" s="75"/>
      <c r="G1025" s="76"/>
      <c r="H1025" s="77"/>
      <c r="I1025" s="108" t="str">
        <f>IF(B1025="","",_xlfn.XLOOKUP(N1025,#REF!,#REF!))</f>
        <v/>
      </c>
      <c r="J1025" s="105" t="str">
        <f>IF(B1025="","",_xlfn.XLOOKUP(N1025,#REF!,芝麻工资表!B:B))</f>
        <v/>
      </c>
      <c r="K1025" s="105" t="str">
        <f t="shared" si="90"/>
        <v/>
      </c>
      <c r="L1025" s="105" t="str">
        <f t="shared" si="91"/>
        <v/>
      </c>
      <c r="M1025" s="105" t="str">
        <f>IF(Q1025="","",_xlfn.XLOOKUP(Q1025,立项!W:W,立项!H:H))</f>
        <v/>
      </c>
      <c r="N1025" s="109" t="str">
        <f t="shared" si="92"/>
        <v/>
      </c>
      <c r="O1025" s="109" t="str">
        <f t="shared" si="93"/>
        <v/>
      </c>
      <c r="P1025" s="110" t="str">
        <f t="shared" si="94"/>
        <v/>
      </c>
      <c r="Q1025" s="114" t="str">
        <f t="shared" si="95"/>
        <v/>
      </c>
      <c r="R1025" s="82"/>
      <c r="S1025" s="81"/>
      <c r="T1025" s="81"/>
      <c r="U1025" s="81"/>
    </row>
    <row r="1026" s="72" customFormat="1" customHeight="1" spans="2:21">
      <c r="B1026" s="73"/>
      <c r="C1026" s="74"/>
      <c r="D1026" s="74"/>
      <c r="E1026" s="74"/>
      <c r="F1026" s="75"/>
      <c r="G1026" s="76"/>
      <c r="H1026" s="77"/>
      <c r="I1026" s="108" t="str">
        <f>IF(B1026="","",_xlfn.XLOOKUP(N1026,#REF!,#REF!))</f>
        <v/>
      </c>
      <c r="J1026" s="105" t="str">
        <f>IF(B1026="","",_xlfn.XLOOKUP(N1026,#REF!,芝麻工资表!B:B))</f>
        <v/>
      </c>
      <c r="K1026" s="105" t="str">
        <f t="shared" ref="K1026:K1089" si="96">IF(F1026="","",F1026-L1026)</f>
        <v/>
      </c>
      <c r="L1026" s="105" t="str">
        <f t="shared" ref="L1026:L1089" si="97">IF(F1026="","",F1026*G1026/(1+G1026))</f>
        <v/>
      </c>
      <c r="M1026" s="105" t="str">
        <f>IF(Q1026="","",_xlfn.XLOOKUP(Q1026,立项!W:W,立项!H:H))</f>
        <v/>
      </c>
      <c r="N1026" s="109" t="str">
        <f t="shared" ref="N1026:N1089" si="98">IF(H1026="","",LEFT(B1026,7))</f>
        <v/>
      </c>
      <c r="O1026" s="109" t="str">
        <f t="shared" ref="O1026:O1089" si="99">IF(H1026="","",MONTH(H1026))</f>
        <v/>
      </c>
      <c r="P1026" s="110" t="str">
        <f t="shared" ref="P1026:P1089" si="100">IF(H1026="","",DAY(H1026))</f>
        <v/>
      </c>
      <c r="Q1026" s="114" t="str">
        <f t="shared" ref="Q1026:Q1089" si="101">IF(B1026="","",MID(B1026,9,16))</f>
        <v/>
      </c>
      <c r="R1026" s="82"/>
      <c r="S1026" s="81"/>
      <c r="T1026" s="81"/>
      <c r="U1026" s="81"/>
    </row>
    <row r="1027" s="72" customFormat="1" customHeight="1" spans="2:21">
      <c r="B1027" s="73"/>
      <c r="C1027" s="74"/>
      <c r="D1027" s="74"/>
      <c r="E1027" s="74"/>
      <c r="F1027" s="75"/>
      <c r="G1027" s="76"/>
      <c r="H1027" s="77"/>
      <c r="I1027" s="108" t="str">
        <f>IF(B1027="","",_xlfn.XLOOKUP(N1027,#REF!,#REF!))</f>
        <v/>
      </c>
      <c r="J1027" s="105" t="str">
        <f>IF(B1027="","",_xlfn.XLOOKUP(N1027,#REF!,芝麻工资表!B:B))</f>
        <v/>
      </c>
      <c r="K1027" s="105" t="str">
        <f t="shared" si="96"/>
        <v/>
      </c>
      <c r="L1027" s="105" t="str">
        <f t="shared" si="97"/>
        <v/>
      </c>
      <c r="M1027" s="105" t="str">
        <f>IF(Q1027="","",_xlfn.XLOOKUP(Q1027,立项!W:W,立项!H:H))</f>
        <v/>
      </c>
      <c r="N1027" s="109" t="str">
        <f t="shared" si="98"/>
        <v/>
      </c>
      <c r="O1027" s="109" t="str">
        <f t="shared" si="99"/>
        <v/>
      </c>
      <c r="P1027" s="110" t="str">
        <f t="shared" si="100"/>
        <v/>
      </c>
      <c r="Q1027" s="114" t="str">
        <f t="shared" si="101"/>
        <v/>
      </c>
      <c r="R1027" s="82"/>
      <c r="S1027" s="81"/>
      <c r="T1027" s="81"/>
      <c r="U1027" s="81"/>
    </row>
    <row r="1028" s="72" customFormat="1" customHeight="1" spans="2:21">
      <c r="B1028" s="73"/>
      <c r="C1028" s="74"/>
      <c r="D1028" s="74"/>
      <c r="E1028" s="74"/>
      <c r="F1028" s="75"/>
      <c r="G1028" s="76"/>
      <c r="H1028" s="77"/>
      <c r="I1028" s="108" t="str">
        <f>IF(B1028="","",_xlfn.XLOOKUP(N1028,#REF!,#REF!))</f>
        <v/>
      </c>
      <c r="J1028" s="105" t="str">
        <f>IF(B1028="","",_xlfn.XLOOKUP(N1028,#REF!,芝麻工资表!B:B))</f>
        <v/>
      </c>
      <c r="K1028" s="105" t="str">
        <f t="shared" si="96"/>
        <v/>
      </c>
      <c r="L1028" s="105" t="str">
        <f t="shared" si="97"/>
        <v/>
      </c>
      <c r="M1028" s="105" t="str">
        <f>IF(Q1028="","",_xlfn.XLOOKUP(Q1028,立项!W:W,立项!H:H))</f>
        <v/>
      </c>
      <c r="N1028" s="109" t="str">
        <f t="shared" si="98"/>
        <v/>
      </c>
      <c r="O1028" s="109" t="str">
        <f t="shared" si="99"/>
        <v/>
      </c>
      <c r="P1028" s="110" t="str">
        <f t="shared" si="100"/>
        <v/>
      </c>
      <c r="Q1028" s="114" t="str">
        <f t="shared" si="101"/>
        <v/>
      </c>
      <c r="R1028" s="82"/>
      <c r="S1028" s="81"/>
      <c r="T1028" s="81"/>
      <c r="U1028" s="81"/>
    </row>
    <row r="1029" s="72" customFormat="1" customHeight="1" spans="2:21">
      <c r="B1029" s="73"/>
      <c r="C1029" s="74"/>
      <c r="D1029" s="74"/>
      <c r="E1029" s="74"/>
      <c r="F1029" s="75"/>
      <c r="G1029" s="76"/>
      <c r="H1029" s="77"/>
      <c r="I1029" s="108" t="str">
        <f>IF(B1029="","",_xlfn.XLOOKUP(N1029,#REF!,#REF!))</f>
        <v/>
      </c>
      <c r="J1029" s="105" t="str">
        <f>IF(B1029="","",_xlfn.XLOOKUP(N1029,#REF!,芝麻工资表!B:B))</f>
        <v/>
      </c>
      <c r="K1029" s="105" t="str">
        <f t="shared" si="96"/>
        <v/>
      </c>
      <c r="L1029" s="105" t="str">
        <f t="shared" si="97"/>
        <v/>
      </c>
      <c r="M1029" s="105" t="str">
        <f>IF(Q1029="","",_xlfn.XLOOKUP(Q1029,立项!W:W,立项!H:H))</f>
        <v/>
      </c>
      <c r="N1029" s="109" t="str">
        <f t="shared" si="98"/>
        <v/>
      </c>
      <c r="O1029" s="109" t="str">
        <f t="shared" si="99"/>
        <v/>
      </c>
      <c r="P1029" s="110" t="str">
        <f t="shared" si="100"/>
        <v/>
      </c>
      <c r="Q1029" s="114" t="str">
        <f t="shared" si="101"/>
        <v/>
      </c>
      <c r="R1029" s="82"/>
      <c r="S1029" s="81"/>
      <c r="T1029" s="81"/>
      <c r="U1029" s="81"/>
    </row>
    <row r="1030" s="72" customFormat="1" customHeight="1" spans="2:21">
      <c r="B1030" s="73"/>
      <c r="C1030" s="74"/>
      <c r="D1030" s="74"/>
      <c r="E1030" s="74"/>
      <c r="F1030" s="75"/>
      <c r="G1030" s="76"/>
      <c r="H1030" s="77"/>
      <c r="I1030" s="108" t="str">
        <f>IF(B1030="","",_xlfn.XLOOKUP(N1030,#REF!,#REF!))</f>
        <v/>
      </c>
      <c r="J1030" s="105" t="str">
        <f>IF(B1030="","",_xlfn.XLOOKUP(N1030,#REF!,芝麻工资表!B:B))</f>
        <v/>
      </c>
      <c r="K1030" s="105" t="str">
        <f t="shared" si="96"/>
        <v/>
      </c>
      <c r="L1030" s="105" t="str">
        <f t="shared" si="97"/>
        <v/>
      </c>
      <c r="M1030" s="105" t="str">
        <f>IF(Q1030="","",_xlfn.XLOOKUP(Q1030,立项!W:W,立项!H:H))</f>
        <v/>
      </c>
      <c r="N1030" s="109" t="str">
        <f t="shared" si="98"/>
        <v/>
      </c>
      <c r="O1030" s="109" t="str">
        <f t="shared" si="99"/>
        <v/>
      </c>
      <c r="P1030" s="110" t="str">
        <f t="shared" si="100"/>
        <v/>
      </c>
      <c r="Q1030" s="114" t="str">
        <f t="shared" si="101"/>
        <v/>
      </c>
      <c r="R1030" s="82"/>
      <c r="S1030" s="81"/>
      <c r="T1030" s="81"/>
      <c r="U1030" s="81"/>
    </row>
    <row r="1031" s="72" customFormat="1" customHeight="1" spans="2:21">
      <c r="B1031" s="73"/>
      <c r="C1031" s="74"/>
      <c r="D1031" s="74"/>
      <c r="E1031" s="74"/>
      <c r="F1031" s="75"/>
      <c r="G1031" s="76"/>
      <c r="H1031" s="77"/>
      <c r="I1031" s="108" t="str">
        <f>IF(B1031="","",_xlfn.XLOOKUP(N1031,#REF!,#REF!))</f>
        <v/>
      </c>
      <c r="J1031" s="105" t="str">
        <f>IF(B1031="","",_xlfn.XLOOKUP(N1031,#REF!,芝麻工资表!B:B))</f>
        <v/>
      </c>
      <c r="K1031" s="105" t="str">
        <f t="shared" si="96"/>
        <v/>
      </c>
      <c r="L1031" s="105" t="str">
        <f t="shared" si="97"/>
        <v/>
      </c>
      <c r="M1031" s="105" t="str">
        <f>IF(Q1031="","",_xlfn.XLOOKUP(Q1031,立项!W:W,立项!H:H))</f>
        <v/>
      </c>
      <c r="N1031" s="109" t="str">
        <f t="shared" si="98"/>
        <v/>
      </c>
      <c r="O1031" s="109" t="str">
        <f t="shared" si="99"/>
        <v/>
      </c>
      <c r="P1031" s="110" t="str">
        <f t="shared" si="100"/>
        <v/>
      </c>
      <c r="Q1031" s="114" t="str">
        <f t="shared" si="101"/>
        <v/>
      </c>
      <c r="R1031" s="82"/>
      <c r="S1031" s="81"/>
      <c r="T1031" s="81"/>
      <c r="U1031" s="81"/>
    </row>
    <row r="1032" s="72" customFormat="1" customHeight="1" spans="2:21">
      <c r="B1032" s="73"/>
      <c r="C1032" s="74"/>
      <c r="D1032" s="74"/>
      <c r="E1032" s="74"/>
      <c r="F1032" s="75"/>
      <c r="G1032" s="76"/>
      <c r="H1032" s="77"/>
      <c r="I1032" s="108" t="str">
        <f>IF(B1032="","",_xlfn.XLOOKUP(N1032,#REF!,#REF!))</f>
        <v/>
      </c>
      <c r="J1032" s="105" t="str">
        <f>IF(B1032="","",_xlfn.XLOOKUP(N1032,#REF!,芝麻工资表!B:B))</f>
        <v/>
      </c>
      <c r="K1032" s="105" t="str">
        <f t="shared" si="96"/>
        <v/>
      </c>
      <c r="L1032" s="105" t="str">
        <f t="shared" si="97"/>
        <v/>
      </c>
      <c r="M1032" s="105" t="str">
        <f>IF(Q1032="","",_xlfn.XLOOKUP(Q1032,立项!W:W,立项!H:H))</f>
        <v/>
      </c>
      <c r="N1032" s="109" t="str">
        <f t="shared" si="98"/>
        <v/>
      </c>
      <c r="O1032" s="109" t="str">
        <f t="shared" si="99"/>
        <v/>
      </c>
      <c r="P1032" s="110" t="str">
        <f t="shared" si="100"/>
        <v/>
      </c>
      <c r="Q1032" s="114" t="str">
        <f t="shared" si="101"/>
        <v/>
      </c>
      <c r="R1032" s="82"/>
      <c r="S1032" s="81"/>
      <c r="T1032" s="81"/>
      <c r="U1032" s="81"/>
    </row>
    <row r="1033" s="72" customFormat="1" customHeight="1" spans="2:21">
      <c r="B1033" s="73"/>
      <c r="C1033" s="74"/>
      <c r="D1033" s="74"/>
      <c r="E1033" s="74"/>
      <c r="F1033" s="75"/>
      <c r="G1033" s="76"/>
      <c r="H1033" s="77"/>
      <c r="I1033" s="108" t="str">
        <f>IF(B1033="","",_xlfn.XLOOKUP(N1033,#REF!,#REF!))</f>
        <v/>
      </c>
      <c r="J1033" s="105" t="str">
        <f>IF(B1033="","",_xlfn.XLOOKUP(N1033,#REF!,芝麻工资表!B:B))</f>
        <v/>
      </c>
      <c r="K1033" s="105" t="str">
        <f t="shared" si="96"/>
        <v/>
      </c>
      <c r="L1033" s="105" t="str">
        <f t="shared" si="97"/>
        <v/>
      </c>
      <c r="M1033" s="105" t="str">
        <f>IF(Q1033="","",_xlfn.XLOOKUP(Q1033,立项!W:W,立项!H:H))</f>
        <v/>
      </c>
      <c r="N1033" s="109" t="str">
        <f t="shared" si="98"/>
        <v/>
      </c>
      <c r="O1033" s="109" t="str">
        <f t="shared" si="99"/>
        <v/>
      </c>
      <c r="P1033" s="110" t="str">
        <f t="shared" si="100"/>
        <v/>
      </c>
      <c r="Q1033" s="114" t="str">
        <f t="shared" si="101"/>
        <v/>
      </c>
      <c r="R1033" s="82"/>
      <c r="S1033" s="81"/>
      <c r="T1033" s="81"/>
      <c r="U1033" s="81"/>
    </row>
    <row r="1034" s="72" customFormat="1" customHeight="1" spans="2:21">
      <c r="B1034" s="73"/>
      <c r="C1034" s="74"/>
      <c r="D1034" s="74"/>
      <c r="E1034" s="74"/>
      <c r="F1034" s="75"/>
      <c r="G1034" s="76"/>
      <c r="H1034" s="77"/>
      <c r="I1034" s="108" t="str">
        <f>IF(B1034="","",_xlfn.XLOOKUP(N1034,#REF!,#REF!))</f>
        <v/>
      </c>
      <c r="J1034" s="105" t="str">
        <f>IF(B1034="","",_xlfn.XLOOKUP(N1034,#REF!,芝麻工资表!B:B))</f>
        <v/>
      </c>
      <c r="K1034" s="105" t="str">
        <f t="shared" si="96"/>
        <v/>
      </c>
      <c r="L1034" s="105" t="str">
        <f t="shared" si="97"/>
        <v/>
      </c>
      <c r="M1034" s="105" t="str">
        <f>IF(Q1034="","",_xlfn.XLOOKUP(Q1034,立项!W:W,立项!H:H))</f>
        <v/>
      </c>
      <c r="N1034" s="109" t="str">
        <f t="shared" si="98"/>
        <v/>
      </c>
      <c r="O1034" s="109" t="str">
        <f t="shared" si="99"/>
        <v/>
      </c>
      <c r="P1034" s="110" t="str">
        <f t="shared" si="100"/>
        <v/>
      </c>
      <c r="Q1034" s="114" t="str">
        <f t="shared" si="101"/>
        <v/>
      </c>
      <c r="R1034" s="82"/>
      <c r="S1034" s="81"/>
      <c r="T1034" s="81"/>
      <c r="U1034" s="81"/>
    </row>
    <row r="1035" s="72" customFormat="1" customHeight="1" spans="2:21">
      <c r="B1035" s="73"/>
      <c r="C1035" s="74"/>
      <c r="D1035" s="74"/>
      <c r="E1035" s="74"/>
      <c r="F1035" s="75"/>
      <c r="G1035" s="76"/>
      <c r="H1035" s="77"/>
      <c r="I1035" s="108" t="str">
        <f>IF(B1035="","",_xlfn.XLOOKUP(N1035,#REF!,#REF!))</f>
        <v/>
      </c>
      <c r="J1035" s="105" t="str">
        <f>IF(B1035="","",_xlfn.XLOOKUP(N1035,#REF!,芝麻工资表!B:B))</f>
        <v/>
      </c>
      <c r="K1035" s="105" t="str">
        <f t="shared" si="96"/>
        <v/>
      </c>
      <c r="L1035" s="105" t="str">
        <f t="shared" si="97"/>
        <v/>
      </c>
      <c r="M1035" s="105" t="str">
        <f>IF(Q1035="","",_xlfn.XLOOKUP(Q1035,立项!W:W,立项!H:H))</f>
        <v/>
      </c>
      <c r="N1035" s="109" t="str">
        <f t="shared" si="98"/>
        <v/>
      </c>
      <c r="O1035" s="109" t="str">
        <f t="shared" si="99"/>
        <v/>
      </c>
      <c r="P1035" s="110" t="str">
        <f t="shared" si="100"/>
        <v/>
      </c>
      <c r="Q1035" s="114" t="str">
        <f t="shared" si="101"/>
        <v/>
      </c>
      <c r="R1035" s="82"/>
      <c r="S1035" s="81"/>
      <c r="T1035" s="81"/>
      <c r="U1035" s="81"/>
    </row>
    <row r="1036" s="72" customFormat="1" customHeight="1" spans="2:21">
      <c r="B1036" s="73"/>
      <c r="C1036" s="74"/>
      <c r="D1036" s="74"/>
      <c r="E1036" s="74"/>
      <c r="F1036" s="75"/>
      <c r="G1036" s="76"/>
      <c r="H1036" s="77"/>
      <c r="I1036" s="108" t="str">
        <f>IF(B1036="","",_xlfn.XLOOKUP(N1036,#REF!,#REF!))</f>
        <v/>
      </c>
      <c r="J1036" s="105" t="str">
        <f>IF(B1036="","",_xlfn.XLOOKUP(N1036,#REF!,芝麻工资表!B:B))</f>
        <v/>
      </c>
      <c r="K1036" s="105" t="str">
        <f t="shared" si="96"/>
        <v/>
      </c>
      <c r="L1036" s="105" t="str">
        <f t="shared" si="97"/>
        <v/>
      </c>
      <c r="M1036" s="105" t="str">
        <f>IF(Q1036="","",_xlfn.XLOOKUP(Q1036,立项!W:W,立项!H:H))</f>
        <v/>
      </c>
      <c r="N1036" s="109" t="str">
        <f t="shared" si="98"/>
        <v/>
      </c>
      <c r="O1036" s="109" t="str">
        <f t="shared" si="99"/>
        <v/>
      </c>
      <c r="P1036" s="110" t="str">
        <f t="shared" si="100"/>
        <v/>
      </c>
      <c r="Q1036" s="114" t="str">
        <f t="shared" si="101"/>
        <v/>
      </c>
      <c r="R1036" s="82"/>
      <c r="S1036" s="81"/>
      <c r="T1036" s="81"/>
      <c r="U1036" s="81"/>
    </row>
    <row r="1037" s="72" customFormat="1" customHeight="1" spans="2:21">
      <c r="B1037" s="73"/>
      <c r="C1037" s="74"/>
      <c r="D1037" s="74"/>
      <c r="E1037" s="74"/>
      <c r="F1037" s="75"/>
      <c r="G1037" s="76"/>
      <c r="H1037" s="77"/>
      <c r="I1037" s="108" t="str">
        <f>IF(B1037="","",_xlfn.XLOOKUP(N1037,#REF!,#REF!))</f>
        <v/>
      </c>
      <c r="J1037" s="105" t="str">
        <f>IF(B1037="","",_xlfn.XLOOKUP(N1037,#REF!,芝麻工资表!B:B))</f>
        <v/>
      </c>
      <c r="K1037" s="105" t="str">
        <f t="shared" si="96"/>
        <v/>
      </c>
      <c r="L1037" s="105" t="str">
        <f t="shared" si="97"/>
        <v/>
      </c>
      <c r="M1037" s="105" t="str">
        <f>IF(Q1037="","",_xlfn.XLOOKUP(Q1037,立项!W:W,立项!H:H))</f>
        <v/>
      </c>
      <c r="N1037" s="109" t="str">
        <f t="shared" si="98"/>
        <v/>
      </c>
      <c r="O1037" s="109" t="str">
        <f t="shared" si="99"/>
        <v/>
      </c>
      <c r="P1037" s="110" t="str">
        <f t="shared" si="100"/>
        <v/>
      </c>
      <c r="Q1037" s="114" t="str">
        <f t="shared" si="101"/>
        <v/>
      </c>
      <c r="R1037" s="82"/>
      <c r="S1037" s="81"/>
      <c r="T1037" s="81"/>
      <c r="U1037" s="81"/>
    </row>
    <row r="1038" s="72" customFormat="1" customHeight="1" spans="2:21">
      <c r="B1038" s="73"/>
      <c r="C1038" s="74"/>
      <c r="D1038" s="74"/>
      <c r="E1038" s="74"/>
      <c r="F1038" s="75"/>
      <c r="G1038" s="76"/>
      <c r="H1038" s="77"/>
      <c r="I1038" s="108" t="str">
        <f>IF(B1038="","",_xlfn.XLOOKUP(N1038,#REF!,#REF!))</f>
        <v/>
      </c>
      <c r="J1038" s="105" t="str">
        <f>IF(B1038="","",_xlfn.XLOOKUP(N1038,#REF!,芝麻工资表!B:B))</f>
        <v/>
      </c>
      <c r="K1038" s="105" t="str">
        <f t="shared" si="96"/>
        <v/>
      </c>
      <c r="L1038" s="105" t="str">
        <f t="shared" si="97"/>
        <v/>
      </c>
      <c r="M1038" s="105" t="str">
        <f>IF(Q1038="","",_xlfn.XLOOKUP(Q1038,立项!W:W,立项!H:H))</f>
        <v/>
      </c>
      <c r="N1038" s="109" t="str">
        <f t="shared" si="98"/>
        <v/>
      </c>
      <c r="O1038" s="109" t="str">
        <f t="shared" si="99"/>
        <v/>
      </c>
      <c r="P1038" s="110" t="str">
        <f t="shared" si="100"/>
        <v/>
      </c>
      <c r="Q1038" s="114" t="str">
        <f t="shared" si="101"/>
        <v/>
      </c>
      <c r="R1038" s="82"/>
      <c r="S1038" s="81"/>
      <c r="T1038" s="81"/>
      <c r="U1038" s="81"/>
    </row>
    <row r="1039" s="72" customFormat="1" customHeight="1" spans="2:21">
      <c r="B1039" s="73"/>
      <c r="C1039" s="74"/>
      <c r="D1039" s="74"/>
      <c r="E1039" s="74"/>
      <c r="F1039" s="75"/>
      <c r="G1039" s="76"/>
      <c r="H1039" s="77"/>
      <c r="I1039" s="108" t="str">
        <f>IF(B1039="","",_xlfn.XLOOKUP(N1039,#REF!,#REF!))</f>
        <v/>
      </c>
      <c r="J1039" s="105" t="str">
        <f>IF(B1039="","",_xlfn.XLOOKUP(N1039,#REF!,芝麻工资表!B:B))</f>
        <v/>
      </c>
      <c r="K1039" s="105" t="str">
        <f t="shared" si="96"/>
        <v/>
      </c>
      <c r="L1039" s="105" t="str">
        <f t="shared" si="97"/>
        <v/>
      </c>
      <c r="M1039" s="105" t="str">
        <f>IF(Q1039="","",_xlfn.XLOOKUP(Q1039,立项!W:W,立项!H:H))</f>
        <v/>
      </c>
      <c r="N1039" s="109" t="str">
        <f t="shared" si="98"/>
        <v/>
      </c>
      <c r="O1039" s="109" t="str">
        <f t="shared" si="99"/>
        <v/>
      </c>
      <c r="P1039" s="110" t="str">
        <f t="shared" si="100"/>
        <v/>
      </c>
      <c r="Q1039" s="114" t="str">
        <f t="shared" si="101"/>
        <v/>
      </c>
      <c r="R1039" s="82"/>
      <c r="S1039" s="81"/>
      <c r="T1039" s="81"/>
      <c r="U1039" s="81"/>
    </row>
    <row r="1040" s="72" customFormat="1" customHeight="1" spans="2:21">
      <c r="B1040" s="73"/>
      <c r="C1040" s="74"/>
      <c r="D1040" s="74"/>
      <c r="E1040" s="74"/>
      <c r="F1040" s="75"/>
      <c r="G1040" s="76"/>
      <c r="H1040" s="77"/>
      <c r="I1040" s="108" t="str">
        <f>IF(B1040="","",_xlfn.XLOOKUP(N1040,#REF!,#REF!))</f>
        <v/>
      </c>
      <c r="J1040" s="105" t="str">
        <f>IF(B1040="","",_xlfn.XLOOKUP(N1040,#REF!,芝麻工资表!B:B))</f>
        <v/>
      </c>
      <c r="K1040" s="105" t="str">
        <f t="shared" si="96"/>
        <v/>
      </c>
      <c r="L1040" s="105" t="str">
        <f t="shared" si="97"/>
        <v/>
      </c>
      <c r="M1040" s="105" t="str">
        <f>IF(Q1040="","",_xlfn.XLOOKUP(Q1040,立项!W:W,立项!H:H))</f>
        <v/>
      </c>
      <c r="N1040" s="109" t="str">
        <f t="shared" si="98"/>
        <v/>
      </c>
      <c r="O1040" s="109" t="str">
        <f t="shared" si="99"/>
        <v/>
      </c>
      <c r="P1040" s="110" t="str">
        <f t="shared" si="100"/>
        <v/>
      </c>
      <c r="Q1040" s="114" t="str">
        <f t="shared" si="101"/>
        <v/>
      </c>
      <c r="R1040" s="82"/>
      <c r="S1040" s="81"/>
      <c r="T1040" s="81"/>
      <c r="U1040" s="81"/>
    </row>
    <row r="1041" s="72" customFormat="1" customHeight="1" spans="2:21">
      <c r="B1041" s="73"/>
      <c r="C1041" s="74"/>
      <c r="D1041" s="74"/>
      <c r="E1041" s="74"/>
      <c r="F1041" s="75"/>
      <c r="G1041" s="76"/>
      <c r="H1041" s="77"/>
      <c r="I1041" s="108" t="str">
        <f>IF(B1041="","",_xlfn.XLOOKUP(N1041,#REF!,#REF!))</f>
        <v/>
      </c>
      <c r="J1041" s="105" t="str">
        <f>IF(B1041="","",_xlfn.XLOOKUP(N1041,#REF!,芝麻工资表!B:B))</f>
        <v/>
      </c>
      <c r="K1041" s="105" t="str">
        <f t="shared" si="96"/>
        <v/>
      </c>
      <c r="L1041" s="105" t="str">
        <f t="shared" si="97"/>
        <v/>
      </c>
      <c r="M1041" s="105" t="str">
        <f>IF(Q1041="","",_xlfn.XLOOKUP(Q1041,立项!W:W,立项!H:H))</f>
        <v/>
      </c>
      <c r="N1041" s="109" t="str">
        <f t="shared" si="98"/>
        <v/>
      </c>
      <c r="O1041" s="109" t="str">
        <f t="shared" si="99"/>
        <v/>
      </c>
      <c r="P1041" s="110" t="str">
        <f t="shared" si="100"/>
        <v/>
      </c>
      <c r="Q1041" s="114" t="str">
        <f t="shared" si="101"/>
        <v/>
      </c>
      <c r="R1041" s="82"/>
      <c r="S1041" s="81"/>
      <c r="T1041" s="81"/>
      <c r="U1041" s="81"/>
    </row>
    <row r="1042" s="72" customFormat="1" customHeight="1" spans="2:21">
      <c r="B1042" s="73"/>
      <c r="C1042" s="74"/>
      <c r="D1042" s="74"/>
      <c r="E1042" s="74"/>
      <c r="F1042" s="75"/>
      <c r="G1042" s="76"/>
      <c r="H1042" s="77"/>
      <c r="I1042" s="108" t="str">
        <f>IF(B1042="","",_xlfn.XLOOKUP(N1042,#REF!,#REF!))</f>
        <v/>
      </c>
      <c r="J1042" s="105" t="str">
        <f>IF(B1042="","",_xlfn.XLOOKUP(N1042,#REF!,芝麻工资表!B:B))</f>
        <v/>
      </c>
      <c r="K1042" s="105" t="str">
        <f t="shared" si="96"/>
        <v/>
      </c>
      <c r="L1042" s="105" t="str">
        <f t="shared" si="97"/>
        <v/>
      </c>
      <c r="M1042" s="105" t="str">
        <f>IF(Q1042="","",_xlfn.XLOOKUP(Q1042,立项!W:W,立项!H:H))</f>
        <v/>
      </c>
      <c r="N1042" s="109" t="str">
        <f t="shared" si="98"/>
        <v/>
      </c>
      <c r="O1042" s="109" t="str">
        <f t="shared" si="99"/>
        <v/>
      </c>
      <c r="P1042" s="110" t="str">
        <f t="shared" si="100"/>
        <v/>
      </c>
      <c r="Q1042" s="114" t="str">
        <f t="shared" si="101"/>
        <v/>
      </c>
      <c r="R1042" s="82"/>
      <c r="S1042" s="81"/>
      <c r="T1042" s="81"/>
      <c r="U1042" s="81"/>
    </row>
    <row r="1043" s="72" customFormat="1" customHeight="1" spans="2:21">
      <c r="B1043" s="73"/>
      <c r="C1043" s="74"/>
      <c r="D1043" s="74"/>
      <c r="E1043" s="74"/>
      <c r="F1043" s="75"/>
      <c r="G1043" s="76"/>
      <c r="H1043" s="77"/>
      <c r="I1043" s="108" t="str">
        <f>IF(B1043="","",_xlfn.XLOOKUP(N1043,#REF!,#REF!))</f>
        <v/>
      </c>
      <c r="J1043" s="105" t="str">
        <f>IF(B1043="","",_xlfn.XLOOKUP(N1043,#REF!,芝麻工资表!B:B))</f>
        <v/>
      </c>
      <c r="K1043" s="105" t="str">
        <f t="shared" si="96"/>
        <v/>
      </c>
      <c r="L1043" s="105" t="str">
        <f t="shared" si="97"/>
        <v/>
      </c>
      <c r="M1043" s="105" t="str">
        <f>IF(Q1043="","",_xlfn.XLOOKUP(Q1043,立项!W:W,立项!H:H))</f>
        <v/>
      </c>
      <c r="N1043" s="109" t="str">
        <f t="shared" si="98"/>
        <v/>
      </c>
      <c r="O1043" s="109" t="str">
        <f t="shared" si="99"/>
        <v/>
      </c>
      <c r="P1043" s="110" t="str">
        <f t="shared" si="100"/>
        <v/>
      </c>
      <c r="Q1043" s="114" t="str">
        <f t="shared" si="101"/>
        <v/>
      </c>
      <c r="R1043" s="82"/>
      <c r="S1043" s="81"/>
      <c r="T1043" s="81"/>
      <c r="U1043" s="81"/>
    </row>
    <row r="1044" s="72" customFormat="1" customHeight="1" spans="2:21">
      <c r="B1044" s="73"/>
      <c r="C1044" s="74"/>
      <c r="D1044" s="74"/>
      <c r="E1044" s="74"/>
      <c r="F1044" s="75"/>
      <c r="G1044" s="76"/>
      <c r="H1044" s="77"/>
      <c r="I1044" s="108" t="str">
        <f>IF(B1044="","",_xlfn.XLOOKUP(N1044,#REF!,#REF!))</f>
        <v/>
      </c>
      <c r="J1044" s="105" t="str">
        <f>IF(B1044="","",_xlfn.XLOOKUP(N1044,#REF!,芝麻工资表!B:B))</f>
        <v/>
      </c>
      <c r="K1044" s="105" t="str">
        <f t="shared" si="96"/>
        <v/>
      </c>
      <c r="L1044" s="105" t="str">
        <f t="shared" si="97"/>
        <v/>
      </c>
      <c r="M1044" s="105" t="str">
        <f>IF(Q1044="","",_xlfn.XLOOKUP(Q1044,立项!W:W,立项!H:H))</f>
        <v/>
      </c>
      <c r="N1044" s="109" t="str">
        <f t="shared" si="98"/>
        <v/>
      </c>
      <c r="O1044" s="109" t="str">
        <f t="shared" si="99"/>
        <v/>
      </c>
      <c r="P1044" s="110" t="str">
        <f t="shared" si="100"/>
        <v/>
      </c>
      <c r="Q1044" s="114" t="str">
        <f t="shared" si="101"/>
        <v/>
      </c>
      <c r="R1044" s="82"/>
      <c r="S1044" s="81"/>
      <c r="T1044" s="81"/>
      <c r="U1044" s="81"/>
    </row>
    <row r="1045" s="72" customFormat="1" customHeight="1" spans="2:21">
      <c r="B1045" s="73"/>
      <c r="C1045" s="74"/>
      <c r="D1045" s="74"/>
      <c r="E1045" s="74"/>
      <c r="F1045" s="75"/>
      <c r="G1045" s="76"/>
      <c r="H1045" s="77"/>
      <c r="I1045" s="108" t="str">
        <f>IF(B1045="","",_xlfn.XLOOKUP(N1045,#REF!,#REF!))</f>
        <v/>
      </c>
      <c r="J1045" s="105" t="str">
        <f>IF(B1045="","",_xlfn.XLOOKUP(N1045,#REF!,芝麻工资表!B:B))</f>
        <v/>
      </c>
      <c r="K1045" s="105" t="str">
        <f t="shared" si="96"/>
        <v/>
      </c>
      <c r="L1045" s="105" t="str">
        <f t="shared" si="97"/>
        <v/>
      </c>
      <c r="M1045" s="105" t="str">
        <f>IF(Q1045="","",_xlfn.XLOOKUP(Q1045,立项!W:W,立项!H:H))</f>
        <v/>
      </c>
      <c r="N1045" s="109" t="str">
        <f t="shared" si="98"/>
        <v/>
      </c>
      <c r="O1045" s="109" t="str">
        <f t="shared" si="99"/>
        <v/>
      </c>
      <c r="P1045" s="110" t="str">
        <f t="shared" si="100"/>
        <v/>
      </c>
      <c r="Q1045" s="114" t="str">
        <f t="shared" si="101"/>
        <v/>
      </c>
      <c r="R1045" s="82"/>
      <c r="S1045" s="81"/>
      <c r="T1045" s="81"/>
      <c r="U1045" s="81"/>
    </row>
    <row r="1046" s="72" customFormat="1" customHeight="1" spans="2:21">
      <c r="B1046" s="73"/>
      <c r="C1046" s="74"/>
      <c r="D1046" s="74"/>
      <c r="E1046" s="74"/>
      <c r="F1046" s="75"/>
      <c r="G1046" s="76"/>
      <c r="H1046" s="77"/>
      <c r="I1046" s="108" t="str">
        <f>IF(B1046="","",_xlfn.XLOOKUP(N1046,#REF!,#REF!))</f>
        <v/>
      </c>
      <c r="J1046" s="105" t="str">
        <f>IF(B1046="","",_xlfn.XLOOKUP(N1046,#REF!,芝麻工资表!B:B))</f>
        <v/>
      </c>
      <c r="K1046" s="105" t="str">
        <f t="shared" si="96"/>
        <v/>
      </c>
      <c r="L1046" s="105" t="str">
        <f t="shared" si="97"/>
        <v/>
      </c>
      <c r="M1046" s="105" t="str">
        <f>IF(Q1046="","",_xlfn.XLOOKUP(Q1046,立项!W:W,立项!H:H))</f>
        <v/>
      </c>
      <c r="N1046" s="109" t="str">
        <f t="shared" si="98"/>
        <v/>
      </c>
      <c r="O1046" s="109" t="str">
        <f t="shared" si="99"/>
        <v/>
      </c>
      <c r="P1046" s="110" t="str">
        <f t="shared" si="100"/>
        <v/>
      </c>
      <c r="Q1046" s="114" t="str">
        <f t="shared" si="101"/>
        <v/>
      </c>
      <c r="R1046" s="82"/>
      <c r="S1046" s="81"/>
      <c r="T1046" s="81"/>
      <c r="U1046" s="81"/>
    </row>
    <row r="1047" s="72" customFormat="1" customHeight="1" spans="2:21">
      <c r="B1047" s="73"/>
      <c r="C1047" s="74"/>
      <c r="D1047" s="74"/>
      <c r="E1047" s="74"/>
      <c r="F1047" s="75"/>
      <c r="G1047" s="76"/>
      <c r="H1047" s="77"/>
      <c r="I1047" s="108" t="str">
        <f>IF(B1047="","",_xlfn.XLOOKUP(N1047,#REF!,#REF!))</f>
        <v/>
      </c>
      <c r="J1047" s="105" t="str">
        <f>IF(B1047="","",_xlfn.XLOOKUP(N1047,#REF!,芝麻工资表!B:B))</f>
        <v/>
      </c>
      <c r="K1047" s="105" t="str">
        <f t="shared" si="96"/>
        <v/>
      </c>
      <c r="L1047" s="105" t="str">
        <f t="shared" si="97"/>
        <v/>
      </c>
      <c r="M1047" s="105" t="str">
        <f>IF(Q1047="","",_xlfn.XLOOKUP(Q1047,立项!W:W,立项!H:H))</f>
        <v/>
      </c>
      <c r="N1047" s="109" t="str">
        <f t="shared" si="98"/>
        <v/>
      </c>
      <c r="O1047" s="109" t="str">
        <f t="shared" si="99"/>
        <v/>
      </c>
      <c r="P1047" s="110" t="str">
        <f t="shared" si="100"/>
        <v/>
      </c>
      <c r="Q1047" s="114" t="str">
        <f t="shared" si="101"/>
        <v/>
      </c>
      <c r="R1047" s="82"/>
      <c r="S1047" s="81"/>
      <c r="T1047" s="81"/>
      <c r="U1047" s="81"/>
    </row>
    <row r="1048" s="72" customFormat="1" customHeight="1" spans="2:21">
      <c r="B1048" s="73"/>
      <c r="C1048" s="74"/>
      <c r="D1048" s="74"/>
      <c r="E1048" s="74"/>
      <c r="F1048" s="75"/>
      <c r="G1048" s="76"/>
      <c r="H1048" s="77"/>
      <c r="I1048" s="108" t="str">
        <f>IF(B1048="","",_xlfn.XLOOKUP(N1048,#REF!,#REF!))</f>
        <v/>
      </c>
      <c r="J1048" s="105" t="str">
        <f>IF(B1048="","",_xlfn.XLOOKUP(N1048,#REF!,芝麻工资表!B:B))</f>
        <v/>
      </c>
      <c r="K1048" s="105" t="str">
        <f t="shared" si="96"/>
        <v/>
      </c>
      <c r="L1048" s="105" t="str">
        <f t="shared" si="97"/>
        <v/>
      </c>
      <c r="M1048" s="105" t="str">
        <f>IF(Q1048="","",_xlfn.XLOOKUP(Q1048,立项!W:W,立项!H:H))</f>
        <v/>
      </c>
      <c r="N1048" s="109" t="str">
        <f t="shared" si="98"/>
        <v/>
      </c>
      <c r="O1048" s="109" t="str">
        <f t="shared" si="99"/>
        <v/>
      </c>
      <c r="P1048" s="110" t="str">
        <f t="shared" si="100"/>
        <v/>
      </c>
      <c r="Q1048" s="114" t="str">
        <f t="shared" si="101"/>
        <v/>
      </c>
      <c r="R1048" s="82"/>
      <c r="S1048" s="81"/>
      <c r="T1048" s="81"/>
      <c r="U1048" s="81"/>
    </row>
    <row r="1049" s="72" customFormat="1" customHeight="1" spans="2:21">
      <c r="B1049" s="73"/>
      <c r="C1049" s="74"/>
      <c r="D1049" s="74"/>
      <c r="E1049" s="74"/>
      <c r="F1049" s="75"/>
      <c r="G1049" s="76"/>
      <c r="H1049" s="77"/>
      <c r="I1049" s="108" t="str">
        <f>IF(B1049="","",_xlfn.XLOOKUP(N1049,#REF!,#REF!))</f>
        <v/>
      </c>
      <c r="J1049" s="105" t="str">
        <f>IF(B1049="","",_xlfn.XLOOKUP(N1049,#REF!,芝麻工资表!B:B))</f>
        <v/>
      </c>
      <c r="K1049" s="105" t="str">
        <f t="shared" si="96"/>
        <v/>
      </c>
      <c r="L1049" s="105" t="str">
        <f t="shared" si="97"/>
        <v/>
      </c>
      <c r="M1049" s="105" t="str">
        <f>IF(Q1049="","",_xlfn.XLOOKUP(Q1049,立项!W:W,立项!H:H))</f>
        <v/>
      </c>
      <c r="N1049" s="109" t="str">
        <f t="shared" si="98"/>
        <v/>
      </c>
      <c r="O1049" s="109" t="str">
        <f t="shared" si="99"/>
        <v/>
      </c>
      <c r="P1049" s="110" t="str">
        <f t="shared" si="100"/>
        <v/>
      </c>
      <c r="Q1049" s="114" t="str">
        <f t="shared" si="101"/>
        <v/>
      </c>
      <c r="R1049" s="82"/>
      <c r="S1049" s="81"/>
      <c r="T1049" s="81"/>
      <c r="U1049" s="81"/>
    </row>
    <row r="1050" s="72" customFormat="1" customHeight="1" spans="2:21">
      <c r="B1050" s="73"/>
      <c r="C1050" s="74"/>
      <c r="D1050" s="74"/>
      <c r="E1050" s="74"/>
      <c r="F1050" s="75"/>
      <c r="G1050" s="76"/>
      <c r="H1050" s="77"/>
      <c r="I1050" s="108" t="str">
        <f>IF(B1050="","",_xlfn.XLOOKUP(N1050,#REF!,#REF!))</f>
        <v/>
      </c>
      <c r="J1050" s="105" t="str">
        <f>IF(B1050="","",_xlfn.XLOOKUP(N1050,#REF!,芝麻工资表!B:B))</f>
        <v/>
      </c>
      <c r="K1050" s="105" t="str">
        <f t="shared" si="96"/>
        <v/>
      </c>
      <c r="L1050" s="105" t="str">
        <f t="shared" si="97"/>
        <v/>
      </c>
      <c r="M1050" s="105" t="str">
        <f>IF(Q1050="","",_xlfn.XLOOKUP(Q1050,立项!W:W,立项!H:H))</f>
        <v/>
      </c>
      <c r="N1050" s="109" t="str">
        <f t="shared" si="98"/>
        <v/>
      </c>
      <c r="O1050" s="109" t="str">
        <f t="shared" si="99"/>
        <v/>
      </c>
      <c r="P1050" s="110" t="str">
        <f t="shared" si="100"/>
        <v/>
      </c>
      <c r="Q1050" s="114" t="str">
        <f t="shared" si="101"/>
        <v/>
      </c>
      <c r="R1050" s="82"/>
      <c r="S1050" s="81"/>
      <c r="T1050" s="81"/>
      <c r="U1050" s="81"/>
    </row>
    <row r="1051" s="72" customFormat="1" customHeight="1" spans="2:21">
      <c r="B1051" s="73"/>
      <c r="C1051" s="74"/>
      <c r="D1051" s="74"/>
      <c r="E1051" s="74"/>
      <c r="F1051" s="75"/>
      <c r="G1051" s="76"/>
      <c r="H1051" s="77"/>
      <c r="I1051" s="108" t="str">
        <f>IF(B1051="","",_xlfn.XLOOKUP(N1051,#REF!,#REF!))</f>
        <v/>
      </c>
      <c r="J1051" s="105" t="str">
        <f>IF(B1051="","",_xlfn.XLOOKUP(N1051,#REF!,芝麻工资表!B:B))</f>
        <v/>
      </c>
      <c r="K1051" s="105" t="str">
        <f t="shared" si="96"/>
        <v/>
      </c>
      <c r="L1051" s="105" t="str">
        <f t="shared" si="97"/>
        <v/>
      </c>
      <c r="M1051" s="105" t="str">
        <f>IF(Q1051="","",_xlfn.XLOOKUP(Q1051,立项!W:W,立项!H:H))</f>
        <v/>
      </c>
      <c r="N1051" s="109" t="str">
        <f t="shared" si="98"/>
        <v/>
      </c>
      <c r="O1051" s="109" t="str">
        <f t="shared" si="99"/>
        <v/>
      </c>
      <c r="P1051" s="110" t="str">
        <f t="shared" si="100"/>
        <v/>
      </c>
      <c r="Q1051" s="114" t="str">
        <f t="shared" si="101"/>
        <v/>
      </c>
      <c r="R1051" s="82"/>
      <c r="S1051" s="81"/>
      <c r="T1051" s="81"/>
      <c r="U1051" s="81"/>
    </row>
    <row r="1052" s="72" customFormat="1" customHeight="1" spans="2:21">
      <c r="B1052" s="73"/>
      <c r="C1052" s="74"/>
      <c r="D1052" s="74"/>
      <c r="E1052" s="74"/>
      <c r="F1052" s="75"/>
      <c r="G1052" s="76"/>
      <c r="H1052" s="77"/>
      <c r="I1052" s="108" t="str">
        <f>IF(B1052="","",_xlfn.XLOOKUP(N1052,#REF!,#REF!))</f>
        <v/>
      </c>
      <c r="J1052" s="105" t="str">
        <f>IF(B1052="","",_xlfn.XLOOKUP(N1052,#REF!,芝麻工资表!B:B))</f>
        <v/>
      </c>
      <c r="K1052" s="105" t="str">
        <f t="shared" si="96"/>
        <v/>
      </c>
      <c r="L1052" s="105" t="str">
        <f t="shared" si="97"/>
        <v/>
      </c>
      <c r="M1052" s="105" t="str">
        <f>IF(Q1052="","",_xlfn.XLOOKUP(Q1052,立项!W:W,立项!H:H))</f>
        <v/>
      </c>
      <c r="N1052" s="109" t="str">
        <f t="shared" si="98"/>
        <v/>
      </c>
      <c r="O1052" s="109" t="str">
        <f t="shared" si="99"/>
        <v/>
      </c>
      <c r="P1052" s="110" t="str">
        <f t="shared" si="100"/>
        <v/>
      </c>
      <c r="Q1052" s="114" t="str">
        <f t="shared" si="101"/>
        <v/>
      </c>
      <c r="R1052" s="82"/>
      <c r="S1052" s="81"/>
      <c r="T1052" s="81"/>
      <c r="U1052" s="81"/>
    </row>
    <row r="1053" s="72" customFormat="1" customHeight="1" spans="2:21">
      <c r="B1053" s="73"/>
      <c r="C1053" s="74"/>
      <c r="D1053" s="74"/>
      <c r="E1053" s="74"/>
      <c r="F1053" s="75"/>
      <c r="G1053" s="76"/>
      <c r="H1053" s="77"/>
      <c r="I1053" s="108" t="str">
        <f>IF(B1053="","",_xlfn.XLOOKUP(N1053,#REF!,#REF!))</f>
        <v/>
      </c>
      <c r="J1053" s="105" t="str">
        <f>IF(B1053="","",_xlfn.XLOOKUP(N1053,#REF!,芝麻工资表!B:B))</f>
        <v/>
      </c>
      <c r="K1053" s="105" t="str">
        <f t="shared" si="96"/>
        <v/>
      </c>
      <c r="L1053" s="105" t="str">
        <f t="shared" si="97"/>
        <v/>
      </c>
      <c r="M1053" s="105" t="str">
        <f>IF(Q1053="","",_xlfn.XLOOKUP(Q1053,立项!W:W,立项!H:H))</f>
        <v/>
      </c>
      <c r="N1053" s="109" t="str">
        <f t="shared" si="98"/>
        <v/>
      </c>
      <c r="O1053" s="109" t="str">
        <f t="shared" si="99"/>
        <v/>
      </c>
      <c r="P1053" s="110" t="str">
        <f t="shared" si="100"/>
        <v/>
      </c>
      <c r="Q1053" s="114" t="str">
        <f t="shared" si="101"/>
        <v/>
      </c>
      <c r="R1053" s="82"/>
      <c r="S1053" s="81"/>
      <c r="T1053" s="81"/>
      <c r="U1053" s="81"/>
    </row>
    <row r="1054" s="72" customFormat="1" customHeight="1" spans="2:21">
      <c r="B1054" s="73"/>
      <c r="C1054" s="74"/>
      <c r="D1054" s="74"/>
      <c r="E1054" s="74"/>
      <c r="F1054" s="75"/>
      <c r="G1054" s="76"/>
      <c r="H1054" s="77"/>
      <c r="I1054" s="108" t="str">
        <f>IF(B1054="","",_xlfn.XLOOKUP(N1054,#REF!,#REF!))</f>
        <v/>
      </c>
      <c r="J1054" s="105" t="str">
        <f>IF(B1054="","",_xlfn.XLOOKUP(N1054,#REF!,芝麻工资表!B:B))</f>
        <v/>
      </c>
      <c r="K1054" s="105" t="str">
        <f t="shared" si="96"/>
        <v/>
      </c>
      <c r="L1054" s="105" t="str">
        <f t="shared" si="97"/>
        <v/>
      </c>
      <c r="M1054" s="105" t="str">
        <f>IF(Q1054="","",_xlfn.XLOOKUP(Q1054,立项!W:W,立项!H:H))</f>
        <v/>
      </c>
      <c r="N1054" s="109" t="str">
        <f t="shared" si="98"/>
        <v/>
      </c>
      <c r="O1054" s="109" t="str">
        <f t="shared" si="99"/>
        <v/>
      </c>
      <c r="P1054" s="110" t="str">
        <f t="shared" si="100"/>
        <v/>
      </c>
      <c r="Q1054" s="114" t="str">
        <f t="shared" si="101"/>
        <v/>
      </c>
      <c r="R1054" s="82"/>
      <c r="S1054" s="81"/>
      <c r="T1054" s="81"/>
      <c r="U1054" s="81"/>
    </row>
    <row r="1055" s="72" customFormat="1" customHeight="1" spans="2:21">
      <c r="B1055" s="73"/>
      <c r="C1055" s="74"/>
      <c r="D1055" s="74"/>
      <c r="E1055" s="74"/>
      <c r="F1055" s="75"/>
      <c r="G1055" s="76"/>
      <c r="H1055" s="77"/>
      <c r="I1055" s="108" t="str">
        <f>IF(B1055="","",_xlfn.XLOOKUP(N1055,#REF!,#REF!))</f>
        <v/>
      </c>
      <c r="J1055" s="105" t="str">
        <f>IF(B1055="","",_xlfn.XLOOKUP(N1055,#REF!,芝麻工资表!B:B))</f>
        <v/>
      </c>
      <c r="K1055" s="105" t="str">
        <f t="shared" si="96"/>
        <v/>
      </c>
      <c r="L1055" s="105" t="str">
        <f t="shared" si="97"/>
        <v/>
      </c>
      <c r="M1055" s="105" t="str">
        <f>IF(Q1055="","",_xlfn.XLOOKUP(Q1055,立项!W:W,立项!H:H))</f>
        <v/>
      </c>
      <c r="N1055" s="109" t="str">
        <f t="shared" si="98"/>
        <v/>
      </c>
      <c r="O1055" s="109" t="str">
        <f t="shared" si="99"/>
        <v/>
      </c>
      <c r="P1055" s="110" t="str">
        <f t="shared" si="100"/>
        <v/>
      </c>
      <c r="Q1055" s="114" t="str">
        <f t="shared" si="101"/>
        <v/>
      </c>
      <c r="R1055" s="82"/>
      <c r="S1055" s="81"/>
      <c r="T1055" s="81"/>
      <c r="U1055" s="81"/>
    </row>
    <row r="1056" s="72" customFormat="1" customHeight="1" spans="2:21">
      <c r="B1056" s="73"/>
      <c r="C1056" s="74"/>
      <c r="D1056" s="74"/>
      <c r="E1056" s="74"/>
      <c r="F1056" s="75"/>
      <c r="G1056" s="76"/>
      <c r="H1056" s="77"/>
      <c r="I1056" s="108" t="str">
        <f>IF(B1056="","",_xlfn.XLOOKUP(N1056,#REF!,#REF!))</f>
        <v/>
      </c>
      <c r="J1056" s="105" t="str">
        <f>IF(B1056="","",_xlfn.XLOOKUP(N1056,#REF!,芝麻工资表!B:B))</f>
        <v/>
      </c>
      <c r="K1056" s="105" t="str">
        <f t="shared" si="96"/>
        <v/>
      </c>
      <c r="L1056" s="105" t="str">
        <f t="shared" si="97"/>
        <v/>
      </c>
      <c r="M1056" s="105" t="str">
        <f>IF(Q1056="","",_xlfn.XLOOKUP(Q1056,立项!W:W,立项!H:H))</f>
        <v/>
      </c>
      <c r="N1056" s="109" t="str">
        <f t="shared" si="98"/>
        <v/>
      </c>
      <c r="O1056" s="109" t="str">
        <f t="shared" si="99"/>
        <v/>
      </c>
      <c r="P1056" s="110" t="str">
        <f t="shared" si="100"/>
        <v/>
      </c>
      <c r="Q1056" s="114" t="str">
        <f t="shared" si="101"/>
        <v/>
      </c>
      <c r="R1056" s="82"/>
      <c r="S1056" s="81"/>
      <c r="T1056" s="81"/>
      <c r="U1056" s="81"/>
    </row>
    <row r="1057" s="72" customFormat="1" customHeight="1" spans="2:21">
      <c r="B1057" s="73"/>
      <c r="C1057" s="74"/>
      <c r="D1057" s="74"/>
      <c r="E1057" s="74"/>
      <c r="F1057" s="75"/>
      <c r="G1057" s="76"/>
      <c r="H1057" s="77"/>
      <c r="I1057" s="108" t="str">
        <f>IF(B1057="","",_xlfn.XLOOKUP(N1057,#REF!,#REF!))</f>
        <v/>
      </c>
      <c r="J1057" s="105" t="str">
        <f>IF(B1057="","",_xlfn.XLOOKUP(N1057,#REF!,芝麻工资表!B:B))</f>
        <v/>
      </c>
      <c r="K1057" s="105" t="str">
        <f t="shared" si="96"/>
        <v/>
      </c>
      <c r="L1057" s="105" t="str">
        <f t="shared" si="97"/>
        <v/>
      </c>
      <c r="M1057" s="105" t="str">
        <f>IF(Q1057="","",_xlfn.XLOOKUP(Q1057,立项!W:W,立项!H:H))</f>
        <v/>
      </c>
      <c r="N1057" s="109" t="str">
        <f t="shared" si="98"/>
        <v/>
      </c>
      <c r="O1057" s="109" t="str">
        <f t="shared" si="99"/>
        <v/>
      </c>
      <c r="P1057" s="110" t="str">
        <f t="shared" si="100"/>
        <v/>
      </c>
      <c r="Q1057" s="114" t="str">
        <f t="shared" si="101"/>
        <v/>
      </c>
      <c r="R1057" s="82"/>
      <c r="S1057" s="81"/>
      <c r="T1057" s="81"/>
      <c r="U1057" s="81"/>
    </row>
    <row r="1058" s="72" customFormat="1" customHeight="1" spans="2:21">
      <c r="B1058" s="73"/>
      <c r="C1058" s="74"/>
      <c r="D1058" s="74"/>
      <c r="E1058" s="74"/>
      <c r="F1058" s="75"/>
      <c r="G1058" s="76"/>
      <c r="H1058" s="77"/>
      <c r="I1058" s="108" t="str">
        <f>IF(B1058="","",_xlfn.XLOOKUP(N1058,#REF!,#REF!))</f>
        <v/>
      </c>
      <c r="J1058" s="105" t="str">
        <f>IF(B1058="","",_xlfn.XLOOKUP(N1058,#REF!,芝麻工资表!B:B))</f>
        <v/>
      </c>
      <c r="K1058" s="105" t="str">
        <f t="shared" si="96"/>
        <v/>
      </c>
      <c r="L1058" s="105" t="str">
        <f t="shared" si="97"/>
        <v/>
      </c>
      <c r="M1058" s="105" t="str">
        <f>IF(Q1058="","",_xlfn.XLOOKUP(Q1058,立项!W:W,立项!H:H))</f>
        <v/>
      </c>
      <c r="N1058" s="109" t="str">
        <f t="shared" si="98"/>
        <v/>
      </c>
      <c r="O1058" s="109" t="str">
        <f t="shared" si="99"/>
        <v/>
      </c>
      <c r="P1058" s="110" t="str">
        <f t="shared" si="100"/>
        <v/>
      </c>
      <c r="Q1058" s="114" t="str">
        <f t="shared" si="101"/>
        <v/>
      </c>
      <c r="R1058" s="82"/>
      <c r="S1058" s="81"/>
      <c r="T1058" s="81"/>
      <c r="U1058" s="81"/>
    </row>
    <row r="1059" s="72" customFormat="1" customHeight="1" spans="2:21">
      <c r="B1059" s="73"/>
      <c r="C1059" s="74"/>
      <c r="D1059" s="74"/>
      <c r="E1059" s="74"/>
      <c r="F1059" s="75"/>
      <c r="G1059" s="76"/>
      <c r="H1059" s="77"/>
      <c r="I1059" s="108" t="str">
        <f>IF(B1059="","",_xlfn.XLOOKUP(N1059,#REF!,#REF!))</f>
        <v/>
      </c>
      <c r="J1059" s="105" t="str">
        <f>IF(B1059="","",_xlfn.XLOOKUP(N1059,#REF!,芝麻工资表!B:B))</f>
        <v/>
      </c>
      <c r="K1059" s="105" t="str">
        <f t="shared" si="96"/>
        <v/>
      </c>
      <c r="L1059" s="105" t="str">
        <f t="shared" si="97"/>
        <v/>
      </c>
      <c r="M1059" s="105" t="str">
        <f>IF(Q1059="","",_xlfn.XLOOKUP(Q1059,立项!W:W,立项!H:H))</f>
        <v/>
      </c>
      <c r="N1059" s="109" t="str">
        <f t="shared" si="98"/>
        <v/>
      </c>
      <c r="O1059" s="109" t="str">
        <f t="shared" si="99"/>
        <v/>
      </c>
      <c r="P1059" s="110" t="str">
        <f t="shared" si="100"/>
        <v/>
      </c>
      <c r="Q1059" s="114" t="str">
        <f t="shared" si="101"/>
        <v/>
      </c>
      <c r="R1059" s="82"/>
      <c r="S1059" s="81"/>
      <c r="T1059" s="81"/>
      <c r="U1059" s="81"/>
    </row>
    <row r="1060" s="72" customFormat="1" customHeight="1" spans="2:21">
      <c r="B1060" s="73"/>
      <c r="C1060" s="74"/>
      <c r="D1060" s="74"/>
      <c r="E1060" s="74"/>
      <c r="F1060" s="75"/>
      <c r="G1060" s="76"/>
      <c r="H1060" s="77"/>
      <c r="I1060" s="108" t="str">
        <f>IF(B1060="","",_xlfn.XLOOKUP(N1060,#REF!,#REF!))</f>
        <v/>
      </c>
      <c r="J1060" s="105" t="str">
        <f>IF(B1060="","",_xlfn.XLOOKUP(N1060,#REF!,芝麻工资表!B:B))</f>
        <v/>
      </c>
      <c r="K1060" s="105" t="str">
        <f t="shared" si="96"/>
        <v/>
      </c>
      <c r="L1060" s="105" t="str">
        <f t="shared" si="97"/>
        <v/>
      </c>
      <c r="M1060" s="105" t="str">
        <f>IF(Q1060="","",_xlfn.XLOOKUP(Q1060,立项!W:W,立项!H:H))</f>
        <v/>
      </c>
      <c r="N1060" s="109" t="str">
        <f t="shared" si="98"/>
        <v/>
      </c>
      <c r="O1060" s="109" t="str">
        <f t="shared" si="99"/>
        <v/>
      </c>
      <c r="P1060" s="110" t="str">
        <f t="shared" si="100"/>
        <v/>
      </c>
      <c r="Q1060" s="114" t="str">
        <f t="shared" si="101"/>
        <v/>
      </c>
      <c r="R1060" s="82"/>
      <c r="S1060" s="81"/>
      <c r="T1060" s="81"/>
      <c r="U1060" s="81"/>
    </row>
    <row r="1061" s="72" customFormat="1" customHeight="1" spans="2:21">
      <c r="B1061" s="73"/>
      <c r="C1061" s="74"/>
      <c r="D1061" s="74"/>
      <c r="E1061" s="74"/>
      <c r="F1061" s="75"/>
      <c r="G1061" s="76"/>
      <c r="H1061" s="77"/>
      <c r="I1061" s="108" t="str">
        <f>IF(B1061="","",_xlfn.XLOOKUP(N1061,#REF!,#REF!))</f>
        <v/>
      </c>
      <c r="J1061" s="105" t="str">
        <f>IF(B1061="","",_xlfn.XLOOKUP(N1061,#REF!,芝麻工资表!B:B))</f>
        <v/>
      </c>
      <c r="K1061" s="105" t="str">
        <f t="shared" si="96"/>
        <v/>
      </c>
      <c r="L1061" s="105" t="str">
        <f t="shared" si="97"/>
        <v/>
      </c>
      <c r="M1061" s="105" t="str">
        <f>IF(Q1061="","",_xlfn.XLOOKUP(Q1061,立项!W:W,立项!H:H))</f>
        <v/>
      </c>
      <c r="N1061" s="109" t="str">
        <f t="shared" si="98"/>
        <v/>
      </c>
      <c r="O1061" s="109" t="str">
        <f t="shared" si="99"/>
        <v/>
      </c>
      <c r="P1061" s="110" t="str">
        <f t="shared" si="100"/>
        <v/>
      </c>
      <c r="Q1061" s="114" t="str">
        <f t="shared" si="101"/>
        <v/>
      </c>
      <c r="R1061" s="82"/>
      <c r="S1061" s="81"/>
      <c r="T1061" s="81"/>
      <c r="U1061" s="81"/>
    </row>
    <row r="1062" s="72" customFormat="1" customHeight="1" spans="2:21">
      <c r="B1062" s="73"/>
      <c r="C1062" s="74"/>
      <c r="D1062" s="74"/>
      <c r="E1062" s="74"/>
      <c r="F1062" s="75"/>
      <c r="G1062" s="76"/>
      <c r="H1062" s="77"/>
      <c r="I1062" s="108" t="str">
        <f>IF(B1062="","",_xlfn.XLOOKUP(N1062,#REF!,#REF!))</f>
        <v/>
      </c>
      <c r="J1062" s="105" t="str">
        <f>IF(B1062="","",_xlfn.XLOOKUP(N1062,#REF!,芝麻工资表!B:B))</f>
        <v/>
      </c>
      <c r="K1062" s="105" t="str">
        <f t="shared" si="96"/>
        <v/>
      </c>
      <c r="L1062" s="105" t="str">
        <f t="shared" si="97"/>
        <v/>
      </c>
      <c r="M1062" s="105" t="str">
        <f>IF(Q1062="","",_xlfn.XLOOKUP(Q1062,立项!W:W,立项!H:H))</f>
        <v/>
      </c>
      <c r="N1062" s="109" t="str">
        <f t="shared" si="98"/>
        <v/>
      </c>
      <c r="O1062" s="109" t="str">
        <f t="shared" si="99"/>
        <v/>
      </c>
      <c r="P1062" s="110" t="str">
        <f t="shared" si="100"/>
        <v/>
      </c>
      <c r="Q1062" s="114" t="str">
        <f t="shared" si="101"/>
        <v/>
      </c>
      <c r="R1062" s="82"/>
      <c r="S1062" s="81"/>
      <c r="T1062" s="81"/>
      <c r="U1062" s="81"/>
    </row>
    <row r="1063" s="72" customFormat="1" customHeight="1" spans="2:21">
      <c r="B1063" s="73"/>
      <c r="C1063" s="74"/>
      <c r="D1063" s="74"/>
      <c r="E1063" s="74"/>
      <c r="F1063" s="75"/>
      <c r="G1063" s="76"/>
      <c r="H1063" s="77"/>
      <c r="I1063" s="108" t="str">
        <f>IF(B1063="","",_xlfn.XLOOKUP(N1063,#REF!,#REF!))</f>
        <v/>
      </c>
      <c r="J1063" s="105" t="str">
        <f>IF(B1063="","",_xlfn.XLOOKUP(N1063,#REF!,芝麻工资表!B:B))</f>
        <v/>
      </c>
      <c r="K1063" s="105" t="str">
        <f t="shared" si="96"/>
        <v/>
      </c>
      <c r="L1063" s="105" t="str">
        <f t="shared" si="97"/>
        <v/>
      </c>
      <c r="M1063" s="105" t="str">
        <f>IF(Q1063="","",_xlfn.XLOOKUP(Q1063,立项!W:W,立项!H:H))</f>
        <v/>
      </c>
      <c r="N1063" s="109" t="str">
        <f t="shared" si="98"/>
        <v/>
      </c>
      <c r="O1063" s="109" t="str">
        <f t="shared" si="99"/>
        <v/>
      </c>
      <c r="P1063" s="110" t="str">
        <f t="shared" si="100"/>
        <v/>
      </c>
      <c r="Q1063" s="114" t="str">
        <f t="shared" si="101"/>
        <v/>
      </c>
      <c r="R1063" s="82"/>
      <c r="S1063" s="81"/>
      <c r="T1063" s="81"/>
      <c r="U1063" s="81"/>
    </row>
    <row r="1064" s="72" customFormat="1" customHeight="1" spans="2:21">
      <c r="B1064" s="73"/>
      <c r="C1064" s="74"/>
      <c r="D1064" s="74"/>
      <c r="E1064" s="74"/>
      <c r="F1064" s="75"/>
      <c r="G1064" s="76"/>
      <c r="H1064" s="77"/>
      <c r="I1064" s="108" t="str">
        <f>IF(B1064="","",_xlfn.XLOOKUP(N1064,#REF!,#REF!))</f>
        <v/>
      </c>
      <c r="J1064" s="105" t="str">
        <f>IF(B1064="","",_xlfn.XLOOKUP(N1064,#REF!,芝麻工资表!B:B))</f>
        <v/>
      </c>
      <c r="K1064" s="105" t="str">
        <f t="shared" si="96"/>
        <v/>
      </c>
      <c r="L1064" s="105" t="str">
        <f t="shared" si="97"/>
        <v/>
      </c>
      <c r="M1064" s="105" t="str">
        <f>IF(Q1064="","",_xlfn.XLOOKUP(Q1064,立项!W:W,立项!H:H))</f>
        <v/>
      </c>
      <c r="N1064" s="109" t="str">
        <f t="shared" si="98"/>
        <v/>
      </c>
      <c r="O1064" s="109" t="str">
        <f t="shared" si="99"/>
        <v/>
      </c>
      <c r="P1064" s="110" t="str">
        <f t="shared" si="100"/>
        <v/>
      </c>
      <c r="Q1064" s="114" t="str">
        <f t="shared" si="101"/>
        <v/>
      </c>
      <c r="R1064" s="82"/>
      <c r="S1064" s="81"/>
      <c r="T1064" s="81"/>
      <c r="U1064" s="81"/>
    </row>
    <row r="1065" s="72" customFormat="1" customHeight="1" spans="2:21">
      <c r="B1065" s="73"/>
      <c r="C1065" s="74"/>
      <c r="D1065" s="74"/>
      <c r="E1065" s="74"/>
      <c r="F1065" s="75"/>
      <c r="G1065" s="76"/>
      <c r="H1065" s="77"/>
      <c r="I1065" s="108" t="str">
        <f>IF(B1065="","",_xlfn.XLOOKUP(N1065,#REF!,#REF!))</f>
        <v/>
      </c>
      <c r="J1065" s="105" t="str">
        <f>IF(B1065="","",_xlfn.XLOOKUP(N1065,#REF!,芝麻工资表!B:B))</f>
        <v/>
      </c>
      <c r="K1065" s="105" t="str">
        <f t="shared" si="96"/>
        <v/>
      </c>
      <c r="L1065" s="105" t="str">
        <f t="shared" si="97"/>
        <v/>
      </c>
      <c r="M1065" s="105" t="str">
        <f>IF(Q1065="","",_xlfn.XLOOKUP(Q1065,立项!W:W,立项!H:H))</f>
        <v/>
      </c>
      <c r="N1065" s="109" t="str">
        <f t="shared" si="98"/>
        <v/>
      </c>
      <c r="O1065" s="109" t="str">
        <f t="shared" si="99"/>
        <v/>
      </c>
      <c r="P1065" s="110" t="str">
        <f t="shared" si="100"/>
        <v/>
      </c>
      <c r="Q1065" s="114" t="str">
        <f t="shared" si="101"/>
        <v/>
      </c>
      <c r="R1065" s="82"/>
      <c r="S1065" s="81"/>
      <c r="T1065" s="81"/>
      <c r="U1065" s="81"/>
    </row>
    <row r="1066" s="72" customFormat="1" customHeight="1" spans="2:21">
      <c r="B1066" s="73"/>
      <c r="C1066" s="74"/>
      <c r="D1066" s="74"/>
      <c r="E1066" s="74"/>
      <c r="F1066" s="75"/>
      <c r="G1066" s="76"/>
      <c r="H1066" s="77"/>
      <c r="I1066" s="108" t="str">
        <f>IF(B1066="","",_xlfn.XLOOKUP(N1066,#REF!,#REF!))</f>
        <v/>
      </c>
      <c r="J1066" s="105" t="str">
        <f>IF(B1066="","",_xlfn.XLOOKUP(N1066,#REF!,芝麻工资表!B:B))</f>
        <v/>
      </c>
      <c r="K1066" s="105" t="str">
        <f t="shared" si="96"/>
        <v/>
      </c>
      <c r="L1066" s="105" t="str">
        <f t="shared" si="97"/>
        <v/>
      </c>
      <c r="M1066" s="105" t="str">
        <f>IF(Q1066="","",_xlfn.XLOOKUP(Q1066,立项!W:W,立项!H:H))</f>
        <v/>
      </c>
      <c r="N1066" s="109" t="str">
        <f t="shared" si="98"/>
        <v/>
      </c>
      <c r="O1066" s="109" t="str">
        <f t="shared" si="99"/>
        <v/>
      </c>
      <c r="P1066" s="110" t="str">
        <f t="shared" si="100"/>
        <v/>
      </c>
      <c r="Q1066" s="114" t="str">
        <f t="shared" si="101"/>
        <v/>
      </c>
      <c r="R1066" s="82"/>
      <c r="S1066" s="81"/>
      <c r="T1066" s="81"/>
      <c r="U1066" s="81"/>
    </row>
    <row r="1067" s="72" customFormat="1" customHeight="1" spans="2:21">
      <c r="B1067" s="73"/>
      <c r="C1067" s="74"/>
      <c r="D1067" s="74"/>
      <c r="E1067" s="74"/>
      <c r="F1067" s="75"/>
      <c r="G1067" s="76"/>
      <c r="H1067" s="77"/>
      <c r="I1067" s="108" t="str">
        <f>IF(B1067="","",_xlfn.XLOOKUP(N1067,#REF!,#REF!))</f>
        <v/>
      </c>
      <c r="J1067" s="105" t="str">
        <f>IF(B1067="","",_xlfn.XLOOKUP(N1067,#REF!,芝麻工资表!B:B))</f>
        <v/>
      </c>
      <c r="K1067" s="105" t="str">
        <f t="shared" si="96"/>
        <v/>
      </c>
      <c r="L1067" s="105" t="str">
        <f t="shared" si="97"/>
        <v/>
      </c>
      <c r="M1067" s="105" t="str">
        <f>IF(Q1067="","",_xlfn.XLOOKUP(Q1067,立项!W:W,立项!H:H))</f>
        <v/>
      </c>
      <c r="N1067" s="109" t="str">
        <f t="shared" si="98"/>
        <v/>
      </c>
      <c r="O1067" s="109" t="str">
        <f t="shared" si="99"/>
        <v/>
      </c>
      <c r="P1067" s="110" t="str">
        <f t="shared" si="100"/>
        <v/>
      </c>
      <c r="Q1067" s="114" t="str">
        <f t="shared" si="101"/>
        <v/>
      </c>
      <c r="R1067" s="82"/>
      <c r="S1067" s="81"/>
      <c r="T1067" s="81"/>
      <c r="U1067" s="81"/>
    </row>
    <row r="1068" s="72" customFormat="1" customHeight="1" spans="2:21">
      <c r="B1068" s="73"/>
      <c r="C1068" s="74"/>
      <c r="D1068" s="74"/>
      <c r="E1068" s="74"/>
      <c r="F1068" s="75"/>
      <c r="G1068" s="76"/>
      <c r="H1068" s="77"/>
      <c r="I1068" s="108" t="str">
        <f>IF(B1068="","",_xlfn.XLOOKUP(N1068,#REF!,#REF!))</f>
        <v/>
      </c>
      <c r="J1068" s="105" t="str">
        <f>IF(B1068="","",_xlfn.XLOOKUP(N1068,#REF!,芝麻工资表!B:B))</f>
        <v/>
      </c>
      <c r="K1068" s="105" t="str">
        <f t="shared" si="96"/>
        <v/>
      </c>
      <c r="L1068" s="105" t="str">
        <f t="shared" si="97"/>
        <v/>
      </c>
      <c r="M1068" s="105" t="str">
        <f>IF(Q1068="","",_xlfn.XLOOKUP(Q1068,立项!W:W,立项!H:H))</f>
        <v/>
      </c>
      <c r="N1068" s="109" t="str">
        <f t="shared" si="98"/>
        <v/>
      </c>
      <c r="O1068" s="109" t="str">
        <f t="shared" si="99"/>
        <v/>
      </c>
      <c r="P1068" s="110" t="str">
        <f t="shared" si="100"/>
        <v/>
      </c>
      <c r="Q1068" s="114" t="str">
        <f t="shared" si="101"/>
        <v/>
      </c>
      <c r="R1068" s="82"/>
      <c r="S1068" s="81"/>
      <c r="T1068" s="81"/>
      <c r="U1068" s="81"/>
    </row>
    <row r="1069" s="72" customFormat="1" customHeight="1" spans="2:21">
      <c r="B1069" s="73"/>
      <c r="C1069" s="74"/>
      <c r="D1069" s="74"/>
      <c r="E1069" s="74"/>
      <c r="F1069" s="75"/>
      <c r="G1069" s="76"/>
      <c r="H1069" s="77"/>
      <c r="I1069" s="108" t="str">
        <f>IF(B1069="","",_xlfn.XLOOKUP(N1069,#REF!,#REF!))</f>
        <v/>
      </c>
      <c r="J1069" s="105" t="str">
        <f>IF(B1069="","",_xlfn.XLOOKUP(N1069,#REF!,芝麻工资表!B:B))</f>
        <v/>
      </c>
      <c r="K1069" s="105" t="str">
        <f t="shared" si="96"/>
        <v/>
      </c>
      <c r="L1069" s="105" t="str">
        <f t="shared" si="97"/>
        <v/>
      </c>
      <c r="M1069" s="105" t="str">
        <f>IF(Q1069="","",_xlfn.XLOOKUP(Q1069,立项!W:W,立项!H:H))</f>
        <v/>
      </c>
      <c r="N1069" s="109" t="str">
        <f t="shared" si="98"/>
        <v/>
      </c>
      <c r="O1069" s="109" t="str">
        <f t="shared" si="99"/>
        <v/>
      </c>
      <c r="P1069" s="110" t="str">
        <f t="shared" si="100"/>
        <v/>
      </c>
      <c r="Q1069" s="114" t="str">
        <f t="shared" si="101"/>
        <v/>
      </c>
      <c r="R1069" s="82"/>
      <c r="S1069" s="81"/>
      <c r="T1069" s="81"/>
      <c r="U1069" s="81"/>
    </row>
    <row r="1070" s="72" customFormat="1" customHeight="1" spans="2:21">
      <c r="B1070" s="73"/>
      <c r="C1070" s="74"/>
      <c r="D1070" s="74"/>
      <c r="E1070" s="74"/>
      <c r="F1070" s="75"/>
      <c r="G1070" s="76"/>
      <c r="H1070" s="77"/>
      <c r="I1070" s="108" t="str">
        <f>IF(B1070="","",_xlfn.XLOOKUP(N1070,#REF!,#REF!))</f>
        <v/>
      </c>
      <c r="J1070" s="105" t="str">
        <f>IF(B1070="","",_xlfn.XLOOKUP(N1070,#REF!,芝麻工资表!B:B))</f>
        <v/>
      </c>
      <c r="K1070" s="105" t="str">
        <f t="shared" si="96"/>
        <v/>
      </c>
      <c r="L1070" s="105" t="str">
        <f t="shared" si="97"/>
        <v/>
      </c>
      <c r="M1070" s="105" t="str">
        <f>IF(Q1070="","",_xlfn.XLOOKUP(Q1070,立项!W:W,立项!H:H))</f>
        <v/>
      </c>
      <c r="N1070" s="109" t="str">
        <f t="shared" si="98"/>
        <v/>
      </c>
      <c r="O1070" s="109" t="str">
        <f t="shared" si="99"/>
        <v/>
      </c>
      <c r="P1070" s="110" t="str">
        <f t="shared" si="100"/>
        <v/>
      </c>
      <c r="Q1070" s="114" t="str">
        <f t="shared" si="101"/>
        <v/>
      </c>
      <c r="R1070" s="82"/>
      <c r="S1070" s="81"/>
      <c r="T1070" s="81"/>
      <c r="U1070" s="81"/>
    </row>
    <row r="1071" s="72" customFormat="1" customHeight="1" spans="2:21">
      <c r="B1071" s="73"/>
      <c r="C1071" s="74"/>
      <c r="D1071" s="74"/>
      <c r="E1071" s="74"/>
      <c r="F1071" s="75"/>
      <c r="G1071" s="76"/>
      <c r="H1071" s="77"/>
      <c r="I1071" s="108" t="str">
        <f>IF(B1071="","",_xlfn.XLOOKUP(N1071,#REF!,#REF!))</f>
        <v/>
      </c>
      <c r="J1071" s="105" t="str">
        <f>IF(B1071="","",_xlfn.XLOOKUP(N1071,#REF!,芝麻工资表!B:B))</f>
        <v/>
      </c>
      <c r="K1071" s="105" t="str">
        <f t="shared" si="96"/>
        <v/>
      </c>
      <c r="L1071" s="105" t="str">
        <f t="shared" si="97"/>
        <v/>
      </c>
      <c r="M1071" s="105" t="str">
        <f>IF(Q1071="","",_xlfn.XLOOKUP(Q1071,立项!W:W,立项!H:H))</f>
        <v/>
      </c>
      <c r="N1071" s="109" t="str">
        <f t="shared" si="98"/>
        <v/>
      </c>
      <c r="O1071" s="109" t="str">
        <f t="shared" si="99"/>
        <v/>
      </c>
      <c r="P1071" s="110" t="str">
        <f t="shared" si="100"/>
        <v/>
      </c>
      <c r="Q1071" s="114" t="str">
        <f t="shared" si="101"/>
        <v/>
      </c>
      <c r="R1071" s="82"/>
      <c r="S1071" s="81"/>
      <c r="T1071" s="81"/>
      <c r="U1071" s="81"/>
    </row>
    <row r="1072" s="72" customFormat="1" customHeight="1" spans="2:21">
      <c r="B1072" s="73"/>
      <c r="C1072" s="74"/>
      <c r="D1072" s="74"/>
      <c r="E1072" s="74"/>
      <c r="F1072" s="75"/>
      <c r="G1072" s="76"/>
      <c r="H1072" s="77"/>
      <c r="I1072" s="108" t="str">
        <f>IF(B1072="","",_xlfn.XLOOKUP(N1072,#REF!,#REF!))</f>
        <v/>
      </c>
      <c r="J1072" s="105" t="str">
        <f>IF(B1072="","",_xlfn.XLOOKUP(N1072,#REF!,芝麻工资表!B:B))</f>
        <v/>
      </c>
      <c r="K1072" s="105" t="str">
        <f t="shared" si="96"/>
        <v/>
      </c>
      <c r="L1072" s="105" t="str">
        <f t="shared" si="97"/>
        <v/>
      </c>
      <c r="M1072" s="105" t="str">
        <f>IF(Q1072="","",_xlfn.XLOOKUP(Q1072,立项!W:W,立项!H:H))</f>
        <v/>
      </c>
      <c r="N1072" s="109" t="str">
        <f t="shared" si="98"/>
        <v/>
      </c>
      <c r="O1072" s="109" t="str">
        <f t="shared" si="99"/>
        <v/>
      </c>
      <c r="P1072" s="110" t="str">
        <f t="shared" si="100"/>
        <v/>
      </c>
      <c r="Q1072" s="114" t="str">
        <f t="shared" si="101"/>
        <v/>
      </c>
      <c r="R1072" s="82"/>
      <c r="S1072" s="81"/>
      <c r="T1072" s="81"/>
      <c r="U1072" s="81"/>
    </row>
    <row r="1073" s="72" customFormat="1" customHeight="1" spans="2:21">
      <c r="B1073" s="73"/>
      <c r="C1073" s="74"/>
      <c r="D1073" s="74"/>
      <c r="E1073" s="74"/>
      <c r="F1073" s="75"/>
      <c r="G1073" s="76"/>
      <c r="H1073" s="77"/>
      <c r="I1073" s="108" t="str">
        <f>IF(B1073="","",_xlfn.XLOOKUP(N1073,#REF!,#REF!))</f>
        <v/>
      </c>
      <c r="J1073" s="105" t="str">
        <f>IF(B1073="","",_xlfn.XLOOKUP(N1073,#REF!,芝麻工资表!B:B))</f>
        <v/>
      </c>
      <c r="K1073" s="105" t="str">
        <f t="shared" si="96"/>
        <v/>
      </c>
      <c r="L1073" s="105" t="str">
        <f t="shared" si="97"/>
        <v/>
      </c>
      <c r="M1073" s="105" t="str">
        <f>IF(Q1073="","",_xlfn.XLOOKUP(Q1073,立项!W:W,立项!H:H))</f>
        <v/>
      </c>
      <c r="N1073" s="109" t="str">
        <f t="shared" si="98"/>
        <v/>
      </c>
      <c r="O1073" s="109" t="str">
        <f t="shared" si="99"/>
        <v/>
      </c>
      <c r="P1073" s="110" t="str">
        <f t="shared" si="100"/>
        <v/>
      </c>
      <c r="Q1073" s="114" t="str">
        <f t="shared" si="101"/>
        <v/>
      </c>
      <c r="R1073" s="82"/>
      <c r="S1073" s="81"/>
      <c r="T1073" s="81"/>
      <c r="U1073" s="81"/>
    </row>
    <row r="1074" s="72" customFormat="1" customHeight="1" spans="2:21">
      <c r="B1074" s="73"/>
      <c r="C1074" s="74"/>
      <c r="D1074" s="74"/>
      <c r="E1074" s="74"/>
      <c r="F1074" s="75"/>
      <c r="G1074" s="76"/>
      <c r="H1074" s="77"/>
      <c r="I1074" s="108" t="str">
        <f>IF(B1074="","",_xlfn.XLOOKUP(N1074,#REF!,#REF!))</f>
        <v/>
      </c>
      <c r="J1074" s="105" t="str">
        <f>IF(B1074="","",_xlfn.XLOOKUP(N1074,#REF!,芝麻工资表!B:B))</f>
        <v/>
      </c>
      <c r="K1074" s="105" t="str">
        <f t="shared" si="96"/>
        <v/>
      </c>
      <c r="L1074" s="105" t="str">
        <f t="shared" si="97"/>
        <v/>
      </c>
      <c r="M1074" s="105" t="str">
        <f>IF(Q1074="","",_xlfn.XLOOKUP(Q1074,立项!W:W,立项!H:H))</f>
        <v/>
      </c>
      <c r="N1074" s="109" t="str">
        <f t="shared" si="98"/>
        <v/>
      </c>
      <c r="O1074" s="109" t="str">
        <f t="shared" si="99"/>
        <v/>
      </c>
      <c r="P1074" s="110" t="str">
        <f t="shared" si="100"/>
        <v/>
      </c>
      <c r="Q1074" s="114" t="str">
        <f t="shared" si="101"/>
        <v/>
      </c>
      <c r="R1074" s="82"/>
      <c r="S1074" s="81"/>
      <c r="T1074" s="81"/>
      <c r="U1074" s="81"/>
    </row>
    <row r="1075" s="72" customFormat="1" customHeight="1" spans="2:21">
      <c r="B1075" s="73"/>
      <c r="C1075" s="74"/>
      <c r="D1075" s="74"/>
      <c r="E1075" s="74"/>
      <c r="F1075" s="75"/>
      <c r="G1075" s="76"/>
      <c r="H1075" s="77"/>
      <c r="I1075" s="108" t="str">
        <f>IF(B1075="","",_xlfn.XLOOKUP(N1075,#REF!,#REF!))</f>
        <v/>
      </c>
      <c r="J1075" s="105" t="str">
        <f>IF(B1075="","",_xlfn.XLOOKUP(N1075,#REF!,芝麻工资表!B:B))</f>
        <v/>
      </c>
      <c r="K1075" s="105" t="str">
        <f t="shared" si="96"/>
        <v/>
      </c>
      <c r="L1075" s="105" t="str">
        <f t="shared" si="97"/>
        <v/>
      </c>
      <c r="M1075" s="105" t="str">
        <f>IF(Q1075="","",_xlfn.XLOOKUP(Q1075,立项!W:W,立项!H:H))</f>
        <v/>
      </c>
      <c r="N1075" s="109" t="str">
        <f t="shared" si="98"/>
        <v/>
      </c>
      <c r="O1075" s="109" t="str">
        <f t="shared" si="99"/>
        <v/>
      </c>
      <c r="P1075" s="110" t="str">
        <f t="shared" si="100"/>
        <v/>
      </c>
      <c r="Q1075" s="114" t="str">
        <f t="shared" si="101"/>
        <v/>
      </c>
      <c r="R1075" s="82"/>
      <c r="S1075" s="81"/>
      <c r="T1075" s="81"/>
      <c r="U1075" s="81"/>
    </row>
    <row r="1076" s="72" customFormat="1" customHeight="1" spans="2:21">
      <c r="B1076" s="73"/>
      <c r="C1076" s="74"/>
      <c r="D1076" s="74"/>
      <c r="E1076" s="74"/>
      <c r="F1076" s="75"/>
      <c r="G1076" s="76"/>
      <c r="H1076" s="77"/>
      <c r="I1076" s="108" t="str">
        <f>IF(B1076="","",_xlfn.XLOOKUP(N1076,#REF!,#REF!))</f>
        <v/>
      </c>
      <c r="J1076" s="105" t="str">
        <f>IF(B1076="","",_xlfn.XLOOKUP(N1076,#REF!,芝麻工资表!B:B))</f>
        <v/>
      </c>
      <c r="K1076" s="105" t="str">
        <f t="shared" si="96"/>
        <v/>
      </c>
      <c r="L1076" s="105" t="str">
        <f t="shared" si="97"/>
        <v/>
      </c>
      <c r="M1076" s="105" t="str">
        <f>IF(Q1076="","",_xlfn.XLOOKUP(Q1076,立项!W:W,立项!H:H))</f>
        <v/>
      </c>
      <c r="N1076" s="109" t="str">
        <f t="shared" si="98"/>
        <v/>
      </c>
      <c r="O1076" s="109" t="str">
        <f t="shared" si="99"/>
        <v/>
      </c>
      <c r="P1076" s="110" t="str">
        <f t="shared" si="100"/>
        <v/>
      </c>
      <c r="Q1076" s="114" t="str">
        <f t="shared" si="101"/>
        <v/>
      </c>
      <c r="R1076" s="82"/>
      <c r="S1076" s="81"/>
      <c r="T1076" s="81"/>
      <c r="U1076" s="81"/>
    </row>
    <row r="1077" s="72" customFormat="1" customHeight="1" spans="2:21">
      <c r="B1077" s="73"/>
      <c r="C1077" s="74"/>
      <c r="D1077" s="74"/>
      <c r="E1077" s="74"/>
      <c r="F1077" s="75"/>
      <c r="G1077" s="76"/>
      <c r="H1077" s="77"/>
      <c r="I1077" s="108" t="str">
        <f>IF(B1077="","",_xlfn.XLOOKUP(N1077,#REF!,#REF!))</f>
        <v/>
      </c>
      <c r="J1077" s="105" t="str">
        <f>IF(B1077="","",_xlfn.XLOOKUP(N1077,#REF!,芝麻工资表!B:B))</f>
        <v/>
      </c>
      <c r="K1077" s="105" t="str">
        <f t="shared" si="96"/>
        <v/>
      </c>
      <c r="L1077" s="105" t="str">
        <f t="shared" si="97"/>
        <v/>
      </c>
      <c r="M1077" s="105" t="str">
        <f>IF(Q1077="","",_xlfn.XLOOKUP(Q1077,立项!W:W,立项!H:H))</f>
        <v/>
      </c>
      <c r="N1077" s="109" t="str">
        <f t="shared" si="98"/>
        <v/>
      </c>
      <c r="O1077" s="109" t="str">
        <f t="shared" si="99"/>
        <v/>
      </c>
      <c r="P1077" s="110" t="str">
        <f t="shared" si="100"/>
        <v/>
      </c>
      <c r="Q1077" s="114" t="str">
        <f t="shared" si="101"/>
        <v/>
      </c>
      <c r="R1077" s="82"/>
      <c r="S1077" s="81"/>
      <c r="T1077" s="81"/>
      <c r="U1077" s="81"/>
    </row>
    <row r="1078" s="72" customFormat="1" customHeight="1" spans="2:21">
      <c r="B1078" s="73"/>
      <c r="C1078" s="74"/>
      <c r="D1078" s="74"/>
      <c r="E1078" s="74"/>
      <c r="F1078" s="75"/>
      <c r="G1078" s="76"/>
      <c r="H1078" s="77"/>
      <c r="I1078" s="108" t="str">
        <f>IF(B1078="","",_xlfn.XLOOKUP(N1078,#REF!,#REF!))</f>
        <v/>
      </c>
      <c r="J1078" s="105" t="str">
        <f>IF(B1078="","",_xlfn.XLOOKUP(N1078,#REF!,芝麻工资表!B:B))</f>
        <v/>
      </c>
      <c r="K1078" s="105" t="str">
        <f t="shared" si="96"/>
        <v/>
      </c>
      <c r="L1078" s="105" t="str">
        <f t="shared" si="97"/>
        <v/>
      </c>
      <c r="M1078" s="105" t="str">
        <f>IF(Q1078="","",_xlfn.XLOOKUP(Q1078,立项!W:W,立项!H:H))</f>
        <v/>
      </c>
      <c r="N1078" s="109" t="str">
        <f t="shared" si="98"/>
        <v/>
      </c>
      <c r="O1078" s="109" t="str">
        <f t="shared" si="99"/>
        <v/>
      </c>
      <c r="P1078" s="110" t="str">
        <f t="shared" si="100"/>
        <v/>
      </c>
      <c r="Q1078" s="114" t="str">
        <f t="shared" si="101"/>
        <v/>
      </c>
      <c r="R1078" s="82"/>
      <c r="S1078" s="81"/>
      <c r="T1078" s="81"/>
      <c r="U1078" s="81"/>
    </row>
    <row r="1079" s="72" customFormat="1" customHeight="1" spans="2:21">
      <c r="B1079" s="73"/>
      <c r="C1079" s="74"/>
      <c r="D1079" s="74"/>
      <c r="E1079" s="74"/>
      <c r="F1079" s="75"/>
      <c r="G1079" s="76"/>
      <c r="H1079" s="77"/>
      <c r="I1079" s="108" t="str">
        <f>IF(B1079="","",_xlfn.XLOOKUP(N1079,#REF!,#REF!))</f>
        <v/>
      </c>
      <c r="J1079" s="105" t="str">
        <f>IF(B1079="","",_xlfn.XLOOKUP(N1079,#REF!,芝麻工资表!B:B))</f>
        <v/>
      </c>
      <c r="K1079" s="105" t="str">
        <f t="shared" si="96"/>
        <v/>
      </c>
      <c r="L1079" s="105" t="str">
        <f t="shared" si="97"/>
        <v/>
      </c>
      <c r="M1079" s="105" t="str">
        <f>IF(Q1079="","",_xlfn.XLOOKUP(Q1079,立项!W:W,立项!H:H))</f>
        <v/>
      </c>
      <c r="N1079" s="109" t="str">
        <f t="shared" si="98"/>
        <v/>
      </c>
      <c r="O1079" s="109" t="str">
        <f t="shared" si="99"/>
        <v/>
      </c>
      <c r="P1079" s="110" t="str">
        <f t="shared" si="100"/>
        <v/>
      </c>
      <c r="Q1079" s="114" t="str">
        <f t="shared" si="101"/>
        <v/>
      </c>
      <c r="R1079" s="82"/>
      <c r="S1079" s="81"/>
      <c r="T1079" s="81"/>
      <c r="U1079" s="81"/>
    </row>
    <row r="1080" s="72" customFormat="1" customHeight="1" spans="2:21">
      <c r="B1080" s="73"/>
      <c r="C1080" s="74"/>
      <c r="D1080" s="74"/>
      <c r="E1080" s="74"/>
      <c r="F1080" s="75"/>
      <c r="G1080" s="76"/>
      <c r="H1080" s="77"/>
      <c r="I1080" s="108" t="str">
        <f>IF(B1080="","",_xlfn.XLOOKUP(N1080,#REF!,#REF!))</f>
        <v/>
      </c>
      <c r="J1080" s="105" t="str">
        <f>IF(B1080="","",_xlfn.XLOOKUP(N1080,#REF!,芝麻工资表!B:B))</f>
        <v/>
      </c>
      <c r="K1080" s="105" t="str">
        <f t="shared" si="96"/>
        <v/>
      </c>
      <c r="L1080" s="105" t="str">
        <f t="shared" si="97"/>
        <v/>
      </c>
      <c r="M1080" s="105" t="str">
        <f>IF(Q1080="","",_xlfn.XLOOKUP(Q1080,立项!W:W,立项!H:H))</f>
        <v/>
      </c>
      <c r="N1080" s="109" t="str">
        <f t="shared" si="98"/>
        <v/>
      </c>
      <c r="O1080" s="109" t="str">
        <f t="shared" si="99"/>
        <v/>
      </c>
      <c r="P1080" s="110" t="str">
        <f t="shared" si="100"/>
        <v/>
      </c>
      <c r="Q1080" s="114" t="str">
        <f t="shared" si="101"/>
        <v/>
      </c>
      <c r="R1080" s="82"/>
      <c r="S1080" s="81"/>
      <c r="T1080" s="81"/>
      <c r="U1080" s="81"/>
    </row>
    <row r="1081" s="72" customFormat="1" customHeight="1" spans="2:21">
      <c r="B1081" s="73"/>
      <c r="C1081" s="74"/>
      <c r="D1081" s="74"/>
      <c r="E1081" s="74"/>
      <c r="F1081" s="75"/>
      <c r="G1081" s="76"/>
      <c r="H1081" s="77"/>
      <c r="I1081" s="108" t="str">
        <f>IF(B1081="","",_xlfn.XLOOKUP(N1081,#REF!,#REF!))</f>
        <v/>
      </c>
      <c r="J1081" s="105" t="str">
        <f>IF(B1081="","",_xlfn.XLOOKUP(N1081,#REF!,芝麻工资表!B:B))</f>
        <v/>
      </c>
      <c r="K1081" s="105" t="str">
        <f t="shared" si="96"/>
        <v/>
      </c>
      <c r="L1081" s="105" t="str">
        <f t="shared" si="97"/>
        <v/>
      </c>
      <c r="M1081" s="105" t="str">
        <f>IF(Q1081="","",_xlfn.XLOOKUP(Q1081,立项!W:W,立项!H:H))</f>
        <v/>
      </c>
      <c r="N1081" s="109" t="str">
        <f t="shared" si="98"/>
        <v/>
      </c>
      <c r="O1081" s="109" t="str">
        <f t="shared" si="99"/>
        <v/>
      </c>
      <c r="P1081" s="110" t="str">
        <f t="shared" si="100"/>
        <v/>
      </c>
      <c r="Q1081" s="114" t="str">
        <f t="shared" si="101"/>
        <v/>
      </c>
      <c r="R1081" s="82"/>
      <c r="S1081" s="81"/>
      <c r="T1081" s="81"/>
      <c r="U1081" s="81"/>
    </row>
    <row r="1082" s="72" customFormat="1" customHeight="1" spans="2:21">
      <c r="B1082" s="73"/>
      <c r="C1082" s="74"/>
      <c r="D1082" s="74"/>
      <c r="E1082" s="74"/>
      <c r="F1082" s="75"/>
      <c r="G1082" s="76"/>
      <c r="H1082" s="77"/>
      <c r="I1082" s="108" t="str">
        <f>IF(B1082="","",_xlfn.XLOOKUP(N1082,#REF!,#REF!))</f>
        <v/>
      </c>
      <c r="J1082" s="105" t="str">
        <f>IF(B1082="","",_xlfn.XLOOKUP(N1082,#REF!,芝麻工资表!B:B))</f>
        <v/>
      </c>
      <c r="K1082" s="105" t="str">
        <f t="shared" si="96"/>
        <v/>
      </c>
      <c r="L1082" s="105" t="str">
        <f t="shared" si="97"/>
        <v/>
      </c>
      <c r="M1082" s="105" t="str">
        <f>IF(Q1082="","",_xlfn.XLOOKUP(Q1082,立项!W:W,立项!H:H))</f>
        <v/>
      </c>
      <c r="N1082" s="109" t="str">
        <f t="shared" si="98"/>
        <v/>
      </c>
      <c r="O1082" s="109" t="str">
        <f t="shared" si="99"/>
        <v/>
      </c>
      <c r="P1082" s="110" t="str">
        <f t="shared" si="100"/>
        <v/>
      </c>
      <c r="Q1082" s="114" t="str">
        <f t="shared" si="101"/>
        <v/>
      </c>
      <c r="R1082" s="82"/>
      <c r="S1082" s="81"/>
      <c r="T1082" s="81"/>
      <c r="U1082" s="81"/>
    </row>
    <row r="1083" s="72" customFormat="1" customHeight="1" spans="2:21">
      <c r="B1083" s="73"/>
      <c r="C1083" s="74"/>
      <c r="D1083" s="74"/>
      <c r="E1083" s="74"/>
      <c r="F1083" s="75"/>
      <c r="G1083" s="76"/>
      <c r="H1083" s="77"/>
      <c r="I1083" s="108" t="str">
        <f>IF(B1083="","",_xlfn.XLOOKUP(N1083,#REF!,#REF!))</f>
        <v/>
      </c>
      <c r="J1083" s="105" t="str">
        <f>IF(B1083="","",_xlfn.XLOOKUP(N1083,#REF!,芝麻工资表!B:B))</f>
        <v/>
      </c>
      <c r="K1083" s="105" t="str">
        <f t="shared" si="96"/>
        <v/>
      </c>
      <c r="L1083" s="105" t="str">
        <f t="shared" si="97"/>
        <v/>
      </c>
      <c r="M1083" s="105" t="str">
        <f>IF(Q1083="","",_xlfn.XLOOKUP(Q1083,立项!W:W,立项!H:H))</f>
        <v/>
      </c>
      <c r="N1083" s="109" t="str">
        <f t="shared" si="98"/>
        <v/>
      </c>
      <c r="O1083" s="109" t="str">
        <f t="shared" si="99"/>
        <v/>
      </c>
      <c r="P1083" s="110" t="str">
        <f t="shared" si="100"/>
        <v/>
      </c>
      <c r="Q1083" s="114" t="str">
        <f t="shared" si="101"/>
        <v/>
      </c>
      <c r="R1083" s="82"/>
      <c r="S1083" s="81"/>
      <c r="T1083" s="81"/>
      <c r="U1083" s="81"/>
    </row>
    <row r="1084" s="72" customFormat="1" customHeight="1" spans="2:21">
      <c r="B1084" s="73"/>
      <c r="C1084" s="74"/>
      <c r="D1084" s="74"/>
      <c r="E1084" s="74"/>
      <c r="F1084" s="75"/>
      <c r="G1084" s="76"/>
      <c r="H1084" s="77"/>
      <c r="I1084" s="108" t="str">
        <f>IF(B1084="","",_xlfn.XLOOKUP(N1084,#REF!,#REF!))</f>
        <v/>
      </c>
      <c r="J1084" s="105" t="str">
        <f>IF(B1084="","",_xlfn.XLOOKUP(N1084,#REF!,芝麻工资表!B:B))</f>
        <v/>
      </c>
      <c r="K1084" s="105" t="str">
        <f t="shared" si="96"/>
        <v/>
      </c>
      <c r="L1084" s="105" t="str">
        <f t="shared" si="97"/>
        <v/>
      </c>
      <c r="M1084" s="105" t="str">
        <f>IF(Q1084="","",_xlfn.XLOOKUP(Q1084,立项!W:W,立项!H:H))</f>
        <v/>
      </c>
      <c r="N1084" s="109" t="str">
        <f t="shared" si="98"/>
        <v/>
      </c>
      <c r="O1084" s="109" t="str">
        <f t="shared" si="99"/>
        <v/>
      </c>
      <c r="P1084" s="110" t="str">
        <f t="shared" si="100"/>
        <v/>
      </c>
      <c r="Q1084" s="114" t="str">
        <f t="shared" si="101"/>
        <v/>
      </c>
      <c r="R1084" s="82"/>
      <c r="S1084" s="81"/>
      <c r="T1084" s="81"/>
      <c r="U1084" s="81"/>
    </row>
    <row r="1085" s="72" customFormat="1" customHeight="1" spans="2:21">
      <c r="B1085" s="73"/>
      <c r="C1085" s="74"/>
      <c r="D1085" s="74"/>
      <c r="E1085" s="74"/>
      <c r="F1085" s="75"/>
      <c r="G1085" s="76"/>
      <c r="H1085" s="77"/>
      <c r="I1085" s="108" t="str">
        <f>IF(B1085="","",_xlfn.XLOOKUP(N1085,#REF!,#REF!))</f>
        <v/>
      </c>
      <c r="J1085" s="105" t="str">
        <f>IF(B1085="","",_xlfn.XLOOKUP(N1085,#REF!,芝麻工资表!B:B))</f>
        <v/>
      </c>
      <c r="K1085" s="105" t="str">
        <f t="shared" si="96"/>
        <v/>
      </c>
      <c r="L1085" s="105" t="str">
        <f t="shared" si="97"/>
        <v/>
      </c>
      <c r="M1085" s="105" t="str">
        <f>IF(Q1085="","",_xlfn.XLOOKUP(Q1085,立项!W:W,立项!H:H))</f>
        <v/>
      </c>
      <c r="N1085" s="109" t="str">
        <f t="shared" si="98"/>
        <v/>
      </c>
      <c r="O1085" s="109" t="str">
        <f t="shared" si="99"/>
        <v/>
      </c>
      <c r="P1085" s="110" t="str">
        <f t="shared" si="100"/>
        <v/>
      </c>
      <c r="Q1085" s="114" t="str">
        <f t="shared" si="101"/>
        <v/>
      </c>
      <c r="R1085" s="82"/>
      <c r="S1085" s="81"/>
      <c r="T1085" s="81"/>
      <c r="U1085" s="81"/>
    </row>
    <row r="1086" s="72" customFormat="1" customHeight="1" spans="2:21">
      <c r="B1086" s="73"/>
      <c r="C1086" s="74"/>
      <c r="D1086" s="74"/>
      <c r="E1086" s="74"/>
      <c r="F1086" s="75"/>
      <c r="G1086" s="76"/>
      <c r="H1086" s="77"/>
      <c r="I1086" s="108" t="str">
        <f>IF(B1086="","",_xlfn.XLOOKUP(N1086,#REF!,#REF!))</f>
        <v/>
      </c>
      <c r="J1086" s="105" t="str">
        <f>IF(B1086="","",_xlfn.XLOOKUP(N1086,#REF!,芝麻工资表!B:B))</f>
        <v/>
      </c>
      <c r="K1086" s="105" t="str">
        <f t="shared" si="96"/>
        <v/>
      </c>
      <c r="L1086" s="105" t="str">
        <f t="shared" si="97"/>
        <v/>
      </c>
      <c r="M1086" s="105" t="str">
        <f>IF(Q1086="","",_xlfn.XLOOKUP(Q1086,立项!W:W,立项!H:H))</f>
        <v/>
      </c>
      <c r="N1086" s="109" t="str">
        <f t="shared" si="98"/>
        <v/>
      </c>
      <c r="O1086" s="109" t="str">
        <f t="shared" si="99"/>
        <v/>
      </c>
      <c r="P1086" s="110" t="str">
        <f t="shared" si="100"/>
        <v/>
      </c>
      <c r="Q1086" s="114" t="str">
        <f t="shared" si="101"/>
        <v/>
      </c>
      <c r="R1086" s="82"/>
      <c r="S1086" s="81"/>
      <c r="T1086" s="81"/>
      <c r="U1086" s="81"/>
    </row>
    <row r="1087" s="72" customFormat="1" customHeight="1" spans="2:21">
      <c r="B1087" s="73"/>
      <c r="C1087" s="74"/>
      <c r="D1087" s="74"/>
      <c r="E1087" s="74"/>
      <c r="F1087" s="75"/>
      <c r="G1087" s="76"/>
      <c r="H1087" s="77"/>
      <c r="I1087" s="108" t="str">
        <f>IF(B1087="","",_xlfn.XLOOKUP(N1087,#REF!,#REF!))</f>
        <v/>
      </c>
      <c r="J1087" s="105" t="str">
        <f>IF(B1087="","",_xlfn.XLOOKUP(N1087,#REF!,芝麻工资表!B:B))</f>
        <v/>
      </c>
      <c r="K1087" s="105" t="str">
        <f t="shared" si="96"/>
        <v/>
      </c>
      <c r="L1087" s="105" t="str">
        <f t="shared" si="97"/>
        <v/>
      </c>
      <c r="M1087" s="105" t="str">
        <f>IF(Q1087="","",_xlfn.XLOOKUP(Q1087,立项!W:W,立项!H:H))</f>
        <v/>
      </c>
      <c r="N1087" s="109" t="str">
        <f t="shared" si="98"/>
        <v/>
      </c>
      <c r="O1087" s="109" t="str">
        <f t="shared" si="99"/>
        <v/>
      </c>
      <c r="P1087" s="110" t="str">
        <f t="shared" si="100"/>
        <v/>
      </c>
      <c r="Q1087" s="114" t="str">
        <f t="shared" si="101"/>
        <v/>
      </c>
      <c r="R1087" s="82"/>
      <c r="S1087" s="81"/>
      <c r="T1087" s="81"/>
      <c r="U1087" s="81"/>
    </row>
    <row r="1088" s="72" customFormat="1" customHeight="1" spans="2:21">
      <c r="B1088" s="73"/>
      <c r="C1088" s="74"/>
      <c r="D1088" s="74"/>
      <c r="E1088" s="74"/>
      <c r="F1088" s="75"/>
      <c r="G1088" s="76"/>
      <c r="H1088" s="77"/>
      <c r="I1088" s="108" t="str">
        <f>IF(B1088="","",_xlfn.XLOOKUP(N1088,#REF!,#REF!))</f>
        <v/>
      </c>
      <c r="J1088" s="105" t="str">
        <f>IF(B1088="","",_xlfn.XLOOKUP(N1088,#REF!,芝麻工资表!B:B))</f>
        <v/>
      </c>
      <c r="K1088" s="105" t="str">
        <f t="shared" si="96"/>
        <v/>
      </c>
      <c r="L1088" s="105" t="str">
        <f t="shared" si="97"/>
        <v/>
      </c>
      <c r="M1088" s="105" t="str">
        <f>IF(Q1088="","",_xlfn.XLOOKUP(Q1088,立项!W:W,立项!H:H))</f>
        <v/>
      </c>
      <c r="N1088" s="109" t="str">
        <f t="shared" si="98"/>
        <v/>
      </c>
      <c r="O1088" s="109" t="str">
        <f t="shared" si="99"/>
        <v/>
      </c>
      <c r="P1088" s="110" t="str">
        <f t="shared" si="100"/>
        <v/>
      </c>
      <c r="Q1088" s="114" t="str">
        <f t="shared" si="101"/>
        <v/>
      </c>
      <c r="R1088" s="82"/>
      <c r="S1088" s="81"/>
      <c r="T1088" s="81"/>
      <c r="U1088" s="81"/>
    </row>
    <row r="1089" s="72" customFormat="1" customHeight="1" spans="2:21">
      <c r="B1089" s="73"/>
      <c r="C1089" s="74"/>
      <c r="D1089" s="74"/>
      <c r="E1089" s="74"/>
      <c r="F1089" s="75"/>
      <c r="G1089" s="76"/>
      <c r="H1089" s="77"/>
      <c r="I1089" s="108" t="str">
        <f>IF(B1089="","",_xlfn.XLOOKUP(N1089,#REF!,#REF!))</f>
        <v/>
      </c>
      <c r="J1089" s="105" t="str">
        <f>IF(B1089="","",_xlfn.XLOOKUP(N1089,#REF!,芝麻工资表!B:B))</f>
        <v/>
      </c>
      <c r="K1089" s="105" t="str">
        <f t="shared" si="96"/>
        <v/>
      </c>
      <c r="L1089" s="105" t="str">
        <f t="shared" si="97"/>
        <v/>
      </c>
      <c r="M1089" s="105" t="str">
        <f>IF(Q1089="","",_xlfn.XLOOKUP(Q1089,立项!W:W,立项!H:H))</f>
        <v/>
      </c>
      <c r="N1089" s="109" t="str">
        <f t="shared" si="98"/>
        <v/>
      </c>
      <c r="O1089" s="109" t="str">
        <f t="shared" si="99"/>
        <v/>
      </c>
      <c r="P1089" s="110" t="str">
        <f t="shared" si="100"/>
        <v/>
      </c>
      <c r="Q1089" s="114" t="str">
        <f t="shared" si="101"/>
        <v/>
      </c>
      <c r="R1089" s="82"/>
      <c r="S1089" s="81"/>
      <c r="T1089" s="81"/>
      <c r="U1089" s="81"/>
    </row>
    <row r="1090" s="72" customFormat="1" customHeight="1" spans="2:21">
      <c r="B1090" s="73"/>
      <c r="C1090" s="74"/>
      <c r="D1090" s="74"/>
      <c r="E1090" s="74"/>
      <c r="F1090" s="75"/>
      <c r="G1090" s="76"/>
      <c r="H1090" s="77"/>
      <c r="I1090" s="108" t="str">
        <f>IF(B1090="","",_xlfn.XLOOKUP(N1090,#REF!,#REF!))</f>
        <v/>
      </c>
      <c r="J1090" s="105" t="str">
        <f>IF(B1090="","",_xlfn.XLOOKUP(N1090,#REF!,芝麻工资表!B:B))</f>
        <v/>
      </c>
      <c r="K1090" s="105" t="str">
        <f t="shared" ref="K1090:K1153" si="102">IF(F1090="","",F1090-L1090)</f>
        <v/>
      </c>
      <c r="L1090" s="105" t="str">
        <f t="shared" ref="L1090:L1153" si="103">IF(F1090="","",F1090*G1090/(1+G1090))</f>
        <v/>
      </c>
      <c r="M1090" s="105" t="str">
        <f>IF(Q1090="","",_xlfn.XLOOKUP(Q1090,立项!W:W,立项!H:H))</f>
        <v/>
      </c>
      <c r="N1090" s="109" t="str">
        <f t="shared" ref="N1090:N1153" si="104">IF(H1090="","",LEFT(B1090,7))</f>
        <v/>
      </c>
      <c r="O1090" s="109" t="str">
        <f t="shared" ref="O1090:O1153" si="105">IF(H1090="","",MONTH(H1090))</f>
        <v/>
      </c>
      <c r="P1090" s="110" t="str">
        <f t="shared" ref="P1090:P1153" si="106">IF(H1090="","",DAY(H1090))</f>
        <v/>
      </c>
      <c r="Q1090" s="114" t="str">
        <f t="shared" ref="Q1090:Q1153" si="107">IF(B1090="","",MID(B1090,9,16))</f>
        <v/>
      </c>
      <c r="R1090" s="82"/>
      <c r="S1090" s="81"/>
      <c r="T1090" s="81"/>
      <c r="U1090" s="81"/>
    </row>
    <row r="1091" s="72" customFormat="1" customHeight="1" spans="2:21">
      <c r="B1091" s="73"/>
      <c r="C1091" s="74"/>
      <c r="D1091" s="74"/>
      <c r="E1091" s="74"/>
      <c r="F1091" s="75"/>
      <c r="G1091" s="76"/>
      <c r="H1091" s="77"/>
      <c r="I1091" s="108" t="str">
        <f>IF(B1091="","",_xlfn.XLOOKUP(N1091,#REF!,#REF!))</f>
        <v/>
      </c>
      <c r="J1091" s="105" t="str">
        <f>IF(B1091="","",_xlfn.XLOOKUP(N1091,#REF!,芝麻工资表!B:B))</f>
        <v/>
      </c>
      <c r="K1091" s="105" t="str">
        <f t="shared" si="102"/>
        <v/>
      </c>
      <c r="L1091" s="105" t="str">
        <f t="shared" si="103"/>
        <v/>
      </c>
      <c r="M1091" s="105" t="str">
        <f>IF(Q1091="","",_xlfn.XLOOKUP(Q1091,立项!W:W,立项!H:H))</f>
        <v/>
      </c>
      <c r="N1091" s="109" t="str">
        <f t="shared" si="104"/>
        <v/>
      </c>
      <c r="O1091" s="109" t="str">
        <f t="shared" si="105"/>
        <v/>
      </c>
      <c r="P1091" s="110" t="str">
        <f t="shared" si="106"/>
        <v/>
      </c>
      <c r="Q1091" s="114" t="str">
        <f t="shared" si="107"/>
        <v/>
      </c>
      <c r="R1091" s="82"/>
      <c r="S1091" s="81"/>
      <c r="T1091" s="81"/>
      <c r="U1091" s="81"/>
    </row>
    <row r="1092" s="72" customFormat="1" customHeight="1" spans="2:21">
      <c r="B1092" s="73"/>
      <c r="C1092" s="74"/>
      <c r="D1092" s="74"/>
      <c r="E1092" s="74"/>
      <c r="F1092" s="75"/>
      <c r="G1092" s="76"/>
      <c r="H1092" s="77"/>
      <c r="I1092" s="108" t="str">
        <f>IF(B1092="","",_xlfn.XLOOKUP(N1092,#REF!,#REF!))</f>
        <v/>
      </c>
      <c r="J1092" s="105" t="str">
        <f>IF(B1092="","",_xlfn.XLOOKUP(N1092,#REF!,芝麻工资表!B:B))</f>
        <v/>
      </c>
      <c r="K1092" s="105" t="str">
        <f t="shared" si="102"/>
        <v/>
      </c>
      <c r="L1092" s="105" t="str">
        <f t="shared" si="103"/>
        <v/>
      </c>
      <c r="M1092" s="105" t="str">
        <f>IF(Q1092="","",_xlfn.XLOOKUP(Q1092,立项!W:W,立项!H:H))</f>
        <v/>
      </c>
      <c r="N1092" s="109" t="str">
        <f t="shared" si="104"/>
        <v/>
      </c>
      <c r="O1092" s="109" t="str">
        <f t="shared" si="105"/>
        <v/>
      </c>
      <c r="P1092" s="110" t="str">
        <f t="shared" si="106"/>
        <v/>
      </c>
      <c r="Q1092" s="114" t="str">
        <f t="shared" si="107"/>
        <v/>
      </c>
      <c r="R1092" s="82"/>
      <c r="S1092" s="81"/>
      <c r="T1092" s="81"/>
      <c r="U1092" s="81"/>
    </row>
    <row r="1093" s="72" customFormat="1" customHeight="1" spans="2:21">
      <c r="B1093" s="73"/>
      <c r="C1093" s="74"/>
      <c r="D1093" s="74"/>
      <c r="E1093" s="74"/>
      <c r="F1093" s="75"/>
      <c r="G1093" s="76"/>
      <c r="H1093" s="77"/>
      <c r="I1093" s="108" t="str">
        <f>IF(B1093="","",_xlfn.XLOOKUP(N1093,#REF!,#REF!))</f>
        <v/>
      </c>
      <c r="J1093" s="105" t="str">
        <f>IF(B1093="","",_xlfn.XLOOKUP(N1093,#REF!,芝麻工资表!B:B))</f>
        <v/>
      </c>
      <c r="K1093" s="105" t="str">
        <f t="shared" si="102"/>
        <v/>
      </c>
      <c r="L1093" s="105" t="str">
        <f t="shared" si="103"/>
        <v/>
      </c>
      <c r="M1093" s="105" t="str">
        <f>IF(Q1093="","",_xlfn.XLOOKUP(Q1093,立项!W:W,立项!H:H))</f>
        <v/>
      </c>
      <c r="N1093" s="109" t="str">
        <f t="shared" si="104"/>
        <v/>
      </c>
      <c r="O1093" s="109" t="str">
        <f t="shared" si="105"/>
        <v/>
      </c>
      <c r="P1093" s="110" t="str">
        <f t="shared" si="106"/>
        <v/>
      </c>
      <c r="Q1093" s="114" t="str">
        <f t="shared" si="107"/>
        <v/>
      </c>
      <c r="R1093" s="82"/>
      <c r="S1093" s="81"/>
      <c r="T1093" s="81"/>
      <c r="U1093" s="81"/>
    </row>
    <row r="1094" s="72" customFormat="1" customHeight="1" spans="2:21">
      <c r="B1094" s="73"/>
      <c r="C1094" s="74"/>
      <c r="D1094" s="74"/>
      <c r="E1094" s="74"/>
      <c r="F1094" s="75"/>
      <c r="G1094" s="76"/>
      <c r="H1094" s="77"/>
      <c r="I1094" s="108" t="str">
        <f>IF(B1094="","",_xlfn.XLOOKUP(N1094,#REF!,#REF!))</f>
        <v/>
      </c>
      <c r="J1094" s="105" t="str">
        <f>IF(B1094="","",_xlfn.XLOOKUP(N1094,#REF!,芝麻工资表!B:B))</f>
        <v/>
      </c>
      <c r="K1094" s="105" t="str">
        <f t="shared" si="102"/>
        <v/>
      </c>
      <c r="L1094" s="105" t="str">
        <f t="shared" si="103"/>
        <v/>
      </c>
      <c r="M1094" s="105" t="str">
        <f>IF(Q1094="","",_xlfn.XLOOKUP(Q1094,立项!W:W,立项!H:H))</f>
        <v/>
      </c>
      <c r="N1094" s="109" t="str">
        <f t="shared" si="104"/>
        <v/>
      </c>
      <c r="O1094" s="109" t="str">
        <f t="shared" si="105"/>
        <v/>
      </c>
      <c r="P1094" s="110" t="str">
        <f t="shared" si="106"/>
        <v/>
      </c>
      <c r="Q1094" s="114" t="str">
        <f t="shared" si="107"/>
        <v/>
      </c>
      <c r="R1094" s="82"/>
      <c r="S1094" s="81"/>
      <c r="T1094" s="81"/>
      <c r="U1094" s="81"/>
    </row>
    <row r="1095" s="72" customFormat="1" customHeight="1" spans="2:21">
      <c r="B1095" s="73"/>
      <c r="C1095" s="74"/>
      <c r="D1095" s="74"/>
      <c r="E1095" s="74"/>
      <c r="F1095" s="75"/>
      <c r="G1095" s="76"/>
      <c r="H1095" s="77"/>
      <c r="I1095" s="108" t="str">
        <f>IF(B1095="","",_xlfn.XLOOKUP(N1095,#REF!,#REF!))</f>
        <v/>
      </c>
      <c r="J1095" s="105" t="str">
        <f>IF(B1095="","",_xlfn.XLOOKUP(N1095,#REF!,芝麻工资表!B:B))</f>
        <v/>
      </c>
      <c r="K1095" s="105" t="str">
        <f t="shared" si="102"/>
        <v/>
      </c>
      <c r="L1095" s="105" t="str">
        <f t="shared" si="103"/>
        <v/>
      </c>
      <c r="M1095" s="105" t="str">
        <f>IF(Q1095="","",_xlfn.XLOOKUP(Q1095,立项!W:W,立项!H:H))</f>
        <v/>
      </c>
      <c r="N1095" s="109" t="str">
        <f t="shared" si="104"/>
        <v/>
      </c>
      <c r="O1095" s="109" t="str">
        <f t="shared" si="105"/>
        <v/>
      </c>
      <c r="P1095" s="110" t="str">
        <f t="shared" si="106"/>
        <v/>
      </c>
      <c r="Q1095" s="114" t="str">
        <f t="shared" si="107"/>
        <v/>
      </c>
      <c r="R1095" s="82"/>
      <c r="S1095" s="81"/>
      <c r="T1095" s="81"/>
      <c r="U1095" s="81"/>
    </row>
    <row r="1096" s="72" customFormat="1" customHeight="1" spans="2:21">
      <c r="B1096" s="73"/>
      <c r="C1096" s="74"/>
      <c r="D1096" s="74"/>
      <c r="E1096" s="74"/>
      <c r="F1096" s="75"/>
      <c r="G1096" s="76"/>
      <c r="H1096" s="77"/>
      <c r="I1096" s="108" t="str">
        <f>IF(B1096="","",_xlfn.XLOOKUP(N1096,#REF!,#REF!))</f>
        <v/>
      </c>
      <c r="J1096" s="105" t="str">
        <f>IF(B1096="","",_xlfn.XLOOKUP(N1096,#REF!,芝麻工资表!B:B))</f>
        <v/>
      </c>
      <c r="K1096" s="105" t="str">
        <f t="shared" si="102"/>
        <v/>
      </c>
      <c r="L1096" s="105" t="str">
        <f t="shared" si="103"/>
        <v/>
      </c>
      <c r="M1096" s="105" t="str">
        <f>IF(Q1096="","",_xlfn.XLOOKUP(Q1096,立项!W:W,立项!H:H))</f>
        <v/>
      </c>
      <c r="N1096" s="109" t="str">
        <f t="shared" si="104"/>
        <v/>
      </c>
      <c r="O1096" s="109" t="str">
        <f t="shared" si="105"/>
        <v/>
      </c>
      <c r="P1096" s="110" t="str">
        <f t="shared" si="106"/>
        <v/>
      </c>
      <c r="Q1096" s="114" t="str">
        <f t="shared" si="107"/>
        <v/>
      </c>
      <c r="R1096" s="82"/>
      <c r="S1096" s="81"/>
      <c r="T1096" s="81"/>
      <c r="U1096" s="81"/>
    </row>
    <row r="1097" s="72" customFormat="1" customHeight="1" spans="2:21">
      <c r="B1097" s="73"/>
      <c r="C1097" s="74"/>
      <c r="D1097" s="74"/>
      <c r="E1097" s="74"/>
      <c r="F1097" s="75"/>
      <c r="G1097" s="76"/>
      <c r="H1097" s="77"/>
      <c r="I1097" s="108" t="str">
        <f>IF(B1097="","",_xlfn.XLOOKUP(N1097,#REF!,#REF!))</f>
        <v/>
      </c>
      <c r="J1097" s="105" t="str">
        <f>IF(B1097="","",_xlfn.XLOOKUP(N1097,#REF!,芝麻工资表!B:B))</f>
        <v/>
      </c>
      <c r="K1097" s="105" t="str">
        <f t="shared" si="102"/>
        <v/>
      </c>
      <c r="L1097" s="105" t="str">
        <f t="shared" si="103"/>
        <v/>
      </c>
      <c r="M1097" s="105" t="str">
        <f>IF(Q1097="","",_xlfn.XLOOKUP(Q1097,立项!W:W,立项!H:H))</f>
        <v/>
      </c>
      <c r="N1097" s="109" t="str">
        <f t="shared" si="104"/>
        <v/>
      </c>
      <c r="O1097" s="109" t="str">
        <f t="shared" si="105"/>
        <v/>
      </c>
      <c r="P1097" s="110" t="str">
        <f t="shared" si="106"/>
        <v/>
      </c>
      <c r="Q1097" s="114" t="str">
        <f t="shared" si="107"/>
        <v/>
      </c>
      <c r="R1097" s="82"/>
      <c r="S1097" s="81"/>
      <c r="T1097" s="81"/>
      <c r="U1097" s="81"/>
    </row>
    <row r="1098" s="72" customFormat="1" customHeight="1" spans="2:21">
      <c r="B1098" s="73"/>
      <c r="C1098" s="74"/>
      <c r="D1098" s="74"/>
      <c r="E1098" s="74"/>
      <c r="F1098" s="75"/>
      <c r="G1098" s="76"/>
      <c r="H1098" s="77"/>
      <c r="I1098" s="108" t="str">
        <f>IF(B1098="","",_xlfn.XLOOKUP(N1098,#REF!,#REF!))</f>
        <v/>
      </c>
      <c r="J1098" s="105" t="str">
        <f>IF(B1098="","",_xlfn.XLOOKUP(N1098,#REF!,芝麻工资表!B:B))</f>
        <v/>
      </c>
      <c r="K1098" s="105" t="str">
        <f t="shared" si="102"/>
        <v/>
      </c>
      <c r="L1098" s="105" t="str">
        <f t="shared" si="103"/>
        <v/>
      </c>
      <c r="M1098" s="105" t="str">
        <f>IF(Q1098="","",_xlfn.XLOOKUP(Q1098,立项!W:W,立项!H:H))</f>
        <v/>
      </c>
      <c r="N1098" s="109" t="str">
        <f t="shared" si="104"/>
        <v/>
      </c>
      <c r="O1098" s="109" t="str">
        <f t="shared" si="105"/>
        <v/>
      </c>
      <c r="P1098" s="110" t="str">
        <f t="shared" si="106"/>
        <v/>
      </c>
      <c r="Q1098" s="114" t="str">
        <f t="shared" si="107"/>
        <v/>
      </c>
      <c r="R1098" s="82"/>
      <c r="S1098" s="81"/>
      <c r="T1098" s="81"/>
      <c r="U1098" s="81"/>
    </row>
    <row r="1099" s="72" customFormat="1" customHeight="1" spans="2:21">
      <c r="B1099" s="73"/>
      <c r="C1099" s="74"/>
      <c r="D1099" s="74"/>
      <c r="E1099" s="74"/>
      <c r="F1099" s="75"/>
      <c r="G1099" s="76"/>
      <c r="H1099" s="77"/>
      <c r="I1099" s="108" t="str">
        <f>IF(B1099="","",_xlfn.XLOOKUP(N1099,#REF!,#REF!))</f>
        <v/>
      </c>
      <c r="J1099" s="105" t="str">
        <f>IF(B1099="","",_xlfn.XLOOKUP(N1099,#REF!,芝麻工资表!B:B))</f>
        <v/>
      </c>
      <c r="K1099" s="105" t="str">
        <f t="shared" si="102"/>
        <v/>
      </c>
      <c r="L1099" s="105" t="str">
        <f t="shared" si="103"/>
        <v/>
      </c>
      <c r="M1099" s="105" t="str">
        <f>IF(Q1099="","",_xlfn.XLOOKUP(Q1099,立项!W:W,立项!H:H))</f>
        <v/>
      </c>
      <c r="N1099" s="109" t="str">
        <f t="shared" si="104"/>
        <v/>
      </c>
      <c r="O1099" s="109" t="str">
        <f t="shared" si="105"/>
        <v/>
      </c>
      <c r="P1099" s="110" t="str">
        <f t="shared" si="106"/>
        <v/>
      </c>
      <c r="Q1099" s="114" t="str">
        <f t="shared" si="107"/>
        <v/>
      </c>
      <c r="R1099" s="82"/>
      <c r="S1099" s="81"/>
      <c r="T1099" s="81"/>
      <c r="U1099" s="81"/>
    </row>
    <row r="1100" s="72" customFormat="1" customHeight="1" spans="2:21">
      <c r="B1100" s="73"/>
      <c r="C1100" s="74"/>
      <c r="D1100" s="74"/>
      <c r="E1100" s="74"/>
      <c r="F1100" s="75"/>
      <c r="G1100" s="76"/>
      <c r="H1100" s="77"/>
      <c r="I1100" s="108" t="str">
        <f>IF(B1100="","",_xlfn.XLOOKUP(N1100,#REF!,#REF!))</f>
        <v/>
      </c>
      <c r="J1100" s="105" t="str">
        <f>IF(B1100="","",_xlfn.XLOOKUP(N1100,#REF!,芝麻工资表!B:B))</f>
        <v/>
      </c>
      <c r="K1100" s="105" t="str">
        <f t="shared" si="102"/>
        <v/>
      </c>
      <c r="L1100" s="105" t="str">
        <f t="shared" si="103"/>
        <v/>
      </c>
      <c r="M1100" s="105" t="str">
        <f>IF(Q1100="","",_xlfn.XLOOKUP(Q1100,立项!W:W,立项!H:H))</f>
        <v/>
      </c>
      <c r="N1100" s="109" t="str">
        <f t="shared" si="104"/>
        <v/>
      </c>
      <c r="O1100" s="109" t="str">
        <f t="shared" si="105"/>
        <v/>
      </c>
      <c r="P1100" s="110" t="str">
        <f t="shared" si="106"/>
        <v/>
      </c>
      <c r="Q1100" s="114" t="str">
        <f t="shared" si="107"/>
        <v/>
      </c>
      <c r="R1100" s="82"/>
      <c r="S1100" s="81"/>
      <c r="T1100" s="81"/>
      <c r="U1100" s="81"/>
    </row>
    <row r="1101" s="72" customFormat="1" customHeight="1" spans="2:21">
      <c r="B1101" s="73"/>
      <c r="C1101" s="74"/>
      <c r="D1101" s="74"/>
      <c r="E1101" s="74"/>
      <c r="F1101" s="75"/>
      <c r="G1101" s="76"/>
      <c r="H1101" s="77"/>
      <c r="I1101" s="108" t="str">
        <f>IF(B1101="","",_xlfn.XLOOKUP(N1101,#REF!,#REF!))</f>
        <v/>
      </c>
      <c r="J1101" s="105" t="str">
        <f>IF(B1101="","",_xlfn.XLOOKUP(N1101,#REF!,芝麻工资表!B:B))</f>
        <v/>
      </c>
      <c r="K1101" s="105" t="str">
        <f t="shared" si="102"/>
        <v/>
      </c>
      <c r="L1101" s="105" t="str">
        <f t="shared" si="103"/>
        <v/>
      </c>
      <c r="M1101" s="105" t="str">
        <f>IF(Q1101="","",_xlfn.XLOOKUP(Q1101,立项!W:W,立项!H:H))</f>
        <v/>
      </c>
      <c r="N1101" s="109" t="str">
        <f t="shared" si="104"/>
        <v/>
      </c>
      <c r="O1101" s="109" t="str">
        <f t="shared" si="105"/>
        <v/>
      </c>
      <c r="P1101" s="110" t="str">
        <f t="shared" si="106"/>
        <v/>
      </c>
      <c r="Q1101" s="114" t="str">
        <f t="shared" si="107"/>
        <v/>
      </c>
      <c r="R1101" s="82"/>
      <c r="S1101" s="81"/>
      <c r="T1101" s="81"/>
      <c r="U1101" s="81"/>
    </row>
    <row r="1102" s="72" customFormat="1" customHeight="1" spans="2:21">
      <c r="B1102" s="73"/>
      <c r="C1102" s="74"/>
      <c r="D1102" s="74"/>
      <c r="E1102" s="74"/>
      <c r="F1102" s="75"/>
      <c r="G1102" s="76"/>
      <c r="H1102" s="77"/>
      <c r="I1102" s="108" t="str">
        <f>IF(B1102="","",_xlfn.XLOOKUP(N1102,#REF!,#REF!))</f>
        <v/>
      </c>
      <c r="J1102" s="105" t="str">
        <f>IF(B1102="","",_xlfn.XLOOKUP(N1102,#REF!,芝麻工资表!B:B))</f>
        <v/>
      </c>
      <c r="K1102" s="105" t="str">
        <f t="shared" si="102"/>
        <v/>
      </c>
      <c r="L1102" s="105" t="str">
        <f t="shared" si="103"/>
        <v/>
      </c>
      <c r="M1102" s="105" t="str">
        <f>IF(Q1102="","",_xlfn.XLOOKUP(Q1102,立项!W:W,立项!H:H))</f>
        <v/>
      </c>
      <c r="N1102" s="109" t="str">
        <f t="shared" si="104"/>
        <v/>
      </c>
      <c r="O1102" s="109" t="str">
        <f t="shared" si="105"/>
        <v/>
      </c>
      <c r="P1102" s="110" t="str">
        <f t="shared" si="106"/>
        <v/>
      </c>
      <c r="Q1102" s="114" t="str">
        <f t="shared" si="107"/>
        <v/>
      </c>
      <c r="R1102" s="82"/>
      <c r="S1102" s="81"/>
      <c r="T1102" s="81"/>
      <c r="U1102" s="81"/>
    </row>
    <row r="1103" s="72" customFormat="1" customHeight="1" spans="2:21">
      <c r="B1103" s="73"/>
      <c r="C1103" s="74"/>
      <c r="D1103" s="74"/>
      <c r="E1103" s="74"/>
      <c r="F1103" s="75"/>
      <c r="G1103" s="76"/>
      <c r="H1103" s="77"/>
      <c r="I1103" s="108" t="str">
        <f>IF(B1103="","",_xlfn.XLOOKUP(N1103,#REF!,#REF!))</f>
        <v/>
      </c>
      <c r="J1103" s="105" t="str">
        <f>IF(B1103="","",_xlfn.XLOOKUP(N1103,#REF!,芝麻工资表!B:B))</f>
        <v/>
      </c>
      <c r="K1103" s="105" t="str">
        <f t="shared" si="102"/>
        <v/>
      </c>
      <c r="L1103" s="105" t="str">
        <f t="shared" si="103"/>
        <v/>
      </c>
      <c r="M1103" s="105" t="str">
        <f>IF(Q1103="","",_xlfn.XLOOKUP(Q1103,立项!W:W,立项!H:H))</f>
        <v/>
      </c>
      <c r="N1103" s="109" t="str">
        <f t="shared" si="104"/>
        <v/>
      </c>
      <c r="O1103" s="109" t="str">
        <f t="shared" si="105"/>
        <v/>
      </c>
      <c r="P1103" s="110" t="str">
        <f t="shared" si="106"/>
        <v/>
      </c>
      <c r="Q1103" s="114" t="str">
        <f t="shared" si="107"/>
        <v/>
      </c>
      <c r="R1103" s="82"/>
      <c r="S1103" s="81"/>
      <c r="T1103" s="81"/>
      <c r="U1103" s="81"/>
    </row>
    <row r="1104" s="72" customFormat="1" customHeight="1" spans="2:21">
      <c r="B1104" s="73"/>
      <c r="C1104" s="74"/>
      <c r="D1104" s="74"/>
      <c r="E1104" s="74"/>
      <c r="F1104" s="75"/>
      <c r="G1104" s="76"/>
      <c r="H1104" s="77"/>
      <c r="I1104" s="108" t="str">
        <f>IF(B1104="","",_xlfn.XLOOKUP(N1104,#REF!,#REF!))</f>
        <v/>
      </c>
      <c r="J1104" s="105" t="str">
        <f>IF(B1104="","",_xlfn.XLOOKUP(N1104,#REF!,芝麻工资表!B:B))</f>
        <v/>
      </c>
      <c r="K1104" s="105" t="str">
        <f t="shared" si="102"/>
        <v/>
      </c>
      <c r="L1104" s="105" t="str">
        <f t="shared" si="103"/>
        <v/>
      </c>
      <c r="M1104" s="105" t="str">
        <f>IF(Q1104="","",_xlfn.XLOOKUP(Q1104,立项!W:W,立项!H:H))</f>
        <v/>
      </c>
      <c r="N1104" s="109" t="str">
        <f t="shared" si="104"/>
        <v/>
      </c>
      <c r="O1104" s="109" t="str">
        <f t="shared" si="105"/>
        <v/>
      </c>
      <c r="P1104" s="110" t="str">
        <f t="shared" si="106"/>
        <v/>
      </c>
      <c r="Q1104" s="114" t="str">
        <f t="shared" si="107"/>
        <v/>
      </c>
      <c r="R1104" s="82"/>
      <c r="S1104" s="81"/>
      <c r="T1104" s="81"/>
      <c r="U1104" s="81"/>
    </row>
    <row r="1105" s="72" customFormat="1" customHeight="1" spans="2:21">
      <c r="B1105" s="73"/>
      <c r="C1105" s="74"/>
      <c r="D1105" s="74"/>
      <c r="E1105" s="74"/>
      <c r="F1105" s="75"/>
      <c r="G1105" s="76"/>
      <c r="H1105" s="77"/>
      <c r="I1105" s="108" t="str">
        <f>IF(B1105="","",_xlfn.XLOOKUP(N1105,#REF!,#REF!))</f>
        <v/>
      </c>
      <c r="J1105" s="105" t="str">
        <f>IF(B1105="","",_xlfn.XLOOKUP(N1105,#REF!,芝麻工资表!B:B))</f>
        <v/>
      </c>
      <c r="K1105" s="105" t="str">
        <f t="shared" si="102"/>
        <v/>
      </c>
      <c r="L1105" s="105" t="str">
        <f t="shared" si="103"/>
        <v/>
      </c>
      <c r="M1105" s="105" t="str">
        <f>IF(Q1105="","",_xlfn.XLOOKUP(Q1105,立项!W:W,立项!H:H))</f>
        <v/>
      </c>
      <c r="N1105" s="109" t="str">
        <f t="shared" si="104"/>
        <v/>
      </c>
      <c r="O1105" s="109" t="str">
        <f t="shared" si="105"/>
        <v/>
      </c>
      <c r="P1105" s="110" t="str">
        <f t="shared" si="106"/>
        <v/>
      </c>
      <c r="Q1105" s="114" t="str">
        <f t="shared" si="107"/>
        <v/>
      </c>
      <c r="R1105" s="82"/>
      <c r="S1105" s="81"/>
      <c r="T1105" s="81"/>
      <c r="U1105" s="81"/>
    </row>
    <row r="1106" s="72" customFormat="1" customHeight="1" spans="2:21">
      <c r="B1106" s="73"/>
      <c r="C1106" s="74"/>
      <c r="D1106" s="74"/>
      <c r="E1106" s="74"/>
      <c r="F1106" s="75"/>
      <c r="G1106" s="76"/>
      <c r="H1106" s="77"/>
      <c r="I1106" s="108" t="str">
        <f>IF(B1106="","",_xlfn.XLOOKUP(N1106,#REF!,#REF!))</f>
        <v/>
      </c>
      <c r="J1106" s="105" t="str">
        <f>IF(B1106="","",_xlfn.XLOOKUP(N1106,#REF!,芝麻工资表!B:B))</f>
        <v/>
      </c>
      <c r="K1106" s="105" t="str">
        <f t="shared" si="102"/>
        <v/>
      </c>
      <c r="L1106" s="105" t="str">
        <f t="shared" si="103"/>
        <v/>
      </c>
      <c r="M1106" s="105" t="str">
        <f>IF(Q1106="","",_xlfn.XLOOKUP(Q1106,立项!W:W,立项!H:H))</f>
        <v/>
      </c>
      <c r="N1106" s="109" t="str">
        <f t="shared" si="104"/>
        <v/>
      </c>
      <c r="O1106" s="109" t="str">
        <f t="shared" si="105"/>
        <v/>
      </c>
      <c r="P1106" s="110" t="str">
        <f t="shared" si="106"/>
        <v/>
      </c>
      <c r="Q1106" s="114" t="str">
        <f t="shared" si="107"/>
        <v/>
      </c>
      <c r="R1106" s="82"/>
      <c r="S1106" s="81"/>
      <c r="T1106" s="81"/>
      <c r="U1106" s="81"/>
    </row>
    <row r="1107" s="72" customFormat="1" customHeight="1" spans="2:21">
      <c r="B1107" s="73"/>
      <c r="C1107" s="74"/>
      <c r="D1107" s="74"/>
      <c r="E1107" s="74"/>
      <c r="F1107" s="75"/>
      <c r="G1107" s="76"/>
      <c r="H1107" s="77"/>
      <c r="I1107" s="108" t="str">
        <f>IF(B1107="","",_xlfn.XLOOKUP(N1107,#REF!,#REF!))</f>
        <v/>
      </c>
      <c r="J1107" s="105" t="str">
        <f>IF(B1107="","",_xlfn.XLOOKUP(N1107,#REF!,芝麻工资表!B:B))</f>
        <v/>
      </c>
      <c r="K1107" s="105" t="str">
        <f t="shared" si="102"/>
        <v/>
      </c>
      <c r="L1107" s="105" t="str">
        <f t="shared" si="103"/>
        <v/>
      </c>
      <c r="M1107" s="105" t="str">
        <f>IF(Q1107="","",_xlfn.XLOOKUP(Q1107,立项!W:W,立项!H:H))</f>
        <v/>
      </c>
      <c r="N1107" s="109" t="str">
        <f t="shared" si="104"/>
        <v/>
      </c>
      <c r="O1107" s="109" t="str">
        <f t="shared" si="105"/>
        <v/>
      </c>
      <c r="P1107" s="110" t="str">
        <f t="shared" si="106"/>
        <v/>
      </c>
      <c r="Q1107" s="114" t="str">
        <f t="shared" si="107"/>
        <v/>
      </c>
      <c r="R1107" s="82"/>
      <c r="S1107" s="81"/>
      <c r="T1107" s="81"/>
      <c r="U1107" s="81"/>
    </row>
    <row r="1108" s="72" customFormat="1" customHeight="1" spans="2:21">
      <c r="B1108" s="73"/>
      <c r="C1108" s="74"/>
      <c r="D1108" s="74"/>
      <c r="E1108" s="74"/>
      <c r="F1108" s="75"/>
      <c r="G1108" s="76"/>
      <c r="H1108" s="77"/>
      <c r="I1108" s="108" t="str">
        <f>IF(B1108="","",_xlfn.XLOOKUP(N1108,#REF!,#REF!))</f>
        <v/>
      </c>
      <c r="J1108" s="105" t="str">
        <f>IF(B1108="","",_xlfn.XLOOKUP(N1108,#REF!,芝麻工资表!B:B))</f>
        <v/>
      </c>
      <c r="K1108" s="105" t="str">
        <f t="shared" si="102"/>
        <v/>
      </c>
      <c r="L1108" s="105" t="str">
        <f t="shared" si="103"/>
        <v/>
      </c>
      <c r="M1108" s="105" t="str">
        <f>IF(Q1108="","",_xlfn.XLOOKUP(Q1108,立项!W:W,立项!H:H))</f>
        <v/>
      </c>
      <c r="N1108" s="109" t="str">
        <f t="shared" si="104"/>
        <v/>
      </c>
      <c r="O1108" s="109" t="str">
        <f t="shared" si="105"/>
        <v/>
      </c>
      <c r="P1108" s="110" t="str">
        <f t="shared" si="106"/>
        <v/>
      </c>
      <c r="Q1108" s="114" t="str">
        <f t="shared" si="107"/>
        <v/>
      </c>
      <c r="R1108" s="82"/>
      <c r="S1108" s="81"/>
      <c r="T1108" s="81"/>
      <c r="U1108" s="81"/>
    </row>
    <row r="1109" s="72" customFormat="1" customHeight="1" spans="2:21">
      <c r="B1109" s="73"/>
      <c r="C1109" s="74"/>
      <c r="D1109" s="74"/>
      <c r="E1109" s="74"/>
      <c r="F1109" s="75"/>
      <c r="G1109" s="76"/>
      <c r="H1109" s="77"/>
      <c r="I1109" s="108" t="str">
        <f>IF(B1109="","",_xlfn.XLOOKUP(N1109,#REF!,#REF!))</f>
        <v/>
      </c>
      <c r="J1109" s="105" t="str">
        <f>IF(B1109="","",_xlfn.XLOOKUP(N1109,#REF!,芝麻工资表!B:B))</f>
        <v/>
      </c>
      <c r="K1109" s="105" t="str">
        <f t="shared" si="102"/>
        <v/>
      </c>
      <c r="L1109" s="105" t="str">
        <f t="shared" si="103"/>
        <v/>
      </c>
      <c r="M1109" s="105" t="str">
        <f>IF(Q1109="","",_xlfn.XLOOKUP(Q1109,立项!W:W,立项!H:H))</f>
        <v/>
      </c>
      <c r="N1109" s="109" t="str">
        <f t="shared" si="104"/>
        <v/>
      </c>
      <c r="O1109" s="109" t="str">
        <f t="shared" si="105"/>
        <v/>
      </c>
      <c r="P1109" s="110" t="str">
        <f t="shared" si="106"/>
        <v/>
      </c>
      <c r="Q1109" s="114" t="str">
        <f t="shared" si="107"/>
        <v/>
      </c>
      <c r="R1109" s="82"/>
      <c r="S1109" s="81"/>
      <c r="T1109" s="81"/>
      <c r="U1109" s="81"/>
    </row>
    <row r="1110" s="72" customFormat="1" customHeight="1" spans="2:21">
      <c r="B1110" s="73"/>
      <c r="C1110" s="74"/>
      <c r="D1110" s="74"/>
      <c r="E1110" s="74"/>
      <c r="F1110" s="75"/>
      <c r="G1110" s="76"/>
      <c r="H1110" s="77"/>
      <c r="I1110" s="108" t="str">
        <f>IF(B1110="","",_xlfn.XLOOKUP(N1110,#REF!,#REF!))</f>
        <v/>
      </c>
      <c r="J1110" s="105" t="str">
        <f>IF(B1110="","",_xlfn.XLOOKUP(N1110,#REF!,芝麻工资表!B:B))</f>
        <v/>
      </c>
      <c r="K1110" s="105" t="str">
        <f t="shared" si="102"/>
        <v/>
      </c>
      <c r="L1110" s="105" t="str">
        <f t="shared" si="103"/>
        <v/>
      </c>
      <c r="M1110" s="105" t="str">
        <f>IF(Q1110="","",_xlfn.XLOOKUP(Q1110,立项!W:W,立项!H:H))</f>
        <v/>
      </c>
      <c r="N1110" s="109" t="str">
        <f t="shared" si="104"/>
        <v/>
      </c>
      <c r="O1110" s="109" t="str">
        <f t="shared" si="105"/>
        <v/>
      </c>
      <c r="P1110" s="110" t="str">
        <f t="shared" si="106"/>
        <v/>
      </c>
      <c r="Q1110" s="114" t="str">
        <f t="shared" si="107"/>
        <v/>
      </c>
      <c r="R1110" s="82"/>
      <c r="S1110" s="81"/>
      <c r="T1110" s="81"/>
      <c r="U1110" s="81"/>
    </row>
    <row r="1111" s="72" customFormat="1" customHeight="1" spans="2:21">
      <c r="B1111" s="73"/>
      <c r="C1111" s="74"/>
      <c r="D1111" s="74"/>
      <c r="E1111" s="74"/>
      <c r="F1111" s="75"/>
      <c r="G1111" s="76"/>
      <c r="H1111" s="77"/>
      <c r="I1111" s="108" t="str">
        <f>IF(B1111="","",_xlfn.XLOOKUP(N1111,#REF!,#REF!))</f>
        <v/>
      </c>
      <c r="J1111" s="105" t="str">
        <f>IF(B1111="","",_xlfn.XLOOKUP(N1111,#REF!,芝麻工资表!B:B))</f>
        <v/>
      </c>
      <c r="K1111" s="105" t="str">
        <f t="shared" si="102"/>
        <v/>
      </c>
      <c r="L1111" s="105" t="str">
        <f t="shared" si="103"/>
        <v/>
      </c>
      <c r="M1111" s="105" t="str">
        <f>IF(Q1111="","",_xlfn.XLOOKUP(Q1111,立项!W:W,立项!H:H))</f>
        <v/>
      </c>
      <c r="N1111" s="109" t="str">
        <f t="shared" si="104"/>
        <v/>
      </c>
      <c r="O1111" s="109" t="str">
        <f t="shared" si="105"/>
        <v/>
      </c>
      <c r="P1111" s="110" t="str">
        <f t="shared" si="106"/>
        <v/>
      </c>
      <c r="Q1111" s="114" t="str">
        <f t="shared" si="107"/>
        <v/>
      </c>
      <c r="R1111" s="82"/>
      <c r="S1111" s="81"/>
      <c r="T1111" s="81"/>
      <c r="U1111" s="81"/>
    </row>
    <row r="1112" s="72" customFormat="1" customHeight="1" spans="2:21">
      <c r="B1112" s="73"/>
      <c r="C1112" s="74"/>
      <c r="D1112" s="74"/>
      <c r="E1112" s="74"/>
      <c r="F1112" s="75"/>
      <c r="G1112" s="76"/>
      <c r="H1112" s="77"/>
      <c r="I1112" s="108" t="str">
        <f>IF(B1112="","",_xlfn.XLOOKUP(N1112,#REF!,#REF!))</f>
        <v/>
      </c>
      <c r="J1112" s="105" t="str">
        <f>IF(B1112="","",_xlfn.XLOOKUP(N1112,#REF!,芝麻工资表!B:B))</f>
        <v/>
      </c>
      <c r="K1112" s="105" t="str">
        <f t="shared" si="102"/>
        <v/>
      </c>
      <c r="L1112" s="105" t="str">
        <f t="shared" si="103"/>
        <v/>
      </c>
      <c r="M1112" s="105" t="str">
        <f>IF(Q1112="","",_xlfn.XLOOKUP(Q1112,立项!W:W,立项!H:H))</f>
        <v/>
      </c>
      <c r="N1112" s="109" t="str">
        <f t="shared" si="104"/>
        <v/>
      </c>
      <c r="O1112" s="109" t="str">
        <f t="shared" si="105"/>
        <v/>
      </c>
      <c r="P1112" s="110" t="str">
        <f t="shared" si="106"/>
        <v/>
      </c>
      <c r="Q1112" s="114" t="str">
        <f t="shared" si="107"/>
        <v/>
      </c>
      <c r="R1112" s="82"/>
      <c r="S1112" s="81"/>
      <c r="T1112" s="81"/>
      <c r="U1112" s="81"/>
    </row>
    <row r="1113" s="72" customFormat="1" customHeight="1" spans="2:21">
      <c r="B1113" s="73"/>
      <c r="C1113" s="74"/>
      <c r="D1113" s="74"/>
      <c r="E1113" s="74"/>
      <c r="F1113" s="75"/>
      <c r="G1113" s="76"/>
      <c r="H1113" s="77"/>
      <c r="I1113" s="108" t="str">
        <f>IF(B1113="","",_xlfn.XLOOKUP(N1113,#REF!,#REF!))</f>
        <v/>
      </c>
      <c r="J1113" s="105" t="str">
        <f>IF(B1113="","",_xlfn.XLOOKUP(N1113,#REF!,芝麻工资表!B:B))</f>
        <v/>
      </c>
      <c r="K1113" s="105" t="str">
        <f t="shared" si="102"/>
        <v/>
      </c>
      <c r="L1113" s="105" t="str">
        <f t="shared" si="103"/>
        <v/>
      </c>
      <c r="M1113" s="105" t="str">
        <f>IF(Q1113="","",_xlfn.XLOOKUP(Q1113,立项!W:W,立项!H:H))</f>
        <v/>
      </c>
      <c r="N1113" s="109" t="str">
        <f t="shared" si="104"/>
        <v/>
      </c>
      <c r="O1113" s="109" t="str">
        <f t="shared" si="105"/>
        <v/>
      </c>
      <c r="P1113" s="110" t="str">
        <f t="shared" si="106"/>
        <v/>
      </c>
      <c r="Q1113" s="114" t="str">
        <f t="shared" si="107"/>
        <v/>
      </c>
      <c r="R1113" s="82"/>
      <c r="S1113" s="81"/>
      <c r="T1113" s="81"/>
      <c r="U1113" s="81"/>
    </row>
    <row r="1114" s="72" customFormat="1" customHeight="1" spans="2:21">
      <c r="B1114" s="73"/>
      <c r="C1114" s="74"/>
      <c r="D1114" s="74"/>
      <c r="E1114" s="74"/>
      <c r="F1114" s="75"/>
      <c r="G1114" s="76"/>
      <c r="H1114" s="77"/>
      <c r="I1114" s="108" t="str">
        <f>IF(B1114="","",_xlfn.XLOOKUP(N1114,#REF!,#REF!))</f>
        <v/>
      </c>
      <c r="J1114" s="105" t="str">
        <f>IF(B1114="","",_xlfn.XLOOKUP(N1114,#REF!,芝麻工资表!B:B))</f>
        <v/>
      </c>
      <c r="K1114" s="105" t="str">
        <f t="shared" si="102"/>
        <v/>
      </c>
      <c r="L1114" s="105" t="str">
        <f t="shared" si="103"/>
        <v/>
      </c>
      <c r="M1114" s="105" t="str">
        <f>IF(Q1114="","",_xlfn.XLOOKUP(Q1114,立项!W:W,立项!H:H))</f>
        <v/>
      </c>
      <c r="N1114" s="109" t="str">
        <f t="shared" si="104"/>
        <v/>
      </c>
      <c r="O1114" s="109" t="str">
        <f t="shared" si="105"/>
        <v/>
      </c>
      <c r="P1114" s="110" t="str">
        <f t="shared" si="106"/>
        <v/>
      </c>
      <c r="Q1114" s="114" t="str">
        <f t="shared" si="107"/>
        <v/>
      </c>
      <c r="R1114" s="82"/>
      <c r="S1114" s="81"/>
      <c r="T1114" s="81"/>
      <c r="U1114" s="81"/>
    </row>
    <row r="1115" s="72" customFormat="1" customHeight="1" spans="2:21">
      <c r="B1115" s="73"/>
      <c r="C1115" s="74"/>
      <c r="D1115" s="74"/>
      <c r="E1115" s="74"/>
      <c r="F1115" s="75"/>
      <c r="G1115" s="76"/>
      <c r="H1115" s="77"/>
      <c r="I1115" s="108" t="str">
        <f>IF(B1115="","",_xlfn.XLOOKUP(N1115,#REF!,#REF!))</f>
        <v/>
      </c>
      <c r="J1115" s="105" t="str">
        <f>IF(B1115="","",_xlfn.XLOOKUP(N1115,#REF!,芝麻工资表!B:B))</f>
        <v/>
      </c>
      <c r="K1115" s="105" t="str">
        <f t="shared" si="102"/>
        <v/>
      </c>
      <c r="L1115" s="105" t="str">
        <f t="shared" si="103"/>
        <v/>
      </c>
      <c r="M1115" s="105" t="str">
        <f>IF(Q1115="","",_xlfn.XLOOKUP(Q1115,立项!W:W,立项!H:H))</f>
        <v/>
      </c>
      <c r="N1115" s="109" t="str">
        <f t="shared" si="104"/>
        <v/>
      </c>
      <c r="O1115" s="109" t="str">
        <f t="shared" si="105"/>
        <v/>
      </c>
      <c r="P1115" s="110" t="str">
        <f t="shared" si="106"/>
        <v/>
      </c>
      <c r="Q1115" s="114" t="str">
        <f t="shared" si="107"/>
        <v/>
      </c>
      <c r="R1115" s="82"/>
      <c r="S1115" s="81"/>
      <c r="T1115" s="81"/>
      <c r="U1115" s="81"/>
    </row>
    <row r="1116" s="72" customFormat="1" customHeight="1" spans="2:21">
      <c r="B1116" s="73"/>
      <c r="C1116" s="74"/>
      <c r="D1116" s="74"/>
      <c r="E1116" s="74"/>
      <c r="F1116" s="75"/>
      <c r="G1116" s="76"/>
      <c r="H1116" s="77"/>
      <c r="I1116" s="108" t="str">
        <f>IF(B1116="","",_xlfn.XLOOKUP(N1116,#REF!,#REF!))</f>
        <v/>
      </c>
      <c r="J1116" s="105" t="str">
        <f>IF(B1116="","",_xlfn.XLOOKUP(N1116,#REF!,芝麻工资表!B:B))</f>
        <v/>
      </c>
      <c r="K1116" s="105" t="str">
        <f t="shared" si="102"/>
        <v/>
      </c>
      <c r="L1116" s="105" t="str">
        <f t="shared" si="103"/>
        <v/>
      </c>
      <c r="M1116" s="105" t="str">
        <f>IF(Q1116="","",_xlfn.XLOOKUP(Q1116,立项!W:W,立项!H:H))</f>
        <v/>
      </c>
      <c r="N1116" s="109" t="str">
        <f t="shared" si="104"/>
        <v/>
      </c>
      <c r="O1116" s="109" t="str">
        <f t="shared" si="105"/>
        <v/>
      </c>
      <c r="P1116" s="110" t="str">
        <f t="shared" si="106"/>
        <v/>
      </c>
      <c r="Q1116" s="114" t="str">
        <f t="shared" si="107"/>
        <v/>
      </c>
      <c r="R1116" s="82"/>
      <c r="S1116" s="81"/>
      <c r="T1116" s="81"/>
      <c r="U1116" s="81"/>
    </row>
    <row r="1117" s="72" customFormat="1" customHeight="1" spans="2:21">
      <c r="B1117" s="73"/>
      <c r="C1117" s="74"/>
      <c r="D1117" s="74"/>
      <c r="E1117" s="74"/>
      <c r="F1117" s="75"/>
      <c r="G1117" s="76"/>
      <c r="H1117" s="77"/>
      <c r="I1117" s="108" t="str">
        <f>IF(B1117="","",_xlfn.XLOOKUP(N1117,#REF!,#REF!))</f>
        <v/>
      </c>
      <c r="J1117" s="105" t="str">
        <f>IF(B1117="","",_xlfn.XLOOKUP(N1117,#REF!,芝麻工资表!B:B))</f>
        <v/>
      </c>
      <c r="K1117" s="105" t="str">
        <f t="shared" si="102"/>
        <v/>
      </c>
      <c r="L1117" s="105" t="str">
        <f t="shared" si="103"/>
        <v/>
      </c>
      <c r="M1117" s="105" t="str">
        <f>IF(Q1117="","",_xlfn.XLOOKUP(Q1117,立项!W:W,立项!H:H))</f>
        <v/>
      </c>
      <c r="N1117" s="109" t="str">
        <f t="shared" si="104"/>
        <v/>
      </c>
      <c r="O1117" s="109" t="str">
        <f t="shared" si="105"/>
        <v/>
      </c>
      <c r="P1117" s="110" t="str">
        <f t="shared" si="106"/>
        <v/>
      </c>
      <c r="Q1117" s="114" t="str">
        <f t="shared" si="107"/>
        <v/>
      </c>
      <c r="R1117" s="82"/>
      <c r="S1117" s="81"/>
      <c r="T1117" s="81"/>
      <c r="U1117" s="81"/>
    </row>
    <row r="1118" s="72" customFormat="1" customHeight="1" spans="2:21">
      <c r="B1118" s="73"/>
      <c r="C1118" s="74"/>
      <c r="D1118" s="74"/>
      <c r="E1118" s="74"/>
      <c r="F1118" s="75"/>
      <c r="G1118" s="76"/>
      <c r="H1118" s="77"/>
      <c r="I1118" s="108" t="str">
        <f>IF(B1118="","",_xlfn.XLOOKUP(N1118,#REF!,#REF!))</f>
        <v/>
      </c>
      <c r="J1118" s="105" t="str">
        <f>IF(B1118="","",_xlfn.XLOOKUP(N1118,#REF!,芝麻工资表!B:B))</f>
        <v/>
      </c>
      <c r="K1118" s="105" t="str">
        <f t="shared" si="102"/>
        <v/>
      </c>
      <c r="L1118" s="105" t="str">
        <f t="shared" si="103"/>
        <v/>
      </c>
      <c r="M1118" s="105" t="str">
        <f>IF(Q1118="","",_xlfn.XLOOKUP(Q1118,立项!W:W,立项!H:H))</f>
        <v/>
      </c>
      <c r="N1118" s="109" t="str">
        <f t="shared" si="104"/>
        <v/>
      </c>
      <c r="O1118" s="109" t="str">
        <f t="shared" si="105"/>
        <v/>
      </c>
      <c r="P1118" s="110" t="str">
        <f t="shared" si="106"/>
        <v/>
      </c>
      <c r="Q1118" s="114" t="str">
        <f t="shared" si="107"/>
        <v/>
      </c>
      <c r="R1118" s="82"/>
      <c r="S1118" s="81"/>
      <c r="T1118" s="81"/>
      <c r="U1118" s="81"/>
    </row>
    <row r="1119" s="72" customFormat="1" customHeight="1" spans="2:21">
      <c r="B1119" s="73"/>
      <c r="C1119" s="74"/>
      <c r="D1119" s="74"/>
      <c r="E1119" s="74"/>
      <c r="F1119" s="75"/>
      <c r="G1119" s="76"/>
      <c r="H1119" s="77"/>
      <c r="I1119" s="108" t="str">
        <f>IF(B1119="","",_xlfn.XLOOKUP(N1119,#REF!,#REF!))</f>
        <v/>
      </c>
      <c r="J1119" s="105" t="str">
        <f>IF(B1119="","",_xlfn.XLOOKUP(N1119,#REF!,芝麻工资表!B:B))</f>
        <v/>
      </c>
      <c r="K1119" s="105" t="str">
        <f t="shared" si="102"/>
        <v/>
      </c>
      <c r="L1119" s="105" t="str">
        <f t="shared" si="103"/>
        <v/>
      </c>
      <c r="M1119" s="105" t="str">
        <f>IF(Q1119="","",_xlfn.XLOOKUP(Q1119,立项!W:W,立项!H:H))</f>
        <v/>
      </c>
      <c r="N1119" s="109" t="str">
        <f t="shared" si="104"/>
        <v/>
      </c>
      <c r="O1119" s="109" t="str">
        <f t="shared" si="105"/>
        <v/>
      </c>
      <c r="P1119" s="110" t="str">
        <f t="shared" si="106"/>
        <v/>
      </c>
      <c r="Q1119" s="114" t="str">
        <f t="shared" si="107"/>
        <v/>
      </c>
      <c r="R1119" s="82"/>
      <c r="S1119" s="81"/>
      <c r="T1119" s="81"/>
      <c r="U1119" s="81"/>
    </row>
    <row r="1120" s="72" customFormat="1" customHeight="1" spans="2:21">
      <c r="B1120" s="73"/>
      <c r="C1120" s="74"/>
      <c r="D1120" s="74"/>
      <c r="E1120" s="74"/>
      <c r="F1120" s="75"/>
      <c r="G1120" s="76"/>
      <c r="H1120" s="77"/>
      <c r="I1120" s="108" t="str">
        <f>IF(B1120="","",_xlfn.XLOOKUP(N1120,#REF!,#REF!))</f>
        <v/>
      </c>
      <c r="J1120" s="105" t="str">
        <f>IF(B1120="","",_xlfn.XLOOKUP(N1120,#REF!,芝麻工资表!B:B))</f>
        <v/>
      </c>
      <c r="K1120" s="105" t="str">
        <f t="shared" si="102"/>
        <v/>
      </c>
      <c r="L1120" s="105" t="str">
        <f t="shared" si="103"/>
        <v/>
      </c>
      <c r="M1120" s="105" t="str">
        <f>IF(Q1120="","",_xlfn.XLOOKUP(Q1120,立项!W:W,立项!H:H))</f>
        <v/>
      </c>
      <c r="N1120" s="109" t="str">
        <f t="shared" si="104"/>
        <v/>
      </c>
      <c r="O1120" s="109" t="str">
        <f t="shared" si="105"/>
        <v/>
      </c>
      <c r="P1120" s="110" t="str">
        <f t="shared" si="106"/>
        <v/>
      </c>
      <c r="Q1120" s="114" t="str">
        <f t="shared" si="107"/>
        <v/>
      </c>
      <c r="R1120" s="82"/>
      <c r="S1120" s="81"/>
      <c r="T1120" s="81"/>
      <c r="U1120" s="81"/>
    </row>
    <row r="1121" s="72" customFormat="1" customHeight="1" spans="2:21">
      <c r="B1121" s="73"/>
      <c r="C1121" s="74"/>
      <c r="D1121" s="74"/>
      <c r="E1121" s="74"/>
      <c r="F1121" s="75"/>
      <c r="G1121" s="76"/>
      <c r="H1121" s="77"/>
      <c r="I1121" s="108" t="str">
        <f>IF(B1121="","",_xlfn.XLOOKUP(N1121,#REF!,#REF!))</f>
        <v/>
      </c>
      <c r="J1121" s="105" t="str">
        <f>IF(B1121="","",_xlfn.XLOOKUP(N1121,#REF!,芝麻工资表!B:B))</f>
        <v/>
      </c>
      <c r="K1121" s="105" t="str">
        <f t="shared" si="102"/>
        <v/>
      </c>
      <c r="L1121" s="105" t="str">
        <f t="shared" si="103"/>
        <v/>
      </c>
      <c r="M1121" s="105" t="str">
        <f>IF(Q1121="","",_xlfn.XLOOKUP(Q1121,立项!W:W,立项!H:H))</f>
        <v/>
      </c>
      <c r="N1121" s="109" t="str">
        <f t="shared" si="104"/>
        <v/>
      </c>
      <c r="O1121" s="109" t="str">
        <f t="shared" si="105"/>
        <v/>
      </c>
      <c r="P1121" s="110" t="str">
        <f t="shared" si="106"/>
        <v/>
      </c>
      <c r="Q1121" s="114" t="str">
        <f t="shared" si="107"/>
        <v/>
      </c>
      <c r="R1121" s="82"/>
      <c r="S1121" s="81"/>
      <c r="T1121" s="81"/>
      <c r="U1121" s="81"/>
    </row>
    <row r="1122" s="72" customFormat="1" customHeight="1" spans="2:21">
      <c r="B1122" s="73"/>
      <c r="C1122" s="74"/>
      <c r="D1122" s="74"/>
      <c r="E1122" s="74"/>
      <c r="F1122" s="75"/>
      <c r="G1122" s="76"/>
      <c r="H1122" s="77"/>
      <c r="I1122" s="108" t="str">
        <f>IF(B1122="","",_xlfn.XLOOKUP(N1122,#REF!,#REF!))</f>
        <v/>
      </c>
      <c r="J1122" s="105" t="str">
        <f>IF(B1122="","",_xlfn.XLOOKUP(N1122,#REF!,芝麻工资表!B:B))</f>
        <v/>
      </c>
      <c r="K1122" s="105" t="str">
        <f t="shared" si="102"/>
        <v/>
      </c>
      <c r="L1122" s="105" t="str">
        <f t="shared" si="103"/>
        <v/>
      </c>
      <c r="M1122" s="105" t="str">
        <f>IF(Q1122="","",_xlfn.XLOOKUP(Q1122,立项!W:W,立项!H:H))</f>
        <v/>
      </c>
      <c r="N1122" s="109" t="str">
        <f t="shared" si="104"/>
        <v/>
      </c>
      <c r="O1122" s="109" t="str">
        <f t="shared" si="105"/>
        <v/>
      </c>
      <c r="P1122" s="110" t="str">
        <f t="shared" si="106"/>
        <v/>
      </c>
      <c r="Q1122" s="114" t="str">
        <f t="shared" si="107"/>
        <v/>
      </c>
      <c r="R1122" s="82"/>
      <c r="S1122" s="81"/>
      <c r="T1122" s="81"/>
      <c r="U1122" s="81"/>
    </row>
    <row r="1123" s="72" customFormat="1" customHeight="1" spans="2:21">
      <c r="B1123" s="73"/>
      <c r="C1123" s="74"/>
      <c r="D1123" s="74"/>
      <c r="E1123" s="74"/>
      <c r="F1123" s="75"/>
      <c r="G1123" s="76"/>
      <c r="H1123" s="77"/>
      <c r="I1123" s="108" t="str">
        <f>IF(B1123="","",_xlfn.XLOOKUP(N1123,#REF!,#REF!))</f>
        <v/>
      </c>
      <c r="J1123" s="105" t="str">
        <f>IF(B1123="","",_xlfn.XLOOKUP(N1123,#REF!,芝麻工资表!B:B))</f>
        <v/>
      </c>
      <c r="K1123" s="105" t="str">
        <f t="shared" si="102"/>
        <v/>
      </c>
      <c r="L1123" s="105" t="str">
        <f t="shared" si="103"/>
        <v/>
      </c>
      <c r="M1123" s="105" t="str">
        <f>IF(Q1123="","",_xlfn.XLOOKUP(Q1123,立项!W:W,立项!H:H))</f>
        <v/>
      </c>
      <c r="N1123" s="109" t="str">
        <f t="shared" si="104"/>
        <v/>
      </c>
      <c r="O1123" s="109" t="str">
        <f t="shared" si="105"/>
        <v/>
      </c>
      <c r="P1123" s="110" t="str">
        <f t="shared" si="106"/>
        <v/>
      </c>
      <c r="Q1123" s="114" t="str">
        <f t="shared" si="107"/>
        <v/>
      </c>
      <c r="R1123" s="82"/>
      <c r="S1123" s="81"/>
      <c r="T1123" s="81"/>
      <c r="U1123" s="81"/>
    </row>
    <row r="1124" s="72" customFormat="1" customHeight="1" spans="2:21">
      <c r="B1124" s="73"/>
      <c r="C1124" s="74"/>
      <c r="D1124" s="74"/>
      <c r="E1124" s="74"/>
      <c r="F1124" s="75"/>
      <c r="G1124" s="76"/>
      <c r="H1124" s="77"/>
      <c r="I1124" s="108" t="str">
        <f>IF(B1124="","",_xlfn.XLOOKUP(N1124,#REF!,#REF!))</f>
        <v/>
      </c>
      <c r="J1124" s="105" t="str">
        <f>IF(B1124="","",_xlfn.XLOOKUP(N1124,#REF!,芝麻工资表!B:B))</f>
        <v/>
      </c>
      <c r="K1124" s="105" t="str">
        <f t="shared" si="102"/>
        <v/>
      </c>
      <c r="L1124" s="105" t="str">
        <f t="shared" si="103"/>
        <v/>
      </c>
      <c r="M1124" s="105" t="str">
        <f>IF(Q1124="","",_xlfn.XLOOKUP(Q1124,立项!W:W,立项!H:H))</f>
        <v/>
      </c>
      <c r="N1124" s="109" t="str">
        <f t="shared" si="104"/>
        <v/>
      </c>
      <c r="O1124" s="109" t="str">
        <f t="shared" si="105"/>
        <v/>
      </c>
      <c r="P1124" s="110" t="str">
        <f t="shared" si="106"/>
        <v/>
      </c>
      <c r="Q1124" s="114" t="str">
        <f t="shared" si="107"/>
        <v/>
      </c>
      <c r="R1124" s="82"/>
      <c r="S1124" s="81"/>
      <c r="T1124" s="81"/>
      <c r="U1124" s="81"/>
    </row>
    <row r="1125" s="72" customFormat="1" customHeight="1" spans="2:21">
      <c r="B1125" s="73"/>
      <c r="C1125" s="74"/>
      <c r="D1125" s="74"/>
      <c r="E1125" s="74"/>
      <c r="F1125" s="75"/>
      <c r="G1125" s="76"/>
      <c r="H1125" s="77"/>
      <c r="I1125" s="108" t="str">
        <f>IF(B1125="","",_xlfn.XLOOKUP(N1125,#REF!,#REF!))</f>
        <v/>
      </c>
      <c r="J1125" s="105" t="str">
        <f>IF(B1125="","",_xlfn.XLOOKUP(N1125,#REF!,芝麻工资表!B:B))</f>
        <v/>
      </c>
      <c r="K1125" s="105" t="str">
        <f t="shared" si="102"/>
        <v/>
      </c>
      <c r="L1125" s="105" t="str">
        <f t="shared" si="103"/>
        <v/>
      </c>
      <c r="M1125" s="105" t="str">
        <f>IF(Q1125="","",_xlfn.XLOOKUP(Q1125,立项!W:W,立项!H:H))</f>
        <v/>
      </c>
      <c r="N1125" s="109" t="str">
        <f t="shared" si="104"/>
        <v/>
      </c>
      <c r="O1125" s="109" t="str">
        <f t="shared" si="105"/>
        <v/>
      </c>
      <c r="P1125" s="110" t="str">
        <f t="shared" si="106"/>
        <v/>
      </c>
      <c r="Q1125" s="114" t="str">
        <f t="shared" si="107"/>
        <v/>
      </c>
      <c r="R1125" s="82"/>
      <c r="S1125" s="81"/>
      <c r="T1125" s="81"/>
      <c r="U1125" s="81"/>
    </row>
    <row r="1126" s="72" customFormat="1" customHeight="1" spans="2:21">
      <c r="B1126" s="73"/>
      <c r="C1126" s="74"/>
      <c r="D1126" s="74"/>
      <c r="E1126" s="74"/>
      <c r="F1126" s="75"/>
      <c r="G1126" s="76"/>
      <c r="H1126" s="77"/>
      <c r="I1126" s="108" t="str">
        <f>IF(B1126="","",_xlfn.XLOOKUP(N1126,#REF!,#REF!))</f>
        <v/>
      </c>
      <c r="J1126" s="105" t="str">
        <f>IF(B1126="","",_xlfn.XLOOKUP(N1126,#REF!,芝麻工资表!B:B))</f>
        <v/>
      </c>
      <c r="K1126" s="105" t="str">
        <f t="shared" si="102"/>
        <v/>
      </c>
      <c r="L1126" s="105" t="str">
        <f t="shared" si="103"/>
        <v/>
      </c>
      <c r="M1126" s="105" t="str">
        <f>IF(Q1126="","",_xlfn.XLOOKUP(Q1126,立项!W:W,立项!H:H))</f>
        <v/>
      </c>
      <c r="N1126" s="109" t="str">
        <f t="shared" si="104"/>
        <v/>
      </c>
      <c r="O1126" s="109" t="str">
        <f t="shared" si="105"/>
        <v/>
      </c>
      <c r="P1126" s="110" t="str">
        <f t="shared" si="106"/>
        <v/>
      </c>
      <c r="Q1126" s="114" t="str">
        <f t="shared" si="107"/>
        <v/>
      </c>
      <c r="R1126" s="82"/>
      <c r="S1126" s="81"/>
      <c r="T1126" s="81"/>
      <c r="U1126" s="81"/>
    </row>
    <row r="1127" s="72" customFormat="1" customHeight="1" spans="2:21">
      <c r="B1127" s="73"/>
      <c r="C1127" s="74"/>
      <c r="D1127" s="74"/>
      <c r="E1127" s="74"/>
      <c r="F1127" s="75"/>
      <c r="G1127" s="76"/>
      <c r="H1127" s="77"/>
      <c r="I1127" s="108" t="str">
        <f>IF(B1127="","",_xlfn.XLOOKUP(N1127,#REF!,#REF!))</f>
        <v/>
      </c>
      <c r="J1127" s="105" t="str">
        <f>IF(B1127="","",_xlfn.XLOOKUP(N1127,#REF!,芝麻工资表!B:B))</f>
        <v/>
      </c>
      <c r="K1127" s="105" t="str">
        <f t="shared" si="102"/>
        <v/>
      </c>
      <c r="L1127" s="105" t="str">
        <f t="shared" si="103"/>
        <v/>
      </c>
      <c r="M1127" s="105" t="str">
        <f>IF(Q1127="","",_xlfn.XLOOKUP(Q1127,立项!W:W,立项!H:H))</f>
        <v/>
      </c>
      <c r="N1127" s="109" t="str">
        <f t="shared" si="104"/>
        <v/>
      </c>
      <c r="O1127" s="109" t="str">
        <f t="shared" si="105"/>
        <v/>
      </c>
      <c r="P1127" s="110" t="str">
        <f t="shared" si="106"/>
        <v/>
      </c>
      <c r="Q1127" s="114" t="str">
        <f t="shared" si="107"/>
        <v/>
      </c>
      <c r="R1127" s="82"/>
      <c r="S1127" s="81"/>
      <c r="T1127" s="81"/>
      <c r="U1127" s="81"/>
    </row>
    <row r="1128" s="72" customFormat="1" customHeight="1" spans="2:21">
      <c r="B1128" s="73"/>
      <c r="C1128" s="74"/>
      <c r="D1128" s="74"/>
      <c r="E1128" s="74"/>
      <c r="F1128" s="75"/>
      <c r="G1128" s="76"/>
      <c r="H1128" s="77"/>
      <c r="I1128" s="108" t="str">
        <f>IF(B1128="","",_xlfn.XLOOKUP(N1128,#REF!,#REF!))</f>
        <v/>
      </c>
      <c r="J1128" s="105" t="str">
        <f>IF(B1128="","",_xlfn.XLOOKUP(N1128,#REF!,芝麻工资表!B:B))</f>
        <v/>
      </c>
      <c r="K1128" s="105" t="str">
        <f t="shared" si="102"/>
        <v/>
      </c>
      <c r="L1128" s="105" t="str">
        <f t="shared" si="103"/>
        <v/>
      </c>
      <c r="M1128" s="105" t="str">
        <f>IF(Q1128="","",_xlfn.XLOOKUP(Q1128,立项!W:W,立项!H:H))</f>
        <v/>
      </c>
      <c r="N1128" s="109" t="str">
        <f t="shared" si="104"/>
        <v/>
      </c>
      <c r="O1128" s="109" t="str">
        <f t="shared" si="105"/>
        <v/>
      </c>
      <c r="P1128" s="110" t="str">
        <f t="shared" si="106"/>
        <v/>
      </c>
      <c r="Q1128" s="114" t="str">
        <f t="shared" si="107"/>
        <v/>
      </c>
      <c r="R1128" s="82"/>
      <c r="S1128" s="81"/>
      <c r="T1128" s="81"/>
      <c r="U1128" s="81"/>
    </row>
    <row r="1129" s="72" customFormat="1" customHeight="1" spans="2:21">
      <c r="B1129" s="73"/>
      <c r="C1129" s="74"/>
      <c r="D1129" s="74"/>
      <c r="E1129" s="74"/>
      <c r="F1129" s="75"/>
      <c r="G1129" s="76"/>
      <c r="H1129" s="77"/>
      <c r="I1129" s="108" t="str">
        <f>IF(B1129="","",_xlfn.XLOOKUP(N1129,#REF!,#REF!))</f>
        <v/>
      </c>
      <c r="J1129" s="105" t="str">
        <f>IF(B1129="","",_xlfn.XLOOKUP(N1129,#REF!,芝麻工资表!B:B))</f>
        <v/>
      </c>
      <c r="K1129" s="105" t="str">
        <f t="shared" si="102"/>
        <v/>
      </c>
      <c r="L1129" s="105" t="str">
        <f t="shared" si="103"/>
        <v/>
      </c>
      <c r="M1129" s="105" t="str">
        <f>IF(Q1129="","",_xlfn.XLOOKUP(Q1129,立项!W:W,立项!H:H))</f>
        <v/>
      </c>
      <c r="N1129" s="109" t="str">
        <f t="shared" si="104"/>
        <v/>
      </c>
      <c r="O1129" s="109" t="str">
        <f t="shared" si="105"/>
        <v/>
      </c>
      <c r="P1129" s="110" t="str">
        <f t="shared" si="106"/>
        <v/>
      </c>
      <c r="Q1129" s="114" t="str">
        <f t="shared" si="107"/>
        <v/>
      </c>
      <c r="R1129" s="82"/>
      <c r="S1129" s="81"/>
      <c r="T1129" s="81"/>
      <c r="U1129" s="81"/>
    </row>
    <row r="1130" s="72" customFormat="1" customHeight="1" spans="2:21">
      <c r="B1130" s="73"/>
      <c r="C1130" s="74"/>
      <c r="D1130" s="74"/>
      <c r="E1130" s="74"/>
      <c r="F1130" s="75"/>
      <c r="G1130" s="76"/>
      <c r="H1130" s="77"/>
      <c r="I1130" s="108" t="str">
        <f>IF(B1130="","",_xlfn.XLOOKUP(N1130,#REF!,#REF!))</f>
        <v/>
      </c>
      <c r="J1130" s="105" t="str">
        <f>IF(B1130="","",_xlfn.XLOOKUP(N1130,#REF!,芝麻工资表!B:B))</f>
        <v/>
      </c>
      <c r="K1130" s="105" t="str">
        <f t="shared" si="102"/>
        <v/>
      </c>
      <c r="L1130" s="105" t="str">
        <f t="shared" si="103"/>
        <v/>
      </c>
      <c r="M1130" s="105" t="str">
        <f>IF(Q1130="","",_xlfn.XLOOKUP(Q1130,立项!W:W,立项!H:H))</f>
        <v/>
      </c>
      <c r="N1130" s="109" t="str">
        <f t="shared" si="104"/>
        <v/>
      </c>
      <c r="O1130" s="109" t="str">
        <f t="shared" si="105"/>
        <v/>
      </c>
      <c r="P1130" s="110" t="str">
        <f t="shared" si="106"/>
        <v/>
      </c>
      <c r="Q1130" s="114" t="str">
        <f t="shared" si="107"/>
        <v/>
      </c>
      <c r="R1130" s="82"/>
      <c r="S1130" s="81"/>
      <c r="T1130" s="81"/>
      <c r="U1130" s="81"/>
    </row>
    <row r="1131" s="72" customFormat="1" customHeight="1" spans="2:21">
      <c r="B1131" s="73"/>
      <c r="C1131" s="74"/>
      <c r="D1131" s="74"/>
      <c r="E1131" s="74"/>
      <c r="F1131" s="75"/>
      <c r="G1131" s="76"/>
      <c r="H1131" s="77"/>
      <c r="I1131" s="108" t="str">
        <f>IF(B1131="","",_xlfn.XLOOKUP(N1131,#REF!,#REF!))</f>
        <v/>
      </c>
      <c r="J1131" s="105" t="str">
        <f>IF(B1131="","",_xlfn.XLOOKUP(N1131,#REF!,芝麻工资表!B:B))</f>
        <v/>
      </c>
      <c r="K1131" s="105" t="str">
        <f t="shared" si="102"/>
        <v/>
      </c>
      <c r="L1131" s="105" t="str">
        <f t="shared" si="103"/>
        <v/>
      </c>
      <c r="M1131" s="105" t="str">
        <f>IF(Q1131="","",_xlfn.XLOOKUP(Q1131,立项!W:W,立项!H:H))</f>
        <v/>
      </c>
      <c r="N1131" s="109" t="str">
        <f t="shared" si="104"/>
        <v/>
      </c>
      <c r="O1131" s="109" t="str">
        <f t="shared" si="105"/>
        <v/>
      </c>
      <c r="P1131" s="110" t="str">
        <f t="shared" si="106"/>
        <v/>
      </c>
      <c r="Q1131" s="114" t="str">
        <f t="shared" si="107"/>
        <v/>
      </c>
      <c r="R1131" s="82"/>
      <c r="S1131" s="81"/>
      <c r="T1131" s="81"/>
      <c r="U1131" s="81"/>
    </row>
    <row r="1132" s="72" customFormat="1" customHeight="1" spans="2:21">
      <c r="B1132" s="73"/>
      <c r="C1132" s="74"/>
      <c r="D1132" s="74"/>
      <c r="E1132" s="74"/>
      <c r="F1132" s="75"/>
      <c r="G1132" s="76"/>
      <c r="H1132" s="77"/>
      <c r="I1132" s="108" t="str">
        <f>IF(B1132="","",_xlfn.XLOOKUP(N1132,#REF!,#REF!))</f>
        <v/>
      </c>
      <c r="J1132" s="105" t="str">
        <f>IF(B1132="","",_xlfn.XLOOKUP(N1132,#REF!,芝麻工资表!B:B))</f>
        <v/>
      </c>
      <c r="K1132" s="105" t="str">
        <f t="shared" si="102"/>
        <v/>
      </c>
      <c r="L1132" s="105" t="str">
        <f t="shared" si="103"/>
        <v/>
      </c>
      <c r="M1132" s="105" t="str">
        <f>IF(Q1132="","",_xlfn.XLOOKUP(Q1132,立项!W:W,立项!H:H))</f>
        <v/>
      </c>
      <c r="N1132" s="109" t="str">
        <f t="shared" si="104"/>
        <v/>
      </c>
      <c r="O1132" s="109" t="str">
        <f t="shared" si="105"/>
        <v/>
      </c>
      <c r="P1132" s="110" t="str">
        <f t="shared" si="106"/>
        <v/>
      </c>
      <c r="Q1132" s="114" t="str">
        <f t="shared" si="107"/>
        <v/>
      </c>
      <c r="R1132" s="82"/>
      <c r="S1132" s="81"/>
      <c r="T1132" s="81"/>
      <c r="U1132" s="81"/>
    </row>
    <row r="1133" s="72" customFormat="1" customHeight="1" spans="2:21">
      <c r="B1133" s="73"/>
      <c r="C1133" s="74"/>
      <c r="D1133" s="74"/>
      <c r="E1133" s="74"/>
      <c r="F1133" s="75"/>
      <c r="G1133" s="76"/>
      <c r="H1133" s="77"/>
      <c r="I1133" s="108" t="str">
        <f>IF(B1133="","",_xlfn.XLOOKUP(N1133,#REF!,#REF!))</f>
        <v/>
      </c>
      <c r="J1133" s="105" t="str">
        <f>IF(B1133="","",_xlfn.XLOOKUP(N1133,#REF!,芝麻工资表!B:B))</f>
        <v/>
      </c>
      <c r="K1133" s="105" t="str">
        <f t="shared" si="102"/>
        <v/>
      </c>
      <c r="L1133" s="105" t="str">
        <f t="shared" si="103"/>
        <v/>
      </c>
      <c r="M1133" s="105" t="str">
        <f>IF(Q1133="","",_xlfn.XLOOKUP(Q1133,立项!W:W,立项!H:H))</f>
        <v/>
      </c>
      <c r="N1133" s="109" t="str">
        <f t="shared" si="104"/>
        <v/>
      </c>
      <c r="O1133" s="109" t="str">
        <f t="shared" si="105"/>
        <v/>
      </c>
      <c r="P1133" s="110" t="str">
        <f t="shared" si="106"/>
        <v/>
      </c>
      <c r="Q1133" s="114" t="str">
        <f t="shared" si="107"/>
        <v/>
      </c>
      <c r="R1133" s="82"/>
      <c r="S1133" s="81"/>
      <c r="T1133" s="81"/>
      <c r="U1133" s="81"/>
    </row>
    <row r="1134" s="72" customFormat="1" customHeight="1" spans="2:21">
      <c r="B1134" s="73"/>
      <c r="C1134" s="74"/>
      <c r="D1134" s="74"/>
      <c r="E1134" s="74"/>
      <c r="F1134" s="75"/>
      <c r="G1134" s="76"/>
      <c r="H1134" s="77"/>
      <c r="I1134" s="108" t="str">
        <f>IF(B1134="","",_xlfn.XLOOKUP(N1134,#REF!,#REF!))</f>
        <v/>
      </c>
      <c r="J1134" s="105" t="str">
        <f>IF(B1134="","",_xlfn.XLOOKUP(N1134,#REF!,芝麻工资表!B:B))</f>
        <v/>
      </c>
      <c r="K1134" s="105" t="str">
        <f t="shared" si="102"/>
        <v/>
      </c>
      <c r="L1134" s="105" t="str">
        <f t="shared" si="103"/>
        <v/>
      </c>
      <c r="M1134" s="105" t="str">
        <f>IF(Q1134="","",_xlfn.XLOOKUP(Q1134,立项!W:W,立项!H:H))</f>
        <v/>
      </c>
      <c r="N1134" s="109" t="str">
        <f t="shared" si="104"/>
        <v/>
      </c>
      <c r="O1134" s="109" t="str">
        <f t="shared" si="105"/>
        <v/>
      </c>
      <c r="P1134" s="110" t="str">
        <f t="shared" si="106"/>
        <v/>
      </c>
      <c r="Q1134" s="114" t="str">
        <f t="shared" si="107"/>
        <v/>
      </c>
      <c r="R1134" s="82"/>
      <c r="S1134" s="81"/>
      <c r="T1134" s="81"/>
      <c r="U1134" s="81"/>
    </row>
    <row r="1135" s="72" customFormat="1" customHeight="1" spans="2:21">
      <c r="B1135" s="73"/>
      <c r="C1135" s="74"/>
      <c r="D1135" s="74"/>
      <c r="E1135" s="74"/>
      <c r="F1135" s="75"/>
      <c r="G1135" s="76"/>
      <c r="H1135" s="77"/>
      <c r="I1135" s="108" t="str">
        <f>IF(B1135="","",_xlfn.XLOOKUP(N1135,#REF!,#REF!))</f>
        <v/>
      </c>
      <c r="J1135" s="105" t="str">
        <f>IF(B1135="","",_xlfn.XLOOKUP(N1135,#REF!,芝麻工资表!B:B))</f>
        <v/>
      </c>
      <c r="K1135" s="105" t="str">
        <f t="shared" si="102"/>
        <v/>
      </c>
      <c r="L1135" s="105" t="str">
        <f t="shared" si="103"/>
        <v/>
      </c>
      <c r="M1135" s="105" t="str">
        <f>IF(Q1135="","",_xlfn.XLOOKUP(Q1135,立项!W:W,立项!H:H))</f>
        <v/>
      </c>
      <c r="N1135" s="109" t="str">
        <f t="shared" si="104"/>
        <v/>
      </c>
      <c r="O1135" s="109" t="str">
        <f t="shared" si="105"/>
        <v/>
      </c>
      <c r="P1135" s="110" t="str">
        <f t="shared" si="106"/>
        <v/>
      </c>
      <c r="Q1135" s="114" t="str">
        <f t="shared" si="107"/>
        <v/>
      </c>
      <c r="R1135" s="82"/>
      <c r="S1135" s="81"/>
      <c r="T1135" s="81"/>
      <c r="U1135" s="81"/>
    </row>
    <row r="1136" s="72" customFormat="1" customHeight="1" spans="2:21">
      <c r="B1136" s="73"/>
      <c r="C1136" s="74"/>
      <c r="D1136" s="74"/>
      <c r="E1136" s="74"/>
      <c r="F1136" s="75"/>
      <c r="G1136" s="76"/>
      <c r="H1136" s="77"/>
      <c r="I1136" s="108" t="str">
        <f>IF(B1136="","",_xlfn.XLOOKUP(N1136,#REF!,#REF!))</f>
        <v/>
      </c>
      <c r="J1136" s="105" t="str">
        <f>IF(B1136="","",_xlfn.XLOOKUP(N1136,#REF!,芝麻工资表!B:B))</f>
        <v/>
      </c>
      <c r="K1136" s="105" t="str">
        <f t="shared" si="102"/>
        <v/>
      </c>
      <c r="L1136" s="105" t="str">
        <f t="shared" si="103"/>
        <v/>
      </c>
      <c r="M1136" s="105" t="str">
        <f>IF(Q1136="","",_xlfn.XLOOKUP(Q1136,立项!W:W,立项!H:H))</f>
        <v/>
      </c>
      <c r="N1136" s="109" t="str">
        <f t="shared" si="104"/>
        <v/>
      </c>
      <c r="O1136" s="109" t="str">
        <f t="shared" si="105"/>
        <v/>
      </c>
      <c r="P1136" s="110" t="str">
        <f t="shared" si="106"/>
        <v/>
      </c>
      <c r="Q1136" s="114" t="str">
        <f t="shared" si="107"/>
        <v/>
      </c>
      <c r="R1136" s="82"/>
      <c r="S1136" s="81"/>
      <c r="T1136" s="81"/>
      <c r="U1136" s="81"/>
    </row>
    <row r="1137" s="72" customFormat="1" customHeight="1" spans="2:21">
      <c r="B1137" s="73"/>
      <c r="C1137" s="74"/>
      <c r="D1137" s="74"/>
      <c r="E1137" s="74"/>
      <c r="F1137" s="75"/>
      <c r="G1137" s="76"/>
      <c r="H1137" s="77"/>
      <c r="I1137" s="108" t="str">
        <f>IF(B1137="","",_xlfn.XLOOKUP(N1137,#REF!,#REF!))</f>
        <v/>
      </c>
      <c r="J1137" s="105" t="str">
        <f>IF(B1137="","",_xlfn.XLOOKUP(N1137,#REF!,芝麻工资表!B:B))</f>
        <v/>
      </c>
      <c r="K1137" s="105" t="str">
        <f t="shared" si="102"/>
        <v/>
      </c>
      <c r="L1137" s="105" t="str">
        <f t="shared" si="103"/>
        <v/>
      </c>
      <c r="M1137" s="105" t="str">
        <f>IF(Q1137="","",_xlfn.XLOOKUP(Q1137,立项!W:W,立项!H:H))</f>
        <v/>
      </c>
      <c r="N1137" s="109" t="str">
        <f t="shared" si="104"/>
        <v/>
      </c>
      <c r="O1137" s="109" t="str">
        <f t="shared" si="105"/>
        <v/>
      </c>
      <c r="P1137" s="110" t="str">
        <f t="shared" si="106"/>
        <v/>
      </c>
      <c r="Q1137" s="114" t="str">
        <f t="shared" si="107"/>
        <v/>
      </c>
      <c r="R1137" s="82"/>
      <c r="S1137" s="81"/>
      <c r="T1137" s="81"/>
      <c r="U1137" s="81"/>
    </row>
    <row r="1138" s="72" customFormat="1" customHeight="1" spans="2:21">
      <c r="B1138" s="73"/>
      <c r="C1138" s="74"/>
      <c r="D1138" s="74"/>
      <c r="E1138" s="74"/>
      <c r="F1138" s="75"/>
      <c r="G1138" s="76"/>
      <c r="H1138" s="77"/>
      <c r="I1138" s="108" t="str">
        <f>IF(B1138="","",_xlfn.XLOOKUP(N1138,#REF!,#REF!))</f>
        <v/>
      </c>
      <c r="J1138" s="105" t="str">
        <f>IF(B1138="","",_xlfn.XLOOKUP(N1138,#REF!,芝麻工资表!B:B))</f>
        <v/>
      </c>
      <c r="K1138" s="105" t="str">
        <f t="shared" si="102"/>
        <v/>
      </c>
      <c r="L1138" s="105" t="str">
        <f t="shared" si="103"/>
        <v/>
      </c>
      <c r="M1138" s="105" t="str">
        <f>IF(Q1138="","",_xlfn.XLOOKUP(Q1138,立项!W:W,立项!H:H))</f>
        <v/>
      </c>
      <c r="N1138" s="109" t="str">
        <f t="shared" si="104"/>
        <v/>
      </c>
      <c r="O1138" s="109" t="str">
        <f t="shared" si="105"/>
        <v/>
      </c>
      <c r="P1138" s="110" t="str">
        <f t="shared" si="106"/>
        <v/>
      </c>
      <c r="Q1138" s="114" t="str">
        <f t="shared" si="107"/>
        <v/>
      </c>
      <c r="R1138" s="82"/>
      <c r="S1138" s="81"/>
      <c r="T1138" s="81"/>
      <c r="U1138" s="81"/>
    </row>
    <row r="1139" s="72" customFormat="1" customHeight="1" spans="2:21">
      <c r="B1139" s="73"/>
      <c r="C1139" s="74"/>
      <c r="D1139" s="74"/>
      <c r="E1139" s="74"/>
      <c r="F1139" s="75"/>
      <c r="G1139" s="76"/>
      <c r="H1139" s="77"/>
      <c r="I1139" s="108" t="str">
        <f>IF(B1139="","",_xlfn.XLOOKUP(N1139,#REF!,#REF!))</f>
        <v/>
      </c>
      <c r="J1139" s="105" t="str">
        <f>IF(B1139="","",_xlfn.XLOOKUP(N1139,#REF!,芝麻工资表!B:B))</f>
        <v/>
      </c>
      <c r="K1139" s="105" t="str">
        <f t="shared" si="102"/>
        <v/>
      </c>
      <c r="L1139" s="105" t="str">
        <f t="shared" si="103"/>
        <v/>
      </c>
      <c r="M1139" s="105" t="str">
        <f>IF(Q1139="","",_xlfn.XLOOKUP(Q1139,立项!W:W,立项!H:H))</f>
        <v/>
      </c>
      <c r="N1139" s="109" t="str">
        <f t="shared" si="104"/>
        <v/>
      </c>
      <c r="O1139" s="109" t="str">
        <f t="shared" si="105"/>
        <v/>
      </c>
      <c r="P1139" s="110" t="str">
        <f t="shared" si="106"/>
        <v/>
      </c>
      <c r="Q1139" s="114" t="str">
        <f t="shared" si="107"/>
        <v/>
      </c>
      <c r="R1139" s="82"/>
      <c r="S1139" s="81"/>
      <c r="T1139" s="81"/>
      <c r="U1139" s="81"/>
    </row>
    <row r="1140" s="72" customFormat="1" customHeight="1" spans="2:21">
      <c r="B1140" s="73"/>
      <c r="C1140" s="74"/>
      <c r="D1140" s="74"/>
      <c r="E1140" s="74"/>
      <c r="F1140" s="75"/>
      <c r="G1140" s="76"/>
      <c r="H1140" s="77"/>
      <c r="I1140" s="108" t="str">
        <f>IF(B1140="","",_xlfn.XLOOKUP(N1140,#REF!,#REF!))</f>
        <v/>
      </c>
      <c r="J1140" s="105" t="str">
        <f>IF(B1140="","",_xlfn.XLOOKUP(N1140,#REF!,芝麻工资表!B:B))</f>
        <v/>
      </c>
      <c r="K1140" s="105" t="str">
        <f t="shared" si="102"/>
        <v/>
      </c>
      <c r="L1140" s="105" t="str">
        <f t="shared" si="103"/>
        <v/>
      </c>
      <c r="M1140" s="105" t="str">
        <f>IF(Q1140="","",_xlfn.XLOOKUP(Q1140,立项!W:W,立项!H:H))</f>
        <v/>
      </c>
      <c r="N1140" s="109" t="str">
        <f t="shared" si="104"/>
        <v/>
      </c>
      <c r="O1140" s="109" t="str">
        <f t="shared" si="105"/>
        <v/>
      </c>
      <c r="P1140" s="110" t="str">
        <f t="shared" si="106"/>
        <v/>
      </c>
      <c r="Q1140" s="114" t="str">
        <f t="shared" si="107"/>
        <v/>
      </c>
      <c r="R1140" s="82"/>
      <c r="S1140" s="81"/>
      <c r="T1140" s="81"/>
      <c r="U1140" s="81"/>
    </row>
    <row r="1141" s="72" customFormat="1" customHeight="1" spans="2:21">
      <c r="B1141" s="73"/>
      <c r="C1141" s="74"/>
      <c r="D1141" s="74"/>
      <c r="E1141" s="74"/>
      <c r="F1141" s="75"/>
      <c r="G1141" s="76"/>
      <c r="H1141" s="77"/>
      <c r="I1141" s="108" t="str">
        <f>IF(B1141="","",_xlfn.XLOOKUP(N1141,#REF!,#REF!))</f>
        <v/>
      </c>
      <c r="J1141" s="105" t="str">
        <f>IF(B1141="","",_xlfn.XLOOKUP(N1141,#REF!,芝麻工资表!B:B))</f>
        <v/>
      </c>
      <c r="K1141" s="105" t="str">
        <f t="shared" si="102"/>
        <v/>
      </c>
      <c r="L1141" s="105" t="str">
        <f t="shared" si="103"/>
        <v/>
      </c>
      <c r="M1141" s="105" t="str">
        <f>IF(Q1141="","",_xlfn.XLOOKUP(Q1141,立项!W:W,立项!H:H))</f>
        <v/>
      </c>
      <c r="N1141" s="109" t="str">
        <f t="shared" si="104"/>
        <v/>
      </c>
      <c r="O1141" s="109" t="str">
        <f t="shared" si="105"/>
        <v/>
      </c>
      <c r="P1141" s="110" t="str">
        <f t="shared" si="106"/>
        <v/>
      </c>
      <c r="Q1141" s="114" t="str">
        <f t="shared" si="107"/>
        <v/>
      </c>
      <c r="R1141" s="82"/>
      <c r="S1141" s="81"/>
      <c r="T1141" s="81"/>
      <c r="U1141" s="81"/>
    </row>
    <row r="1142" s="72" customFormat="1" customHeight="1" spans="2:21">
      <c r="B1142" s="73"/>
      <c r="C1142" s="74"/>
      <c r="D1142" s="74"/>
      <c r="E1142" s="74"/>
      <c r="F1142" s="75"/>
      <c r="G1142" s="76"/>
      <c r="H1142" s="77"/>
      <c r="I1142" s="108" t="str">
        <f>IF(B1142="","",_xlfn.XLOOKUP(N1142,#REF!,#REF!))</f>
        <v/>
      </c>
      <c r="J1142" s="105" t="str">
        <f>IF(B1142="","",_xlfn.XLOOKUP(N1142,#REF!,芝麻工资表!B:B))</f>
        <v/>
      </c>
      <c r="K1142" s="105" t="str">
        <f t="shared" si="102"/>
        <v/>
      </c>
      <c r="L1142" s="105" t="str">
        <f t="shared" si="103"/>
        <v/>
      </c>
      <c r="M1142" s="105" t="str">
        <f>IF(Q1142="","",_xlfn.XLOOKUP(Q1142,立项!W:W,立项!H:H))</f>
        <v/>
      </c>
      <c r="N1142" s="109" t="str">
        <f t="shared" si="104"/>
        <v/>
      </c>
      <c r="O1142" s="109" t="str">
        <f t="shared" si="105"/>
        <v/>
      </c>
      <c r="P1142" s="110" t="str">
        <f t="shared" si="106"/>
        <v/>
      </c>
      <c r="Q1142" s="114" t="str">
        <f t="shared" si="107"/>
        <v/>
      </c>
      <c r="R1142" s="82"/>
      <c r="S1142" s="81"/>
      <c r="T1142" s="81"/>
      <c r="U1142" s="81"/>
    </row>
    <row r="1143" s="72" customFormat="1" customHeight="1" spans="2:21">
      <c r="B1143" s="73"/>
      <c r="C1143" s="74"/>
      <c r="D1143" s="74"/>
      <c r="E1143" s="74"/>
      <c r="F1143" s="75"/>
      <c r="G1143" s="76"/>
      <c r="H1143" s="77"/>
      <c r="I1143" s="108" t="str">
        <f>IF(B1143="","",_xlfn.XLOOKUP(N1143,#REF!,#REF!))</f>
        <v/>
      </c>
      <c r="J1143" s="105" t="str">
        <f>IF(B1143="","",_xlfn.XLOOKUP(N1143,#REF!,芝麻工资表!B:B))</f>
        <v/>
      </c>
      <c r="K1143" s="105" t="str">
        <f t="shared" si="102"/>
        <v/>
      </c>
      <c r="L1143" s="105" t="str">
        <f t="shared" si="103"/>
        <v/>
      </c>
      <c r="M1143" s="105" t="str">
        <f>IF(Q1143="","",_xlfn.XLOOKUP(Q1143,立项!W:W,立项!H:H))</f>
        <v/>
      </c>
      <c r="N1143" s="109" t="str">
        <f t="shared" si="104"/>
        <v/>
      </c>
      <c r="O1143" s="109" t="str">
        <f t="shared" si="105"/>
        <v/>
      </c>
      <c r="P1143" s="110" t="str">
        <f t="shared" si="106"/>
        <v/>
      </c>
      <c r="Q1143" s="114" t="str">
        <f t="shared" si="107"/>
        <v/>
      </c>
      <c r="R1143" s="82"/>
      <c r="S1143" s="81"/>
      <c r="T1143" s="81"/>
      <c r="U1143" s="81"/>
    </row>
    <row r="1144" s="72" customFormat="1" customHeight="1" spans="2:21">
      <c r="B1144" s="73"/>
      <c r="C1144" s="74"/>
      <c r="D1144" s="74"/>
      <c r="E1144" s="74"/>
      <c r="F1144" s="75"/>
      <c r="G1144" s="76"/>
      <c r="H1144" s="77"/>
      <c r="I1144" s="108" t="str">
        <f>IF(B1144="","",_xlfn.XLOOKUP(N1144,#REF!,#REF!))</f>
        <v/>
      </c>
      <c r="J1144" s="105" t="str">
        <f>IF(B1144="","",_xlfn.XLOOKUP(N1144,#REF!,芝麻工资表!B:B))</f>
        <v/>
      </c>
      <c r="K1144" s="105" t="str">
        <f t="shared" si="102"/>
        <v/>
      </c>
      <c r="L1144" s="105" t="str">
        <f t="shared" si="103"/>
        <v/>
      </c>
      <c r="M1144" s="105" t="str">
        <f>IF(Q1144="","",_xlfn.XLOOKUP(Q1144,立项!W:W,立项!H:H))</f>
        <v/>
      </c>
      <c r="N1144" s="109" t="str">
        <f t="shared" si="104"/>
        <v/>
      </c>
      <c r="O1144" s="109" t="str">
        <f t="shared" si="105"/>
        <v/>
      </c>
      <c r="P1144" s="110" t="str">
        <f t="shared" si="106"/>
        <v/>
      </c>
      <c r="Q1144" s="114" t="str">
        <f t="shared" si="107"/>
        <v/>
      </c>
      <c r="R1144" s="82"/>
      <c r="S1144" s="81"/>
      <c r="T1144" s="81"/>
      <c r="U1144" s="81"/>
    </row>
    <row r="1145" s="72" customFormat="1" customHeight="1" spans="2:21">
      <c r="B1145" s="73"/>
      <c r="C1145" s="74"/>
      <c r="D1145" s="74"/>
      <c r="E1145" s="74"/>
      <c r="F1145" s="75"/>
      <c r="G1145" s="76"/>
      <c r="H1145" s="77"/>
      <c r="I1145" s="108" t="str">
        <f>IF(B1145="","",_xlfn.XLOOKUP(N1145,#REF!,#REF!))</f>
        <v/>
      </c>
      <c r="J1145" s="105" t="str">
        <f>IF(B1145="","",_xlfn.XLOOKUP(N1145,#REF!,芝麻工资表!B:B))</f>
        <v/>
      </c>
      <c r="K1145" s="105" t="str">
        <f t="shared" si="102"/>
        <v/>
      </c>
      <c r="L1145" s="105" t="str">
        <f t="shared" si="103"/>
        <v/>
      </c>
      <c r="M1145" s="105" t="str">
        <f>IF(Q1145="","",_xlfn.XLOOKUP(Q1145,立项!W:W,立项!H:H))</f>
        <v/>
      </c>
      <c r="N1145" s="109" t="str">
        <f t="shared" si="104"/>
        <v/>
      </c>
      <c r="O1145" s="109" t="str">
        <f t="shared" si="105"/>
        <v/>
      </c>
      <c r="P1145" s="110" t="str">
        <f t="shared" si="106"/>
        <v/>
      </c>
      <c r="Q1145" s="114" t="str">
        <f t="shared" si="107"/>
        <v/>
      </c>
      <c r="R1145" s="82"/>
      <c r="S1145" s="81"/>
      <c r="T1145" s="81"/>
      <c r="U1145" s="81"/>
    </row>
    <row r="1146" s="72" customFormat="1" customHeight="1" spans="2:21">
      <c r="B1146" s="73"/>
      <c r="C1146" s="74"/>
      <c r="D1146" s="74"/>
      <c r="E1146" s="74"/>
      <c r="F1146" s="75"/>
      <c r="G1146" s="76"/>
      <c r="H1146" s="77"/>
      <c r="I1146" s="108" t="str">
        <f>IF(B1146="","",_xlfn.XLOOKUP(N1146,#REF!,#REF!))</f>
        <v/>
      </c>
      <c r="J1146" s="105" t="str">
        <f>IF(B1146="","",_xlfn.XLOOKUP(N1146,#REF!,芝麻工资表!B:B))</f>
        <v/>
      </c>
      <c r="K1146" s="105" t="str">
        <f t="shared" si="102"/>
        <v/>
      </c>
      <c r="L1146" s="105" t="str">
        <f t="shared" si="103"/>
        <v/>
      </c>
      <c r="M1146" s="105" t="str">
        <f>IF(Q1146="","",_xlfn.XLOOKUP(Q1146,立项!W:W,立项!H:H))</f>
        <v/>
      </c>
      <c r="N1146" s="109" t="str">
        <f t="shared" si="104"/>
        <v/>
      </c>
      <c r="O1146" s="109" t="str">
        <f t="shared" si="105"/>
        <v/>
      </c>
      <c r="P1146" s="110" t="str">
        <f t="shared" si="106"/>
        <v/>
      </c>
      <c r="Q1146" s="114" t="str">
        <f t="shared" si="107"/>
        <v/>
      </c>
      <c r="R1146" s="82"/>
      <c r="S1146" s="81"/>
      <c r="T1146" s="81"/>
      <c r="U1146" s="81"/>
    </row>
    <row r="1147" s="72" customFormat="1" customHeight="1" spans="2:21">
      <c r="B1147" s="73"/>
      <c r="C1147" s="74"/>
      <c r="D1147" s="74"/>
      <c r="E1147" s="74"/>
      <c r="F1147" s="75"/>
      <c r="G1147" s="76"/>
      <c r="H1147" s="77"/>
      <c r="I1147" s="108" t="str">
        <f>IF(B1147="","",_xlfn.XLOOKUP(N1147,#REF!,#REF!))</f>
        <v/>
      </c>
      <c r="J1147" s="105" t="str">
        <f>IF(B1147="","",_xlfn.XLOOKUP(N1147,#REF!,芝麻工资表!B:B))</f>
        <v/>
      </c>
      <c r="K1147" s="105" t="str">
        <f t="shared" si="102"/>
        <v/>
      </c>
      <c r="L1147" s="105" t="str">
        <f t="shared" si="103"/>
        <v/>
      </c>
      <c r="M1147" s="105" t="str">
        <f>IF(Q1147="","",_xlfn.XLOOKUP(Q1147,立项!W:W,立项!H:H))</f>
        <v/>
      </c>
      <c r="N1147" s="109" t="str">
        <f t="shared" si="104"/>
        <v/>
      </c>
      <c r="O1147" s="109" t="str">
        <f t="shared" si="105"/>
        <v/>
      </c>
      <c r="P1147" s="110" t="str">
        <f t="shared" si="106"/>
        <v/>
      </c>
      <c r="Q1147" s="114" t="str">
        <f t="shared" si="107"/>
        <v/>
      </c>
      <c r="R1147" s="82"/>
      <c r="S1147" s="81"/>
      <c r="T1147" s="81"/>
      <c r="U1147" s="81"/>
    </row>
    <row r="1148" s="72" customFormat="1" customHeight="1" spans="2:21">
      <c r="B1148" s="73"/>
      <c r="C1148" s="74"/>
      <c r="D1148" s="74"/>
      <c r="E1148" s="74"/>
      <c r="F1148" s="75"/>
      <c r="G1148" s="76"/>
      <c r="H1148" s="77"/>
      <c r="I1148" s="108" t="str">
        <f>IF(B1148="","",_xlfn.XLOOKUP(N1148,#REF!,#REF!))</f>
        <v/>
      </c>
      <c r="J1148" s="105" t="str">
        <f>IF(B1148="","",_xlfn.XLOOKUP(N1148,#REF!,芝麻工资表!B:B))</f>
        <v/>
      </c>
      <c r="K1148" s="105" t="str">
        <f t="shared" si="102"/>
        <v/>
      </c>
      <c r="L1148" s="105" t="str">
        <f t="shared" si="103"/>
        <v/>
      </c>
      <c r="M1148" s="105" t="str">
        <f>IF(Q1148="","",_xlfn.XLOOKUP(Q1148,立项!W:W,立项!H:H))</f>
        <v/>
      </c>
      <c r="N1148" s="109" t="str">
        <f t="shared" si="104"/>
        <v/>
      </c>
      <c r="O1148" s="109" t="str">
        <f t="shared" si="105"/>
        <v/>
      </c>
      <c r="P1148" s="110" t="str">
        <f t="shared" si="106"/>
        <v/>
      </c>
      <c r="Q1148" s="114" t="str">
        <f t="shared" si="107"/>
        <v/>
      </c>
      <c r="R1148" s="82"/>
      <c r="S1148" s="81"/>
      <c r="T1148" s="81"/>
      <c r="U1148" s="81"/>
    </row>
    <row r="1149" s="72" customFormat="1" customHeight="1" spans="2:21">
      <c r="B1149" s="73"/>
      <c r="C1149" s="74"/>
      <c r="D1149" s="74"/>
      <c r="E1149" s="74"/>
      <c r="F1149" s="75"/>
      <c r="G1149" s="76"/>
      <c r="H1149" s="77"/>
      <c r="I1149" s="108" t="str">
        <f>IF(B1149="","",_xlfn.XLOOKUP(N1149,#REF!,#REF!))</f>
        <v/>
      </c>
      <c r="J1149" s="105" t="str">
        <f>IF(B1149="","",_xlfn.XLOOKUP(N1149,#REF!,芝麻工资表!B:B))</f>
        <v/>
      </c>
      <c r="K1149" s="105" t="str">
        <f t="shared" si="102"/>
        <v/>
      </c>
      <c r="L1149" s="105" t="str">
        <f t="shared" si="103"/>
        <v/>
      </c>
      <c r="M1149" s="105" t="str">
        <f>IF(Q1149="","",_xlfn.XLOOKUP(Q1149,立项!W:W,立项!H:H))</f>
        <v/>
      </c>
      <c r="N1149" s="109" t="str">
        <f t="shared" si="104"/>
        <v/>
      </c>
      <c r="O1149" s="109" t="str">
        <f t="shared" si="105"/>
        <v/>
      </c>
      <c r="P1149" s="110" t="str">
        <f t="shared" si="106"/>
        <v/>
      </c>
      <c r="Q1149" s="114" t="str">
        <f t="shared" si="107"/>
        <v/>
      </c>
      <c r="R1149" s="82"/>
      <c r="S1149" s="81"/>
      <c r="T1149" s="81"/>
      <c r="U1149" s="81"/>
    </row>
    <row r="1150" s="72" customFormat="1" customHeight="1" spans="2:21">
      <c r="B1150" s="73"/>
      <c r="C1150" s="74"/>
      <c r="D1150" s="74"/>
      <c r="E1150" s="74"/>
      <c r="F1150" s="75"/>
      <c r="G1150" s="76"/>
      <c r="H1150" s="77"/>
      <c r="I1150" s="108" t="str">
        <f>IF(B1150="","",_xlfn.XLOOKUP(N1150,#REF!,#REF!))</f>
        <v/>
      </c>
      <c r="J1150" s="105" t="str">
        <f>IF(B1150="","",_xlfn.XLOOKUP(N1150,#REF!,芝麻工资表!B:B))</f>
        <v/>
      </c>
      <c r="K1150" s="105" t="str">
        <f t="shared" si="102"/>
        <v/>
      </c>
      <c r="L1150" s="105" t="str">
        <f t="shared" si="103"/>
        <v/>
      </c>
      <c r="M1150" s="105" t="str">
        <f>IF(Q1150="","",_xlfn.XLOOKUP(Q1150,立项!W:W,立项!H:H))</f>
        <v/>
      </c>
      <c r="N1150" s="109" t="str">
        <f t="shared" si="104"/>
        <v/>
      </c>
      <c r="O1150" s="109" t="str">
        <f t="shared" si="105"/>
        <v/>
      </c>
      <c r="P1150" s="110" t="str">
        <f t="shared" si="106"/>
        <v/>
      </c>
      <c r="Q1150" s="114" t="str">
        <f t="shared" si="107"/>
        <v/>
      </c>
      <c r="R1150" s="82"/>
      <c r="S1150" s="81"/>
      <c r="T1150" s="81"/>
      <c r="U1150" s="81"/>
    </row>
    <row r="1151" s="72" customFormat="1" customHeight="1" spans="2:21">
      <c r="B1151" s="73"/>
      <c r="C1151" s="74"/>
      <c r="D1151" s="74"/>
      <c r="E1151" s="74"/>
      <c r="F1151" s="75"/>
      <c r="G1151" s="76"/>
      <c r="H1151" s="77"/>
      <c r="I1151" s="108" t="str">
        <f>IF(B1151="","",_xlfn.XLOOKUP(N1151,#REF!,#REF!))</f>
        <v/>
      </c>
      <c r="J1151" s="105" t="str">
        <f>IF(B1151="","",_xlfn.XLOOKUP(N1151,#REF!,芝麻工资表!B:B))</f>
        <v/>
      </c>
      <c r="K1151" s="105" t="str">
        <f t="shared" si="102"/>
        <v/>
      </c>
      <c r="L1151" s="105" t="str">
        <f t="shared" si="103"/>
        <v/>
      </c>
      <c r="M1151" s="105" t="str">
        <f>IF(Q1151="","",_xlfn.XLOOKUP(Q1151,立项!W:W,立项!H:H))</f>
        <v/>
      </c>
      <c r="N1151" s="109" t="str">
        <f t="shared" si="104"/>
        <v/>
      </c>
      <c r="O1151" s="109" t="str">
        <f t="shared" si="105"/>
        <v/>
      </c>
      <c r="P1151" s="110" t="str">
        <f t="shared" si="106"/>
        <v/>
      </c>
      <c r="Q1151" s="114" t="str">
        <f t="shared" si="107"/>
        <v/>
      </c>
      <c r="R1151" s="82"/>
      <c r="S1151" s="81"/>
      <c r="T1151" s="81"/>
      <c r="U1151" s="81"/>
    </row>
    <row r="1152" s="72" customFormat="1" customHeight="1" spans="2:21">
      <c r="B1152" s="73"/>
      <c r="C1152" s="74"/>
      <c r="D1152" s="74"/>
      <c r="E1152" s="74"/>
      <c r="F1152" s="75"/>
      <c r="G1152" s="76"/>
      <c r="H1152" s="77"/>
      <c r="I1152" s="108" t="str">
        <f>IF(B1152="","",_xlfn.XLOOKUP(N1152,#REF!,#REF!))</f>
        <v/>
      </c>
      <c r="J1152" s="105" t="str">
        <f>IF(B1152="","",_xlfn.XLOOKUP(N1152,#REF!,芝麻工资表!B:B))</f>
        <v/>
      </c>
      <c r="K1152" s="105" t="str">
        <f t="shared" si="102"/>
        <v/>
      </c>
      <c r="L1152" s="105" t="str">
        <f t="shared" si="103"/>
        <v/>
      </c>
      <c r="M1152" s="105" t="str">
        <f>IF(Q1152="","",_xlfn.XLOOKUP(Q1152,立项!W:W,立项!H:H))</f>
        <v/>
      </c>
      <c r="N1152" s="109" t="str">
        <f t="shared" si="104"/>
        <v/>
      </c>
      <c r="O1152" s="109" t="str">
        <f t="shared" si="105"/>
        <v/>
      </c>
      <c r="P1152" s="110" t="str">
        <f t="shared" si="106"/>
        <v/>
      </c>
      <c r="Q1152" s="114" t="str">
        <f t="shared" si="107"/>
        <v/>
      </c>
      <c r="R1152" s="82"/>
      <c r="S1152" s="81"/>
      <c r="T1152" s="81"/>
      <c r="U1152" s="81"/>
    </row>
    <row r="1153" s="72" customFormat="1" customHeight="1" spans="2:21">
      <c r="B1153" s="73"/>
      <c r="C1153" s="74"/>
      <c r="D1153" s="74"/>
      <c r="E1153" s="74"/>
      <c r="F1153" s="75"/>
      <c r="G1153" s="76"/>
      <c r="H1153" s="77"/>
      <c r="I1153" s="108" t="str">
        <f>IF(B1153="","",_xlfn.XLOOKUP(N1153,#REF!,#REF!))</f>
        <v/>
      </c>
      <c r="J1153" s="105" t="str">
        <f>IF(B1153="","",_xlfn.XLOOKUP(N1153,#REF!,芝麻工资表!B:B))</f>
        <v/>
      </c>
      <c r="K1153" s="105" t="str">
        <f t="shared" si="102"/>
        <v/>
      </c>
      <c r="L1153" s="105" t="str">
        <f t="shared" si="103"/>
        <v/>
      </c>
      <c r="M1153" s="105" t="str">
        <f>IF(Q1153="","",_xlfn.XLOOKUP(Q1153,立项!W:W,立项!H:H))</f>
        <v/>
      </c>
      <c r="N1153" s="109" t="str">
        <f t="shared" si="104"/>
        <v/>
      </c>
      <c r="O1153" s="109" t="str">
        <f t="shared" si="105"/>
        <v/>
      </c>
      <c r="P1153" s="110" t="str">
        <f t="shared" si="106"/>
        <v/>
      </c>
      <c r="Q1153" s="114" t="str">
        <f t="shared" si="107"/>
        <v/>
      </c>
      <c r="R1153" s="82"/>
      <c r="S1153" s="81"/>
      <c r="T1153" s="81"/>
      <c r="U1153" s="81"/>
    </row>
    <row r="1154" s="72" customFormat="1" customHeight="1" spans="2:21">
      <c r="B1154" s="73"/>
      <c r="C1154" s="74"/>
      <c r="D1154" s="74"/>
      <c r="E1154" s="74"/>
      <c r="F1154" s="75"/>
      <c r="G1154" s="76"/>
      <c r="H1154" s="77"/>
      <c r="I1154" s="108" t="str">
        <f>IF(B1154="","",_xlfn.XLOOKUP(N1154,#REF!,#REF!))</f>
        <v/>
      </c>
      <c r="J1154" s="105" t="str">
        <f>IF(B1154="","",_xlfn.XLOOKUP(N1154,#REF!,芝麻工资表!B:B))</f>
        <v/>
      </c>
      <c r="K1154" s="105" t="str">
        <f t="shared" ref="K1154:K1217" si="108">IF(F1154="","",F1154-L1154)</f>
        <v/>
      </c>
      <c r="L1154" s="105" t="str">
        <f t="shared" ref="L1154:L1217" si="109">IF(F1154="","",F1154*G1154/(1+G1154))</f>
        <v/>
      </c>
      <c r="M1154" s="105" t="str">
        <f>IF(Q1154="","",_xlfn.XLOOKUP(Q1154,立项!W:W,立项!H:H))</f>
        <v/>
      </c>
      <c r="N1154" s="109" t="str">
        <f t="shared" ref="N1154:N1217" si="110">IF(H1154="","",LEFT(B1154,7))</f>
        <v/>
      </c>
      <c r="O1154" s="109" t="str">
        <f t="shared" ref="O1154:O1217" si="111">IF(H1154="","",MONTH(H1154))</f>
        <v/>
      </c>
      <c r="P1154" s="110" t="str">
        <f t="shared" ref="P1154:P1217" si="112">IF(H1154="","",DAY(H1154))</f>
        <v/>
      </c>
      <c r="Q1154" s="114" t="str">
        <f t="shared" ref="Q1154:Q1217" si="113">IF(B1154="","",MID(B1154,9,16))</f>
        <v/>
      </c>
      <c r="R1154" s="82"/>
      <c r="S1154" s="81"/>
      <c r="T1154" s="81"/>
      <c r="U1154" s="81"/>
    </row>
    <row r="1155" s="72" customFormat="1" customHeight="1" spans="2:21">
      <c r="B1155" s="73"/>
      <c r="C1155" s="74"/>
      <c r="D1155" s="74"/>
      <c r="E1155" s="74"/>
      <c r="F1155" s="75"/>
      <c r="G1155" s="76"/>
      <c r="H1155" s="77"/>
      <c r="I1155" s="108" t="str">
        <f>IF(B1155="","",_xlfn.XLOOKUP(N1155,#REF!,#REF!))</f>
        <v/>
      </c>
      <c r="J1155" s="105" t="str">
        <f>IF(B1155="","",_xlfn.XLOOKUP(N1155,#REF!,芝麻工资表!B:B))</f>
        <v/>
      </c>
      <c r="K1155" s="105" t="str">
        <f t="shared" si="108"/>
        <v/>
      </c>
      <c r="L1155" s="105" t="str">
        <f t="shared" si="109"/>
        <v/>
      </c>
      <c r="M1155" s="105" t="str">
        <f>IF(Q1155="","",_xlfn.XLOOKUP(Q1155,立项!W:W,立项!H:H))</f>
        <v/>
      </c>
      <c r="N1155" s="109" t="str">
        <f t="shared" si="110"/>
        <v/>
      </c>
      <c r="O1155" s="109" t="str">
        <f t="shared" si="111"/>
        <v/>
      </c>
      <c r="P1155" s="110" t="str">
        <f t="shared" si="112"/>
        <v/>
      </c>
      <c r="Q1155" s="114" t="str">
        <f t="shared" si="113"/>
        <v/>
      </c>
      <c r="R1155" s="82"/>
      <c r="S1155" s="81"/>
      <c r="T1155" s="81"/>
      <c r="U1155" s="81"/>
    </row>
    <row r="1156" s="72" customFormat="1" customHeight="1" spans="2:21">
      <c r="B1156" s="73"/>
      <c r="C1156" s="74"/>
      <c r="D1156" s="74"/>
      <c r="E1156" s="74"/>
      <c r="F1156" s="75"/>
      <c r="G1156" s="76"/>
      <c r="H1156" s="77"/>
      <c r="I1156" s="108" t="str">
        <f>IF(B1156="","",_xlfn.XLOOKUP(N1156,#REF!,#REF!))</f>
        <v/>
      </c>
      <c r="J1156" s="105" t="str">
        <f>IF(B1156="","",_xlfn.XLOOKUP(N1156,#REF!,芝麻工资表!B:B))</f>
        <v/>
      </c>
      <c r="K1156" s="105" t="str">
        <f t="shared" si="108"/>
        <v/>
      </c>
      <c r="L1156" s="105" t="str">
        <f t="shared" si="109"/>
        <v/>
      </c>
      <c r="M1156" s="105" t="str">
        <f>IF(Q1156="","",_xlfn.XLOOKUP(Q1156,立项!W:W,立项!H:H))</f>
        <v/>
      </c>
      <c r="N1156" s="109" t="str">
        <f t="shared" si="110"/>
        <v/>
      </c>
      <c r="O1156" s="109" t="str">
        <f t="shared" si="111"/>
        <v/>
      </c>
      <c r="P1156" s="110" t="str">
        <f t="shared" si="112"/>
        <v/>
      </c>
      <c r="Q1156" s="114" t="str">
        <f t="shared" si="113"/>
        <v/>
      </c>
      <c r="R1156" s="82"/>
      <c r="S1156" s="81"/>
      <c r="T1156" s="81"/>
      <c r="U1156" s="81"/>
    </row>
    <row r="1157" s="72" customFormat="1" customHeight="1" spans="2:21">
      <c r="B1157" s="73"/>
      <c r="C1157" s="74"/>
      <c r="D1157" s="74"/>
      <c r="E1157" s="74"/>
      <c r="F1157" s="75"/>
      <c r="G1157" s="76"/>
      <c r="H1157" s="77"/>
      <c r="I1157" s="108" t="str">
        <f>IF(B1157="","",_xlfn.XLOOKUP(N1157,#REF!,#REF!))</f>
        <v/>
      </c>
      <c r="J1157" s="105" t="str">
        <f>IF(B1157="","",_xlfn.XLOOKUP(N1157,#REF!,芝麻工资表!B:B))</f>
        <v/>
      </c>
      <c r="K1157" s="105" t="str">
        <f t="shared" si="108"/>
        <v/>
      </c>
      <c r="L1157" s="105" t="str">
        <f t="shared" si="109"/>
        <v/>
      </c>
      <c r="M1157" s="105" t="str">
        <f>IF(Q1157="","",_xlfn.XLOOKUP(Q1157,立项!W:W,立项!H:H))</f>
        <v/>
      </c>
      <c r="N1157" s="109" t="str">
        <f t="shared" si="110"/>
        <v/>
      </c>
      <c r="O1157" s="109" t="str">
        <f t="shared" si="111"/>
        <v/>
      </c>
      <c r="P1157" s="110" t="str">
        <f t="shared" si="112"/>
        <v/>
      </c>
      <c r="Q1157" s="114" t="str">
        <f t="shared" si="113"/>
        <v/>
      </c>
      <c r="R1157" s="82"/>
      <c r="S1157" s="81"/>
      <c r="T1157" s="81"/>
      <c r="U1157" s="81"/>
    </row>
    <row r="1158" s="72" customFormat="1" customHeight="1" spans="2:21">
      <c r="B1158" s="73"/>
      <c r="C1158" s="74"/>
      <c r="D1158" s="74"/>
      <c r="E1158" s="74"/>
      <c r="F1158" s="75"/>
      <c r="G1158" s="76"/>
      <c r="H1158" s="77"/>
      <c r="I1158" s="108" t="str">
        <f>IF(B1158="","",_xlfn.XLOOKUP(N1158,#REF!,#REF!))</f>
        <v/>
      </c>
      <c r="J1158" s="105" t="str">
        <f>IF(B1158="","",_xlfn.XLOOKUP(N1158,#REF!,芝麻工资表!B:B))</f>
        <v/>
      </c>
      <c r="K1158" s="105" t="str">
        <f t="shared" si="108"/>
        <v/>
      </c>
      <c r="L1158" s="105" t="str">
        <f t="shared" si="109"/>
        <v/>
      </c>
      <c r="M1158" s="105" t="str">
        <f>IF(Q1158="","",_xlfn.XLOOKUP(Q1158,立项!W:W,立项!H:H))</f>
        <v/>
      </c>
      <c r="N1158" s="109" t="str">
        <f t="shared" si="110"/>
        <v/>
      </c>
      <c r="O1158" s="109" t="str">
        <f t="shared" si="111"/>
        <v/>
      </c>
      <c r="P1158" s="110" t="str">
        <f t="shared" si="112"/>
        <v/>
      </c>
      <c r="Q1158" s="114" t="str">
        <f t="shared" si="113"/>
        <v/>
      </c>
      <c r="R1158" s="82"/>
      <c r="S1158" s="81"/>
      <c r="T1158" s="81"/>
      <c r="U1158" s="81"/>
    </row>
    <row r="1159" s="72" customFormat="1" customHeight="1" spans="2:21">
      <c r="B1159" s="73"/>
      <c r="C1159" s="74"/>
      <c r="D1159" s="74"/>
      <c r="E1159" s="74"/>
      <c r="F1159" s="75"/>
      <c r="G1159" s="76"/>
      <c r="H1159" s="77"/>
      <c r="I1159" s="108" t="str">
        <f>IF(B1159="","",_xlfn.XLOOKUP(N1159,#REF!,#REF!))</f>
        <v/>
      </c>
      <c r="J1159" s="105" t="str">
        <f>IF(B1159="","",_xlfn.XLOOKUP(N1159,#REF!,芝麻工资表!B:B))</f>
        <v/>
      </c>
      <c r="K1159" s="105" t="str">
        <f t="shared" si="108"/>
        <v/>
      </c>
      <c r="L1159" s="105" t="str">
        <f t="shared" si="109"/>
        <v/>
      </c>
      <c r="M1159" s="105" t="str">
        <f>IF(Q1159="","",_xlfn.XLOOKUP(Q1159,立项!W:W,立项!H:H))</f>
        <v/>
      </c>
      <c r="N1159" s="109" t="str">
        <f t="shared" si="110"/>
        <v/>
      </c>
      <c r="O1159" s="109" t="str">
        <f t="shared" si="111"/>
        <v/>
      </c>
      <c r="P1159" s="110" t="str">
        <f t="shared" si="112"/>
        <v/>
      </c>
      <c r="Q1159" s="114" t="str">
        <f t="shared" si="113"/>
        <v/>
      </c>
      <c r="R1159" s="82"/>
      <c r="S1159" s="81"/>
      <c r="T1159" s="81"/>
      <c r="U1159" s="81"/>
    </row>
    <row r="1160" s="72" customFormat="1" customHeight="1" spans="2:21">
      <c r="B1160" s="73"/>
      <c r="C1160" s="74"/>
      <c r="D1160" s="74"/>
      <c r="E1160" s="74"/>
      <c r="F1160" s="75"/>
      <c r="G1160" s="76"/>
      <c r="H1160" s="77"/>
      <c r="I1160" s="108" t="str">
        <f>IF(B1160="","",_xlfn.XLOOKUP(N1160,#REF!,#REF!))</f>
        <v/>
      </c>
      <c r="J1160" s="105" t="str">
        <f>IF(B1160="","",_xlfn.XLOOKUP(N1160,#REF!,芝麻工资表!B:B))</f>
        <v/>
      </c>
      <c r="K1160" s="105" t="str">
        <f t="shared" si="108"/>
        <v/>
      </c>
      <c r="L1160" s="105" t="str">
        <f t="shared" si="109"/>
        <v/>
      </c>
      <c r="M1160" s="105" t="str">
        <f>IF(Q1160="","",_xlfn.XLOOKUP(Q1160,立项!W:W,立项!H:H))</f>
        <v/>
      </c>
      <c r="N1160" s="109" t="str">
        <f t="shared" si="110"/>
        <v/>
      </c>
      <c r="O1160" s="109" t="str">
        <f t="shared" si="111"/>
        <v/>
      </c>
      <c r="P1160" s="110" t="str">
        <f t="shared" si="112"/>
        <v/>
      </c>
      <c r="Q1160" s="114" t="str">
        <f t="shared" si="113"/>
        <v/>
      </c>
      <c r="R1160" s="82"/>
      <c r="S1160" s="81"/>
      <c r="T1160" s="81"/>
      <c r="U1160" s="81"/>
    </row>
    <row r="1161" s="72" customFormat="1" customHeight="1" spans="2:21">
      <c r="B1161" s="73"/>
      <c r="C1161" s="74"/>
      <c r="D1161" s="74"/>
      <c r="E1161" s="74"/>
      <c r="F1161" s="75"/>
      <c r="G1161" s="76"/>
      <c r="H1161" s="77"/>
      <c r="I1161" s="108" t="str">
        <f>IF(B1161="","",_xlfn.XLOOKUP(N1161,#REF!,#REF!))</f>
        <v/>
      </c>
      <c r="J1161" s="105" t="str">
        <f>IF(B1161="","",_xlfn.XLOOKUP(N1161,#REF!,芝麻工资表!B:B))</f>
        <v/>
      </c>
      <c r="K1161" s="105" t="str">
        <f t="shared" si="108"/>
        <v/>
      </c>
      <c r="L1161" s="105" t="str">
        <f t="shared" si="109"/>
        <v/>
      </c>
      <c r="M1161" s="105" t="str">
        <f>IF(Q1161="","",_xlfn.XLOOKUP(Q1161,立项!W:W,立项!H:H))</f>
        <v/>
      </c>
      <c r="N1161" s="109" t="str">
        <f t="shared" si="110"/>
        <v/>
      </c>
      <c r="O1161" s="109" t="str">
        <f t="shared" si="111"/>
        <v/>
      </c>
      <c r="P1161" s="110" t="str">
        <f t="shared" si="112"/>
        <v/>
      </c>
      <c r="Q1161" s="114" t="str">
        <f t="shared" si="113"/>
        <v/>
      </c>
      <c r="R1161" s="82"/>
      <c r="S1161" s="81"/>
      <c r="T1161" s="81"/>
      <c r="U1161" s="81"/>
    </row>
    <row r="1162" s="72" customFormat="1" customHeight="1" spans="2:21">
      <c r="B1162" s="73"/>
      <c r="C1162" s="74"/>
      <c r="D1162" s="74"/>
      <c r="E1162" s="74"/>
      <c r="F1162" s="75"/>
      <c r="G1162" s="76"/>
      <c r="H1162" s="77"/>
      <c r="I1162" s="108" t="str">
        <f>IF(B1162="","",_xlfn.XLOOKUP(N1162,#REF!,#REF!))</f>
        <v/>
      </c>
      <c r="J1162" s="105" t="str">
        <f>IF(B1162="","",_xlfn.XLOOKUP(N1162,#REF!,芝麻工资表!B:B))</f>
        <v/>
      </c>
      <c r="K1162" s="105" t="str">
        <f t="shared" si="108"/>
        <v/>
      </c>
      <c r="L1162" s="105" t="str">
        <f t="shared" si="109"/>
        <v/>
      </c>
      <c r="M1162" s="105" t="str">
        <f>IF(Q1162="","",_xlfn.XLOOKUP(Q1162,立项!W:W,立项!H:H))</f>
        <v/>
      </c>
      <c r="N1162" s="109" t="str">
        <f t="shared" si="110"/>
        <v/>
      </c>
      <c r="O1162" s="109" t="str">
        <f t="shared" si="111"/>
        <v/>
      </c>
      <c r="P1162" s="110" t="str">
        <f t="shared" si="112"/>
        <v/>
      </c>
      <c r="Q1162" s="114" t="str">
        <f t="shared" si="113"/>
        <v/>
      </c>
      <c r="R1162" s="82"/>
      <c r="S1162" s="81"/>
      <c r="T1162" s="81"/>
      <c r="U1162" s="81"/>
    </row>
    <row r="1163" s="72" customFormat="1" customHeight="1" spans="2:21">
      <c r="B1163" s="73"/>
      <c r="C1163" s="74"/>
      <c r="D1163" s="74"/>
      <c r="E1163" s="74"/>
      <c r="F1163" s="75"/>
      <c r="G1163" s="76"/>
      <c r="H1163" s="77"/>
      <c r="I1163" s="108" t="str">
        <f>IF(B1163="","",_xlfn.XLOOKUP(N1163,#REF!,#REF!))</f>
        <v/>
      </c>
      <c r="J1163" s="105" t="str">
        <f>IF(B1163="","",_xlfn.XLOOKUP(N1163,#REF!,芝麻工资表!B:B))</f>
        <v/>
      </c>
      <c r="K1163" s="105" t="str">
        <f t="shared" si="108"/>
        <v/>
      </c>
      <c r="L1163" s="105" t="str">
        <f t="shared" si="109"/>
        <v/>
      </c>
      <c r="M1163" s="105" t="str">
        <f>IF(Q1163="","",_xlfn.XLOOKUP(Q1163,立项!W:W,立项!H:H))</f>
        <v/>
      </c>
      <c r="N1163" s="109" t="str">
        <f t="shared" si="110"/>
        <v/>
      </c>
      <c r="O1163" s="109" t="str">
        <f t="shared" si="111"/>
        <v/>
      </c>
      <c r="P1163" s="110" t="str">
        <f t="shared" si="112"/>
        <v/>
      </c>
      <c r="Q1163" s="114" t="str">
        <f t="shared" si="113"/>
        <v/>
      </c>
      <c r="R1163" s="82"/>
      <c r="S1163" s="81"/>
      <c r="T1163" s="81"/>
      <c r="U1163" s="81"/>
    </row>
    <row r="1164" s="72" customFormat="1" customHeight="1" spans="2:21">
      <c r="B1164" s="73"/>
      <c r="C1164" s="74"/>
      <c r="D1164" s="74"/>
      <c r="E1164" s="74"/>
      <c r="F1164" s="75"/>
      <c r="G1164" s="76"/>
      <c r="H1164" s="77"/>
      <c r="I1164" s="108" t="str">
        <f>IF(B1164="","",_xlfn.XLOOKUP(N1164,#REF!,#REF!))</f>
        <v/>
      </c>
      <c r="J1164" s="105" t="str">
        <f>IF(B1164="","",_xlfn.XLOOKUP(N1164,#REF!,芝麻工资表!B:B))</f>
        <v/>
      </c>
      <c r="K1164" s="105" t="str">
        <f t="shared" si="108"/>
        <v/>
      </c>
      <c r="L1164" s="105" t="str">
        <f t="shared" si="109"/>
        <v/>
      </c>
      <c r="M1164" s="105" t="str">
        <f>IF(Q1164="","",_xlfn.XLOOKUP(Q1164,立项!W:W,立项!H:H))</f>
        <v/>
      </c>
      <c r="N1164" s="109" t="str">
        <f t="shared" si="110"/>
        <v/>
      </c>
      <c r="O1164" s="109" t="str">
        <f t="shared" si="111"/>
        <v/>
      </c>
      <c r="P1164" s="110" t="str">
        <f t="shared" si="112"/>
        <v/>
      </c>
      <c r="Q1164" s="114" t="str">
        <f t="shared" si="113"/>
        <v/>
      </c>
      <c r="R1164" s="82"/>
      <c r="S1164" s="81"/>
      <c r="T1164" s="81"/>
      <c r="U1164" s="81"/>
    </row>
    <row r="1165" s="72" customFormat="1" customHeight="1" spans="2:21">
      <c r="B1165" s="73"/>
      <c r="C1165" s="74"/>
      <c r="D1165" s="74"/>
      <c r="E1165" s="74"/>
      <c r="F1165" s="75"/>
      <c r="G1165" s="76"/>
      <c r="H1165" s="77"/>
      <c r="I1165" s="108" t="str">
        <f>IF(B1165="","",_xlfn.XLOOKUP(N1165,#REF!,#REF!))</f>
        <v/>
      </c>
      <c r="J1165" s="105" t="str">
        <f>IF(B1165="","",_xlfn.XLOOKUP(N1165,#REF!,芝麻工资表!B:B))</f>
        <v/>
      </c>
      <c r="K1165" s="105" t="str">
        <f t="shared" si="108"/>
        <v/>
      </c>
      <c r="L1165" s="105" t="str">
        <f t="shared" si="109"/>
        <v/>
      </c>
      <c r="M1165" s="105" t="str">
        <f>IF(Q1165="","",_xlfn.XLOOKUP(Q1165,立项!W:W,立项!H:H))</f>
        <v/>
      </c>
      <c r="N1165" s="109" t="str">
        <f t="shared" si="110"/>
        <v/>
      </c>
      <c r="O1165" s="109" t="str">
        <f t="shared" si="111"/>
        <v/>
      </c>
      <c r="P1165" s="110" t="str">
        <f t="shared" si="112"/>
        <v/>
      </c>
      <c r="Q1165" s="114" t="str">
        <f t="shared" si="113"/>
        <v/>
      </c>
      <c r="R1165" s="82"/>
      <c r="S1165" s="81"/>
      <c r="T1165" s="81"/>
      <c r="U1165" s="81"/>
    </row>
    <row r="1166" s="72" customFormat="1" customHeight="1" spans="2:21">
      <c r="B1166" s="73"/>
      <c r="C1166" s="74"/>
      <c r="D1166" s="74"/>
      <c r="E1166" s="74"/>
      <c r="F1166" s="75"/>
      <c r="G1166" s="76"/>
      <c r="H1166" s="77"/>
      <c r="I1166" s="108" t="str">
        <f>IF(B1166="","",_xlfn.XLOOKUP(N1166,#REF!,#REF!))</f>
        <v/>
      </c>
      <c r="J1166" s="105" t="str">
        <f>IF(B1166="","",_xlfn.XLOOKUP(N1166,#REF!,芝麻工资表!B:B))</f>
        <v/>
      </c>
      <c r="K1166" s="105" t="str">
        <f t="shared" si="108"/>
        <v/>
      </c>
      <c r="L1166" s="105" t="str">
        <f t="shared" si="109"/>
        <v/>
      </c>
      <c r="M1166" s="105" t="str">
        <f>IF(Q1166="","",_xlfn.XLOOKUP(Q1166,立项!W:W,立项!H:H))</f>
        <v/>
      </c>
      <c r="N1166" s="109" t="str">
        <f t="shared" si="110"/>
        <v/>
      </c>
      <c r="O1166" s="109" t="str">
        <f t="shared" si="111"/>
        <v/>
      </c>
      <c r="P1166" s="110" t="str">
        <f t="shared" si="112"/>
        <v/>
      </c>
      <c r="Q1166" s="114" t="str">
        <f t="shared" si="113"/>
        <v/>
      </c>
      <c r="R1166" s="82"/>
      <c r="S1166" s="81"/>
      <c r="T1166" s="81"/>
      <c r="U1166" s="81"/>
    </row>
    <row r="1167" s="72" customFormat="1" customHeight="1" spans="2:21">
      <c r="B1167" s="73"/>
      <c r="C1167" s="74"/>
      <c r="D1167" s="74"/>
      <c r="E1167" s="74"/>
      <c r="F1167" s="75"/>
      <c r="G1167" s="76"/>
      <c r="H1167" s="77"/>
      <c r="I1167" s="108" t="str">
        <f>IF(B1167="","",_xlfn.XLOOKUP(N1167,#REF!,#REF!))</f>
        <v/>
      </c>
      <c r="J1167" s="105" t="str">
        <f>IF(B1167="","",_xlfn.XLOOKUP(N1167,#REF!,芝麻工资表!B:B))</f>
        <v/>
      </c>
      <c r="K1167" s="105" t="str">
        <f t="shared" si="108"/>
        <v/>
      </c>
      <c r="L1167" s="105" t="str">
        <f t="shared" si="109"/>
        <v/>
      </c>
      <c r="M1167" s="105" t="str">
        <f>IF(Q1167="","",_xlfn.XLOOKUP(Q1167,立项!W:W,立项!H:H))</f>
        <v/>
      </c>
      <c r="N1167" s="109" t="str">
        <f t="shared" si="110"/>
        <v/>
      </c>
      <c r="O1167" s="109" t="str">
        <f t="shared" si="111"/>
        <v/>
      </c>
      <c r="P1167" s="110" t="str">
        <f t="shared" si="112"/>
        <v/>
      </c>
      <c r="Q1167" s="114" t="str">
        <f t="shared" si="113"/>
        <v/>
      </c>
      <c r="R1167" s="82"/>
      <c r="S1167" s="81"/>
      <c r="T1167" s="81"/>
      <c r="U1167" s="81"/>
    </row>
    <row r="1168" s="72" customFormat="1" customHeight="1" spans="2:21">
      <c r="B1168" s="73"/>
      <c r="C1168" s="74"/>
      <c r="D1168" s="74"/>
      <c r="E1168" s="74"/>
      <c r="F1168" s="75"/>
      <c r="G1168" s="76"/>
      <c r="H1168" s="77"/>
      <c r="I1168" s="108" t="str">
        <f>IF(B1168="","",_xlfn.XLOOKUP(N1168,#REF!,#REF!))</f>
        <v/>
      </c>
      <c r="J1168" s="105" t="str">
        <f>IF(B1168="","",_xlfn.XLOOKUP(N1168,#REF!,芝麻工资表!B:B))</f>
        <v/>
      </c>
      <c r="K1168" s="105" t="str">
        <f t="shared" si="108"/>
        <v/>
      </c>
      <c r="L1168" s="105" t="str">
        <f t="shared" si="109"/>
        <v/>
      </c>
      <c r="M1168" s="105" t="str">
        <f>IF(Q1168="","",_xlfn.XLOOKUP(Q1168,立项!W:W,立项!H:H))</f>
        <v/>
      </c>
      <c r="N1168" s="109" t="str">
        <f t="shared" si="110"/>
        <v/>
      </c>
      <c r="O1168" s="109" t="str">
        <f t="shared" si="111"/>
        <v/>
      </c>
      <c r="P1168" s="110" t="str">
        <f t="shared" si="112"/>
        <v/>
      </c>
      <c r="Q1168" s="114" t="str">
        <f t="shared" si="113"/>
        <v/>
      </c>
      <c r="R1168" s="82"/>
      <c r="S1168" s="81"/>
      <c r="T1168" s="81"/>
      <c r="U1168" s="81"/>
    </row>
    <row r="1169" s="72" customFormat="1" customHeight="1" spans="2:21">
      <c r="B1169" s="73"/>
      <c r="C1169" s="74"/>
      <c r="D1169" s="74"/>
      <c r="E1169" s="74"/>
      <c r="F1169" s="75"/>
      <c r="G1169" s="76"/>
      <c r="H1169" s="77"/>
      <c r="I1169" s="108" t="str">
        <f>IF(B1169="","",_xlfn.XLOOKUP(N1169,#REF!,#REF!))</f>
        <v/>
      </c>
      <c r="J1169" s="105" t="str">
        <f>IF(B1169="","",_xlfn.XLOOKUP(N1169,#REF!,芝麻工资表!B:B))</f>
        <v/>
      </c>
      <c r="K1169" s="105" t="str">
        <f t="shared" si="108"/>
        <v/>
      </c>
      <c r="L1169" s="105" t="str">
        <f t="shared" si="109"/>
        <v/>
      </c>
      <c r="M1169" s="105" t="str">
        <f>IF(Q1169="","",_xlfn.XLOOKUP(Q1169,立项!W:W,立项!H:H))</f>
        <v/>
      </c>
      <c r="N1169" s="109" t="str">
        <f t="shared" si="110"/>
        <v/>
      </c>
      <c r="O1169" s="109" t="str">
        <f t="shared" si="111"/>
        <v/>
      </c>
      <c r="P1169" s="110" t="str">
        <f t="shared" si="112"/>
        <v/>
      </c>
      <c r="Q1169" s="114" t="str">
        <f t="shared" si="113"/>
        <v/>
      </c>
      <c r="R1169" s="82"/>
      <c r="S1169" s="81"/>
      <c r="T1169" s="81"/>
      <c r="U1169" s="81"/>
    </row>
    <row r="1170" s="72" customFormat="1" customHeight="1" spans="2:21">
      <c r="B1170" s="73"/>
      <c r="C1170" s="74"/>
      <c r="D1170" s="74"/>
      <c r="E1170" s="74"/>
      <c r="F1170" s="75"/>
      <c r="G1170" s="76"/>
      <c r="H1170" s="77"/>
      <c r="I1170" s="108" t="str">
        <f>IF(B1170="","",_xlfn.XLOOKUP(N1170,#REF!,#REF!))</f>
        <v/>
      </c>
      <c r="J1170" s="105" t="str">
        <f>IF(B1170="","",_xlfn.XLOOKUP(N1170,#REF!,芝麻工资表!B:B))</f>
        <v/>
      </c>
      <c r="K1170" s="105" t="str">
        <f t="shared" si="108"/>
        <v/>
      </c>
      <c r="L1170" s="105" t="str">
        <f t="shared" si="109"/>
        <v/>
      </c>
      <c r="M1170" s="105" t="str">
        <f>IF(Q1170="","",_xlfn.XLOOKUP(Q1170,立项!W:W,立项!H:H))</f>
        <v/>
      </c>
      <c r="N1170" s="109" t="str">
        <f t="shared" si="110"/>
        <v/>
      </c>
      <c r="O1170" s="109" t="str">
        <f t="shared" si="111"/>
        <v/>
      </c>
      <c r="P1170" s="110" t="str">
        <f t="shared" si="112"/>
        <v/>
      </c>
      <c r="Q1170" s="114" t="str">
        <f t="shared" si="113"/>
        <v/>
      </c>
      <c r="R1170" s="82"/>
      <c r="S1170" s="81"/>
      <c r="T1170" s="81"/>
      <c r="U1170" s="81"/>
    </row>
    <row r="1171" s="72" customFormat="1" customHeight="1" spans="2:21">
      <c r="B1171" s="73"/>
      <c r="C1171" s="74"/>
      <c r="D1171" s="74"/>
      <c r="E1171" s="74"/>
      <c r="F1171" s="75"/>
      <c r="G1171" s="76"/>
      <c r="H1171" s="77"/>
      <c r="I1171" s="108" t="str">
        <f>IF(B1171="","",_xlfn.XLOOKUP(N1171,#REF!,#REF!))</f>
        <v/>
      </c>
      <c r="J1171" s="105" t="str">
        <f>IF(B1171="","",_xlfn.XLOOKUP(N1171,#REF!,芝麻工资表!B:B))</f>
        <v/>
      </c>
      <c r="K1171" s="105" t="str">
        <f t="shared" si="108"/>
        <v/>
      </c>
      <c r="L1171" s="105" t="str">
        <f t="shared" si="109"/>
        <v/>
      </c>
      <c r="M1171" s="105" t="str">
        <f>IF(Q1171="","",_xlfn.XLOOKUP(Q1171,立项!W:W,立项!H:H))</f>
        <v/>
      </c>
      <c r="N1171" s="109" t="str">
        <f t="shared" si="110"/>
        <v/>
      </c>
      <c r="O1171" s="109" t="str">
        <f t="shared" si="111"/>
        <v/>
      </c>
      <c r="P1171" s="110" t="str">
        <f t="shared" si="112"/>
        <v/>
      </c>
      <c r="Q1171" s="114" t="str">
        <f t="shared" si="113"/>
        <v/>
      </c>
      <c r="R1171" s="82"/>
      <c r="S1171" s="81"/>
      <c r="T1171" s="81"/>
      <c r="U1171" s="81"/>
    </row>
    <row r="1172" s="72" customFormat="1" customHeight="1" spans="2:21">
      <c r="B1172" s="73"/>
      <c r="C1172" s="74"/>
      <c r="D1172" s="74"/>
      <c r="E1172" s="74"/>
      <c r="F1172" s="75"/>
      <c r="G1172" s="76"/>
      <c r="H1172" s="77"/>
      <c r="I1172" s="108" t="str">
        <f>IF(B1172="","",_xlfn.XLOOKUP(N1172,#REF!,#REF!))</f>
        <v/>
      </c>
      <c r="J1172" s="105" t="str">
        <f>IF(B1172="","",_xlfn.XLOOKUP(N1172,#REF!,芝麻工资表!B:B))</f>
        <v/>
      </c>
      <c r="K1172" s="105" t="str">
        <f t="shared" si="108"/>
        <v/>
      </c>
      <c r="L1172" s="105" t="str">
        <f t="shared" si="109"/>
        <v/>
      </c>
      <c r="M1172" s="105" t="str">
        <f>IF(Q1172="","",_xlfn.XLOOKUP(Q1172,立项!W:W,立项!H:H))</f>
        <v/>
      </c>
      <c r="N1172" s="109" t="str">
        <f t="shared" si="110"/>
        <v/>
      </c>
      <c r="O1172" s="109" t="str">
        <f t="shared" si="111"/>
        <v/>
      </c>
      <c r="P1172" s="110" t="str">
        <f t="shared" si="112"/>
        <v/>
      </c>
      <c r="Q1172" s="114" t="str">
        <f t="shared" si="113"/>
        <v/>
      </c>
      <c r="R1172" s="82"/>
      <c r="S1172" s="81"/>
      <c r="T1172" s="81"/>
      <c r="U1172" s="81"/>
    </row>
    <row r="1173" s="72" customFormat="1" customHeight="1" spans="2:21">
      <c r="B1173" s="73"/>
      <c r="C1173" s="74"/>
      <c r="D1173" s="74"/>
      <c r="E1173" s="74"/>
      <c r="F1173" s="75"/>
      <c r="G1173" s="76"/>
      <c r="H1173" s="77"/>
      <c r="I1173" s="108" t="str">
        <f>IF(B1173="","",_xlfn.XLOOKUP(N1173,#REF!,#REF!))</f>
        <v/>
      </c>
      <c r="J1173" s="105" t="str">
        <f>IF(B1173="","",_xlfn.XLOOKUP(N1173,#REF!,芝麻工资表!B:B))</f>
        <v/>
      </c>
      <c r="K1173" s="105" t="str">
        <f t="shared" si="108"/>
        <v/>
      </c>
      <c r="L1173" s="105" t="str">
        <f t="shared" si="109"/>
        <v/>
      </c>
      <c r="M1173" s="105" t="str">
        <f>IF(Q1173="","",_xlfn.XLOOKUP(Q1173,立项!W:W,立项!H:H))</f>
        <v/>
      </c>
      <c r="N1173" s="109" t="str">
        <f t="shared" si="110"/>
        <v/>
      </c>
      <c r="O1173" s="109" t="str">
        <f t="shared" si="111"/>
        <v/>
      </c>
      <c r="P1173" s="110" t="str">
        <f t="shared" si="112"/>
        <v/>
      </c>
      <c r="Q1173" s="114" t="str">
        <f t="shared" si="113"/>
        <v/>
      </c>
      <c r="R1173" s="82"/>
      <c r="S1173" s="81"/>
      <c r="T1173" s="81"/>
      <c r="U1173" s="81"/>
    </row>
    <row r="1174" s="72" customFormat="1" customHeight="1" spans="2:21">
      <c r="B1174" s="73"/>
      <c r="C1174" s="74"/>
      <c r="D1174" s="74"/>
      <c r="E1174" s="74"/>
      <c r="F1174" s="75"/>
      <c r="G1174" s="76"/>
      <c r="H1174" s="77"/>
      <c r="I1174" s="108" t="str">
        <f>IF(B1174="","",_xlfn.XLOOKUP(N1174,#REF!,#REF!))</f>
        <v/>
      </c>
      <c r="J1174" s="105" t="str">
        <f>IF(B1174="","",_xlfn.XLOOKUP(N1174,#REF!,芝麻工资表!B:B))</f>
        <v/>
      </c>
      <c r="K1174" s="105" t="str">
        <f t="shared" si="108"/>
        <v/>
      </c>
      <c r="L1174" s="105" t="str">
        <f t="shared" si="109"/>
        <v/>
      </c>
      <c r="M1174" s="105" t="str">
        <f>IF(Q1174="","",_xlfn.XLOOKUP(Q1174,立项!W:W,立项!H:H))</f>
        <v/>
      </c>
      <c r="N1174" s="109" t="str">
        <f t="shared" si="110"/>
        <v/>
      </c>
      <c r="O1174" s="109" t="str">
        <f t="shared" si="111"/>
        <v/>
      </c>
      <c r="P1174" s="110" t="str">
        <f t="shared" si="112"/>
        <v/>
      </c>
      <c r="Q1174" s="114" t="str">
        <f t="shared" si="113"/>
        <v/>
      </c>
      <c r="R1174" s="82"/>
      <c r="S1174" s="81"/>
      <c r="T1174" s="81"/>
      <c r="U1174" s="81"/>
    </row>
    <row r="1175" s="72" customFormat="1" customHeight="1" spans="2:21">
      <c r="B1175" s="73"/>
      <c r="C1175" s="74"/>
      <c r="D1175" s="74"/>
      <c r="E1175" s="74"/>
      <c r="F1175" s="75"/>
      <c r="G1175" s="76"/>
      <c r="H1175" s="77"/>
      <c r="I1175" s="108" t="str">
        <f>IF(B1175="","",_xlfn.XLOOKUP(N1175,#REF!,#REF!))</f>
        <v/>
      </c>
      <c r="J1175" s="105" t="str">
        <f>IF(B1175="","",_xlfn.XLOOKUP(N1175,#REF!,芝麻工资表!B:B))</f>
        <v/>
      </c>
      <c r="K1175" s="105" t="str">
        <f t="shared" si="108"/>
        <v/>
      </c>
      <c r="L1175" s="105" t="str">
        <f t="shared" si="109"/>
        <v/>
      </c>
      <c r="M1175" s="105" t="str">
        <f>IF(Q1175="","",_xlfn.XLOOKUP(Q1175,立项!W:W,立项!H:H))</f>
        <v/>
      </c>
      <c r="N1175" s="109" t="str">
        <f t="shared" si="110"/>
        <v/>
      </c>
      <c r="O1175" s="109" t="str">
        <f t="shared" si="111"/>
        <v/>
      </c>
      <c r="P1175" s="110" t="str">
        <f t="shared" si="112"/>
        <v/>
      </c>
      <c r="Q1175" s="114" t="str">
        <f t="shared" si="113"/>
        <v/>
      </c>
      <c r="R1175" s="82"/>
      <c r="S1175" s="81"/>
      <c r="T1175" s="81"/>
      <c r="U1175" s="81"/>
    </row>
    <row r="1176" s="72" customFormat="1" customHeight="1" spans="2:21">
      <c r="B1176" s="73"/>
      <c r="C1176" s="74"/>
      <c r="D1176" s="74"/>
      <c r="E1176" s="74"/>
      <c r="F1176" s="75"/>
      <c r="G1176" s="76"/>
      <c r="H1176" s="77"/>
      <c r="I1176" s="108" t="str">
        <f>IF(B1176="","",_xlfn.XLOOKUP(N1176,#REF!,#REF!))</f>
        <v/>
      </c>
      <c r="J1176" s="105" t="str">
        <f>IF(B1176="","",_xlfn.XLOOKUP(N1176,#REF!,芝麻工资表!B:B))</f>
        <v/>
      </c>
      <c r="K1176" s="105" t="str">
        <f t="shared" si="108"/>
        <v/>
      </c>
      <c r="L1176" s="105" t="str">
        <f t="shared" si="109"/>
        <v/>
      </c>
      <c r="M1176" s="105" t="str">
        <f>IF(Q1176="","",_xlfn.XLOOKUP(Q1176,立项!W:W,立项!H:H))</f>
        <v/>
      </c>
      <c r="N1176" s="109" t="str">
        <f t="shared" si="110"/>
        <v/>
      </c>
      <c r="O1176" s="109" t="str">
        <f t="shared" si="111"/>
        <v/>
      </c>
      <c r="P1176" s="110" t="str">
        <f t="shared" si="112"/>
        <v/>
      </c>
      <c r="Q1176" s="114" t="str">
        <f t="shared" si="113"/>
        <v/>
      </c>
      <c r="R1176" s="82"/>
      <c r="S1176" s="81"/>
      <c r="T1176" s="81"/>
      <c r="U1176" s="81"/>
    </row>
    <row r="1177" s="72" customFormat="1" customHeight="1" spans="2:21">
      <c r="B1177" s="73"/>
      <c r="C1177" s="74"/>
      <c r="D1177" s="74"/>
      <c r="E1177" s="74"/>
      <c r="F1177" s="75"/>
      <c r="G1177" s="76"/>
      <c r="H1177" s="77"/>
      <c r="I1177" s="108" t="str">
        <f>IF(B1177="","",_xlfn.XLOOKUP(N1177,#REF!,#REF!))</f>
        <v/>
      </c>
      <c r="J1177" s="105" t="str">
        <f>IF(B1177="","",_xlfn.XLOOKUP(N1177,#REF!,芝麻工资表!B:B))</f>
        <v/>
      </c>
      <c r="K1177" s="105" t="str">
        <f t="shared" si="108"/>
        <v/>
      </c>
      <c r="L1177" s="105" t="str">
        <f t="shared" si="109"/>
        <v/>
      </c>
      <c r="M1177" s="105" t="str">
        <f>IF(Q1177="","",_xlfn.XLOOKUP(Q1177,立项!W:W,立项!H:H))</f>
        <v/>
      </c>
      <c r="N1177" s="109" t="str">
        <f t="shared" si="110"/>
        <v/>
      </c>
      <c r="O1177" s="109" t="str">
        <f t="shared" si="111"/>
        <v/>
      </c>
      <c r="P1177" s="110" t="str">
        <f t="shared" si="112"/>
        <v/>
      </c>
      <c r="Q1177" s="114" t="str">
        <f t="shared" si="113"/>
        <v/>
      </c>
      <c r="R1177" s="82"/>
      <c r="S1177" s="81"/>
      <c r="T1177" s="81"/>
      <c r="U1177" s="81"/>
    </row>
    <row r="1178" s="72" customFormat="1" customHeight="1" spans="2:21">
      <c r="B1178" s="73"/>
      <c r="C1178" s="74"/>
      <c r="D1178" s="74"/>
      <c r="E1178" s="74"/>
      <c r="F1178" s="75"/>
      <c r="G1178" s="76"/>
      <c r="H1178" s="77"/>
      <c r="I1178" s="108" t="str">
        <f>IF(B1178="","",_xlfn.XLOOKUP(N1178,#REF!,#REF!))</f>
        <v/>
      </c>
      <c r="J1178" s="105" t="str">
        <f>IF(B1178="","",_xlfn.XLOOKUP(N1178,#REF!,芝麻工资表!B:B))</f>
        <v/>
      </c>
      <c r="K1178" s="105" t="str">
        <f t="shared" si="108"/>
        <v/>
      </c>
      <c r="L1178" s="105" t="str">
        <f t="shared" si="109"/>
        <v/>
      </c>
      <c r="M1178" s="105" t="str">
        <f>IF(Q1178="","",_xlfn.XLOOKUP(Q1178,立项!W:W,立项!H:H))</f>
        <v/>
      </c>
      <c r="N1178" s="109" t="str">
        <f t="shared" si="110"/>
        <v/>
      </c>
      <c r="O1178" s="109" t="str">
        <f t="shared" si="111"/>
        <v/>
      </c>
      <c r="P1178" s="110" t="str">
        <f t="shared" si="112"/>
        <v/>
      </c>
      <c r="Q1178" s="114" t="str">
        <f t="shared" si="113"/>
        <v/>
      </c>
      <c r="R1178" s="82"/>
      <c r="S1178" s="81"/>
      <c r="T1178" s="81"/>
      <c r="U1178" s="81"/>
    </row>
    <row r="1179" s="72" customFormat="1" customHeight="1" spans="2:21">
      <c r="B1179" s="73"/>
      <c r="C1179" s="74"/>
      <c r="D1179" s="74"/>
      <c r="E1179" s="74"/>
      <c r="F1179" s="75"/>
      <c r="G1179" s="76"/>
      <c r="H1179" s="77"/>
      <c r="I1179" s="108" t="str">
        <f>IF(B1179="","",_xlfn.XLOOKUP(N1179,#REF!,#REF!))</f>
        <v/>
      </c>
      <c r="J1179" s="105" t="str">
        <f>IF(B1179="","",_xlfn.XLOOKUP(N1179,#REF!,芝麻工资表!B:B))</f>
        <v/>
      </c>
      <c r="K1179" s="105" t="str">
        <f t="shared" si="108"/>
        <v/>
      </c>
      <c r="L1179" s="105" t="str">
        <f t="shared" si="109"/>
        <v/>
      </c>
      <c r="M1179" s="105" t="str">
        <f>IF(Q1179="","",_xlfn.XLOOKUP(Q1179,立项!W:W,立项!H:H))</f>
        <v/>
      </c>
      <c r="N1179" s="109" t="str">
        <f t="shared" si="110"/>
        <v/>
      </c>
      <c r="O1179" s="109" t="str">
        <f t="shared" si="111"/>
        <v/>
      </c>
      <c r="P1179" s="110" t="str">
        <f t="shared" si="112"/>
        <v/>
      </c>
      <c r="Q1179" s="114" t="str">
        <f t="shared" si="113"/>
        <v/>
      </c>
      <c r="R1179" s="82"/>
      <c r="S1179" s="81"/>
      <c r="T1179" s="81"/>
      <c r="U1179" s="81"/>
    </row>
    <row r="1180" s="72" customFormat="1" customHeight="1" spans="2:21">
      <c r="B1180" s="73"/>
      <c r="C1180" s="74"/>
      <c r="D1180" s="74"/>
      <c r="E1180" s="74"/>
      <c r="F1180" s="75"/>
      <c r="G1180" s="76"/>
      <c r="H1180" s="77"/>
      <c r="I1180" s="108" t="str">
        <f>IF(B1180="","",_xlfn.XLOOKUP(N1180,#REF!,#REF!))</f>
        <v/>
      </c>
      <c r="J1180" s="105" t="str">
        <f>IF(B1180="","",_xlfn.XLOOKUP(N1180,#REF!,芝麻工资表!B:B))</f>
        <v/>
      </c>
      <c r="K1180" s="105" t="str">
        <f t="shared" si="108"/>
        <v/>
      </c>
      <c r="L1180" s="105" t="str">
        <f t="shared" si="109"/>
        <v/>
      </c>
      <c r="M1180" s="105" t="str">
        <f>IF(Q1180="","",_xlfn.XLOOKUP(Q1180,立项!W:W,立项!H:H))</f>
        <v/>
      </c>
      <c r="N1180" s="109" t="str">
        <f t="shared" si="110"/>
        <v/>
      </c>
      <c r="O1180" s="109" t="str">
        <f t="shared" si="111"/>
        <v/>
      </c>
      <c r="P1180" s="110" t="str">
        <f t="shared" si="112"/>
        <v/>
      </c>
      <c r="Q1180" s="114" t="str">
        <f t="shared" si="113"/>
        <v/>
      </c>
      <c r="R1180" s="82"/>
      <c r="S1180" s="81"/>
      <c r="T1180" s="81"/>
      <c r="U1180" s="81"/>
    </row>
    <row r="1181" s="72" customFormat="1" customHeight="1" spans="2:21">
      <c r="B1181" s="73"/>
      <c r="C1181" s="74"/>
      <c r="D1181" s="74"/>
      <c r="E1181" s="74"/>
      <c r="F1181" s="75"/>
      <c r="G1181" s="76"/>
      <c r="H1181" s="77"/>
      <c r="I1181" s="108" t="str">
        <f>IF(B1181="","",_xlfn.XLOOKUP(N1181,#REF!,#REF!))</f>
        <v/>
      </c>
      <c r="J1181" s="105" t="str">
        <f>IF(B1181="","",_xlfn.XLOOKUP(N1181,#REF!,芝麻工资表!B:B))</f>
        <v/>
      </c>
      <c r="K1181" s="105" t="str">
        <f t="shared" si="108"/>
        <v/>
      </c>
      <c r="L1181" s="105" t="str">
        <f t="shared" si="109"/>
        <v/>
      </c>
      <c r="M1181" s="105" t="str">
        <f>IF(Q1181="","",_xlfn.XLOOKUP(Q1181,立项!W:W,立项!H:H))</f>
        <v/>
      </c>
      <c r="N1181" s="109" t="str">
        <f t="shared" si="110"/>
        <v/>
      </c>
      <c r="O1181" s="109" t="str">
        <f t="shared" si="111"/>
        <v/>
      </c>
      <c r="P1181" s="110" t="str">
        <f t="shared" si="112"/>
        <v/>
      </c>
      <c r="Q1181" s="114" t="str">
        <f t="shared" si="113"/>
        <v/>
      </c>
      <c r="R1181" s="82"/>
      <c r="S1181" s="81"/>
      <c r="T1181" s="81"/>
      <c r="U1181" s="81"/>
    </row>
    <row r="1182" s="72" customFormat="1" customHeight="1" spans="2:21">
      <c r="B1182" s="73"/>
      <c r="C1182" s="74"/>
      <c r="D1182" s="74"/>
      <c r="E1182" s="74"/>
      <c r="F1182" s="75"/>
      <c r="G1182" s="76"/>
      <c r="H1182" s="77"/>
      <c r="I1182" s="108" t="str">
        <f>IF(B1182="","",_xlfn.XLOOKUP(N1182,#REF!,#REF!))</f>
        <v/>
      </c>
      <c r="J1182" s="105" t="str">
        <f>IF(B1182="","",_xlfn.XLOOKUP(N1182,#REF!,芝麻工资表!B:B))</f>
        <v/>
      </c>
      <c r="K1182" s="105" t="str">
        <f t="shared" si="108"/>
        <v/>
      </c>
      <c r="L1182" s="105" t="str">
        <f t="shared" si="109"/>
        <v/>
      </c>
      <c r="M1182" s="105" t="str">
        <f>IF(Q1182="","",_xlfn.XLOOKUP(Q1182,立项!W:W,立项!H:H))</f>
        <v/>
      </c>
      <c r="N1182" s="109" t="str">
        <f t="shared" si="110"/>
        <v/>
      </c>
      <c r="O1182" s="109" t="str">
        <f t="shared" si="111"/>
        <v/>
      </c>
      <c r="P1182" s="110" t="str">
        <f t="shared" si="112"/>
        <v/>
      </c>
      <c r="Q1182" s="114" t="str">
        <f t="shared" si="113"/>
        <v/>
      </c>
      <c r="R1182" s="82"/>
      <c r="S1182" s="81"/>
      <c r="T1182" s="81"/>
      <c r="U1182" s="81"/>
    </row>
    <row r="1183" s="72" customFormat="1" customHeight="1" spans="2:21">
      <c r="B1183" s="73"/>
      <c r="C1183" s="74"/>
      <c r="D1183" s="74"/>
      <c r="E1183" s="74"/>
      <c r="F1183" s="75"/>
      <c r="G1183" s="76"/>
      <c r="H1183" s="77"/>
      <c r="I1183" s="108" t="str">
        <f>IF(B1183="","",_xlfn.XLOOKUP(N1183,#REF!,#REF!))</f>
        <v/>
      </c>
      <c r="J1183" s="105" t="str">
        <f>IF(B1183="","",_xlfn.XLOOKUP(N1183,#REF!,芝麻工资表!B:B))</f>
        <v/>
      </c>
      <c r="K1183" s="105" t="str">
        <f t="shared" si="108"/>
        <v/>
      </c>
      <c r="L1183" s="105" t="str">
        <f t="shared" si="109"/>
        <v/>
      </c>
      <c r="M1183" s="105" t="str">
        <f>IF(Q1183="","",_xlfn.XLOOKUP(Q1183,立项!W:W,立项!H:H))</f>
        <v/>
      </c>
      <c r="N1183" s="109" t="str">
        <f t="shared" si="110"/>
        <v/>
      </c>
      <c r="O1183" s="109" t="str">
        <f t="shared" si="111"/>
        <v/>
      </c>
      <c r="P1183" s="110" t="str">
        <f t="shared" si="112"/>
        <v/>
      </c>
      <c r="Q1183" s="114" t="str">
        <f t="shared" si="113"/>
        <v/>
      </c>
      <c r="R1183" s="82"/>
      <c r="S1183" s="81"/>
      <c r="T1183" s="81"/>
      <c r="U1183" s="81"/>
    </row>
    <row r="1184" s="72" customFormat="1" customHeight="1" spans="2:21">
      <c r="B1184" s="73"/>
      <c r="C1184" s="74"/>
      <c r="D1184" s="74"/>
      <c r="E1184" s="74"/>
      <c r="F1184" s="75"/>
      <c r="G1184" s="76"/>
      <c r="H1184" s="77"/>
      <c r="I1184" s="108" t="str">
        <f>IF(B1184="","",_xlfn.XLOOKUP(N1184,#REF!,#REF!))</f>
        <v/>
      </c>
      <c r="J1184" s="105" t="str">
        <f>IF(B1184="","",_xlfn.XLOOKUP(N1184,#REF!,芝麻工资表!B:B))</f>
        <v/>
      </c>
      <c r="K1184" s="105" t="str">
        <f t="shared" si="108"/>
        <v/>
      </c>
      <c r="L1184" s="105" t="str">
        <f t="shared" si="109"/>
        <v/>
      </c>
      <c r="M1184" s="105" t="str">
        <f>IF(Q1184="","",_xlfn.XLOOKUP(Q1184,立项!W:W,立项!H:H))</f>
        <v/>
      </c>
      <c r="N1184" s="109" t="str">
        <f t="shared" si="110"/>
        <v/>
      </c>
      <c r="O1184" s="109" t="str">
        <f t="shared" si="111"/>
        <v/>
      </c>
      <c r="P1184" s="110" t="str">
        <f t="shared" si="112"/>
        <v/>
      </c>
      <c r="Q1184" s="114" t="str">
        <f t="shared" si="113"/>
        <v/>
      </c>
      <c r="R1184" s="82"/>
      <c r="S1184" s="81"/>
      <c r="T1184" s="81"/>
      <c r="U1184" s="81"/>
    </row>
    <row r="1185" s="72" customFormat="1" customHeight="1" spans="2:21">
      <c r="B1185" s="73"/>
      <c r="C1185" s="74"/>
      <c r="D1185" s="74"/>
      <c r="E1185" s="74"/>
      <c r="F1185" s="75"/>
      <c r="G1185" s="76"/>
      <c r="H1185" s="77"/>
      <c r="I1185" s="108" t="str">
        <f>IF(B1185="","",_xlfn.XLOOKUP(N1185,#REF!,#REF!))</f>
        <v/>
      </c>
      <c r="J1185" s="105" t="str">
        <f>IF(B1185="","",_xlfn.XLOOKUP(N1185,#REF!,芝麻工资表!B:B))</f>
        <v/>
      </c>
      <c r="K1185" s="105" t="str">
        <f t="shared" si="108"/>
        <v/>
      </c>
      <c r="L1185" s="105" t="str">
        <f t="shared" si="109"/>
        <v/>
      </c>
      <c r="M1185" s="105" t="str">
        <f>IF(Q1185="","",_xlfn.XLOOKUP(Q1185,立项!W:W,立项!H:H))</f>
        <v/>
      </c>
      <c r="N1185" s="109" t="str">
        <f t="shared" si="110"/>
        <v/>
      </c>
      <c r="O1185" s="109" t="str">
        <f t="shared" si="111"/>
        <v/>
      </c>
      <c r="P1185" s="110" t="str">
        <f t="shared" si="112"/>
        <v/>
      </c>
      <c r="Q1185" s="114" t="str">
        <f t="shared" si="113"/>
        <v/>
      </c>
      <c r="R1185" s="82"/>
      <c r="S1185" s="81"/>
      <c r="T1185" s="81"/>
      <c r="U1185" s="81"/>
    </row>
    <row r="1186" s="72" customFormat="1" customHeight="1" spans="2:21">
      <c r="B1186" s="73"/>
      <c r="C1186" s="74"/>
      <c r="D1186" s="74"/>
      <c r="E1186" s="74"/>
      <c r="F1186" s="75"/>
      <c r="G1186" s="76"/>
      <c r="H1186" s="77"/>
      <c r="I1186" s="108" t="str">
        <f>IF(B1186="","",_xlfn.XLOOKUP(N1186,#REF!,#REF!))</f>
        <v/>
      </c>
      <c r="J1186" s="105" t="str">
        <f>IF(B1186="","",_xlfn.XLOOKUP(N1186,#REF!,芝麻工资表!B:B))</f>
        <v/>
      </c>
      <c r="K1186" s="105" t="str">
        <f t="shared" si="108"/>
        <v/>
      </c>
      <c r="L1186" s="105" t="str">
        <f t="shared" si="109"/>
        <v/>
      </c>
      <c r="M1186" s="105" t="str">
        <f>IF(Q1186="","",_xlfn.XLOOKUP(Q1186,立项!W:W,立项!H:H))</f>
        <v/>
      </c>
      <c r="N1186" s="109" t="str">
        <f t="shared" si="110"/>
        <v/>
      </c>
      <c r="O1186" s="109" t="str">
        <f t="shared" si="111"/>
        <v/>
      </c>
      <c r="P1186" s="110" t="str">
        <f t="shared" si="112"/>
        <v/>
      </c>
      <c r="Q1186" s="114" t="str">
        <f t="shared" si="113"/>
        <v/>
      </c>
      <c r="R1186" s="82"/>
      <c r="S1186" s="81"/>
      <c r="T1186" s="81"/>
      <c r="U1186" s="81"/>
    </row>
    <row r="1187" s="72" customFormat="1" customHeight="1" spans="2:21">
      <c r="B1187" s="73"/>
      <c r="C1187" s="74"/>
      <c r="D1187" s="74"/>
      <c r="E1187" s="74"/>
      <c r="F1187" s="75"/>
      <c r="G1187" s="76"/>
      <c r="H1187" s="77"/>
      <c r="I1187" s="108" t="str">
        <f>IF(B1187="","",_xlfn.XLOOKUP(N1187,#REF!,#REF!))</f>
        <v/>
      </c>
      <c r="J1187" s="105" t="str">
        <f>IF(B1187="","",_xlfn.XLOOKUP(N1187,#REF!,芝麻工资表!B:B))</f>
        <v/>
      </c>
      <c r="K1187" s="105" t="str">
        <f t="shared" si="108"/>
        <v/>
      </c>
      <c r="L1187" s="105" t="str">
        <f t="shared" si="109"/>
        <v/>
      </c>
      <c r="M1187" s="105" t="str">
        <f>IF(Q1187="","",_xlfn.XLOOKUP(Q1187,立项!W:W,立项!H:H))</f>
        <v/>
      </c>
      <c r="N1187" s="109" t="str">
        <f t="shared" si="110"/>
        <v/>
      </c>
      <c r="O1187" s="109" t="str">
        <f t="shared" si="111"/>
        <v/>
      </c>
      <c r="P1187" s="110" t="str">
        <f t="shared" si="112"/>
        <v/>
      </c>
      <c r="Q1187" s="114" t="str">
        <f t="shared" si="113"/>
        <v/>
      </c>
      <c r="R1187" s="82"/>
      <c r="S1187" s="81"/>
      <c r="T1187" s="81"/>
      <c r="U1187" s="81"/>
    </row>
    <row r="1188" s="72" customFormat="1" customHeight="1" spans="2:21">
      <c r="B1188" s="73"/>
      <c r="C1188" s="74"/>
      <c r="D1188" s="74"/>
      <c r="E1188" s="74"/>
      <c r="F1188" s="75"/>
      <c r="G1188" s="76"/>
      <c r="H1188" s="77"/>
      <c r="I1188" s="108" t="str">
        <f>IF(B1188="","",_xlfn.XLOOKUP(N1188,#REF!,#REF!))</f>
        <v/>
      </c>
      <c r="J1188" s="105" t="str">
        <f>IF(B1188="","",_xlfn.XLOOKUP(N1188,#REF!,芝麻工资表!B:B))</f>
        <v/>
      </c>
      <c r="K1188" s="105" t="str">
        <f t="shared" si="108"/>
        <v/>
      </c>
      <c r="L1188" s="105" t="str">
        <f t="shared" si="109"/>
        <v/>
      </c>
      <c r="M1188" s="105" t="str">
        <f>IF(Q1188="","",_xlfn.XLOOKUP(Q1188,立项!W:W,立项!H:H))</f>
        <v/>
      </c>
      <c r="N1188" s="109" t="str">
        <f t="shared" si="110"/>
        <v/>
      </c>
      <c r="O1188" s="109" t="str">
        <f t="shared" si="111"/>
        <v/>
      </c>
      <c r="P1188" s="110" t="str">
        <f t="shared" si="112"/>
        <v/>
      </c>
      <c r="Q1188" s="114" t="str">
        <f t="shared" si="113"/>
        <v/>
      </c>
      <c r="R1188" s="82"/>
      <c r="S1188" s="81"/>
      <c r="T1188" s="81"/>
      <c r="U1188" s="81"/>
    </row>
    <row r="1189" s="72" customFormat="1" customHeight="1" spans="2:21">
      <c r="B1189" s="73"/>
      <c r="C1189" s="74"/>
      <c r="D1189" s="74"/>
      <c r="E1189" s="74"/>
      <c r="F1189" s="75"/>
      <c r="G1189" s="76"/>
      <c r="H1189" s="77"/>
      <c r="I1189" s="108" t="str">
        <f>IF(B1189="","",_xlfn.XLOOKUP(N1189,#REF!,#REF!))</f>
        <v/>
      </c>
      <c r="J1189" s="105" t="str">
        <f>IF(B1189="","",_xlfn.XLOOKUP(N1189,#REF!,芝麻工资表!B:B))</f>
        <v/>
      </c>
      <c r="K1189" s="105" t="str">
        <f t="shared" si="108"/>
        <v/>
      </c>
      <c r="L1189" s="105" t="str">
        <f t="shared" si="109"/>
        <v/>
      </c>
      <c r="M1189" s="105" t="str">
        <f>IF(Q1189="","",_xlfn.XLOOKUP(Q1189,立项!W:W,立项!H:H))</f>
        <v/>
      </c>
      <c r="N1189" s="109" t="str">
        <f t="shared" si="110"/>
        <v/>
      </c>
      <c r="O1189" s="109" t="str">
        <f t="shared" si="111"/>
        <v/>
      </c>
      <c r="P1189" s="110" t="str">
        <f t="shared" si="112"/>
        <v/>
      </c>
      <c r="Q1189" s="114" t="str">
        <f t="shared" si="113"/>
        <v/>
      </c>
      <c r="R1189" s="82"/>
      <c r="S1189" s="81"/>
      <c r="T1189" s="81"/>
      <c r="U1189" s="81"/>
    </row>
    <row r="1190" s="72" customFormat="1" customHeight="1" spans="2:21">
      <c r="B1190" s="73"/>
      <c r="C1190" s="74"/>
      <c r="D1190" s="74"/>
      <c r="E1190" s="74"/>
      <c r="F1190" s="75"/>
      <c r="G1190" s="76"/>
      <c r="H1190" s="77"/>
      <c r="I1190" s="108" t="str">
        <f>IF(B1190="","",_xlfn.XLOOKUP(N1190,#REF!,#REF!))</f>
        <v/>
      </c>
      <c r="J1190" s="105" t="str">
        <f>IF(B1190="","",_xlfn.XLOOKUP(N1190,#REF!,芝麻工资表!B:B))</f>
        <v/>
      </c>
      <c r="K1190" s="105" t="str">
        <f t="shared" si="108"/>
        <v/>
      </c>
      <c r="L1190" s="105" t="str">
        <f t="shared" si="109"/>
        <v/>
      </c>
      <c r="M1190" s="105" t="str">
        <f>IF(Q1190="","",_xlfn.XLOOKUP(Q1190,立项!W:W,立项!H:H))</f>
        <v/>
      </c>
      <c r="N1190" s="109" t="str">
        <f t="shared" si="110"/>
        <v/>
      </c>
      <c r="O1190" s="109" t="str">
        <f t="shared" si="111"/>
        <v/>
      </c>
      <c r="P1190" s="110" t="str">
        <f t="shared" si="112"/>
        <v/>
      </c>
      <c r="Q1190" s="114" t="str">
        <f t="shared" si="113"/>
        <v/>
      </c>
      <c r="R1190" s="82"/>
      <c r="S1190" s="81"/>
      <c r="T1190" s="81"/>
      <c r="U1190" s="81"/>
    </row>
    <row r="1191" s="72" customFormat="1" customHeight="1" spans="2:21">
      <c r="B1191" s="73"/>
      <c r="C1191" s="74"/>
      <c r="D1191" s="74"/>
      <c r="E1191" s="74"/>
      <c r="F1191" s="75"/>
      <c r="G1191" s="76"/>
      <c r="H1191" s="77"/>
      <c r="I1191" s="108" t="str">
        <f>IF(B1191="","",_xlfn.XLOOKUP(N1191,#REF!,#REF!))</f>
        <v/>
      </c>
      <c r="J1191" s="105" t="str">
        <f>IF(B1191="","",_xlfn.XLOOKUP(N1191,#REF!,芝麻工资表!B:B))</f>
        <v/>
      </c>
      <c r="K1191" s="105" t="str">
        <f t="shared" si="108"/>
        <v/>
      </c>
      <c r="L1191" s="105" t="str">
        <f t="shared" si="109"/>
        <v/>
      </c>
      <c r="M1191" s="105" t="str">
        <f>IF(Q1191="","",_xlfn.XLOOKUP(Q1191,立项!W:W,立项!H:H))</f>
        <v/>
      </c>
      <c r="N1191" s="109" t="str">
        <f t="shared" si="110"/>
        <v/>
      </c>
      <c r="O1191" s="109" t="str">
        <f t="shared" si="111"/>
        <v/>
      </c>
      <c r="P1191" s="110" t="str">
        <f t="shared" si="112"/>
        <v/>
      </c>
      <c r="Q1191" s="114" t="str">
        <f t="shared" si="113"/>
        <v/>
      </c>
      <c r="R1191" s="82"/>
      <c r="S1191" s="81"/>
      <c r="T1191" s="81"/>
      <c r="U1191" s="81"/>
    </row>
    <row r="1192" s="72" customFormat="1" customHeight="1" spans="2:21">
      <c r="B1192" s="73"/>
      <c r="C1192" s="74"/>
      <c r="D1192" s="74"/>
      <c r="E1192" s="74"/>
      <c r="F1192" s="75"/>
      <c r="G1192" s="76"/>
      <c r="H1192" s="77"/>
      <c r="I1192" s="108" t="str">
        <f>IF(B1192="","",_xlfn.XLOOKUP(N1192,#REF!,#REF!))</f>
        <v/>
      </c>
      <c r="J1192" s="105" t="str">
        <f>IF(B1192="","",_xlfn.XLOOKUP(N1192,#REF!,芝麻工资表!B:B))</f>
        <v/>
      </c>
      <c r="K1192" s="105" t="str">
        <f t="shared" si="108"/>
        <v/>
      </c>
      <c r="L1192" s="105" t="str">
        <f t="shared" si="109"/>
        <v/>
      </c>
      <c r="M1192" s="105" t="str">
        <f>IF(Q1192="","",_xlfn.XLOOKUP(Q1192,立项!W:W,立项!H:H))</f>
        <v/>
      </c>
      <c r="N1192" s="109" t="str">
        <f t="shared" si="110"/>
        <v/>
      </c>
      <c r="O1192" s="109" t="str">
        <f t="shared" si="111"/>
        <v/>
      </c>
      <c r="P1192" s="110" t="str">
        <f t="shared" si="112"/>
        <v/>
      </c>
      <c r="Q1192" s="114" t="str">
        <f t="shared" si="113"/>
        <v/>
      </c>
      <c r="R1192" s="82"/>
      <c r="S1192" s="81"/>
      <c r="T1192" s="81"/>
      <c r="U1192" s="81"/>
    </row>
    <row r="1193" s="72" customFormat="1" customHeight="1" spans="2:21">
      <c r="B1193" s="73"/>
      <c r="C1193" s="74"/>
      <c r="D1193" s="74"/>
      <c r="E1193" s="74"/>
      <c r="F1193" s="75"/>
      <c r="G1193" s="76"/>
      <c r="H1193" s="77"/>
      <c r="I1193" s="108" t="str">
        <f>IF(B1193="","",_xlfn.XLOOKUP(N1193,#REF!,#REF!))</f>
        <v/>
      </c>
      <c r="J1193" s="105" t="str">
        <f>IF(B1193="","",_xlfn.XLOOKUP(N1193,#REF!,芝麻工资表!B:B))</f>
        <v/>
      </c>
      <c r="K1193" s="105" t="str">
        <f t="shared" si="108"/>
        <v/>
      </c>
      <c r="L1193" s="105" t="str">
        <f t="shared" si="109"/>
        <v/>
      </c>
      <c r="M1193" s="105" t="str">
        <f>IF(Q1193="","",_xlfn.XLOOKUP(Q1193,立项!W:W,立项!H:H))</f>
        <v/>
      </c>
      <c r="N1193" s="109" t="str">
        <f t="shared" si="110"/>
        <v/>
      </c>
      <c r="O1193" s="109" t="str">
        <f t="shared" si="111"/>
        <v/>
      </c>
      <c r="P1193" s="110" t="str">
        <f t="shared" si="112"/>
        <v/>
      </c>
      <c r="Q1193" s="114" t="str">
        <f t="shared" si="113"/>
        <v/>
      </c>
      <c r="R1193" s="82"/>
      <c r="S1193" s="81"/>
      <c r="T1193" s="81"/>
      <c r="U1193" s="81"/>
    </row>
    <row r="1194" s="72" customFormat="1" customHeight="1" spans="2:21">
      <c r="B1194" s="73"/>
      <c r="C1194" s="74"/>
      <c r="D1194" s="74"/>
      <c r="E1194" s="74"/>
      <c r="F1194" s="75"/>
      <c r="G1194" s="76"/>
      <c r="H1194" s="77"/>
      <c r="I1194" s="108" t="str">
        <f>IF(B1194="","",_xlfn.XLOOKUP(N1194,#REF!,#REF!))</f>
        <v/>
      </c>
      <c r="J1194" s="105" t="str">
        <f>IF(B1194="","",_xlfn.XLOOKUP(N1194,#REF!,芝麻工资表!B:B))</f>
        <v/>
      </c>
      <c r="K1194" s="105" t="str">
        <f t="shared" si="108"/>
        <v/>
      </c>
      <c r="L1194" s="105" t="str">
        <f t="shared" si="109"/>
        <v/>
      </c>
      <c r="M1194" s="105" t="str">
        <f>IF(Q1194="","",_xlfn.XLOOKUP(Q1194,立项!W:W,立项!H:H))</f>
        <v/>
      </c>
      <c r="N1194" s="109" t="str">
        <f t="shared" si="110"/>
        <v/>
      </c>
      <c r="O1194" s="109" t="str">
        <f t="shared" si="111"/>
        <v/>
      </c>
      <c r="P1194" s="110" t="str">
        <f t="shared" si="112"/>
        <v/>
      </c>
      <c r="Q1194" s="114" t="str">
        <f t="shared" si="113"/>
        <v/>
      </c>
      <c r="R1194" s="82"/>
      <c r="S1194" s="81"/>
      <c r="T1194" s="81"/>
      <c r="U1194" s="81"/>
    </row>
    <row r="1195" s="72" customFormat="1" customHeight="1" spans="2:21">
      <c r="B1195" s="73"/>
      <c r="C1195" s="74"/>
      <c r="D1195" s="74"/>
      <c r="E1195" s="74"/>
      <c r="F1195" s="75"/>
      <c r="G1195" s="76"/>
      <c r="H1195" s="77"/>
      <c r="I1195" s="108" t="str">
        <f>IF(B1195="","",_xlfn.XLOOKUP(N1195,#REF!,#REF!))</f>
        <v/>
      </c>
      <c r="J1195" s="105" t="str">
        <f>IF(B1195="","",_xlfn.XLOOKUP(N1195,#REF!,芝麻工资表!B:B))</f>
        <v/>
      </c>
      <c r="K1195" s="105" t="str">
        <f t="shared" si="108"/>
        <v/>
      </c>
      <c r="L1195" s="105" t="str">
        <f t="shared" si="109"/>
        <v/>
      </c>
      <c r="M1195" s="105" t="str">
        <f>IF(Q1195="","",_xlfn.XLOOKUP(Q1195,立项!W:W,立项!H:H))</f>
        <v/>
      </c>
      <c r="N1195" s="109" t="str">
        <f t="shared" si="110"/>
        <v/>
      </c>
      <c r="O1195" s="109" t="str">
        <f t="shared" si="111"/>
        <v/>
      </c>
      <c r="P1195" s="110" t="str">
        <f t="shared" si="112"/>
        <v/>
      </c>
      <c r="Q1195" s="114" t="str">
        <f t="shared" si="113"/>
        <v/>
      </c>
      <c r="R1195" s="82"/>
      <c r="S1195" s="81"/>
      <c r="T1195" s="81"/>
      <c r="U1195" s="81"/>
    </row>
    <row r="1196" s="72" customFormat="1" customHeight="1" spans="2:21">
      <c r="B1196" s="73"/>
      <c r="C1196" s="74"/>
      <c r="D1196" s="74"/>
      <c r="E1196" s="74"/>
      <c r="F1196" s="75"/>
      <c r="G1196" s="76"/>
      <c r="H1196" s="77"/>
      <c r="I1196" s="108" t="str">
        <f>IF(B1196="","",_xlfn.XLOOKUP(N1196,#REF!,#REF!))</f>
        <v/>
      </c>
      <c r="J1196" s="105" t="str">
        <f>IF(B1196="","",_xlfn.XLOOKUP(N1196,#REF!,芝麻工资表!B:B))</f>
        <v/>
      </c>
      <c r="K1196" s="105" t="str">
        <f t="shared" si="108"/>
        <v/>
      </c>
      <c r="L1196" s="105" t="str">
        <f t="shared" si="109"/>
        <v/>
      </c>
      <c r="M1196" s="105" t="str">
        <f>IF(Q1196="","",_xlfn.XLOOKUP(Q1196,立项!W:W,立项!H:H))</f>
        <v/>
      </c>
      <c r="N1196" s="109" t="str">
        <f t="shared" si="110"/>
        <v/>
      </c>
      <c r="O1196" s="109" t="str">
        <f t="shared" si="111"/>
        <v/>
      </c>
      <c r="P1196" s="110" t="str">
        <f t="shared" si="112"/>
        <v/>
      </c>
      <c r="Q1196" s="114" t="str">
        <f t="shared" si="113"/>
        <v/>
      </c>
      <c r="R1196" s="82"/>
      <c r="S1196" s="81"/>
      <c r="T1196" s="81"/>
      <c r="U1196" s="81"/>
    </row>
    <row r="1197" s="72" customFormat="1" customHeight="1" spans="2:21">
      <c r="B1197" s="73"/>
      <c r="C1197" s="74"/>
      <c r="D1197" s="74"/>
      <c r="E1197" s="74"/>
      <c r="F1197" s="75"/>
      <c r="G1197" s="76"/>
      <c r="H1197" s="77"/>
      <c r="I1197" s="108" t="str">
        <f>IF(B1197="","",_xlfn.XLOOKUP(N1197,#REF!,#REF!))</f>
        <v/>
      </c>
      <c r="J1197" s="105" t="str">
        <f>IF(B1197="","",_xlfn.XLOOKUP(N1197,#REF!,芝麻工资表!B:B))</f>
        <v/>
      </c>
      <c r="K1197" s="105" t="str">
        <f t="shared" si="108"/>
        <v/>
      </c>
      <c r="L1197" s="105" t="str">
        <f t="shared" si="109"/>
        <v/>
      </c>
      <c r="M1197" s="105" t="str">
        <f>IF(Q1197="","",_xlfn.XLOOKUP(Q1197,立项!W:W,立项!H:H))</f>
        <v/>
      </c>
      <c r="N1197" s="109" t="str">
        <f t="shared" si="110"/>
        <v/>
      </c>
      <c r="O1197" s="109" t="str">
        <f t="shared" si="111"/>
        <v/>
      </c>
      <c r="P1197" s="110" t="str">
        <f t="shared" si="112"/>
        <v/>
      </c>
      <c r="Q1197" s="114" t="str">
        <f t="shared" si="113"/>
        <v/>
      </c>
      <c r="R1197" s="82"/>
      <c r="S1197" s="81"/>
      <c r="T1197" s="81"/>
      <c r="U1197" s="81"/>
    </row>
    <row r="1198" s="72" customFormat="1" customHeight="1" spans="2:21">
      <c r="B1198" s="73"/>
      <c r="C1198" s="74"/>
      <c r="D1198" s="74"/>
      <c r="E1198" s="74"/>
      <c r="F1198" s="75"/>
      <c r="G1198" s="76"/>
      <c r="H1198" s="77"/>
      <c r="I1198" s="108" t="str">
        <f>IF(B1198="","",_xlfn.XLOOKUP(N1198,#REF!,#REF!))</f>
        <v/>
      </c>
      <c r="J1198" s="105" t="str">
        <f>IF(B1198="","",_xlfn.XLOOKUP(N1198,#REF!,芝麻工资表!B:B))</f>
        <v/>
      </c>
      <c r="K1198" s="105" t="str">
        <f t="shared" si="108"/>
        <v/>
      </c>
      <c r="L1198" s="105" t="str">
        <f t="shared" si="109"/>
        <v/>
      </c>
      <c r="M1198" s="105" t="str">
        <f>IF(Q1198="","",_xlfn.XLOOKUP(Q1198,立项!W:W,立项!H:H))</f>
        <v/>
      </c>
      <c r="N1198" s="109" t="str">
        <f t="shared" si="110"/>
        <v/>
      </c>
      <c r="O1198" s="109" t="str">
        <f t="shared" si="111"/>
        <v/>
      </c>
      <c r="P1198" s="110" t="str">
        <f t="shared" si="112"/>
        <v/>
      </c>
      <c r="Q1198" s="114" t="str">
        <f t="shared" si="113"/>
        <v/>
      </c>
      <c r="R1198" s="82"/>
      <c r="S1198" s="81"/>
      <c r="T1198" s="81"/>
      <c r="U1198" s="81"/>
    </row>
    <row r="1199" s="72" customFormat="1" customHeight="1" spans="2:21">
      <c r="B1199" s="73"/>
      <c r="C1199" s="74"/>
      <c r="D1199" s="74"/>
      <c r="E1199" s="74"/>
      <c r="F1199" s="75"/>
      <c r="G1199" s="76"/>
      <c r="H1199" s="77"/>
      <c r="I1199" s="108" t="str">
        <f>IF(B1199="","",_xlfn.XLOOKUP(N1199,#REF!,#REF!))</f>
        <v/>
      </c>
      <c r="J1199" s="105" t="str">
        <f>IF(B1199="","",_xlfn.XLOOKUP(N1199,#REF!,芝麻工资表!B:B))</f>
        <v/>
      </c>
      <c r="K1199" s="105" t="str">
        <f t="shared" si="108"/>
        <v/>
      </c>
      <c r="L1199" s="105" t="str">
        <f t="shared" si="109"/>
        <v/>
      </c>
      <c r="M1199" s="105" t="str">
        <f>IF(Q1199="","",_xlfn.XLOOKUP(Q1199,立项!W:W,立项!H:H))</f>
        <v/>
      </c>
      <c r="N1199" s="109" t="str">
        <f t="shared" si="110"/>
        <v/>
      </c>
      <c r="O1199" s="109" t="str">
        <f t="shared" si="111"/>
        <v/>
      </c>
      <c r="P1199" s="110" t="str">
        <f t="shared" si="112"/>
        <v/>
      </c>
      <c r="Q1199" s="114" t="str">
        <f t="shared" si="113"/>
        <v/>
      </c>
      <c r="R1199" s="82"/>
      <c r="S1199" s="81"/>
      <c r="T1199" s="81"/>
      <c r="U1199" s="81"/>
    </row>
    <row r="1200" s="72" customFormat="1" customHeight="1" spans="2:21">
      <c r="B1200" s="73"/>
      <c r="C1200" s="74"/>
      <c r="D1200" s="74"/>
      <c r="E1200" s="74"/>
      <c r="F1200" s="75"/>
      <c r="G1200" s="76"/>
      <c r="H1200" s="77"/>
      <c r="I1200" s="108" t="str">
        <f>IF(B1200="","",_xlfn.XLOOKUP(N1200,#REF!,#REF!))</f>
        <v/>
      </c>
      <c r="J1200" s="105" t="str">
        <f>IF(B1200="","",_xlfn.XLOOKUP(N1200,#REF!,芝麻工资表!B:B))</f>
        <v/>
      </c>
      <c r="K1200" s="105" t="str">
        <f t="shared" si="108"/>
        <v/>
      </c>
      <c r="L1200" s="105" t="str">
        <f t="shared" si="109"/>
        <v/>
      </c>
      <c r="M1200" s="105" t="str">
        <f>IF(Q1200="","",_xlfn.XLOOKUP(Q1200,立项!W:W,立项!H:H))</f>
        <v/>
      </c>
      <c r="N1200" s="109" t="str">
        <f t="shared" si="110"/>
        <v/>
      </c>
      <c r="O1200" s="109" t="str">
        <f t="shared" si="111"/>
        <v/>
      </c>
      <c r="P1200" s="110" t="str">
        <f t="shared" si="112"/>
        <v/>
      </c>
      <c r="Q1200" s="114" t="str">
        <f t="shared" si="113"/>
        <v/>
      </c>
      <c r="R1200" s="82"/>
      <c r="S1200" s="81"/>
      <c r="T1200" s="81"/>
      <c r="U1200" s="81"/>
    </row>
    <row r="1201" s="72" customFormat="1" customHeight="1" spans="2:21">
      <c r="B1201" s="73"/>
      <c r="C1201" s="74"/>
      <c r="D1201" s="74"/>
      <c r="E1201" s="74"/>
      <c r="F1201" s="75"/>
      <c r="G1201" s="76"/>
      <c r="H1201" s="77"/>
      <c r="I1201" s="108" t="str">
        <f>IF(B1201="","",_xlfn.XLOOKUP(N1201,#REF!,#REF!))</f>
        <v/>
      </c>
      <c r="J1201" s="105" t="str">
        <f>IF(B1201="","",_xlfn.XLOOKUP(N1201,#REF!,芝麻工资表!B:B))</f>
        <v/>
      </c>
      <c r="K1201" s="105" t="str">
        <f t="shared" si="108"/>
        <v/>
      </c>
      <c r="L1201" s="105" t="str">
        <f t="shared" si="109"/>
        <v/>
      </c>
      <c r="M1201" s="105" t="str">
        <f>IF(Q1201="","",_xlfn.XLOOKUP(Q1201,立项!W:W,立项!H:H))</f>
        <v/>
      </c>
      <c r="N1201" s="109" t="str">
        <f t="shared" si="110"/>
        <v/>
      </c>
      <c r="O1201" s="109" t="str">
        <f t="shared" si="111"/>
        <v/>
      </c>
      <c r="P1201" s="110" t="str">
        <f t="shared" si="112"/>
        <v/>
      </c>
      <c r="Q1201" s="114" t="str">
        <f t="shared" si="113"/>
        <v/>
      </c>
      <c r="R1201" s="82"/>
      <c r="S1201" s="81"/>
      <c r="T1201" s="81"/>
      <c r="U1201" s="81"/>
    </row>
    <row r="1202" s="72" customFormat="1" customHeight="1" spans="2:21">
      <c r="B1202" s="73"/>
      <c r="C1202" s="74"/>
      <c r="D1202" s="74"/>
      <c r="E1202" s="74"/>
      <c r="F1202" s="75"/>
      <c r="G1202" s="76"/>
      <c r="H1202" s="77"/>
      <c r="I1202" s="108" t="str">
        <f>IF(B1202="","",_xlfn.XLOOKUP(N1202,#REF!,#REF!))</f>
        <v/>
      </c>
      <c r="J1202" s="105" t="str">
        <f>IF(B1202="","",_xlfn.XLOOKUP(N1202,#REF!,芝麻工资表!B:B))</f>
        <v/>
      </c>
      <c r="K1202" s="105" t="str">
        <f t="shared" si="108"/>
        <v/>
      </c>
      <c r="L1202" s="105" t="str">
        <f t="shared" si="109"/>
        <v/>
      </c>
      <c r="M1202" s="105" t="str">
        <f>IF(Q1202="","",_xlfn.XLOOKUP(Q1202,立项!W:W,立项!H:H))</f>
        <v/>
      </c>
      <c r="N1202" s="109" t="str">
        <f t="shared" si="110"/>
        <v/>
      </c>
      <c r="O1202" s="109" t="str">
        <f t="shared" si="111"/>
        <v/>
      </c>
      <c r="P1202" s="110" t="str">
        <f t="shared" si="112"/>
        <v/>
      </c>
      <c r="Q1202" s="114" t="str">
        <f t="shared" si="113"/>
        <v/>
      </c>
      <c r="R1202" s="82"/>
      <c r="S1202" s="81"/>
      <c r="T1202" s="81"/>
      <c r="U1202" s="81"/>
    </row>
    <row r="1203" s="72" customFormat="1" customHeight="1" spans="2:21">
      <c r="B1203" s="73"/>
      <c r="C1203" s="74"/>
      <c r="D1203" s="74"/>
      <c r="E1203" s="74"/>
      <c r="F1203" s="75"/>
      <c r="G1203" s="76"/>
      <c r="H1203" s="77"/>
      <c r="I1203" s="108" t="str">
        <f>IF(B1203="","",_xlfn.XLOOKUP(N1203,#REF!,#REF!))</f>
        <v/>
      </c>
      <c r="J1203" s="105" t="str">
        <f>IF(B1203="","",_xlfn.XLOOKUP(N1203,#REF!,芝麻工资表!B:B))</f>
        <v/>
      </c>
      <c r="K1203" s="105" t="str">
        <f t="shared" si="108"/>
        <v/>
      </c>
      <c r="L1203" s="105" t="str">
        <f t="shared" si="109"/>
        <v/>
      </c>
      <c r="M1203" s="105" t="str">
        <f>IF(Q1203="","",_xlfn.XLOOKUP(Q1203,立项!W:W,立项!H:H))</f>
        <v/>
      </c>
      <c r="N1203" s="109" t="str">
        <f t="shared" si="110"/>
        <v/>
      </c>
      <c r="O1203" s="109" t="str">
        <f t="shared" si="111"/>
        <v/>
      </c>
      <c r="P1203" s="110" t="str">
        <f t="shared" si="112"/>
        <v/>
      </c>
      <c r="Q1203" s="114" t="str">
        <f t="shared" si="113"/>
        <v/>
      </c>
      <c r="R1203" s="82"/>
      <c r="S1203" s="81"/>
      <c r="T1203" s="81"/>
      <c r="U1203" s="81"/>
    </row>
    <row r="1204" s="72" customFormat="1" customHeight="1" spans="2:21">
      <c r="B1204" s="73"/>
      <c r="C1204" s="74"/>
      <c r="D1204" s="74"/>
      <c r="E1204" s="74"/>
      <c r="F1204" s="75"/>
      <c r="G1204" s="76"/>
      <c r="H1204" s="77"/>
      <c r="I1204" s="108" t="str">
        <f>IF(B1204="","",_xlfn.XLOOKUP(N1204,#REF!,#REF!))</f>
        <v/>
      </c>
      <c r="J1204" s="105" t="str">
        <f>IF(B1204="","",_xlfn.XLOOKUP(N1204,#REF!,芝麻工资表!B:B))</f>
        <v/>
      </c>
      <c r="K1204" s="105" t="str">
        <f t="shared" si="108"/>
        <v/>
      </c>
      <c r="L1204" s="105" t="str">
        <f t="shared" si="109"/>
        <v/>
      </c>
      <c r="M1204" s="105" t="str">
        <f>IF(Q1204="","",_xlfn.XLOOKUP(Q1204,立项!W:W,立项!H:H))</f>
        <v/>
      </c>
      <c r="N1204" s="109" t="str">
        <f t="shared" si="110"/>
        <v/>
      </c>
      <c r="O1204" s="109" t="str">
        <f t="shared" si="111"/>
        <v/>
      </c>
      <c r="P1204" s="110" t="str">
        <f t="shared" si="112"/>
        <v/>
      </c>
      <c r="Q1204" s="114" t="str">
        <f t="shared" si="113"/>
        <v/>
      </c>
      <c r="R1204" s="82"/>
      <c r="S1204" s="81"/>
      <c r="T1204" s="81"/>
      <c r="U1204" s="81"/>
    </row>
    <row r="1205" s="72" customFormat="1" customHeight="1" spans="2:21">
      <c r="B1205" s="73"/>
      <c r="C1205" s="74"/>
      <c r="D1205" s="74"/>
      <c r="E1205" s="74"/>
      <c r="F1205" s="75"/>
      <c r="G1205" s="76"/>
      <c r="H1205" s="77"/>
      <c r="I1205" s="108" t="str">
        <f>IF(B1205="","",_xlfn.XLOOKUP(N1205,#REF!,#REF!))</f>
        <v/>
      </c>
      <c r="J1205" s="105" t="str">
        <f>IF(B1205="","",_xlfn.XLOOKUP(N1205,#REF!,芝麻工资表!B:B))</f>
        <v/>
      </c>
      <c r="K1205" s="105" t="str">
        <f t="shared" si="108"/>
        <v/>
      </c>
      <c r="L1205" s="105" t="str">
        <f t="shared" si="109"/>
        <v/>
      </c>
      <c r="M1205" s="105" t="str">
        <f>IF(Q1205="","",_xlfn.XLOOKUP(Q1205,立项!W:W,立项!H:H))</f>
        <v/>
      </c>
      <c r="N1205" s="109" t="str">
        <f t="shared" si="110"/>
        <v/>
      </c>
      <c r="O1205" s="109" t="str">
        <f t="shared" si="111"/>
        <v/>
      </c>
      <c r="P1205" s="110" t="str">
        <f t="shared" si="112"/>
        <v/>
      </c>
      <c r="Q1205" s="114" t="str">
        <f t="shared" si="113"/>
        <v/>
      </c>
      <c r="R1205" s="82"/>
      <c r="S1205" s="81"/>
      <c r="T1205" s="81"/>
      <c r="U1205" s="81"/>
    </row>
    <row r="1206" s="72" customFormat="1" customHeight="1" spans="2:21">
      <c r="B1206" s="73"/>
      <c r="C1206" s="74"/>
      <c r="D1206" s="74"/>
      <c r="E1206" s="74"/>
      <c r="F1206" s="75"/>
      <c r="G1206" s="76"/>
      <c r="H1206" s="77"/>
      <c r="I1206" s="108" t="str">
        <f>IF(B1206="","",_xlfn.XLOOKUP(N1206,#REF!,#REF!))</f>
        <v/>
      </c>
      <c r="J1206" s="105" t="str">
        <f>IF(B1206="","",_xlfn.XLOOKUP(N1206,#REF!,芝麻工资表!B:B))</f>
        <v/>
      </c>
      <c r="K1206" s="105" t="str">
        <f t="shared" si="108"/>
        <v/>
      </c>
      <c r="L1206" s="105" t="str">
        <f t="shared" si="109"/>
        <v/>
      </c>
      <c r="M1206" s="105" t="str">
        <f>IF(Q1206="","",_xlfn.XLOOKUP(Q1206,立项!W:W,立项!H:H))</f>
        <v/>
      </c>
      <c r="N1206" s="109" t="str">
        <f t="shared" si="110"/>
        <v/>
      </c>
      <c r="O1206" s="109" t="str">
        <f t="shared" si="111"/>
        <v/>
      </c>
      <c r="P1206" s="110" t="str">
        <f t="shared" si="112"/>
        <v/>
      </c>
      <c r="Q1206" s="114" t="str">
        <f t="shared" si="113"/>
        <v/>
      </c>
      <c r="R1206" s="82"/>
      <c r="S1206" s="81"/>
      <c r="T1206" s="81"/>
      <c r="U1206" s="81"/>
    </row>
    <row r="1207" s="72" customFormat="1" customHeight="1" spans="2:21">
      <c r="B1207" s="73"/>
      <c r="C1207" s="74"/>
      <c r="D1207" s="74"/>
      <c r="E1207" s="74"/>
      <c r="F1207" s="75"/>
      <c r="G1207" s="76"/>
      <c r="H1207" s="77"/>
      <c r="I1207" s="108" t="str">
        <f>IF(B1207="","",_xlfn.XLOOKUP(N1207,#REF!,#REF!))</f>
        <v/>
      </c>
      <c r="J1207" s="105" t="str">
        <f>IF(B1207="","",_xlfn.XLOOKUP(N1207,#REF!,芝麻工资表!B:B))</f>
        <v/>
      </c>
      <c r="K1207" s="105" t="str">
        <f t="shared" si="108"/>
        <v/>
      </c>
      <c r="L1207" s="105" t="str">
        <f t="shared" si="109"/>
        <v/>
      </c>
      <c r="M1207" s="105" t="str">
        <f>IF(Q1207="","",_xlfn.XLOOKUP(Q1207,立项!W:W,立项!H:H))</f>
        <v/>
      </c>
      <c r="N1207" s="109" t="str">
        <f t="shared" si="110"/>
        <v/>
      </c>
      <c r="O1207" s="109" t="str">
        <f t="shared" si="111"/>
        <v/>
      </c>
      <c r="P1207" s="110" t="str">
        <f t="shared" si="112"/>
        <v/>
      </c>
      <c r="Q1207" s="114" t="str">
        <f t="shared" si="113"/>
        <v/>
      </c>
      <c r="R1207" s="82"/>
      <c r="S1207" s="81"/>
      <c r="T1207" s="81"/>
      <c r="U1207" s="81"/>
    </row>
    <row r="1208" s="72" customFormat="1" customHeight="1" spans="2:21">
      <c r="B1208" s="73"/>
      <c r="C1208" s="74"/>
      <c r="D1208" s="74"/>
      <c r="E1208" s="74"/>
      <c r="F1208" s="75"/>
      <c r="G1208" s="76"/>
      <c r="H1208" s="77"/>
      <c r="I1208" s="108" t="str">
        <f>IF(B1208="","",_xlfn.XLOOKUP(N1208,#REF!,#REF!))</f>
        <v/>
      </c>
      <c r="J1208" s="105" t="str">
        <f>IF(B1208="","",_xlfn.XLOOKUP(N1208,#REF!,芝麻工资表!B:B))</f>
        <v/>
      </c>
      <c r="K1208" s="105" t="str">
        <f t="shared" si="108"/>
        <v/>
      </c>
      <c r="L1208" s="105" t="str">
        <f t="shared" si="109"/>
        <v/>
      </c>
      <c r="M1208" s="105" t="str">
        <f>IF(Q1208="","",_xlfn.XLOOKUP(Q1208,立项!W:W,立项!H:H))</f>
        <v/>
      </c>
      <c r="N1208" s="109" t="str">
        <f t="shared" si="110"/>
        <v/>
      </c>
      <c r="O1208" s="109" t="str">
        <f t="shared" si="111"/>
        <v/>
      </c>
      <c r="P1208" s="110" t="str">
        <f t="shared" si="112"/>
        <v/>
      </c>
      <c r="Q1208" s="114" t="str">
        <f t="shared" si="113"/>
        <v/>
      </c>
      <c r="R1208" s="82"/>
      <c r="S1208" s="81"/>
      <c r="T1208" s="81"/>
      <c r="U1208" s="81"/>
    </row>
    <row r="1209" s="72" customFormat="1" customHeight="1" spans="2:21">
      <c r="B1209" s="73"/>
      <c r="C1209" s="74"/>
      <c r="D1209" s="74"/>
      <c r="E1209" s="74"/>
      <c r="F1209" s="75"/>
      <c r="G1209" s="76"/>
      <c r="H1209" s="77"/>
      <c r="I1209" s="108" t="str">
        <f>IF(B1209="","",_xlfn.XLOOKUP(N1209,#REF!,#REF!))</f>
        <v/>
      </c>
      <c r="J1209" s="105" t="str">
        <f>IF(B1209="","",_xlfn.XLOOKUP(N1209,#REF!,芝麻工资表!B:B))</f>
        <v/>
      </c>
      <c r="K1209" s="105" t="str">
        <f t="shared" si="108"/>
        <v/>
      </c>
      <c r="L1209" s="105" t="str">
        <f t="shared" si="109"/>
        <v/>
      </c>
      <c r="M1209" s="105" t="str">
        <f>IF(Q1209="","",_xlfn.XLOOKUP(Q1209,立项!W:W,立项!H:H))</f>
        <v/>
      </c>
      <c r="N1209" s="109" t="str">
        <f t="shared" si="110"/>
        <v/>
      </c>
      <c r="O1209" s="109" t="str">
        <f t="shared" si="111"/>
        <v/>
      </c>
      <c r="P1209" s="110" t="str">
        <f t="shared" si="112"/>
        <v/>
      </c>
      <c r="Q1209" s="114" t="str">
        <f t="shared" si="113"/>
        <v/>
      </c>
      <c r="R1209" s="82"/>
      <c r="S1209" s="81"/>
      <c r="T1209" s="81"/>
      <c r="U1209" s="81"/>
    </row>
    <row r="1210" s="72" customFormat="1" customHeight="1" spans="2:21">
      <c r="B1210" s="73"/>
      <c r="C1210" s="74"/>
      <c r="D1210" s="74"/>
      <c r="E1210" s="74"/>
      <c r="F1210" s="75"/>
      <c r="G1210" s="76"/>
      <c r="H1210" s="77"/>
      <c r="I1210" s="108" t="str">
        <f>IF(B1210="","",_xlfn.XLOOKUP(N1210,#REF!,#REF!))</f>
        <v/>
      </c>
      <c r="J1210" s="105" t="str">
        <f>IF(B1210="","",_xlfn.XLOOKUP(N1210,#REF!,芝麻工资表!B:B))</f>
        <v/>
      </c>
      <c r="K1210" s="105" t="str">
        <f t="shared" si="108"/>
        <v/>
      </c>
      <c r="L1210" s="105" t="str">
        <f t="shared" si="109"/>
        <v/>
      </c>
      <c r="M1210" s="105" t="str">
        <f>IF(Q1210="","",_xlfn.XLOOKUP(Q1210,立项!W:W,立项!H:H))</f>
        <v/>
      </c>
      <c r="N1210" s="109" t="str">
        <f t="shared" si="110"/>
        <v/>
      </c>
      <c r="O1210" s="109" t="str">
        <f t="shared" si="111"/>
        <v/>
      </c>
      <c r="P1210" s="110" t="str">
        <f t="shared" si="112"/>
        <v/>
      </c>
      <c r="Q1210" s="114" t="str">
        <f t="shared" si="113"/>
        <v/>
      </c>
      <c r="R1210" s="82"/>
      <c r="S1210" s="81"/>
      <c r="T1210" s="81"/>
      <c r="U1210" s="81"/>
    </row>
    <row r="1211" s="72" customFormat="1" customHeight="1" spans="2:21">
      <c r="B1211" s="73"/>
      <c r="C1211" s="74"/>
      <c r="D1211" s="74"/>
      <c r="E1211" s="74"/>
      <c r="F1211" s="75"/>
      <c r="G1211" s="76"/>
      <c r="H1211" s="77"/>
      <c r="I1211" s="108" t="str">
        <f>IF(B1211="","",_xlfn.XLOOKUP(N1211,#REF!,#REF!))</f>
        <v/>
      </c>
      <c r="J1211" s="105" t="str">
        <f>IF(B1211="","",_xlfn.XLOOKUP(N1211,#REF!,芝麻工资表!B:B))</f>
        <v/>
      </c>
      <c r="K1211" s="105" t="str">
        <f t="shared" si="108"/>
        <v/>
      </c>
      <c r="L1211" s="105" t="str">
        <f t="shared" si="109"/>
        <v/>
      </c>
      <c r="M1211" s="105" t="str">
        <f>IF(Q1211="","",_xlfn.XLOOKUP(Q1211,立项!W:W,立项!H:H))</f>
        <v/>
      </c>
      <c r="N1211" s="109" t="str">
        <f t="shared" si="110"/>
        <v/>
      </c>
      <c r="O1211" s="109" t="str">
        <f t="shared" si="111"/>
        <v/>
      </c>
      <c r="P1211" s="110" t="str">
        <f t="shared" si="112"/>
        <v/>
      </c>
      <c r="Q1211" s="114" t="str">
        <f t="shared" si="113"/>
        <v/>
      </c>
      <c r="R1211" s="82"/>
      <c r="S1211" s="81"/>
      <c r="T1211" s="81"/>
      <c r="U1211" s="81"/>
    </row>
    <row r="1212" s="72" customFormat="1" customHeight="1" spans="2:21">
      <c r="B1212" s="73"/>
      <c r="C1212" s="74"/>
      <c r="D1212" s="74"/>
      <c r="E1212" s="74"/>
      <c r="F1212" s="75"/>
      <c r="G1212" s="76"/>
      <c r="H1212" s="77"/>
      <c r="I1212" s="108" t="str">
        <f>IF(B1212="","",_xlfn.XLOOKUP(N1212,#REF!,#REF!))</f>
        <v/>
      </c>
      <c r="J1212" s="105" t="str">
        <f>IF(B1212="","",_xlfn.XLOOKUP(N1212,#REF!,芝麻工资表!B:B))</f>
        <v/>
      </c>
      <c r="K1212" s="105" t="str">
        <f t="shared" si="108"/>
        <v/>
      </c>
      <c r="L1212" s="105" t="str">
        <f t="shared" si="109"/>
        <v/>
      </c>
      <c r="M1212" s="105" t="str">
        <f>IF(Q1212="","",_xlfn.XLOOKUP(Q1212,立项!W:W,立项!H:H))</f>
        <v/>
      </c>
      <c r="N1212" s="109" t="str">
        <f t="shared" si="110"/>
        <v/>
      </c>
      <c r="O1212" s="109" t="str">
        <f t="shared" si="111"/>
        <v/>
      </c>
      <c r="P1212" s="110" t="str">
        <f t="shared" si="112"/>
        <v/>
      </c>
      <c r="Q1212" s="114" t="str">
        <f t="shared" si="113"/>
        <v/>
      </c>
      <c r="R1212" s="82"/>
      <c r="S1212" s="81"/>
      <c r="T1212" s="81"/>
      <c r="U1212" s="81"/>
    </row>
    <row r="1213" s="72" customFormat="1" customHeight="1" spans="2:21">
      <c r="B1213" s="73"/>
      <c r="C1213" s="74"/>
      <c r="D1213" s="74"/>
      <c r="E1213" s="74"/>
      <c r="F1213" s="75"/>
      <c r="G1213" s="76"/>
      <c r="H1213" s="77"/>
      <c r="I1213" s="108" t="str">
        <f>IF(B1213="","",_xlfn.XLOOKUP(N1213,#REF!,#REF!))</f>
        <v/>
      </c>
      <c r="J1213" s="105" t="str">
        <f>IF(B1213="","",_xlfn.XLOOKUP(N1213,#REF!,芝麻工资表!B:B))</f>
        <v/>
      </c>
      <c r="K1213" s="105" t="str">
        <f t="shared" si="108"/>
        <v/>
      </c>
      <c r="L1213" s="105" t="str">
        <f t="shared" si="109"/>
        <v/>
      </c>
      <c r="M1213" s="105" t="str">
        <f>IF(Q1213="","",_xlfn.XLOOKUP(Q1213,立项!W:W,立项!H:H))</f>
        <v/>
      </c>
      <c r="N1213" s="109" t="str">
        <f t="shared" si="110"/>
        <v/>
      </c>
      <c r="O1213" s="109" t="str">
        <f t="shared" si="111"/>
        <v/>
      </c>
      <c r="P1213" s="110" t="str">
        <f t="shared" si="112"/>
        <v/>
      </c>
      <c r="Q1213" s="114" t="str">
        <f t="shared" si="113"/>
        <v/>
      </c>
      <c r="R1213" s="82"/>
      <c r="S1213" s="81"/>
      <c r="T1213" s="81"/>
      <c r="U1213" s="81"/>
    </row>
    <row r="1214" s="72" customFormat="1" customHeight="1" spans="2:21">
      <c r="B1214" s="73"/>
      <c r="C1214" s="74"/>
      <c r="D1214" s="74"/>
      <c r="E1214" s="74"/>
      <c r="F1214" s="75"/>
      <c r="G1214" s="76"/>
      <c r="H1214" s="77"/>
      <c r="I1214" s="108" t="str">
        <f>IF(B1214="","",_xlfn.XLOOKUP(N1214,#REF!,#REF!))</f>
        <v/>
      </c>
      <c r="J1214" s="105" t="str">
        <f>IF(B1214="","",_xlfn.XLOOKUP(N1214,#REF!,芝麻工资表!B:B))</f>
        <v/>
      </c>
      <c r="K1214" s="105" t="str">
        <f t="shared" si="108"/>
        <v/>
      </c>
      <c r="L1214" s="105" t="str">
        <f t="shared" si="109"/>
        <v/>
      </c>
      <c r="M1214" s="105" t="str">
        <f>IF(Q1214="","",_xlfn.XLOOKUP(Q1214,立项!W:W,立项!H:H))</f>
        <v/>
      </c>
      <c r="N1214" s="109" t="str">
        <f t="shared" si="110"/>
        <v/>
      </c>
      <c r="O1214" s="109" t="str">
        <f t="shared" si="111"/>
        <v/>
      </c>
      <c r="P1214" s="110" t="str">
        <f t="shared" si="112"/>
        <v/>
      </c>
      <c r="Q1214" s="114" t="str">
        <f t="shared" si="113"/>
        <v/>
      </c>
      <c r="R1214" s="82"/>
      <c r="S1214" s="81"/>
      <c r="T1214" s="81"/>
      <c r="U1214" s="81"/>
    </row>
    <row r="1215" s="72" customFormat="1" customHeight="1" spans="2:21">
      <c r="B1215" s="73"/>
      <c r="C1215" s="74"/>
      <c r="D1215" s="74"/>
      <c r="E1215" s="74"/>
      <c r="F1215" s="75"/>
      <c r="G1215" s="76"/>
      <c r="H1215" s="77"/>
      <c r="I1215" s="108" t="str">
        <f>IF(B1215="","",_xlfn.XLOOKUP(N1215,#REF!,#REF!))</f>
        <v/>
      </c>
      <c r="J1215" s="105" t="str">
        <f>IF(B1215="","",_xlfn.XLOOKUP(N1215,#REF!,芝麻工资表!B:B))</f>
        <v/>
      </c>
      <c r="K1215" s="105" t="str">
        <f t="shared" si="108"/>
        <v/>
      </c>
      <c r="L1215" s="105" t="str">
        <f t="shared" si="109"/>
        <v/>
      </c>
      <c r="M1215" s="105" t="str">
        <f>IF(Q1215="","",_xlfn.XLOOKUP(Q1215,立项!W:W,立项!H:H))</f>
        <v/>
      </c>
      <c r="N1215" s="109" t="str">
        <f t="shared" si="110"/>
        <v/>
      </c>
      <c r="O1215" s="109" t="str">
        <f t="shared" si="111"/>
        <v/>
      </c>
      <c r="P1215" s="110" t="str">
        <f t="shared" si="112"/>
        <v/>
      </c>
      <c r="Q1215" s="114" t="str">
        <f t="shared" si="113"/>
        <v/>
      </c>
      <c r="R1215" s="82"/>
      <c r="S1215" s="81"/>
      <c r="T1215" s="81"/>
      <c r="U1215" s="81"/>
    </row>
    <row r="1216" s="72" customFormat="1" customHeight="1" spans="2:21">
      <c r="B1216" s="73"/>
      <c r="C1216" s="74"/>
      <c r="D1216" s="74"/>
      <c r="E1216" s="74"/>
      <c r="F1216" s="75"/>
      <c r="G1216" s="76"/>
      <c r="H1216" s="77"/>
      <c r="I1216" s="108" t="str">
        <f>IF(B1216="","",_xlfn.XLOOKUP(N1216,#REF!,#REF!))</f>
        <v/>
      </c>
      <c r="J1216" s="105" t="str">
        <f>IF(B1216="","",_xlfn.XLOOKUP(N1216,#REF!,芝麻工资表!B:B))</f>
        <v/>
      </c>
      <c r="K1216" s="105" t="str">
        <f t="shared" si="108"/>
        <v/>
      </c>
      <c r="L1216" s="105" t="str">
        <f t="shared" si="109"/>
        <v/>
      </c>
      <c r="M1216" s="105" t="str">
        <f>IF(Q1216="","",_xlfn.XLOOKUP(Q1216,立项!W:W,立项!H:H))</f>
        <v/>
      </c>
      <c r="N1216" s="109" t="str">
        <f t="shared" si="110"/>
        <v/>
      </c>
      <c r="O1216" s="109" t="str">
        <f t="shared" si="111"/>
        <v/>
      </c>
      <c r="P1216" s="110" t="str">
        <f t="shared" si="112"/>
        <v/>
      </c>
      <c r="Q1216" s="114" t="str">
        <f t="shared" si="113"/>
        <v/>
      </c>
      <c r="R1216" s="82"/>
      <c r="S1216" s="81"/>
      <c r="T1216" s="81"/>
      <c r="U1216" s="81"/>
    </row>
    <row r="1217" s="72" customFormat="1" customHeight="1" spans="2:21">
      <c r="B1217" s="73"/>
      <c r="C1217" s="74"/>
      <c r="D1217" s="74"/>
      <c r="E1217" s="74"/>
      <c r="F1217" s="75"/>
      <c r="G1217" s="76"/>
      <c r="H1217" s="77"/>
      <c r="I1217" s="108" t="str">
        <f>IF(B1217="","",_xlfn.XLOOKUP(N1217,#REF!,#REF!))</f>
        <v/>
      </c>
      <c r="J1217" s="105" t="str">
        <f>IF(B1217="","",_xlfn.XLOOKUP(N1217,#REF!,芝麻工资表!B:B))</f>
        <v/>
      </c>
      <c r="K1217" s="105" t="str">
        <f t="shared" si="108"/>
        <v/>
      </c>
      <c r="L1217" s="105" t="str">
        <f t="shared" si="109"/>
        <v/>
      </c>
      <c r="M1217" s="105" t="str">
        <f>IF(Q1217="","",_xlfn.XLOOKUP(Q1217,立项!W:W,立项!H:H))</f>
        <v/>
      </c>
      <c r="N1217" s="109" t="str">
        <f t="shared" si="110"/>
        <v/>
      </c>
      <c r="O1217" s="109" t="str">
        <f t="shared" si="111"/>
        <v/>
      </c>
      <c r="P1217" s="110" t="str">
        <f t="shared" si="112"/>
        <v/>
      </c>
      <c r="Q1217" s="114" t="str">
        <f t="shared" si="113"/>
        <v/>
      </c>
      <c r="R1217" s="82"/>
      <c r="S1217" s="81"/>
      <c r="T1217" s="81"/>
      <c r="U1217" s="81"/>
    </row>
    <row r="1218" s="72" customFormat="1" customHeight="1" spans="2:21">
      <c r="B1218" s="73"/>
      <c r="C1218" s="74"/>
      <c r="D1218" s="74"/>
      <c r="E1218" s="74"/>
      <c r="F1218" s="75"/>
      <c r="G1218" s="76"/>
      <c r="H1218" s="77"/>
      <c r="I1218" s="108" t="str">
        <f>IF(B1218="","",_xlfn.XLOOKUP(N1218,#REF!,#REF!))</f>
        <v/>
      </c>
      <c r="J1218" s="105" t="str">
        <f>IF(B1218="","",_xlfn.XLOOKUP(N1218,#REF!,芝麻工资表!B:B))</f>
        <v/>
      </c>
      <c r="K1218" s="105" t="str">
        <f t="shared" ref="K1218:K1281" si="114">IF(F1218="","",F1218-L1218)</f>
        <v/>
      </c>
      <c r="L1218" s="105" t="str">
        <f t="shared" ref="L1218:L1281" si="115">IF(F1218="","",F1218*G1218/(1+G1218))</f>
        <v/>
      </c>
      <c r="M1218" s="105" t="str">
        <f>IF(Q1218="","",_xlfn.XLOOKUP(Q1218,立项!W:W,立项!H:H))</f>
        <v/>
      </c>
      <c r="N1218" s="109" t="str">
        <f t="shared" ref="N1218:N1281" si="116">IF(H1218="","",LEFT(B1218,7))</f>
        <v/>
      </c>
      <c r="O1218" s="109" t="str">
        <f t="shared" ref="O1218:O1281" si="117">IF(H1218="","",MONTH(H1218))</f>
        <v/>
      </c>
      <c r="P1218" s="110" t="str">
        <f t="shared" ref="P1218:P1281" si="118">IF(H1218="","",DAY(H1218))</f>
        <v/>
      </c>
      <c r="Q1218" s="114" t="str">
        <f t="shared" ref="Q1218:Q1281" si="119">IF(B1218="","",MID(B1218,9,16))</f>
        <v/>
      </c>
      <c r="R1218" s="82"/>
      <c r="S1218" s="81"/>
      <c r="T1218" s="81"/>
      <c r="U1218" s="81"/>
    </row>
    <row r="1219" s="72" customFormat="1" customHeight="1" spans="2:21">
      <c r="B1219" s="73"/>
      <c r="C1219" s="74"/>
      <c r="D1219" s="74"/>
      <c r="E1219" s="74"/>
      <c r="F1219" s="75"/>
      <c r="G1219" s="76"/>
      <c r="H1219" s="77"/>
      <c r="I1219" s="108" t="str">
        <f>IF(B1219="","",_xlfn.XLOOKUP(N1219,#REF!,#REF!))</f>
        <v/>
      </c>
      <c r="J1219" s="105" t="str">
        <f>IF(B1219="","",_xlfn.XLOOKUP(N1219,#REF!,芝麻工资表!B:B))</f>
        <v/>
      </c>
      <c r="K1219" s="105" t="str">
        <f t="shared" si="114"/>
        <v/>
      </c>
      <c r="L1219" s="105" t="str">
        <f t="shared" si="115"/>
        <v/>
      </c>
      <c r="M1219" s="105" t="str">
        <f>IF(Q1219="","",_xlfn.XLOOKUP(Q1219,立项!W:W,立项!H:H))</f>
        <v/>
      </c>
      <c r="N1219" s="109" t="str">
        <f t="shared" si="116"/>
        <v/>
      </c>
      <c r="O1219" s="109" t="str">
        <f t="shared" si="117"/>
        <v/>
      </c>
      <c r="P1219" s="110" t="str">
        <f t="shared" si="118"/>
        <v/>
      </c>
      <c r="Q1219" s="114" t="str">
        <f t="shared" si="119"/>
        <v/>
      </c>
      <c r="R1219" s="82"/>
      <c r="S1219" s="81"/>
      <c r="T1219" s="81"/>
      <c r="U1219" s="81"/>
    </row>
    <row r="1220" s="72" customFormat="1" customHeight="1" spans="2:21">
      <c r="B1220" s="73"/>
      <c r="C1220" s="74"/>
      <c r="D1220" s="74"/>
      <c r="E1220" s="74"/>
      <c r="F1220" s="75"/>
      <c r="G1220" s="76"/>
      <c r="H1220" s="77"/>
      <c r="I1220" s="108" t="str">
        <f>IF(B1220="","",_xlfn.XLOOKUP(N1220,#REF!,#REF!))</f>
        <v/>
      </c>
      <c r="J1220" s="105" t="str">
        <f>IF(B1220="","",_xlfn.XLOOKUP(N1220,#REF!,芝麻工资表!B:B))</f>
        <v/>
      </c>
      <c r="K1220" s="105" t="str">
        <f t="shared" si="114"/>
        <v/>
      </c>
      <c r="L1220" s="105" t="str">
        <f t="shared" si="115"/>
        <v/>
      </c>
      <c r="M1220" s="105" t="str">
        <f>IF(Q1220="","",_xlfn.XLOOKUP(Q1220,立项!W:W,立项!H:H))</f>
        <v/>
      </c>
      <c r="N1220" s="109" t="str">
        <f t="shared" si="116"/>
        <v/>
      </c>
      <c r="O1220" s="109" t="str">
        <f t="shared" si="117"/>
        <v/>
      </c>
      <c r="P1220" s="110" t="str">
        <f t="shared" si="118"/>
        <v/>
      </c>
      <c r="Q1220" s="114" t="str">
        <f t="shared" si="119"/>
        <v/>
      </c>
      <c r="R1220" s="82"/>
      <c r="S1220" s="81"/>
      <c r="T1220" s="81"/>
      <c r="U1220" s="81"/>
    </row>
    <row r="1221" s="72" customFormat="1" customHeight="1" spans="2:21">
      <c r="B1221" s="73"/>
      <c r="C1221" s="74"/>
      <c r="D1221" s="74"/>
      <c r="E1221" s="74"/>
      <c r="F1221" s="75"/>
      <c r="G1221" s="76"/>
      <c r="H1221" s="77"/>
      <c r="I1221" s="108" t="str">
        <f>IF(B1221="","",_xlfn.XLOOKUP(N1221,#REF!,#REF!))</f>
        <v/>
      </c>
      <c r="J1221" s="105" t="str">
        <f>IF(B1221="","",_xlfn.XLOOKUP(N1221,#REF!,芝麻工资表!B:B))</f>
        <v/>
      </c>
      <c r="K1221" s="105" t="str">
        <f t="shared" si="114"/>
        <v/>
      </c>
      <c r="L1221" s="105" t="str">
        <f t="shared" si="115"/>
        <v/>
      </c>
      <c r="M1221" s="105" t="str">
        <f>IF(Q1221="","",_xlfn.XLOOKUP(Q1221,立项!W:W,立项!H:H))</f>
        <v/>
      </c>
      <c r="N1221" s="109" t="str">
        <f t="shared" si="116"/>
        <v/>
      </c>
      <c r="O1221" s="109" t="str">
        <f t="shared" si="117"/>
        <v/>
      </c>
      <c r="P1221" s="110" t="str">
        <f t="shared" si="118"/>
        <v/>
      </c>
      <c r="Q1221" s="114" t="str">
        <f t="shared" si="119"/>
        <v/>
      </c>
      <c r="R1221" s="82"/>
      <c r="S1221" s="81"/>
      <c r="T1221" s="81"/>
      <c r="U1221" s="81"/>
    </row>
    <row r="1222" s="72" customFormat="1" customHeight="1" spans="2:21">
      <c r="B1222" s="73"/>
      <c r="C1222" s="74"/>
      <c r="D1222" s="74"/>
      <c r="E1222" s="74"/>
      <c r="F1222" s="75"/>
      <c r="G1222" s="76"/>
      <c r="H1222" s="77"/>
      <c r="I1222" s="108" t="str">
        <f>IF(B1222="","",_xlfn.XLOOKUP(N1222,#REF!,#REF!))</f>
        <v/>
      </c>
      <c r="J1222" s="105" t="str">
        <f>IF(B1222="","",_xlfn.XLOOKUP(N1222,#REF!,芝麻工资表!B:B))</f>
        <v/>
      </c>
      <c r="K1222" s="105" t="str">
        <f t="shared" si="114"/>
        <v/>
      </c>
      <c r="L1222" s="105" t="str">
        <f t="shared" si="115"/>
        <v/>
      </c>
      <c r="M1222" s="105" t="str">
        <f>IF(Q1222="","",_xlfn.XLOOKUP(Q1222,立项!W:W,立项!H:H))</f>
        <v/>
      </c>
      <c r="N1222" s="109" t="str">
        <f t="shared" si="116"/>
        <v/>
      </c>
      <c r="O1222" s="109" t="str">
        <f t="shared" si="117"/>
        <v/>
      </c>
      <c r="P1222" s="110" t="str">
        <f t="shared" si="118"/>
        <v/>
      </c>
      <c r="Q1222" s="114" t="str">
        <f t="shared" si="119"/>
        <v/>
      </c>
      <c r="R1222" s="82"/>
      <c r="S1222" s="81"/>
      <c r="T1222" s="81"/>
      <c r="U1222" s="81"/>
    </row>
    <row r="1223" s="72" customFormat="1" customHeight="1" spans="2:21">
      <c r="B1223" s="73"/>
      <c r="C1223" s="74"/>
      <c r="D1223" s="74"/>
      <c r="E1223" s="74"/>
      <c r="F1223" s="75"/>
      <c r="G1223" s="76"/>
      <c r="H1223" s="77"/>
      <c r="I1223" s="108" t="str">
        <f>IF(B1223="","",_xlfn.XLOOKUP(N1223,#REF!,#REF!))</f>
        <v/>
      </c>
      <c r="J1223" s="105" t="str">
        <f>IF(B1223="","",_xlfn.XLOOKUP(N1223,#REF!,芝麻工资表!B:B))</f>
        <v/>
      </c>
      <c r="K1223" s="105" t="str">
        <f t="shared" si="114"/>
        <v/>
      </c>
      <c r="L1223" s="105" t="str">
        <f t="shared" si="115"/>
        <v/>
      </c>
      <c r="M1223" s="105" t="str">
        <f>IF(Q1223="","",_xlfn.XLOOKUP(Q1223,立项!W:W,立项!H:H))</f>
        <v/>
      </c>
      <c r="N1223" s="109" t="str">
        <f t="shared" si="116"/>
        <v/>
      </c>
      <c r="O1223" s="109" t="str">
        <f t="shared" si="117"/>
        <v/>
      </c>
      <c r="P1223" s="110" t="str">
        <f t="shared" si="118"/>
        <v/>
      </c>
      <c r="Q1223" s="114" t="str">
        <f t="shared" si="119"/>
        <v/>
      </c>
      <c r="R1223" s="82"/>
      <c r="S1223" s="81"/>
      <c r="T1223" s="81"/>
      <c r="U1223" s="81"/>
    </row>
    <row r="1224" s="72" customFormat="1" customHeight="1" spans="2:21">
      <c r="B1224" s="73"/>
      <c r="C1224" s="74"/>
      <c r="D1224" s="74"/>
      <c r="E1224" s="74"/>
      <c r="F1224" s="75"/>
      <c r="G1224" s="76"/>
      <c r="H1224" s="77"/>
      <c r="I1224" s="108" t="str">
        <f>IF(B1224="","",_xlfn.XLOOKUP(N1224,#REF!,#REF!))</f>
        <v/>
      </c>
      <c r="J1224" s="105" t="str">
        <f>IF(B1224="","",_xlfn.XLOOKUP(N1224,#REF!,芝麻工资表!B:B))</f>
        <v/>
      </c>
      <c r="K1224" s="105" t="str">
        <f t="shared" si="114"/>
        <v/>
      </c>
      <c r="L1224" s="105" t="str">
        <f t="shared" si="115"/>
        <v/>
      </c>
      <c r="M1224" s="105" t="str">
        <f>IF(Q1224="","",_xlfn.XLOOKUP(Q1224,立项!W:W,立项!H:H))</f>
        <v/>
      </c>
      <c r="N1224" s="109" t="str">
        <f t="shared" si="116"/>
        <v/>
      </c>
      <c r="O1224" s="109" t="str">
        <f t="shared" si="117"/>
        <v/>
      </c>
      <c r="P1224" s="110" t="str">
        <f t="shared" si="118"/>
        <v/>
      </c>
      <c r="Q1224" s="114" t="str">
        <f t="shared" si="119"/>
        <v/>
      </c>
      <c r="R1224" s="82"/>
      <c r="S1224" s="81"/>
      <c r="T1224" s="81"/>
      <c r="U1224" s="81"/>
    </row>
    <row r="1225" s="72" customFormat="1" customHeight="1" spans="2:21">
      <c r="B1225" s="73"/>
      <c r="C1225" s="74"/>
      <c r="D1225" s="74"/>
      <c r="E1225" s="74"/>
      <c r="F1225" s="75"/>
      <c r="G1225" s="76"/>
      <c r="H1225" s="77"/>
      <c r="I1225" s="108" t="str">
        <f>IF(B1225="","",_xlfn.XLOOKUP(N1225,#REF!,#REF!))</f>
        <v/>
      </c>
      <c r="J1225" s="105" t="str">
        <f>IF(B1225="","",_xlfn.XLOOKUP(N1225,#REF!,芝麻工资表!B:B))</f>
        <v/>
      </c>
      <c r="K1225" s="105" t="str">
        <f t="shared" si="114"/>
        <v/>
      </c>
      <c r="L1225" s="105" t="str">
        <f t="shared" si="115"/>
        <v/>
      </c>
      <c r="M1225" s="105" t="str">
        <f>IF(Q1225="","",_xlfn.XLOOKUP(Q1225,立项!W:W,立项!H:H))</f>
        <v/>
      </c>
      <c r="N1225" s="109" t="str">
        <f t="shared" si="116"/>
        <v/>
      </c>
      <c r="O1225" s="109" t="str">
        <f t="shared" si="117"/>
        <v/>
      </c>
      <c r="P1225" s="110" t="str">
        <f t="shared" si="118"/>
        <v/>
      </c>
      <c r="Q1225" s="114" t="str">
        <f t="shared" si="119"/>
        <v/>
      </c>
      <c r="R1225" s="82"/>
      <c r="S1225" s="81"/>
      <c r="T1225" s="81"/>
      <c r="U1225" s="81"/>
    </row>
    <row r="1226" s="72" customFormat="1" customHeight="1" spans="2:21">
      <c r="B1226" s="73"/>
      <c r="C1226" s="74"/>
      <c r="D1226" s="74"/>
      <c r="E1226" s="74"/>
      <c r="F1226" s="75"/>
      <c r="G1226" s="76"/>
      <c r="H1226" s="77"/>
      <c r="I1226" s="108" t="str">
        <f>IF(B1226="","",_xlfn.XLOOKUP(N1226,#REF!,#REF!))</f>
        <v/>
      </c>
      <c r="J1226" s="105" t="str">
        <f>IF(B1226="","",_xlfn.XLOOKUP(N1226,#REF!,芝麻工资表!B:B))</f>
        <v/>
      </c>
      <c r="K1226" s="105" t="str">
        <f t="shared" si="114"/>
        <v/>
      </c>
      <c r="L1226" s="105" t="str">
        <f t="shared" si="115"/>
        <v/>
      </c>
      <c r="M1226" s="105" t="str">
        <f>IF(Q1226="","",_xlfn.XLOOKUP(Q1226,立项!W:W,立项!H:H))</f>
        <v/>
      </c>
      <c r="N1226" s="109" t="str">
        <f t="shared" si="116"/>
        <v/>
      </c>
      <c r="O1226" s="109" t="str">
        <f t="shared" si="117"/>
        <v/>
      </c>
      <c r="P1226" s="110" t="str">
        <f t="shared" si="118"/>
        <v/>
      </c>
      <c r="Q1226" s="114" t="str">
        <f t="shared" si="119"/>
        <v/>
      </c>
      <c r="R1226" s="82"/>
      <c r="S1226" s="81"/>
      <c r="T1226" s="81"/>
      <c r="U1226" s="81"/>
    </row>
    <row r="1227" s="72" customFormat="1" customHeight="1" spans="2:21">
      <c r="B1227" s="73"/>
      <c r="C1227" s="74"/>
      <c r="D1227" s="74"/>
      <c r="E1227" s="74"/>
      <c r="F1227" s="75"/>
      <c r="G1227" s="76"/>
      <c r="H1227" s="77"/>
      <c r="I1227" s="108" t="str">
        <f>IF(B1227="","",_xlfn.XLOOKUP(N1227,#REF!,#REF!))</f>
        <v/>
      </c>
      <c r="J1227" s="105" t="str">
        <f>IF(B1227="","",_xlfn.XLOOKUP(N1227,#REF!,芝麻工资表!B:B))</f>
        <v/>
      </c>
      <c r="K1227" s="105" t="str">
        <f t="shared" si="114"/>
        <v/>
      </c>
      <c r="L1227" s="105" t="str">
        <f t="shared" si="115"/>
        <v/>
      </c>
      <c r="M1227" s="105" t="str">
        <f>IF(Q1227="","",_xlfn.XLOOKUP(Q1227,立项!W:W,立项!H:H))</f>
        <v/>
      </c>
      <c r="N1227" s="109" t="str">
        <f t="shared" si="116"/>
        <v/>
      </c>
      <c r="O1227" s="109" t="str">
        <f t="shared" si="117"/>
        <v/>
      </c>
      <c r="P1227" s="110" t="str">
        <f t="shared" si="118"/>
        <v/>
      </c>
      <c r="Q1227" s="114" t="str">
        <f t="shared" si="119"/>
        <v/>
      </c>
      <c r="R1227" s="82"/>
      <c r="S1227" s="81"/>
      <c r="T1227" s="81"/>
      <c r="U1227" s="81"/>
    </row>
    <row r="1228" s="72" customFormat="1" customHeight="1" spans="2:21">
      <c r="B1228" s="73"/>
      <c r="C1228" s="74"/>
      <c r="D1228" s="74"/>
      <c r="E1228" s="74"/>
      <c r="F1228" s="75"/>
      <c r="G1228" s="76"/>
      <c r="H1228" s="77"/>
      <c r="I1228" s="108" t="str">
        <f>IF(B1228="","",_xlfn.XLOOKUP(N1228,#REF!,#REF!))</f>
        <v/>
      </c>
      <c r="J1228" s="105" t="str">
        <f>IF(B1228="","",_xlfn.XLOOKUP(N1228,#REF!,芝麻工资表!B:B))</f>
        <v/>
      </c>
      <c r="K1228" s="105" t="str">
        <f t="shared" si="114"/>
        <v/>
      </c>
      <c r="L1228" s="105" t="str">
        <f t="shared" si="115"/>
        <v/>
      </c>
      <c r="M1228" s="105" t="str">
        <f>IF(Q1228="","",_xlfn.XLOOKUP(Q1228,立项!W:W,立项!H:H))</f>
        <v/>
      </c>
      <c r="N1228" s="109" t="str">
        <f t="shared" si="116"/>
        <v/>
      </c>
      <c r="O1228" s="109" t="str">
        <f t="shared" si="117"/>
        <v/>
      </c>
      <c r="P1228" s="110" t="str">
        <f t="shared" si="118"/>
        <v/>
      </c>
      <c r="Q1228" s="114" t="str">
        <f t="shared" si="119"/>
        <v/>
      </c>
      <c r="R1228" s="82"/>
      <c r="S1228" s="81"/>
      <c r="T1228" s="81"/>
      <c r="U1228" s="81"/>
    </row>
    <row r="1229" s="72" customFormat="1" customHeight="1" spans="2:21">
      <c r="B1229" s="73"/>
      <c r="C1229" s="74"/>
      <c r="D1229" s="74"/>
      <c r="E1229" s="74"/>
      <c r="F1229" s="75"/>
      <c r="G1229" s="76"/>
      <c r="H1229" s="77"/>
      <c r="I1229" s="108" t="str">
        <f>IF(B1229="","",_xlfn.XLOOKUP(N1229,#REF!,#REF!))</f>
        <v/>
      </c>
      <c r="J1229" s="105" t="str">
        <f>IF(B1229="","",_xlfn.XLOOKUP(N1229,#REF!,芝麻工资表!B:B))</f>
        <v/>
      </c>
      <c r="K1229" s="105" t="str">
        <f t="shared" si="114"/>
        <v/>
      </c>
      <c r="L1229" s="105" t="str">
        <f t="shared" si="115"/>
        <v/>
      </c>
      <c r="M1229" s="105" t="str">
        <f>IF(Q1229="","",_xlfn.XLOOKUP(Q1229,立项!W:W,立项!H:H))</f>
        <v/>
      </c>
      <c r="N1229" s="109" t="str">
        <f t="shared" si="116"/>
        <v/>
      </c>
      <c r="O1229" s="109" t="str">
        <f t="shared" si="117"/>
        <v/>
      </c>
      <c r="P1229" s="110" t="str">
        <f t="shared" si="118"/>
        <v/>
      </c>
      <c r="Q1229" s="114" t="str">
        <f t="shared" si="119"/>
        <v/>
      </c>
      <c r="R1229" s="82"/>
      <c r="S1229" s="81"/>
      <c r="T1229" s="81"/>
      <c r="U1229" s="81"/>
    </row>
    <row r="1230" s="72" customFormat="1" customHeight="1" spans="2:21">
      <c r="B1230" s="73"/>
      <c r="C1230" s="74"/>
      <c r="D1230" s="74"/>
      <c r="E1230" s="74"/>
      <c r="F1230" s="75"/>
      <c r="G1230" s="76"/>
      <c r="H1230" s="77"/>
      <c r="I1230" s="108" t="str">
        <f>IF(B1230="","",_xlfn.XLOOKUP(N1230,#REF!,#REF!))</f>
        <v/>
      </c>
      <c r="J1230" s="105" t="str">
        <f>IF(B1230="","",_xlfn.XLOOKUP(N1230,#REF!,芝麻工资表!B:B))</f>
        <v/>
      </c>
      <c r="K1230" s="105" t="str">
        <f t="shared" si="114"/>
        <v/>
      </c>
      <c r="L1230" s="105" t="str">
        <f t="shared" si="115"/>
        <v/>
      </c>
      <c r="M1230" s="105" t="str">
        <f>IF(Q1230="","",_xlfn.XLOOKUP(Q1230,立项!W:W,立项!H:H))</f>
        <v/>
      </c>
      <c r="N1230" s="109" t="str">
        <f t="shared" si="116"/>
        <v/>
      </c>
      <c r="O1230" s="109" t="str">
        <f t="shared" si="117"/>
        <v/>
      </c>
      <c r="P1230" s="110" t="str">
        <f t="shared" si="118"/>
        <v/>
      </c>
      <c r="Q1230" s="114" t="str">
        <f t="shared" si="119"/>
        <v/>
      </c>
      <c r="R1230" s="82"/>
      <c r="S1230" s="81"/>
      <c r="T1230" s="81"/>
      <c r="U1230" s="81"/>
    </row>
    <row r="1231" s="72" customFormat="1" customHeight="1" spans="2:21">
      <c r="B1231" s="73"/>
      <c r="C1231" s="74"/>
      <c r="D1231" s="74"/>
      <c r="E1231" s="74"/>
      <c r="F1231" s="75"/>
      <c r="G1231" s="76"/>
      <c r="H1231" s="77"/>
      <c r="I1231" s="108" t="str">
        <f>IF(B1231="","",_xlfn.XLOOKUP(N1231,#REF!,#REF!))</f>
        <v/>
      </c>
      <c r="J1231" s="105" t="str">
        <f>IF(B1231="","",_xlfn.XLOOKUP(N1231,#REF!,芝麻工资表!B:B))</f>
        <v/>
      </c>
      <c r="K1231" s="105" t="str">
        <f t="shared" si="114"/>
        <v/>
      </c>
      <c r="L1231" s="105" t="str">
        <f t="shared" si="115"/>
        <v/>
      </c>
      <c r="M1231" s="105" t="str">
        <f>IF(Q1231="","",_xlfn.XLOOKUP(Q1231,立项!W:W,立项!H:H))</f>
        <v/>
      </c>
      <c r="N1231" s="109" t="str">
        <f t="shared" si="116"/>
        <v/>
      </c>
      <c r="O1231" s="109" t="str">
        <f t="shared" si="117"/>
        <v/>
      </c>
      <c r="P1231" s="110" t="str">
        <f t="shared" si="118"/>
        <v/>
      </c>
      <c r="Q1231" s="114" t="str">
        <f t="shared" si="119"/>
        <v/>
      </c>
      <c r="R1231" s="82"/>
      <c r="S1231" s="81"/>
      <c r="T1231" s="81"/>
      <c r="U1231" s="81"/>
    </row>
    <row r="1232" s="72" customFormat="1" customHeight="1" spans="2:21">
      <c r="B1232" s="73"/>
      <c r="C1232" s="74"/>
      <c r="D1232" s="74"/>
      <c r="E1232" s="74"/>
      <c r="F1232" s="75"/>
      <c r="G1232" s="76"/>
      <c r="H1232" s="77"/>
      <c r="I1232" s="108" t="str">
        <f>IF(B1232="","",_xlfn.XLOOKUP(N1232,#REF!,#REF!))</f>
        <v/>
      </c>
      <c r="J1232" s="105" t="str">
        <f>IF(B1232="","",_xlfn.XLOOKUP(N1232,#REF!,芝麻工资表!B:B))</f>
        <v/>
      </c>
      <c r="K1232" s="105" t="str">
        <f t="shared" si="114"/>
        <v/>
      </c>
      <c r="L1232" s="105" t="str">
        <f t="shared" si="115"/>
        <v/>
      </c>
      <c r="M1232" s="105" t="str">
        <f>IF(Q1232="","",_xlfn.XLOOKUP(Q1232,立项!W:W,立项!H:H))</f>
        <v/>
      </c>
      <c r="N1232" s="109" t="str">
        <f t="shared" si="116"/>
        <v/>
      </c>
      <c r="O1232" s="109" t="str">
        <f t="shared" si="117"/>
        <v/>
      </c>
      <c r="P1232" s="110" t="str">
        <f t="shared" si="118"/>
        <v/>
      </c>
      <c r="Q1232" s="114" t="str">
        <f t="shared" si="119"/>
        <v/>
      </c>
      <c r="R1232" s="82"/>
      <c r="S1232" s="81"/>
      <c r="T1232" s="81"/>
      <c r="U1232" s="81"/>
    </row>
    <row r="1233" s="72" customFormat="1" customHeight="1" spans="2:21">
      <c r="B1233" s="73"/>
      <c r="C1233" s="74"/>
      <c r="D1233" s="74"/>
      <c r="E1233" s="74"/>
      <c r="F1233" s="75"/>
      <c r="G1233" s="76"/>
      <c r="H1233" s="77"/>
      <c r="I1233" s="108" t="str">
        <f>IF(B1233="","",_xlfn.XLOOKUP(N1233,#REF!,#REF!))</f>
        <v/>
      </c>
      <c r="J1233" s="105" t="str">
        <f>IF(B1233="","",_xlfn.XLOOKUP(N1233,#REF!,芝麻工资表!B:B))</f>
        <v/>
      </c>
      <c r="K1233" s="105" t="str">
        <f t="shared" si="114"/>
        <v/>
      </c>
      <c r="L1233" s="105" t="str">
        <f t="shared" si="115"/>
        <v/>
      </c>
      <c r="M1233" s="105" t="str">
        <f>IF(Q1233="","",_xlfn.XLOOKUP(Q1233,立项!W:W,立项!H:H))</f>
        <v/>
      </c>
      <c r="N1233" s="109" t="str">
        <f t="shared" si="116"/>
        <v/>
      </c>
      <c r="O1233" s="109" t="str">
        <f t="shared" si="117"/>
        <v/>
      </c>
      <c r="P1233" s="110" t="str">
        <f t="shared" si="118"/>
        <v/>
      </c>
      <c r="Q1233" s="114" t="str">
        <f t="shared" si="119"/>
        <v/>
      </c>
      <c r="R1233" s="82"/>
      <c r="S1233" s="81"/>
      <c r="T1233" s="81"/>
      <c r="U1233" s="81"/>
    </row>
    <row r="1234" s="72" customFormat="1" customHeight="1" spans="2:21">
      <c r="B1234" s="73"/>
      <c r="C1234" s="74"/>
      <c r="D1234" s="74"/>
      <c r="E1234" s="74"/>
      <c r="F1234" s="75"/>
      <c r="G1234" s="76"/>
      <c r="H1234" s="77"/>
      <c r="I1234" s="108" t="str">
        <f>IF(B1234="","",_xlfn.XLOOKUP(N1234,#REF!,#REF!))</f>
        <v/>
      </c>
      <c r="J1234" s="105" t="str">
        <f>IF(B1234="","",_xlfn.XLOOKUP(N1234,#REF!,芝麻工资表!B:B))</f>
        <v/>
      </c>
      <c r="K1234" s="105" t="str">
        <f t="shared" si="114"/>
        <v/>
      </c>
      <c r="L1234" s="105" t="str">
        <f t="shared" si="115"/>
        <v/>
      </c>
      <c r="M1234" s="105" t="str">
        <f>IF(Q1234="","",_xlfn.XLOOKUP(Q1234,立项!W:W,立项!H:H))</f>
        <v/>
      </c>
      <c r="N1234" s="109" t="str">
        <f t="shared" si="116"/>
        <v/>
      </c>
      <c r="O1234" s="109" t="str">
        <f t="shared" si="117"/>
        <v/>
      </c>
      <c r="P1234" s="110" t="str">
        <f t="shared" si="118"/>
        <v/>
      </c>
      <c r="Q1234" s="114" t="str">
        <f t="shared" si="119"/>
        <v/>
      </c>
      <c r="R1234" s="82"/>
      <c r="S1234" s="81"/>
      <c r="T1234" s="81"/>
      <c r="U1234" s="81"/>
    </row>
    <row r="1235" s="72" customFormat="1" customHeight="1" spans="2:21">
      <c r="B1235" s="73"/>
      <c r="C1235" s="74"/>
      <c r="D1235" s="74"/>
      <c r="E1235" s="74"/>
      <c r="F1235" s="75"/>
      <c r="G1235" s="76"/>
      <c r="H1235" s="77"/>
      <c r="I1235" s="108" t="str">
        <f>IF(B1235="","",_xlfn.XLOOKUP(N1235,#REF!,#REF!))</f>
        <v/>
      </c>
      <c r="J1235" s="105" t="str">
        <f>IF(B1235="","",_xlfn.XLOOKUP(N1235,#REF!,芝麻工资表!B:B))</f>
        <v/>
      </c>
      <c r="K1235" s="105" t="str">
        <f t="shared" si="114"/>
        <v/>
      </c>
      <c r="L1235" s="105" t="str">
        <f t="shared" si="115"/>
        <v/>
      </c>
      <c r="M1235" s="105" t="str">
        <f>IF(Q1235="","",_xlfn.XLOOKUP(Q1235,立项!W:W,立项!H:H))</f>
        <v/>
      </c>
      <c r="N1235" s="109" t="str">
        <f t="shared" si="116"/>
        <v/>
      </c>
      <c r="O1235" s="109" t="str">
        <f t="shared" si="117"/>
        <v/>
      </c>
      <c r="P1235" s="110" t="str">
        <f t="shared" si="118"/>
        <v/>
      </c>
      <c r="Q1235" s="114" t="str">
        <f t="shared" si="119"/>
        <v/>
      </c>
      <c r="R1235" s="82"/>
      <c r="S1235" s="81"/>
      <c r="T1235" s="81"/>
      <c r="U1235" s="81"/>
    </row>
    <row r="1236" s="72" customFormat="1" customHeight="1" spans="2:21">
      <c r="B1236" s="73"/>
      <c r="C1236" s="74"/>
      <c r="D1236" s="74"/>
      <c r="E1236" s="74"/>
      <c r="F1236" s="75"/>
      <c r="G1236" s="76"/>
      <c r="H1236" s="77"/>
      <c r="I1236" s="108" t="str">
        <f>IF(B1236="","",_xlfn.XLOOKUP(N1236,#REF!,#REF!))</f>
        <v/>
      </c>
      <c r="J1236" s="105" t="str">
        <f>IF(B1236="","",_xlfn.XLOOKUP(N1236,#REF!,芝麻工资表!B:B))</f>
        <v/>
      </c>
      <c r="K1236" s="105" t="str">
        <f t="shared" si="114"/>
        <v/>
      </c>
      <c r="L1236" s="105" t="str">
        <f t="shared" si="115"/>
        <v/>
      </c>
      <c r="M1236" s="105" t="str">
        <f>IF(Q1236="","",_xlfn.XLOOKUP(Q1236,立项!W:W,立项!H:H))</f>
        <v/>
      </c>
      <c r="N1236" s="109" t="str">
        <f t="shared" si="116"/>
        <v/>
      </c>
      <c r="O1236" s="109" t="str">
        <f t="shared" si="117"/>
        <v/>
      </c>
      <c r="P1236" s="110" t="str">
        <f t="shared" si="118"/>
        <v/>
      </c>
      <c r="Q1236" s="114" t="str">
        <f t="shared" si="119"/>
        <v/>
      </c>
      <c r="R1236" s="82"/>
      <c r="S1236" s="81"/>
      <c r="T1236" s="81"/>
      <c r="U1236" s="81"/>
    </row>
    <row r="1237" s="72" customFormat="1" customHeight="1" spans="2:21">
      <c r="B1237" s="73"/>
      <c r="C1237" s="74"/>
      <c r="D1237" s="74"/>
      <c r="E1237" s="74"/>
      <c r="F1237" s="75"/>
      <c r="G1237" s="76"/>
      <c r="H1237" s="77"/>
      <c r="I1237" s="108" t="str">
        <f>IF(B1237="","",_xlfn.XLOOKUP(N1237,#REF!,#REF!))</f>
        <v/>
      </c>
      <c r="J1237" s="105" t="str">
        <f>IF(B1237="","",_xlfn.XLOOKUP(N1237,#REF!,芝麻工资表!B:B))</f>
        <v/>
      </c>
      <c r="K1237" s="105" t="str">
        <f t="shared" si="114"/>
        <v/>
      </c>
      <c r="L1237" s="105" t="str">
        <f t="shared" si="115"/>
        <v/>
      </c>
      <c r="M1237" s="105" t="str">
        <f>IF(Q1237="","",_xlfn.XLOOKUP(Q1237,立项!W:W,立项!H:H))</f>
        <v/>
      </c>
      <c r="N1237" s="109" t="str">
        <f t="shared" si="116"/>
        <v/>
      </c>
      <c r="O1237" s="109" t="str">
        <f t="shared" si="117"/>
        <v/>
      </c>
      <c r="P1237" s="110" t="str">
        <f t="shared" si="118"/>
        <v/>
      </c>
      <c r="Q1237" s="114" t="str">
        <f t="shared" si="119"/>
        <v/>
      </c>
      <c r="R1237" s="82"/>
      <c r="S1237" s="81"/>
      <c r="T1237" s="81"/>
      <c r="U1237" s="81"/>
    </row>
    <row r="1238" s="72" customFormat="1" customHeight="1" spans="2:21">
      <c r="B1238" s="73"/>
      <c r="C1238" s="74"/>
      <c r="D1238" s="74"/>
      <c r="E1238" s="74"/>
      <c r="F1238" s="75"/>
      <c r="G1238" s="76"/>
      <c r="H1238" s="77"/>
      <c r="I1238" s="108" t="str">
        <f>IF(B1238="","",_xlfn.XLOOKUP(N1238,#REF!,#REF!))</f>
        <v/>
      </c>
      <c r="J1238" s="105" t="str">
        <f>IF(B1238="","",_xlfn.XLOOKUP(N1238,#REF!,芝麻工资表!B:B))</f>
        <v/>
      </c>
      <c r="K1238" s="105" t="str">
        <f t="shared" si="114"/>
        <v/>
      </c>
      <c r="L1238" s="105" t="str">
        <f t="shared" si="115"/>
        <v/>
      </c>
      <c r="M1238" s="105" t="str">
        <f>IF(Q1238="","",_xlfn.XLOOKUP(Q1238,立项!W:W,立项!H:H))</f>
        <v/>
      </c>
      <c r="N1238" s="109" t="str">
        <f t="shared" si="116"/>
        <v/>
      </c>
      <c r="O1238" s="109" t="str">
        <f t="shared" si="117"/>
        <v/>
      </c>
      <c r="P1238" s="110" t="str">
        <f t="shared" si="118"/>
        <v/>
      </c>
      <c r="Q1238" s="114" t="str">
        <f t="shared" si="119"/>
        <v/>
      </c>
      <c r="R1238" s="82"/>
      <c r="S1238" s="81"/>
      <c r="T1238" s="81"/>
      <c r="U1238" s="81"/>
    </row>
    <row r="1239" s="72" customFormat="1" customHeight="1" spans="2:21">
      <c r="B1239" s="73"/>
      <c r="C1239" s="74"/>
      <c r="D1239" s="74"/>
      <c r="E1239" s="74"/>
      <c r="F1239" s="75"/>
      <c r="G1239" s="76"/>
      <c r="H1239" s="77"/>
      <c r="I1239" s="108" t="str">
        <f>IF(B1239="","",_xlfn.XLOOKUP(N1239,#REF!,#REF!))</f>
        <v/>
      </c>
      <c r="J1239" s="105" t="str">
        <f>IF(B1239="","",_xlfn.XLOOKUP(N1239,#REF!,芝麻工资表!B:B))</f>
        <v/>
      </c>
      <c r="K1239" s="105" t="str">
        <f t="shared" si="114"/>
        <v/>
      </c>
      <c r="L1239" s="105" t="str">
        <f t="shared" si="115"/>
        <v/>
      </c>
      <c r="M1239" s="105" t="str">
        <f>IF(Q1239="","",_xlfn.XLOOKUP(Q1239,立项!W:W,立项!H:H))</f>
        <v/>
      </c>
      <c r="N1239" s="109" t="str">
        <f t="shared" si="116"/>
        <v/>
      </c>
      <c r="O1239" s="109" t="str">
        <f t="shared" si="117"/>
        <v/>
      </c>
      <c r="P1239" s="110" t="str">
        <f t="shared" si="118"/>
        <v/>
      </c>
      <c r="Q1239" s="114" t="str">
        <f t="shared" si="119"/>
        <v/>
      </c>
      <c r="R1239" s="82"/>
      <c r="S1239" s="81"/>
      <c r="T1239" s="81"/>
      <c r="U1239" s="81"/>
    </row>
    <row r="1240" s="72" customFormat="1" customHeight="1" spans="2:21">
      <c r="B1240" s="73"/>
      <c r="C1240" s="74"/>
      <c r="D1240" s="74"/>
      <c r="E1240" s="74"/>
      <c r="F1240" s="75"/>
      <c r="G1240" s="76"/>
      <c r="H1240" s="77"/>
      <c r="I1240" s="108" t="str">
        <f>IF(B1240="","",_xlfn.XLOOKUP(N1240,#REF!,#REF!))</f>
        <v/>
      </c>
      <c r="J1240" s="105" t="str">
        <f>IF(B1240="","",_xlfn.XLOOKUP(N1240,#REF!,芝麻工资表!B:B))</f>
        <v/>
      </c>
      <c r="K1240" s="105" t="str">
        <f t="shared" si="114"/>
        <v/>
      </c>
      <c r="L1240" s="105" t="str">
        <f t="shared" si="115"/>
        <v/>
      </c>
      <c r="M1240" s="105" t="str">
        <f>IF(Q1240="","",_xlfn.XLOOKUP(Q1240,立项!W:W,立项!H:H))</f>
        <v/>
      </c>
      <c r="N1240" s="109" t="str">
        <f t="shared" si="116"/>
        <v/>
      </c>
      <c r="O1240" s="109" t="str">
        <f t="shared" si="117"/>
        <v/>
      </c>
      <c r="P1240" s="110" t="str">
        <f t="shared" si="118"/>
        <v/>
      </c>
      <c r="Q1240" s="114" t="str">
        <f t="shared" si="119"/>
        <v/>
      </c>
      <c r="R1240" s="82"/>
      <c r="S1240" s="81"/>
      <c r="T1240" s="81"/>
      <c r="U1240" s="81"/>
    </row>
    <row r="1241" s="72" customFormat="1" customHeight="1" spans="2:21">
      <c r="B1241" s="73"/>
      <c r="C1241" s="74"/>
      <c r="D1241" s="74"/>
      <c r="E1241" s="74"/>
      <c r="F1241" s="75"/>
      <c r="G1241" s="76"/>
      <c r="H1241" s="77"/>
      <c r="I1241" s="108" t="str">
        <f>IF(B1241="","",_xlfn.XLOOKUP(N1241,#REF!,#REF!))</f>
        <v/>
      </c>
      <c r="J1241" s="105" t="str">
        <f>IF(B1241="","",_xlfn.XLOOKUP(N1241,#REF!,芝麻工资表!B:B))</f>
        <v/>
      </c>
      <c r="K1241" s="105" t="str">
        <f t="shared" si="114"/>
        <v/>
      </c>
      <c r="L1241" s="105" t="str">
        <f t="shared" si="115"/>
        <v/>
      </c>
      <c r="M1241" s="105" t="str">
        <f>IF(Q1241="","",_xlfn.XLOOKUP(Q1241,立项!W:W,立项!H:H))</f>
        <v/>
      </c>
      <c r="N1241" s="109" t="str">
        <f t="shared" si="116"/>
        <v/>
      </c>
      <c r="O1241" s="109" t="str">
        <f t="shared" si="117"/>
        <v/>
      </c>
      <c r="P1241" s="110" t="str">
        <f t="shared" si="118"/>
        <v/>
      </c>
      <c r="Q1241" s="114" t="str">
        <f t="shared" si="119"/>
        <v/>
      </c>
      <c r="R1241" s="82"/>
      <c r="S1241" s="81"/>
      <c r="T1241" s="81"/>
      <c r="U1241" s="81"/>
    </row>
    <row r="1242" s="72" customFormat="1" customHeight="1" spans="2:21">
      <c r="B1242" s="73"/>
      <c r="C1242" s="74"/>
      <c r="D1242" s="74"/>
      <c r="E1242" s="74"/>
      <c r="F1242" s="75"/>
      <c r="G1242" s="76"/>
      <c r="H1242" s="77"/>
      <c r="I1242" s="108" t="str">
        <f>IF(B1242="","",_xlfn.XLOOKUP(N1242,#REF!,#REF!))</f>
        <v/>
      </c>
      <c r="J1242" s="105" t="str">
        <f>IF(B1242="","",_xlfn.XLOOKUP(N1242,#REF!,芝麻工资表!B:B))</f>
        <v/>
      </c>
      <c r="K1242" s="105" t="str">
        <f t="shared" si="114"/>
        <v/>
      </c>
      <c r="L1242" s="105" t="str">
        <f t="shared" si="115"/>
        <v/>
      </c>
      <c r="M1242" s="105" t="str">
        <f>IF(Q1242="","",_xlfn.XLOOKUP(Q1242,立项!W:W,立项!H:H))</f>
        <v/>
      </c>
      <c r="N1242" s="109" t="str">
        <f t="shared" si="116"/>
        <v/>
      </c>
      <c r="O1242" s="109" t="str">
        <f t="shared" si="117"/>
        <v/>
      </c>
      <c r="P1242" s="110" t="str">
        <f t="shared" si="118"/>
        <v/>
      </c>
      <c r="Q1242" s="114" t="str">
        <f t="shared" si="119"/>
        <v/>
      </c>
      <c r="R1242" s="82"/>
      <c r="S1242" s="81"/>
      <c r="T1242" s="81"/>
      <c r="U1242" s="81"/>
    </row>
    <row r="1243" s="72" customFormat="1" customHeight="1" spans="2:21">
      <c r="B1243" s="73"/>
      <c r="C1243" s="74"/>
      <c r="D1243" s="74"/>
      <c r="E1243" s="74"/>
      <c r="F1243" s="75"/>
      <c r="G1243" s="76"/>
      <c r="H1243" s="77"/>
      <c r="I1243" s="108" t="str">
        <f>IF(B1243="","",_xlfn.XLOOKUP(N1243,#REF!,#REF!))</f>
        <v/>
      </c>
      <c r="J1243" s="105" t="str">
        <f>IF(B1243="","",_xlfn.XLOOKUP(N1243,#REF!,芝麻工资表!B:B))</f>
        <v/>
      </c>
      <c r="K1243" s="105" t="str">
        <f t="shared" si="114"/>
        <v/>
      </c>
      <c r="L1243" s="105" t="str">
        <f t="shared" si="115"/>
        <v/>
      </c>
      <c r="M1243" s="105" t="str">
        <f>IF(Q1243="","",_xlfn.XLOOKUP(Q1243,立项!W:W,立项!H:H))</f>
        <v/>
      </c>
      <c r="N1243" s="109" t="str">
        <f t="shared" si="116"/>
        <v/>
      </c>
      <c r="O1243" s="109" t="str">
        <f t="shared" si="117"/>
        <v/>
      </c>
      <c r="P1243" s="110" t="str">
        <f t="shared" si="118"/>
        <v/>
      </c>
      <c r="Q1243" s="114" t="str">
        <f t="shared" si="119"/>
        <v/>
      </c>
      <c r="R1243" s="82"/>
      <c r="S1243" s="81"/>
      <c r="T1243" s="81"/>
      <c r="U1243" s="81"/>
    </row>
    <row r="1244" s="72" customFormat="1" customHeight="1" spans="2:21">
      <c r="B1244" s="73"/>
      <c r="C1244" s="74"/>
      <c r="D1244" s="74"/>
      <c r="E1244" s="74"/>
      <c r="F1244" s="75"/>
      <c r="G1244" s="76"/>
      <c r="H1244" s="77"/>
      <c r="I1244" s="108" t="str">
        <f>IF(B1244="","",_xlfn.XLOOKUP(N1244,#REF!,#REF!))</f>
        <v/>
      </c>
      <c r="J1244" s="105" t="str">
        <f>IF(B1244="","",_xlfn.XLOOKUP(N1244,#REF!,芝麻工资表!B:B))</f>
        <v/>
      </c>
      <c r="K1244" s="105" t="str">
        <f t="shared" si="114"/>
        <v/>
      </c>
      <c r="L1244" s="105" t="str">
        <f t="shared" si="115"/>
        <v/>
      </c>
      <c r="M1244" s="105" t="str">
        <f>IF(Q1244="","",_xlfn.XLOOKUP(Q1244,立项!W:W,立项!H:H))</f>
        <v/>
      </c>
      <c r="N1244" s="109" t="str">
        <f t="shared" si="116"/>
        <v/>
      </c>
      <c r="O1244" s="109" t="str">
        <f t="shared" si="117"/>
        <v/>
      </c>
      <c r="P1244" s="110" t="str">
        <f t="shared" si="118"/>
        <v/>
      </c>
      <c r="Q1244" s="114" t="str">
        <f t="shared" si="119"/>
        <v/>
      </c>
      <c r="R1244" s="82"/>
      <c r="S1244" s="81"/>
      <c r="T1244" s="81"/>
      <c r="U1244" s="81"/>
    </row>
    <row r="1245" s="72" customFormat="1" customHeight="1" spans="2:21">
      <c r="B1245" s="73"/>
      <c r="C1245" s="74"/>
      <c r="D1245" s="74"/>
      <c r="E1245" s="74"/>
      <c r="F1245" s="75"/>
      <c r="G1245" s="76"/>
      <c r="H1245" s="77"/>
      <c r="I1245" s="108" t="str">
        <f>IF(B1245="","",_xlfn.XLOOKUP(N1245,#REF!,#REF!))</f>
        <v/>
      </c>
      <c r="J1245" s="105" t="str">
        <f>IF(B1245="","",_xlfn.XLOOKUP(N1245,#REF!,芝麻工资表!B:B))</f>
        <v/>
      </c>
      <c r="K1245" s="105" t="str">
        <f t="shared" si="114"/>
        <v/>
      </c>
      <c r="L1245" s="105" t="str">
        <f t="shared" si="115"/>
        <v/>
      </c>
      <c r="M1245" s="105" t="str">
        <f>IF(Q1245="","",_xlfn.XLOOKUP(Q1245,立项!W:W,立项!H:H))</f>
        <v/>
      </c>
      <c r="N1245" s="109" t="str">
        <f t="shared" si="116"/>
        <v/>
      </c>
      <c r="O1245" s="109" t="str">
        <f t="shared" si="117"/>
        <v/>
      </c>
      <c r="P1245" s="110" t="str">
        <f t="shared" si="118"/>
        <v/>
      </c>
      <c r="Q1245" s="114" t="str">
        <f t="shared" si="119"/>
        <v/>
      </c>
      <c r="R1245" s="82"/>
      <c r="S1245" s="81"/>
      <c r="T1245" s="81"/>
      <c r="U1245" s="81"/>
    </row>
    <row r="1246" s="72" customFormat="1" customHeight="1" spans="2:21">
      <c r="B1246" s="73"/>
      <c r="C1246" s="74"/>
      <c r="D1246" s="74"/>
      <c r="E1246" s="74"/>
      <c r="F1246" s="75"/>
      <c r="G1246" s="76"/>
      <c r="H1246" s="77"/>
      <c r="I1246" s="108" t="str">
        <f>IF(B1246="","",_xlfn.XLOOKUP(N1246,#REF!,#REF!))</f>
        <v/>
      </c>
      <c r="J1246" s="105" t="str">
        <f>IF(B1246="","",_xlfn.XLOOKUP(N1246,#REF!,芝麻工资表!B:B))</f>
        <v/>
      </c>
      <c r="K1246" s="105" t="str">
        <f t="shared" si="114"/>
        <v/>
      </c>
      <c r="L1246" s="105" t="str">
        <f t="shared" si="115"/>
        <v/>
      </c>
      <c r="M1246" s="105" t="str">
        <f>IF(Q1246="","",_xlfn.XLOOKUP(Q1246,立项!W:W,立项!H:H))</f>
        <v/>
      </c>
      <c r="N1246" s="109" t="str">
        <f t="shared" si="116"/>
        <v/>
      </c>
      <c r="O1246" s="109" t="str">
        <f t="shared" si="117"/>
        <v/>
      </c>
      <c r="P1246" s="110" t="str">
        <f t="shared" si="118"/>
        <v/>
      </c>
      <c r="Q1246" s="114" t="str">
        <f t="shared" si="119"/>
        <v/>
      </c>
      <c r="R1246" s="82"/>
      <c r="S1246" s="81"/>
      <c r="T1246" s="81"/>
      <c r="U1246" s="81"/>
    </row>
    <row r="1247" s="72" customFormat="1" customHeight="1" spans="2:21">
      <c r="B1247" s="73"/>
      <c r="C1247" s="74"/>
      <c r="D1247" s="74"/>
      <c r="E1247" s="74"/>
      <c r="F1247" s="75"/>
      <c r="G1247" s="76"/>
      <c r="H1247" s="77"/>
      <c r="I1247" s="108" t="str">
        <f>IF(B1247="","",_xlfn.XLOOKUP(N1247,#REF!,#REF!))</f>
        <v/>
      </c>
      <c r="J1247" s="105" t="str">
        <f>IF(B1247="","",_xlfn.XLOOKUP(N1247,#REF!,芝麻工资表!B:B))</f>
        <v/>
      </c>
      <c r="K1247" s="105" t="str">
        <f t="shared" si="114"/>
        <v/>
      </c>
      <c r="L1247" s="105" t="str">
        <f t="shared" si="115"/>
        <v/>
      </c>
      <c r="M1247" s="105" t="str">
        <f>IF(Q1247="","",_xlfn.XLOOKUP(Q1247,立项!W:W,立项!H:H))</f>
        <v/>
      </c>
      <c r="N1247" s="109" t="str">
        <f t="shared" si="116"/>
        <v/>
      </c>
      <c r="O1247" s="109" t="str">
        <f t="shared" si="117"/>
        <v/>
      </c>
      <c r="P1247" s="110" t="str">
        <f t="shared" si="118"/>
        <v/>
      </c>
      <c r="Q1247" s="114" t="str">
        <f t="shared" si="119"/>
        <v/>
      </c>
      <c r="R1247" s="82"/>
      <c r="S1247" s="81"/>
      <c r="T1247" s="81"/>
      <c r="U1247" s="81"/>
    </row>
    <row r="1248" s="72" customFormat="1" customHeight="1" spans="2:21">
      <c r="B1248" s="73"/>
      <c r="C1248" s="74"/>
      <c r="D1248" s="74"/>
      <c r="E1248" s="74"/>
      <c r="F1248" s="75"/>
      <c r="G1248" s="76"/>
      <c r="H1248" s="77"/>
      <c r="I1248" s="108" t="str">
        <f>IF(B1248="","",_xlfn.XLOOKUP(N1248,#REF!,#REF!))</f>
        <v/>
      </c>
      <c r="J1248" s="105" t="str">
        <f>IF(B1248="","",_xlfn.XLOOKUP(N1248,#REF!,芝麻工资表!B:B))</f>
        <v/>
      </c>
      <c r="K1248" s="105" t="str">
        <f t="shared" si="114"/>
        <v/>
      </c>
      <c r="L1248" s="105" t="str">
        <f t="shared" si="115"/>
        <v/>
      </c>
      <c r="M1248" s="105" t="str">
        <f>IF(Q1248="","",_xlfn.XLOOKUP(Q1248,立项!W:W,立项!H:H))</f>
        <v/>
      </c>
      <c r="N1248" s="109" t="str">
        <f t="shared" si="116"/>
        <v/>
      </c>
      <c r="O1248" s="109" t="str">
        <f t="shared" si="117"/>
        <v/>
      </c>
      <c r="P1248" s="110" t="str">
        <f t="shared" si="118"/>
        <v/>
      </c>
      <c r="Q1248" s="114" t="str">
        <f t="shared" si="119"/>
        <v/>
      </c>
      <c r="R1248" s="82"/>
      <c r="S1248" s="81"/>
      <c r="T1248" s="81"/>
      <c r="U1248" s="81"/>
    </row>
    <row r="1249" s="72" customFormat="1" customHeight="1" spans="2:21">
      <c r="B1249" s="73"/>
      <c r="C1249" s="74"/>
      <c r="D1249" s="74"/>
      <c r="E1249" s="74"/>
      <c r="F1249" s="75"/>
      <c r="G1249" s="76"/>
      <c r="H1249" s="77"/>
      <c r="I1249" s="108" t="str">
        <f>IF(B1249="","",_xlfn.XLOOKUP(N1249,#REF!,#REF!))</f>
        <v/>
      </c>
      <c r="J1249" s="105" t="str">
        <f>IF(B1249="","",_xlfn.XLOOKUP(N1249,#REF!,芝麻工资表!B:B))</f>
        <v/>
      </c>
      <c r="K1249" s="105" t="str">
        <f t="shared" si="114"/>
        <v/>
      </c>
      <c r="L1249" s="105" t="str">
        <f t="shared" si="115"/>
        <v/>
      </c>
      <c r="M1249" s="105" t="str">
        <f>IF(Q1249="","",_xlfn.XLOOKUP(Q1249,立项!W:W,立项!H:H))</f>
        <v/>
      </c>
      <c r="N1249" s="109" t="str">
        <f t="shared" si="116"/>
        <v/>
      </c>
      <c r="O1249" s="109" t="str">
        <f t="shared" si="117"/>
        <v/>
      </c>
      <c r="P1249" s="110" t="str">
        <f t="shared" si="118"/>
        <v/>
      </c>
      <c r="Q1249" s="114" t="str">
        <f t="shared" si="119"/>
        <v/>
      </c>
      <c r="R1249" s="82"/>
      <c r="S1249" s="81"/>
      <c r="T1249" s="81"/>
      <c r="U1249" s="81"/>
    </row>
    <row r="1250" s="72" customFormat="1" customHeight="1" spans="2:21">
      <c r="B1250" s="73"/>
      <c r="C1250" s="74"/>
      <c r="D1250" s="74"/>
      <c r="E1250" s="74"/>
      <c r="F1250" s="75"/>
      <c r="G1250" s="76"/>
      <c r="H1250" s="77"/>
      <c r="I1250" s="108" t="str">
        <f>IF(B1250="","",_xlfn.XLOOKUP(N1250,#REF!,#REF!))</f>
        <v/>
      </c>
      <c r="J1250" s="105" t="str">
        <f>IF(B1250="","",_xlfn.XLOOKUP(N1250,#REF!,芝麻工资表!B:B))</f>
        <v/>
      </c>
      <c r="K1250" s="105" t="str">
        <f t="shared" si="114"/>
        <v/>
      </c>
      <c r="L1250" s="105" t="str">
        <f t="shared" si="115"/>
        <v/>
      </c>
      <c r="M1250" s="105" t="str">
        <f>IF(Q1250="","",_xlfn.XLOOKUP(Q1250,立项!W:W,立项!H:H))</f>
        <v/>
      </c>
      <c r="N1250" s="109" t="str">
        <f t="shared" si="116"/>
        <v/>
      </c>
      <c r="O1250" s="109" t="str">
        <f t="shared" si="117"/>
        <v/>
      </c>
      <c r="P1250" s="110" t="str">
        <f t="shared" si="118"/>
        <v/>
      </c>
      <c r="Q1250" s="114" t="str">
        <f t="shared" si="119"/>
        <v/>
      </c>
      <c r="R1250" s="82"/>
      <c r="S1250" s="81"/>
      <c r="T1250" s="81"/>
      <c r="U1250" s="81"/>
    </row>
    <row r="1251" s="72" customFormat="1" customHeight="1" spans="2:21">
      <c r="B1251" s="73"/>
      <c r="C1251" s="74"/>
      <c r="D1251" s="74"/>
      <c r="E1251" s="74"/>
      <c r="F1251" s="75"/>
      <c r="G1251" s="76"/>
      <c r="H1251" s="77"/>
      <c r="I1251" s="108" t="str">
        <f>IF(B1251="","",_xlfn.XLOOKUP(N1251,#REF!,#REF!))</f>
        <v/>
      </c>
      <c r="J1251" s="105" t="str">
        <f>IF(B1251="","",_xlfn.XLOOKUP(N1251,#REF!,芝麻工资表!B:B))</f>
        <v/>
      </c>
      <c r="K1251" s="105" t="str">
        <f t="shared" si="114"/>
        <v/>
      </c>
      <c r="L1251" s="105" t="str">
        <f t="shared" si="115"/>
        <v/>
      </c>
      <c r="M1251" s="105" t="str">
        <f>IF(Q1251="","",_xlfn.XLOOKUP(Q1251,立项!W:W,立项!H:H))</f>
        <v/>
      </c>
      <c r="N1251" s="109" t="str">
        <f t="shared" si="116"/>
        <v/>
      </c>
      <c r="O1251" s="109" t="str">
        <f t="shared" si="117"/>
        <v/>
      </c>
      <c r="P1251" s="110" t="str">
        <f t="shared" si="118"/>
        <v/>
      </c>
      <c r="Q1251" s="114" t="str">
        <f t="shared" si="119"/>
        <v/>
      </c>
      <c r="R1251" s="82"/>
      <c r="S1251" s="81"/>
      <c r="T1251" s="81"/>
      <c r="U1251" s="81"/>
    </row>
    <row r="1252" s="72" customFormat="1" customHeight="1" spans="2:21">
      <c r="B1252" s="73"/>
      <c r="C1252" s="74"/>
      <c r="D1252" s="74"/>
      <c r="E1252" s="74"/>
      <c r="F1252" s="75"/>
      <c r="G1252" s="76"/>
      <c r="H1252" s="77"/>
      <c r="I1252" s="108" t="str">
        <f>IF(B1252="","",_xlfn.XLOOKUP(N1252,#REF!,#REF!))</f>
        <v/>
      </c>
      <c r="J1252" s="105" t="str">
        <f>IF(B1252="","",_xlfn.XLOOKUP(N1252,#REF!,芝麻工资表!B:B))</f>
        <v/>
      </c>
      <c r="K1252" s="105" t="str">
        <f t="shared" si="114"/>
        <v/>
      </c>
      <c r="L1252" s="105" t="str">
        <f t="shared" si="115"/>
        <v/>
      </c>
      <c r="M1252" s="105" t="str">
        <f>IF(Q1252="","",_xlfn.XLOOKUP(Q1252,立项!W:W,立项!H:H))</f>
        <v/>
      </c>
      <c r="N1252" s="109" t="str">
        <f t="shared" si="116"/>
        <v/>
      </c>
      <c r="O1252" s="109" t="str">
        <f t="shared" si="117"/>
        <v/>
      </c>
      <c r="P1252" s="110" t="str">
        <f t="shared" si="118"/>
        <v/>
      </c>
      <c r="Q1252" s="114" t="str">
        <f t="shared" si="119"/>
        <v/>
      </c>
      <c r="R1252" s="82"/>
      <c r="S1252" s="81"/>
      <c r="T1252" s="81"/>
      <c r="U1252" s="81"/>
    </row>
    <row r="1253" s="72" customFormat="1" customHeight="1" spans="2:21">
      <c r="B1253" s="73"/>
      <c r="C1253" s="74"/>
      <c r="D1253" s="74"/>
      <c r="E1253" s="74"/>
      <c r="F1253" s="75"/>
      <c r="G1253" s="76"/>
      <c r="H1253" s="77"/>
      <c r="I1253" s="108" t="str">
        <f>IF(B1253="","",_xlfn.XLOOKUP(N1253,#REF!,#REF!))</f>
        <v/>
      </c>
      <c r="J1253" s="105" t="str">
        <f>IF(B1253="","",_xlfn.XLOOKUP(N1253,#REF!,芝麻工资表!B:B))</f>
        <v/>
      </c>
      <c r="K1253" s="105" t="str">
        <f t="shared" si="114"/>
        <v/>
      </c>
      <c r="L1253" s="105" t="str">
        <f t="shared" si="115"/>
        <v/>
      </c>
      <c r="M1253" s="105" t="str">
        <f>IF(Q1253="","",_xlfn.XLOOKUP(Q1253,立项!W:W,立项!H:H))</f>
        <v/>
      </c>
      <c r="N1253" s="109" t="str">
        <f t="shared" si="116"/>
        <v/>
      </c>
      <c r="O1253" s="109" t="str">
        <f t="shared" si="117"/>
        <v/>
      </c>
      <c r="P1253" s="110" t="str">
        <f t="shared" si="118"/>
        <v/>
      </c>
      <c r="Q1253" s="114" t="str">
        <f t="shared" si="119"/>
        <v/>
      </c>
      <c r="R1253" s="82"/>
      <c r="S1253" s="81"/>
      <c r="T1253" s="81"/>
      <c r="U1253" s="81"/>
    </row>
    <row r="1254" s="72" customFormat="1" customHeight="1" spans="2:21">
      <c r="B1254" s="73"/>
      <c r="C1254" s="74"/>
      <c r="D1254" s="74"/>
      <c r="E1254" s="74"/>
      <c r="F1254" s="75"/>
      <c r="G1254" s="76"/>
      <c r="H1254" s="77"/>
      <c r="I1254" s="108" t="str">
        <f>IF(B1254="","",_xlfn.XLOOKUP(N1254,#REF!,#REF!))</f>
        <v/>
      </c>
      <c r="J1254" s="105" t="str">
        <f>IF(B1254="","",_xlfn.XLOOKUP(N1254,#REF!,芝麻工资表!B:B))</f>
        <v/>
      </c>
      <c r="K1254" s="105" t="str">
        <f t="shared" si="114"/>
        <v/>
      </c>
      <c r="L1254" s="105" t="str">
        <f t="shared" si="115"/>
        <v/>
      </c>
      <c r="M1254" s="105" t="str">
        <f>IF(Q1254="","",_xlfn.XLOOKUP(Q1254,立项!W:W,立项!H:H))</f>
        <v/>
      </c>
      <c r="N1254" s="109" t="str">
        <f t="shared" si="116"/>
        <v/>
      </c>
      <c r="O1254" s="109" t="str">
        <f t="shared" si="117"/>
        <v/>
      </c>
      <c r="P1254" s="110" t="str">
        <f t="shared" si="118"/>
        <v/>
      </c>
      <c r="Q1254" s="114" t="str">
        <f t="shared" si="119"/>
        <v/>
      </c>
      <c r="R1254" s="82"/>
      <c r="S1254" s="81"/>
      <c r="T1254" s="81"/>
      <c r="U1254" s="81"/>
    </row>
    <row r="1255" s="72" customFormat="1" customHeight="1" spans="2:21">
      <c r="B1255" s="73"/>
      <c r="C1255" s="74"/>
      <c r="D1255" s="74"/>
      <c r="E1255" s="74"/>
      <c r="F1255" s="75"/>
      <c r="G1255" s="76"/>
      <c r="H1255" s="77"/>
      <c r="I1255" s="108" t="str">
        <f>IF(B1255="","",_xlfn.XLOOKUP(N1255,#REF!,#REF!))</f>
        <v/>
      </c>
      <c r="J1255" s="105" t="str">
        <f>IF(B1255="","",_xlfn.XLOOKUP(N1255,#REF!,芝麻工资表!B:B))</f>
        <v/>
      </c>
      <c r="K1255" s="105" t="str">
        <f t="shared" si="114"/>
        <v/>
      </c>
      <c r="L1255" s="105" t="str">
        <f t="shared" si="115"/>
        <v/>
      </c>
      <c r="M1255" s="105" t="str">
        <f>IF(Q1255="","",_xlfn.XLOOKUP(Q1255,立项!W:W,立项!H:H))</f>
        <v/>
      </c>
      <c r="N1255" s="109" t="str">
        <f t="shared" si="116"/>
        <v/>
      </c>
      <c r="O1255" s="109" t="str">
        <f t="shared" si="117"/>
        <v/>
      </c>
      <c r="P1255" s="110" t="str">
        <f t="shared" si="118"/>
        <v/>
      </c>
      <c r="Q1255" s="114" t="str">
        <f t="shared" si="119"/>
        <v/>
      </c>
      <c r="R1255" s="82"/>
      <c r="S1255" s="81"/>
      <c r="T1255" s="81"/>
      <c r="U1255" s="81"/>
    </row>
    <row r="1256" s="72" customFormat="1" customHeight="1" spans="2:21">
      <c r="B1256" s="73"/>
      <c r="C1256" s="74"/>
      <c r="D1256" s="74"/>
      <c r="E1256" s="74"/>
      <c r="F1256" s="75"/>
      <c r="G1256" s="76"/>
      <c r="H1256" s="77"/>
      <c r="I1256" s="108" t="str">
        <f>IF(B1256="","",_xlfn.XLOOKUP(N1256,#REF!,#REF!))</f>
        <v/>
      </c>
      <c r="J1256" s="105" t="str">
        <f>IF(B1256="","",_xlfn.XLOOKUP(N1256,#REF!,芝麻工资表!B:B))</f>
        <v/>
      </c>
      <c r="K1256" s="105" t="str">
        <f t="shared" si="114"/>
        <v/>
      </c>
      <c r="L1256" s="105" t="str">
        <f t="shared" si="115"/>
        <v/>
      </c>
      <c r="M1256" s="105" t="str">
        <f>IF(Q1256="","",_xlfn.XLOOKUP(Q1256,立项!W:W,立项!H:H))</f>
        <v/>
      </c>
      <c r="N1256" s="109" t="str">
        <f t="shared" si="116"/>
        <v/>
      </c>
      <c r="O1256" s="109" t="str">
        <f t="shared" si="117"/>
        <v/>
      </c>
      <c r="P1256" s="110" t="str">
        <f t="shared" si="118"/>
        <v/>
      </c>
      <c r="Q1256" s="114" t="str">
        <f t="shared" si="119"/>
        <v/>
      </c>
      <c r="R1256" s="82"/>
      <c r="S1256" s="81"/>
      <c r="T1256" s="81"/>
      <c r="U1256" s="81"/>
    </row>
    <row r="1257" s="72" customFormat="1" customHeight="1" spans="2:21">
      <c r="B1257" s="73"/>
      <c r="C1257" s="74"/>
      <c r="D1257" s="74"/>
      <c r="E1257" s="74"/>
      <c r="F1257" s="75"/>
      <c r="G1257" s="76"/>
      <c r="H1257" s="77"/>
      <c r="I1257" s="108" t="str">
        <f>IF(B1257="","",_xlfn.XLOOKUP(N1257,#REF!,#REF!))</f>
        <v/>
      </c>
      <c r="J1257" s="105" t="str">
        <f>IF(B1257="","",_xlfn.XLOOKUP(N1257,#REF!,芝麻工资表!B:B))</f>
        <v/>
      </c>
      <c r="K1257" s="105" t="str">
        <f t="shared" si="114"/>
        <v/>
      </c>
      <c r="L1257" s="105" t="str">
        <f t="shared" si="115"/>
        <v/>
      </c>
      <c r="M1257" s="105" t="str">
        <f>IF(Q1257="","",_xlfn.XLOOKUP(Q1257,立项!W:W,立项!H:H))</f>
        <v/>
      </c>
      <c r="N1257" s="109" t="str">
        <f t="shared" si="116"/>
        <v/>
      </c>
      <c r="O1257" s="109" t="str">
        <f t="shared" si="117"/>
        <v/>
      </c>
      <c r="P1257" s="110" t="str">
        <f t="shared" si="118"/>
        <v/>
      </c>
      <c r="Q1257" s="114" t="str">
        <f t="shared" si="119"/>
        <v/>
      </c>
      <c r="R1257" s="82"/>
      <c r="S1257" s="81"/>
      <c r="T1257" s="81"/>
      <c r="U1257" s="81"/>
    </row>
    <row r="1258" s="72" customFormat="1" customHeight="1" spans="2:21">
      <c r="B1258" s="73"/>
      <c r="C1258" s="74"/>
      <c r="D1258" s="74"/>
      <c r="E1258" s="74"/>
      <c r="F1258" s="75"/>
      <c r="G1258" s="76"/>
      <c r="H1258" s="77"/>
      <c r="I1258" s="108" t="str">
        <f>IF(B1258="","",_xlfn.XLOOKUP(N1258,#REF!,#REF!))</f>
        <v/>
      </c>
      <c r="J1258" s="105" t="str">
        <f>IF(B1258="","",_xlfn.XLOOKUP(N1258,#REF!,芝麻工资表!B:B))</f>
        <v/>
      </c>
      <c r="K1258" s="105" t="str">
        <f t="shared" si="114"/>
        <v/>
      </c>
      <c r="L1258" s="105" t="str">
        <f t="shared" si="115"/>
        <v/>
      </c>
      <c r="M1258" s="105" t="str">
        <f>IF(Q1258="","",_xlfn.XLOOKUP(Q1258,立项!W:W,立项!H:H))</f>
        <v/>
      </c>
      <c r="N1258" s="109" t="str">
        <f t="shared" si="116"/>
        <v/>
      </c>
      <c r="O1258" s="109" t="str">
        <f t="shared" si="117"/>
        <v/>
      </c>
      <c r="P1258" s="110" t="str">
        <f t="shared" si="118"/>
        <v/>
      </c>
      <c r="Q1258" s="114" t="str">
        <f t="shared" si="119"/>
        <v/>
      </c>
      <c r="R1258" s="82"/>
      <c r="S1258" s="81"/>
      <c r="T1258" s="81"/>
      <c r="U1258" s="81"/>
    </row>
    <row r="1259" s="72" customFormat="1" customHeight="1" spans="2:21">
      <c r="B1259" s="73"/>
      <c r="C1259" s="74"/>
      <c r="D1259" s="74"/>
      <c r="E1259" s="74"/>
      <c r="F1259" s="75"/>
      <c r="G1259" s="76"/>
      <c r="H1259" s="77"/>
      <c r="I1259" s="108" t="str">
        <f>IF(B1259="","",_xlfn.XLOOKUP(N1259,#REF!,#REF!))</f>
        <v/>
      </c>
      <c r="J1259" s="105" t="str">
        <f>IF(B1259="","",_xlfn.XLOOKUP(N1259,#REF!,芝麻工资表!B:B))</f>
        <v/>
      </c>
      <c r="K1259" s="105" t="str">
        <f t="shared" si="114"/>
        <v/>
      </c>
      <c r="L1259" s="105" t="str">
        <f t="shared" si="115"/>
        <v/>
      </c>
      <c r="M1259" s="105" t="str">
        <f>IF(Q1259="","",_xlfn.XLOOKUP(Q1259,立项!W:W,立项!H:H))</f>
        <v/>
      </c>
      <c r="N1259" s="109" t="str">
        <f t="shared" si="116"/>
        <v/>
      </c>
      <c r="O1259" s="109" t="str">
        <f t="shared" si="117"/>
        <v/>
      </c>
      <c r="P1259" s="110" t="str">
        <f t="shared" si="118"/>
        <v/>
      </c>
      <c r="Q1259" s="114" t="str">
        <f t="shared" si="119"/>
        <v/>
      </c>
      <c r="R1259" s="82"/>
      <c r="S1259" s="81"/>
      <c r="T1259" s="81"/>
      <c r="U1259" s="81"/>
    </row>
    <row r="1260" s="72" customFormat="1" customHeight="1" spans="2:21">
      <c r="B1260" s="73"/>
      <c r="C1260" s="74"/>
      <c r="D1260" s="74"/>
      <c r="E1260" s="74"/>
      <c r="F1260" s="75"/>
      <c r="G1260" s="76"/>
      <c r="H1260" s="77"/>
      <c r="I1260" s="108" t="str">
        <f>IF(B1260="","",_xlfn.XLOOKUP(N1260,#REF!,#REF!))</f>
        <v/>
      </c>
      <c r="J1260" s="105" t="str">
        <f>IF(B1260="","",_xlfn.XLOOKUP(N1260,#REF!,芝麻工资表!B:B))</f>
        <v/>
      </c>
      <c r="K1260" s="105" t="str">
        <f t="shared" si="114"/>
        <v/>
      </c>
      <c r="L1260" s="105" t="str">
        <f t="shared" si="115"/>
        <v/>
      </c>
      <c r="M1260" s="105" t="str">
        <f>IF(Q1260="","",_xlfn.XLOOKUP(Q1260,立项!W:W,立项!H:H))</f>
        <v/>
      </c>
      <c r="N1260" s="109" t="str">
        <f t="shared" si="116"/>
        <v/>
      </c>
      <c r="O1260" s="109" t="str">
        <f t="shared" si="117"/>
        <v/>
      </c>
      <c r="P1260" s="110" t="str">
        <f t="shared" si="118"/>
        <v/>
      </c>
      <c r="Q1260" s="114" t="str">
        <f t="shared" si="119"/>
        <v/>
      </c>
      <c r="R1260" s="82"/>
      <c r="S1260" s="81"/>
      <c r="T1260" s="81"/>
      <c r="U1260" s="81"/>
    </row>
    <row r="1261" s="72" customFormat="1" customHeight="1" spans="2:21">
      <c r="B1261" s="73"/>
      <c r="C1261" s="74"/>
      <c r="D1261" s="74"/>
      <c r="E1261" s="74"/>
      <c r="F1261" s="75"/>
      <c r="G1261" s="76"/>
      <c r="H1261" s="77"/>
      <c r="I1261" s="108" t="str">
        <f>IF(B1261="","",_xlfn.XLOOKUP(N1261,#REF!,#REF!))</f>
        <v/>
      </c>
      <c r="J1261" s="105" t="str">
        <f>IF(B1261="","",_xlfn.XLOOKUP(N1261,#REF!,芝麻工资表!B:B))</f>
        <v/>
      </c>
      <c r="K1261" s="105" t="str">
        <f t="shared" si="114"/>
        <v/>
      </c>
      <c r="L1261" s="105" t="str">
        <f t="shared" si="115"/>
        <v/>
      </c>
      <c r="M1261" s="105" t="str">
        <f>IF(Q1261="","",_xlfn.XLOOKUP(Q1261,立项!W:W,立项!H:H))</f>
        <v/>
      </c>
      <c r="N1261" s="109" t="str">
        <f t="shared" si="116"/>
        <v/>
      </c>
      <c r="O1261" s="109" t="str">
        <f t="shared" si="117"/>
        <v/>
      </c>
      <c r="P1261" s="110" t="str">
        <f t="shared" si="118"/>
        <v/>
      </c>
      <c r="Q1261" s="114" t="str">
        <f t="shared" si="119"/>
        <v/>
      </c>
      <c r="R1261" s="82"/>
      <c r="S1261" s="81"/>
      <c r="T1261" s="81"/>
      <c r="U1261" s="81"/>
    </row>
    <row r="1262" s="72" customFormat="1" customHeight="1" spans="2:21">
      <c r="B1262" s="73"/>
      <c r="C1262" s="74"/>
      <c r="D1262" s="74"/>
      <c r="E1262" s="74"/>
      <c r="F1262" s="75"/>
      <c r="G1262" s="76"/>
      <c r="H1262" s="77"/>
      <c r="I1262" s="108" t="str">
        <f>IF(B1262="","",_xlfn.XLOOKUP(N1262,#REF!,#REF!))</f>
        <v/>
      </c>
      <c r="J1262" s="105" t="str">
        <f>IF(B1262="","",_xlfn.XLOOKUP(N1262,#REF!,芝麻工资表!B:B))</f>
        <v/>
      </c>
      <c r="K1262" s="105" t="str">
        <f t="shared" si="114"/>
        <v/>
      </c>
      <c r="L1262" s="105" t="str">
        <f t="shared" si="115"/>
        <v/>
      </c>
      <c r="M1262" s="105" t="str">
        <f>IF(Q1262="","",_xlfn.XLOOKUP(Q1262,立项!W:W,立项!H:H))</f>
        <v/>
      </c>
      <c r="N1262" s="109" t="str">
        <f t="shared" si="116"/>
        <v/>
      </c>
      <c r="O1262" s="109" t="str">
        <f t="shared" si="117"/>
        <v/>
      </c>
      <c r="P1262" s="110" t="str">
        <f t="shared" si="118"/>
        <v/>
      </c>
      <c r="Q1262" s="114" t="str">
        <f t="shared" si="119"/>
        <v/>
      </c>
      <c r="R1262" s="82"/>
      <c r="S1262" s="81"/>
      <c r="T1262" s="81"/>
      <c r="U1262" s="81"/>
    </row>
    <row r="1263" s="72" customFormat="1" customHeight="1" spans="2:21">
      <c r="B1263" s="73"/>
      <c r="C1263" s="74"/>
      <c r="D1263" s="74"/>
      <c r="E1263" s="74"/>
      <c r="F1263" s="75"/>
      <c r="G1263" s="76"/>
      <c r="H1263" s="77"/>
      <c r="I1263" s="108" t="str">
        <f>IF(B1263="","",_xlfn.XLOOKUP(N1263,#REF!,#REF!))</f>
        <v/>
      </c>
      <c r="J1263" s="105" t="str">
        <f>IF(B1263="","",_xlfn.XLOOKUP(N1263,#REF!,芝麻工资表!B:B))</f>
        <v/>
      </c>
      <c r="K1263" s="105" t="str">
        <f t="shared" si="114"/>
        <v/>
      </c>
      <c r="L1263" s="105" t="str">
        <f t="shared" si="115"/>
        <v/>
      </c>
      <c r="M1263" s="105" t="str">
        <f>IF(Q1263="","",_xlfn.XLOOKUP(Q1263,立项!W:W,立项!H:H))</f>
        <v/>
      </c>
      <c r="N1263" s="109" t="str">
        <f t="shared" si="116"/>
        <v/>
      </c>
      <c r="O1263" s="109" t="str">
        <f t="shared" si="117"/>
        <v/>
      </c>
      <c r="P1263" s="110" t="str">
        <f t="shared" si="118"/>
        <v/>
      </c>
      <c r="Q1263" s="114" t="str">
        <f t="shared" si="119"/>
        <v/>
      </c>
      <c r="R1263" s="82"/>
      <c r="S1263" s="81"/>
      <c r="T1263" s="81"/>
      <c r="U1263" s="81"/>
    </row>
    <row r="1264" s="72" customFormat="1" customHeight="1" spans="2:21">
      <c r="B1264" s="73"/>
      <c r="C1264" s="74"/>
      <c r="D1264" s="74"/>
      <c r="E1264" s="74"/>
      <c r="F1264" s="75"/>
      <c r="G1264" s="76"/>
      <c r="H1264" s="77"/>
      <c r="I1264" s="108" t="str">
        <f>IF(B1264="","",_xlfn.XLOOKUP(N1264,#REF!,#REF!))</f>
        <v/>
      </c>
      <c r="J1264" s="105" t="str">
        <f>IF(B1264="","",_xlfn.XLOOKUP(N1264,#REF!,芝麻工资表!B:B))</f>
        <v/>
      </c>
      <c r="K1264" s="105" t="str">
        <f t="shared" si="114"/>
        <v/>
      </c>
      <c r="L1264" s="105" t="str">
        <f t="shared" si="115"/>
        <v/>
      </c>
      <c r="M1264" s="105" t="str">
        <f>IF(Q1264="","",_xlfn.XLOOKUP(Q1264,立项!W:W,立项!H:H))</f>
        <v/>
      </c>
      <c r="N1264" s="109" t="str">
        <f t="shared" si="116"/>
        <v/>
      </c>
      <c r="O1264" s="109" t="str">
        <f t="shared" si="117"/>
        <v/>
      </c>
      <c r="P1264" s="110" t="str">
        <f t="shared" si="118"/>
        <v/>
      </c>
      <c r="Q1264" s="114" t="str">
        <f t="shared" si="119"/>
        <v/>
      </c>
      <c r="R1264" s="82"/>
      <c r="S1264" s="81"/>
      <c r="T1264" s="81"/>
      <c r="U1264" s="81"/>
    </row>
    <row r="1265" s="72" customFormat="1" customHeight="1" spans="2:21">
      <c r="B1265" s="73"/>
      <c r="C1265" s="74"/>
      <c r="D1265" s="74"/>
      <c r="E1265" s="74"/>
      <c r="F1265" s="75"/>
      <c r="G1265" s="76"/>
      <c r="H1265" s="77"/>
      <c r="I1265" s="108" t="str">
        <f>IF(B1265="","",_xlfn.XLOOKUP(N1265,#REF!,#REF!))</f>
        <v/>
      </c>
      <c r="J1265" s="105" t="str">
        <f>IF(B1265="","",_xlfn.XLOOKUP(N1265,#REF!,芝麻工资表!B:B))</f>
        <v/>
      </c>
      <c r="K1265" s="105" t="str">
        <f t="shared" si="114"/>
        <v/>
      </c>
      <c r="L1265" s="105" t="str">
        <f t="shared" si="115"/>
        <v/>
      </c>
      <c r="M1265" s="105" t="str">
        <f>IF(Q1265="","",_xlfn.XLOOKUP(Q1265,立项!W:W,立项!H:H))</f>
        <v/>
      </c>
      <c r="N1265" s="109" t="str">
        <f t="shared" si="116"/>
        <v/>
      </c>
      <c r="O1265" s="109" t="str">
        <f t="shared" si="117"/>
        <v/>
      </c>
      <c r="P1265" s="110" t="str">
        <f t="shared" si="118"/>
        <v/>
      </c>
      <c r="Q1265" s="114" t="str">
        <f t="shared" si="119"/>
        <v/>
      </c>
      <c r="R1265" s="82"/>
      <c r="S1265" s="81"/>
      <c r="T1265" s="81"/>
      <c r="U1265" s="81"/>
    </row>
    <row r="1266" s="72" customFormat="1" customHeight="1" spans="2:21">
      <c r="B1266" s="73"/>
      <c r="C1266" s="74"/>
      <c r="D1266" s="74"/>
      <c r="E1266" s="74"/>
      <c r="F1266" s="75"/>
      <c r="G1266" s="76"/>
      <c r="H1266" s="77"/>
      <c r="I1266" s="108" t="str">
        <f>IF(B1266="","",_xlfn.XLOOKUP(N1266,#REF!,#REF!))</f>
        <v/>
      </c>
      <c r="J1266" s="105" t="str">
        <f>IF(B1266="","",_xlfn.XLOOKUP(N1266,#REF!,芝麻工资表!B:B))</f>
        <v/>
      </c>
      <c r="K1266" s="105" t="str">
        <f t="shared" si="114"/>
        <v/>
      </c>
      <c r="L1266" s="105" t="str">
        <f t="shared" si="115"/>
        <v/>
      </c>
      <c r="M1266" s="105" t="str">
        <f>IF(Q1266="","",_xlfn.XLOOKUP(Q1266,立项!W:W,立项!H:H))</f>
        <v/>
      </c>
      <c r="N1266" s="109" t="str">
        <f t="shared" si="116"/>
        <v/>
      </c>
      <c r="O1266" s="109" t="str">
        <f t="shared" si="117"/>
        <v/>
      </c>
      <c r="P1266" s="110" t="str">
        <f t="shared" si="118"/>
        <v/>
      </c>
      <c r="Q1266" s="114" t="str">
        <f t="shared" si="119"/>
        <v/>
      </c>
      <c r="R1266" s="82"/>
      <c r="S1266" s="81"/>
      <c r="T1266" s="81"/>
      <c r="U1266" s="81"/>
    </row>
    <row r="1267" s="72" customFormat="1" customHeight="1" spans="2:21">
      <c r="B1267" s="73"/>
      <c r="C1267" s="74"/>
      <c r="D1267" s="74"/>
      <c r="E1267" s="74"/>
      <c r="F1267" s="75"/>
      <c r="G1267" s="76"/>
      <c r="H1267" s="77"/>
      <c r="I1267" s="108" t="str">
        <f>IF(B1267="","",_xlfn.XLOOKUP(N1267,#REF!,#REF!))</f>
        <v/>
      </c>
      <c r="J1267" s="105" t="str">
        <f>IF(B1267="","",_xlfn.XLOOKUP(N1267,#REF!,芝麻工资表!B:B))</f>
        <v/>
      </c>
      <c r="K1267" s="105" t="str">
        <f t="shared" si="114"/>
        <v/>
      </c>
      <c r="L1267" s="105" t="str">
        <f t="shared" si="115"/>
        <v/>
      </c>
      <c r="M1267" s="105" t="str">
        <f>IF(Q1267="","",_xlfn.XLOOKUP(Q1267,立项!W:W,立项!H:H))</f>
        <v/>
      </c>
      <c r="N1267" s="109" t="str">
        <f t="shared" si="116"/>
        <v/>
      </c>
      <c r="O1267" s="109" t="str">
        <f t="shared" si="117"/>
        <v/>
      </c>
      <c r="P1267" s="110" t="str">
        <f t="shared" si="118"/>
        <v/>
      </c>
      <c r="Q1267" s="114" t="str">
        <f t="shared" si="119"/>
        <v/>
      </c>
      <c r="R1267" s="82"/>
      <c r="S1267" s="81"/>
      <c r="T1267" s="81"/>
      <c r="U1267" s="81"/>
    </row>
    <row r="1268" s="72" customFormat="1" customHeight="1" spans="2:21">
      <c r="B1268" s="73"/>
      <c r="C1268" s="74"/>
      <c r="D1268" s="74"/>
      <c r="E1268" s="74"/>
      <c r="F1268" s="75"/>
      <c r="G1268" s="76"/>
      <c r="H1268" s="77"/>
      <c r="I1268" s="108" t="str">
        <f>IF(B1268="","",_xlfn.XLOOKUP(N1268,#REF!,#REF!))</f>
        <v/>
      </c>
      <c r="J1268" s="105" t="str">
        <f>IF(B1268="","",_xlfn.XLOOKUP(N1268,#REF!,芝麻工资表!B:B))</f>
        <v/>
      </c>
      <c r="K1268" s="105" t="str">
        <f t="shared" si="114"/>
        <v/>
      </c>
      <c r="L1268" s="105" t="str">
        <f t="shared" si="115"/>
        <v/>
      </c>
      <c r="M1268" s="105" t="str">
        <f>IF(Q1268="","",_xlfn.XLOOKUP(Q1268,立项!W:W,立项!H:H))</f>
        <v/>
      </c>
      <c r="N1268" s="109" t="str">
        <f t="shared" si="116"/>
        <v/>
      </c>
      <c r="O1268" s="109" t="str">
        <f t="shared" si="117"/>
        <v/>
      </c>
      <c r="P1268" s="110" t="str">
        <f t="shared" si="118"/>
        <v/>
      </c>
      <c r="Q1268" s="114" t="str">
        <f t="shared" si="119"/>
        <v/>
      </c>
      <c r="R1268" s="82"/>
      <c r="S1268" s="81"/>
      <c r="T1268" s="81"/>
      <c r="U1268" s="81"/>
    </row>
    <row r="1269" s="72" customFormat="1" customHeight="1" spans="2:21">
      <c r="B1269" s="73"/>
      <c r="C1269" s="74"/>
      <c r="D1269" s="74"/>
      <c r="E1269" s="74"/>
      <c r="F1269" s="75"/>
      <c r="G1269" s="76"/>
      <c r="H1269" s="77"/>
      <c r="I1269" s="108" t="str">
        <f>IF(B1269="","",_xlfn.XLOOKUP(N1269,#REF!,#REF!))</f>
        <v/>
      </c>
      <c r="J1269" s="105" t="str">
        <f>IF(B1269="","",_xlfn.XLOOKUP(N1269,#REF!,芝麻工资表!B:B))</f>
        <v/>
      </c>
      <c r="K1269" s="105" t="str">
        <f t="shared" si="114"/>
        <v/>
      </c>
      <c r="L1269" s="105" t="str">
        <f t="shared" si="115"/>
        <v/>
      </c>
      <c r="M1269" s="105" t="str">
        <f>IF(Q1269="","",_xlfn.XLOOKUP(Q1269,立项!W:W,立项!H:H))</f>
        <v/>
      </c>
      <c r="N1269" s="109" t="str">
        <f t="shared" si="116"/>
        <v/>
      </c>
      <c r="O1269" s="109" t="str">
        <f t="shared" si="117"/>
        <v/>
      </c>
      <c r="P1269" s="110" t="str">
        <f t="shared" si="118"/>
        <v/>
      </c>
      <c r="Q1269" s="114" t="str">
        <f t="shared" si="119"/>
        <v/>
      </c>
      <c r="R1269" s="82"/>
      <c r="S1269" s="81"/>
      <c r="T1269" s="81"/>
      <c r="U1269" s="81"/>
    </row>
    <row r="1270" s="72" customFormat="1" customHeight="1" spans="2:21">
      <c r="B1270" s="73"/>
      <c r="C1270" s="74"/>
      <c r="D1270" s="74"/>
      <c r="E1270" s="74"/>
      <c r="F1270" s="75"/>
      <c r="G1270" s="76"/>
      <c r="H1270" s="77"/>
      <c r="I1270" s="108" t="str">
        <f>IF(B1270="","",_xlfn.XLOOKUP(N1270,#REF!,#REF!))</f>
        <v/>
      </c>
      <c r="J1270" s="105" t="str">
        <f>IF(B1270="","",_xlfn.XLOOKUP(N1270,#REF!,芝麻工资表!B:B))</f>
        <v/>
      </c>
      <c r="K1270" s="105" t="str">
        <f t="shared" si="114"/>
        <v/>
      </c>
      <c r="L1270" s="105" t="str">
        <f t="shared" si="115"/>
        <v/>
      </c>
      <c r="M1270" s="105" t="str">
        <f>IF(Q1270="","",_xlfn.XLOOKUP(Q1270,立项!W:W,立项!H:H))</f>
        <v/>
      </c>
      <c r="N1270" s="109" t="str">
        <f t="shared" si="116"/>
        <v/>
      </c>
      <c r="O1270" s="109" t="str">
        <f t="shared" si="117"/>
        <v/>
      </c>
      <c r="P1270" s="110" t="str">
        <f t="shared" si="118"/>
        <v/>
      </c>
      <c r="Q1270" s="114" t="str">
        <f t="shared" si="119"/>
        <v/>
      </c>
      <c r="R1270" s="82"/>
      <c r="S1270" s="81"/>
      <c r="T1270" s="81"/>
      <c r="U1270" s="81"/>
    </row>
    <row r="1271" s="72" customFormat="1" customHeight="1" spans="2:21">
      <c r="B1271" s="73"/>
      <c r="C1271" s="74"/>
      <c r="D1271" s="74"/>
      <c r="E1271" s="74"/>
      <c r="F1271" s="75"/>
      <c r="G1271" s="76"/>
      <c r="H1271" s="77"/>
      <c r="I1271" s="108" t="str">
        <f>IF(B1271="","",_xlfn.XLOOKUP(N1271,#REF!,#REF!))</f>
        <v/>
      </c>
      <c r="J1271" s="105" t="str">
        <f>IF(B1271="","",_xlfn.XLOOKUP(N1271,#REF!,芝麻工资表!B:B))</f>
        <v/>
      </c>
      <c r="K1271" s="105" t="str">
        <f t="shared" si="114"/>
        <v/>
      </c>
      <c r="L1271" s="105" t="str">
        <f t="shared" si="115"/>
        <v/>
      </c>
      <c r="M1271" s="105" t="str">
        <f>IF(Q1271="","",_xlfn.XLOOKUP(Q1271,立项!W:W,立项!H:H))</f>
        <v/>
      </c>
      <c r="N1271" s="109" t="str">
        <f t="shared" si="116"/>
        <v/>
      </c>
      <c r="O1271" s="109" t="str">
        <f t="shared" si="117"/>
        <v/>
      </c>
      <c r="P1271" s="110" t="str">
        <f t="shared" si="118"/>
        <v/>
      </c>
      <c r="Q1271" s="114" t="str">
        <f t="shared" si="119"/>
        <v/>
      </c>
      <c r="R1271" s="82"/>
      <c r="S1271" s="81"/>
      <c r="T1271" s="81"/>
      <c r="U1271" s="81"/>
    </row>
    <row r="1272" s="72" customFormat="1" customHeight="1" spans="2:21">
      <c r="B1272" s="73"/>
      <c r="C1272" s="74"/>
      <c r="D1272" s="74"/>
      <c r="E1272" s="74"/>
      <c r="F1272" s="75"/>
      <c r="G1272" s="76"/>
      <c r="H1272" s="77"/>
      <c r="I1272" s="108" t="str">
        <f>IF(B1272="","",_xlfn.XLOOKUP(N1272,#REF!,#REF!))</f>
        <v/>
      </c>
      <c r="J1272" s="105" t="str">
        <f>IF(B1272="","",_xlfn.XLOOKUP(N1272,#REF!,芝麻工资表!B:B))</f>
        <v/>
      </c>
      <c r="K1272" s="105" t="str">
        <f t="shared" si="114"/>
        <v/>
      </c>
      <c r="L1272" s="105" t="str">
        <f t="shared" si="115"/>
        <v/>
      </c>
      <c r="M1272" s="105" t="str">
        <f>IF(Q1272="","",_xlfn.XLOOKUP(Q1272,立项!W:W,立项!H:H))</f>
        <v/>
      </c>
      <c r="N1272" s="109" t="str">
        <f t="shared" si="116"/>
        <v/>
      </c>
      <c r="O1272" s="109" t="str">
        <f t="shared" si="117"/>
        <v/>
      </c>
      <c r="P1272" s="110" t="str">
        <f t="shared" si="118"/>
        <v/>
      </c>
      <c r="Q1272" s="114" t="str">
        <f t="shared" si="119"/>
        <v/>
      </c>
      <c r="R1272" s="82"/>
      <c r="S1272" s="81"/>
      <c r="T1272" s="81"/>
      <c r="U1272" s="81"/>
    </row>
    <row r="1273" s="72" customFormat="1" customHeight="1" spans="2:21">
      <c r="B1273" s="73"/>
      <c r="C1273" s="74"/>
      <c r="D1273" s="74"/>
      <c r="E1273" s="74"/>
      <c r="F1273" s="75"/>
      <c r="G1273" s="76"/>
      <c r="H1273" s="77"/>
      <c r="I1273" s="108" t="str">
        <f>IF(B1273="","",_xlfn.XLOOKUP(N1273,#REF!,#REF!))</f>
        <v/>
      </c>
      <c r="J1273" s="105" t="str">
        <f>IF(B1273="","",_xlfn.XLOOKUP(N1273,#REF!,芝麻工资表!B:B))</f>
        <v/>
      </c>
      <c r="K1273" s="105" t="str">
        <f t="shared" si="114"/>
        <v/>
      </c>
      <c r="L1273" s="105" t="str">
        <f t="shared" si="115"/>
        <v/>
      </c>
      <c r="M1273" s="105" t="str">
        <f>IF(Q1273="","",_xlfn.XLOOKUP(Q1273,立项!W:W,立项!H:H))</f>
        <v/>
      </c>
      <c r="N1273" s="109" t="str">
        <f t="shared" si="116"/>
        <v/>
      </c>
      <c r="O1273" s="109" t="str">
        <f t="shared" si="117"/>
        <v/>
      </c>
      <c r="P1273" s="110" t="str">
        <f t="shared" si="118"/>
        <v/>
      </c>
      <c r="Q1273" s="114" t="str">
        <f t="shared" si="119"/>
        <v/>
      </c>
      <c r="R1273" s="82"/>
      <c r="S1273" s="81"/>
      <c r="T1273" s="81"/>
      <c r="U1273" s="81"/>
    </row>
    <row r="1274" s="72" customFormat="1" customHeight="1" spans="2:21">
      <c r="B1274" s="73"/>
      <c r="C1274" s="74"/>
      <c r="D1274" s="74"/>
      <c r="E1274" s="74"/>
      <c r="F1274" s="75"/>
      <c r="G1274" s="76"/>
      <c r="H1274" s="77"/>
      <c r="I1274" s="108" t="str">
        <f>IF(B1274="","",_xlfn.XLOOKUP(N1274,#REF!,#REF!))</f>
        <v/>
      </c>
      <c r="J1274" s="105" t="str">
        <f>IF(B1274="","",_xlfn.XLOOKUP(N1274,#REF!,芝麻工资表!B:B))</f>
        <v/>
      </c>
      <c r="K1274" s="105" t="str">
        <f t="shared" si="114"/>
        <v/>
      </c>
      <c r="L1274" s="105" t="str">
        <f t="shared" si="115"/>
        <v/>
      </c>
      <c r="M1274" s="105" t="str">
        <f>IF(Q1274="","",_xlfn.XLOOKUP(Q1274,立项!W:W,立项!H:H))</f>
        <v/>
      </c>
      <c r="N1274" s="109" t="str">
        <f t="shared" si="116"/>
        <v/>
      </c>
      <c r="O1274" s="109" t="str">
        <f t="shared" si="117"/>
        <v/>
      </c>
      <c r="P1274" s="110" t="str">
        <f t="shared" si="118"/>
        <v/>
      </c>
      <c r="Q1274" s="114" t="str">
        <f t="shared" si="119"/>
        <v/>
      </c>
      <c r="R1274" s="82"/>
      <c r="S1274" s="81"/>
      <c r="T1274" s="81"/>
      <c r="U1274" s="81"/>
    </row>
    <row r="1275" s="72" customFormat="1" customHeight="1" spans="2:21">
      <c r="B1275" s="73"/>
      <c r="C1275" s="74"/>
      <c r="D1275" s="74"/>
      <c r="E1275" s="74"/>
      <c r="F1275" s="75"/>
      <c r="G1275" s="76"/>
      <c r="H1275" s="77"/>
      <c r="I1275" s="108" t="str">
        <f>IF(B1275="","",_xlfn.XLOOKUP(N1275,#REF!,#REF!))</f>
        <v/>
      </c>
      <c r="J1275" s="105" t="str">
        <f>IF(B1275="","",_xlfn.XLOOKUP(N1275,#REF!,芝麻工资表!B:B))</f>
        <v/>
      </c>
      <c r="K1275" s="105" t="str">
        <f t="shared" si="114"/>
        <v/>
      </c>
      <c r="L1275" s="105" t="str">
        <f t="shared" si="115"/>
        <v/>
      </c>
      <c r="M1275" s="105" t="str">
        <f>IF(Q1275="","",_xlfn.XLOOKUP(Q1275,立项!W:W,立项!H:H))</f>
        <v/>
      </c>
      <c r="N1275" s="109" t="str">
        <f t="shared" si="116"/>
        <v/>
      </c>
      <c r="O1275" s="109" t="str">
        <f t="shared" si="117"/>
        <v/>
      </c>
      <c r="P1275" s="110" t="str">
        <f t="shared" si="118"/>
        <v/>
      </c>
      <c r="Q1275" s="114" t="str">
        <f t="shared" si="119"/>
        <v/>
      </c>
      <c r="R1275" s="82"/>
      <c r="S1275" s="81"/>
      <c r="T1275" s="81"/>
      <c r="U1275" s="81"/>
    </row>
    <row r="1276" s="72" customFormat="1" customHeight="1" spans="2:21">
      <c r="B1276" s="73"/>
      <c r="C1276" s="74"/>
      <c r="D1276" s="74"/>
      <c r="E1276" s="74"/>
      <c r="F1276" s="75"/>
      <c r="G1276" s="76"/>
      <c r="H1276" s="77"/>
      <c r="I1276" s="108" t="str">
        <f>IF(B1276="","",_xlfn.XLOOKUP(N1276,#REF!,#REF!))</f>
        <v/>
      </c>
      <c r="J1276" s="105" t="str">
        <f>IF(B1276="","",_xlfn.XLOOKUP(N1276,#REF!,芝麻工资表!B:B))</f>
        <v/>
      </c>
      <c r="K1276" s="105" t="str">
        <f t="shared" si="114"/>
        <v/>
      </c>
      <c r="L1276" s="105" t="str">
        <f t="shared" si="115"/>
        <v/>
      </c>
      <c r="M1276" s="105" t="str">
        <f>IF(Q1276="","",_xlfn.XLOOKUP(Q1276,立项!W:W,立项!H:H))</f>
        <v/>
      </c>
      <c r="N1276" s="109" t="str">
        <f t="shared" si="116"/>
        <v/>
      </c>
      <c r="O1276" s="109" t="str">
        <f t="shared" si="117"/>
        <v/>
      </c>
      <c r="P1276" s="110" t="str">
        <f t="shared" si="118"/>
        <v/>
      </c>
      <c r="Q1276" s="114" t="str">
        <f t="shared" si="119"/>
        <v/>
      </c>
      <c r="R1276" s="82"/>
      <c r="S1276" s="81"/>
      <c r="T1276" s="81"/>
      <c r="U1276" s="81"/>
    </row>
    <row r="1277" s="72" customFormat="1" customHeight="1" spans="2:21">
      <c r="B1277" s="73"/>
      <c r="C1277" s="74"/>
      <c r="D1277" s="74"/>
      <c r="E1277" s="74"/>
      <c r="F1277" s="75"/>
      <c r="G1277" s="76"/>
      <c r="H1277" s="77"/>
      <c r="I1277" s="108" t="str">
        <f>IF(B1277="","",_xlfn.XLOOKUP(N1277,#REF!,#REF!))</f>
        <v/>
      </c>
      <c r="J1277" s="105" t="str">
        <f>IF(B1277="","",_xlfn.XLOOKUP(N1277,#REF!,芝麻工资表!B:B))</f>
        <v/>
      </c>
      <c r="K1277" s="105" t="str">
        <f t="shared" si="114"/>
        <v/>
      </c>
      <c r="L1277" s="105" t="str">
        <f t="shared" si="115"/>
        <v/>
      </c>
      <c r="M1277" s="105" t="str">
        <f>IF(Q1277="","",_xlfn.XLOOKUP(Q1277,立项!W:W,立项!H:H))</f>
        <v/>
      </c>
      <c r="N1277" s="109" t="str">
        <f t="shared" si="116"/>
        <v/>
      </c>
      <c r="O1277" s="109" t="str">
        <f t="shared" si="117"/>
        <v/>
      </c>
      <c r="P1277" s="110" t="str">
        <f t="shared" si="118"/>
        <v/>
      </c>
      <c r="Q1277" s="114" t="str">
        <f t="shared" si="119"/>
        <v/>
      </c>
      <c r="R1277" s="82"/>
      <c r="S1277" s="81"/>
      <c r="T1277" s="81"/>
      <c r="U1277" s="81"/>
    </row>
    <row r="1278" s="72" customFormat="1" customHeight="1" spans="2:21">
      <c r="B1278" s="73"/>
      <c r="C1278" s="74"/>
      <c r="D1278" s="74"/>
      <c r="E1278" s="74"/>
      <c r="F1278" s="75"/>
      <c r="G1278" s="76"/>
      <c r="H1278" s="77"/>
      <c r="I1278" s="108" t="str">
        <f>IF(B1278="","",_xlfn.XLOOKUP(N1278,#REF!,#REF!))</f>
        <v/>
      </c>
      <c r="J1278" s="105" t="str">
        <f>IF(B1278="","",_xlfn.XLOOKUP(N1278,#REF!,芝麻工资表!B:B))</f>
        <v/>
      </c>
      <c r="K1278" s="105" t="str">
        <f t="shared" si="114"/>
        <v/>
      </c>
      <c r="L1278" s="105" t="str">
        <f t="shared" si="115"/>
        <v/>
      </c>
      <c r="M1278" s="105" t="str">
        <f>IF(Q1278="","",_xlfn.XLOOKUP(Q1278,立项!W:W,立项!H:H))</f>
        <v/>
      </c>
      <c r="N1278" s="109" t="str">
        <f t="shared" si="116"/>
        <v/>
      </c>
      <c r="O1278" s="109" t="str">
        <f t="shared" si="117"/>
        <v/>
      </c>
      <c r="P1278" s="110" t="str">
        <f t="shared" si="118"/>
        <v/>
      </c>
      <c r="Q1278" s="114" t="str">
        <f t="shared" si="119"/>
        <v/>
      </c>
      <c r="R1278" s="82"/>
      <c r="S1278" s="81"/>
      <c r="T1278" s="81"/>
      <c r="U1278" s="81"/>
    </row>
    <row r="1279" s="72" customFormat="1" customHeight="1" spans="2:21">
      <c r="B1279" s="73"/>
      <c r="C1279" s="74"/>
      <c r="D1279" s="74"/>
      <c r="E1279" s="74"/>
      <c r="F1279" s="75"/>
      <c r="G1279" s="76"/>
      <c r="H1279" s="77"/>
      <c r="I1279" s="108" t="str">
        <f>IF(B1279="","",_xlfn.XLOOKUP(N1279,#REF!,#REF!))</f>
        <v/>
      </c>
      <c r="J1279" s="105" t="str">
        <f>IF(B1279="","",_xlfn.XLOOKUP(N1279,#REF!,芝麻工资表!B:B))</f>
        <v/>
      </c>
      <c r="K1279" s="105" t="str">
        <f t="shared" si="114"/>
        <v/>
      </c>
      <c r="L1279" s="105" t="str">
        <f t="shared" si="115"/>
        <v/>
      </c>
      <c r="M1279" s="105" t="str">
        <f>IF(Q1279="","",_xlfn.XLOOKUP(Q1279,立项!W:W,立项!H:H))</f>
        <v/>
      </c>
      <c r="N1279" s="109" t="str">
        <f t="shared" si="116"/>
        <v/>
      </c>
      <c r="O1279" s="109" t="str">
        <f t="shared" si="117"/>
        <v/>
      </c>
      <c r="P1279" s="110" t="str">
        <f t="shared" si="118"/>
        <v/>
      </c>
      <c r="Q1279" s="114" t="str">
        <f t="shared" si="119"/>
        <v/>
      </c>
      <c r="R1279" s="82"/>
      <c r="S1279" s="81"/>
      <c r="T1279" s="81"/>
      <c r="U1279" s="81"/>
    </row>
    <row r="1280" s="72" customFormat="1" customHeight="1" spans="2:21">
      <c r="B1280" s="73"/>
      <c r="C1280" s="74"/>
      <c r="D1280" s="74"/>
      <c r="E1280" s="74"/>
      <c r="F1280" s="75"/>
      <c r="G1280" s="76"/>
      <c r="H1280" s="77"/>
      <c r="I1280" s="108" t="str">
        <f>IF(B1280="","",_xlfn.XLOOKUP(N1280,#REF!,#REF!))</f>
        <v/>
      </c>
      <c r="J1280" s="105" t="str">
        <f>IF(B1280="","",_xlfn.XLOOKUP(N1280,#REF!,芝麻工资表!B:B))</f>
        <v/>
      </c>
      <c r="K1280" s="105" t="str">
        <f t="shared" si="114"/>
        <v/>
      </c>
      <c r="L1280" s="105" t="str">
        <f t="shared" si="115"/>
        <v/>
      </c>
      <c r="M1280" s="105" t="str">
        <f>IF(Q1280="","",_xlfn.XLOOKUP(Q1280,立项!W:W,立项!H:H))</f>
        <v/>
      </c>
      <c r="N1280" s="109" t="str">
        <f t="shared" si="116"/>
        <v/>
      </c>
      <c r="O1280" s="109" t="str">
        <f t="shared" si="117"/>
        <v/>
      </c>
      <c r="P1280" s="110" t="str">
        <f t="shared" si="118"/>
        <v/>
      </c>
      <c r="Q1280" s="114" t="str">
        <f t="shared" si="119"/>
        <v/>
      </c>
      <c r="R1280" s="82"/>
      <c r="S1280" s="81"/>
      <c r="T1280" s="81"/>
      <c r="U1280" s="81"/>
    </row>
    <row r="1281" s="72" customFormat="1" customHeight="1" spans="2:21">
      <c r="B1281" s="73"/>
      <c r="C1281" s="74"/>
      <c r="D1281" s="74"/>
      <c r="E1281" s="74"/>
      <c r="F1281" s="75"/>
      <c r="G1281" s="76"/>
      <c r="H1281" s="77"/>
      <c r="I1281" s="108" t="str">
        <f>IF(B1281="","",_xlfn.XLOOKUP(N1281,#REF!,#REF!))</f>
        <v/>
      </c>
      <c r="J1281" s="105" t="str">
        <f>IF(B1281="","",_xlfn.XLOOKUP(N1281,#REF!,芝麻工资表!B:B))</f>
        <v/>
      </c>
      <c r="K1281" s="105" t="str">
        <f t="shared" si="114"/>
        <v/>
      </c>
      <c r="L1281" s="105" t="str">
        <f t="shared" si="115"/>
        <v/>
      </c>
      <c r="M1281" s="105" t="str">
        <f>IF(Q1281="","",_xlfn.XLOOKUP(Q1281,立项!W:W,立项!H:H))</f>
        <v/>
      </c>
      <c r="N1281" s="109" t="str">
        <f t="shared" si="116"/>
        <v/>
      </c>
      <c r="O1281" s="109" t="str">
        <f t="shared" si="117"/>
        <v/>
      </c>
      <c r="P1281" s="110" t="str">
        <f t="shared" si="118"/>
        <v/>
      </c>
      <c r="Q1281" s="114" t="str">
        <f t="shared" si="119"/>
        <v/>
      </c>
      <c r="R1281" s="82"/>
      <c r="S1281" s="81"/>
      <c r="T1281" s="81"/>
      <c r="U1281" s="81"/>
    </row>
    <row r="1282" s="72" customFormat="1" customHeight="1" spans="2:21">
      <c r="B1282" s="73"/>
      <c r="C1282" s="74"/>
      <c r="D1282" s="74"/>
      <c r="E1282" s="74"/>
      <c r="F1282" s="75"/>
      <c r="G1282" s="76"/>
      <c r="H1282" s="77"/>
      <c r="I1282" s="108" t="str">
        <f>IF(B1282="","",_xlfn.XLOOKUP(N1282,#REF!,#REF!))</f>
        <v/>
      </c>
      <c r="J1282" s="105" t="str">
        <f>IF(B1282="","",_xlfn.XLOOKUP(N1282,#REF!,芝麻工资表!B:B))</f>
        <v/>
      </c>
      <c r="K1282" s="105" t="str">
        <f t="shared" ref="K1282:K1345" si="120">IF(F1282="","",F1282-L1282)</f>
        <v/>
      </c>
      <c r="L1282" s="105" t="str">
        <f t="shared" ref="L1282:L1345" si="121">IF(F1282="","",F1282*G1282/(1+G1282))</f>
        <v/>
      </c>
      <c r="M1282" s="105" t="str">
        <f>IF(Q1282="","",_xlfn.XLOOKUP(Q1282,立项!W:W,立项!H:H))</f>
        <v/>
      </c>
      <c r="N1282" s="109" t="str">
        <f t="shared" ref="N1282:N1345" si="122">IF(H1282="","",LEFT(B1282,7))</f>
        <v/>
      </c>
      <c r="O1282" s="109" t="str">
        <f t="shared" ref="O1282:O1345" si="123">IF(H1282="","",MONTH(H1282))</f>
        <v/>
      </c>
      <c r="P1282" s="110" t="str">
        <f t="shared" ref="P1282:P1345" si="124">IF(H1282="","",DAY(H1282))</f>
        <v/>
      </c>
      <c r="Q1282" s="114" t="str">
        <f t="shared" ref="Q1282:Q1345" si="125">IF(B1282="","",MID(B1282,9,16))</f>
        <v/>
      </c>
      <c r="R1282" s="82"/>
      <c r="S1282" s="81"/>
      <c r="T1282" s="81"/>
      <c r="U1282" s="81"/>
    </row>
    <row r="1283" s="72" customFormat="1" customHeight="1" spans="2:21">
      <c r="B1283" s="73"/>
      <c r="C1283" s="74"/>
      <c r="D1283" s="74"/>
      <c r="E1283" s="74"/>
      <c r="F1283" s="75"/>
      <c r="G1283" s="76"/>
      <c r="H1283" s="77"/>
      <c r="I1283" s="108" t="str">
        <f>IF(B1283="","",_xlfn.XLOOKUP(N1283,#REF!,#REF!))</f>
        <v/>
      </c>
      <c r="J1283" s="105" t="str">
        <f>IF(B1283="","",_xlfn.XLOOKUP(N1283,#REF!,芝麻工资表!B:B))</f>
        <v/>
      </c>
      <c r="K1283" s="105" t="str">
        <f t="shared" si="120"/>
        <v/>
      </c>
      <c r="L1283" s="105" t="str">
        <f t="shared" si="121"/>
        <v/>
      </c>
      <c r="M1283" s="105" t="str">
        <f>IF(Q1283="","",_xlfn.XLOOKUP(Q1283,立项!W:W,立项!H:H))</f>
        <v/>
      </c>
      <c r="N1283" s="109" t="str">
        <f t="shared" si="122"/>
        <v/>
      </c>
      <c r="O1283" s="109" t="str">
        <f t="shared" si="123"/>
        <v/>
      </c>
      <c r="P1283" s="110" t="str">
        <f t="shared" si="124"/>
        <v/>
      </c>
      <c r="Q1283" s="114" t="str">
        <f t="shared" si="125"/>
        <v/>
      </c>
      <c r="R1283" s="82"/>
      <c r="S1283" s="81"/>
      <c r="T1283" s="81"/>
      <c r="U1283" s="81"/>
    </row>
    <row r="1284" s="72" customFormat="1" customHeight="1" spans="2:21">
      <c r="B1284" s="73"/>
      <c r="C1284" s="74"/>
      <c r="D1284" s="74"/>
      <c r="E1284" s="74"/>
      <c r="F1284" s="75"/>
      <c r="G1284" s="76"/>
      <c r="H1284" s="77"/>
      <c r="I1284" s="108" t="str">
        <f>IF(B1284="","",_xlfn.XLOOKUP(N1284,#REF!,#REF!))</f>
        <v/>
      </c>
      <c r="J1284" s="105" t="str">
        <f>IF(B1284="","",_xlfn.XLOOKUP(N1284,#REF!,芝麻工资表!B:B))</f>
        <v/>
      </c>
      <c r="K1284" s="105" t="str">
        <f t="shared" si="120"/>
        <v/>
      </c>
      <c r="L1284" s="105" t="str">
        <f t="shared" si="121"/>
        <v/>
      </c>
      <c r="M1284" s="105" t="str">
        <f>IF(Q1284="","",_xlfn.XLOOKUP(Q1284,立项!W:W,立项!H:H))</f>
        <v/>
      </c>
      <c r="N1284" s="109" t="str">
        <f t="shared" si="122"/>
        <v/>
      </c>
      <c r="O1284" s="109" t="str">
        <f t="shared" si="123"/>
        <v/>
      </c>
      <c r="P1284" s="110" t="str">
        <f t="shared" si="124"/>
        <v/>
      </c>
      <c r="Q1284" s="114" t="str">
        <f t="shared" si="125"/>
        <v/>
      </c>
      <c r="R1284" s="82"/>
      <c r="S1284" s="81"/>
      <c r="T1284" s="81"/>
      <c r="U1284" s="81"/>
    </row>
    <row r="1285" s="72" customFormat="1" customHeight="1" spans="2:21">
      <c r="B1285" s="73"/>
      <c r="C1285" s="74"/>
      <c r="D1285" s="74"/>
      <c r="E1285" s="74"/>
      <c r="F1285" s="75"/>
      <c r="G1285" s="76"/>
      <c r="H1285" s="77"/>
      <c r="I1285" s="108" t="str">
        <f>IF(B1285="","",_xlfn.XLOOKUP(N1285,#REF!,#REF!))</f>
        <v/>
      </c>
      <c r="J1285" s="105" t="str">
        <f>IF(B1285="","",_xlfn.XLOOKUP(N1285,#REF!,芝麻工资表!B:B))</f>
        <v/>
      </c>
      <c r="K1285" s="105" t="str">
        <f t="shared" si="120"/>
        <v/>
      </c>
      <c r="L1285" s="105" t="str">
        <f t="shared" si="121"/>
        <v/>
      </c>
      <c r="M1285" s="105" t="str">
        <f>IF(Q1285="","",_xlfn.XLOOKUP(Q1285,立项!W:W,立项!H:H))</f>
        <v/>
      </c>
      <c r="N1285" s="109" t="str">
        <f t="shared" si="122"/>
        <v/>
      </c>
      <c r="O1285" s="109" t="str">
        <f t="shared" si="123"/>
        <v/>
      </c>
      <c r="P1285" s="110" t="str">
        <f t="shared" si="124"/>
        <v/>
      </c>
      <c r="Q1285" s="114" t="str">
        <f t="shared" si="125"/>
        <v/>
      </c>
      <c r="R1285" s="82"/>
      <c r="S1285" s="81"/>
      <c r="T1285" s="81"/>
      <c r="U1285" s="81"/>
    </row>
    <row r="1286" s="72" customFormat="1" customHeight="1" spans="2:21">
      <c r="B1286" s="73"/>
      <c r="C1286" s="74"/>
      <c r="D1286" s="74"/>
      <c r="E1286" s="74"/>
      <c r="F1286" s="75"/>
      <c r="G1286" s="76"/>
      <c r="H1286" s="77"/>
      <c r="I1286" s="108" t="str">
        <f>IF(B1286="","",_xlfn.XLOOKUP(N1286,#REF!,#REF!))</f>
        <v/>
      </c>
      <c r="J1286" s="105" t="str">
        <f>IF(B1286="","",_xlfn.XLOOKUP(N1286,#REF!,芝麻工资表!B:B))</f>
        <v/>
      </c>
      <c r="K1286" s="105" t="str">
        <f t="shared" si="120"/>
        <v/>
      </c>
      <c r="L1286" s="105" t="str">
        <f t="shared" si="121"/>
        <v/>
      </c>
      <c r="M1286" s="105" t="str">
        <f>IF(Q1286="","",_xlfn.XLOOKUP(Q1286,立项!W:W,立项!H:H))</f>
        <v/>
      </c>
      <c r="N1286" s="109" t="str">
        <f t="shared" si="122"/>
        <v/>
      </c>
      <c r="O1286" s="109" t="str">
        <f t="shared" si="123"/>
        <v/>
      </c>
      <c r="P1286" s="110" t="str">
        <f t="shared" si="124"/>
        <v/>
      </c>
      <c r="Q1286" s="114" t="str">
        <f t="shared" si="125"/>
        <v/>
      </c>
      <c r="R1286" s="82"/>
      <c r="S1286" s="81"/>
      <c r="T1286" s="81"/>
      <c r="U1286" s="81"/>
    </row>
    <row r="1287" s="72" customFormat="1" customHeight="1" spans="2:21">
      <c r="B1287" s="73"/>
      <c r="C1287" s="74"/>
      <c r="D1287" s="74"/>
      <c r="E1287" s="74"/>
      <c r="F1287" s="75"/>
      <c r="G1287" s="76"/>
      <c r="H1287" s="77"/>
      <c r="I1287" s="108" t="str">
        <f>IF(B1287="","",_xlfn.XLOOKUP(N1287,#REF!,#REF!))</f>
        <v/>
      </c>
      <c r="J1287" s="105" t="str">
        <f>IF(B1287="","",_xlfn.XLOOKUP(N1287,#REF!,芝麻工资表!B:B))</f>
        <v/>
      </c>
      <c r="K1287" s="105" t="str">
        <f t="shared" si="120"/>
        <v/>
      </c>
      <c r="L1287" s="105" t="str">
        <f t="shared" si="121"/>
        <v/>
      </c>
      <c r="M1287" s="105" t="str">
        <f>IF(Q1287="","",_xlfn.XLOOKUP(Q1287,立项!W:W,立项!H:H))</f>
        <v/>
      </c>
      <c r="N1287" s="109" t="str">
        <f t="shared" si="122"/>
        <v/>
      </c>
      <c r="O1287" s="109" t="str">
        <f t="shared" si="123"/>
        <v/>
      </c>
      <c r="P1287" s="110" t="str">
        <f t="shared" si="124"/>
        <v/>
      </c>
      <c r="Q1287" s="114" t="str">
        <f t="shared" si="125"/>
        <v/>
      </c>
      <c r="R1287" s="82"/>
      <c r="S1287" s="81"/>
      <c r="T1287" s="81"/>
      <c r="U1287" s="81"/>
    </row>
    <row r="1288" s="72" customFormat="1" customHeight="1" spans="2:21">
      <c r="B1288" s="73"/>
      <c r="C1288" s="74"/>
      <c r="D1288" s="74"/>
      <c r="E1288" s="74"/>
      <c r="F1288" s="75"/>
      <c r="G1288" s="76"/>
      <c r="H1288" s="77"/>
      <c r="I1288" s="108" t="str">
        <f>IF(B1288="","",_xlfn.XLOOKUP(N1288,#REF!,#REF!))</f>
        <v/>
      </c>
      <c r="J1288" s="105" t="str">
        <f>IF(B1288="","",_xlfn.XLOOKUP(N1288,#REF!,芝麻工资表!B:B))</f>
        <v/>
      </c>
      <c r="K1288" s="105" t="str">
        <f t="shared" si="120"/>
        <v/>
      </c>
      <c r="L1288" s="105" t="str">
        <f t="shared" si="121"/>
        <v/>
      </c>
      <c r="M1288" s="105" t="str">
        <f>IF(Q1288="","",_xlfn.XLOOKUP(Q1288,立项!W:W,立项!H:H))</f>
        <v/>
      </c>
      <c r="N1288" s="109" t="str">
        <f t="shared" si="122"/>
        <v/>
      </c>
      <c r="O1288" s="109" t="str">
        <f t="shared" si="123"/>
        <v/>
      </c>
      <c r="P1288" s="110" t="str">
        <f t="shared" si="124"/>
        <v/>
      </c>
      <c r="Q1288" s="114" t="str">
        <f t="shared" si="125"/>
        <v/>
      </c>
      <c r="R1288" s="82"/>
      <c r="S1288" s="81"/>
      <c r="T1288" s="81"/>
      <c r="U1288" s="81"/>
    </row>
    <row r="1289" s="72" customFormat="1" customHeight="1" spans="2:21">
      <c r="B1289" s="73"/>
      <c r="C1289" s="74"/>
      <c r="D1289" s="74"/>
      <c r="E1289" s="74"/>
      <c r="F1289" s="75"/>
      <c r="G1289" s="76"/>
      <c r="H1289" s="77"/>
      <c r="I1289" s="108" t="str">
        <f>IF(B1289="","",_xlfn.XLOOKUP(N1289,#REF!,#REF!))</f>
        <v/>
      </c>
      <c r="J1289" s="105" t="str">
        <f>IF(B1289="","",_xlfn.XLOOKUP(N1289,#REF!,芝麻工资表!B:B))</f>
        <v/>
      </c>
      <c r="K1289" s="105" t="str">
        <f t="shared" si="120"/>
        <v/>
      </c>
      <c r="L1289" s="105" t="str">
        <f t="shared" si="121"/>
        <v/>
      </c>
      <c r="M1289" s="105" t="str">
        <f>IF(Q1289="","",_xlfn.XLOOKUP(Q1289,立项!W:W,立项!H:H))</f>
        <v/>
      </c>
      <c r="N1289" s="109" t="str">
        <f t="shared" si="122"/>
        <v/>
      </c>
      <c r="O1289" s="109" t="str">
        <f t="shared" si="123"/>
        <v/>
      </c>
      <c r="P1289" s="110" t="str">
        <f t="shared" si="124"/>
        <v/>
      </c>
      <c r="Q1289" s="114" t="str">
        <f t="shared" si="125"/>
        <v/>
      </c>
      <c r="R1289" s="82"/>
      <c r="S1289" s="81"/>
      <c r="T1289" s="81"/>
      <c r="U1289" s="81"/>
    </row>
    <row r="1290" s="72" customFormat="1" customHeight="1" spans="2:21">
      <c r="B1290" s="73"/>
      <c r="C1290" s="74"/>
      <c r="D1290" s="74"/>
      <c r="E1290" s="74"/>
      <c r="F1290" s="75"/>
      <c r="G1290" s="76"/>
      <c r="H1290" s="77"/>
      <c r="I1290" s="108" t="str">
        <f>IF(B1290="","",_xlfn.XLOOKUP(N1290,#REF!,#REF!))</f>
        <v/>
      </c>
      <c r="J1290" s="105" t="str">
        <f>IF(B1290="","",_xlfn.XLOOKUP(N1290,#REF!,芝麻工资表!B:B))</f>
        <v/>
      </c>
      <c r="K1290" s="105" t="str">
        <f t="shared" si="120"/>
        <v/>
      </c>
      <c r="L1290" s="105" t="str">
        <f t="shared" si="121"/>
        <v/>
      </c>
      <c r="M1290" s="105" t="str">
        <f>IF(Q1290="","",_xlfn.XLOOKUP(Q1290,立项!W:W,立项!H:H))</f>
        <v/>
      </c>
      <c r="N1290" s="109" t="str">
        <f t="shared" si="122"/>
        <v/>
      </c>
      <c r="O1290" s="109" t="str">
        <f t="shared" si="123"/>
        <v/>
      </c>
      <c r="P1290" s="110" t="str">
        <f t="shared" si="124"/>
        <v/>
      </c>
      <c r="Q1290" s="114" t="str">
        <f t="shared" si="125"/>
        <v/>
      </c>
      <c r="R1290" s="82"/>
      <c r="S1290" s="81"/>
      <c r="T1290" s="81"/>
      <c r="U1290" s="81"/>
    </row>
    <row r="1291" s="72" customFormat="1" customHeight="1" spans="2:21">
      <c r="B1291" s="73"/>
      <c r="C1291" s="74"/>
      <c r="D1291" s="74"/>
      <c r="E1291" s="74"/>
      <c r="F1291" s="75"/>
      <c r="G1291" s="76"/>
      <c r="H1291" s="77"/>
      <c r="I1291" s="108" t="str">
        <f>IF(B1291="","",_xlfn.XLOOKUP(N1291,#REF!,#REF!))</f>
        <v/>
      </c>
      <c r="J1291" s="105" t="str">
        <f>IF(B1291="","",_xlfn.XLOOKUP(N1291,#REF!,芝麻工资表!B:B))</f>
        <v/>
      </c>
      <c r="K1291" s="105" t="str">
        <f t="shared" si="120"/>
        <v/>
      </c>
      <c r="L1291" s="105" t="str">
        <f t="shared" si="121"/>
        <v/>
      </c>
      <c r="M1291" s="105" t="str">
        <f>IF(Q1291="","",_xlfn.XLOOKUP(Q1291,立项!W:W,立项!H:H))</f>
        <v/>
      </c>
      <c r="N1291" s="109" t="str">
        <f t="shared" si="122"/>
        <v/>
      </c>
      <c r="O1291" s="109" t="str">
        <f t="shared" si="123"/>
        <v/>
      </c>
      <c r="P1291" s="110" t="str">
        <f t="shared" si="124"/>
        <v/>
      </c>
      <c r="Q1291" s="114" t="str">
        <f t="shared" si="125"/>
        <v/>
      </c>
      <c r="R1291" s="82"/>
      <c r="S1291" s="81"/>
      <c r="T1291" s="81"/>
      <c r="U1291" s="81"/>
    </row>
    <row r="1292" s="72" customFormat="1" customHeight="1" spans="2:21">
      <c r="B1292" s="73"/>
      <c r="C1292" s="74"/>
      <c r="D1292" s="74"/>
      <c r="E1292" s="74"/>
      <c r="F1292" s="75"/>
      <c r="G1292" s="76"/>
      <c r="H1292" s="77"/>
      <c r="I1292" s="108" t="str">
        <f>IF(B1292="","",_xlfn.XLOOKUP(N1292,#REF!,#REF!))</f>
        <v/>
      </c>
      <c r="J1292" s="105" t="str">
        <f>IF(B1292="","",_xlfn.XLOOKUP(N1292,#REF!,芝麻工资表!B:B))</f>
        <v/>
      </c>
      <c r="K1292" s="105" t="str">
        <f t="shared" si="120"/>
        <v/>
      </c>
      <c r="L1292" s="105" t="str">
        <f t="shared" si="121"/>
        <v/>
      </c>
      <c r="M1292" s="105" t="str">
        <f>IF(Q1292="","",_xlfn.XLOOKUP(Q1292,立项!W:W,立项!H:H))</f>
        <v/>
      </c>
      <c r="N1292" s="109" t="str">
        <f t="shared" si="122"/>
        <v/>
      </c>
      <c r="O1292" s="109" t="str">
        <f t="shared" si="123"/>
        <v/>
      </c>
      <c r="P1292" s="110" t="str">
        <f t="shared" si="124"/>
        <v/>
      </c>
      <c r="Q1292" s="114" t="str">
        <f t="shared" si="125"/>
        <v/>
      </c>
      <c r="R1292" s="82"/>
      <c r="S1292" s="81"/>
      <c r="T1292" s="81"/>
      <c r="U1292" s="81"/>
    </row>
    <row r="1293" s="72" customFormat="1" customHeight="1" spans="2:21">
      <c r="B1293" s="73"/>
      <c r="C1293" s="74"/>
      <c r="D1293" s="74"/>
      <c r="E1293" s="74"/>
      <c r="F1293" s="75"/>
      <c r="G1293" s="76"/>
      <c r="H1293" s="77"/>
      <c r="I1293" s="108" t="str">
        <f>IF(B1293="","",_xlfn.XLOOKUP(N1293,#REF!,#REF!))</f>
        <v/>
      </c>
      <c r="J1293" s="105" t="str">
        <f>IF(B1293="","",_xlfn.XLOOKUP(N1293,#REF!,芝麻工资表!B:B))</f>
        <v/>
      </c>
      <c r="K1293" s="105" t="str">
        <f t="shared" si="120"/>
        <v/>
      </c>
      <c r="L1293" s="105" t="str">
        <f t="shared" si="121"/>
        <v/>
      </c>
      <c r="M1293" s="105" t="str">
        <f>IF(Q1293="","",_xlfn.XLOOKUP(Q1293,立项!W:W,立项!H:H))</f>
        <v/>
      </c>
      <c r="N1293" s="109" t="str">
        <f t="shared" si="122"/>
        <v/>
      </c>
      <c r="O1293" s="109" t="str">
        <f t="shared" si="123"/>
        <v/>
      </c>
      <c r="P1293" s="110" t="str">
        <f t="shared" si="124"/>
        <v/>
      </c>
      <c r="Q1293" s="114" t="str">
        <f t="shared" si="125"/>
        <v/>
      </c>
      <c r="R1293" s="82"/>
      <c r="S1293" s="81"/>
      <c r="T1293" s="81"/>
      <c r="U1293" s="81"/>
    </row>
    <row r="1294" s="72" customFormat="1" customHeight="1" spans="2:21">
      <c r="B1294" s="73"/>
      <c r="C1294" s="74"/>
      <c r="D1294" s="74"/>
      <c r="E1294" s="74"/>
      <c r="F1294" s="75"/>
      <c r="G1294" s="76"/>
      <c r="H1294" s="77"/>
      <c r="I1294" s="108" t="str">
        <f>IF(B1294="","",_xlfn.XLOOKUP(N1294,#REF!,#REF!))</f>
        <v/>
      </c>
      <c r="J1294" s="105" t="str">
        <f>IF(B1294="","",_xlfn.XLOOKUP(N1294,#REF!,芝麻工资表!B:B))</f>
        <v/>
      </c>
      <c r="K1294" s="105" t="str">
        <f t="shared" si="120"/>
        <v/>
      </c>
      <c r="L1294" s="105" t="str">
        <f t="shared" si="121"/>
        <v/>
      </c>
      <c r="M1294" s="105" t="str">
        <f>IF(Q1294="","",_xlfn.XLOOKUP(Q1294,立项!W:W,立项!H:H))</f>
        <v/>
      </c>
      <c r="N1294" s="109" t="str">
        <f t="shared" si="122"/>
        <v/>
      </c>
      <c r="O1294" s="109" t="str">
        <f t="shared" si="123"/>
        <v/>
      </c>
      <c r="P1294" s="110" t="str">
        <f t="shared" si="124"/>
        <v/>
      </c>
      <c r="Q1294" s="114" t="str">
        <f t="shared" si="125"/>
        <v/>
      </c>
      <c r="R1294" s="82"/>
      <c r="S1294" s="81"/>
      <c r="T1294" s="81"/>
      <c r="U1294" s="81"/>
    </row>
    <row r="1295" s="72" customFormat="1" customHeight="1" spans="2:21">
      <c r="B1295" s="73"/>
      <c r="C1295" s="74"/>
      <c r="D1295" s="74"/>
      <c r="E1295" s="74"/>
      <c r="F1295" s="75"/>
      <c r="G1295" s="76"/>
      <c r="H1295" s="77"/>
      <c r="I1295" s="108" t="str">
        <f>IF(B1295="","",_xlfn.XLOOKUP(N1295,#REF!,#REF!))</f>
        <v/>
      </c>
      <c r="J1295" s="105" t="str">
        <f>IF(B1295="","",_xlfn.XLOOKUP(N1295,#REF!,芝麻工资表!B:B))</f>
        <v/>
      </c>
      <c r="K1295" s="105" t="str">
        <f t="shared" si="120"/>
        <v/>
      </c>
      <c r="L1295" s="105" t="str">
        <f t="shared" si="121"/>
        <v/>
      </c>
      <c r="M1295" s="105" t="str">
        <f>IF(Q1295="","",_xlfn.XLOOKUP(Q1295,立项!W:W,立项!H:H))</f>
        <v/>
      </c>
      <c r="N1295" s="109" t="str">
        <f t="shared" si="122"/>
        <v/>
      </c>
      <c r="O1295" s="109" t="str">
        <f t="shared" si="123"/>
        <v/>
      </c>
      <c r="P1295" s="110" t="str">
        <f t="shared" si="124"/>
        <v/>
      </c>
      <c r="Q1295" s="114" t="str">
        <f t="shared" si="125"/>
        <v/>
      </c>
      <c r="R1295" s="82"/>
      <c r="S1295" s="81"/>
      <c r="T1295" s="81"/>
      <c r="U1295" s="81"/>
    </row>
    <row r="1296" s="72" customFormat="1" customHeight="1" spans="2:21">
      <c r="B1296" s="73"/>
      <c r="C1296" s="74"/>
      <c r="D1296" s="74"/>
      <c r="E1296" s="74"/>
      <c r="F1296" s="75"/>
      <c r="G1296" s="76"/>
      <c r="H1296" s="77"/>
      <c r="I1296" s="108" t="str">
        <f>IF(B1296="","",_xlfn.XLOOKUP(N1296,#REF!,#REF!))</f>
        <v/>
      </c>
      <c r="J1296" s="105" t="str">
        <f>IF(B1296="","",_xlfn.XLOOKUP(N1296,#REF!,芝麻工资表!B:B))</f>
        <v/>
      </c>
      <c r="K1296" s="105" t="str">
        <f t="shared" si="120"/>
        <v/>
      </c>
      <c r="L1296" s="105" t="str">
        <f t="shared" si="121"/>
        <v/>
      </c>
      <c r="M1296" s="105" t="str">
        <f>IF(Q1296="","",_xlfn.XLOOKUP(Q1296,立项!W:W,立项!H:H))</f>
        <v/>
      </c>
      <c r="N1296" s="109" t="str">
        <f t="shared" si="122"/>
        <v/>
      </c>
      <c r="O1296" s="109" t="str">
        <f t="shared" si="123"/>
        <v/>
      </c>
      <c r="P1296" s="110" t="str">
        <f t="shared" si="124"/>
        <v/>
      </c>
      <c r="Q1296" s="114" t="str">
        <f t="shared" si="125"/>
        <v/>
      </c>
      <c r="R1296" s="82"/>
      <c r="S1296" s="81"/>
      <c r="T1296" s="81"/>
      <c r="U1296" s="81"/>
    </row>
    <row r="1297" s="72" customFormat="1" customHeight="1" spans="2:21">
      <c r="B1297" s="73"/>
      <c r="C1297" s="74"/>
      <c r="D1297" s="74"/>
      <c r="E1297" s="74"/>
      <c r="F1297" s="75"/>
      <c r="G1297" s="76"/>
      <c r="H1297" s="77"/>
      <c r="I1297" s="108" t="str">
        <f>IF(B1297="","",_xlfn.XLOOKUP(N1297,#REF!,#REF!))</f>
        <v/>
      </c>
      <c r="J1297" s="105" t="str">
        <f>IF(B1297="","",_xlfn.XLOOKUP(N1297,#REF!,芝麻工资表!B:B))</f>
        <v/>
      </c>
      <c r="K1297" s="105" t="str">
        <f t="shared" si="120"/>
        <v/>
      </c>
      <c r="L1297" s="105" t="str">
        <f t="shared" si="121"/>
        <v/>
      </c>
      <c r="M1297" s="105" t="str">
        <f>IF(Q1297="","",_xlfn.XLOOKUP(Q1297,立项!W:W,立项!H:H))</f>
        <v/>
      </c>
      <c r="N1297" s="109" t="str">
        <f t="shared" si="122"/>
        <v/>
      </c>
      <c r="O1297" s="109" t="str">
        <f t="shared" si="123"/>
        <v/>
      </c>
      <c r="P1297" s="110" t="str">
        <f t="shared" si="124"/>
        <v/>
      </c>
      <c r="Q1297" s="114" t="str">
        <f t="shared" si="125"/>
        <v/>
      </c>
      <c r="R1297" s="82"/>
      <c r="S1297" s="81"/>
      <c r="T1297" s="81"/>
      <c r="U1297" s="81"/>
    </row>
    <row r="1298" s="72" customFormat="1" customHeight="1" spans="2:21">
      <c r="B1298" s="73"/>
      <c r="C1298" s="74"/>
      <c r="D1298" s="74"/>
      <c r="E1298" s="74"/>
      <c r="F1298" s="75"/>
      <c r="G1298" s="76"/>
      <c r="H1298" s="77"/>
      <c r="I1298" s="108" t="str">
        <f>IF(B1298="","",_xlfn.XLOOKUP(N1298,#REF!,#REF!))</f>
        <v/>
      </c>
      <c r="J1298" s="105" t="str">
        <f>IF(B1298="","",_xlfn.XLOOKUP(N1298,#REF!,芝麻工资表!B:B))</f>
        <v/>
      </c>
      <c r="K1298" s="105" t="str">
        <f t="shared" si="120"/>
        <v/>
      </c>
      <c r="L1298" s="105" t="str">
        <f t="shared" si="121"/>
        <v/>
      </c>
      <c r="M1298" s="105" t="str">
        <f>IF(Q1298="","",_xlfn.XLOOKUP(Q1298,立项!W:W,立项!H:H))</f>
        <v/>
      </c>
      <c r="N1298" s="109" t="str">
        <f t="shared" si="122"/>
        <v/>
      </c>
      <c r="O1298" s="109" t="str">
        <f t="shared" si="123"/>
        <v/>
      </c>
      <c r="P1298" s="110" t="str">
        <f t="shared" si="124"/>
        <v/>
      </c>
      <c r="Q1298" s="114" t="str">
        <f t="shared" si="125"/>
        <v/>
      </c>
      <c r="R1298" s="82"/>
      <c r="S1298" s="81"/>
      <c r="T1298" s="81"/>
      <c r="U1298" s="81"/>
    </row>
    <row r="1299" s="72" customFormat="1" customHeight="1" spans="2:21">
      <c r="B1299" s="73"/>
      <c r="C1299" s="74"/>
      <c r="D1299" s="74"/>
      <c r="E1299" s="74"/>
      <c r="F1299" s="75"/>
      <c r="G1299" s="76"/>
      <c r="H1299" s="77"/>
      <c r="I1299" s="108" t="str">
        <f>IF(B1299="","",_xlfn.XLOOKUP(N1299,#REF!,#REF!))</f>
        <v/>
      </c>
      <c r="J1299" s="105" t="str">
        <f>IF(B1299="","",_xlfn.XLOOKUP(N1299,#REF!,芝麻工资表!B:B))</f>
        <v/>
      </c>
      <c r="K1299" s="105" t="str">
        <f t="shared" si="120"/>
        <v/>
      </c>
      <c r="L1299" s="105" t="str">
        <f t="shared" si="121"/>
        <v/>
      </c>
      <c r="M1299" s="105" t="str">
        <f>IF(Q1299="","",_xlfn.XLOOKUP(Q1299,立项!W:W,立项!H:H))</f>
        <v/>
      </c>
      <c r="N1299" s="109" t="str">
        <f t="shared" si="122"/>
        <v/>
      </c>
      <c r="O1299" s="109" t="str">
        <f t="shared" si="123"/>
        <v/>
      </c>
      <c r="P1299" s="110" t="str">
        <f t="shared" si="124"/>
        <v/>
      </c>
      <c r="Q1299" s="114" t="str">
        <f t="shared" si="125"/>
        <v/>
      </c>
      <c r="R1299" s="82"/>
      <c r="S1299" s="81"/>
      <c r="T1299" s="81"/>
      <c r="U1299" s="81"/>
    </row>
    <row r="1300" s="72" customFormat="1" customHeight="1" spans="2:21">
      <c r="B1300" s="73"/>
      <c r="C1300" s="74"/>
      <c r="D1300" s="74"/>
      <c r="E1300" s="74"/>
      <c r="F1300" s="75"/>
      <c r="G1300" s="76"/>
      <c r="H1300" s="77"/>
      <c r="I1300" s="108" t="str">
        <f>IF(B1300="","",_xlfn.XLOOKUP(N1300,#REF!,#REF!))</f>
        <v/>
      </c>
      <c r="J1300" s="105" t="str">
        <f>IF(B1300="","",_xlfn.XLOOKUP(N1300,#REF!,芝麻工资表!B:B))</f>
        <v/>
      </c>
      <c r="K1300" s="105" t="str">
        <f t="shared" si="120"/>
        <v/>
      </c>
      <c r="L1300" s="105" t="str">
        <f t="shared" si="121"/>
        <v/>
      </c>
      <c r="M1300" s="105" t="str">
        <f>IF(Q1300="","",_xlfn.XLOOKUP(Q1300,立项!W:W,立项!H:H))</f>
        <v/>
      </c>
      <c r="N1300" s="109" t="str">
        <f t="shared" si="122"/>
        <v/>
      </c>
      <c r="O1300" s="109" t="str">
        <f t="shared" si="123"/>
        <v/>
      </c>
      <c r="P1300" s="110" t="str">
        <f t="shared" si="124"/>
        <v/>
      </c>
      <c r="Q1300" s="114" t="str">
        <f t="shared" si="125"/>
        <v/>
      </c>
      <c r="R1300" s="82"/>
      <c r="S1300" s="81"/>
      <c r="T1300" s="81"/>
      <c r="U1300" s="81"/>
    </row>
    <row r="1301" s="72" customFormat="1" customHeight="1" spans="2:21">
      <c r="B1301" s="73"/>
      <c r="C1301" s="74"/>
      <c r="D1301" s="74"/>
      <c r="E1301" s="74"/>
      <c r="F1301" s="75"/>
      <c r="G1301" s="76"/>
      <c r="H1301" s="77"/>
      <c r="I1301" s="108" t="str">
        <f>IF(B1301="","",_xlfn.XLOOKUP(N1301,#REF!,#REF!))</f>
        <v/>
      </c>
      <c r="J1301" s="105" t="str">
        <f>IF(B1301="","",_xlfn.XLOOKUP(N1301,#REF!,芝麻工资表!B:B))</f>
        <v/>
      </c>
      <c r="K1301" s="105" t="str">
        <f t="shared" si="120"/>
        <v/>
      </c>
      <c r="L1301" s="105" t="str">
        <f t="shared" si="121"/>
        <v/>
      </c>
      <c r="M1301" s="105" t="str">
        <f>IF(Q1301="","",_xlfn.XLOOKUP(Q1301,立项!W:W,立项!H:H))</f>
        <v/>
      </c>
      <c r="N1301" s="109" t="str">
        <f t="shared" si="122"/>
        <v/>
      </c>
      <c r="O1301" s="109" t="str">
        <f t="shared" si="123"/>
        <v/>
      </c>
      <c r="P1301" s="110" t="str">
        <f t="shared" si="124"/>
        <v/>
      </c>
      <c r="Q1301" s="114" t="str">
        <f t="shared" si="125"/>
        <v/>
      </c>
      <c r="R1301" s="82"/>
      <c r="S1301" s="81"/>
      <c r="T1301" s="81"/>
      <c r="U1301" s="81"/>
    </row>
    <row r="1302" s="72" customFormat="1" customHeight="1" spans="2:21">
      <c r="B1302" s="73"/>
      <c r="C1302" s="74"/>
      <c r="D1302" s="74"/>
      <c r="E1302" s="74"/>
      <c r="F1302" s="75"/>
      <c r="G1302" s="76"/>
      <c r="H1302" s="77"/>
      <c r="I1302" s="108" t="str">
        <f>IF(B1302="","",_xlfn.XLOOKUP(N1302,#REF!,#REF!))</f>
        <v/>
      </c>
      <c r="J1302" s="105" t="str">
        <f>IF(B1302="","",_xlfn.XLOOKUP(N1302,#REF!,芝麻工资表!B:B))</f>
        <v/>
      </c>
      <c r="K1302" s="105" t="str">
        <f t="shared" si="120"/>
        <v/>
      </c>
      <c r="L1302" s="105" t="str">
        <f t="shared" si="121"/>
        <v/>
      </c>
      <c r="M1302" s="105" t="str">
        <f>IF(Q1302="","",_xlfn.XLOOKUP(Q1302,立项!W:W,立项!H:H))</f>
        <v/>
      </c>
      <c r="N1302" s="109" t="str">
        <f t="shared" si="122"/>
        <v/>
      </c>
      <c r="O1302" s="109" t="str">
        <f t="shared" si="123"/>
        <v/>
      </c>
      <c r="P1302" s="110" t="str">
        <f t="shared" si="124"/>
        <v/>
      </c>
      <c r="Q1302" s="114" t="str">
        <f t="shared" si="125"/>
        <v/>
      </c>
      <c r="R1302" s="82"/>
      <c r="S1302" s="81"/>
      <c r="T1302" s="81"/>
      <c r="U1302" s="81"/>
    </row>
    <row r="1303" s="72" customFormat="1" customHeight="1" spans="2:21">
      <c r="B1303" s="73"/>
      <c r="C1303" s="74"/>
      <c r="D1303" s="74"/>
      <c r="E1303" s="74"/>
      <c r="F1303" s="75"/>
      <c r="G1303" s="76"/>
      <c r="H1303" s="77"/>
      <c r="I1303" s="108" t="str">
        <f>IF(B1303="","",_xlfn.XLOOKUP(N1303,#REF!,#REF!))</f>
        <v/>
      </c>
      <c r="J1303" s="105" t="str">
        <f>IF(B1303="","",_xlfn.XLOOKUP(N1303,#REF!,芝麻工资表!B:B))</f>
        <v/>
      </c>
      <c r="K1303" s="105" t="str">
        <f t="shared" si="120"/>
        <v/>
      </c>
      <c r="L1303" s="105" t="str">
        <f t="shared" si="121"/>
        <v/>
      </c>
      <c r="M1303" s="105" t="str">
        <f>IF(Q1303="","",_xlfn.XLOOKUP(Q1303,立项!W:W,立项!H:H))</f>
        <v/>
      </c>
      <c r="N1303" s="109" t="str">
        <f t="shared" si="122"/>
        <v/>
      </c>
      <c r="O1303" s="109" t="str">
        <f t="shared" si="123"/>
        <v/>
      </c>
      <c r="P1303" s="110" t="str">
        <f t="shared" si="124"/>
        <v/>
      </c>
      <c r="Q1303" s="114" t="str">
        <f t="shared" si="125"/>
        <v/>
      </c>
      <c r="R1303" s="82"/>
      <c r="S1303" s="81"/>
      <c r="T1303" s="81"/>
      <c r="U1303" s="81"/>
    </row>
    <row r="1304" s="72" customFormat="1" customHeight="1" spans="2:21">
      <c r="B1304" s="73"/>
      <c r="C1304" s="74"/>
      <c r="D1304" s="74"/>
      <c r="E1304" s="74"/>
      <c r="F1304" s="75"/>
      <c r="G1304" s="76"/>
      <c r="H1304" s="77"/>
      <c r="I1304" s="108" t="str">
        <f>IF(B1304="","",_xlfn.XLOOKUP(N1304,#REF!,#REF!))</f>
        <v/>
      </c>
      <c r="J1304" s="105" t="str">
        <f>IF(B1304="","",_xlfn.XLOOKUP(N1304,#REF!,芝麻工资表!B:B))</f>
        <v/>
      </c>
      <c r="K1304" s="105" t="str">
        <f t="shared" si="120"/>
        <v/>
      </c>
      <c r="L1304" s="105" t="str">
        <f t="shared" si="121"/>
        <v/>
      </c>
      <c r="M1304" s="105" t="str">
        <f>IF(Q1304="","",_xlfn.XLOOKUP(Q1304,立项!W:W,立项!H:H))</f>
        <v/>
      </c>
      <c r="N1304" s="109" t="str">
        <f t="shared" si="122"/>
        <v/>
      </c>
      <c r="O1304" s="109" t="str">
        <f t="shared" si="123"/>
        <v/>
      </c>
      <c r="P1304" s="110" t="str">
        <f t="shared" si="124"/>
        <v/>
      </c>
      <c r="Q1304" s="114" t="str">
        <f t="shared" si="125"/>
        <v/>
      </c>
      <c r="R1304" s="82"/>
      <c r="S1304" s="81"/>
      <c r="T1304" s="81"/>
      <c r="U1304" s="81"/>
    </row>
    <row r="1305" s="72" customFormat="1" customHeight="1" spans="2:21">
      <c r="B1305" s="73"/>
      <c r="C1305" s="74"/>
      <c r="D1305" s="74"/>
      <c r="E1305" s="74"/>
      <c r="F1305" s="75"/>
      <c r="G1305" s="76"/>
      <c r="H1305" s="77"/>
      <c r="I1305" s="108" t="str">
        <f>IF(B1305="","",_xlfn.XLOOKUP(N1305,#REF!,#REF!))</f>
        <v/>
      </c>
      <c r="J1305" s="105" t="str">
        <f>IF(B1305="","",_xlfn.XLOOKUP(N1305,#REF!,芝麻工资表!B:B))</f>
        <v/>
      </c>
      <c r="K1305" s="105" t="str">
        <f t="shared" si="120"/>
        <v/>
      </c>
      <c r="L1305" s="105" t="str">
        <f t="shared" si="121"/>
        <v/>
      </c>
      <c r="M1305" s="105" t="str">
        <f>IF(Q1305="","",_xlfn.XLOOKUP(Q1305,立项!W:W,立项!H:H))</f>
        <v/>
      </c>
      <c r="N1305" s="109" t="str">
        <f t="shared" si="122"/>
        <v/>
      </c>
      <c r="O1305" s="109" t="str">
        <f t="shared" si="123"/>
        <v/>
      </c>
      <c r="P1305" s="110" t="str">
        <f t="shared" si="124"/>
        <v/>
      </c>
      <c r="Q1305" s="114" t="str">
        <f t="shared" si="125"/>
        <v/>
      </c>
      <c r="R1305" s="82"/>
      <c r="S1305" s="81"/>
      <c r="T1305" s="81"/>
      <c r="U1305" s="81"/>
    </row>
    <row r="1306" s="72" customFormat="1" customHeight="1" spans="2:21">
      <c r="B1306" s="73"/>
      <c r="C1306" s="74"/>
      <c r="D1306" s="74"/>
      <c r="E1306" s="74"/>
      <c r="F1306" s="75"/>
      <c r="G1306" s="76"/>
      <c r="H1306" s="77"/>
      <c r="I1306" s="108" t="str">
        <f>IF(B1306="","",_xlfn.XLOOKUP(N1306,#REF!,#REF!))</f>
        <v/>
      </c>
      <c r="J1306" s="105" t="str">
        <f>IF(B1306="","",_xlfn.XLOOKUP(N1306,#REF!,芝麻工资表!B:B))</f>
        <v/>
      </c>
      <c r="K1306" s="105" t="str">
        <f t="shared" si="120"/>
        <v/>
      </c>
      <c r="L1306" s="105" t="str">
        <f t="shared" si="121"/>
        <v/>
      </c>
      <c r="M1306" s="105" t="str">
        <f>IF(Q1306="","",_xlfn.XLOOKUP(Q1306,立项!W:W,立项!H:H))</f>
        <v/>
      </c>
      <c r="N1306" s="109" t="str">
        <f t="shared" si="122"/>
        <v/>
      </c>
      <c r="O1306" s="109" t="str">
        <f t="shared" si="123"/>
        <v/>
      </c>
      <c r="P1306" s="110" t="str">
        <f t="shared" si="124"/>
        <v/>
      </c>
      <c r="Q1306" s="114" t="str">
        <f t="shared" si="125"/>
        <v/>
      </c>
      <c r="R1306" s="82"/>
      <c r="S1306" s="81"/>
      <c r="T1306" s="81"/>
      <c r="U1306" s="81"/>
    </row>
    <row r="1307" s="72" customFormat="1" customHeight="1" spans="2:21">
      <c r="B1307" s="73"/>
      <c r="C1307" s="74"/>
      <c r="D1307" s="74"/>
      <c r="E1307" s="74"/>
      <c r="F1307" s="75"/>
      <c r="G1307" s="76"/>
      <c r="H1307" s="77"/>
      <c r="I1307" s="108" t="str">
        <f>IF(B1307="","",_xlfn.XLOOKUP(N1307,#REF!,#REF!))</f>
        <v/>
      </c>
      <c r="J1307" s="105" t="str">
        <f>IF(B1307="","",_xlfn.XLOOKUP(N1307,#REF!,芝麻工资表!B:B))</f>
        <v/>
      </c>
      <c r="K1307" s="105" t="str">
        <f t="shared" si="120"/>
        <v/>
      </c>
      <c r="L1307" s="105" t="str">
        <f t="shared" si="121"/>
        <v/>
      </c>
      <c r="M1307" s="105" t="str">
        <f>IF(Q1307="","",_xlfn.XLOOKUP(Q1307,立项!W:W,立项!H:H))</f>
        <v/>
      </c>
      <c r="N1307" s="109" t="str">
        <f t="shared" si="122"/>
        <v/>
      </c>
      <c r="O1307" s="109" t="str">
        <f t="shared" si="123"/>
        <v/>
      </c>
      <c r="P1307" s="110" t="str">
        <f t="shared" si="124"/>
        <v/>
      </c>
      <c r="Q1307" s="114" t="str">
        <f t="shared" si="125"/>
        <v/>
      </c>
      <c r="R1307" s="82"/>
      <c r="S1307" s="81"/>
      <c r="T1307" s="81"/>
      <c r="U1307" s="81"/>
    </row>
    <row r="1308" s="72" customFormat="1" customHeight="1" spans="2:21">
      <c r="B1308" s="73"/>
      <c r="C1308" s="74"/>
      <c r="D1308" s="74"/>
      <c r="E1308" s="74"/>
      <c r="F1308" s="75"/>
      <c r="G1308" s="76"/>
      <c r="H1308" s="77"/>
      <c r="I1308" s="108" t="str">
        <f>IF(B1308="","",_xlfn.XLOOKUP(N1308,#REF!,#REF!))</f>
        <v/>
      </c>
      <c r="J1308" s="105" t="str">
        <f>IF(B1308="","",_xlfn.XLOOKUP(N1308,#REF!,芝麻工资表!B:B))</f>
        <v/>
      </c>
      <c r="K1308" s="105" t="str">
        <f t="shared" si="120"/>
        <v/>
      </c>
      <c r="L1308" s="105" t="str">
        <f t="shared" si="121"/>
        <v/>
      </c>
      <c r="M1308" s="105" t="str">
        <f>IF(Q1308="","",_xlfn.XLOOKUP(Q1308,立项!W:W,立项!H:H))</f>
        <v/>
      </c>
      <c r="N1308" s="109" t="str">
        <f t="shared" si="122"/>
        <v/>
      </c>
      <c r="O1308" s="109" t="str">
        <f t="shared" si="123"/>
        <v/>
      </c>
      <c r="P1308" s="110" t="str">
        <f t="shared" si="124"/>
        <v/>
      </c>
      <c r="Q1308" s="114" t="str">
        <f t="shared" si="125"/>
        <v/>
      </c>
      <c r="R1308" s="82"/>
      <c r="S1308" s="81"/>
      <c r="T1308" s="81"/>
      <c r="U1308" s="81"/>
    </row>
    <row r="1309" s="72" customFormat="1" customHeight="1" spans="2:21">
      <c r="B1309" s="73"/>
      <c r="C1309" s="74"/>
      <c r="D1309" s="74"/>
      <c r="E1309" s="74"/>
      <c r="F1309" s="75"/>
      <c r="G1309" s="76"/>
      <c r="H1309" s="77"/>
      <c r="I1309" s="108" t="str">
        <f>IF(B1309="","",_xlfn.XLOOKUP(N1309,#REF!,#REF!))</f>
        <v/>
      </c>
      <c r="J1309" s="105" t="str">
        <f>IF(B1309="","",_xlfn.XLOOKUP(N1309,#REF!,芝麻工资表!B:B))</f>
        <v/>
      </c>
      <c r="K1309" s="105" t="str">
        <f t="shared" si="120"/>
        <v/>
      </c>
      <c r="L1309" s="105" t="str">
        <f t="shared" si="121"/>
        <v/>
      </c>
      <c r="M1309" s="105" t="str">
        <f>IF(Q1309="","",_xlfn.XLOOKUP(Q1309,立项!W:W,立项!H:H))</f>
        <v/>
      </c>
      <c r="N1309" s="109" t="str">
        <f t="shared" si="122"/>
        <v/>
      </c>
      <c r="O1309" s="109" t="str">
        <f t="shared" si="123"/>
        <v/>
      </c>
      <c r="P1309" s="110" t="str">
        <f t="shared" si="124"/>
        <v/>
      </c>
      <c r="Q1309" s="114" t="str">
        <f t="shared" si="125"/>
        <v/>
      </c>
      <c r="R1309" s="82"/>
      <c r="S1309" s="81"/>
      <c r="T1309" s="81"/>
      <c r="U1309" s="81"/>
    </row>
    <row r="1310" s="72" customFormat="1" customHeight="1" spans="2:21">
      <c r="B1310" s="73"/>
      <c r="C1310" s="74"/>
      <c r="D1310" s="74"/>
      <c r="E1310" s="74"/>
      <c r="F1310" s="75"/>
      <c r="G1310" s="76"/>
      <c r="H1310" s="77"/>
      <c r="I1310" s="108" t="str">
        <f>IF(B1310="","",_xlfn.XLOOKUP(N1310,#REF!,#REF!))</f>
        <v/>
      </c>
      <c r="J1310" s="105" t="str">
        <f>IF(B1310="","",_xlfn.XLOOKUP(N1310,#REF!,芝麻工资表!B:B))</f>
        <v/>
      </c>
      <c r="K1310" s="105" t="str">
        <f t="shared" si="120"/>
        <v/>
      </c>
      <c r="L1310" s="105" t="str">
        <f t="shared" si="121"/>
        <v/>
      </c>
      <c r="M1310" s="105" t="str">
        <f>IF(Q1310="","",_xlfn.XLOOKUP(Q1310,立项!W:W,立项!H:H))</f>
        <v/>
      </c>
      <c r="N1310" s="109" t="str">
        <f t="shared" si="122"/>
        <v/>
      </c>
      <c r="O1310" s="109" t="str">
        <f t="shared" si="123"/>
        <v/>
      </c>
      <c r="P1310" s="110" t="str">
        <f t="shared" si="124"/>
        <v/>
      </c>
      <c r="Q1310" s="114" t="str">
        <f t="shared" si="125"/>
        <v/>
      </c>
      <c r="R1310" s="82"/>
      <c r="S1310" s="81"/>
      <c r="T1310" s="81"/>
      <c r="U1310" s="81"/>
    </row>
    <row r="1311" s="72" customFormat="1" customHeight="1" spans="2:21">
      <c r="B1311" s="73"/>
      <c r="C1311" s="74"/>
      <c r="D1311" s="74"/>
      <c r="E1311" s="74"/>
      <c r="F1311" s="75"/>
      <c r="G1311" s="76"/>
      <c r="H1311" s="77"/>
      <c r="I1311" s="108" t="str">
        <f>IF(B1311="","",_xlfn.XLOOKUP(N1311,#REF!,#REF!))</f>
        <v/>
      </c>
      <c r="J1311" s="105" t="str">
        <f>IF(B1311="","",_xlfn.XLOOKUP(N1311,#REF!,芝麻工资表!B:B))</f>
        <v/>
      </c>
      <c r="K1311" s="105" t="str">
        <f t="shared" si="120"/>
        <v/>
      </c>
      <c r="L1311" s="105" t="str">
        <f t="shared" si="121"/>
        <v/>
      </c>
      <c r="M1311" s="105" t="str">
        <f>IF(Q1311="","",_xlfn.XLOOKUP(Q1311,立项!W:W,立项!H:H))</f>
        <v/>
      </c>
      <c r="N1311" s="109" t="str">
        <f t="shared" si="122"/>
        <v/>
      </c>
      <c r="O1311" s="109" t="str">
        <f t="shared" si="123"/>
        <v/>
      </c>
      <c r="P1311" s="110" t="str">
        <f t="shared" si="124"/>
        <v/>
      </c>
      <c r="Q1311" s="114" t="str">
        <f t="shared" si="125"/>
        <v/>
      </c>
      <c r="R1311" s="82"/>
      <c r="S1311" s="81"/>
      <c r="T1311" s="81"/>
      <c r="U1311" s="81"/>
    </row>
    <row r="1312" s="72" customFormat="1" customHeight="1" spans="2:21">
      <c r="B1312" s="73"/>
      <c r="C1312" s="74"/>
      <c r="D1312" s="74"/>
      <c r="E1312" s="74"/>
      <c r="F1312" s="75"/>
      <c r="G1312" s="76"/>
      <c r="H1312" s="77"/>
      <c r="I1312" s="108" t="str">
        <f>IF(B1312="","",_xlfn.XLOOKUP(N1312,#REF!,#REF!))</f>
        <v/>
      </c>
      <c r="J1312" s="105" t="str">
        <f>IF(B1312="","",_xlfn.XLOOKUP(N1312,#REF!,芝麻工资表!B:B))</f>
        <v/>
      </c>
      <c r="K1312" s="105" t="str">
        <f t="shared" si="120"/>
        <v/>
      </c>
      <c r="L1312" s="105" t="str">
        <f t="shared" si="121"/>
        <v/>
      </c>
      <c r="M1312" s="105" t="str">
        <f>IF(Q1312="","",_xlfn.XLOOKUP(Q1312,立项!W:W,立项!H:H))</f>
        <v/>
      </c>
      <c r="N1312" s="109" t="str">
        <f t="shared" si="122"/>
        <v/>
      </c>
      <c r="O1312" s="109" t="str">
        <f t="shared" si="123"/>
        <v/>
      </c>
      <c r="P1312" s="110" t="str">
        <f t="shared" si="124"/>
        <v/>
      </c>
      <c r="Q1312" s="114" t="str">
        <f t="shared" si="125"/>
        <v/>
      </c>
      <c r="R1312" s="82"/>
      <c r="S1312" s="81"/>
      <c r="T1312" s="81"/>
      <c r="U1312" s="81"/>
    </row>
    <row r="1313" s="72" customFormat="1" customHeight="1" spans="2:21">
      <c r="B1313" s="73"/>
      <c r="C1313" s="74"/>
      <c r="D1313" s="74"/>
      <c r="E1313" s="74"/>
      <c r="F1313" s="75"/>
      <c r="G1313" s="76"/>
      <c r="H1313" s="77"/>
      <c r="I1313" s="108" t="str">
        <f>IF(B1313="","",_xlfn.XLOOKUP(N1313,#REF!,#REF!))</f>
        <v/>
      </c>
      <c r="J1313" s="105" t="str">
        <f>IF(B1313="","",_xlfn.XLOOKUP(N1313,#REF!,芝麻工资表!B:B))</f>
        <v/>
      </c>
      <c r="K1313" s="105" t="str">
        <f t="shared" si="120"/>
        <v/>
      </c>
      <c r="L1313" s="105" t="str">
        <f t="shared" si="121"/>
        <v/>
      </c>
      <c r="M1313" s="105" t="str">
        <f>IF(Q1313="","",_xlfn.XLOOKUP(Q1313,立项!W:W,立项!H:H))</f>
        <v/>
      </c>
      <c r="N1313" s="109" t="str">
        <f t="shared" si="122"/>
        <v/>
      </c>
      <c r="O1313" s="109" t="str">
        <f t="shared" si="123"/>
        <v/>
      </c>
      <c r="P1313" s="110" t="str">
        <f t="shared" si="124"/>
        <v/>
      </c>
      <c r="Q1313" s="114" t="str">
        <f t="shared" si="125"/>
        <v/>
      </c>
      <c r="R1313" s="82"/>
      <c r="S1313" s="81"/>
      <c r="T1313" s="81"/>
      <c r="U1313" s="81"/>
    </row>
    <row r="1314" s="72" customFormat="1" customHeight="1" spans="2:21">
      <c r="B1314" s="73"/>
      <c r="C1314" s="74"/>
      <c r="D1314" s="74"/>
      <c r="E1314" s="74"/>
      <c r="F1314" s="75"/>
      <c r="G1314" s="76"/>
      <c r="H1314" s="77"/>
      <c r="I1314" s="108" t="str">
        <f>IF(B1314="","",_xlfn.XLOOKUP(N1314,#REF!,#REF!))</f>
        <v/>
      </c>
      <c r="J1314" s="105" t="str">
        <f>IF(B1314="","",_xlfn.XLOOKUP(N1314,#REF!,芝麻工资表!B:B))</f>
        <v/>
      </c>
      <c r="K1314" s="105" t="str">
        <f t="shared" si="120"/>
        <v/>
      </c>
      <c r="L1314" s="105" t="str">
        <f t="shared" si="121"/>
        <v/>
      </c>
      <c r="M1314" s="105" t="str">
        <f>IF(Q1314="","",_xlfn.XLOOKUP(Q1314,立项!W:W,立项!H:H))</f>
        <v/>
      </c>
      <c r="N1314" s="109" t="str">
        <f t="shared" si="122"/>
        <v/>
      </c>
      <c r="O1314" s="109" t="str">
        <f t="shared" si="123"/>
        <v/>
      </c>
      <c r="P1314" s="110" t="str">
        <f t="shared" si="124"/>
        <v/>
      </c>
      <c r="Q1314" s="114" t="str">
        <f t="shared" si="125"/>
        <v/>
      </c>
      <c r="R1314" s="82"/>
      <c r="S1314" s="81"/>
      <c r="T1314" s="81"/>
      <c r="U1314" s="81"/>
    </row>
    <row r="1315" s="72" customFormat="1" customHeight="1" spans="2:21">
      <c r="B1315" s="73"/>
      <c r="C1315" s="74"/>
      <c r="D1315" s="74"/>
      <c r="E1315" s="74"/>
      <c r="F1315" s="75"/>
      <c r="G1315" s="76"/>
      <c r="H1315" s="77"/>
      <c r="I1315" s="108" t="str">
        <f>IF(B1315="","",_xlfn.XLOOKUP(N1315,#REF!,#REF!))</f>
        <v/>
      </c>
      <c r="J1315" s="105" t="str">
        <f>IF(B1315="","",_xlfn.XLOOKUP(N1315,#REF!,芝麻工资表!B:B))</f>
        <v/>
      </c>
      <c r="K1315" s="105" t="str">
        <f t="shared" si="120"/>
        <v/>
      </c>
      <c r="L1315" s="105" t="str">
        <f t="shared" si="121"/>
        <v/>
      </c>
      <c r="M1315" s="105" t="str">
        <f>IF(Q1315="","",_xlfn.XLOOKUP(Q1315,立项!W:W,立项!H:H))</f>
        <v/>
      </c>
      <c r="N1315" s="109" t="str">
        <f t="shared" si="122"/>
        <v/>
      </c>
      <c r="O1315" s="109" t="str">
        <f t="shared" si="123"/>
        <v/>
      </c>
      <c r="P1315" s="110" t="str">
        <f t="shared" si="124"/>
        <v/>
      </c>
      <c r="Q1315" s="114" t="str">
        <f t="shared" si="125"/>
        <v/>
      </c>
      <c r="R1315" s="82"/>
      <c r="S1315" s="81"/>
      <c r="T1315" s="81"/>
      <c r="U1315" s="81"/>
    </row>
    <row r="1316" s="72" customFormat="1" customHeight="1" spans="2:21">
      <c r="B1316" s="73"/>
      <c r="C1316" s="74"/>
      <c r="D1316" s="74"/>
      <c r="E1316" s="74"/>
      <c r="F1316" s="75"/>
      <c r="G1316" s="76"/>
      <c r="H1316" s="77"/>
      <c r="I1316" s="108" t="str">
        <f>IF(B1316="","",_xlfn.XLOOKUP(N1316,#REF!,#REF!))</f>
        <v/>
      </c>
      <c r="J1316" s="105" t="str">
        <f>IF(B1316="","",_xlfn.XLOOKUP(N1316,#REF!,芝麻工资表!B:B))</f>
        <v/>
      </c>
      <c r="K1316" s="105" t="str">
        <f t="shared" si="120"/>
        <v/>
      </c>
      <c r="L1316" s="105" t="str">
        <f t="shared" si="121"/>
        <v/>
      </c>
      <c r="M1316" s="105" t="str">
        <f>IF(Q1316="","",_xlfn.XLOOKUP(Q1316,立项!W:W,立项!H:H))</f>
        <v/>
      </c>
      <c r="N1316" s="109" t="str">
        <f t="shared" si="122"/>
        <v/>
      </c>
      <c r="O1316" s="109" t="str">
        <f t="shared" si="123"/>
        <v/>
      </c>
      <c r="P1316" s="110" t="str">
        <f t="shared" si="124"/>
        <v/>
      </c>
      <c r="Q1316" s="114" t="str">
        <f t="shared" si="125"/>
        <v/>
      </c>
      <c r="R1316" s="82"/>
      <c r="S1316" s="81"/>
      <c r="T1316" s="81"/>
      <c r="U1316" s="81"/>
    </row>
    <row r="1317" s="72" customFormat="1" customHeight="1" spans="2:21">
      <c r="B1317" s="73"/>
      <c r="C1317" s="74"/>
      <c r="D1317" s="74"/>
      <c r="E1317" s="74"/>
      <c r="F1317" s="75"/>
      <c r="G1317" s="76"/>
      <c r="H1317" s="77"/>
      <c r="I1317" s="108" t="str">
        <f>IF(B1317="","",_xlfn.XLOOKUP(N1317,#REF!,#REF!))</f>
        <v/>
      </c>
      <c r="J1317" s="105" t="str">
        <f>IF(B1317="","",_xlfn.XLOOKUP(N1317,#REF!,芝麻工资表!B:B))</f>
        <v/>
      </c>
      <c r="K1317" s="105" t="str">
        <f t="shared" si="120"/>
        <v/>
      </c>
      <c r="L1317" s="105" t="str">
        <f t="shared" si="121"/>
        <v/>
      </c>
      <c r="M1317" s="105" t="str">
        <f>IF(Q1317="","",_xlfn.XLOOKUP(Q1317,立项!W:W,立项!H:H))</f>
        <v/>
      </c>
      <c r="N1317" s="109" t="str">
        <f t="shared" si="122"/>
        <v/>
      </c>
      <c r="O1317" s="109" t="str">
        <f t="shared" si="123"/>
        <v/>
      </c>
      <c r="P1317" s="110" t="str">
        <f t="shared" si="124"/>
        <v/>
      </c>
      <c r="Q1317" s="114" t="str">
        <f t="shared" si="125"/>
        <v/>
      </c>
      <c r="R1317" s="82"/>
      <c r="S1317" s="81"/>
      <c r="T1317" s="81"/>
      <c r="U1317" s="81"/>
    </row>
    <row r="1318" s="72" customFormat="1" customHeight="1" spans="2:21">
      <c r="B1318" s="73"/>
      <c r="C1318" s="74"/>
      <c r="D1318" s="74"/>
      <c r="E1318" s="74"/>
      <c r="F1318" s="75"/>
      <c r="G1318" s="76"/>
      <c r="H1318" s="77"/>
      <c r="I1318" s="108" t="str">
        <f>IF(B1318="","",_xlfn.XLOOKUP(N1318,#REF!,#REF!))</f>
        <v/>
      </c>
      <c r="J1318" s="105" t="str">
        <f>IF(B1318="","",_xlfn.XLOOKUP(N1318,#REF!,芝麻工资表!B:B))</f>
        <v/>
      </c>
      <c r="K1318" s="105" t="str">
        <f t="shared" si="120"/>
        <v/>
      </c>
      <c r="L1318" s="105" t="str">
        <f t="shared" si="121"/>
        <v/>
      </c>
      <c r="M1318" s="105" t="str">
        <f>IF(Q1318="","",_xlfn.XLOOKUP(Q1318,立项!W:W,立项!H:H))</f>
        <v/>
      </c>
      <c r="N1318" s="109" t="str">
        <f t="shared" si="122"/>
        <v/>
      </c>
      <c r="O1318" s="109" t="str">
        <f t="shared" si="123"/>
        <v/>
      </c>
      <c r="P1318" s="110" t="str">
        <f t="shared" si="124"/>
        <v/>
      </c>
      <c r="Q1318" s="114" t="str">
        <f t="shared" si="125"/>
        <v/>
      </c>
      <c r="R1318" s="82"/>
      <c r="S1318" s="81"/>
      <c r="T1318" s="81"/>
      <c r="U1318" s="81"/>
    </row>
    <row r="1319" s="72" customFormat="1" customHeight="1" spans="2:21">
      <c r="B1319" s="73"/>
      <c r="C1319" s="74"/>
      <c r="D1319" s="74"/>
      <c r="E1319" s="74"/>
      <c r="F1319" s="75"/>
      <c r="G1319" s="76"/>
      <c r="H1319" s="77"/>
      <c r="I1319" s="108" t="str">
        <f>IF(B1319="","",_xlfn.XLOOKUP(N1319,#REF!,#REF!))</f>
        <v/>
      </c>
      <c r="J1319" s="105" t="str">
        <f>IF(B1319="","",_xlfn.XLOOKUP(N1319,#REF!,芝麻工资表!B:B))</f>
        <v/>
      </c>
      <c r="K1319" s="105" t="str">
        <f t="shared" si="120"/>
        <v/>
      </c>
      <c r="L1319" s="105" t="str">
        <f t="shared" si="121"/>
        <v/>
      </c>
      <c r="M1319" s="105" t="str">
        <f>IF(Q1319="","",_xlfn.XLOOKUP(Q1319,立项!W:W,立项!H:H))</f>
        <v/>
      </c>
      <c r="N1319" s="109" t="str">
        <f t="shared" si="122"/>
        <v/>
      </c>
      <c r="O1319" s="109" t="str">
        <f t="shared" si="123"/>
        <v/>
      </c>
      <c r="P1319" s="110" t="str">
        <f t="shared" si="124"/>
        <v/>
      </c>
      <c r="Q1319" s="114" t="str">
        <f t="shared" si="125"/>
        <v/>
      </c>
      <c r="R1319" s="82"/>
      <c r="S1319" s="81"/>
      <c r="T1319" s="81"/>
      <c r="U1319" s="81"/>
    </row>
    <row r="1320" s="72" customFormat="1" customHeight="1" spans="2:21">
      <c r="B1320" s="73"/>
      <c r="C1320" s="74"/>
      <c r="D1320" s="74"/>
      <c r="E1320" s="74"/>
      <c r="F1320" s="75"/>
      <c r="G1320" s="76"/>
      <c r="H1320" s="77"/>
      <c r="I1320" s="108" t="str">
        <f>IF(B1320="","",_xlfn.XLOOKUP(N1320,#REF!,#REF!))</f>
        <v/>
      </c>
      <c r="J1320" s="105" t="str">
        <f>IF(B1320="","",_xlfn.XLOOKUP(N1320,#REF!,芝麻工资表!B:B))</f>
        <v/>
      </c>
      <c r="K1320" s="105" t="str">
        <f t="shared" si="120"/>
        <v/>
      </c>
      <c r="L1320" s="105" t="str">
        <f t="shared" si="121"/>
        <v/>
      </c>
      <c r="M1320" s="105" t="str">
        <f>IF(Q1320="","",_xlfn.XLOOKUP(Q1320,立项!W:W,立项!H:H))</f>
        <v/>
      </c>
      <c r="N1320" s="109" t="str">
        <f t="shared" si="122"/>
        <v/>
      </c>
      <c r="O1320" s="109" t="str">
        <f t="shared" si="123"/>
        <v/>
      </c>
      <c r="P1320" s="110" t="str">
        <f t="shared" si="124"/>
        <v/>
      </c>
      <c r="Q1320" s="114" t="str">
        <f t="shared" si="125"/>
        <v/>
      </c>
      <c r="R1320" s="82"/>
      <c r="S1320" s="81"/>
      <c r="T1320" s="81"/>
      <c r="U1320" s="81"/>
    </row>
    <row r="1321" s="72" customFormat="1" customHeight="1" spans="2:21">
      <c r="B1321" s="73"/>
      <c r="C1321" s="74"/>
      <c r="D1321" s="74"/>
      <c r="E1321" s="74"/>
      <c r="F1321" s="75"/>
      <c r="G1321" s="76"/>
      <c r="H1321" s="77"/>
      <c r="I1321" s="108" t="str">
        <f>IF(B1321="","",_xlfn.XLOOKUP(N1321,#REF!,#REF!))</f>
        <v/>
      </c>
      <c r="J1321" s="105" t="str">
        <f>IF(B1321="","",_xlfn.XLOOKUP(N1321,#REF!,芝麻工资表!B:B))</f>
        <v/>
      </c>
      <c r="K1321" s="105" t="str">
        <f t="shared" si="120"/>
        <v/>
      </c>
      <c r="L1321" s="105" t="str">
        <f t="shared" si="121"/>
        <v/>
      </c>
      <c r="M1321" s="105" t="str">
        <f>IF(Q1321="","",_xlfn.XLOOKUP(Q1321,立项!W:W,立项!H:H))</f>
        <v/>
      </c>
      <c r="N1321" s="109" t="str">
        <f t="shared" si="122"/>
        <v/>
      </c>
      <c r="O1321" s="109" t="str">
        <f t="shared" si="123"/>
        <v/>
      </c>
      <c r="P1321" s="110" t="str">
        <f t="shared" si="124"/>
        <v/>
      </c>
      <c r="Q1321" s="114" t="str">
        <f t="shared" si="125"/>
        <v/>
      </c>
      <c r="R1321" s="82"/>
      <c r="S1321" s="81"/>
      <c r="T1321" s="81"/>
      <c r="U1321" s="81"/>
    </row>
    <row r="1322" s="72" customFormat="1" customHeight="1" spans="2:21">
      <c r="B1322" s="73"/>
      <c r="C1322" s="74"/>
      <c r="D1322" s="74"/>
      <c r="E1322" s="74"/>
      <c r="F1322" s="75"/>
      <c r="G1322" s="76"/>
      <c r="H1322" s="77"/>
      <c r="I1322" s="108" t="str">
        <f>IF(B1322="","",_xlfn.XLOOKUP(N1322,#REF!,#REF!))</f>
        <v/>
      </c>
      <c r="J1322" s="105" t="str">
        <f>IF(B1322="","",_xlfn.XLOOKUP(N1322,#REF!,芝麻工资表!B:B))</f>
        <v/>
      </c>
      <c r="K1322" s="105" t="str">
        <f t="shared" si="120"/>
        <v/>
      </c>
      <c r="L1322" s="105" t="str">
        <f t="shared" si="121"/>
        <v/>
      </c>
      <c r="M1322" s="105" t="str">
        <f>IF(Q1322="","",_xlfn.XLOOKUP(Q1322,立项!W:W,立项!H:H))</f>
        <v/>
      </c>
      <c r="N1322" s="109" t="str">
        <f t="shared" si="122"/>
        <v/>
      </c>
      <c r="O1322" s="109" t="str">
        <f t="shared" si="123"/>
        <v/>
      </c>
      <c r="P1322" s="110" t="str">
        <f t="shared" si="124"/>
        <v/>
      </c>
      <c r="Q1322" s="114" t="str">
        <f t="shared" si="125"/>
        <v/>
      </c>
      <c r="R1322" s="82"/>
      <c r="S1322" s="81"/>
      <c r="T1322" s="81"/>
      <c r="U1322" s="81"/>
    </row>
    <row r="1323" s="72" customFormat="1" customHeight="1" spans="2:21">
      <c r="B1323" s="73"/>
      <c r="C1323" s="74"/>
      <c r="D1323" s="74"/>
      <c r="E1323" s="74"/>
      <c r="F1323" s="75"/>
      <c r="G1323" s="76"/>
      <c r="H1323" s="77"/>
      <c r="I1323" s="108" t="str">
        <f>IF(B1323="","",_xlfn.XLOOKUP(N1323,#REF!,#REF!))</f>
        <v/>
      </c>
      <c r="J1323" s="105" t="str">
        <f>IF(B1323="","",_xlfn.XLOOKUP(N1323,#REF!,芝麻工资表!B:B))</f>
        <v/>
      </c>
      <c r="K1323" s="105" t="str">
        <f t="shared" si="120"/>
        <v/>
      </c>
      <c r="L1323" s="105" t="str">
        <f t="shared" si="121"/>
        <v/>
      </c>
      <c r="M1323" s="105" t="str">
        <f>IF(Q1323="","",_xlfn.XLOOKUP(Q1323,立项!W:W,立项!H:H))</f>
        <v/>
      </c>
      <c r="N1323" s="109" t="str">
        <f t="shared" si="122"/>
        <v/>
      </c>
      <c r="O1323" s="109" t="str">
        <f t="shared" si="123"/>
        <v/>
      </c>
      <c r="P1323" s="110" t="str">
        <f t="shared" si="124"/>
        <v/>
      </c>
      <c r="Q1323" s="114" t="str">
        <f t="shared" si="125"/>
        <v/>
      </c>
      <c r="R1323" s="82"/>
      <c r="S1323" s="81"/>
      <c r="T1323" s="81"/>
      <c r="U1323" s="81"/>
    </row>
    <row r="1324" s="72" customFormat="1" customHeight="1" spans="2:21">
      <c r="B1324" s="73"/>
      <c r="C1324" s="74"/>
      <c r="D1324" s="74"/>
      <c r="E1324" s="74"/>
      <c r="F1324" s="75"/>
      <c r="G1324" s="76"/>
      <c r="H1324" s="77"/>
      <c r="I1324" s="108" t="str">
        <f>IF(B1324="","",_xlfn.XLOOKUP(N1324,#REF!,#REF!))</f>
        <v/>
      </c>
      <c r="J1324" s="105" t="str">
        <f>IF(B1324="","",_xlfn.XLOOKUP(N1324,#REF!,芝麻工资表!B:B))</f>
        <v/>
      </c>
      <c r="K1324" s="105" t="str">
        <f t="shared" si="120"/>
        <v/>
      </c>
      <c r="L1324" s="105" t="str">
        <f t="shared" si="121"/>
        <v/>
      </c>
      <c r="M1324" s="105" t="str">
        <f>IF(Q1324="","",_xlfn.XLOOKUP(Q1324,立项!W:W,立项!H:H))</f>
        <v/>
      </c>
      <c r="N1324" s="109" t="str">
        <f t="shared" si="122"/>
        <v/>
      </c>
      <c r="O1324" s="109" t="str">
        <f t="shared" si="123"/>
        <v/>
      </c>
      <c r="P1324" s="110" t="str">
        <f t="shared" si="124"/>
        <v/>
      </c>
      <c r="Q1324" s="114" t="str">
        <f t="shared" si="125"/>
        <v/>
      </c>
      <c r="R1324" s="82"/>
      <c r="S1324" s="81"/>
      <c r="T1324" s="81"/>
      <c r="U1324" s="81"/>
    </row>
    <row r="1325" s="72" customFormat="1" customHeight="1" spans="2:21">
      <c r="B1325" s="73"/>
      <c r="C1325" s="74"/>
      <c r="D1325" s="74"/>
      <c r="E1325" s="74"/>
      <c r="F1325" s="75"/>
      <c r="G1325" s="76"/>
      <c r="H1325" s="77"/>
      <c r="I1325" s="108" t="str">
        <f>IF(B1325="","",_xlfn.XLOOKUP(N1325,#REF!,#REF!))</f>
        <v/>
      </c>
      <c r="J1325" s="105" t="str">
        <f>IF(B1325="","",_xlfn.XLOOKUP(N1325,#REF!,芝麻工资表!B:B))</f>
        <v/>
      </c>
      <c r="K1325" s="105" t="str">
        <f t="shared" si="120"/>
        <v/>
      </c>
      <c r="L1325" s="105" t="str">
        <f t="shared" si="121"/>
        <v/>
      </c>
      <c r="M1325" s="105" t="str">
        <f>IF(Q1325="","",_xlfn.XLOOKUP(Q1325,立项!W:W,立项!H:H))</f>
        <v/>
      </c>
      <c r="N1325" s="109" t="str">
        <f t="shared" si="122"/>
        <v/>
      </c>
      <c r="O1325" s="109" t="str">
        <f t="shared" si="123"/>
        <v/>
      </c>
      <c r="P1325" s="110" t="str">
        <f t="shared" si="124"/>
        <v/>
      </c>
      <c r="Q1325" s="114" t="str">
        <f t="shared" si="125"/>
        <v/>
      </c>
      <c r="R1325" s="82"/>
      <c r="S1325" s="81"/>
      <c r="T1325" s="81"/>
      <c r="U1325" s="81"/>
    </row>
    <row r="1326" s="72" customFormat="1" customHeight="1" spans="2:21">
      <c r="B1326" s="73"/>
      <c r="C1326" s="74"/>
      <c r="D1326" s="74"/>
      <c r="E1326" s="74"/>
      <c r="F1326" s="75"/>
      <c r="G1326" s="76"/>
      <c r="H1326" s="77"/>
      <c r="I1326" s="108" t="str">
        <f>IF(B1326="","",_xlfn.XLOOKUP(N1326,#REF!,#REF!))</f>
        <v/>
      </c>
      <c r="J1326" s="105" t="str">
        <f>IF(B1326="","",_xlfn.XLOOKUP(N1326,#REF!,芝麻工资表!B:B))</f>
        <v/>
      </c>
      <c r="K1326" s="105" t="str">
        <f t="shared" si="120"/>
        <v/>
      </c>
      <c r="L1326" s="105" t="str">
        <f t="shared" si="121"/>
        <v/>
      </c>
      <c r="M1326" s="105" t="str">
        <f>IF(Q1326="","",_xlfn.XLOOKUP(Q1326,立项!W:W,立项!H:H))</f>
        <v/>
      </c>
      <c r="N1326" s="109" t="str">
        <f t="shared" si="122"/>
        <v/>
      </c>
      <c r="O1326" s="109" t="str">
        <f t="shared" si="123"/>
        <v/>
      </c>
      <c r="P1326" s="110" t="str">
        <f t="shared" si="124"/>
        <v/>
      </c>
      <c r="Q1326" s="114" t="str">
        <f t="shared" si="125"/>
        <v/>
      </c>
      <c r="R1326" s="82"/>
      <c r="S1326" s="81"/>
      <c r="T1326" s="81"/>
      <c r="U1326" s="81"/>
    </row>
    <row r="1327" s="72" customFormat="1" customHeight="1" spans="2:21">
      <c r="B1327" s="73"/>
      <c r="C1327" s="74"/>
      <c r="D1327" s="74"/>
      <c r="E1327" s="74"/>
      <c r="F1327" s="75"/>
      <c r="G1327" s="76"/>
      <c r="H1327" s="77"/>
      <c r="I1327" s="108" t="str">
        <f>IF(B1327="","",_xlfn.XLOOKUP(N1327,#REF!,#REF!))</f>
        <v/>
      </c>
      <c r="J1327" s="105" t="str">
        <f>IF(B1327="","",_xlfn.XLOOKUP(N1327,#REF!,芝麻工资表!B:B))</f>
        <v/>
      </c>
      <c r="K1327" s="105" t="str">
        <f t="shared" si="120"/>
        <v/>
      </c>
      <c r="L1327" s="105" t="str">
        <f t="shared" si="121"/>
        <v/>
      </c>
      <c r="M1327" s="105" t="str">
        <f>IF(Q1327="","",_xlfn.XLOOKUP(Q1327,立项!W:W,立项!H:H))</f>
        <v/>
      </c>
      <c r="N1327" s="109" t="str">
        <f t="shared" si="122"/>
        <v/>
      </c>
      <c r="O1327" s="109" t="str">
        <f t="shared" si="123"/>
        <v/>
      </c>
      <c r="P1327" s="110" t="str">
        <f t="shared" si="124"/>
        <v/>
      </c>
      <c r="Q1327" s="114" t="str">
        <f t="shared" si="125"/>
        <v/>
      </c>
      <c r="R1327" s="82"/>
      <c r="S1327" s="81"/>
      <c r="T1327" s="81"/>
      <c r="U1327" s="81"/>
    </row>
    <row r="1328" s="72" customFormat="1" customHeight="1" spans="2:21">
      <c r="B1328" s="73"/>
      <c r="C1328" s="74"/>
      <c r="D1328" s="74"/>
      <c r="E1328" s="74"/>
      <c r="F1328" s="75"/>
      <c r="G1328" s="76"/>
      <c r="H1328" s="77"/>
      <c r="I1328" s="108" t="str">
        <f>IF(B1328="","",_xlfn.XLOOKUP(N1328,#REF!,#REF!))</f>
        <v/>
      </c>
      <c r="J1328" s="105" t="str">
        <f>IF(B1328="","",_xlfn.XLOOKUP(N1328,#REF!,芝麻工资表!B:B))</f>
        <v/>
      </c>
      <c r="K1328" s="105" t="str">
        <f t="shared" si="120"/>
        <v/>
      </c>
      <c r="L1328" s="105" t="str">
        <f t="shared" si="121"/>
        <v/>
      </c>
      <c r="M1328" s="105" t="str">
        <f>IF(Q1328="","",_xlfn.XLOOKUP(Q1328,立项!W:W,立项!H:H))</f>
        <v/>
      </c>
      <c r="N1328" s="109" t="str">
        <f t="shared" si="122"/>
        <v/>
      </c>
      <c r="O1328" s="109" t="str">
        <f t="shared" si="123"/>
        <v/>
      </c>
      <c r="P1328" s="110" t="str">
        <f t="shared" si="124"/>
        <v/>
      </c>
      <c r="Q1328" s="114" t="str">
        <f t="shared" si="125"/>
        <v/>
      </c>
      <c r="R1328" s="82"/>
      <c r="S1328" s="81"/>
      <c r="T1328" s="81"/>
      <c r="U1328" s="81"/>
    </row>
    <row r="1329" s="72" customFormat="1" customHeight="1" spans="2:21">
      <c r="B1329" s="73"/>
      <c r="C1329" s="74"/>
      <c r="D1329" s="74"/>
      <c r="E1329" s="74"/>
      <c r="F1329" s="75"/>
      <c r="G1329" s="76"/>
      <c r="H1329" s="77"/>
      <c r="I1329" s="108" t="str">
        <f>IF(B1329="","",_xlfn.XLOOKUP(N1329,#REF!,#REF!))</f>
        <v/>
      </c>
      <c r="J1329" s="105" t="str">
        <f>IF(B1329="","",_xlfn.XLOOKUP(N1329,#REF!,芝麻工资表!B:B))</f>
        <v/>
      </c>
      <c r="K1329" s="105" t="str">
        <f t="shared" si="120"/>
        <v/>
      </c>
      <c r="L1329" s="105" t="str">
        <f t="shared" si="121"/>
        <v/>
      </c>
      <c r="M1329" s="105" t="str">
        <f>IF(Q1329="","",_xlfn.XLOOKUP(Q1329,立项!W:W,立项!H:H))</f>
        <v/>
      </c>
      <c r="N1329" s="109" t="str">
        <f t="shared" si="122"/>
        <v/>
      </c>
      <c r="O1329" s="109" t="str">
        <f t="shared" si="123"/>
        <v/>
      </c>
      <c r="P1329" s="110" t="str">
        <f t="shared" si="124"/>
        <v/>
      </c>
      <c r="Q1329" s="114" t="str">
        <f t="shared" si="125"/>
        <v/>
      </c>
      <c r="R1329" s="82"/>
      <c r="S1329" s="81"/>
      <c r="T1329" s="81"/>
      <c r="U1329" s="81"/>
    </row>
    <row r="1330" s="72" customFormat="1" customHeight="1" spans="2:21">
      <c r="B1330" s="73"/>
      <c r="C1330" s="74"/>
      <c r="D1330" s="74"/>
      <c r="E1330" s="74"/>
      <c r="F1330" s="75"/>
      <c r="G1330" s="76"/>
      <c r="H1330" s="77"/>
      <c r="I1330" s="108" t="str">
        <f>IF(B1330="","",_xlfn.XLOOKUP(N1330,#REF!,#REF!))</f>
        <v/>
      </c>
      <c r="J1330" s="105" t="str">
        <f>IF(B1330="","",_xlfn.XLOOKUP(N1330,#REF!,芝麻工资表!B:B))</f>
        <v/>
      </c>
      <c r="K1330" s="105" t="str">
        <f t="shared" si="120"/>
        <v/>
      </c>
      <c r="L1330" s="105" t="str">
        <f t="shared" si="121"/>
        <v/>
      </c>
      <c r="M1330" s="105" t="str">
        <f>IF(Q1330="","",_xlfn.XLOOKUP(Q1330,立项!W:W,立项!H:H))</f>
        <v/>
      </c>
      <c r="N1330" s="109" t="str">
        <f t="shared" si="122"/>
        <v/>
      </c>
      <c r="O1330" s="109" t="str">
        <f t="shared" si="123"/>
        <v/>
      </c>
      <c r="P1330" s="110" t="str">
        <f t="shared" si="124"/>
        <v/>
      </c>
      <c r="Q1330" s="114" t="str">
        <f t="shared" si="125"/>
        <v/>
      </c>
      <c r="R1330" s="82"/>
      <c r="S1330" s="81"/>
      <c r="T1330" s="81"/>
      <c r="U1330" s="81"/>
    </row>
    <row r="1331" s="72" customFormat="1" customHeight="1" spans="2:21">
      <c r="B1331" s="73"/>
      <c r="C1331" s="74"/>
      <c r="D1331" s="74"/>
      <c r="E1331" s="74"/>
      <c r="F1331" s="75"/>
      <c r="G1331" s="76"/>
      <c r="H1331" s="77"/>
      <c r="I1331" s="108" t="str">
        <f>IF(B1331="","",_xlfn.XLOOKUP(N1331,#REF!,#REF!))</f>
        <v/>
      </c>
      <c r="J1331" s="105" t="str">
        <f>IF(B1331="","",_xlfn.XLOOKUP(N1331,#REF!,芝麻工资表!B:B))</f>
        <v/>
      </c>
      <c r="K1331" s="105" t="str">
        <f t="shared" si="120"/>
        <v/>
      </c>
      <c r="L1331" s="105" t="str">
        <f t="shared" si="121"/>
        <v/>
      </c>
      <c r="M1331" s="105" t="str">
        <f>IF(Q1331="","",_xlfn.XLOOKUP(Q1331,立项!W:W,立项!H:H))</f>
        <v/>
      </c>
      <c r="N1331" s="109" t="str">
        <f t="shared" si="122"/>
        <v/>
      </c>
      <c r="O1331" s="109" t="str">
        <f t="shared" si="123"/>
        <v/>
      </c>
      <c r="P1331" s="110" t="str">
        <f t="shared" si="124"/>
        <v/>
      </c>
      <c r="Q1331" s="114" t="str">
        <f t="shared" si="125"/>
        <v/>
      </c>
      <c r="R1331" s="82"/>
      <c r="S1331" s="81"/>
      <c r="T1331" s="81"/>
      <c r="U1331" s="81"/>
    </row>
    <row r="1332" s="72" customFormat="1" customHeight="1" spans="2:21">
      <c r="B1332" s="73"/>
      <c r="C1332" s="74"/>
      <c r="D1332" s="74"/>
      <c r="E1332" s="74"/>
      <c r="F1332" s="75"/>
      <c r="G1332" s="76"/>
      <c r="H1332" s="77"/>
      <c r="I1332" s="108" t="str">
        <f>IF(B1332="","",_xlfn.XLOOKUP(N1332,#REF!,#REF!))</f>
        <v/>
      </c>
      <c r="J1332" s="105" t="str">
        <f>IF(B1332="","",_xlfn.XLOOKUP(N1332,#REF!,芝麻工资表!B:B))</f>
        <v/>
      </c>
      <c r="K1332" s="105" t="str">
        <f t="shared" si="120"/>
        <v/>
      </c>
      <c r="L1332" s="105" t="str">
        <f t="shared" si="121"/>
        <v/>
      </c>
      <c r="M1332" s="105" t="str">
        <f>IF(Q1332="","",_xlfn.XLOOKUP(Q1332,立项!W:W,立项!H:H))</f>
        <v/>
      </c>
      <c r="N1332" s="109" t="str">
        <f t="shared" si="122"/>
        <v/>
      </c>
      <c r="O1332" s="109" t="str">
        <f t="shared" si="123"/>
        <v/>
      </c>
      <c r="P1332" s="110" t="str">
        <f t="shared" si="124"/>
        <v/>
      </c>
      <c r="Q1332" s="114" t="str">
        <f t="shared" si="125"/>
        <v/>
      </c>
      <c r="R1332" s="82"/>
      <c r="S1332" s="81"/>
      <c r="T1332" s="81"/>
      <c r="U1332" s="81"/>
    </row>
    <row r="1333" s="72" customFormat="1" customHeight="1" spans="2:21">
      <c r="B1333" s="73"/>
      <c r="C1333" s="74"/>
      <c r="D1333" s="74"/>
      <c r="E1333" s="74"/>
      <c r="F1333" s="75"/>
      <c r="G1333" s="76"/>
      <c r="H1333" s="77"/>
      <c r="I1333" s="108" t="str">
        <f>IF(B1333="","",_xlfn.XLOOKUP(N1333,#REF!,#REF!))</f>
        <v/>
      </c>
      <c r="J1333" s="105" t="str">
        <f>IF(B1333="","",_xlfn.XLOOKUP(N1333,#REF!,芝麻工资表!B:B))</f>
        <v/>
      </c>
      <c r="K1333" s="105" t="str">
        <f t="shared" si="120"/>
        <v/>
      </c>
      <c r="L1333" s="105" t="str">
        <f t="shared" si="121"/>
        <v/>
      </c>
      <c r="M1333" s="105" t="str">
        <f>IF(Q1333="","",_xlfn.XLOOKUP(Q1333,立项!W:W,立项!H:H))</f>
        <v/>
      </c>
      <c r="N1333" s="109" t="str">
        <f t="shared" si="122"/>
        <v/>
      </c>
      <c r="O1333" s="109" t="str">
        <f t="shared" si="123"/>
        <v/>
      </c>
      <c r="P1333" s="110" t="str">
        <f t="shared" si="124"/>
        <v/>
      </c>
      <c r="Q1333" s="114" t="str">
        <f t="shared" si="125"/>
        <v/>
      </c>
      <c r="R1333" s="82"/>
      <c r="S1333" s="81"/>
      <c r="T1333" s="81"/>
      <c r="U1333" s="81"/>
    </row>
    <row r="1334" s="72" customFormat="1" customHeight="1" spans="2:21">
      <c r="B1334" s="73"/>
      <c r="C1334" s="74"/>
      <c r="D1334" s="74"/>
      <c r="E1334" s="74"/>
      <c r="F1334" s="75"/>
      <c r="G1334" s="76"/>
      <c r="H1334" s="77"/>
      <c r="I1334" s="108" t="str">
        <f>IF(B1334="","",_xlfn.XLOOKUP(N1334,#REF!,#REF!))</f>
        <v/>
      </c>
      <c r="J1334" s="105" t="str">
        <f>IF(B1334="","",_xlfn.XLOOKUP(N1334,#REF!,芝麻工资表!B:B))</f>
        <v/>
      </c>
      <c r="K1334" s="105" t="str">
        <f t="shared" si="120"/>
        <v/>
      </c>
      <c r="L1334" s="105" t="str">
        <f t="shared" si="121"/>
        <v/>
      </c>
      <c r="M1334" s="105" t="str">
        <f>IF(Q1334="","",_xlfn.XLOOKUP(Q1334,立项!W:W,立项!H:H))</f>
        <v/>
      </c>
      <c r="N1334" s="109" t="str">
        <f t="shared" si="122"/>
        <v/>
      </c>
      <c r="O1334" s="109" t="str">
        <f t="shared" si="123"/>
        <v/>
      </c>
      <c r="P1334" s="110" t="str">
        <f t="shared" si="124"/>
        <v/>
      </c>
      <c r="Q1334" s="114" t="str">
        <f t="shared" si="125"/>
        <v/>
      </c>
      <c r="R1334" s="82"/>
      <c r="S1334" s="81"/>
      <c r="T1334" s="81"/>
      <c r="U1334" s="81"/>
    </row>
    <row r="1335" s="72" customFormat="1" customHeight="1" spans="2:21">
      <c r="B1335" s="73"/>
      <c r="C1335" s="74"/>
      <c r="D1335" s="74"/>
      <c r="E1335" s="74"/>
      <c r="F1335" s="75"/>
      <c r="G1335" s="76"/>
      <c r="H1335" s="77"/>
      <c r="I1335" s="108" t="str">
        <f>IF(B1335="","",_xlfn.XLOOKUP(N1335,#REF!,#REF!))</f>
        <v/>
      </c>
      <c r="J1335" s="105" t="str">
        <f>IF(B1335="","",_xlfn.XLOOKUP(N1335,#REF!,芝麻工资表!B:B))</f>
        <v/>
      </c>
      <c r="K1335" s="105" t="str">
        <f t="shared" si="120"/>
        <v/>
      </c>
      <c r="L1335" s="105" t="str">
        <f t="shared" si="121"/>
        <v/>
      </c>
      <c r="M1335" s="105" t="str">
        <f>IF(Q1335="","",_xlfn.XLOOKUP(Q1335,立项!W:W,立项!H:H))</f>
        <v/>
      </c>
      <c r="N1335" s="109" t="str">
        <f t="shared" si="122"/>
        <v/>
      </c>
      <c r="O1335" s="109" t="str">
        <f t="shared" si="123"/>
        <v/>
      </c>
      <c r="P1335" s="110" t="str">
        <f t="shared" si="124"/>
        <v/>
      </c>
      <c r="Q1335" s="114" t="str">
        <f t="shared" si="125"/>
        <v/>
      </c>
      <c r="R1335" s="82"/>
      <c r="S1335" s="81"/>
      <c r="T1335" s="81"/>
      <c r="U1335" s="81"/>
    </row>
    <row r="1336" s="72" customFormat="1" customHeight="1" spans="2:21">
      <c r="B1336" s="73"/>
      <c r="C1336" s="74"/>
      <c r="D1336" s="74"/>
      <c r="E1336" s="74"/>
      <c r="F1336" s="75"/>
      <c r="G1336" s="76"/>
      <c r="H1336" s="77"/>
      <c r="I1336" s="108" t="str">
        <f>IF(B1336="","",_xlfn.XLOOKUP(N1336,#REF!,#REF!))</f>
        <v/>
      </c>
      <c r="J1336" s="105" t="str">
        <f>IF(B1336="","",_xlfn.XLOOKUP(N1336,#REF!,芝麻工资表!B:B))</f>
        <v/>
      </c>
      <c r="K1336" s="105" t="str">
        <f t="shared" si="120"/>
        <v/>
      </c>
      <c r="L1336" s="105" t="str">
        <f t="shared" si="121"/>
        <v/>
      </c>
      <c r="M1336" s="105" t="str">
        <f>IF(Q1336="","",_xlfn.XLOOKUP(Q1336,立项!W:W,立项!H:H))</f>
        <v/>
      </c>
      <c r="N1336" s="109" t="str">
        <f t="shared" si="122"/>
        <v/>
      </c>
      <c r="O1336" s="109" t="str">
        <f t="shared" si="123"/>
        <v/>
      </c>
      <c r="P1336" s="110" t="str">
        <f t="shared" si="124"/>
        <v/>
      </c>
      <c r="Q1336" s="114" t="str">
        <f t="shared" si="125"/>
        <v/>
      </c>
      <c r="R1336" s="82"/>
      <c r="S1336" s="81"/>
      <c r="T1336" s="81"/>
      <c r="U1336" s="81"/>
    </row>
    <row r="1337" s="72" customFormat="1" customHeight="1" spans="2:21">
      <c r="B1337" s="73"/>
      <c r="C1337" s="74"/>
      <c r="D1337" s="74"/>
      <c r="E1337" s="74"/>
      <c r="F1337" s="75"/>
      <c r="G1337" s="76"/>
      <c r="H1337" s="77"/>
      <c r="I1337" s="108" t="str">
        <f>IF(B1337="","",_xlfn.XLOOKUP(N1337,#REF!,#REF!))</f>
        <v/>
      </c>
      <c r="J1337" s="105" t="str">
        <f>IF(B1337="","",_xlfn.XLOOKUP(N1337,#REF!,芝麻工资表!B:B))</f>
        <v/>
      </c>
      <c r="K1337" s="105" t="str">
        <f t="shared" si="120"/>
        <v/>
      </c>
      <c r="L1337" s="105" t="str">
        <f t="shared" si="121"/>
        <v/>
      </c>
      <c r="M1337" s="105" t="str">
        <f>IF(Q1337="","",_xlfn.XLOOKUP(Q1337,立项!W:W,立项!H:H))</f>
        <v/>
      </c>
      <c r="N1337" s="109" t="str">
        <f t="shared" si="122"/>
        <v/>
      </c>
      <c r="O1337" s="109" t="str">
        <f t="shared" si="123"/>
        <v/>
      </c>
      <c r="P1337" s="110" t="str">
        <f t="shared" si="124"/>
        <v/>
      </c>
      <c r="Q1337" s="114" t="str">
        <f t="shared" si="125"/>
        <v/>
      </c>
      <c r="R1337" s="82"/>
      <c r="S1337" s="81"/>
      <c r="T1337" s="81"/>
      <c r="U1337" s="81"/>
    </row>
    <row r="1338" s="72" customFormat="1" customHeight="1" spans="2:21">
      <c r="B1338" s="73"/>
      <c r="C1338" s="74"/>
      <c r="D1338" s="74"/>
      <c r="E1338" s="74"/>
      <c r="F1338" s="75"/>
      <c r="G1338" s="76"/>
      <c r="H1338" s="77"/>
      <c r="I1338" s="108" t="str">
        <f>IF(B1338="","",_xlfn.XLOOKUP(N1338,#REF!,#REF!))</f>
        <v/>
      </c>
      <c r="J1338" s="105" t="str">
        <f>IF(B1338="","",_xlfn.XLOOKUP(N1338,#REF!,芝麻工资表!B:B))</f>
        <v/>
      </c>
      <c r="K1338" s="105" t="str">
        <f t="shared" si="120"/>
        <v/>
      </c>
      <c r="L1338" s="105" t="str">
        <f t="shared" si="121"/>
        <v/>
      </c>
      <c r="M1338" s="105" t="str">
        <f>IF(Q1338="","",_xlfn.XLOOKUP(Q1338,立项!W:W,立项!H:H))</f>
        <v/>
      </c>
      <c r="N1338" s="109" t="str">
        <f t="shared" si="122"/>
        <v/>
      </c>
      <c r="O1338" s="109" t="str">
        <f t="shared" si="123"/>
        <v/>
      </c>
      <c r="P1338" s="110" t="str">
        <f t="shared" si="124"/>
        <v/>
      </c>
      <c r="Q1338" s="114" t="str">
        <f t="shared" si="125"/>
        <v/>
      </c>
      <c r="R1338" s="82"/>
      <c r="S1338" s="81"/>
      <c r="T1338" s="81"/>
      <c r="U1338" s="81"/>
    </row>
    <row r="1339" s="72" customFormat="1" customHeight="1" spans="2:21">
      <c r="B1339" s="73"/>
      <c r="C1339" s="74"/>
      <c r="D1339" s="74"/>
      <c r="E1339" s="74"/>
      <c r="F1339" s="75"/>
      <c r="G1339" s="76"/>
      <c r="H1339" s="77"/>
      <c r="I1339" s="108" t="str">
        <f>IF(B1339="","",_xlfn.XLOOKUP(N1339,#REF!,#REF!))</f>
        <v/>
      </c>
      <c r="J1339" s="105" t="str">
        <f>IF(B1339="","",_xlfn.XLOOKUP(N1339,#REF!,芝麻工资表!B:B))</f>
        <v/>
      </c>
      <c r="K1339" s="105" t="str">
        <f t="shared" si="120"/>
        <v/>
      </c>
      <c r="L1339" s="105" t="str">
        <f t="shared" si="121"/>
        <v/>
      </c>
      <c r="M1339" s="105" t="str">
        <f>IF(Q1339="","",_xlfn.XLOOKUP(Q1339,立项!W:W,立项!H:H))</f>
        <v/>
      </c>
      <c r="N1339" s="109" t="str">
        <f t="shared" si="122"/>
        <v/>
      </c>
      <c r="O1339" s="109" t="str">
        <f t="shared" si="123"/>
        <v/>
      </c>
      <c r="P1339" s="110" t="str">
        <f t="shared" si="124"/>
        <v/>
      </c>
      <c r="Q1339" s="114" t="str">
        <f t="shared" si="125"/>
        <v/>
      </c>
      <c r="R1339" s="82"/>
      <c r="S1339" s="81"/>
      <c r="T1339" s="81"/>
      <c r="U1339" s="81"/>
    </row>
    <row r="1340" s="72" customFormat="1" customHeight="1" spans="2:21">
      <c r="B1340" s="73"/>
      <c r="C1340" s="74"/>
      <c r="D1340" s="74"/>
      <c r="E1340" s="74"/>
      <c r="F1340" s="75"/>
      <c r="G1340" s="76"/>
      <c r="H1340" s="77"/>
      <c r="I1340" s="108" t="str">
        <f>IF(B1340="","",_xlfn.XLOOKUP(N1340,#REF!,#REF!))</f>
        <v/>
      </c>
      <c r="J1340" s="105" t="str">
        <f>IF(B1340="","",_xlfn.XLOOKUP(N1340,#REF!,芝麻工资表!B:B))</f>
        <v/>
      </c>
      <c r="K1340" s="105" t="str">
        <f t="shared" si="120"/>
        <v/>
      </c>
      <c r="L1340" s="105" t="str">
        <f t="shared" si="121"/>
        <v/>
      </c>
      <c r="M1340" s="105" t="str">
        <f>IF(Q1340="","",_xlfn.XLOOKUP(Q1340,立项!W:W,立项!H:H))</f>
        <v/>
      </c>
      <c r="N1340" s="109" t="str">
        <f t="shared" si="122"/>
        <v/>
      </c>
      <c r="O1340" s="109" t="str">
        <f t="shared" si="123"/>
        <v/>
      </c>
      <c r="P1340" s="110" t="str">
        <f t="shared" si="124"/>
        <v/>
      </c>
      <c r="Q1340" s="114" t="str">
        <f t="shared" si="125"/>
        <v/>
      </c>
      <c r="R1340" s="82"/>
      <c r="S1340" s="81"/>
      <c r="T1340" s="81"/>
      <c r="U1340" s="81"/>
    </row>
    <row r="1341" s="72" customFormat="1" customHeight="1" spans="2:21">
      <c r="B1341" s="73"/>
      <c r="C1341" s="74"/>
      <c r="D1341" s="74"/>
      <c r="E1341" s="74"/>
      <c r="F1341" s="75"/>
      <c r="G1341" s="76"/>
      <c r="H1341" s="77"/>
      <c r="I1341" s="108" t="str">
        <f>IF(B1341="","",_xlfn.XLOOKUP(N1341,#REF!,#REF!))</f>
        <v/>
      </c>
      <c r="J1341" s="105" t="str">
        <f>IF(B1341="","",_xlfn.XLOOKUP(N1341,#REF!,芝麻工资表!B:B))</f>
        <v/>
      </c>
      <c r="K1341" s="105" t="str">
        <f t="shared" si="120"/>
        <v/>
      </c>
      <c r="L1341" s="105" t="str">
        <f t="shared" si="121"/>
        <v/>
      </c>
      <c r="M1341" s="105" t="str">
        <f>IF(Q1341="","",_xlfn.XLOOKUP(Q1341,立项!W:W,立项!H:H))</f>
        <v/>
      </c>
      <c r="N1341" s="109" t="str">
        <f t="shared" si="122"/>
        <v/>
      </c>
      <c r="O1341" s="109" t="str">
        <f t="shared" si="123"/>
        <v/>
      </c>
      <c r="P1341" s="110" t="str">
        <f t="shared" si="124"/>
        <v/>
      </c>
      <c r="Q1341" s="114" t="str">
        <f t="shared" si="125"/>
        <v/>
      </c>
      <c r="R1341" s="82"/>
      <c r="S1341" s="81"/>
      <c r="T1341" s="81"/>
      <c r="U1341" s="81"/>
    </row>
    <row r="1342" s="72" customFormat="1" customHeight="1" spans="2:21">
      <c r="B1342" s="73"/>
      <c r="C1342" s="74"/>
      <c r="D1342" s="74"/>
      <c r="E1342" s="74"/>
      <c r="F1342" s="75"/>
      <c r="G1342" s="76"/>
      <c r="H1342" s="77"/>
      <c r="I1342" s="108" t="str">
        <f>IF(B1342="","",_xlfn.XLOOKUP(N1342,#REF!,#REF!))</f>
        <v/>
      </c>
      <c r="J1342" s="105" t="str">
        <f>IF(B1342="","",_xlfn.XLOOKUP(N1342,#REF!,芝麻工资表!B:B))</f>
        <v/>
      </c>
      <c r="K1342" s="105" t="str">
        <f t="shared" si="120"/>
        <v/>
      </c>
      <c r="L1342" s="105" t="str">
        <f t="shared" si="121"/>
        <v/>
      </c>
      <c r="M1342" s="105" t="str">
        <f>IF(Q1342="","",_xlfn.XLOOKUP(Q1342,立项!W:W,立项!H:H))</f>
        <v/>
      </c>
      <c r="N1342" s="109" t="str">
        <f t="shared" si="122"/>
        <v/>
      </c>
      <c r="O1342" s="109" t="str">
        <f t="shared" si="123"/>
        <v/>
      </c>
      <c r="P1342" s="110" t="str">
        <f t="shared" si="124"/>
        <v/>
      </c>
      <c r="Q1342" s="114" t="str">
        <f t="shared" si="125"/>
        <v/>
      </c>
      <c r="R1342" s="82"/>
      <c r="S1342" s="81"/>
      <c r="T1342" s="81"/>
      <c r="U1342" s="81"/>
    </row>
    <row r="1343" s="72" customFormat="1" customHeight="1" spans="2:21">
      <c r="B1343" s="73"/>
      <c r="C1343" s="74"/>
      <c r="D1343" s="74"/>
      <c r="E1343" s="74"/>
      <c r="F1343" s="75"/>
      <c r="G1343" s="76"/>
      <c r="H1343" s="77"/>
      <c r="I1343" s="108" t="str">
        <f>IF(B1343="","",_xlfn.XLOOKUP(N1343,#REF!,#REF!))</f>
        <v/>
      </c>
      <c r="J1343" s="105" t="str">
        <f>IF(B1343="","",_xlfn.XLOOKUP(N1343,#REF!,芝麻工资表!B:B))</f>
        <v/>
      </c>
      <c r="K1343" s="105" t="str">
        <f t="shared" si="120"/>
        <v/>
      </c>
      <c r="L1343" s="105" t="str">
        <f t="shared" si="121"/>
        <v/>
      </c>
      <c r="M1343" s="105" t="str">
        <f>IF(Q1343="","",_xlfn.XLOOKUP(Q1343,立项!W:W,立项!H:H))</f>
        <v/>
      </c>
      <c r="N1343" s="109" t="str">
        <f t="shared" si="122"/>
        <v/>
      </c>
      <c r="O1343" s="109" t="str">
        <f t="shared" si="123"/>
        <v/>
      </c>
      <c r="P1343" s="110" t="str">
        <f t="shared" si="124"/>
        <v/>
      </c>
      <c r="Q1343" s="114" t="str">
        <f t="shared" si="125"/>
        <v/>
      </c>
      <c r="R1343" s="82"/>
      <c r="S1343" s="81"/>
      <c r="T1343" s="81"/>
      <c r="U1343" s="81"/>
    </row>
    <row r="1344" s="72" customFormat="1" customHeight="1" spans="2:21">
      <c r="B1344" s="73"/>
      <c r="C1344" s="74"/>
      <c r="D1344" s="74"/>
      <c r="E1344" s="74"/>
      <c r="F1344" s="75"/>
      <c r="G1344" s="76"/>
      <c r="H1344" s="77"/>
      <c r="I1344" s="108" t="str">
        <f>IF(B1344="","",_xlfn.XLOOKUP(N1344,#REF!,#REF!))</f>
        <v/>
      </c>
      <c r="J1344" s="105" t="str">
        <f>IF(B1344="","",_xlfn.XLOOKUP(N1344,#REF!,芝麻工资表!B:B))</f>
        <v/>
      </c>
      <c r="K1344" s="105" t="str">
        <f t="shared" si="120"/>
        <v/>
      </c>
      <c r="L1344" s="105" t="str">
        <f t="shared" si="121"/>
        <v/>
      </c>
      <c r="M1344" s="105" t="str">
        <f>IF(Q1344="","",_xlfn.XLOOKUP(Q1344,立项!W:W,立项!H:H))</f>
        <v/>
      </c>
      <c r="N1344" s="109" t="str">
        <f t="shared" si="122"/>
        <v/>
      </c>
      <c r="O1344" s="109" t="str">
        <f t="shared" si="123"/>
        <v/>
      </c>
      <c r="P1344" s="110" t="str">
        <f t="shared" si="124"/>
        <v/>
      </c>
      <c r="Q1344" s="114" t="str">
        <f t="shared" si="125"/>
        <v/>
      </c>
      <c r="R1344" s="82"/>
      <c r="S1344" s="81"/>
      <c r="T1344" s="81"/>
      <c r="U1344" s="81"/>
    </row>
    <row r="1345" s="72" customFormat="1" customHeight="1" spans="2:21">
      <c r="B1345" s="73"/>
      <c r="C1345" s="74"/>
      <c r="D1345" s="74"/>
      <c r="E1345" s="74"/>
      <c r="F1345" s="75"/>
      <c r="G1345" s="76"/>
      <c r="H1345" s="77"/>
      <c r="I1345" s="108" t="str">
        <f>IF(B1345="","",_xlfn.XLOOKUP(N1345,#REF!,#REF!))</f>
        <v/>
      </c>
      <c r="J1345" s="105" t="str">
        <f>IF(B1345="","",_xlfn.XLOOKUP(N1345,#REF!,芝麻工资表!B:B))</f>
        <v/>
      </c>
      <c r="K1345" s="105" t="str">
        <f t="shared" si="120"/>
        <v/>
      </c>
      <c r="L1345" s="105" t="str">
        <f t="shared" si="121"/>
        <v/>
      </c>
      <c r="M1345" s="105" t="str">
        <f>IF(Q1345="","",_xlfn.XLOOKUP(Q1345,立项!W:W,立项!H:H))</f>
        <v/>
      </c>
      <c r="N1345" s="109" t="str">
        <f t="shared" si="122"/>
        <v/>
      </c>
      <c r="O1345" s="109" t="str">
        <f t="shared" si="123"/>
        <v/>
      </c>
      <c r="P1345" s="110" t="str">
        <f t="shared" si="124"/>
        <v/>
      </c>
      <c r="Q1345" s="114" t="str">
        <f t="shared" si="125"/>
        <v/>
      </c>
      <c r="R1345" s="82"/>
      <c r="S1345" s="81"/>
      <c r="T1345" s="81"/>
      <c r="U1345" s="81"/>
    </row>
    <row r="1346" s="72" customFormat="1" customHeight="1" spans="2:21">
      <c r="B1346" s="73"/>
      <c r="C1346" s="74"/>
      <c r="D1346" s="74"/>
      <c r="E1346" s="74"/>
      <c r="F1346" s="75"/>
      <c r="G1346" s="76"/>
      <c r="H1346" s="77"/>
      <c r="I1346" s="108" t="str">
        <f>IF(B1346="","",_xlfn.XLOOKUP(N1346,#REF!,#REF!))</f>
        <v/>
      </c>
      <c r="J1346" s="105" t="str">
        <f>IF(B1346="","",_xlfn.XLOOKUP(N1346,#REF!,芝麻工资表!B:B))</f>
        <v/>
      </c>
      <c r="K1346" s="105" t="str">
        <f t="shared" ref="K1346:K1409" si="126">IF(F1346="","",F1346-L1346)</f>
        <v/>
      </c>
      <c r="L1346" s="105" t="str">
        <f t="shared" ref="L1346:L1409" si="127">IF(F1346="","",F1346*G1346/(1+G1346))</f>
        <v/>
      </c>
      <c r="M1346" s="105" t="str">
        <f>IF(Q1346="","",_xlfn.XLOOKUP(Q1346,立项!W:W,立项!H:H))</f>
        <v/>
      </c>
      <c r="N1346" s="109" t="str">
        <f t="shared" ref="N1346:N1409" si="128">IF(H1346="","",LEFT(B1346,7))</f>
        <v/>
      </c>
      <c r="O1346" s="109" t="str">
        <f t="shared" ref="O1346:O1409" si="129">IF(H1346="","",MONTH(H1346))</f>
        <v/>
      </c>
      <c r="P1346" s="110" t="str">
        <f t="shared" ref="P1346:P1409" si="130">IF(H1346="","",DAY(H1346))</f>
        <v/>
      </c>
      <c r="Q1346" s="114" t="str">
        <f t="shared" ref="Q1346:Q1409" si="131">IF(B1346="","",MID(B1346,9,16))</f>
        <v/>
      </c>
      <c r="R1346" s="82"/>
      <c r="S1346" s="81"/>
      <c r="T1346" s="81"/>
      <c r="U1346" s="81"/>
    </row>
    <row r="1347" s="72" customFormat="1" customHeight="1" spans="2:21">
      <c r="B1347" s="73"/>
      <c r="C1347" s="74"/>
      <c r="D1347" s="74"/>
      <c r="E1347" s="74"/>
      <c r="F1347" s="75"/>
      <c r="G1347" s="76"/>
      <c r="H1347" s="77"/>
      <c r="I1347" s="108" t="str">
        <f>IF(B1347="","",_xlfn.XLOOKUP(N1347,#REF!,#REF!))</f>
        <v/>
      </c>
      <c r="J1347" s="105" t="str">
        <f>IF(B1347="","",_xlfn.XLOOKUP(N1347,#REF!,芝麻工资表!B:B))</f>
        <v/>
      </c>
      <c r="K1347" s="105" t="str">
        <f t="shared" si="126"/>
        <v/>
      </c>
      <c r="L1347" s="105" t="str">
        <f t="shared" si="127"/>
        <v/>
      </c>
      <c r="M1347" s="105" t="str">
        <f>IF(Q1347="","",_xlfn.XLOOKUP(Q1347,立项!W:W,立项!H:H))</f>
        <v/>
      </c>
      <c r="N1347" s="109" t="str">
        <f t="shared" si="128"/>
        <v/>
      </c>
      <c r="O1347" s="109" t="str">
        <f t="shared" si="129"/>
        <v/>
      </c>
      <c r="P1347" s="110" t="str">
        <f t="shared" si="130"/>
        <v/>
      </c>
      <c r="Q1347" s="114" t="str">
        <f t="shared" si="131"/>
        <v/>
      </c>
      <c r="R1347" s="82"/>
      <c r="S1347" s="81"/>
      <c r="T1347" s="81"/>
      <c r="U1347" s="81"/>
    </row>
    <row r="1348" s="72" customFormat="1" customHeight="1" spans="2:21">
      <c r="B1348" s="73"/>
      <c r="C1348" s="74"/>
      <c r="D1348" s="74"/>
      <c r="E1348" s="74"/>
      <c r="F1348" s="75"/>
      <c r="G1348" s="76"/>
      <c r="H1348" s="77"/>
      <c r="I1348" s="108" t="str">
        <f>IF(B1348="","",_xlfn.XLOOKUP(N1348,#REF!,#REF!))</f>
        <v/>
      </c>
      <c r="J1348" s="105" t="str">
        <f>IF(B1348="","",_xlfn.XLOOKUP(N1348,#REF!,芝麻工资表!B:B))</f>
        <v/>
      </c>
      <c r="K1348" s="105" t="str">
        <f t="shared" si="126"/>
        <v/>
      </c>
      <c r="L1348" s="105" t="str">
        <f t="shared" si="127"/>
        <v/>
      </c>
      <c r="M1348" s="105" t="str">
        <f>IF(Q1348="","",_xlfn.XLOOKUP(Q1348,立项!W:W,立项!H:H))</f>
        <v/>
      </c>
      <c r="N1348" s="109" t="str">
        <f t="shared" si="128"/>
        <v/>
      </c>
      <c r="O1348" s="109" t="str">
        <f t="shared" si="129"/>
        <v/>
      </c>
      <c r="P1348" s="110" t="str">
        <f t="shared" si="130"/>
        <v/>
      </c>
      <c r="Q1348" s="114" t="str">
        <f t="shared" si="131"/>
        <v/>
      </c>
      <c r="R1348" s="82"/>
      <c r="S1348" s="81"/>
      <c r="T1348" s="81"/>
      <c r="U1348" s="81"/>
    </row>
    <row r="1349" s="72" customFormat="1" customHeight="1" spans="2:21">
      <c r="B1349" s="73"/>
      <c r="C1349" s="74"/>
      <c r="D1349" s="74"/>
      <c r="E1349" s="74"/>
      <c r="F1349" s="75"/>
      <c r="G1349" s="76"/>
      <c r="H1349" s="77"/>
      <c r="I1349" s="108" t="str">
        <f>IF(B1349="","",_xlfn.XLOOKUP(N1349,#REF!,#REF!))</f>
        <v/>
      </c>
      <c r="J1349" s="105" t="str">
        <f>IF(B1349="","",_xlfn.XLOOKUP(N1349,#REF!,芝麻工资表!B:B))</f>
        <v/>
      </c>
      <c r="K1349" s="105" t="str">
        <f t="shared" si="126"/>
        <v/>
      </c>
      <c r="L1349" s="105" t="str">
        <f t="shared" si="127"/>
        <v/>
      </c>
      <c r="M1349" s="105" t="str">
        <f>IF(Q1349="","",_xlfn.XLOOKUP(Q1349,立项!W:W,立项!H:H))</f>
        <v/>
      </c>
      <c r="N1349" s="109" t="str">
        <f t="shared" si="128"/>
        <v/>
      </c>
      <c r="O1349" s="109" t="str">
        <f t="shared" si="129"/>
        <v/>
      </c>
      <c r="P1349" s="110" t="str">
        <f t="shared" si="130"/>
        <v/>
      </c>
      <c r="Q1349" s="114" t="str">
        <f t="shared" si="131"/>
        <v/>
      </c>
      <c r="R1349" s="82"/>
      <c r="S1349" s="81"/>
      <c r="T1349" s="81"/>
      <c r="U1349" s="81"/>
    </row>
    <row r="1350" s="72" customFormat="1" customHeight="1" spans="2:21">
      <c r="B1350" s="73"/>
      <c r="C1350" s="74"/>
      <c r="D1350" s="74"/>
      <c r="E1350" s="74"/>
      <c r="F1350" s="75"/>
      <c r="G1350" s="76"/>
      <c r="H1350" s="77"/>
      <c r="I1350" s="108" t="str">
        <f>IF(B1350="","",_xlfn.XLOOKUP(N1350,#REF!,#REF!))</f>
        <v/>
      </c>
      <c r="J1350" s="105" t="str">
        <f>IF(B1350="","",_xlfn.XLOOKUP(N1350,#REF!,芝麻工资表!B:B))</f>
        <v/>
      </c>
      <c r="K1350" s="105" t="str">
        <f t="shared" si="126"/>
        <v/>
      </c>
      <c r="L1350" s="105" t="str">
        <f t="shared" si="127"/>
        <v/>
      </c>
      <c r="M1350" s="105" t="str">
        <f>IF(Q1350="","",_xlfn.XLOOKUP(Q1350,立项!W:W,立项!H:H))</f>
        <v/>
      </c>
      <c r="N1350" s="109" t="str">
        <f t="shared" si="128"/>
        <v/>
      </c>
      <c r="O1350" s="109" t="str">
        <f t="shared" si="129"/>
        <v/>
      </c>
      <c r="P1350" s="110" t="str">
        <f t="shared" si="130"/>
        <v/>
      </c>
      <c r="Q1350" s="114" t="str">
        <f t="shared" si="131"/>
        <v/>
      </c>
      <c r="R1350" s="82"/>
      <c r="S1350" s="81"/>
      <c r="T1350" s="81"/>
      <c r="U1350" s="81"/>
    </row>
    <row r="1351" s="72" customFormat="1" customHeight="1" spans="2:21">
      <c r="B1351" s="73"/>
      <c r="C1351" s="74"/>
      <c r="D1351" s="74"/>
      <c r="E1351" s="74"/>
      <c r="F1351" s="75"/>
      <c r="G1351" s="76"/>
      <c r="H1351" s="77"/>
      <c r="I1351" s="108" t="str">
        <f>IF(B1351="","",_xlfn.XLOOKUP(N1351,#REF!,#REF!))</f>
        <v/>
      </c>
      <c r="J1351" s="105" t="str">
        <f>IF(B1351="","",_xlfn.XLOOKUP(N1351,#REF!,芝麻工资表!B:B))</f>
        <v/>
      </c>
      <c r="K1351" s="105" t="str">
        <f t="shared" si="126"/>
        <v/>
      </c>
      <c r="L1351" s="105" t="str">
        <f t="shared" si="127"/>
        <v/>
      </c>
      <c r="M1351" s="105" t="str">
        <f>IF(Q1351="","",_xlfn.XLOOKUP(Q1351,立项!W:W,立项!H:H))</f>
        <v/>
      </c>
      <c r="N1351" s="109" t="str">
        <f t="shared" si="128"/>
        <v/>
      </c>
      <c r="O1351" s="109" t="str">
        <f t="shared" si="129"/>
        <v/>
      </c>
      <c r="P1351" s="110" t="str">
        <f t="shared" si="130"/>
        <v/>
      </c>
      <c r="Q1351" s="114" t="str">
        <f t="shared" si="131"/>
        <v/>
      </c>
      <c r="R1351" s="82"/>
      <c r="S1351" s="81"/>
      <c r="T1351" s="81"/>
      <c r="U1351" s="81"/>
    </row>
    <row r="1352" s="72" customFormat="1" customHeight="1" spans="2:21">
      <c r="B1352" s="73"/>
      <c r="C1352" s="74"/>
      <c r="D1352" s="74"/>
      <c r="E1352" s="74"/>
      <c r="F1352" s="75"/>
      <c r="G1352" s="76"/>
      <c r="H1352" s="77"/>
      <c r="I1352" s="108" t="str">
        <f>IF(B1352="","",_xlfn.XLOOKUP(N1352,#REF!,#REF!))</f>
        <v/>
      </c>
      <c r="J1352" s="105" t="str">
        <f>IF(B1352="","",_xlfn.XLOOKUP(N1352,#REF!,芝麻工资表!B:B))</f>
        <v/>
      </c>
      <c r="K1352" s="105" t="str">
        <f t="shared" si="126"/>
        <v/>
      </c>
      <c r="L1352" s="105" t="str">
        <f t="shared" si="127"/>
        <v/>
      </c>
      <c r="M1352" s="105" t="str">
        <f>IF(Q1352="","",_xlfn.XLOOKUP(Q1352,立项!W:W,立项!H:H))</f>
        <v/>
      </c>
      <c r="N1352" s="109" t="str">
        <f t="shared" si="128"/>
        <v/>
      </c>
      <c r="O1352" s="109" t="str">
        <f t="shared" si="129"/>
        <v/>
      </c>
      <c r="P1352" s="110" t="str">
        <f t="shared" si="130"/>
        <v/>
      </c>
      <c r="Q1352" s="114" t="str">
        <f t="shared" si="131"/>
        <v/>
      </c>
      <c r="R1352" s="82"/>
      <c r="S1352" s="81"/>
      <c r="T1352" s="81"/>
      <c r="U1352" s="81"/>
    </row>
    <row r="1353" s="72" customFormat="1" customHeight="1" spans="2:21">
      <c r="B1353" s="73"/>
      <c r="C1353" s="74"/>
      <c r="D1353" s="74"/>
      <c r="E1353" s="74"/>
      <c r="F1353" s="75"/>
      <c r="G1353" s="76"/>
      <c r="H1353" s="77"/>
      <c r="I1353" s="108" t="str">
        <f>IF(B1353="","",_xlfn.XLOOKUP(N1353,#REF!,#REF!))</f>
        <v/>
      </c>
      <c r="J1353" s="105" t="str">
        <f>IF(B1353="","",_xlfn.XLOOKUP(N1353,#REF!,芝麻工资表!B:B))</f>
        <v/>
      </c>
      <c r="K1353" s="105" t="str">
        <f t="shared" si="126"/>
        <v/>
      </c>
      <c r="L1353" s="105" t="str">
        <f t="shared" si="127"/>
        <v/>
      </c>
      <c r="M1353" s="105" t="str">
        <f>IF(Q1353="","",_xlfn.XLOOKUP(Q1353,立项!W:W,立项!H:H))</f>
        <v/>
      </c>
      <c r="N1353" s="109" t="str">
        <f t="shared" si="128"/>
        <v/>
      </c>
      <c r="O1353" s="109" t="str">
        <f t="shared" si="129"/>
        <v/>
      </c>
      <c r="P1353" s="110" t="str">
        <f t="shared" si="130"/>
        <v/>
      </c>
      <c r="Q1353" s="114" t="str">
        <f t="shared" si="131"/>
        <v/>
      </c>
      <c r="R1353" s="82"/>
      <c r="S1353" s="81"/>
      <c r="T1353" s="81"/>
      <c r="U1353" s="81"/>
    </row>
    <row r="1354" s="72" customFormat="1" customHeight="1" spans="2:21">
      <c r="B1354" s="73"/>
      <c r="C1354" s="74"/>
      <c r="D1354" s="74"/>
      <c r="E1354" s="74"/>
      <c r="F1354" s="75"/>
      <c r="G1354" s="76"/>
      <c r="H1354" s="77"/>
      <c r="I1354" s="108" t="str">
        <f>IF(B1354="","",_xlfn.XLOOKUP(N1354,#REF!,#REF!))</f>
        <v/>
      </c>
      <c r="J1354" s="105" t="str">
        <f>IF(B1354="","",_xlfn.XLOOKUP(N1354,#REF!,芝麻工资表!B:B))</f>
        <v/>
      </c>
      <c r="K1354" s="105" t="str">
        <f t="shared" si="126"/>
        <v/>
      </c>
      <c r="L1354" s="105" t="str">
        <f t="shared" si="127"/>
        <v/>
      </c>
      <c r="M1354" s="105" t="str">
        <f>IF(Q1354="","",_xlfn.XLOOKUP(Q1354,立项!W:W,立项!H:H))</f>
        <v/>
      </c>
      <c r="N1354" s="109" t="str">
        <f t="shared" si="128"/>
        <v/>
      </c>
      <c r="O1354" s="109" t="str">
        <f t="shared" si="129"/>
        <v/>
      </c>
      <c r="P1354" s="110" t="str">
        <f t="shared" si="130"/>
        <v/>
      </c>
      <c r="Q1354" s="114" t="str">
        <f t="shared" si="131"/>
        <v/>
      </c>
      <c r="R1354" s="82"/>
      <c r="S1354" s="81"/>
      <c r="T1354" s="81"/>
      <c r="U1354" s="81"/>
    </row>
    <row r="1355" s="72" customFormat="1" customHeight="1" spans="2:21">
      <c r="B1355" s="73"/>
      <c r="C1355" s="74"/>
      <c r="D1355" s="74"/>
      <c r="E1355" s="74"/>
      <c r="F1355" s="75"/>
      <c r="G1355" s="76"/>
      <c r="H1355" s="77"/>
      <c r="I1355" s="108" t="str">
        <f>IF(B1355="","",_xlfn.XLOOKUP(N1355,#REF!,#REF!))</f>
        <v/>
      </c>
      <c r="J1355" s="105" t="str">
        <f>IF(B1355="","",_xlfn.XLOOKUP(N1355,#REF!,芝麻工资表!B:B))</f>
        <v/>
      </c>
      <c r="K1355" s="105" t="str">
        <f t="shared" si="126"/>
        <v/>
      </c>
      <c r="L1355" s="105" t="str">
        <f t="shared" si="127"/>
        <v/>
      </c>
      <c r="M1355" s="105" t="str">
        <f>IF(Q1355="","",_xlfn.XLOOKUP(Q1355,立项!W:W,立项!H:H))</f>
        <v/>
      </c>
      <c r="N1355" s="109" t="str">
        <f t="shared" si="128"/>
        <v/>
      </c>
      <c r="O1355" s="109" t="str">
        <f t="shared" si="129"/>
        <v/>
      </c>
      <c r="P1355" s="110" t="str">
        <f t="shared" si="130"/>
        <v/>
      </c>
      <c r="Q1355" s="114" t="str">
        <f t="shared" si="131"/>
        <v/>
      </c>
      <c r="R1355" s="82"/>
      <c r="S1355" s="81"/>
      <c r="T1355" s="81"/>
      <c r="U1355" s="81"/>
    </row>
    <row r="1356" s="72" customFormat="1" customHeight="1" spans="2:21">
      <c r="B1356" s="73"/>
      <c r="C1356" s="74"/>
      <c r="D1356" s="74"/>
      <c r="E1356" s="74"/>
      <c r="F1356" s="75"/>
      <c r="G1356" s="76"/>
      <c r="H1356" s="77"/>
      <c r="I1356" s="108" t="str">
        <f>IF(B1356="","",_xlfn.XLOOKUP(N1356,#REF!,#REF!))</f>
        <v/>
      </c>
      <c r="J1356" s="105" t="str">
        <f>IF(B1356="","",_xlfn.XLOOKUP(N1356,#REF!,芝麻工资表!B:B))</f>
        <v/>
      </c>
      <c r="K1356" s="105" t="str">
        <f t="shared" si="126"/>
        <v/>
      </c>
      <c r="L1356" s="105" t="str">
        <f t="shared" si="127"/>
        <v/>
      </c>
      <c r="M1356" s="105" t="str">
        <f>IF(Q1356="","",_xlfn.XLOOKUP(Q1356,立项!W:W,立项!H:H))</f>
        <v/>
      </c>
      <c r="N1356" s="109" t="str">
        <f t="shared" si="128"/>
        <v/>
      </c>
      <c r="O1356" s="109" t="str">
        <f t="shared" si="129"/>
        <v/>
      </c>
      <c r="P1356" s="110" t="str">
        <f t="shared" si="130"/>
        <v/>
      </c>
      <c r="Q1356" s="114" t="str">
        <f t="shared" si="131"/>
        <v/>
      </c>
      <c r="R1356" s="82"/>
      <c r="S1356" s="81"/>
      <c r="T1356" s="81"/>
      <c r="U1356" s="81"/>
    </row>
    <row r="1357" s="72" customFormat="1" customHeight="1" spans="2:21">
      <c r="B1357" s="73"/>
      <c r="C1357" s="74"/>
      <c r="D1357" s="74"/>
      <c r="E1357" s="74"/>
      <c r="F1357" s="75"/>
      <c r="G1357" s="76"/>
      <c r="H1357" s="77"/>
      <c r="I1357" s="108" t="str">
        <f>IF(B1357="","",_xlfn.XLOOKUP(N1357,#REF!,#REF!))</f>
        <v/>
      </c>
      <c r="J1357" s="105" t="str">
        <f>IF(B1357="","",_xlfn.XLOOKUP(N1357,#REF!,芝麻工资表!B:B))</f>
        <v/>
      </c>
      <c r="K1357" s="105" t="str">
        <f t="shared" si="126"/>
        <v/>
      </c>
      <c r="L1357" s="105" t="str">
        <f t="shared" si="127"/>
        <v/>
      </c>
      <c r="M1357" s="105" t="str">
        <f>IF(Q1357="","",_xlfn.XLOOKUP(Q1357,立项!W:W,立项!H:H))</f>
        <v/>
      </c>
      <c r="N1357" s="109" t="str">
        <f t="shared" si="128"/>
        <v/>
      </c>
      <c r="O1357" s="109" t="str">
        <f t="shared" si="129"/>
        <v/>
      </c>
      <c r="P1357" s="110" t="str">
        <f t="shared" si="130"/>
        <v/>
      </c>
      <c r="Q1357" s="114" t="str">
        <f t="shared" si="131"/>
        <v/>
      </c>
      <c r="R1357" s="82"/>
      <c r="S1357" s="81"/>
      <c r="T1357" s="81"/>
      <c r="U1357" s="81"/>
    </row>
    <row r="1358" s="72" customFormat="1" customHeight="1" spans="2:21">
      <c r="B1358" s="73"/>
      <c r="C1358" s="74"/>
      <c r="D1358" s="74"/>
      <c r="E1358" s="74"/>
      <c r="F1358" s="75"/>
      <c r="G1358" s="76"/>
      <c r="H1358" s="77"/>
      <c r="I1358" s="108" t="str">
        <f>IF(B1358="","",_xlfn.XLOOKUP(N1358,#REF!,#REF!))</f>
        <v/>
      </c>
      <c r="J1358" s="105" t="str">
        <f>IF(B1358="","",_xlfn.XLOOKUP(N1358,#REF!,芝麻工资表!B:B))</f>
        <v/>
      </c>
      <c r="K1358" s="105" t="str">
        <f t="shared" si="126"/>
        <v/>
      </c>
      <c r="L1358" s="105" t="str">
        <f t="shared" si="127"/>
        <v/>
      </c>
      <c r="M1358" s="105" t="str">
        <f>IF(Q1358="","",_xlfn.XLOOKUP(Q1358,立项!W:W,立项!H:H))</f>
        <v/>
      </c>
      <c r="N1358" s="109" t="str">
        <f t="shared" si="128"/>
        <v/>
      </c>
      <c r="O1358" s="109" t="str">
        <f t="shared" si="129"/>
        <v/>
      </c>
      <c r="P1358" s="110" t="str">
        <f t="shared" si="130"/>
        <v/>
      </c>
      <c r="Q1358" s="114" t="str">
        <f t="shared" si="131"/>
        <v/>
      </c>
      <c r="R1358" s="82"/>
      <c r="S1358" s="81"/>
      <c r="T1358" s="81"/>
      <c r="U1358" s="81"/>
    </row>
    <row r="1359" s="72" customFormat="1" customHeight="1" spans="2:21">
      <c r="B1359" s="73"/>
      <c r="C1359" s="74"/>
      <c r="D1359" s="74"/>
      <c r="E1359" s="74"/>
      <c r="F1359" s="75"/>
      <c r="G1359" s="76"/>
      <c r="H1359" s="77"/>
      <c r="I1359" s="108" t="str">
        <f>IF(B1359="","",_xlfn.XLOOKUP(N1359,#REF!,#REF!))</f>
        <v/>
      </c>
      <c r="J1359" s="105" t="str">
        <f>IF(B1359="","",_xlfn.XLOOKUP(N1359,#REF!,芝麻工资表!B:B))</f>
        <v/>
      </c>
      <c r="K1359" s="105" t="str">
        <f t="shared" si="126"/>
        <v/>
      </c>
      <c r="L1359" s="105" t="str">
        <f t="shared" si="127"/>
        <v/>
      </c>
      <c r="M1359" s="105" t="str">
        <f>IF(Q1359="","",_xlfn.XLOOKUP(Q1359,立项!W:W,立项!H:H))</f>
        <v/>
      </c>
      <c r="N1359" s="109" t="str">
        <f t="shared" si="128"/>
        <v/>
      </c>
      <c r="O1359" s="109" t="str">
        <f t="shared" si="129"/>
        <v/>
      </c>
      <c r="P1359" s="110" t="str">
        <f t="shared" si="130"/>
        <v/>
      </c>
      <c r="Q1359" s="114" t="str">
        <f t="shared" si="131"/>
        <v/>
      </c>
      <c r="R1359" s="82"/>
      <c r="S1359" s="81"/>
      <c r="T1359" s="81"/>
      <c r="U1359" s="81"/>
    </row>
    <row r="1360" s="72" customFormat="1" customHeight="1" spans="2:21">
      <c r="B1360" s="73"/>
      <c r="C1360" s="74"/>
      <c r="D1360" s="74"/>
      <c r="E1360" s="74"/>
      <c r="F1360" s="75"/>
      <c r="G1360" s="76"/>
      <c r="H1360" s="77"/>
      <c r="I1360" s="108" t="str">
        <f>IF(B1360="","",_xlfn.XLOOKUP(N1360,#REF!,#REF!))</f>
        <v/>
      </c>
      <c r="J1360" s="105" t="str">
        <f>IF(B1360="","",_xlfn.XLOOKUP(N1360,#REF!,芝麻工资表!B:B))</f>
        <v/>
      </c>
      <c r="K1360" s="105" t="str">
        <f t="shared" si="126"/>
        <v/>
      </c>
      <c r="L1360" s="105" t="str">
        <f t="shared" si="127"/>
        <v/>
      </c>
      <c r="M1360" s="105" t="str">
        <f>IF(Q1360="","",_xlfn.XLOOKUP(Q1360,立项!W:W,立项!H:H))</f>
        <v/>
      </c>
      <c r="N1360" s="109" t="str">
        <f t="shared" si="128"/>
        <v/>
      </c>
      <c r="O1360" s="109" t="str">
        <f t="shared" si="129"/>
        <v/>
      </c>
      <c r="P1360" s="110" t="str">
        <f t="shared" si="130"/>
        <v/>
      </c>
      <c r="Q1360" s="114" t="str">
        <f t="shared" si="131"/>
        <v/>
      </c>
      <c r="R1360" s="82"/>
      <c r="S1360" s="81"/>
      <c r="T1360" s="81"/>
      <c r="U1360" s="81"/>
    </row>
    <row r="1361" s="72" customFormat="1" customHeight="1" spans="2:21">
      <c r="B1361" s="73"/>
      <c r="C1361" s="74"/>
      <c r="D1361" s="74"/>
      <c r="E1361" s="74"/>
      <c r="F1361" s="75"/>
      <c r="G1361" s="76"/>
      <c r="H1361" s="77"/>
      <c r="I1361" s="108" t="str">
        <f>IF(B1361="","",_xlfn.XLOOKUP(N1361,#REF!,#REF!))</f>
        <v/>
      </c>
      <c r="J1361" s="105" t="str">
        <f>IF(B1361="","",_xlfn.XLOOKUP(N1361,#REF!,芝麻工资表!B:B))</f>
        <v/>
      </c>
      <c r="K1361" s="105" t="str">
        <f t="shared" si="126"/>
        <v/>
      </c>
      <c r="L1361" s="105" t="str">
        <f t="shared" si="127"/>
        <v/>
      </c>
      <c r="M1361" s="105" t="str">
        <f>IF(Q1361="","",_xlfn.XLOOKUP(Q1361,立项!W:W,立项!H:H))</f>
        <v/>
      </c>
      <c r="N1361" s="109" t="str">
        <f t="shared" si="128"/>
        <v/>
      </c>
      <c r="O1361" s="109" t="str">
        <f t="shared" si="129"/>
        <v/>
      </c>
      <c r="P1361" s="110" t="str">
        <f t="shared" si="130"/>
        <v/>
      </c>
      <c r="Q1361" s="114" t="str">
        <f t="shared" si="131"/>
        <v/>
      </c>
      <c r="R1361" s="82"/>
      <c r="S1361" s="81"/>
      <c r="T1361" s="81"/>
      <c r="U1361" s="81"/>
    </row>
    <row r="1362" s="72" customFormat="1" customHeight="1" spans="2:21">
      <c r="B1362" s="73"/>
      <c r="C1362" s="74"/>
      <c r="D1362" s="74"/>
      <c r="E1362" s="74"/>
      <c r="F1362" s="75"/>
      <c r="G1362" s="76"/>
      <c r="H1362" s="77"/>
      <c r="I1362" s="108" t="str">
        <f>IF(B1362="","",_xlfn.XLOOKUP(N1362,#REF!,#REF!))</f>
        <v/>
      </c>
      <c r="J1362" s="105" t="str">
        <f>IF(B1362="","",_xlfn.XLOOKUP(N1362,#REF!,芝麻工资表!B:B))</f>
        <v/>
      </c>
      <c r="K1362" s="105" t="str">
        <f t="shared" si="126"/>
        <v/>
      </c>
      <c r="L1362" s="105" t="str">
        <f t="shared" si="127"/>
        <v/>
      </c>
      <c r="M1362" s="105" t="str">
        <f>IF(Q1362="","",_xlfn.XLOOKUP(Q1362,立项!W:W,立项!H:H))</f>
        <v/>
      </c>
      <c r="N1362" s="109" t="str">
        <f t="shared" si="128"/>
        <v/>
      </c>
      <c r="O1362" s="109" t="str">
        <f t="shared" si="129"/>
        <v/>
      </c>
      <c r="P1362" s="110" t="str">
        <f t="shared" si="130"/>
        <v/>
      </c>
      <c r="Q1362" s="114" t="str">
        <f t="shared" si="131"/>
        <v/>
      </c>
      <c r="R1362" s="82"/>
      <c r="S1362" s="81"/>
      <c r="T1362" s="81"/>
      <c r="U1362" s="81"/>
    </row>
    <row r="1363" s="72" customFormat="1" customHeight="1" spans="2:21">
      <c r="B1363" s="73"/>
      <c r="C1363" s="74"/>
      <c r="D1363" s="74"/>
      <c r="E1363" s="74"/>
      <c r="F1363" s="75"/>
      <c r="G1363" s="76"/>
      <c r="H1363" s="77"/>
      <c r="I1363" s="108" t="str">
        <f>IF(B1363="","",_xlfn.XLOOKUP(N1363,#REF!,#REF!))</f>
        <v/>
      </c>
      <c r="J1363" s="105" t="str">
        <f>IF(B1363="","",_xlfn.XLOOKUP(N1363,#REF!,芝麻工资表!B:B))</f>
        <v/>
      </c>
      <c r="K1363" s="105" t="str">
        <f t="shared" si="126"/>
        <v/>
      </c>
      <c r="L1363" s="105" t="str">
        <f t="shared" si="127"/>
        <v/>
      </c>
      <c r="M1363" s="105" t="str">
        <f>IF(Q1363="","",_xlfn.XLOOKUP(Q1363,立项!W:W,立项!H:H))</f>
        <v/>
      </c>
      <c r="N1363" s="109" t="str">
        <f t="shared" si="128"/>
        <v/>
      </c>
      <c r="O1363" s="109" t="str">
        <f t="shared" si="129"/>
        <v/>
      </c>
      <c r="P1363" s="110" t="str">
        <f t="shared" si="130"/>
        <v/>
      </c>
      <c r="Q1363" s="114" t="str">
        <f t="shared" si="131"/>
        <v/>
      </c>
      <c r="R1363" s="82"/>
      <c r="S1363" s="81"/>
      <c r="T1363" s="81"/>
      <c r="U1363" s="81"/>
    </row>
    <row r="1364" s="72" customFormat="1" customHeight="1" spans="2:21">
      <c r="B1364" s="73"/>
      <c r="C1364" s="74"/>
      <c r="D1364" s="74"/>
      <c r="E1364" s="74"/>
      <c r="F1364" s="75"/>
      <c r="G1364" s="76"/>
      <c r="H1364" s="77"/>
      <c r="I1364" s="108" t="str">
        <f>IF(B1364="","",_xlfn.XLOOKUP(N1364,#REF!,#REF!))</f>
        <v/>
      </c>
      <c r="J1364" s="105" t="str">
        <f>IF(B1364="","",_xlfn.XLOOKUP(N1364,#REF!,芝麻工资表!B:B))</f>
        <v/>
      </c>
      <c r="K1364" s="105" t="str">
        <f t="shared" si="126"/>
        <v/>
      </c>
      <c r="L1364" s="105" t="str">
        <f t="shared" si="127"/>
        <v/>
      </c>
      <c r="M1364" s="105" t="str">
        <f>IF(Q1364="","",_xlfn.XLOOKUP(Q1364,立项!W:W,立项!H:H))</f>
        <v/>
      </c>
      <c r="N1364" s="109" t="str">
        <f t="shared" si="128"/>
        <v/>
      </c>
      <c r="O1364" s="109" t="str">
        <f t="shared" si="129"/>
        <v/>
      </c>
      <c r="P1364" s="110" t="str">
        <f t="shared" si="130"/>
        <v/>
      </c>
      <c r="Q1364" s="114" t="str">
        <f t="shared" si="131"/>
        <v/>
      </c>
      <c r="R1364" s="82"/>
      <c r="S1364" s="81"/>
      <c r="T1364" s="81"/>
      <c r="U1364" s="81"/>
    </row>
    <row r="1365" s="72" customFormat="1" customHeight="1" spans="2:21">
      <c r="B1365" s="73"/>
      <c r="C1365" s="74"/>
      <c r="D1365" s="74"/>
      <c r="E1365" s="74"/>
      <c r="F1365" s="75"/>
      <c r="G1365" s="76"/>
      <c r="H1365" s="77"/>
      <c r="I1365" s="108" t="str">
        <f>IF(B1365="","",_xlfn.XLOOKUP(N1365,#REF!,#REF!))</f>
        <v/>
      </c>
      <c r="J1365" s="105" t="str">
        <f>IF(B1365="","",_xlfn.XLOOKUP(N1365,#REF!,芝麻工资表!B:B))</f>
        <v/>
      </c>
      <c r="K1365" s="105" t="str">
        <f t="shared" si="126"/>
        <v/>
      </c>
      <c r="L1365" s="105" t="str">
        <f t="shared" si="127"/>
        <v/>
      </c>
      <c r="M1365" s="105" t="str">
        <f>IF(Q1365="","",_xlfn.XLOOKUP(Q1365,立项!W:W,立项!H:H))</f>
        <v/>
      </c>
      <c r="N1365" s="109" t="str">
        <f t="shared" si="128"/>
        <v/>
      </c>
      <c r="O1365" s="109" t="str">
        <f t="shared" si="129"/>
        <v/>
      </c>
      <c r="P1365" s="110" t="str">
        <f t="shared" si="130"/>
        <v/>
      </c>
      <c r="Q1365" s="114" t="str">
        <f t="shared" si="131"/>
        <v/>
      </c>
      <c r="R1365" s="82"/>
      <c r="S1365" s="81"/>
      <c r="T1365" s="81"/>
      <c r="U1365" s="81"/>
    </row>
    <row r="1366" s="72" customFormat="1" customHeight="1" spans="2:21">
      <c r="B1366" s="73"/>
      <c r="C1366" s="74"/>
      <c r="D1366" s="74"/>
      <c r="E1366" s="74"/>
      <c r="F1366" s="75"/>
      <c r="G1366" s="76"/>
      <c r="H1366" s="77"/>
      <c r="I1366" s="108" t="str">
        <f>IF(B1366="","",_xlfn.XLOOKUP(N1366,#REF!,#REF!))</f>
        <v/>
      </c>
      <c r="J1366" s="105" t="str">
        <f>IF(B1366="","",_xlfn.XLOOKUP(N1366,#REF!,芝麻工资表!B:B))</f>
        <v/>
      </c>
      <c r="K1366" s="105" t="str">
        <f t="shared" si="126"/>
        <v/>
      </c>
      <c r="L1366" s="105" t="str">
        <f t="shared" si="127"/>
        <v/>
      </c>
      <c r="M1366" s="105" t="str">
        <f>IF(Q1366="","",_xlfn.XLOOKUP(Q1366,立项!W:W,立项!H:H))</f>
        <v/>
      </c>
      <c r="N1366" s="109" t="str">
        <f t="shared" si="128"/>
        <v/>
      </c>
      <c r="O1366" s="109" t="str">
        <f t="shared" si="129"/>
        <v/>
      </c>
      <c r="P1366" s="110" t="str">
        <f t="shared" si="130"/>
        <v/>
      </c>
      <c r="Q1366" s="114" t="str">
        <f t="shared" si="131"/>
        <v/>
      </c>
      <c r="R1366" s="82"/>
      <c r="S1366" s="81"/>
      <c r="T1366" s="81"/>
      <c r="U1366" s="81"/>
    </row>
    <row r="1367" s="72" customFormat="1" customHeight="1" spans="2:21">
      <c r="B1367" s="73"/>
      <c r="C1367" s="74"/>
      <c r="D1367" s="74"/>
      <c r="E1367" s="74"/>
      <c r="F1367" s="75"/>
      <c r="G1367" s="76"/>
      <c r="H1367" s="77"/>
      <c r="I1367" s="108" t="str">
        <f>IF(B1367="","",_xlfn.XLOOKUP(N1367,#REF!,#REF!))</f>
        <v/>
      </c>
      <c r="J1367" s="105" t="str">
        <f>IF(B1367="","",_xlfn.XLOOKUP(N1367,#REF!,芝麻工资表!B:B))</f>
        <v/>
      </c>
      <c r="K1367" s="105" t="str">
        <f t="shared" si="126"/>
        <v/>
      </c>
      <c r="L1367" s="105" t="str">
        <f t="shared" si="127"/>
        <v/>
      </c>
      <c r="M1367" s="105" t="str">
        <f>IF(Q1367="","",_xlfn.XLOOKUP(Q1367,立项!W:W,立项!H:H))</f>
        <v/>
      </c>
      <c r="N1367" s="109" t="str">
        <f t="shared" si="128"/>
        <v/>
      </c>
      <c r="O1367" s="109" t="str">
        <f t="shared" si="129"/>
        <v/>
      </c>
      <c r="P1367" s="110" t="str">
        <f t="shared" si="130"/>
        <v/>
      </c>
      <c r="Q1367" s="114" t="str">
        <f t="shared" si="131"/>
        <v/>
      </c>
      <c r="R1367" s="82"/>
      <c r="S1367" s="81"/>
      <c r="T1367" s="81"/>
      <c r="U1367" s="81"/>
    </row>
    <row r="1368" s="72" customFormat="1" customHeight="1" spans="2:21">
      <c r="B1368" s="73"/>
      <c r="C1368" s="74"/>
      <c r="D1368" s="74"/>
      <c r="E1368" s="74"/>
      <c r="F1368" s="75"/>
      <c r="G1368" s="76"/>
      <c r="H1368" s="77"/>
      <c r="I1368" s="108" t="str">
        <f>IF(B1368="","",_xlfn.XLOOKUP(N1368,#REF!,#REF!))</f>
        <v/>
      </c>
      <c r="J1368" s="105" t="str">
        <f>IF(B1368="","",_xlfn.XLOOKUP(N1368,#REF!,芝麻工资表!B:B))</f>
        <v/>
      </c>
      <c r="K1368" s="105" t="str">
        <f t="shared" si="126"/>
        <v/>
      </c>
      <c r="L1368" s="105" t="str">
        <f t="shared" si="127"/>
        <v/>
      </c>
      <c r="M1368" s="105" t="str">
        <f>IF(Q1368="","",_xlfn.XLOOKUP(Q1368,立项!W:W,立项!H:H))</f>
        <v/>
      </c>
      <c r="N1368" s="109" t="str">
        <f t="shared" si="128"/>
        <v/>
      </c>
      <c r="O1368" s="109" t="str">
        <f t="shared" si="129"/>
        <v/>
      </c>
      <c r="P1368" s="110" t="str">
        <f t="shared" si="130"/>
        <v/>
      </c>
      <c r="Q1368" s="114" t="str">
        <f t="shared" si="131"/>
        <v/>
      </c>
      <c r="R1368" s="82"/>
      <c r="S1368" s="81"/>
      <c r="T1368" s="81"/>
      <c r="U1368" s="81"/>
    </row>
    <row r="1369" s="72" customFormat="1" customHeight="1" spans="2:21">
      <c r="B1369" s="73"/>
      <c r="C1369" s="74"/>
      <c r="D1369" s="74"/>
      <c r="E1369" s="74"/>
      <c r="F1369" s="75"/>
      <c r="G1369" s="76"/>
      <c r="H1369" s="77"/>
      <c r="I1369" s="108" t="str">
        <f>IF(B1369="","",_xlfn.XLOOKUP(N1369,#REF!,#REF!))</f>
        <v/>
      </c>
      <c r="J1369" s="105" t="str">
        <f>IF(B1369="","",_xlfn.XLOOKUP(N1369,#REF!,芝麻工资表!B:B))</f>
        <v/>
      </c>
      <c r="K1369" s="105" t="str">
        <f t="shared" si="126"/>
        <v/>
      </c>
      <c r="L1369" s="105" t="str">
        <f t="shared" si="127"/>
        <v/>
      </c>
      <c r="M1369" s="105" t="str">
        <f>IF(Q1369="","",_xlfn.XLOOKUP(Q1369,立项!W:W,立项!H:H))</f>
        <v/>
      </c>
      <c r="N1369" s="109" t="str">
        <f t="shared" si="128"/>
        <v/>
      </c>
      <c r="O1369" s="109" t="str">
        <f t="shared" si="129"/>
        <v/>
      </c>
      <c r="P1369" s="110" t="str">
        <f t="shared" si="130"/>
        <v/>
      </c>
      <c r="Q1369" s="114" t="str">
        <f t="shared" si="131"/>
        <v/>
      </c>
      <c r="R1369" s="82"/>
      <c r="S1369" s="81"/>
      <c r="T1369" s="81"/>
      <c r="U1369" s="81"/>
    </row>
    <row r="1370" s="72" customFormat="1" customHeight="1" spans="2:21">
      <c r="B1370" s="73"/>
      <c r="C1370" s="74"/>
      <c r="D1370" s="74"/>
      <c r="E1370" s="74"/>
      <c r="F1370" s="75"/>
      <c r="G1370" s="76"/>
      <c r="H1370" s="77"/>
      <c r="I1370" s="108" t="str">
        <f>IF(B1370="","",_xlfn.XLOOKUP(N1370,#REF!,#REF!))</f>
        <v/>
      </c>
      <c r="J1370" s="105" t="str">
        <f>IF(B1370="","",_xlfn.XLOOKUP(N1370,#REF!,芝麻工资表!B:B))</f>
        <v/>
      </c>
      <c r="K1370" s="105" t="str">
        <f t="shared" si="126"/>
        <v/>
      </c>
      <c r="L1370" s="105" t="str">
        <f t="shared" si="127"/>
        <v/>
      </c>
      <c r="M1370" s="105" t="str">
        <f>IF(Q1370="","",_xlfn.XLOOKUP(Q1370,立项!W:W,立项!H:H))</f>
        <v/>
      </c>
      <c r="N1370" s="109" t="str">
        <f t="shared" si="128"/>
        <v/>
      </c>
      <c r="O1370" s="109" t="str">
        <f t="shared" si="129"/>
        <v/>
      </c>
      <c r="P1370" s="110" t="str">
        <f t="shared" si="130"/>
        <v/>
      </c>
      <c r="Q1370" s="114" t="str">
        <f t="shared" si="131"/>
        <v/>
      </c>
      <c r="R1370" s="82"/>
      <c r="S1370" s="81"/>
      <c r="T1370" s="81"/>
      <c r="U1370" s="81"/>
    </row>
    <row r="1371" s="72" customFormat="1" customHeight="1" spans="2:21">
      <c r="B1371" s="73"/>
      <c r="C1371" s="74"/>
      <c r="D1371" s="74"/>
      <c r="E1371" s="74"/>
      <c r="F1371" s="75"/>
      <c r="G1371" s="76"/>
      <c r="H1371" s="77"/>
      <c r="I1371" s="108" t="str">
        <f>IF(B1371="","",_xlfn.XLOOKUP(N1371,#REF!,#REF!))</f>
        <v/>
      </c>
      <c r="J1371" s="105" t="str">
        <f>IF(B1371="","",_xlfn.XLOOKUP(N1371,#REF!,芝麻工资表!B:B))</f>
        <v/>
      </c>
      <c r="K1371" s="105" t="str">
        <f t="shared" si="126"/>
        <v/>
      </c>
      <c r="L1371" s="105" t="str">
        <f t="shared" si="127"/>
        <v/>
      </c>
      <c r="M1371" s="105" t="str">
        <f>IF(Q1371="","",_xlfn.XLOOKUP(Q1371,立项!W:W,立项!H:H))</f>
        <v/>
      </c>
      <c r="N1371" s="109" t="str">
        <f t="shared" si="128"/>
        <v/>
      </c>
      <c r="O1371" s="109" t="str">
        <f t="shared" si="129"/>
        <v/>
      </c>
      <c r="P1371" s="110" t="str">
        <f t="shared" si="130"/>
        <v/>
      </c>
      <c r="Q1371" s="114" t="str">
        <f t="shared" si="131"/>
        <v/>
      </c>
      <c r="R1371" s="82"/>
      <c r="S1371" s="81"/>
      <c r="T1371" s="81"/>
      <c r="U1371" s="81"/>
    </row>
    <row r="1372" s="72" customFormat="1" customHeight="1" spans="2:21">
      <c r="B1372" s="73"/>
      <c r="C1372" s="74"/>
      <c r="D1372" s="74"/>
      <c r="E1372" s="74"/>
      <c r="F1372" s="75"/>
      <c r="G1372" s="76"/>
      <c r="H1372" s="77"/>
      <c r="I1372" s="108" t="str">
        <f>IF(B1372="","",_xlfn.XLOOKUP(N1372,#REF!,#REF!))</f>
        <v/>
      </c>
      <c r="J1372" s="105" t="str">
        <f>IF(B1372="","",_xlfn.XLOOKUP(N1372,#REF!,芝麻工资表!B:B))</f>
        <v/>
      </c>
      <c r="K1372" s="105" t="str">
        <f t="shared" si="126"/>
        <v/>
      </c>
      <c r="L1372" s="105" t="str">
        <f t="shared" si="127"/>
        <v/>
      </c>
      <c r="M1372" s="105" t="str">
        <f>IF(Q1372="","",_xlfn.XLOOKUP(Q1372,立项!W:W,立项!H:H))</f>
        <v/>
      </c>
      <c r="N1372" s="109" t="str">
        <f t="shared" si="128"/>
        <v/>
      </c>
      <c r="O1372" s="109" t="str">
        <f t="shared" si="129"/>
        <v/>
      </c>
      <c r="P1372" s="110" t="str">
        <f t="shared" si="130"/>
        <v/>
      </c>
      <c r="Q1372" s="114" t="str">
        <f t="shared" si="131"/>
        <v/>
      </c>
      <c r="R1372" s="82"/>
      <c r="S1372" s="81"/>
      <c r="T1372" s="81"/>
      <c r="U1372" s="81"/>
    </row>
    <row r="1373" s="72" customFormat="1" customHeight="1" spans="2:21">
      <c r="B1373" s="73"/>
      <c r="C1373" s="74"/>
      <c r="D1373" s="74"/>
      <c r="E1373" s="74"/>
      <c r="F1373" s="75"/>
      <c r="G1373" s="76"/>
      <c r="H1373" s="77"/>
      <c r="I1373" s="108" t="str">
        <f>IF(B1373="","",_xlfn.XLOOKUP(N1373,#REF!,#REF!))</f>
        <v/>
      </c>
      <c r="J1373" s="105" t="str">
        <f>IF(B1373="","",_xlfn.XLOOKUP(N1373,#REF!,芝麻工资表!B:B))</f>
        <v/>
      </c>
      <c r="K1373" s="105" t="str">
        <f t="shared" si="126"/>
        <v/>
      </c>
      <c r="L1373" s="105" t="str">
        <f t="shared" si="127"/>
        <v/>
      </c>
      <c r="M1373" s="105" t="str">
        <f>IF(Q1373="","",_xlfn.XLOOKUP(Q1373,立项!W:W,立项!H:H))</f>
        <v/>
      </c>
      <c r="N1373" s="109" t="str">
        <f t="shared" si="128"/>
        <v/>
      </c>
      <c r="O1373" s="109" t="str">
        <f t="shared" si="129"/>
        <v/>
      </c>
      <c r="P1373" s="110" t="str">
        <f t="shared" si="130"/>
        <v/>
      </c>
      <c r="Q1373" s="114" t="str">
        <f t="shared" si="131"/>
        <v/>
      </c>
      <c r="R1373" s="82"/>
      <c r="S1373" s="81"/>
      <c r="T1373" s="81"/>
      <c r="U1373" s="81"/>
    </row>
    <row r="1374" s="72" customFormat="1" customHeight="1" spans="2:21">
      <c r="B1374" s="73"/>
      <c r="C1374" s="74"/>
      <c r="D1374" s="74"/>
      <c r="E1374" s="74"/>
      <c r="F1374" s="75"/>
      <c r="G1374" s="76"/>
      <c r="H1374" s="77"/>
      <c r="I1374" s="108" t="str">
        <f>IF(B1374="","",_xlfn.XLOOKUP(N1374,#REF!,#REF!))</f>
        <v/>
      </c>
      <c r="J1374" s="105" t="str">
        <f>IF(B1374="","",_xlfn.XLOOKUP(N1374,#REF!,芝麻工资表!B:B))</f>
        <v/>
      </c>
      <c r="K1374" s="105" t="str">
        <f t="shared" si="126"/>
        <v/>
      </c>
      <c r="L1374" s="105" t="str">
        <f t="shared" si="127"/>
        <v/>
      </c>
      <c r="M1374" s="105" t="str">
        <f>IF(Q1374="","",_xlfn.XLOOKUP(Q1374,立项!W:W,立项!H:H))</f>
        <v/>
      </c>
      <c r="N1374" s="109" t="str">
        <f t="shared" si="128"/>
        <v/>
      </c>
      <c r="O1374" s="109" t="str">
        <f t="shared" si="129"/>
        <v/>
      </c>
      <c r="P1374" s="110" t="str">
        <f t="shared" si="130"/>
        <v/>
      </c>
      <c r="Q1374" s="114" t="str">
        <f t="shared" si="131"/>
        <v/>
      </c>
      <c r="R1374" s="82"/>
      <c r="S1374" s="81"/>
      <c r="T1374" s="81"/>
      <c r="U1374" s="81"/>
    </row>
    <row r="1375" s="72" customFormat="1" customHeight="1" spans="2:21">
      <c r="B1375" s="73"/>
      <c r="C1375" s="74"/>
      <c r="D1375" s="74"/>
      <c r="E1375" s="74"/>
      <c r="F1375" s="75"/>
      <c r="G1375" s="76"/>
      <c r="H1375" s="77"/>
      <c r="I1375" s="108" t="str">
        <f>IF(B1375="","",_xlfn.XLOOKUP(N1375,#REF!,#REF!))</f>
        <v/>
      </c>
      <c r="J1375" s="105" t="str">
        <f>IF(B1375="","",_xlfn.XLOOKUP(N1375,#REF!,芝麻工资表!B:B))</f>
        <v/>
      </c>
      <c r="K1375" s="105" t="str">
        <f t="shared" si="126"/>
        <v/>
      </c>
      <c r="L1375" s="105" t="str">
        <f t="shared" si="127"/>
        <v/>
      </c>
      <c r="M1375" s="105" t="str">
        <f>IF(Q1375="","",_xlfn.XLOOKUP(Q1375,立项!W:W,立项!H:H))</f>
        <v/>
      </c>
      <c r="N1375" s="109" t="str">
        <f t="shared" si="128"/>
        <v/>
      </c>
      <c r="O1375" s="109" t="str">
        <f t="shared" si="129"/>
        <v/>
      </c>
      <c r="P1375" s="110" t="str">
        <f t="shared" si="130"/>
        <v/>
      </c>
      <c r="Q1375" s="114" t="str">
        <f t="shared" si="131"/>
        <v/>
      </c>
      <c r="R1375" s="82"/>
      <c r="S1375" s="81"/>
      <c r="T1375" s="81"/>
      <c r="U1375" s="81"/>
    </row>
    <row r="1376" s="72" customFormat="1" customHeight="1" spans="2:21">
      <c r="B1376" s="73"/>
      <c r="C1376" s="74"/>
      <c r="D1376" s="74"/>
      <c r="E1376" s="74"/>
      <c r="F1376" s="75"/>
      <c r="G1376" s="76"/>
      <c r="H1376" s="77"/>
      <c r="I1376" s="108" t="str">
        <f>IF(B1376="","",_xlfn.XLOOKUP(N1376,#REF!,#REF!))</f>
        <v/>
      </c>
      <c r="J1376" s="105" t="str">
        <f>IF(B1376="","",_xlfn.XLOOKUP(N1376,#REF!,芝麻工资表!B:B))</f>
        <v/>
      </c>
      <c r="K1376" s="105" t="str">
        <f t="shared" si="126"/>
        <v/>
      </c>
      <c r="L1376" s="105" t="str">
        <f t="shared" si="127"/>
        <v/>
      </c>
      <c r="M1376" s="105" t="str">
        <f>IF(Q1376="","",_xlfn.XLOOKUP(Q1376,立项!W:W,立项!H:H))</f>
        <v/>
      </c>
      <c r="N1376" s="109" t="str">
        <f t="shared" si="128"/>
        <v/>
      </c>
      <c r="O1376" s="109" t="str">
        <f t="shared" si="129"/>
        <v/>
      </c>
      <c r="P1376" s="110" t="str">
        <f t="shared" si="130"/>
        <v/>
      </c>
      <c r="Q1376" s="114" t="str">
        <f t="shared" si="131"/>
        <v/>
      </c>
      <c r="R1376" s="82"/>
      <c r="S1376" s="81"/>
      <c r="T1376" s="81"/>
      <c r="U1376" s="81"/>
    </row>
    <row r="1377" s="72" customFormat="1" customHeight="1" spans="2:21">
      <c r="B1377" s="73"/>
      <c r="C1377" s="74"/>
      <c r="D1377" s="74"/>
      <c r="E1377" s="74"/>
      <c r="F1377" s="75"/>
      <c r="G1377" s="76"/>
      <c r="H1377" s="77"/>
      <c r="I1377" s="108" t="str">
        <f>IF(B1377="","",_xlfn.XLOOKUP(N1377,#REF!,#REF!))</f>
        <v/>
      </c>
      <c r="J1377" s="105" t="str">
        <f>IF(B1377="","",_xlfn.XLOOKUP(N1377,#REF!,芝麻工资表!B:B))</f>
        <v/>
      </c>
      <c r="K1377" s="105" t="str">
        <f t="shared" si="126"/>
        <v/>
      </c>
      <c r="L1377" s="105" t="str">
        <f t="shared" si="127"/>
        <v/>
      </c>
      <c r="M1377" s="105" t="str">
        <f>IF(Q1377="","",_xlfn.XLOOKUP(Q1377,立项!W:W,立项!H:H))</f>
        <v/>
      </c>
      <c r="N1377" s="109" t="str">
        <f t="shared" si="128"/>
        <v/>
      </c>
      <c r="O1377" s="109" t="str">
        <f t="shared" si="129"/>
        <v/>
      </c>
      <c r="P1377" s="110" t="str">
        <f t="shared" si="130"/>
        <v/>
      </c>
      <c r="Q1377" s="114" t="str">
        <f t="shared" si="131"/>
        <v/>
      </c>
      <c r="R1377" s="82"/>
      <c r="S1377" s="81"/>
      <c r="T1377" s="81"/>
      <c r="U1377" s="81"/>
    </row>
    <row r="1378" s="72" customFormat="1" customHeight="1" spans="2:21">
      <c r="B1378" s="73"/>
      <c r="C1378" s="74"/>
      <c r="D1378" s="74"/>
      <c r="E1378" s="74"/>
      <c r="F1378" s="75"/>
      <c r="G1378" s="76"/>
      <c r="H1378" s="77"/>
      <c r="I1378" s="108" t="str">
        <f>IF(B1378="","",_xlfn.XLOOKUP(N1378,#REF!,#REF!))</f>
        <v/>
      </c>
      <c r="J1378" s="105" t="str">
        <f>IF(B1378="","",_xlfn.XLOOKUP(N1378,#REF!,芝麻工资表!B:B))</f>
        <v/>
      </c>
      <c r="K1378" s="105" t="str">
        <f t="shared" si="126"/>
        <v/>
      </c>
      <c r="L1378" s="105" t="str">
        <f t="shared" si="127"/>
        <v/>
      </c>
      <c r="M1378" s="105" t="str">
        <f>IF(Q1378="","",_xlfn.XLOOKUP(Q1378,立项!W:W,立项!H:H))</f>
        <v/>
      </c>
      <c r="N1378" s="109" t="str">
        <f t="shared" si="128"/>
        <v/>
      </c>
      <c r="O1378" s="109" t="str">
        <f t="shared" si="129"/>
        <v/>
      </c>
      <c r="P1378" s="110" t="str">
        <f t="shared" si="130"/>
        <v/>
      </c>
      <c r="Q1378" s="114" t="str">
        <f t="shared" si="131"/>
        <v/>
      </c>
      <c r="R1378" s="82"/>
      <c r="S1378" s="81"/>
      <c r="T1378" s="81"/>
      <c r="U1378" s="81"/>
    </row>
    <row r="1379" s="72" customFormat="1" customHeight="1" spans="2:21">
      <c r="B1379" s="73"/>
      <c r="C1379" s="74"/>
      <c r="D1379" s="74"/>
      <c r="E1379" s="74"/>
      <c r="F1379" s="75"/>
      <c r="G1379" s="76"/>
      <c r="H1379" s="77"/>
      <c r="I1379" s="108" t="str">
        <f>IF(B1379="","",_xlfn.XLOOKUP(N1379,#REF!,#REF!))</f>
        <v/>
      </c>
      <c r="J1379" s="105" t="str">
        <f>IF(B1379="","",_xlfn.XLOOKUP(N1379,#REF!,芝麻工资表!B:B))</f>
        <v/>
      </c>
      <c r="K1379" s="105" t="str">
        <f t="shared" si="126"/>
        <v/>
      </c>
      <c r="L1379" s="105" t="str">
        <f t="shared" si="127"/>
        <v/>
      </c>
      <c r="M1379" s="105" t="str">
        <f>IF(Q1379="","",_xlfn.XLOOKUP(Q1379,立项!W:W,立项!H:H))</f>
        <v/>
      </c>
      <c r="N1379" s="109" t="str">
        <f t="shared" si="128"/>
        <v/>
      </c>
      <c r="O1379" s="109" t="str">
        <f t="shared" si="129"/>
        <v/>
      </c>
      <c r="P1379" s="110" t="str">
        <f t="shared" si="130"/>
        <v/>
      </c>
      <c r="Q1379" s="114" t="str">
        <f t="shared" si="131"/>
        <v/>
      </c>
      <c r="R1379" s="82"/>
      <c r="S1379" s="81"/>
      <c r="T1379" s="81"/>
      <c r="U1379" s="81"/>
    </row>
    <row r="1380" s="72" customFormat="1" customHeight="1" spans="2:21">
      <c r="B1380" s="73"/>
      <c r="C1380" s="74"/>
      <c r="D1380" s="74"/>
      <c r="E1380" s="74"/>
      <c r="F1380" s="75"/>
      <c r="G1380" s="76"/>
      <c r="H1380" s="77"/>
      <c r="I1380" s="108" t="str">
        <f>IF(B1380="","",_xlfn.XLOOKUP(N1380,#REF!,#REF!))</f>
        <v/>
      </c>
      <c r="J1380" s="105" t="str">
        <f>IF(B1380="","",_xlfn.XLOOKUP(N1380,#REF!,芝麻工资表!B:B))</f>
        <v/>
      </c>
      <c r="K1380" s="105" t="str">
        <f t="shared" si="126"/>
        <v/>
      </c>
      <c r="L1380" s="105" t="str">
        <f t="shared" si="127"/>
        <v/>
      </c>
      <c r="M1380" s="105" t="str">
        <f>IF(Q1380="","",_xlfn.XLOOKUP(Q1380,立项!W:W,立项!H:H))</f>
        <v/>
      </c>
      <c r="N1380" s="109" t="str">
        <f t="shared" si="128"/>
        <v/>
      </c>
      <c r="O1380" s="109" t="str">
        <f t="shared" si="129"/>
        <v/>
      </c>
      <c r="P1380" s="110" t="str">
        <f t="shared" si="130"/>
        <v/>
      </c>
      <c r="Q1380" s="114" t="str">
        <f t="shared" si="131"/>
        <v/>
      </c>
      <c r="R1380" s="82"/>
      <c r="S1380" s="81"/>
      <c r="T1380" s="81"/>
      <c r="U1380" s="81"/>
    </row>
    <row r="1381" s="72" customFormat="1" customHeight="1" spans="2:21">
      <c r="B1381" s="73"/>
      <c r="C1381" s="74"/>
      <c r="D1381" s="74"/>
      <c r="E1381" s="74"/>
      <c r="F1381" s="75"/>
      <c r="G1381" s="76"/>
      <c r="H1381" s="77"/>
      <c r="I1381" s="108" t="str">
        <f>IF(B1381="","",_xlfn.XLOOKUP(N1381,#REF!,#REF!))</f>
        <v/>
      </c>
      <c r="J1381" s="105" t="str">
        <f>IF(B1381="","",_xlfn.XLOOKUP(N1381,#REF!,芝麻工资表!B:B))</f>
        <v/>
      </c>
      <c r="K1381" s="105" t="str">
        <f t="shared" si="126"/>
        <v/>
      </c>
      <c r="L1381" s="105" t="str">
        <f t="shared" si="127"/>
        <v/>
      </c>
      <c r="M1381" s="105" t="str">
        <f>IF(Q1381="","",_xlfn.XLOOKUP(Q1381,立项!W:W,立项!H:H))</f>
        <v/>
      </c>
      <c r="N1381" s="109" t="str">
        <f t="shared" si="128"/>
        <v/>
      </c>
      <c r="O1381" s="109" t="str">
        <f t="shared" si="129"/>
        <v/>
      </c>
      <c r="P1381" s="110" t="str">
        <f t="shared" si="130"/>
        <v/>
      </c>
      <c r="Q1381" s="114" t="str">
        <f t="shared" si="131"/>
        <v/>
      </c>
      <c r="R1381" s="82"/>
      <c r="S1381" s="81"/>
      <c r="T1381" s="81"/>
      <c r="U1381" s="81"/>
    </row>
    <row r="1382" s="72" customFormat="1" customHeight="1" spans="2:21">
      <c r="B1382" s="73"/>
      <c r="C1382" s="74"/>
      <c r="D1382" s="74"/>
      <c r="E1382" s="74"/>
      <c r="F1382" s="75"/>
      <c r="G1382" s="76"/>
      <c r="H1382" s="77"/>
      <c r="I1382" s="108" t="str">
        <f>IF(B1382="","",_xlfn.XLOOKUP(N1382,#REF!,#REF!))</f>
        <v/>
      </c>
      <c r="J1382" s="105" t="str">
        <f>IF(B1382="","",_xlfn.XLOOKUP(N1382,#REF!,芝麻工资表!B:B))</f>
        <v/>
      </c>
      <c r="K1382" s="105" t="str">
        <f t="shared" si="126"/>
        <v/>
      </c>
      <c r="L1382" s="105" t="str">
        <f t="shared" si="127"/>
        <v/>
      </c>
      <c r="M1382" s="105" t="str">
        <f>IF(Q1382="","",_xlfn.XLOOKUP(Q1382,立项!W:W,立项!H:H))</f>
        <v/>
      </c>
      <c r="N1382" s="109" t="str">
        <f t="shared" si="128"/>
        <v/>
      </c>
      <c r="O1382" s="109" t="str">
        <f t="shared" si="129"/>
        <v/>
      </c>
      <c r="P1382" s="110" t="str">
        <f t="shared" si="130"/>
        <v/>
      </c>
      <c r="Q1382" s="114" t="str">
        <f t="shared" si="131"/>
        <v/>
      </c>
      <c r="R1382" s="82"/>
      <c r="S1382" s="81"/>
      <c r="T1382" s="81"/>
      <c r="U1382" s="81"/>
    </row>
    <row r="1383" s="72" customFormat="1" customHeight="1" spans="2:21">
      <c r="B1383" s="73"/>
      <c r="C1383" s="74"/>
      <c r="D1383" s="74"/>
      <c r="E1383" s="74"/>
      <c r="F1383" s="75"/>
      <c r="G1383" s="76"/>
      <c r="H1383" s="77"/>
      <c r="I1383" s="108" t="str">
        <f>IF(B1383="","",_xlfn.XLOOKUP(N1383,#REF!,#REF!))</f>
        <v/>
      </c>
      <c r="J1383" s="105" t="str">
        <f>IF(B1383="","",_xlfn.XLOOKUP(N1383,#REF!,芝麻工资表!B:B))</f>
        <v/>
      </c>
      <c r="K1383" s="105" t="str">
        <f t="shared" si="126"/>
        <v/>
      </c>
      <c r="L1383" s="105" t="str">
        <f t="shared" si="127"/>
        <v/>
      </c>
      <c r="M1383" s="105" t="str">
        <f>IF(Q1383="","",_xlfn.XLOOKUP(Q1383,立项!W:W,立项!H:H))</f>
        <v/>
      </c>
      <c r="N1383" s="109" t="str">
        <f t="shared" si="128"/>
        <v/>
      </c>
      <c r="O1383" s="109" t="str">
        <f t="shared" si="129"/>
        <v/>
      </c>
      <c r="P1383" s="110" t="str">
        <f t="shared" si="130"/>
        <v/>
      </c>
      <c r="Q1383" s="114" t="str">
        <f t="shared" si="131"/>
        <v/>
      </c>
      <c r="R1383" s="82"/>
      <c r="S1383" s="81"/>
      <c r="T1383" s="81"/>
      <c r="U1383" s="81"/>
    </row>
    <row r="1384" s="72" customFormat="1" customHeight="1" spans="2:21">
      <c r="B1384" s="73"/>
      <c r="C1384" s="74"/>
      <c r="D1384" s="74"/>
      <c r="E1384" s="74"/>
      <c r="F1384" s="75"/>
      <c r="G1384" s="76"/>
      <c r="H1384" s="77"/>
      <c r="I1384" s="108" t="str">
        <f>IF(B1384="","",_xlfn.XLOOKUP(N1384,#REF!,#REF!))</f>
        <v/>
      </c>
      <c r="J1384" s="105" t="str">
        <f>IF(B1384="","",_xlfn.XLOOKUP(N1384,#REF!,芝麻工资表!B:B))</f>
        <v/>
      </c>
      <c r="K1384" s="105" t="str">
        <f t="shared" si="126"/>
        <v/>
      </c>
      <c r="L1384" s="105" t="str">
        <f t="shared" si="127"/>
        <v/>
      </c>
      <c r="M1384" s="105" t="str">
        <f>IF(Q1384="","",_xlfn.XLOOKUP(Q1384,立项!W:W,立项!H:H))</f>
        <v/>
      </c>
      <c r="N1384" s="109" t="str">
        <f t="shared" si="128"/>
        <v/>
      </c>
      <c r="O1384" s="109" t="str">
        <f t="shared" si="129"/>
        <v/>
      </c>
      <c r="P1384" s="110" t="str">
        <f t="shared" si="130"/>
        <v/>
      </c>
      <c r="Q1384" s="114" t="str">
        <f t="shared" si="131"/>
        <v/>
      </c>
      <c r="R1384" s="82"/>
      <c r="S1384" s="81"/>
      <c r="T1384" s="81"/>
      <c r="U1384" s="81"/>
    </row>
    <row r="1385" s="72" customFormat="1" customHeight="1" spans="2:21">
      <c r="B1385" s="73"/>
      <c r="C1385" s="74"/>
      <c r="D1385" s="74"/>
      <c r="E1385" s="74"/>
      <c r="F1385" s="75"/>
      <c r="G1385" s="76"/>
      <c r="H1385" s="77"/>
      <c r="I1385" s="108" t="str">
        <f>IF(B1385="","",_xlfn.XLOOKUP(N1385,#REF!,#REF!))</f>
        <v/>
      </c>
      <c r="J1385" s="105" t="str">
        <f>IF(B1385="","",_xlfn.XLOOKUP(N1385,#REF!,芝麻工资表!B:B))</f>
        <v/>
      </c>
      <c r="K1385" s="105" t="str">
        <f t="shared" si="126"/>
        <v/>
      </c>
      <c r="L1385" s="105" t="str">
        <f t="shared" si="127"/>
        <v/>
      </c>
      <c r="M1385" s="105" t="str">
        <f>IF(Q1385="","",_xlfn.XLOOKUP(Q1385,立项!W:W,立项!H:H))</f>
        <v/>
      </c>
      <c r="N1385" s="109" t="str">
        <f t="shared" si="128"/>
        <v/>
      </c>
      <c r="O1385" s="109" t="str">
        <f t="shared" si="129"/>
        <v/>
      </c>
      <c r="P1385" s="110" t="str">
        <f t="shared" si="130"/>
        <v/>
      </c>
      <c r="Q1385" s="114" t="str">
        <f t="shared" si="131"/>
        <v/>
      </c>
      <c r="R1385" s="82"/>
      <c r="S1385" s="81"/>
      <c r="T1385" s="81"/>
      <c r="U1385" s="81"/>
    </row>
    <row r="1386" s="72" customFormat="1" customHeight="1" spans="2:21">
      <c r="B1386" s="73"/>
      <c r="C1386" s="74"/>
      <c r="D1386" s="74"/>
      <c r="E1386" s="74"/>
      <c r="F1386" s="75"/>
      <c r="G1386" s="76"/>
      <c r="H1386" s="77"/>
      <c r="I1386" s="108" t="str">
        <f>IF(B1386="","",_xlfn.XLOOKUP(N1386,#REF!,#REF!))</f>
        <v/>
      </c>
      <c r="J1386" s="105" t="str">
        <f>IF(B1386="","",_xlfn.XLOOKUP(N1386,#REF!,芝麻工资表!B:B))</f>
        <v/>
      </c>
      <c r="K1386" s="105" t="str">
        <f t="shared" si="126"/>
        <v/>
      </c>
      <c r="L1386" s="105" t="str">
        <f t="shared" si="127"/>
        <v/>
      </c>
      <c r="M1386" s="105" t="str">
        <f>IF(Q1386="","",_xlfn.XLOOKUP(Q1386,立项!W:W,立项!H:H))</f>
        <v/>
      </c>
      <c r="N1386" s="109" t="str">
        <f t="shared" si="128"/>
        <v/>
      </c>
      <c r="O1386" s="109" t="str">
        <f t="shared" si="129"/>
        <v/>
      </c>
      <c r="P1386" s="110" t="str">
        <f t="shared" si="130"/>
        <v/>
      </c>
      <c r="Q1386" s="114" t="str">
        <f t="shared" si="131"/>
        <v/>
      </c>
      <c r="R1386" s="82"/>
      <c r="S1386" s="81"/>
      <c r="T1386" s="81"/>
      <c r="U1386" s="81"/>
    </row>
    <row r="1387" s="72" customFormat="1" customHeight="1" spans="2:21">
      <c r="B1387" s="73"/>
      <c r="C1387" s="74"/>
      <c r="D1387" s="74"/>
      <c r="E1387" s="74"/>
      <c r="F1387" s="75"/>
      <c r="G1387" s="76"/>
      <c r="H1387" s="77"/>
      <c r="I1387" s="108" t="str">
        <f>IF(B1387="","",_xlfn.XLOOKUP(N1387,#REF!,#REF!))</f>
        <v/>
      </c>
      <c r="J1387" s="105" t="str">
        <f>IF(B1387="","",_xlfn.XLOOKUP(N1387,#REF!,芝麻工资表!B:B))</f>
        <v/>
      </c>
      <c r="K1387" s="105" t="str">
        <f t="shared" si="126"/>
        <v/>
      </c>
      <c r="L1387" s="105" t="str">
        <f t="shared" si="127"/>
        <v/>
      </c>
      <c r="M1387" s="105" t="str">
        <f>IF(Q1387="","",_xlfn.XLOOKUP(Q1387,立项!W:W,立项!H:H))</f>
        <v/>
      </c>
      <c r="N1387" s="109" t="str">
        <f t="shared" si="128"/>
        <v/>
      </c>
      <c r="O1387" s="109" t="str">
        <f t="shared" si="129"/>
        <v/>
      </c>
      <c r="P1387" s="110" t="str">
        <f t="shared" si="130"/>
        <v/>
      </c>
      <c r="Q1387" s="114" t="str">
        <f t="shared" si="131"/>
        <v/>
      </c>
      <c r="R1387" s="82"/>
      <c r="S1387" s="81"/>
      <c r="T1387" s="81"/>
      <c r="U1387" s="81"/>
    </row>
    <row r="1388" s="72" customFormat="1" customHeight="1" spans="2:21">
      <c r="B1388" s="73"/>
      <c r="C1388" s="74"/>
      <c r="D1388" s="74"/>
      <c r="E1388" s="74"/>
      <c r="F1388" s="75"/>
      <c r="G1388" s="76"/>
      <c r="H1388" s="77"/>
      <c r="I1388" s="108" t="str">
        <f>IF(B1388="","",_xlfn.XLOOKUP(N1388,#REF!,#REF!))</f>
        <v/>
      </c>
      <c r="J1388" s="105" t="str">
        <f>IF(B1388="","",_xlfn.XLOOKUP(N1388,#REF!,芝麻工资表!B:B))</f>
        <v/>
      </c>
      <c r="K1388" s="105" t="str">
        <f t="shared" si="126"/>
        <v/>
      </c>
      <c r="L1388" s="105" t="str">
        <f t="shared" si="127"/>
        <v/>
      </c>
      <c r="M1388" s="105" t="str">
        <f>IF(Q1388="","",_xlfn.XLOOKUP(Q1388,立项!W:W,立项!H:H))</f>
        <v/>
      </c>
      <c r="N1388" s="109" t="str">
        <f t="shared" si="128"/>
        <v/>
      </c>
      <c r="O1388" s="109" t="str">
        <f t="shared" si="129"/>
        <v/>
      </c>
      <c r="P1388" s="110" t="str">
        <f t="shared" si="130"/>
        <v/>
      </c>
      <c r="Q1388" s="114" t="str">
        <f t="shared" si="131"/>
        <v/>
      </c>
      <c r="R1388" s="82"/>
      <c r="S1388" s="81"/>
      <c r="T1388" s="81"/>
      <c r="U1388" s="81"/>
    </row>
    <row r="1389" s="72" customFormat="1" customHeight="1" spans="2:21">
      <c r="B1389" s="73"/>
      <c r="C1389" s="74"/>
      <c r="D1389" s="74"/>
      <c r="E1389" s="74"/>
      <c r="F1389" s="75"/>
      <c r="G1389" s="76"/>
      <c r="H1389" s="77"/>
      <c r="I1389" s="108" t="str">
        <f>IF(B1389="","",_xlfn.XLOOKUP(N1389,#REF!,#REF!))</f>
        <v/>
      </c>
      <c r="J1389" s="105" t="str">
        <f>IF(B1389="","",_xlfn.XLOOKUP(N1389,#REF!,芝麻工资表!B:B))</f>
        <v/>
      </c>
      <c r="K1389" s="105" t="str">
        <f t="shared" si="126"/>
        <v/>
      </c>
      <c r="L1389" s="105" t="str">
        <f t="shared" si="127"/>
        <v/>
      </c>
      <c r="M1389" s="105" t="str">
        <f>IF(Q1389="","",_xlfn.XLOOKUP(Q1389,立项!W:W,立项!H:H))</f>
        <v/>
      </c>
      <c r="N1389" s="109" t="str">
        <f t="shared" si="128"/>
        <v/>
      </c>
      <c r="O1389" s="109" t="str">
        <f t="shared" si="129"/>
        <v/>
      </c>
      <c r="P1389" s="110" t="str">
        <f t="shared" si="130"/>
        <v/>
      </c>
      <c r="Q1389" s="114" t="str">
        <f t="shared" si="131"/>
        <v/>
      </c>
      <c r="R1389" s="82"/>
      <c r="S1389" s="81"/>
      <c r="T1389" s="81"/>
      <c r="U1389" s="81"/>
    </row>
    <row r="1390" s="72" customFormat="1" customHeight="1" spans="2:21">
      <c r="B1390" s="73"/>
      <c r="C1390" s="74"/>
      <c r="D1390" s="74"/>
      <c r="E1390" s="74"/>
      <c r="F1390" s="75"/>
      <c r="G1390" s="76"/>
      <c r="H1390" s="77"/>
      <c r="I1390" s="108" t="str">
        <f>IF(B1390="","",_xlfn.XLOOKUP(N1390,#REF!,#REF!))</f>
        <v/>
      </c>
      <c r="J1390" s="105" t="str">
        <f>IF(B1390="","",_xlfn.XLOOKUP(N1390,#REF!,芝麻工资表!B:B))</f>
        <v/>
      </c>
      <c r="K1390" s="105" t="str">
        <f t="shared" si="126"/>
        <v/>
      </c>
      <c r="L1390" s="105" t="str">
        <f t="shared" si="127"/>
        <v/>
      </c>
      <c r="M1390" s="105" t="str">
        <f>IF(Q1390="","",_xlfn.XLOOKUP(Q1390,立项!W:W,立项!H:H))</f>
        <v/>
      </c>
      <c r="N1390" s="109" t="str">
        <f t="shared" si="128"/>
        <v/>
      </c>
      <c r="O1390" s="109" t="str">
        <f t="shared" si="129"/>
        <v/>
      </c>
      <c r="P1390" s="110" t="str">
        <f t="shared" si="130"/>
        <v/>
      </c>
      <c r="Q1390" s="114" t="str">
        <f t="shared" si="131"/>
        <v/>
      </c>
      <c r="R1390" s="82"/>
      <c r="S1390" s="81"/>
      <c r="T1390" s="81"/>
      <c r="U1390" s="81"/>
    </row>
    <row r="1391" s="72" customFormat="1" customHeight="1" spans="2:21">
      <c r="B1391" s="73"/>
      <c r="C1391" s="74"/>
      <c r="D1391" s="74"/>
      <c r="E1391" s="74"/>
      <c r="F1391" s="75"/>
      <c r="G1391" s="76"/>
      <c r="H1391" s="77"/>
      <c r="I1391" s="108" t="str">
        <f>IF(B1391="","",_xlfn.XLOOKUP(N1391,#REF!,#REF!))</f>
        <v/>
      </c>
      <c r="J1391" s="105" t="str">
        <f>IF(B1391="","",_xlfn.XLOOKUP(N1391,#REF!,芝麻工资表!B:B))</f>
        <v/>
      </c>
      <c r="K1391" s="105" t="str">
        <f t="shared" si="126"/>
        <v/>
      </c>
      <c r="L1391" s="105" t="str">
        <f t="shared" si="127"/>
        <v/>
      </c>
      <c r="M1391" s="105" t="str">
        <f>IF(Q1391="","",_xlfn.XLOOKUP(Q1391,立项!W:W,立项!H:H))</f>
        <v/>
      </c>
      <c r="N1391" s="109" t="str">
        <f t="shared" si="128"/>
        <v/>
      </c>
      <c r="O1391" s="109" t="str">
        <f t="shared" si="129"/>
        <v/>
      </c>
      <c r="P1391" s="110" t="str">
        <f t="shared" si="130"/>
        <v/>
      </c>
      <c r="Q1391" s="114" t="str">
        <f t="shared" si="131"/>
        <v/>
      </c>
      <c r="R1391" s="82"/>
      <c r="S1391" s="81"/>
      <c r="T1391" s="81"/>
      <c r="U1391" s="81"/>
    </row>
    <row r="1392" s="72" customFormat="1" customHeight="1" spans="2:21">
      <c r="B1392" s="73"/>
      <c r="C1392" s="74"/>
      <c r="D1392" s="74"/>
      <c r="E1392" s="74"/>
      <c r="F1392" s="75"/>
      <c r="G1392" s="76"/>
      <c r="H1392" s="77"/>
      <c r="I1392" s="108" t="str">
        <f>IF(B1392="","",_xlfn.XLOOKUP(N1392,#REF!,#REF!))</f>
        <v/>
      </c>
      <c r="J1392" s="105" t="str">
        <f>IF(B1392="","",_xlfn.XLOOKUP(N1392,#REF!,芝麻工资表!B:B))</f>
        <v/>
      </c>
      <c r="K1392" s="105" t="str">
        <f t="shared" si="126"/>
        <v/>
      </c>
      <c r="L1392" s="105" t="str">
        <f t="shared" si="127"/>
        <v/>
      </c>
      <c r="M1392" s="105" t="str">
        <f>IF(Q1392="","",_xlfn.XLOOKUP(Q1392,立项!W:W,立项!H:H))</f>
        <v/>
      </c>
      <c r="N1392" s="109" t="str">
        <f t="shared" si="128"/>
        <v/>
      </c>
      <c r="O1392" s="109" t="str">
        <f t="shared" si="129"/>
        <v/>
      </c>
      <c r="P1392" s="110" t="str">
        <f t="shared" si="130"/>
        <v/>
      </c>
      <c r="Q1392" s="114" t="str">
        <f t="shared" si="131"/>
        <v/>
      </c>
      <c r="R1392" s="82"/>
      <c r="S1392" s="81"/>
      <c r="T1392" s="81"/>
      <c r="U1392" s="81"/>
    </row>
    <row r="1393" s="72" customFormat="1" customHeight="1" spans="2:21">
      <c r="B1393" s="73"/>
      <c r="C1393" s="74"/>
      <c r="D1393" s="74"/>
      <c r="E1393" s="74"/>
      <c r="F1393" s="75"/>
      <c r="G1393" s="76"/>
      <c r="H1393" s="77"/>
      <c r="I1393" s="108" t="str">
        <f>IF(B1393="","",_xlfn.XLOOKUP(N1393,#REF!,#REF!))</f>
        <v/>
      </c>
      <c r="J1393" s="105" t="str">
        <f>IF(B1393="","",_xlfn.XLOOKUP(N1393,#REF!,芝麻工资表!B:B))</f>
        <v/>
      </c>
      <c r="K1393" s="105" t="str">
        <f t="shared" si="126"/>
        <v/>
      </c>
      <c r="L1393" s="105" t="str">
        <f t="shared" si="127"/>
        <v/>
      </c>
      <c r="M1393" s="105" t="str">
        <f>IF(Q1393="","",_xlfn.XLOOKUP(Q1393,立项!W:W,立项!H:H))</f>
        <v/>
      </c>
      <c r="N1393" s="109" t="str">
        <f t="shared" si="128"/>
        <v/>
      </c>
      <c r="O1393" s="109" t="str">
        <f t="shared" si="129"/>
        <v/>
      </c>
      <c r="P1393" s="110" t="str">
        <f t="shared" si="130"/>
        <v/>
      </c>
      <c r="Q1393" s="114" t="str">
        <f t="shared" si="131"/>
        <v/>
      </c>
      <c r="R1393" s="82"/>
      <c r="S1393" s="81"/>
      <c r="T1393" s="81"/>
      <c r="U1393" s="81"/>
    </row>
    <row r="1394" s="72" customFormat="1" customHeight="1" spans="2:21">
      <c r="B1394" s="73"/>
      <c r="C1394" s="74"/>
      <c r="D1394" s="74"/>
      <c r="E1394" s="74"/>
      <c r="F1394" s="75"/>
      <c r="G1394" s="76"/>
      <c r="H1394" s="77"/>
      <c r="I1394" s="108" t="str">
        <f>IF(B1394="","",_xlfn.XLOOKUP(N1394,#REF!,#REF!))</f>
        <v/>
      </c>
      <c r="J1394" s="105" t="str">
        <f>IF(B1394="","",_xlfn.XLOOKUP(N1394,#REF!,芝麻工资表!B:B))</f>
        <v/>
      </c>
      <c r="K1394" s="105" t="str">
        <f t="shared" si="126"/>
        <v/>
      </c>
      <c r="L1394" s="105" t="str">
        <f t="shared" si="127"/>
        <v/>
      </c>
      <c r="M1394" s="105" t="str">
        <f>IF(Q1394="","",_xlfn.XLOOKUP(Q1394,立项!W:W,立项!H:H))</f>
        <v/>
      </c>
      <c r="N1394" s="109" t="str">
        <f t="shared" si="128"/>
        <v/>
      </c>
      <c r="O1394" s="109" t="str">
        <f t="shared" si="129"/>
        <v/>
      </c>
      <c r="P1394" s="110" t="str">
        <f t="shared" si="130"/>
        <v/>
      </c>
      <c r="Q1394" s="114" t="str">
        <f t="shared" si="131"/>
        <v/>
      </c>
      <c r="R1394" s="82"/>
      <c r="S1394" s="81"/>
      <c r="T1394" s="81"/>
      <c r="U1394" s="81"/>
    </row>
    <row r="1395" s="72" customFormat="1" customHeight="1" spans="2:21">
      <c r="B1395" s="73"/>
      <c r="C1395" s="74"/>
      <c r="D1395" s="74"/>
      <c r="E1395" s="74"/>
      <c r="F1395" s="75"/>
      <c r="G1395" s="76"/>
      <c r="H1395" s="77"/>
      <c r="I1395" s="108" t="str">
        <f>IF(B1395="","",_xlfn.XLOOKUP(N1395,#REF!,#REF!))</f>
        <v/>
      </c>
      <c r="J1395" s="105" t="str">
        <f>IF(B1395="","",_xlfn.XLOOKUP(N1395,#REF!,芝麻工资表!B:B))</f>
        <v/>
      </c>
      <c r="K1395" s="105" t="str">
        <f t="shared" si="126"/>
        <v/>
      </c>
      <c r="L1395" s="105" t="str">
        <f t="shared" si="127"/>
        <v/>
      </c>
      <c r="M1395" s="105" t="str">
        <f>IF(Q1395="","",_xlfn.XLOOKUP(Q1395,立项!W:W,立项!H:H))</f>
        <v/>
      </c>
      <c r="N1395" s="109" t="str">
        <f t="shared" si="128"/>
        <v/>
      </c>
      <c r="O1395" s="109" t="str">
        <f t="shared" si="129"/>
        <v/>
      </c>
      <c r="P1395" s="110" t="str">
        <f t="shared" si="130"/>
        <v/>
      </c>
      <c r="Q1395" s="114" t="str">
        <f t="shared" si="131"/>
        <v/>
      </c>
      <c r="R1395" s="82"/>
      <c r="S1395" s="81"/>
      <c r="T1395" s="81"/>
      <c r="U1395" s="81"/>
    </row>
    <row r="1396" s="72" customFormat="1" customHeight="1" spans="2:21">
      <c r="B1396" s="73"/>
      <c r="C1396" s="74"/>
      <c r="D1396" s="74"/>
      <c r="E1396" s="74"/>
      <c r="F1396" s="75"/>
      <c r="G1396" s="76"/>
      <c r="H1396" s="77"/>
      <c r="I1396" s="108" t="str">
        <f>IF(B1396="","",_xlfn.XLOOKUP(N1396,#REF!,#REF!))</f>
        <v/>
      </c>
      <c r="J1396" s="105" t="str">
        <f>IF(B1396="","",_xlfn.XLOOKUP(N1396,#REF!,芝麻工资表!B:B))</f>
        <v/>
      </c>
      <c r="K1396" s="105" t="str">
        <f t="shared" si="126"/>
        <v/>
      </c>
      <c r="L1396" s="105" t="str">
        <f t="shared" si="127"/>
        <v/>
      </c>
      <c r="M1396" s="105" t="str">
        <f>IF(Q1396="","",_xlfn.XLOOKUP(Q1396,立项!W:W,立项!H:H))</f>
        <v/>
      </c>
      <c r="N1396" s="109" t="str">
        <f t="shared" si="128"/>
        <v/>
      </c>
      <c r="O1396" s="109" t="str">
        <f t="shared" si="129"/>
        <v/>
      </c>
      <c r="P1396" s="110" t="str">
        <f t="shared" si="130"/>
        <v/>
      </c>
      <c r="Q1396" s="114" t="str">
        <f t="shared" si="131"/>
        <v/>
      </c>
      <c r="R1396" s="82"/>
      <c r="S1396" s="81"/>
      <c r="T1396" s="81"/>
      <c r="U1396" s="81"/>
    </row>
    <row r="1397" s="72" customFormat="1" customHeight="1" spans="2:21">
      <c r="B1397" s="73"/>
      <c r="C1397" s="74"/>
      <c r="D1397" s="74"/>
      <c r="E1397" s="74"/>
      <c r="F1397" s="75"/>
      <c r="G1397" s="76"/>
      <c r="H1397" s="77"/>
      <c r="I1397" s="108" t="str">
        <f>IF(B1397="","",_xlfn.XLOOKUP(N1397,#REF!,#REF!))</f>
        <v/>
      </c>
      <c r="J1397" s="105" t="str">
        <f>IF(B1397="","",_xlfn.XLOOKUP(N1397,#REF!,芝麻工资表!B:B))</f>
        <v/>
      </c>
      <c r="K1397" s="105" t="str">
        <f t="shared" si="126"/>
        <v/>
      </c>
      <c r="L1397" s="105" t="str">
        <f t="shared" si="127"/>
        <v/>
      </c>
      <c r="M1397" s="105" t="str">
        <f>IF(Q1397="","",_xlfn.XLOOKUP(Q1397,立项!W:W,立项!H:H))</f>
        <v/>
      </c>
      <c r="N1397" s="109" t="str">
        <f t="shared" si="128"/>
        <v/>
      </c>
      <c r="O1397" s="109" t="str">
        <f t="shared" si="129"/>
        <v/>
      </c>
      <c r="P1397" s="110" t="str">
        <f t="shared" si="130"/>
        <v/>
      </c>
      <c r="Q1397" s="114" t="str">
        <f t="shared" si="131"/>
        <v/>
      </c>
      <c r="R1397" s="82"/>
      <c r="S1397" s="81"/>
      <c r="T1397" s="81"/>
      <c r="U1397" s="81"/>
    </row>
    <row r="1398" s="72" customFormat="1" customHeight="1" spans="2:21">
      <c r="B1398" s="73"/>
      <c r="C1398" s="74"/>
      <c r="D1398" s="74"/>
      <c r="E1398" s="74"/>
      <c r="F1398" s="75"/>
      <c r="G1398" s="76"/>
      <c r="H1398" s="77"/>
      <c r="I1398" s="108" t="str">
        <f>IF(B1398="","",_xlfn.XLOOKUP(N1398,#REF!,#REF!))</f>
        <v/>
      </c>
      <c r="J1398" s="105" t="str">
        <f>IF(B1398="","",_xlfn.XLOOKUP(N1398,#REF!,芝麻工资表!B:B))</f>
        <v/>
      </c>
      <c r="K1398" s="105" t="str">
        <f t="shared" si="126"/>
        <v/>
      </c>
      <c r="L1398" s="105" t="str">
        <f t="shared" si="127"/>
        <v/>
      </c>
      <c r="M1398" s="105" t="str">
        <f>IF(Q1398="","",_xlfn.XLOOKUP(Q1398,立项!W:W,立项!H:H))</f>
        <v/>
      </c>
      <c r="N1398" s="109" t="str">
        <f t="shared" si="128"/>
        <v/>
      </c>
      <c r="O1398" s="109" t="str">
        <f t="shared" si="129"/>
        <v/>
      </c>
      <c r="P1398" s="110" t="str">
        <f t="shared" si="130"/>
        <v/>
      </c>
      <c r="Q1398" s="114" t="str">
        <f t="shared" si="131"/>
        <v/>
      </c>
      <c r="R1398" s="82"/>
      <c r="S1398" s="81"/>
      <c r="T1398" s="81"/>
      <c r="U1398" s="81"/>
    </row>
    <row r="1399" s="72" customFormat="1" customHeight="1" spans="2:21">
      <c r="B1399" s="73"/>
      <c r="C1399" s="74"/>
      <c r="D1399" s="74"/>
      <c r="E1399" s="74"/>
      <c r="F1399" s="75"/>
      <c r="G1399" s="76"/>
      <c r="H1399" s="77"/>
      <c r="I1399" s="108" t="str">
        <f>IF(B1399="","",_xlfn.XLOOKUP(N1399,#REF!,#REF!))</f>
        <v/>
      </c>
      <c r="J1399" s="105" t="str">
        <f>IF(B1399="","",_xlfn.XLOOKUP(N1399,#REF!,芝麻工资表!B:B))</f>
        <v/>
      </c>
      <c r="K1399" s="105" t="str">
        <f t="shared" si="126"/>
        <v/>
      </c>
      <c r="L1399" s="105" t="str">
        <f t="shared" si="127"/>
        <v/>
      </c>
      <c r="M1399" s="105" t="str">
        <f>IF(Q1399="","",_xlfn.XLOOKUP(Q1399,立项!W:W,立项!H:H))</f>
        <v/>
      </c>
      <c r="N1399" s="109" t="str">
        <f t="shared" si="128"/>
        <v/>
      </c>
      <c r="O1399" s="109" t="str">
        <f t="shared" si="129"/>
        <v/>
      </c>
      <c r="P1399" s="110" t="str">
        <f t="shared" si="130"/>
        <v/>
      </c>
      <c r="Q1399" s="114" t="str">
        <f t="shared" si="131"/>
        <v/>
      </c>
      <c r="R1399" s="82"/>
      <c r="S1399" s="81"/>
      <c r="T1399" s="81"/>
      <c r="U1399" s="81"/>
    </row>
    <row r="1400" s="72" customFormat="1" customHeight="1" spans="2:21">
      <c r="B1400" s="73"/>
      <c r="C1400" s="74"/>
      <c r="D1400" s="74"/>
      <c r="E1400" s="74"/>
      <c r="F1400" s="75"/>
      <c r="G1400" s="76"/>
      <c r="H1400" s="77"/>
      <c r="I1400" s="108" t="str">
        <f>IF(B1400="","",_xlfn.XLOOKUP(N1400,#REF!,#REF!))</f>
        <v/>
      </c>
      <c r="J1400" s="105" t="str">
        <f>IF(B1400="","",_xlfn.XLOOKUP(N1400,#REF!,芝麻工资表!B:B))</f>
        <v/>
      </c>
      <c r="K1400" s="105" t="str">
        <f t="shared" si="126"/>
        <v/>
      </c>
      <c r="L1400" s="105" t="str">
        <f t="shared" si="127"/>
        <v/>
      </c>
      <c r="M1400" s="105" t="str">
        <f>IF(Q1400="","",_xlfn.XLOOKUP(Q1400,立项!W:W,立项!H:H))</f>
        <v/>
      </c>
      <c r="N1400" s="109" t="str">
        <f t="shared" si="128"/>
        <v/>
      </c>
      <c r="O1400" s="109" t="str">
        <f t="shared" si="129"/>
        <v/>
      </c>
      <c r="P1400" s="110" t="str">
        <f t="shared" si="130"/>
        <v/>
      </c>
      <c r="Q1400" s="114" t="str">
        <f t="shared" si="131"/>
        <v/>
      </c>
      <c r="R1400" s="82"/>
      <c r="S1400" s="81"/>
      <c r="T1400" s="81"/>
      <c r="U1400" s="81"/>
    </row>
    <row r="1401" s="72" customFormat="1" customHeight="1" spans="2:21">
      <c r="B1401" s="73"/>
      <c r="C1401" s="74"/>
      <c r="D1401" s="74"/>
      <c r="E1401" s="74"/>
      <c r="F1401" s="75"/>
      <c r="G1401" s="76"/>
      <c r="H1401" s="77"/>
      <c r="I1401" s="108" t="str">
        <f>IF(B1401="","",_xlfn.XLOOKUP(N1401,#REF!,#REF!))</f>
        <v/>
      </c>
      <c r="J1401" s="105" t="str">
        <f>IF(B1401="","",_xlfn.XLOOKUP(N1401,#REF!,芝麻工资表!B:B))</f>
        <v/>
      </c>
      <c r="K1401" s="105" t="str">
        <f t="shared" si="126"/>
        <v/>
      </c>
      <c r="L1401" s="105" t="str">
        <f t="shared" si="127"/>
        <v/>
      </c>
      <c r="M1401" s="105" t="str">
        <f>IF(Q1401="","",_xlfn.XLOOKUP(Q1401,立项!W:W,立项!H:H))</f>
        <v/>
      </c>
      <c r="N1401" s="109" t="str">
        <f t="shared" si="128"/>
        <v/>
      </c>
      <c r="O1401" s="109" t="str">
        <f t="shared" si="129"/>
        <v/>
      </c>
      <c r="P1401" s="110" t="str">
        <f t="shared" si="130"/>
        <v/>
      </c>
      <c r="Q1401" s="114" t="str">
        <f t="shared" si="131"/>
        <v/>
      </c>
      <c r="R1401" s="82"/>
      <c r="S1401" s="81"/>
      <c r="T1401" s="81"/>
      <c r="U1401" s="81"/>
    </row>
    <row r="1402" s="72" customFormat="1" customHeight="1" spans="2:21">
      <c r="B1402" s="73"/>
      <c r="C1402" s="74"/>
      <c r="D1402" s="74"/>
      <c r="E1402" s="74"/>
      <c r="F1402" s="75"/>
      <c r="G1402" s="76"/>
      <c r="H1402" s="77"/>
      <c r="I1402" s="108" t="str">
        <f>IF(B1402="","",_xlfn.XLOOKUP(N1402,#REF!,#REF!))</f>
        <v/>
      </c>
      <c r="J1402" s="105" t="str">
        <f>IF(B1402="","",_xlfn.XLOOKUP(N1402,#REF!,芝麻工资表!B:B))</f>
        <v/>
      </c>
      <c r="K1402" s="105" t="str">
        <f t="shared" si="126"/>
        <v/>
      </c>
      <c r="L1402" s="105" t="str">
        <f t="shared" si="127"/>
        <v/>
      </c>
      <c r="M1402" s="105" t="str">
        <f>IF(Q1402="","",_xlfn.XLOOKUP(Q1402,立项!W:W,立项!H:H))</f>
        <v/>
      </c>
      <c r="N1402" s="109" t="str">
        <f t="shared" si="128"/>
        <v/>
      </c>
      <c r="O1402" s="109" t="str">
        <f t="shared" si="129"/>
        <v/>
      </c>
      <c r="P1402" s="110" t="str">
        <f t="shared" si="130"/>
        <v/>
      </c>
      <c r="Q1402" s="114" t="str">
        <f t="shared" si="131"/>
        <v/>
      </c>
      <c r="R1402" s="82"/>
      <c r="S1402" s="81"/>
      <c r="T1402" s="81"/>
      <c r="U1402" s="81"/>
    </row>
    <row r="1403" s="72" customFormat="1" customHeight="1" spans="2:21">
      <c r="B1403" s="73"/>
      <c r="C1403" s="74"/>
      <c r="D1403" s="74"/>
      <c r="E1403" s="74"/>
      <c r="F1403" s="75"/>
      <c r="G1403" s="76"/>
      <c r="H1403" s="77"/>
      <c r="I1403" s="108" t="str">
        <f>IF(B1403="","",_xlfn.XLOOKUP(N1403,#REF!,#REF!))</f>
        <v/>
      </c>
      <c r="J1403" s="105" t="str">
        <f>IF(B1403="","",_xlfn.XLOOKUP(N1403,#REF!,芝麻工资表!B:B))</f>
        <v/>
      </c>
      <c r="K1403" s="105" t="str">
        <f t="shared" si="126"/>
        <v/>
      </c>
      <c r="L1403" s="105" t="str">
        <f t="shared" si="127"/>
        <v/>
      </c>
      <c r="M1403" s="105" t="str">
        <f>IF(Q1403="","",_xlfn.XLOOKUP(Q1403,立项!W:W,立项!H:H))</f>
        <v/>
      </c>
      <c r="N1403" s="109" t="str">
        <f t="shared" si="128"/>
        <v/>
      </c>
      <c r="O1403" s="109" t="str">
        <f t="shared" si="129"/>
        <v/>
      </c>
      <c r="P1403" s="110" t="str">
        <f t="shared" si="130"/>
        <v/>
      </c>
      <c r="Q1403" s="114" t="str">
        <f t="shared" si="131"/>
        <v/>
      </c>
      <c r="R1403" s="82"/>
      <c r="S1403" s="81"/>
      <c r="T1403" s="81"/>
      <c r="U1403" s="81"/>
    </row>
    <row r="1404" s="72" customFormat="1" customHeight="1" spans="2:21">
      <c r="B1404" s="73"/>
      <c r="C1404" s="74"/>
      <c r="D1404" s="74"/>
      <c r="E1404" s="74"/>
      <c r="F1404" s="75"/>
      <c r="G1404" s="76"/>
      <c r="H1404" s="77"/>
      <c r="I1404" s="108" t="str">
        <f>IF(B1404="","",_xlfn.XLOOKUP(N1404,#REF!,#REF!))</f>
        <v/>
      </c>
      <c r="J1404" s="105" t="str">
        <f>IF(B1404="","",_xlfn.XLOOKUP(N1404,#REF!,芝麻工资表!B:B))</f>
        <v/>
      </c>
      <c r="K1404" s="105" t="str">
        <f t="shared" si="126"/>
        <v/>
      </c>
      <c r="L1404" s="105" t="str">
        <f t="shared" si="127"/>
        <v/>
      </c>
      <c r="M1404" s="105" t="str">
        <f>IF(Q1404="","",_xlfn.XLOOKUP(Q1404,立项!W:W,立项!H:H))</f>
        <v/>
      </c>
      <c r="N1404" s="109" t="str">
        <f t="shared" si="128"/>
        <v/>
      </c>
      <c r="O1404" s="109" t="str">
        <f t="shared" si="129"/>
        <v/>
      </c>
      <c r="P1404" s="110" t="str">
        <f t="shared" si="130"/>
        <v/>
      </c>
      <c r="Q1404" s="114" t="str">
        <f t="shared" si="131"/>
        <v/>
      </c>
      <c r="R1404" s="82"/>
      <c r="S1404" s="81"/>
      <c r="T1404" s="81"/>
      <c r="U1404" s="81"/>
    </row>
    <row r="1405" s="72" customFormat="1" customHeight="1" spans="2:21">
      <c r="B1405" s="73"/>
      <c r="C1405" s="74"/>
      <c r="D1405" s="74"/>
      <c r="E1405" s="74"/>
      <c r="F1405" s="75"/>
      <c r="G1405" s="76"/>
      <c r="H1405" s="77"/>
      <c r="I1405" s="108" t="str">
        <f>IF(B1405="","",_xlfn.XLOOKUP(N1405,#REF!,#REF!))</f>
        <v/>
      </c>
      <c r="J1405" s="105" t="str">
        <f>IF(B1405="","",_xlfn.XLOOKUP(N1405,#REF!,芝麻工资表!B:B))</f>
        <v/>
      </c>
      <c r="K1405" s="105" t="str">
        <f t="shared" si="126"/>
        <v/>
      </c>
      <c r="L1405" s="105" t="str">
        <f t="shared" si="127"/>
        <v/>
      </c>
      <c r="M1405" s="105" t="str">
        <f>IF(Q1405="","",_xlfn.XLOOKUP(Q1405,立项!W:W,立项!H:H))</f>
        <v/>
      </c>
      <c r="N1405" s="109" t="str">
        <f t="shared" si="128"/>
        <v/>
      </c>
      <c r="O1405" s="109" t="str">
        <f t="shared" si="129"/>
        <v/>
      </c>
      <c r="P1405" s="110" t="str">
        <f t="shared" si="130"/>
        <v/>
      </c>
      <c r="Q1405" s="114" t="str">
        <f t="shared" si="131"/>
        <v/>
      </c>
      <c r="R1405" s="82"/>
      <c r="S1405" s="81"/>
      <c r="T1405" s="81"/>
      <c r="U1405" s="81"/>
    </row>
    <row r="1406" s="72" customFormat="1" customHeight="1" spans="2:21">
      <c r="B1406" s="73"/>
      <c r="C1406" s="74"/>
      <c r="D1406" s="74"/>
      <c r="E1406" s="74"/>
      <c r="F1406" s="75"/>
      <c r="G1406" s="76"/>
      <c r="H1406" s="77"/>
      <c r="I1406" s="108" t="str">
        <f>IF(B1406="","",_xlfn.XLOOKUP(N1406,#REF!,#REF!))</f>
        <v/>
      </c>
      <c r="J1406" s="105" t="str">
        <f>IF(B1406="","",_xlfn.XLOOKUP(N1406,#REF!,芝麻工资表!B:B))</f>
        <v/>
      </c>
      <c r="K1406" s="105" t="str">
        <f t="shared" si="126"/>
        <v/>
      </c>
      <c r="L1406" s="105" t="str">
        <f t="shared" si="127"/>
        <v/>
      </c>
      <c r="M1406" s="105" t="str">
        <f>IF(Q1406="","",_xlfn.XLOOKUP(Q1406,立项!W:W,立项!H:H))</f>
        <v/>
      </c>
      <c r="N1406" s="109" t="str">
        <f t="shared" si="128"/>
        <v/>
      </c>
      <c r="O1406" s="109" t="str">
        <f t="shared" si="129"/>
        <v/>
      </c>
      <c r="P1406" s="110" t="str">
        <f t="shared" si="130"/>
        <v/>
      </c>
      <c r="Q1406" s="114" t="str">
        <f t="shared" si="131"/>
        <v/>
      </c>
      <c r="R1406" s="82"/>
      <c r="S1406" s="81"/>
      <c r="T1406" s="81"/>
      <c r="U1406" s="81"/>
    </row>
    <row r="1407" s="72" customFormat="1" customHeight="1" spans="2:21">
      <c r="B1407" s="73"/>
      <c r="C1407" s="74"/>
      <c r="D1407" s="74"/>
      <c r="E1407" s="74"/>
      <c r="F1407" s="75"/>
      <c r="G1407" s="76"/>
      <c r="H1407" s="77"/>
      <c r="I1407" s="108" t="str">
        <f>IF(B1407="","",_xlfn.XLOOKUP(N1407,#REF!,#REF!))</f>
        <v/>
      </c>
      <c r="J1407" s="105" t="str">
        <f>IF(B1407="","",_xlfn.XLOOKUP(N1407,#REF!,芝麻工资表!B:B))</f>
        <v/>
      </c>
      <c r="K1407" s="105" t="str">
        <f t="shared" si="126"/>
        <v/>
      </c>
      <c r="L1407" s="105" t="str">
        <f t="shared" si="127"/>
        <v/>
      </c>
      <c r="M1407" s="105" t="str">
        <f>IF(Q1407="","",_xlfn.XLOOKUP(Q1407,立项!W:W,立项!H:H))</f>
        <v/>
      </c>
      <c r="N1407" s="109" t="str">
        <f t="shared" si="128"/>
        <v/>
      </c>
      <c r="O1407" s="109" t="str">
        <f t="shared" si="129"/>
        <v/>
      </c>
      <c r="P1407" s="110" t="str">
        <f t="shared" si="130"/>
        <v/>
      </c>
      <c r="Q1407" s="114" t="str">
        <f t="shared" si="131"/>
        <v/>
      </c>
      <c r="R1407" s="82"/>
      <c r="S1407" s="81"/>
      <c r="T1407" s="81"/>
      <c r="U1407" s="81"/>
    </row>
    <row r="1408" s="72" customFormat="1" customHeight="1" spans="2:21">
      <c r="B1408" s="73"/>
      <c r="C1408" s="74"/>
      <c r="D1408" s="74"/>
      <c r="E1408" s="74"/>
      <c r="F1408" s="75"/>
      <c r="G1408" s="76"/>
      <c r="H1408" s="77"/>
      <c r="I1408" s="108" t="str">
        <f>IF(B1408="","",_xlfn.XLOOKUP(N1408,#REF!,#REF!))</f>
        <v/>
      </c>
      <c r="J1408" s="105" t="str">
        <f>IF(B1408="","",_xlfn.XLOOKUP(N1408,#REF!,芝麻工资表!B:B))</f>
        <v/>
      </c>
      <c r="K1408" s="105" t="str">
        <f t="shared" si="126"/>
        <v/>
      </c>
      <c r="L1408" s="105" t="str">
        <f t="shared" si="127"/>
        <v/>
      </c>
      <c r="M1408" s="105" t="str">
        <f>IF(Q1408="","",_xlfn.XLOOKUP(Q1408,立项!W:W,立项!H:H))</f>
        <v/>
      </c>
      <c r="N1408" s="109" t="str">
        <f t="shared" si="128"/>
        <v/>
      </c>
      <c r="O1408" s="109" t="str">
        <f t="shared" si="129"/>
        <v/>
      </c>
      <c r="P1408" s="110" t="str">
        <f t="shared" si="130"/>
        <v/>
      </c>
      <c r="Q1408" s="114" t="str">
        <f t="shared" si="131"/>
        <v/>
      </c>
      <c r="R1408" s="82"/>
      <c r="S1408" s="81"/>
      <c r="T1408" s="81"/>
      <c r="U1408" s="81"/>
    </row>
    <row r="1409" s="72" customFormat="1" customHeight="1" spans="2:21">
      <c r="B1409" s="73"/>
      <c r="C1409" s="74"/>
      <c r="D1409" s="74"/>
      <c r="E1409" s="74"/>
      <c r="F1409" s="75"/>
      <c r="G1409" s="76"/>
      <c r="H1409" s="77"/>
      <c r="I1409" s="108" t="str">
        <f>IF(B1409="","",_xlfn.XLOOKUP(N1409,#REF!,#REF!))</f>
        <v/>
      </c>
      <c r="J1409" s="105" t="str">
        <f>IF(B1409="","",_xlfn.XLOOKUP(N1409,#REF!,芝麻工资表!B:B))</f>
        <v/>
      </c>
      <c r="K1409" s="105" t="str">
        <f t="shared" si="126"/>
        <v/>
      </c>
      <c r="L1409" s="105" t="str">
        <f t="shared" si="127"/>
        <v/>
      </c>
      <c r="M1409" s="105" t="str">
        <f>IF(Q1409="","",_xlfn.XLOOKUP(Q1409,立项!W:W,立项!H:H))</f>
        <v/>
      </c>
      <c r="N1409" s="109" t="str">
        <f t="shared" si="128"/>
        <v/>
      </c>
      <c r="O1409" s="109" t="str">
        <f t="shared" si="129"/>
        <v/>
      </c>
      <c r="P1409" s="110" t="str">
        <f t="shared" si="130"/>
        <v/>
      </c>
      <c r="Q1409" s="114" t="str">
        <f t="shared" si="131"/>
        <v/>
      </c>
      <c r="R1409" s="82"/>
      <c r="S1409" s="81"/>
      <c r="T1409" s="81"/>
      <c r="U1409" s="81"/>
    </row>
    <row r="1410" s="72" customFormat="1" customHeight="1" spans="2:21">
      <c r="B1410" s="73"/>
      <c r="C1410" s="74"/>
      <c r="D1410" s="74"/>
      <c r="E1410" s="74"/>
      <c r="F1410" s="75"/>
      <c r="G1410" s="76"/>
      <c r="H1410" s="77"/>
      <c r="I1410" s="108" t="str">
        <f>IF(B1410="","",_xlfn.XLOOKUP(N1410,#REF!,#REF!))</f>
        <v/>
      </c>
      <c r="J1410" s="105" t="str">
        <f>IF(B1410="","",_xlfn.XLOOKUP(N1410,#REF!,芝麻工资表!B:B))</f>
        <v/>
      </c>
      <c r="K1410" s="105" t="str">
        <f t="shared" ref="K1410:K1473" si="132">IF(F1410="","",F1410-L1410)</f>
        <v/>
      </c>
      <c r="L1410" s="105" t="str">
        <f t="shared" ref="L1410:L1473" si="133">IF(F1410="","",F1410*G1410/(1+G1410))</f>
        <v/>
      </c>
      <c r="M1410" s="105" t="str">
        <f>IF(Q1410="","",_xlfn.XLOOKUP(Q1410,立项!W:W,立项!H:H))</f>
        <v/>
      </c>
      <c r="N1410" s="109" t="str">
        <f t="shared" ref="N1410:N1473" si="134">IF(H1410="","",LEFT(B1410,7))</f>
        <v/>
      </c>
      <c r="O1410" s="109" t="str">
        <f t="shared" ref="O1410:O1473" si="135">IF(H1410="","",MONTH(H1410))</f>
        <v/>
      </c>
      <c r="P1410" s="110" t="str">
        <f t="shared" ref="P1410:P1473" si="136">IF(H1410="","",DAY(H1410))</f>
        <v/>
      </c>
      <c r="Q1410" s="114" t="str">
        <f t="shared" ref="Q1410:Q1473" si="137">IF(B1410="","",MID(B1410,9,16))</f>
        <v/>
      </c>
      <c r="R1410" s="82"/>
      <c r="S1410" s="81"/>
      <c r="T1410" s="81"/>
      <c r="U1410" s="81"/>
    </row>
    <row r="1411" s="72" customFormat="1" customHeight="1" spans="2:21">
      <c r="B1411" s="73"/>
      <c r="C1411" s="74"/>
      <c r="D1411" s="74"/>
      <c r="E1411" s="74"/>
      <c r="F1411" s="75"/>
      <c r="G1411" s="76"/>
      <c r="H1411" s="77"/>
      <c r="I1411" s="108" t="str">
        <f>IF(B1411="","",_xlfn.XLOOKUP(N1411,#REF!,#REF!))</f>
        <v/>
      </c>
      <c r="J1411" s="105" t="str">
        <f>IF(B1411="","",_xlfn.XLOOKUP(N1411,#REF!,芝麻工资表!B:B))</f>
        <v/>
      </c>
      <c r="K1411" s="105" t="str">
        <f t="shared" si="132"/>
        <v/>
      </c>
      <c r="L1411" s="105" t="str">
        <f t="shared" si="133"/>
        <v/>
      </c>
      <c r="M1411" s="105" t="str">
        <f>IF(Q1411="","",_xlfn.XLOOKUP(Q1411,立项!W:W,立项!H:H))</f>
        <v/>
      </c>
      <c r="N1411" s="109" t="str">
        <f t="shared" si="134"/>
        <v/>
      </c>
      <c r="O1411" s="109" t="str">
        <f t="shared" si="135"/>
        <v/>
      </c>
      <c r="P1411" s="110" t="str">
        <f t="shared" si="136"/>
        <v/>
      </c>
      <c r="Q1411" s="114" t="str">
        <f t="shared" si="137"/>
        <v/>
      </c>
      <c r="R1411" s="82"/>
      <c r="S1411" s="81"/>
      <c r="T1411" s="81"/>
      <c r="U1411" s="81"/>
    </row>
    <row r="1412" s="72" customFormat="1" customHeight="1" spans="2:21">
      <c r="B1412" s="73"/>
      <c r="C1412" s="74"/>
      <c r="D1412" s="74"/>
      <c r="E1412" s="74"/>
      <c r="F1412" s="75"/>
      <c r="G1412" s="76"/>
      <c r="H1412" s="77"/>
      <c r="I1412" s="108" t="str">
        <f>IF(B1412="","",_xlfn.XLOOKUP(N1412,#REF!,#REF!))</f>
        <v/>
      </c>
      <c r="J1412" s="105" t="str">
        <f>IF(B1412="","",_xlfn.XLOOKUP(N1412,#REF!,芝麻工资表!B:B))</f>
        <v/>
      </c>
      <c r="K1412" s="105" t="str">
        <f t="shared" si="132"/>
        <v/>
      </c>
      <c r="L1412" s="105" t="str">
        <f t="shared" si="133"/>
        <v/>
      </c>
      <c r="M1412" s="105" t="str">
        <f>IF(Q1412="","",_xlfn.XLOOKUP(Q1412,立项!W:W,立项!H:H))</f>
        <v/>
      </c>
      <c r="N1412" s="109" t="str">
        <f t="shared" si="134"/>
        <v/>
      </c>
      <c r="O1412" s="109" t="str">
        <f t="shared" si="135"/>
        <v/>
      </c>
      <c r="P1412" s="110" t="str">
        <f t="shared" si="136"/>
        <v/>
      </c>
      <c r="Q1412" s="114" t="str">
        <f t="shared" si="137"/>
        <v/>
      </c>
      <c r="R1412" s="82"/>
      <c r="S1412" s="81"/>
      <c r="T1412" s="81"/>
      <c r="U1412" s="81"/>
    </row>
    <row r="1413" s="72" customFormat="1" customHeight="1" spans="2:21">
      <c r="B1413" s="73"/>
      <c r="C1413" s="74"/>
      <c r="D1413" s="74"/>
      <c r="E1413" s="74"/>
      <c r="F1413" s="75"/>
      <c r="G1413" s="76"/>
      <c r="H1413" s="77"/>
      <c r="I1413" s="108" t="str">
        <f>IF(B1413="","",_xlfn.XLOOKUP(N1413,#REF!,#REF!))</f>
        <v/>
      </c>
      <c r="J1413" s="105" t="str">
        <f>IF(B1413="","",_xlfn.XLOOKUP(N1413,#REF!,芝麻工资表!B:B))</f>
        <v/>
      </c>
      <c r="K1413" s="105" t="str">
        <f t="shared" si="132"/>
        <v/>
      </c>
      <c r="L1413" s="105" t="str">
        <f t="shared" si="133"/>
        <v/>
      </c>
      <c r="M1413" s="105" t="str">
        <f>IF(Q1413="","",_xlfn.XLOOKUP(Q1413,立项!W:W,立项!H:H))</f>
        <v/>
      </c>
      <c r="N1413" s="109" t="str">
        <f t="shared" si="134"/>
        <v/>
      </c>
      <c r="O1413" s="109" t="str">
        <f t="shared" si="135"/>
        <v/>
      </c>
      <c r="P1413" s="110" t="str">
        <f t="shared" si="136"/>
        <v/>
      </c>
      <c r="Q1413" s="114" t="str">
        <f t="shared" si="137"/>
        <v/>
      </c>
      <c r="R1413" s="82"/>
      <c r="S1413" s="81"/>
      <c r="T1413" s="81"/>
      <c r="U1413" s="81"/>
    </row>
    <row r="1414" s="72" customFormat="1" customHeight="1" spans="2:21">
      <c r="B1414" s="73"/>
      <c r="C1414" s="74"/>
      <c r="D1414" s="74"/>
      <c r="E1414" s="74"/>
      <c r="F1414" s="75"/>
      <c r="G1414" s="76"/>
      <c r="H1414" s="77"/>
      <c r="I1414" s="108" t="str">
        <f>IF(B1414="","",_xlfn.XLOOKUP(N1414,#REF!,#REF!))</f>
        <v/>
      </c>
      <c r="J1414" s="105" t="str">
        <f>IF(B1414="","",_xlfn.XLOOKUP(N1414,#REF!,芝麻工资表!B:B))</f>
        <v/>
      </c>
      <c r="K1414" s="105" t="str">
        <f t="shared" si="132"/>
        <v/>
      </c>
      <c r="L1414" s="105" t="str">
        <f t="shared" si="133"/>
        <v/>
      </c>
      <c r="M1414" s="105" t="str">
        <f>IF(Q1414="","",_xlfn.XLOOKUP(Q1414,立项!W:W,立项!H:H))</f>
        <v/>
      </c>
      <c r="N1414" s="109" t="str">
        <f t="shared" si="134"/>
        <v/>
      </c>
      <c r="O1414" s="109" t="str">
        <f t="shared" si="135"/>
        <v/>
      </c>
      <c r="P1414" s="110" t="str">
        <f t="shared" si="136"/>
        <v/>
      </c>
      <c r="Q1414" s="114" t="str">
        <f t="shared" si="137"/>
        <v/>
      </c>
      <c r="R1414" s="82"/>
      <c r="S1414" s="81"/>
      <c r="T1414" s="81"/>
      <c r="U1414" s="81"/>
    </row>
    <row r="1415" s="72" customFormat="1" customHeight="1" spans="2:21">
      <c r="B1415" s="73"/>
      <c r="C1415" s="74"/>
      <c r="D1415" s="74"/>
      <c r="E1415" s="74"/>
      <c r="F1415" s="75"/>
      <c r="G1415" s="76"/>
      <c r="H1415" s="77"/>
      <c r="I1415" s="108" t="str">
        <f>IF(B1415="","",_xlfn.XLOOKUP(N1415,#REF!,#REF!))</f>
        <v/>
      </c>
      <c r="J1415" s="105" t="str">
        <f>IF(B1415="","",_xlfn.XLOOKUP(N1415,#REF!,芝麻工资表!B:B))</f>
        <v/>
      </c>
      <c r="K1415" s="105" t="str">
        <f t="shared" si="132"/>
        <v/>
      </c>
      <c r="L1415" s="105" t="str">
        <f t="shared" si="133"/>
        <v/>
      </c>
      <c r="M1415" s="105" t="str">
        <f>IF(Q1415="","",_xlfn.XLOOKUP(Q1415,立项!W:W,立项!H:H))</f>
        <v/>
      </c>
      <c r="N1415" s="109" t="str">
        <f t="shared" si="134"/>
        <v/>
      </c>
      <c r="O1415" s="109" t="str">
        <f t="shared" si="135"/>
        <v/>
      </c>
      <c r="P1415" s="110" t="str">
        <f t="shared" si="136"/>
        <v/>
      </c>
      <c r="Q1415" s="114" t="str">
        <f t="shared" si="137"/>
        <v/>
      </c>
      <c r="R1415" s="82"/>
      <c r="S1415" s="81"/>
      <c r="T1415" s="81"/>
      <c r="U1415" s="81"/>
    </row>
    <row r="1416" s="72" customFormat="1" customHeight="1" spans="2:21">
      <c r="B1416" s="73"/>
      <c r="C1416" s="74"/>
      <c r="D1416" s="74"/>
      <c r="E1416" s="74"/>
      <c r="F1416" s="75"/>
      <c r="G1416" s="76"/>
      <c r="H1416" s="77"/>
      <c r="I1416" s="108" t="str">
        <f>IF(B1416="","",_xlfn.XLOOKUP(N1416,#REF!,#REF!))</f>
        <v/>
      </c>
      <c r="J1416" s="105" t="str">
        <f>IF(B1416="","",_xlfn.XLOOKUP(N1416,#REF!,芝麻工资表!B:B))</f>
        <v/>
      </c>
      <c r="K1416" s="105" t="str">
        <f t="shared" si="132"/>
        <v/>
      </c>
      <c r="L1416" s="105" t="str">
        <f t="shared" si="133"/>
        <v/>
      </c>
      <c r="M1416" s="105" t="str">
        <f>IF(Q1416="","",_xlfn.XLOOKUP(Q1416,立项!W:W,立项!H:H))</f>
        <v/>
      </c>
      <c r="N1416" s="109" t="str">
        <f t="shared" si="134"/>
        <v/>
      </c>
      <c r="O1416" s="109" t="str">
        <f t="shared" si="135"/>
        <v/>
      </c>
      <c r="P1416" s="110" t="str">
        <f t="shared" si="136"/>
        <v/>
      </c>
      <c r="Q1416" s="114" t="str">
        <f t="shared" si="137"/>
        <v/>
      </c>
      <c r="R1416" s="82"/>
      <c r="S1416" s="81"/>
      <c r="T1416" s="81"/>
      <c r="U1416" s="81"/>
    </row>
    <row r="1417" s="72" customFormat="1" customHeight="1" spans="2:21">
      <c r="B1417" s="73"/>
      <c r="C1417" s="74"/>
      <c r="D1417" s="74"/>
      <c r="E1417" s="74"/>
      <c r="F1417" s="75"/>
      <c r="G1417" s="76"/>
      <c r="H1417" s="77"/>
      <c r="I1417" s="108" t="str">
        <f>IF(B1417="","",_xlfn.XLOOKUP(N1417,#REF!,#REF!))</f>
        <v/>
      </c>
      <c r="J1417" s="105" t="str">
        <f>IF(B1417="","",_xlfn.XLOOKUP(N1417,#REF!,芝麻工资表!B:B))</f>
        <v/>
      </c>
      <c r="K1417" s="105" t="str">
        <f t="shared" si="132"/>
        <v/>
      </c>
      <c r="L1417" s="105" t="str">
        <f t="shared" si="133"/>
        <v/>
      </c>
      <c r="M1417" s="105" t="str">
        <f>IF(Q1417="","",_xlfn.XLOOKUP(Q1417,立项!W:W,立项!H:H))</f>
        <v/>
      </c>
      <c r="N1417" s="109" t="str">
        <f t="shared" si="134"/>
        <v/>
      </c>
      <c r="O1417" s="109" t="str">
        <f t="shared" si="135"/>
        <v/>
      </c>
      <c r="P1417" s="110" t="str">
        <f t="shared" si="136"/>
        <v/>
      </c>
      <c r="Q1417" s="114" t="str">
        <f t="shared" si="137"/>
        <v/>
      </c>
      <c r="R1417" s="82"/>
      <c r="S1417" s="81"/>
      <c r="T1417" s="81"/>
      <c r="U1417" s="81"/>
    </row>
    <row r="1418" s="72" customFormat="1" customHeight="1" spans="2:21">
      <c r="B1418" s="73"/>
      <c r="C1418" s="74"/>
      <c r="D1418" s="74"/>
      <c r="E1418" s="74"/>
      <c r="F1418" s="75"/>
      <c r="G1418" s="76"/>
      <c r="H1418" s="77"/>
      <c r="I1418" s="108" t="str">
        <f>IF(B1418="","",_xlfn.XLOOKUP(N1418,#REF!,#REF!))</f>
        <v/>
      </c>
      <c r="J1418" s="105" t="str">
        <f>IF(B1418="","",_xlfn.XLOOKUP(N1418,#REF!,芝麻工资表!B:B))</f>
        <v/>
      </c>
      <c r="K1418" s="105" t="str">
        <f t="shared" si="132"/>
        <v/>
      </c>
      <c r="L1418" s="105" t="str">
        <f t="shared" si="133"/>
        <v/>
      </c>
      <c r="M1418" s="105" t="str">
        <f>IF(Q1418="","",_xlfn.XLOOKUP(Q1418,立项!W:W,立项!H:H))</f>
        <v/>
      </c>
      <c r="N1418" s="109" t="str">
        <f t="shared" si="134"/>
        <v/>
      </c>
      <c r="O1418" s="109" t="str">
        <f t="shared" si="135"/>
        <v/>
      </c>
      <c r="P1418" s="110" t="str">
        <f t="shared" si="136"/>
        <v/>
      </c>
      <c r="Q1418" s="114" t="str">
        <f t="shared" si="137"/>
        <v/>
      </c>
      <c r="R1418" s="82"/>
      <c r="S1418" s="81"/>
      <c r="T1418" s="81"/>
      <c r="U1418" s="81"/>
    </row>
    <row r="1419" s="72" customFormat="1" customHeight="1" spans="2:21">
      <c r="B1419" s="73"/>
      <c r="C1419" s="74"/>
      <c r="D1419" s="74"/>
      <c r="E1419" s="74"/>
      <c r="F1419" s="75"/>
      <c r="G1419" s="76"/>
      <c r="H1419" s="77"/>
      <c r="I1419" s="108" t="str">
        <f>IF(B1419="","",_xlfn.XLOOKUP(N1419,#REF!,#REF!))</f>
        <v/>
      </c>
      <c r="J1419" s="105" t="str">
        <f>IF(B1419="","",_xlfn.XLOOKUP(N1419,#REF!,芝麻工资表!B:B))</f>
        <v/>
      </c>
      <c r="K1419" s="105" t="str">
        <f t="shared" si="132"/>
        <v/>
      </c>
      <c r="L1419" s="105" t="str">
        <f t="shared" si="133"/>
        <v/>
      </c>
      <c r="M1419" s="105" t="str">
        <f>IF(Q1419="","",_xlfn.XLOOKUP(Q1419,立项!W:W,立项!H:H))</f>
        <v/>
      </c>
      <c r="N1419" s="109" t="str">
        <f t="shared" si="134"/>
        <v/>
      </c>
      <c r="O1419" s="109" t="str">
        <f t="shared" si="135"/>
        <v/>
      </c>
      <c r="P1419" s="110" t="str">
        <f t="shared" si="136"/>
        <v/>
      </c>
      <c r="Q1419" s="114" t="str">
        <f t="shared" si="137"/>
        <v/>
      </c>
      <c r="R1419" s="82"/>
      <c r="S1419" s="81"/>
      <c r="T1419" s="81"/>
      <c r="U1419" s="81"/>
    </row>
    <row r="1420" s="72" customFormat="1" customHeight="1" spans="2:21">
      <c r="B1420" s="73"/>
      <c r="C1420" s="74"/>
      <c r="D1420" s="74"/>
      <c r="E1420" s="74"/>
      <c r="F1420" s="75"/>
      <c r="G1420" s="76"/>
      <c r="H1420" s="77"/>
      <c r="I1420" s="108" t="str">
        <f>IF(B1420="","",_xlfn.XLOOKUP(N1420,#REF!,#REF!))</f>
        <v/>
      </c>
      <c r="J1420" s="105" t="str">
        <f>IF(B1420="","",_xlfn.XLOOKUP(N1420,#REF!,芝麻工资表!B:B))</f>
        <v/>
      </c>
      <c r="K1420" s="105" t="str">
        <f t="shared" si="132"/>
        <v/>
      </c>
      <c r="L1420" s="105" t="str">
        <f t="shared" si="133"/>
        <v/>
      </c>
      <c r="M1420" s="105" t="str">
        <f>IF(Q1420="","",_xlfn.XLOOKUP(Q1420,立项!W:W,立项!H:H))</f>
        <v/>
      </c>
      <c r="N1420" s="109" t="str">
        <f t="shared" si="134"/>
        <v/>
      </c>
      <c r="O1420" s="109" t="str">
        <f t="shared" si="135"/>
        <v/>
      </c>
      <c r="P1420" s="110" t="str">
        <f t="shared" si="136"/>
        <v/>
      </c>
      <c r="Q1420" s="114" t="str">
        <f t="shared" si="137"/>
        <v/>
      </c>
      <c r="R1420" s="82"/>
      <c r="S1420" s="81"/>
      <c r="T1420" s="81"/>
      <c r="U1420" s="81"/>
    </row>
    <row r="1421" s="72" customFormat="1" customHeight="1" spans="2:21">
      <c r="B1421" s="73"/>
      <c r="C1421" s="74"/>
      <c r="D1421" s="74"/>
      <c r="E1421" s="74"/>
      <c r="F1421" s="75"/>
      <c r="G1421" s="76"/>
      <c r="H1421" s="77"/>
      <c r="I1421" s="108" t="str">
        <f>IF(B1421="","",_xlfn.XLOOKUP(N1421,#REF!,#REF!))</f>
        <v/>
      </c>
      <c r="J1421" s="105" t="str">
        <f>IF(B1421="","",_xlfn.XLOOKUP(N1421,#REF!,芝麻工资表!B:B))</f>
        <v/>
      </c>
      <c r="K1421" s="105" t="str">
        <f t="shared" si="132"/>
        <v/>
      </c>
      <c r="L1421" s="105" t="str">
        <f t="shared" si="133"/>
        <v/>
      </c>
      <c r="M1421" s="105" t="str">
        <f>IF(Q1421="","",_xlfn.XLOOKUP(Q1421,立项!W:W,立项!H:H))</f>
        <v/>
      </c>
      <c r="N1421" s="109" t="str">
        <f t="shared" si="134"/>
        <v/>
      </c>
      <c r="O1421" s="109" t="str">
        <f t="shared" si="135"/>
        <v/>
      </c>
      <c r="P1421" s="110" t="str">
        <f t="shared" si="136"/>
        <v/>
      </c>
      <c r="Q1421" s="114" t="str">
        <f t="shared" si="137"/>
        <v/>
      </c>
      <c r="R1421" s="82"/>
      <c r="S1421" s="81"/>
      <c r="T1421" s="81"/>
      <c r="U1421" s="81"/>
    </row>
    <row r="1422" s="72" customFormat="1" customHeight="1" spans="2:21">
      <c r="B1422" s="73"/>
      <c r="C1422" s="74"/>
      <c r="D1422" s="74"/>
      <c r="E1422" s="74"/>
      <c r="F1422" s="75"/>
      <c r="G1422" s="76"/>
      <c r="H1422" s="77"/>
      <c r="I1422" s="108" t="str">
        <f>IF(B1422="","",_xlfn.XLOOKUP(N1422,#REF!,#REF!))</f>
        <v/>
      </c>
      <c r="J1422" s="105" t="str">
        <f>IF(B1422="","",_xlfn.XLOOKUP(N1422,#REF!,芝麻工资表!B:B))</f>
        <v/>
      </c>
      <c r="K1422" s="105" t="str">
        <f t="shared" si="132"/>
        <v/>
      </c>
      <c r="L1422" s="105" t="str">
        <f t="shared" si="133"/>
        <v/>
      </c>
      <c r="M1422" s="105" t="str">
        <f>IF(Q1422="","",_xlfn.XLOOKUP(Q1422,立项!W:W,立项!H:H))</f>
        <v/>
      </c>
      <c r="N1422" s="109" t="str">
        <f t="shared" si="134"/>
        <v/>
      </c>
      <c r="O1422" s="109" t="str">
        <f t="shared" si="135"/>
        <v/>
      </c>
      <c r="P1422" s="110" t="str">
        <f t="shared" si="136"/>
        <v/>
      </c>
      <c r="Q1422" s="114" t="str">
        <f t="shared" si="137"/>
        <v/>
      </c>
      <c r="R1422" s="82"/>
      <c r="S1422" s="81"/>
      <c r="T1422" s="81"/>
      <c r="U1422" s="81"/>
    </row>
    <row r="1423" s="72" customFormat="1" customHeight="1" spans="2:21">
      <c r="B1423" s="73"/>
      <c r="C1423" s="74"/>
      <c r="D1423" s="74"/>
      <c r="E1423" s="74"/>
      <c r="F1423" s="75"/>
      <c r="G1423" s="76"/>
      <c r="H1423" s="77"/>
      <c r="I1423" s="108" t="str">
        <f>IF(B1423="","",_xlfn.XLOOKUP(N1423,#REF!,#REF!))</f>
        <v/>
      </c>
      <c r="J1423" s="105" t="str">
        <f>IF(B1423="","",_xlfn.XLOOKUP(N1423,#REF!,芝麻工资表!B:B))</f>
        <v/>
      </c>
      <c r="K1423" s="105" t="str">
        <f t="shared" si="132"/>
        <v/>
      </c>
      <c r="L1423" s="105" t="str">
        <f t="shared" si="133"/>
        <v/>
      </c>
      <c r="M1423" s="105" t="str">
        <f>IF(Q1423="","",_xlfn.XLOOKUP(Q1423,立项!W:W,立项!H:H))</f>
        <v/>
      </c>
      <c r="N1423" s="109" t="str">
        <f t="shared" si="134"/>
        <v/>
      </c>
      <c r="O1423" s="109" t="str">
        <f t="shared" si="135"/>
        <v/>
      </c>
      <c r="P1423" s="110" t="str">
        <f t="shared" si="136"/>
        <v/>
      </c>
      <c r="Q1423" s="114" t="str">
        <f t="shared" si="137"/>
        <v/>
      </c>
      <c r="R1423" s="82"/>
      <c r="S1423" s="81"/>
      <c r="T1423" s="81"/>
      <c r="U1423" s="81"/>
    </row>
    <row r="1424" s="72" customFormat="1" customHeight="1" spans="2:21">
      <c r="B1424" s="73"/>
      <c r="C1424" s="74"/>
      <c r="D1424" s="74"/>
      <c r="E1424" s="74"/>
      <c r="F1424" s="75"/>
      <c r="G1424" s="76"/>
      <c r="H1424" s="77"/>
      <c r="I1424" s="108" t="str">
        <f>IF(B1424="","",_xlfn.XLOOKUP(N1424,#REF!,#REF!))</f>
        <v/>
      </c>
      <c r="J1424" s="105" t="str">
        <f>IF(B1424="","",_xlfn.XLOOKUP(N1424,#REF!,芝麻工资表!B:B))</f>
        <v/>
      </c>
      <c r="K1424" s="105" t="str">
        <f t="shared" si="132"/>
        <v/>
      </c>
      <c r="L1424" s="105" t="str">
        <f t="shared" si="133"/>
        <v/>
      </c>
      <c r="M1424" s="105" t="str">
        <f>IF(Q1424="","",_xlfn.XLOOKUP(Q1424,立项!W:W,立项!H:H))</f>
        <v/>
      </c>
      <c r="N1424" s="109" t="str">
        <f t="shared" si="134"/>
        <v/>
      </c>
      <c r="O1424" s="109" t="str">
        <f t="shared" si="135"/>
        <v/>
      </c>
      <c r="P1424" s="110" t="str">
        <f t="shared" si="136"/>
        <v/>
      </c>
      <c r="Q1424" s="114" t="str">
        <f t="shared" si="137"/>
        <v/>
      </c>
      <c r="R1424" s="82"/>
      <c r="S1424" s="81"/>
      <c r="T1424" s="81"/>
      <c r="U1424" s="81"/>
    </row>
    <row r="1425" s="72" customFormat="1" customHeight="1" spans="2:21">
      <c r="B1425" s="73"/>
      <c r="C1425" s="74"/>
      <c r="D1425" s="74"/>
      <c r="E1425" s="74"/>
      <c r="F1425" s="75"/>
      <c r="G1425" s="76"/>
      <c r="H1425" s="77"/>
      <c r="I1425" s="108" t="str">
        <f>IF(B1425="","",_xlfn.XLOOKUP(N1425,#REF!,#REF!))</f>
        <v/>
      </c>
      <c r="J1425" s="105" t="str">
        <f>IF(B1425="","",_xlfn.XLOOKUP(N1425,#REF!,芝麻工资表!B:B))</f>
        <v/>
      </c>
      <c r="K1425" s="105" t="str">
        <f t="shared" si="132"/>
        <v/>
      </c>
      <c r="L1425" s="105" t="str">
        <f t="shared" si="133"/>
        <v/>
      </c>
      <c r="M1425" s="105" t="str">
        <f>IF(Q1425="","",_xlfn.XLOOKUP(Q1425,立项!W:W,立项!H:H))</f>
        <v/>
      </c>
      <c r="N1425" s="109" t="str">
        <f t="shared" si="134"/>
        <v/>
      </c>
      <c r="O1425" s="109" t="str">
        <f t="shared" si="135"/>
        <v/>
      </c>
      <c r="P1425" s="110" t="str">
        <f t="shared" si="136"/>
        <v/>
      </c>
      <c r="Q1425" s="114" t="str">
        <f t="shared" si="137"/>
        <v/>
      </c>
      <c r="R1425" s="82"/>
      <c r="S1425" s="81"/>
      <c r="T1425" s="81"/>
      <c r="U1425" s="81"/>
    </row>
    <row r="1426" s="72" customFormat="1" customHeight="1" spans="2:21">
      <c r="B1426" s="73"/>
      <c r="C1426" s="74"/>
      <c r="D1426" s="74"/>
      <c r="E1426" s="74"/>
      <c r="F1426" s="75"/>
      <c r="G1426" s="76"/>
      <c r="H1426" s="77"/>
      <c r="I1426" s="108" t="str">
        <f>IF(B1426="","",_xlfn.XLOOKUP(N1426,#REF!,#REF!))</f>
        <v/>
      </c>
      <c r="J1426" s="105" t="str">
        <f>IF(B1426="","",_xlfn.XLOOKUP(N1426,#REF!,芝麻工资表!B:B))</f>
        <v/>
      </c>
      <c r="K1426" s="105" t="str">
        <f t="shared" si="132"/>
        <v/>
      </c>
      <c r="L1426" s="105" t="str">
        <f t="shared" si="133"/>
        <v/>
      </c>
      <c r="M1426" s="105" t="str">
        <f>IF(Q1426="","",_xlfn.XLOOKUP(Q1426,立项!W:W,立项!H:H))</f>
        <v/>
      </c>
      <c r="N1426" s="109" t="str">
        <f t="shared" si="134"/>
        <v/>
      </c>
      <c r="O1426" s="109" t="str">
        <f t="shared" si="135"/>
        <v/>
      </c>
      <c r="P1426" s="110" t="str">
        <f t="shared" si="136"/>
        <v/>
      </c>
      <c r="Q1426" s="114" t="str">
        <f t="shared" si="137"/>
        <v/>
      </c>
      <c r="R1426" s="82"/>
      <c r="S1426" s="81"/>
      <c r="T1426" s="81"/>
      <c r="U1426" s="81"/>
    </row>
    <row r="1427" s="72" customFormat="1" customHeight="1" spans="2:21">
      <c r="B1427" s="73"/>
      <c r="C1427" s="74"/>
      <c r="D1427" s="74"/>
      <c r="E1427" s="74"/>
      <c r="F1427" s="75"/>
      <c r="G1427" s="76"/>
      <c r="H1427" s="77"/>
      <c r="I1427" s="108" t="str">
        <f>IF(B1427="","",_xlfn.XLOOKUP(N1427,#REF!,#REF!))</f>
        <v/>
      </c>
      <c r="J1427" s="105" t="str">
        <f>IF(B1427="","",_xlfn.XLOOKUP(N1427,#REF!,芝麻工资表!B:B))</f>
        <v/>
      </c>
      <c r="K1427" s="105" t="str">
        <f t="shared" si="132"/>
        <v/>
      </c>
      <c r="L1427" s="105" t="str">
        <f t="shared" si="133"/>
        <v/>
      </c>
      <c r="M1427" s="105" t="str">
        <f>IF(Q1427="","",_xlfn.XLOOKUP(Q1427,立项!W:W,立项!H:H))</f>
        <v/>
      </c>
      <c r="N1427" s="109" t="str">
        <f t="shared" si="134"/>
        <v/>
      </c>
      <c r="O1427" s="109" t="str">
        <f t="shared" si="135"/>
        <v/>
      </c>
      <c r="P1427" s="110" t="str">
        <f t="shared" si="136"/>
        <v/>
      </c>
      <c r="Q1427" s="114" t="str">
        <f t="shared" si="137"/>
        <v/>
      </c>
      <c r="R1427" s="82"/>
      <c r="S1427" s="81"/>
      <c r="T1427" s="81"/>
      <c r="U1427" s="81"/>
    </row>
    <row r="1428" s="72" customFormat="1" customHeight="1" spans="2:21">
      <c r="B1428" s="73"/>
      <c r="C1428" s="74"/>
      <c r="D1428" s="74"/>
      <c r="E1428" s="74"/>
      <c r="F1428" s="75"/>
      <c r="G1428" s="76"/>
      <c r="H1428" s="77"/>
      <c r="I1428" s="108" t="str">
        <f>IF(B1428="","",_xlfn.XLOOKUP(N1428,#REF!,#REF!))</f>
        <v/>
      </c>
      <c r="J1428" s="105" t="str">
        <f>IF(B1428="","",_xlfn.XLOOKUP(N1428,#REF!,芝麻工资表!B:B))</f>
        <v/>
      </c>
      <c r="K1428" s="105" t="str">
        <f t="shared" si="132"/>
        <v/>
      </c>
      <c r="L1428" s="105" t="str">
        <f t="shared" si="133"/>
        <v/>
      </c>
      <c r="M1428" s="105" t="str">
        <f>IF(Q1428="","",_xlfn.XLOOKUP(Q1428,立项!W:W,立项!H:H))</f>
        <v/>
      </c>
      <c r="N1428" s="109" t="str">
        <f t="shared" si="134"/>
        <v/>
      </c>
      <c r="O1428" s="109" t="str">
        <f t="shared" si="135"/>
        <v/>
      </c>
      <c r="P1428" s="110" t="str">
        <f t="shared" si="136"/>
        <v/>
      </c>
      <c r="Q1428" s="114" t="str">
        <f t="shared" si="137"/>
        <v/>
      </c>
      <c r="R1428" s="82"/>
      <c r="S1428" s="81"/>
      <c r="T1428" s="81"/>
      <c r="U1428" s="81"/>
    </row>
    <row r="1429" s="72" customFormat="1" customHeight="1" spans="2:21">
      <c r="B1429" s="73"/>
      <c r="C1429" s="74"/>
      <c r="D1429" s="74"/>
      <c r="E1429" s="74"/>
      <c r="F1429" s="75"/>
      <c r="G1429" s="76"/>
      <c r="H1429" s="77"/>
      <c r="I1429" s="108" t="str">
        <f>IF(B1429="","",_xlfn.XLOOKUP(N1429,#REF!,#REF!))</f>
        <v/>
      </c>
      <c r="J1429" s="105" t="str">
        <f>IF(B1429="","",_xlfn.XLOOKUP(N1429,#REF!,芝麻工资表!B:B))</f>
        <v/>
      </c>
      <c r="K1429" s="105" t="str">
        <f t="shared" si="132"/>
        <v/>
      </c>
      <c r="L1429" s="105" t="str">
        <f t="shared" si="133"/>
        <v/>
      </c>
      <c r="M1429" s="105" t="str">
        <f>IF(Q1429="","",_xlfn.XLOOKUP(Q1429,立项!W:W,立项!H:H))</f>
        <v/>
      </c>
      <c r="N1429" s="109" t="str">
        <f t="shared" si="134"/>
        <v/>
      </c>
      <c r="O1429" s="109" t="str">
        <f t="shared" si="135"/>
        <v/>
      </c>
      <c r="P1429" s="110" t="str">
        <f t="shared" si="136"/>
        <v/>
      </c>
      <c r="Q1429" s="114" t="str">
        <f t="shared" si="137"/>
        <v/>
      </c>
      <c r="R1429" s="82"/>
      <c r="S1429" s="81"/>
      <c r="T1429" s="81"/>
      <c r="U1429" s="81"/>
    </row>
    <row r="1430" s="72" customFormat="1" customHeight="1" spans="2:21">
      <c r="B1430" s="73"/>
      <c r="C1430" s="74"/>
      <c r="D1430" s="74"/>
      <c r="E1430" s="74"/>
      <c r="F1430" s="75"/>
      <c r="G1430" s="76"/>
      <c r="H1430" s="77"/>
      <c r="I1430" s="108" t="str">
        <f>IF(B1430="","",_xlfn.XLOOKUP(N1430,#REF!,#REF!))</f>
        <v/>
      </c>
      <c r="J1430" s="105" t="str">
        <f>IF(B1430="","",_xlfn.XLOOKUP(N1430,#REF!,芝麻工资表!B:B))</f>
        <v/>
      </c>
      <c r="K1430" s="105" t="str">
        <f t="shared" si="132"/>
        <v/>
      </c>
      <c r="L1430" s="105" t="str">
        <f t="shared" si="133"/>
        <v/>
      </c>
      <c r="M1430" s="105" t="str">
        <f>IF(Q1430="","",_xlfn.XLOOKUP(Q1430,立项!W:W,立项!H:H))</f>
        <v/>
      </c>
      <c r="N1430" s="109" t="str">
        <f t="shared" si="134"/>
        <v/>
      </c>
      <c r="O1430" s="109" t="str">
        <f t="shared" si="135"/>
        <v/>
      </c>
      <c r="P1430" s="110" t="str">
        <f t="shared" si="136"/>
        <v/>
      </c>
      <c r="Q1430" s="114" t="str">
        <f t="shared" si="137"/>
        <v/>
      </c>
      <c r="R1430" s="82"/>
      <c r="S1430" s="81"/>
      <c r="T1430" s="81"/>
      <c r="U1430" s="81"/>
    </row>
    <row r="1431" s="72" customFormat="1" customHeight="1" spans="2:21">
      <c r="B1431" s="73"/>
      <c r="C1431" s="74"/>
      <c r="D1431" s="74"/>
      <c r="E1431" s="74"/>
      <c r="F1431" s="75"/>
      <c r="G1431" s="76"/>
      <c r="H1431" s="77"/>
      <c r="I1431" s="108" t="str">
        <f>IF(B1431="","",_xlfn.XLOOKUP(N1431,#REF!,#REF!))</f>
        <v/>
      </c>
      <c r="J1431" s="105" t="str">
        <f>IF(B1431="","",_xlfn.XLOOKUP(N1431,#REF!,芝麻工资表!B:B))</f>
        <v/>
      </c>
      <c r="K1431" s="105" t="str">
        <f t="shared" si="132"/>
        <v/>
      </c>
      <c r="L1431" s="105" t="str">
        <f t="shared" si="133"/>
        <v/>
      </c>
      <c r="M1431" s="105" t="str">
        <f>IF(Q1431="","",_xlfn.XLOOKUP(Q1431,立项!W:W,立项!H:H))</f>
        <v/>
      </c>
      <c r="N1431" s="109" t="str">
        <f t="shared" si="134"/>
        <v/>
      </c>
      <c r="O1431" s="109" t="str">
        <f t="shared" si="135"/>
        <v/>
      </c>
      <c r="P1431" s="110" t="str">
        <f t="shared" si="136"/>
        <v/>
      </c>
      <c r="Q1431" s="114" t="str">
        <f t="shared" si="137"/>
        <v/>
      </c>
      <c r="R1431" s="82"/>
      <c r="S1431" s="81"/>
      <c r="T1431" s="81"/>
      <c r="U1431" s="81"/>
    </row>
    <row r="1432" s="72" customFormat="1" customHeight="1" spans="2:21">
      <c r="B1432" s="73"/>
      <c r="C1432" s="74"/>
      <c r="D1432" s="74"/>
      <c r="E1432" s="74"/>
      <c r="F1432" s="75"/>
      <c r="G1432" s="76"/>
      <c r="H1432" s="77"/>
      <c r="I1432" s="108" t="str">
        <f>IF(B1432="","",_xlfn.XLOOKUP(N1432,#REF!,#REF!))</f>
        <v/>
      </c>
      <c r="J1432" s="105" t="str">
        <f>IF(B1432="","",_xlfn.XLOOKUP(N1432,#REF!,芝麻工资表!B:B))</f>
        <v/>
      </c>
      <c r="K1432" s="105" t="str">
        <f t="shared" si="132"/>
        <v/>
      </c>
      <c r="L1432" s="105" t="str">
        <f t="shared" si="133"/>
        <v/>
      </c>
      <c r="M1432" s="105" t="str">
        <f>IF(Q1432="","",_xlfn.XLOOKUP(Q1432,立项!W:W,立项!H:H))</f>
        <v/>
      </c>
      <c r="N1432" s="109" t="str">
        <f t="shared" si="134"/>
        <v/>
      </c>
      <c r="O1432" s="109" t="str">
        <f t="shared" si="135"/>
        <v/>
      </c>
      <c r="P1432" s="110" t="str">
        <f t="shared" si="136"/>
        <v/>
      </c>
      <c r="Q1432" s="114" t="str">
        <f t="shared" si="137"/>
        <v/>
      </c>
      <c r="R1432" s="82"/>
      <c r="S1432" s="81"/>
      <c r="T1432" s="81"/>
      <c r="U1432" s="81"/>
    </row>
    <row r="1433" s="72" customFormat="1" customHeight="1" spans="2:21">
      <c r="B1433" s="73"/>
      <c r="C1433" s="74"/>
      <c r="D1433" s="74"/>
      <c r="E1433" s="74"/>
      <c r="F1433" s="75"/>
      <c r="G1433" s="76"/>
      <c r="H1433" s="77"/>
      <c r="I1433" s="108" t="str">
        <f>IF(B1433="","",_xlfn.XLOOKUP(N1433,#REF!,#REF!))</f>
        <v/>
      </c>
      <c r="J1433" s="105" t="str">
        <f>IF(B1433="","",_xlfn.XLOOKUP(N1433,#REF!,芝麻工资表!B:B))</f>
        <v/>
      </c>
      <c r="K1433" s="105" t="str">
        <f t="shared" si="132"/>
        <v/>
      </c>
      <c r="L1433" s="105" t="str">
        <f t="shared" si="133"/>
        <v/>
      </c>
      <c r="M1433" s="105" t="str">
        <f>IF(Q1433="","",_xlfn.XLOOKUP(Q1433,立项!W:W,立项!H:H))</f>
        <v/>
      </c>
      <c r="N1433" s="109" t="str">
        <f t="shared" si="134"/>
        <v/>
      </c>
      <c r="O1433" s="109" t="str">
        <f t="shared" si="135"/>
        <v/>
      </c>
      <c r="P1433" s="110" t="str">
        <f t="shared" si="136"/>
        <v/>
      </c>
      <c r="Q1433" s="114" t="str">
        <f t="shared" si="137"/>
        <v/>
      </c>
      <c r="R1433" s="82"/>
      <c r="S1433" s="81"/>
      <c r="T1433" s="81"/>
      <c r="U1433" s="81"/>
    </row>
    <row r="1434" s="72" customFormat="1" customHeight="1" spans="2:21">
      <c r="B1434" s="73"/>
      <c r="C1434" s="74"/>
      <c r="D1434" s="74"/>
      <c r="E1434" s="74"/>
      <c r="F1434" s="75"/>
      <c r="G1434" s="76"/>
      <c r="H1434" s="77"/>
      <c r="I1434" s="108" t="str">
        <f>IF(B1434="","",_xlfn.XLOOKUP(N1434,#REF!,#REF!))</f>
        <v/>
      </c>
      <c r="J1434" s="105" t="str">
        <f>IF(B1434="","",_xlfn.XLOOKUP(N1434,#REF!,芝麻工资表!B:B))</f>
        <v/>
      </c>
      <c r="K1434" s="105" t="str">
        <f t="shared" si="132"/>
        <v/>
      </c>
      <c r="L1434" s="105" t="str">
        <f t="shared" si="133"/>
        <v/>
      </c>
      <c r="M1434" s="105" t="str">
        <f>IF(Q1434="","",_xlfn.XLOOKUP(Q1434,立项!W:W,立项!H:H))</f>
        <v/>
      </c>
      <c r="N1434" s="109" t="str">
        <f t="shared" si="134"/>
        <v/>
      </c>
      <c r="O1434" s="109" t="str">
        <f t="shared" si="135"/>
        <v/>
      </c>
      <c r="P1434" s="110" t="str">
        <f t="shared" si="136"/>
        <v/>
      </c>
      <c r="Q1434" s="114" t="str">
        <f t="shared" si="137"/>
        <v/>
      </c>
      <c r="R1434" s="82"/>
      <c r="S1434" s="81"/>
      <c r="T1434" s="81"/>
      <c r="U1434" s="81"/>
    </row>
    <row r="1435" s="72" customFormat="1" customHeight="1" spans="2:21">
      <c r="B1435" s="73"/>
      <c r="C1435" s="74"/>
      <c r="D1435" s="74"/>
      <c r="E1435" s="74"/>
      <c r="F1435" s="75"/>
      <c r="G1435" s="76"/>
      <c r="H1435" s="77"/>
      <c r="I1435" s="108" t="str">
        <f>IF(B1435="","",_xlfn.XLOOKUP(N1435,#REF!,#REF!))</f>
        <v/>
      </c>
      <c r="J1435" s="105" t="str">
        <f>IF(B1435="","",_xlfn.XLOOKUP(N1435,#REF!,芝麻工资表!B:B))</f>
        <v/>
      </c>
      <c r="K1435" s="105" t="str">
        <f t="shared" si="132"/>
        <v/>
      </c>
      <c r="L1435" s="105" t="str">
        <f t="shared" si="133"/>
        <v/>
      </c>
      <c r="M1435" s="105" t="str">
        <f>IF(Q1435="","",_xlfn.XLOOKUP(Q1435,立项!W:W,立项!H:H))</f>
        <v/>
      </c>
      <c r="N1435" s="109" t="str">
        <f t="shared" si="134"/>
        <v/>
      </c>
      <c r="O1435" s="109" t="str">
        <f t="shared" si="135"/>
        <v/>
      </c>
      <c r="P1435" s="110" t="str">
        <f t="shared" si="136"/>
        <v/>
      </c>
      <c r="Q1435" s="114" t="str">
        <f t="shared" si="137"/>
        <v/>
      </c>
      <c r="R1435" s="82"/>
      <c r="S1435" s="81"/>
      <c r="T1435" s="81"/>
      <c r="U1435" s="81"/>
    </row>
    <row r="1436" s="72" customFormat="1" customHeight="1" spans="2:21">
      <c r="B1436" s="73"/>
      <c r="C1436" s="74"/>
      <c r="D1436" s="74"/>
      <c r="E1436" s="74"/>
      <c r="F1436" s="75"/>
      <c r="G1436" s="76"/>
      <c r="H1436" s="77"/>
      <c r="I1436" s="108" t="str">
        <f>IF(B1436="","",_xlfn.XLOOKUP(N1436,#REF!,#REF!))</f>
        <v/>
      </c>
      <c r="J1436" s="105" t="str">
        <f>IF(B1436="","",_xlfn.XLOOKUP(N1436,#REF!,芝麻工资表!B:B))</f>
        <v/>
      </c>
      <c r="K1436" s="105" t="str">
        <f t="shared" si="132"/>
        <v/>
      </c>
      <c r="L1436" s="105" t="str">
        <f t="shared" si="133"/>
        <v/>
      </c>
      <c r="M1436" s="105" t="str">
        <f>IF(Q1436="","",_xlfn.XLOOKUP(Q1436,立项!W:W,立项!H:H))</f>
        <v/>
      </c>
      <c r="N1436" s="109" t="str">
        <f t="shared" si="134"/>
        <v/>
      </c>
      <c r="O1436" s="109" t="str">
        <f t="shared" si="135"/>
        <v/>
      </c>
      <c r="P1436" s="110" t="str">
        <f t="shared" si="136"/>
        <v/>
      </c>
      <c r="Q1436" s="114" t="str">
        <f t="shared" si="137"/>
        <v/>
      </c>
      <c r="R1436" s="82"/>
      <c r="S1436" s="81"/>
      <c r="T1436" s="81"/>
      <c r="U1436" s="81"/>
    </row>
    <row r="1437" s="72" customFormat="1" customHeight="1" spans="2:21">
      <c r="B1437" s="73"/>
      <c r="C1437" s="74"/>
      <c r="D1437" s="74"/>
      <c r="E1437" s="74"/>
      <c r="F1437" s="75"/>
      <c r="G1437" s="76"/>
      <c r="H1437" s="77"/>
      <c r="I1437" s="108" t="str">
        <f>IF(B1437="","",_xlfn.XLOOKUP(N1437,#REF!,#REF!))</f>
        <v/>
      </c>
      <c r="J1437" s="105" t="str">
        <f>IF(B1437="","",_xlfn.XLOOKUP(N1437,#REF!,芝麻工资表!B:B))</f>
        <v/>
      </c>
      <c r="K1437" s="105" t="str">
        <f t="shared" si="132"/>
        <v/>
      </c>
      <c r="L1437" s="105" t="str">
        <f t="shared" si="133"/>
        <v/>
      </c>
      <c r="M1437" s="105" t="str">
        <f>IF(Q1437="","",_xlfn.XLOOKUP(Q1437,立项!W:W,立项!H:H))</f>
        <v/>
      </c>
      <c r="N1437" s="109" t="str">
        <f t="shared" si="134"/>
        <v/>
      </c>
      <c r="O1437" s="109" t="str">
        <f t="shared" si="135"/>
        <v/>
      </c>
      <c r="P1437" s="110" t="str">
        <f t="shared" si="136"/>
        <v/>
      </c>
      <c r="Q1437" s="114" t="str">
        <f t="shared" si="137"/>
        <v/>
      </c>
      <c r="R1437" s="82"/>
      <c r="S1437" s="81"/>
      <c r="T1437" s="81"/>
      <c r="U1437" s="81"/>
    </row>
    <row r="1438" s="72" customFormat="1" customHeight="1" spans="2:21">
      <c r="B1438" s="73"/>
      <c r="C1438" s="74"/>
      <c r="D1438" s="74"/>
      <c r="E1438" s="74"/>
      <c r="F1438" s="75"/>
      <c r="G1438" s="76"/>
      <c r="H1438" s="77"/>
      <c r="I1438" s="108" t="str">
        <f>IF(B1438="","",_xlfn.XLOOKUP(N1438,#REF!,#REF!))</f>
        <v/>
      </c>
      <c r="J1438" s="105" t="str">
        <f>IF(B1438="","",_xlfn.XLOOKUP(N1438,#REF!,芝麻工资表!B:B))</f>
        <v/>
      </c>
      <c r="K1438" s="105" t="str">
        <f t="shared" si="132"/>
        <v/>
      </c>
      <c r="L1438" s="105" t="str">
        <f t="shared" si="133"/>
        <v/>
      </c>
      <c r="M1438" s="105" t="str">
        <f>IF(Q1438="","",_xlfn.XLOOKUP(Q1438,立项!W:W,立项!H:H))</f>
        <v/>
      </c>
      <c r="N1438" s="109" t="str">
        <f t="shared" si="134"/>
        <v/>
      </c>
      <c r="O1438" s="109" t="str">
        <f t="shared" si="135"/>
        <v/>
      </c>
      <c r="P1438" s="110" t="str">
        <f t="shared" si="136"/>
        <v/>
      </c>
      <c r="Q1438" s="114" t="str">
        <f t="shared" si="137"/>
        <v/>
      </c>
      <c r="R1438" s="82"/>
      <c r="S1438" s="81"/>
      <c r="T1438" s="81"/>
      <c r="U1438" s="81"/>
    </row>
    <row r="1439" s="72" customFormat="1" customHeight="1" spans="2:21">
      <c r="B1439" s="73"/>
      <c r="C1439" s="74"/>
      <c r="D1439" s="74"/>
      <c r="E1439" s="74"/>
      <c r="F1439" s="75"/>
      <c r="G1439" s="76"/>
      <c r="H1439" s="77"/>
      <c r="I1439" s="108" t="str">
        <f>IF(B1439="","",_xlfn.XLOOKUP(N1439,#REF!,#REF!))</f>
        <v/>
      </c>
      <c r="J1439" s="105" t="str">
        <f>IF(B1439="","",_xlfn.XLOOKUP(N1439,#REF!,芝麻工资表!B:B))</f>
        <v/>
      </c>
      <c r="K1439" s="105" t="str">
        <f t="shared" si="132"/>
        <v/>
      </c>
      <c r="L1439" s="105" t="str">
        <f t="shared" si="133"/>
        <v/>
      </c>
      <c r="M1439" s="105" t="str">
        <f>IF(Q1439="","",_xlfn.XLOOKUP(Q1439,立项!W:W,立项!H:H))</f>
        <v/>
      </c>
      <c r="N1439" s="109" t="str">
        <f t="shared" si="134"/>
        <v/>
      </c>
      <c r="O1439" s="109" t="str">
        <f t="shared" si="135"/>
        <v/>
      </c>
      <c r="P1439" s="110" t="str">
        <f t="shared" si="136"/>
        <v/>
      </c>
      <c r="Q1439" s="114" t="str">
        <f t="shared" si="137"/>
        <v/>
      </c>
      <c r="R1439" s="82"/>
      <c r="S1439" s="81"/>
      <c r="T1439" s="81"/>
      <c r="U1439" s="81"/>
    </row>
    <row r="1440" s="72" customFormat="1" customHeight="1" spans="2:21">
      <c r="B1440" s="73"/>
      <c r="C1440" s="74"/>
      <c r="D1440" s="74"/>
      <c r="E1440" s="74"/>
      <c r="F1440" s="75"/>
      <c r="G1440" s="76"/>
      <c r="H1440" s="77"/>
      <c r="I1440" s="108" t="str">
        <f>IF(B1440="","",_xlfn.XLOOKUP(N1440,#REF!,#REF!))</f>
        <v/>
      </c>
      <c r="J1440" s="105" t="str">
        <f>IF(B1440="","",_xlfn.XLOOKUP(N1440,#REF!,芝麻工资表!B:B))</f>
        <v/>
      </c>
      <c r="K1440" s="105" t="str">
        <f t="shared" si="132"/>
        <v/>
      </c>
      <c r="L1440" s="105" t="str">
        <f t="shared" si="133"/>
        <v/>
      </c>
      <c r="M1440" s="105" t="str">
        <f>IF(Q1440="","",_xlfn.XLOOKUP(Q1440,立项!W:W,立项!H:H))</f>
        <v/>
      </c>
      <c r="N1440" s="109" t="str">
        <f t="shared" si="134"/>
        <v/>
      </c>
      <c r="O1440" s="109" t="str">
        <f t="shared" si="135"/>
        <v/>
      </c>
      <c r="P1440" s="110" t="str">
        <f t="shared" si="136"/>
        <v/>
      </c>
      <c r="Q1440" s="114" t="str">
        <f t="shared" si="137"/>
        <v/>
      </c>
      <c r="R1440" s="82"/>
      <c r="S1440" s="81"/>
      <c r="T1440" s="81"/>
      <c r="U1440" s="81"/>
    </row>
    <row r="1441" s="72" customFormat="1" customHeight="1" spans="2:21">
      <c r="B1441" s="73"/>
      <c r="C1441" s="74"/>
      <c r="D1441" s="74"/>
      <c r="E1441" s="74"/>
      <c r="F1441" s="75"/>
      <c r="G1441" s="76"/>
      <c r="H1441" s="77"/>
      <c r="I1441" s="108" t="str">
        <f>IF(B1441="","",_xlfn.XLOOKUP(N1441,#REF!,#REF!))</f>
        <v/>
      </c>
      <c r="J1441" s="105" t="str">
        <f>IF(B1441="","",_xlfn.XLOOKUP(N1441,#REF!,芝麻工资表!B:B))</f>
        <v/>
      </c>
      <c r="K1441" s="105" t="str">
        <f t="shared" si="132"/>
        <v/>
      </c>
      <c r="L1441" s="105" t="str">
        <f t="shared" si="133"/>
        <v/>
      </c>
      <c r="M1441" s="105" t="str">
        <f>IF(Q1441="","",_xlfn.XLOOKUP(Q1441,立项!W:W,立项!H:H))</f>
        <v/>
      </c>
      <c r="N1441" s="109" t="str">
        <f t="shared" si="134"/>
        <v/>
      </c>
      <c r="O1441" s="109" t="str">
        <f t="shared" si="135"/>
        <v/>
      </c>
      <c r="P1441" s="110" t="str">
        <f t="shared" si="136"/>
        <v/>
      </c>
      <c r="Q1441" s="114" t="str">
        <f t="shared" si="137"/>
        <v/>
      </c>
      <c r="R1441" s="82"/>
      <c r="S1441" s="81"/>
      <c r="T1441" s="81"/>
      <c r="U1441" s="81"/>
    </row>
    <row r="1442" s="72" customFormat="1" customHeight="1" spans="2:21">
      <c r="B1442" s="73"/>
      <c r="C1442" s="74"/>
      <c r="D1442" s="74"/>
      <c r="E1442" s="74"/>
      <c r="F1442" s="75"/>
      <c r="G1442" s="76"/>
      <c r="H1442" s="77"/>
      <c r="I1442" s="108" t="str">
        <f>IF(B1442="","",_xlfn.XLOOKUP(N1442,#REF!,#REF!))</f>
        <v/>
      </c>
      <c r="J1442" s="105" t="str">
        <f>IF(B1442="","",_xlfn.XLOOKUP(N1442,#REF!,芝麻工资表!B:B))</f>
        <v/>
      </c>
      <c r="K1442" s="105" t="str">
        <f t="shared" si="132"/>
        <v/>
      </c>
      <c r="L1442" s="105" t="str">
        <f t="shared" si="133"/>
        <v/>
      </c>
      <c r="M1442" s="105" t="str">
        <f>IF(Q1442="","",_xlfn.XLOOKUP(Q1442,立项!W:W,立项!H:H))</f>
        <v/>
      </c>
      <c r="N1442" s="109" t="str">
        <f t="shared" si="134"/>
        <v/>
      </c>
      <c r="O1442" s="109" t="str">
        <f t="shared" si="135"/>
        <v/>
      </c>
      <c r="P1442" s="110" t="str">
        <f t="shared" si="136"/>
        <v/>
      </c>
      <c r="Q1442" s="114" t="str">
        <f t="shared" si="137"/>
        <v/>
      </c>
      <c r="R1442" s="82"/>
      <c r="S1442" s="81"/>
      <c r="T1442" s="81"/>
      <c r="U1442" s="81"/>
    </row>
    <row r="1443" s="72" customFormat="1" customHeight="1" spans="2:21">
      <c r="B1443" s="73"/>
      <c r="C1443" s="74"/>
      <c r="D1443" s="74"/>
      <c r="E1443" s="74"/>
      <c r="F1443" s="75"/>
      <c r="G1443" s="76"/>
      <c r="H1443" s="77"/>
      <c r="I1443" s="108" t="str">
        <f>IF(B1443="","",_xlfn.XLOOKUP(N1443,#REF!,#REF!))</f>
        <v/>
      </c>
      <c r="J1443" s="105" t="str">
        <f>IF(B1443="","",_xlfn.XLOOKUP(N1443,#REF!,芝麻工资表!B:B))</f>
        <v/>
      </c>
      <c r="K1443" s="105" t="str">
        <f t="shared" si="132"/>
        <v/>
      </c>
      <c r="L1443" s="105" t="str">
        <f t="shared" si="133"/>
        <v/>
      </c>
      <c r="M1443" s="105" t="str">
        <f>IF(Q1443="","",_xlfn.XLOOKUP(Q1443,立项!W:W,立项!H:H))</f>
        <v/>
      </c>
      <c r="N1443" s="109" t="str">
        <f t="shared" si="134"/>
        <v/>
      </c>
      <c r="O1443" s="109" t="str">
        <f t="shared" si="135"/>
        <v/>
      </c>
      <c r="P1443" s="110" t="str">
        <f t="shared" si="136"/>
        <v/>
      </c>
      <c r="Q1443" s="114" t="str">
        <f t="shared" si="137"/>
        <v/>
      </c>
      <c r="R1443" s="82"/>
      <c r="S1443" s="81"/>
      <c r="T1443" s="81"/>
      <c r="U1443" s="81"/>
    </row>
    <row r="1444" s="72" customFormat="1" customHeight="1" spans="2:21">
      <c r="B1444" s="73"/>
      <c r="C1444" s="74"/>
      <c r="D1444" s="74"/>
      <c r="E1444" s="74"/>
      <c r="F1444" s="75"/>
      <c r="G1444" s="76"/>
      <c r="H1444" s="77"/>
      <c r="I1444" s="108" t="str">
        <f>IF(B1444="","",_xlfn.XLOOKUP(N1444,#REF!,#REF!))</f>
        <v/>
      </c>
      <c r="J1444" s="105" t="str">
        <f>IF(B1444="","",_xlfn.XLOOKUP(N1444,#REF!,芝麻工资表!B:B))</f>
        <v/>
      </c>
      <c r="K1444" s="105" t="str">
        <f t="shared" si="132"/>
        <v/>
      </c>
      <c r="L1444" s="105" t="str">
        <f t="shared" si="133"/>
        <v/>
      </c>
      <c r="M1444" s="105" t="str">
        <f>IF(Q1444="","",_xlfn.XLOOKUP(Q1444,立项!W:W,立项!H:H))</f>
        <v/>
      </c>
      <c r="N1444" s="109" t="str">
        <f t="shared" si="134"/>
        <v/>
      </c>
      <c r="O1444" s="109" t="str">
        <f t="shared" si="135"/>
        <v/>
      </c>
      <c r="P1444" s="110" t="str">
        <f t="shared" si="136"/>
        <v/>
      </c>
      <c r="Q1444" s="114" t="str">
        <f t="shared" si="137"/>
        <v/>
      </c>
      <c r="R1444" s="82"/>
      <c r="S1444" s="81"/>
      <c r="T1444" s="81"/>
      <c r="U1444" s="81"/>
    </row>
    <row r="1445" s="72" customFormat="1" customHeight="1" spans="2:21">
      <c r="B1445" s="73"/>
      <c r="C1445" s="74"/>
      <c r="D1445" s="74"/>
      <c r="E1445" s="74"/>
      <c r="F1445" s="75"/>
      <c r="G1445" s="76"/>
      <c r="H1445" s="77"/>
      <c r="I1445" s="108" t="str">
        <f>IF(B1445="","",_xlfn.XLOOKUP(N1445,#REF!,#REF!))</f>
        <v/>
      </c>
      <c r="J1445" s="105" t="str">
        <f>IF(B1445="","",_xlfn.XLOOKUP(N1445,#REF!,芝麻工资表!B:B))</f>
        <v/>
      </c>
      <c r="K1445" s="105" t="str">
        <f t="shared" si="132"/>
        <v/>
      </c>
      <c r="L1445" s="105" t="str">
        <f t="shared" si="133"/>
        <v/>
      </c>
      <c r="M1445" s="105" t="str">
        <f>IF(Q1445="","",_xlfn.XLOOKUP(Q1445,立项!W:W,立项!H:H))</f>
        <v/>
      </c>
      <c r="N1445" s="109" t="str">
        <f t="shared" si="134"/>
        <v/>
      </c>
      <c r="O1445" s="109" t="str">
        <f t="shared" si="135"/>
        <v/>
      </c>
      <c r="P1445" s="110" t="str">
        <f t="shared" si="136"/>
        <v/>
      </c>
      <c r="Q1445" s="114" t="str">
        <f t="shared" si="137"/>
        <v/>
      </c>
      <c r="R1445" s="82"/>
      <c r="S1445" s="81"/>
      <c r="T1445" s="81"/>
      <c r="U1445" s="81"/>
    </row>
    <row r="1446" s="72" customFormat="1" customHeight="1" spans="2:21">
      <c r="B1446" s="73"/>
      <c r="C1446" s="74"/>
      <c r="D1446" s="74"/>
      <c r="E1446" s="74"/>
      <c r="F1446" s="75"/>
      <c r="G1446" s="76"/>
      <c r="H1446" s="77"/>
      <c r="I1446" s="108" t="str">
        <f>IF(B1446="","",_xlfn.XLOOKUP(N1446,#REF!,#REF!))</f>
        <v/>
      </c>
      <c r="J1446" s="105" t="str">
        <f>IF(B1446="","",_xlfn.XLOOKUP(N1446,#REF!,芝麻工资表!B:B))</f>
        <v/>
      </c>
      <c r="K1446" s="105" t="str">
        <f t="shared" si="132"/>
        <v/>
      </c>
      <c r="L1446" s="105" t="str">
        <f t="shared" si="133"/>
        <v/>
      </c>
      <c r="M1446" s="105" t="str">
        <f>IF(Q1446="","",_xlfn.XLOOKUP(Q1446,立项!W:W,立项!H:H))</f>
        <v/>
      </c>
      <c r="N1446" s="109" t="str">
        <f t="shared" si="134"/>
        <v/>
      </c>
      <c r="O1446" s="109" t="str">
        <f t="shared" si="135"/>
        <v/>
      </c>
      <c r="P1446" s="110" t="str">
        <f t="shared" si="136"/>
        <v/>
      </c>
      <c r="Q1446" s="114" t="str">
        <f t="shared" si="137"/>
        <v/>
      </c>
      <c r="R1446" s="82"/>
      <c r="S1446" s="81"/>
      <c r="T1446" s="81"/>
      <c r="U1446" s="81"/>
    </row>
    <row r="1447" s="72" customFormat="1" customHeight="1" spans="2:21">
      <c r="B1447" s="73"/>
      <c r="C1447" s="74"/>
      <c r="D1447" s="74"/>
      <c r="E1447" s="74"/>
      <c r="F1447" s="75"/>
      <c r="G1447" s="76"/>
      <c r="H1447" s="77"/>
      <c r="I1447" s="108" t="str">
        <f>IF(B1447="","",_xlfn.XLOOKUP(N1447,#REF!,#REF!))</f>
        <v/>
      </c>
      <c r="J1447" s="105" t="str">
        <f>IF(B1447="","",_xlfn.XLOOKUP(N1447,#REF!,芝麻工资表!B:B))</f>
        <v/>
      </c>
      <c r="K1447" s="105" t="str">
        <f t="shared" si="132"/>
        <v/>
      </c>
      <c r="L1447" s="105" t="str">
        <f t="shared" si="133"/>
        <v/>
      </c>
      <c r="M1447" s="105" t="str">
        <f>IF(Q1447="","",_xlfn.XLOOKUP(Q1447,立项!W:W,立项!H:H))</f>
        <v/>
      </c>
      <c r="N1447" s="109" t="str">
        <f t="shared" si="134"/>
        <v/>
      </c>
      <c r="O1447" s="109" t="str">
        <f t="shared" si="135"/>
        <v/>
      </c>
      <c r="P1447" s="110" t="str">
        <f t="shared" si="136"/>
        <v/>
      </c>
      <c r="Q1447" s="114" t="str">
        <f t="shared" si="137"/>
        <v/>
      </c>
      <c r="R1447" s="82"/>
      <c r="S1447" s="81"/>
      <c r="T1447" s="81"/>
      <c r="U1447" s="81"/>
    </row>
    <row r="1448" s="72" customFormat="1" customHeight="1" spans="2:21">
      <c r="B1448" s="73"/>
      <c r="C1448" s="74"/>
      <c r="D1448" s="74"/>
      <c r="E1448" s="74"/>
      <c r="F1448" s="75"/>
      <c r="G1448" s="76"/>
      <c r="H1448" s="77"/>
      <c r="I1448" s="108" t="str">
        <f>IF(B1448="","",_xlfn.XLOOKUP(N1448,#REF!,#REF!))</f>
        <v/>
      </c>
      <c r="J1448" s="105" t="str">
        <f>IF(B1448="","",_xlfn.XLOOKUP(N1448,#REF!,芝麻工资表!B:B))</f>
        <v/>
      </c>
      <c r="K1448" s="105" t="str">
        <f t="shared" si="132"/>
        <v/>
      </c>
      <c r="L1448" s="105" t="str">
        <f t="shared" si="133"/>
        <v/>
      </c>
      <c r="M1448" s="105" t="str">
        <f>IF(Q1448="","",_xlfn.XLOOKUP(Q1448,立项!W:W,立项!H:H))</f>
        <v/>
      </c>
      <c r="N1448" s="109" t="str">
        <f t="shared" si="134"/>
        <v/>
      </c>
      <c r="O1448" s="109" t="str">
        <f t="shared" si="135"/>
        <v/>
      </c>
      <c r="P1448" s="110" t="str">
        <f t="shared" si="136"/>
        <v/>
      </c>
      <c r="Q1448" s="114" t="str">
        <f t="shared" si="137"/>
        <v/>
      </c>
      <c r="R1448" s="82"/>
      <c r="S1448" s="81"/>
      <c r="T1448" s="81"/>
      <c r="U1448" s="81"/>
    </row>
    <row r="1449" s="72" customFormat="1" customHeight="1" spans="2:21">
      <c r="B1449" s="73"/>
      <c r="C1449" s="74"/>
      <c r="D1449" s="74"/>
      <c r="E1449" s="74"/>
      <c r="F1449" s="75"/>
      <c r="G1449" s="76"/>
      <c r="H1449" s="77"/>
      <c r="I1449" s="108" t="str">
        <f>IF(B1449="","",_xlfn.XLOOKUP(N1449,#REF!,#REF!))</f>
        <v/>
      </c>
      <c r="J1449" s="105" t="str">
        <f>IF(B1449="","",_xlfn.XLOOKUP(N1449,#REF!,芝麻工资表!B:B))</f>
        <v/>
      </c>
      <c r="K1449" s="105" t="str">
        <f t="shared" si="132"/>
        <v/>
      </c>
      <c r="L1449" s="105" t="str">
        <f t="shared" si="133"/>
        <v/>
      </c>
      <c r="M1449" s="105" t="str">
        <f>IF(Q1449="","",_xlfn.XLOOKUP(Q1449,立项!W:W,立项!H:H))</f>
        <v/>
      </c>
      <c r="N1449" s="109" t="str">
        <f t="shared" si="134"/>
        <v/>
      </c>
      <c r="O1449" s="109" t="str">
        <f t="shared" si="135"/>
        <v/>
      </c>
      <c r="P1449" s="110" t="str">
        <f t="shared" si="136"/>
        <v/>
      </c>
      <c r="Q1449" s="114" t="str">
        <f t="shared" si="137"/>
        <v/>
      </c>
      <c r="R1449" s="82"/>
      <c r="S1449" s="81"/>
      <c r="T1449" s="81"/>
      <c r="U1449" s="81"/>
    </row>
    <row r="1450" s="72" customFormat="1" customHeight="1" spans="2:21">
      <c r="B1450" s="73"/>
      <c r="C1450" s="74"/>
      <c r="D1450" s="74"/>
      <c r="E1450" s="74"/>
      <c r="F1450" s="75"/>
      <c r="G1450" s="76"/>
      <c r="H1450" s="77"/>
      <c r="I1450" s="108" t="str">
        <f>IF(B1450="","",_xlfn.XLOOKUP(N1450,#REF!,#REF!))</f>
        <v/>
      </c>
      <c r="J1450" s="105" t="str">
        <f>IF(B1450="","",_xlfn.XLOOKUP(N1450,#REF!,芝麻工资表!B:B))</f>
        <v/>
      </c>
      <c r="K1450" s="105" t="str">
        <f t="shared" si="132"/>
        <v/>
      </c>
      <c r="L1450" s="105" t="str">
        <f t="shared" si="133"/>
        <v/>
      </c>
      <c r="M1450" s="105" t="str">
        <f>IF(Q1450="","",_xlfn.XLOOKUP(Q1450,立项!W:W,立项!H:H))</f>
        <v/>
      </c>
      <c r="N1450" s="109" t="str">
        <f t="shared" si="134"/>
        <v/>
      </c>
      <c r="O1450" s="109" t="str">
        <f t="shared" si="135"/>
        <v/>
      </c>
      <c r="P1450" s="110" t="str">
        <f t="shared" si="136"/>
        <v/>
      </c>
      <c r="Q1450" s="114" t="str">
        <f t="shared" si="137"/>
        <v/>
      </c>
      <c r="R1450" s="82"/>
      <c r="S1450" s="81"/>
      <c r="T1450" s="81"/>
      <c r="U1450" s="81"/>
    </row>
    <row r="1451" s="72" customFormat="1" customHeight="1" spans="2:21">
      <c r="B1451" s="73"/>
      <c r="C1451" s="74"/>
      <c r="D1451" s="74"/>
      <c r="E1451" s="74"/>
      <c r="F1451" s="75"/>
      <c r="G1451" s="76"/>
      <c r="H1451" s="77"/>
      <c r="I1451" s="108" t="str">
        <f>IF(B1451="","",_xlfn.XLOOKUP(N1451,#REF!,#REF!))</f>
        <v/>
      </c>
      <c r="J1451" s="105" t="str">
        <f>IF(B1451="","",_xlfn.XLOOKUP(N1451,#REF!,芝麻工资表!B:B))</f>
        <v/>
      </c>
      <c r="K1451" s="105" t="str">
        <f t="shared" si="132"/>
        <v/>
      </c>
      <c r="L1451" s="105" t="str">
        <f t="shared" si="133"/>
        <v/>
      </c>
      <c r="M1451" s="105" t="str">
        <f>IF(Q1451="","",_xlfn.XLOOKUP(Q1451,立项!W:W,立项!H:H))</f>
        <v/>
      </c>
      <c r="N1451" s="109" t="str">
        <f t="shared" si="134"/>
        <v/>
      </c>
      <c r="O1451" s="109" t="str">
        <f t="shared" si="135"/>
        <v/>
      </c>
      <c r="P1451" s="110" t="str">
        <f t="shared" si="136"/>
        <v/>
      </c>
      <c r="Q1451" s="114" t="str">
        <f t="shared" si="137"/>
        <v/>
      </c>
      <c r="R1451" s="82"/>
      <c r="S1451" s="81"/>
      <c r="T1451" s="81"/>
      <c r="U1451" s="81"/>
    </row>
    <row r="1452" s="72" customFormat="1" customHeight="1" spans="2:21">
      <c r="B1452" s="73"/>
      <c r="C1452" s="74"/>
      <c r="D1452" s="74"/>
      <c r="E1452" s="74"/>
      <c r="F1452" s="75"/>
      <c r="G1452" s="76"/>
      <c r="H1452" s="77"/>
      <c r="I1452" s="108" t="str">
        <f>IF(B1452="","",_xlfn.XLOOKUP(N1452,#REF!,#REF!))</f>
        <v/>
      </c>
      <c r="J1452" s="105" t="str">
        <f>IF(B1452="","",_xlfn.XLOOKUP(N1452,#REF!,芝麻工资表!B:B))</f>
        <v/>
      </c>
      <c r="K1452" s="105" t="str">
        <f t="shared" si="132"/>
        <v/>
      </c>
      <c r="L1452" s="105" t="str">
        <f t="shared" si="133"/>
        <v/>
      </c>
      <c r="M1452" s="105" t="str">
        <f>IF(Q1452="","",_xlfn.XLOOKUP(Q1452,立项!W:W,立项!H:H))</f>
        <v/>
      </c>
      <c r="N1452" s="109" t="str">
        <f t="shared" si="134"/>
        <v/>
      </c>
      <c r="O1452" s="109" t="str">
        <f t="shared" si="135"/>
        <v/>
      </c>
      <c r="P1452" s="110" t="str">
        <f t="shared" si="136"/>
        <v/>
      </c>
      <c r="Q1452" s="114" t="str">
        <f t="shared" si="137"/>
        <v/>
      </c>
      <c r="R1452" s="82"/>
      <c r="S1452" s="81"/>
      <c r="T1452" s="81"/>
      <c r="U1452" s="81"/>
    </row>
    <row r="1453" s="72" customFormat="1" customHeight="1" spans="2:21">
      <c r="B1453" s="73"/>
      <c r="C1453" s="74"/>
      <c r="D1453" s="74"/>
      <c r="E1453" s="74"/>
      <c r="F1453" s="75"/>
      <c r="G1453" s="76"/>
      <c r="H1453" s="77"/>
      <c r="I1453" s="108" t="str">
        <f>IF(B1453="","",_xlfn.XLOOKUP(N1453,#REF!,#REF!))</f>
        <v/>
      </c>
      <c r="J1453" s="105" t="str">
        <f>IF(B1453="","",_xlfn.XLOOKUP(N1453,#REF!,芝麻工资表!B:B))</f>
        <v/>
      </c>
      <c r="K1453" s="105" t="str">
        <f t="shared" si="132"/>
        <v/>
      </c>
      <c r="L1453" s="105" t="str">
        <f t="shared" si="133"/>
        <v/>
      </c>
      <c r="M1453" s="105" t="str">
        <f>IF(Q1453="","",_xlfn.XLOOKUP(Q1453,立项!W:W,立项!H:H))</f>
        <v/>
      </c>
      <c r="N1453" s="109" t="str">
        <f t="shared" si="134"/>
        <v/>
      </c>
      <c r="O1453" s="109" t="str">
        <f t="shared" si="135"/>
        <v/>
      </c>
      <c r="P1453" s="110" t="str">
        <f t="shared" si="136"/>
        <v/>
      </c>
      <c r="Q1453" s="114" t="str">
        <f t="shared" si="137"/>
        <v/>
      </c>
      <c r="R1453" s="82"/>
      <c r="S1453" s="81"/>
      <c r="T1453" s="81"/>
      <c r="U1453" s="81"/>
    </row>
    <row r="1454" s="72" customFormat="1" customHeight="1" spans="2:21">
      <c r="B1454" s="73"/>
      <c r="C1454" s="74"/>
      <c r="D1454" s="74"/>
      <c r="E1454" s="74"/>
      <c r="F1454" s="75"/>
      <c r="G1454" s="76"/>
      <c r="H1454" s="77"/>
      <c r="I1454" s="108" t="str">
        <f>IF(B1454="","",_xlfn.XLOOKUP(N1454,#REF!,#REF!))</f>
        <v/>
      </c>
      <c r="J1454" s="105" t="str">
        <f>IF(B1454="","",_xlfn.XLOOKUP(N1454,#REF!,芝麻工资表!B:B))</f>
        <v/>
      </c>
      <c r="K1454" s="105" t="str">
        <f t="shared" si="132"/>
        <v/>
      </c>
      <c r="L1454" s="105" t="str">
        <f t="shared" si="133"/>
        <v/>
      </c>
      <c r="M1454" s="105" t="str">
        <f>IF(Q1454="","",_xlfn.XLOOKUP(Q1454,立项!W:W,立项!H:H))</f>
        <v/>
      </c>
      <c r="N1454" s="109" t="str">
        <f t="shared" si="134"/>
        <v/>
      </c>
      <c r="O1454" s="109" t="str">
        <f t="shared" si="135"/>
        <v/>
      </c>
      <c r="P1454" s="110" t="str">
        <f t="shared" si="136"/>
        <v/>
      </c>
      <c r="Q1454" s="114" t="str">
        <f t="shared" si="137"/>
        <v/>
      </c>
      <c r="R1454" s="82"/>
      <c r="S1454" s="81"/>
      <c r="T1454" s="81"/>
      <c r="U1454" s="81"/>
    </row>
    <row r="1455" s="72" customFormat="1" customHeight="1" spans="2:21">
      <c r="B1455" s="73"/>
      <c r="C1455" s="74"/>
      <c r="D1455" s="74"/>
      <c r="E1455" s="74"/>
      <c r="F1455" s="75"/>
      <c r="G1455" s="76"/>
      <c r="H1455" s="77"/>
      <c r="I1455" s="108" t="str">
        <f>IF(B1455="","",_xlfn.XLOOKUP(N1455,#REF!,#REF!))</f>
        <v/>
      </c>
      <c r="J1455" s="105" t="str">
        <f>IF(B1455="","",_xlfn.XLOOKUP(N1455,#REF!,芝麻工资表!B:B))</f>
        <v/>
      </c>
      <c r="K1455" s="105" t="str">
        <f t="shared" si="132"/>
        <v/>
      </c>
      <c r="L1455" s="105" t="str">
        <f t="shared" si="133"/>
        <v/>
      </c>
      <c r="M1455" s="105" t="str">
        <f>IF(Q1455="","",_xlfn.XLOOKUP(Q1455,立项!W:W,立项!H:H))</f>
        <v/>
      </c>
      <c r="N1455" s="109" t="str">
        <f t="shared" si="134"/>
        <v/>
      </c>
      <c r="O1455" s="109" t="str">
        <f t="shared" si="135"/>
        <v/>
      </c>
      <c r="P1455" s="110" t="str">
        <f t="shared" si="136"/>
        <v/>
      </c>
      <c r="Q1455" s="114" t="str">
        <f t="shared" si="137"/>
        <v/>
      </c>
      <c r="R1455" s="82"/>
      <c r="S1455" s="81"/>
      <c r="T1455" s="81"/>
      <c r="U1455" s="81"/>
    </row>
    <row r="1456" s="72" customFormat="1" customHeight="1" spans="2:21">
      <c r="B1456" s="73"/>
      <c r="C1456" s="74"/>
      <c r="D1456" s="74"/>
      <c r="E1456" s="74"/>
      <c r="F1456" s="75"/>
      <c r="G1456" s="76"/>
      <c r="H1456" s="77"/>
      <c r="I1456" s="108" t="str">
        <f>IF(B1456="","",_xlfn.XLOOKUP(N1456,#REF!,#REF!))</f>
        <v/>
      </c>
      <c r="J1456" s="105" t="str">
        <f>IF(B1456="","",_xlfn.XLOOKUP(N1456,#REF!,芝麻工资表!B:B))</f>
        <v/>
      </c>
      <c r="K1456" s="105" t="str">
        <f t="shared" si="132"/>
        <v/>
      </c>
      <c r="L1456" s="105" t="str">
        <f t="shared" si="133"/>
        <v/>
      </c>
      <c r="M1456" s="105" t="str">
        <f>IF(Q1456="","",_xlfn.XLOOKUP(Q1456,立项!W:W,立项!H:H))</f>
        <v/>
      </c>
      <c r="N1456" s="109" t="str">
        <f t="shared" si="134"/>
        <v/>
      </c>
      <c r="O1456" s="109" t="str">
        <f t="shared" si="135"/>
        <v/>
      </c>
      <c r="P1456" s="110" t="str">
        <f t="shared" si="136"/>
        <v/>
      </c>
      <c r="Q1456" s="114" t="str">
        <f t="shared" si="137"/>
        <v/>
      </c>
      <c r="R1456" s="82"/>
      <c r="S1456" s="81"/>
      <c r="T1456" s="81"/>
      <c r="U1456" s="81"/>
    </row>
    <row r="1457" s="72" customFormat="1" customHeight="1" spans="2:21">
      <c r="B1457" s="73"/>
      <c r="C1457" s="74"/>
      <c r="D1457" s="74"/>
      <c r="E1457" s="74"/>
      <c r="F1457" s="75"/>
      <c r="G1457" s="76"/>
      <c r="H1457" s="77"/>
      <c r="I1457" s="108" t="str">
        <f>IF(B1457="","",_xlfn.XLOOKUP(N1457,#REF!,#REF!))</f>
        <v/>
      </c>
      <c r="J1457" s="105" t="str">
        <f>IF(B1457="","",_xlfn.XLOOKUP(N1457,#REF!,芝麻工资表!B:B))</f>
        <v/>
      </c>
      <c r="K1457" s="105" t="str">
        <f t="shared" si="132"/>
        <v/>
      </c>
      <c r="L1457" s="105" t="str">
        <f t="shared" si="133"/>
        <v/>
      </c>
      <c r="M1457" s="105" t="str">
        <f>IF(Q1457="","",_xlfn.XLOOKUP(Q1457,立项!W:W,立项!H:H))</f>
        <v/>
      </c>
      <c r="N1457" s="109" t="str">
        <f t="shared" si="134"/>
        <v/>
      </c>
      <c r="O1457" s="109" t="str">
        <f t="shared" si="135"/>
        <v/>
      </c>
      <c r="P1457" s="110" t="str">
        <f t="shared" si="136"/>
        <v/>
      </c>
      <c r="Q1457" s="114" t="str">
        <f t="shared" si="137"/>
        <v/>
      </c>
      <c r="R1457" s="82"/>
      <c r="S1457" s="81"/>
      <c r="T1457" s="81"/>
      <c r="U1457" s="81"/>
    </row>
    <row r="1458" s="72" customFormat="1" customHeight="1" spans="2:21">
      <c r="B1458" s="73"/>
      <c r="C1458" s="74"/>
      <c r="D1458" s="74"/>
      <c r="E1458" s="74"/>
      <c r="F1458" s="75"/>
      <c r="G1458" s="76"/>
      <c r="H1458" s="77"/>
      <c r="I1458" s="108" t="str">
        <f>IF(B1458="","",_xlfn.XLOOKUP(N1458,#REF!,#REF!))</f>
        <v/>
      </c>
      <c r="J1458" s="105" t="str">
        <f>IF(B1458="","",_xlfn.XLOOKUP(N1458,#REF!,芝麻工资表!B:B))</f>
        <v/>
      </c>
      <c r="K1458" s="105" t="str">
        <f t="shared" si="132"/>
        <v/>
      </c>
      <c r="L1458" s="105" t="str">
        <f t="shared" si="133"/>
        <v/>
      </c>
      <c r="M1458" s="105" t="str">
        <f>IF(Q1458="","",_xlfn.XLOOKUP(Q1458,立项!W:W,立项!H:H))</f>
        <v/>
      </c>
      <c r="N1458" s="109" t="str">
        <f t="shared" si="134"/>
        <v/>
      </c>
      <c r="O1458" s="109" t="str">
        <f t="shared" si="135"/>
        <v/>
      </c>
      <c r="P1458" s="110" t="str">
        <f t="shared" si="136"/>
        <v/>
      </c>
      <c r="Q1458" s="114" t="str">
        <f t="shared" si="137"/>
        <v/>
      </c>
      <c r="R1458" s="82"/>
      <c r="S1458" s="81"/>
      <c r="T1458" s="81"/>
      <c r="U1458" s="81"/>
    </row>
    <row r="1459" s="72" customFormat="1" customHeight="1" spans="2:21">
      <c r="B1459" s="73"/>
      <c r="C1459" s="74"/>
      <c r="D1459" s="74"/>
      <c r="E1459" s="74"/>
      <c r="F1459" s="75"/>
      <c r="G1459" s="76"/>
      <c r="H1459" s="77"/>
      <c r="I1459" s="108" t="str">
        <f>IF(B1459="","",_xlfn.XLOOKUP(N1459,#REF!,#REF!))</f>
        <v/>
      </c>
      <c r="J1459" s="105" t="str">
        <f>IF(B1459="","",_xlfn.XLOOKUP(N1459,#REF!,芝麻工资表!B:B))</f>
        <v/>
      </c>
      <c r="K1459" s="105" t="str">
        <f t="shared" si="132"/>
        <v/>
      </c>
      <c r="L1459" s="105" t="str">
        <f t="shared" si="133"/>
        <v/>
      </c>
      <c r="M1459" s="105" t="str">
        <f>IF(Q1459="","",_xlfn.XLOOKUP(Q1459,立项!W:W,立项!H:H))</f>
        <v/>
      </c>
      <c r="N1459" s="109" t="str">
        <f t="shared" si="134"/>
        <v/>
      </c>
      <c r="O1459" s="109" t="str">
        <f t="shared" si="135"/>
        <v/>
      </c>
      <c r="P1459" s="110" t="str">
        <f t="shared" si="136"/>
        <v/>
      </c>
      <c r="Q1459" s="114" t="str">
        <f t="shared" si="137"/>
        <v/>
      </c>
      <c r="R1459" s="82"/>
      <c r="S1459" s="81"/>
      <c r="T1459" s="81"/>
      <c r="U1459" s="81"/>
    </row>
    <row r="1460" s="72" customFormat="1" customHeight="1" spans="2:21">
      <c r="B1460" s="73"/>
      <c r="C1460" s="74"/>
      <c r="D1460" s="74"/>
      <c r="E1460" s="74"/>
      <c r="F1460" s="75"/>
      <c r="G1460" s="76"/>
      <c r="H1460" s="77"/>
      <c r="I1460" s="108" t="str">
        <f>IF(B1460="","",_xlfn.XLOOKUP(N1460,#REF!,#REF!))</f>
        <v/>
      </c>
      <c r="J1460" s="105" t="str">
        <f>IF(B1460="","",_xlfn.XLOOKUP(N1460,#REF!,芝麻工资表!B:B))</f>
        <v/>
      </c>
      <c r="K1460" s="105" t="str">
        <f t="shared" si="132"/>
        <v/>
      </c>
      <c r="L1460" s="105" t="str">
        <f t="shared" si="133"/>
        <v/>
      </c>
      <c r="M1460" s="105" t="str">
        <f>IF(Q1460="","",_xlfn.XLOOKUP(Q1460,立项!W:W,立项!H:H))</f>
        <v/>
      </c>
      <c r="N1460" s="109" t="str">
        <f t="shared" si="134"/>
        <v/>
      </c>
      <c r="O1460" s="109" t="str">
        <f t="shared" si="135"/>
        <v/>
      </c>
      <c r="P1460" s="110" t="str">
        <f t="shared" si="136"/>
        <v/>
      </c>
      <c r="Q1460" s="114" t="str">
        <f t="shared" si="137"/>
        <v/>
      </c>
      <c r="R1460" s="82"/>
      <c r="S1460" s="81"/>
      <c r="T1460" s="81"/>
      <c r="U1460" s="81"/>
    </row>
    <row r="1461" s="72" customFormat="1" customHeight="1" spans="2:21">
      <c r="B1461" s="73"/>
      <c r="C1461" s="74"/>
      <c r="D1461" s="74"/>
      <c r="E1461" s="74"/>
      <c r="F1461" s="75"/>
      <c r="G1461" s="76"/>
      <c r="H1461" s="77"/>
      <c r="I1461" s="108" t="str">
        <f>IF(B1461="","",_xlfn.XLOOKUP(N1461,#REF!,#REF!))</f>
        <v/>
      </c>
      <c r="J1461" s="105" t="str">
        <f>IF(B1461="","",_xlfn.XLOOKUP(N1461,#REF!,芝麻工资表!B:B))</f>
        <v/>
      </c>
      <c r="K1461" s="105" t="str">
        <f t="shared" si="132"/>
        <v/>
      </c>
      <c r="L1461" s="105" t="str">
        <f t="shared" si="133"/>
        <v/>
      </c>
      <c r="M1461" s="105" t="str">
        <f>IF(Q1461="","",_xlfn.XLOOKUP(Q1461,立项!W:W,立项!H:H))</f>
        <v/>
      </c>
      <c r="N1461" s="109" t="str">
        <f t="shared" si="134"/>
        <v/>
      </c>
      <c r="O1461" s="109" t="str">
        <f t="shared" si="135"/>
        <v/>
      </c>
      <c r="P1461" s="110" t="str">
        <f t="shared" si="136"/>
        <v/>
      </c>
      <c r="Q1461" s="114" t="str">
        <f t="shared" si="137"/>
        <v/>
      </c>
      <c r="R1461" s="82"/>
      <c r="S1461" s="81"/>
      <c r="T1461" s="81"/>
      <c r="U1461" s="81"/>
    </row>
    <row r="1462" s="72" customFormat="1" customHeight="1" spans="2:21">
      <c r="B1462" s="73"/>
      <c r="C1462" s="74"/>
      <c r="D1462" s="74"/>
      <c r="E1462" s="74"/>
      <c r="F1462" s="75"/>
      <c r="G1462" s="76"/>
      <c r="H1462" s="77"/>
      <c r="I1462" s="108" t="str">
        <f>IF(B1462="","",_xlfn.XLOOKUP(N1462,#REF!,#REF!))</f>
        <v/>
      </c>
      <c r="J1462" s="105" t="str">
        <f>IF(B1462="","",_xlfn.XLOOKUP(N1462,#REF!,芝麻工资表!B:B))</f>
        <v/>
      </c>
      <c r="K1462" s="105" t="str">
        <f t="shared" si="132"/>
        <v/>
      </c>
      <c r="L1462" s="105" t="str">
        <f t="shared" si="133"/>
        <v/>
      </c>
      <c r="M1462" s="105" t="str">
        <f>IF(Q1462="","",_xlfn.XLOOKUP(Q1462,立项!W:W,立项!H:H))</f>
        <v/>
      </c>
      <c r="N1462" s="109" t="str">
        <f t="shared" si="134"/>
        <v/>
      </c>
      <c r="O1462" s="109" t="str">
        <f t="shared" si="135"/>
        <v/>
      </c>
      <c r="P1462" s="110" t="str">
        <f t="shared" si="136"/>
        <v/>
      </c>
      <c r="Q1462" s="114" t="str">
        <f t="shared" si="137"/>
        <v/>
      </c>
      <c r="R1462" s="82"/>
      <c r="S1462" s="81"/>
      <c r="T1462" s="81"/>
      <c r="U1462" s="81"/>
    </row>
    <row r="1463" s="72" customFormat="1" customHeight="1" spans="2:21">
      <c r="B1463" s="73"/>
      <c r="C1463" s="74"/>
      <c r="D1463" s="74"/>
      <c r="E1463" s="74"/>
      <c r="F1463" s="75"/>
      <c r="G1463" s="76"/>
      <c r="H1463" s="77"/>
      <c r="I1463" s="108" t="str">
        <f>IF(B1463="","",_xlfn.XLOOKUP(N1463,#REF!,#REF!))</f>
        <v/>
      </c>
      <c r="J1463" s="105" t="str">
        <f>IF(B1463="","",_xlfn.XLOOKUP(N1463,#REF!,芝麻工资表!B:B))</f>
        <v/>
      </c>
      <c r="K1463" s="105" t="str">
        <f t="shared" si="132"/>
        <v/>
      </c>
      <c r="L1463" s="105" t="str">
        <f t="shared" si="133"/>
        <v/>
      </c>
      <c r="M1463" s="105" t="str">
        <f>IF(Q1463="","",_xlfn.XLOOKUP(Q1463,立项!W:W,立项!H:H))</f>
        <v/>
      </c>
      <c r="N1463" s="109" t="str">
        <f t="shared" si="134"/>
        <v/>
      </c>
      <c r="O1463" s="109" t="str">
        <f t="shared" si="135"/>
        <v/>
      </c>
      <c r="P1463" s="110" t="str">
        <f t="shared" si="136"/>
        <v/>
      </c>
      <c r="Q1463" s="114" t="str">
        <f t="shared" si="137"/>
        <v/>
      </c>
      <c r="R1463" s="82"/>
      <c r="S1463" s="81"/>
      <c r="T1463" s="81"/>
      <c r="U1463" s="81"/>
    </row>
    <row r="1464" s="72" customFormat="1" customHeight="1" spans="2:21">
      <c r="B1464" s="73"/>
      <c r="C1464" s="74"/>
      <c r="D1464" s="74"/>
      <c r="E1464" s="74"/>
      <c r="F1464" s="75"/>
      <c r="G1464" s="76"/>
      <c r="H1464" s="77"/>
      <c r="I1464" s="108" t="str">
        <f>IF(B1464="","",_xlfn.XLOOKUP(N1464,#REF!,#REF!))</f>
        <v/>
      </c>
      <c r="J1464" s="105" t="str">
        <f>IF(B1464="","",_xlfn.XLOOKUP(N1464,#REF!,芝麻工资表!B:B))</f>
        <v/>
      </c>
      <c r="K1464" s="105" t="str">
        <f t="shared" si="132"/>
        <v/>
      </c>
      <c r="L1464" s="105" t="str">
        <f t="shared" si="133"/>
        <v/>
      </c>
      <c r="M1464" s="105" t="str">
        <f>IF(Q1464="","",_xlfn.XLOOKUP(Q1464,立项!W:W,立项!H:H))</f>
        <v/>
      </c>
      <c r="N1464" s="109" t="str">
        <f t="shared" si="134"/>
        <v/>
      </c>
      <c r="O1464" s="109" t="str">
        <f t="shared" si="135"/>
        <v/>
      </c>
      <c r="P1464" s="110" t="str">
        <f t="shared" si="136"/>
        <v/>
      </c>
      <c r="Q1464" s="114" t="str">
        <f t="shared" si="137"/>
        <v/>
      </c>
      <c r="R1464" s="82"/>
      <c r="S1464" s="81"/>
      <c r="T1464" s="81"/>
      <c r="U1464" s="81"/>
    </row>
    <row r="1465" s="72" customFormat="1" customHeight="1" spans="2:21">
      <c r="B1465" s="73"/>
      <c r="C1465" s="74"/>
      <c r="D1465" s="74"/>
      <c r="E1465" s="74"/>
      <c r="F1465" s="75"/>
      <c r="G1465" s="76"/>
      <c r="H1465" s="77"/>
      <c r="I1465" s="108" t="str">
        <f>IF(B1465="","",_xlfn.XLOOKUP(N1465,#REF!,#REF!))</f>
        <v/>
      </c>
      <c r="J1465" s="105" t="str">
        <f>IF(B1465="","",_xlfn.XLOOKUP(N1465,#REF!,芝麻工资表!B:B))</f>
        <v/>
      </c>
      <c r="K1465" s="105" t="str">
        <f t="shared" si="132"/>
        <v/>
      </c>
      <c r="L1465" s="105" t="str">
        <f t="shared" si="133"/>
        <v/>
      </c>
      <c r="M1465" s="105" t="str">
        <f>IF(Q1465="","",_xlfn.XLOOKUP(Q1465,立项!W:W,立项!H:H))</f>
        <v/>
      </c>
      <c r="N1465" s="109" t="str">
        <f t="shared" si="134"/>
        <v/>
      </c>
      <c r="O1465" s="109" t="str">
        <f t="shared" si="135"/>
        <v/>
      </c>
      <c r="P1465" s="110" t="str">
        <f t="shared" si="136"/>
        <v/>
      </c>
      <c r="Q1465" s="114" t="str">
        <f t="shared" si="137"/>
        <v/>
      </c>
      <c r="R1465" s="82"/>
      <c r="S1465" s="81"/>
      <c r="T1465" s="81"/>
      <c r="U1465" s="81"/>
    </row>
    <row r="1466" s="72" customFormat="1" customHeight="1" spans="2:21">
      <c r="B1466" s="73"/>
      <c r="C1466" s="74"/>
      <c r="D1466" s="74"/>
      <c r="E1466" s="74"/>
      <c r="F1466" s="75"/>
      <c r="G1466" s="76"/>
      <c r="H1466" s="77"/>
      <c r="I1466" s="108" t="str">
        <f>IF(B1466="","",_xlfn.XLOOKUP(N1466,#REF!,#REF!))</f>
        <v/>
      </c>
      <c r="J1466" s="105" t="str">
        <f>IF(B1466="","",_xlfn.XLOOKUP(N1466,#REF!,芝麻工资表!B:B))</f>
        <v/>
      </c>
      <c r="K1466" s="105" t="str">
        <f t="shared" si="132"/>
        <v/>
      </c>
      <c r="L1466" s="105" t="str">
        <f t="shared" si="133"/>
        <v/>
      </c>
      <c r="M1466" s="105" t="str">
        <f>IF(Q1466="","",_xlfn.XLOOKUP(Q1466,立项!W:W,立项!H:H))</f>
        <v/>
      </c>
      <c r="N1466" s="109" t="str">
        <f t="shared" si="134"/>
        <v/>
      </c>
      <c r="O1466" s="109" t="str">
        <f t="shared" si="135"/>
        <v/>
      </c>
      <c r="P1466" s="110" t="str">
        <f t="shared" si="136"/>
        <v/>
      </c>
      <c r="Q1466" s="114" t="str">
        <f t="shared" si="137"/>
        <v/>
      </c>
      <c r="R1466" s="82"/>
      <c r="S1466" s="81"/>
      <c r="T1466" s="81"/>
      <c r="U1466" s="81"/>
    </row>
    <row r="1467" s="72" customFormat="1" customHeight="1" spans="2:21">
      <c r="B1467" s="73"/>
      <c r="C1467" s="74"/>
      <c r="D1467" s="74"/>
      <c r="E1467" s="74"/>
      <c r="F1467" s="75"/>
      <c r="G1467" s="76"/>
      <c r="H1467" s="77"/>
      <c r="I1467" s="108" t="str">
        <f>IF(B1467="","",_xlfn.XLOOKUP(N1467,#REF!,#REF!))</f>
        <v/>
      </c>
      <c r="J1467" s="105" t="str">
        <f>IF(B1467="","",_xlfn.XLOOKUP(N1467,#REF!,芝麻工资表!B:B))</f>
        <v/>
      </c>
      <c r="K1467" s="105" t="str">
        <f t="shared" si="132"/>
        <v/>
      </c>
      <c r="L1467" s="105" t="str">
        <f t="shared" si="133"/>
        <v/>
      </c>
      <c r="M1467" s="105" t="str">
        <f>IF(Q1467="","",_xlfn.XLOOKUP(Q1467,立项!W:W,立项!H:H))</f>
        <v/>
      </c>
      <c r="N1467" s="109" t="str">
        <f t="shared" si="134"/>
        <v/>
      </c>
      <c r="O1467" s="109" t="str">
        <f t="shared" si="135"/>
        <v/>
      </c>
      <c r="P1467" s="110" t="str">
        <f t="shared" si="136"/>
        <v/>
      </c>
      <c r="Q1467" s="114" t="str">
        <f t="shared" si="137"/>
        <v/>
      </c>
      <c r="R1467" s="82"/>
      <c r="S1467" s="81"/>
      <c r="T1467" s="81"/>
      <c r="U1467" s="81"/>
    </row>
    <row r="1468" s="72" customFormat="1" customHeight="1" spans="2:21">
      <c r="B1468" s="73"/>
      <c r="C1468" s="74"/>
      <c r="D1468" s="74"/>
      <c r="E1468" s="74"/>
      <c r="F1468" s="75"/>
      <c r="G1468" s="76"/>
      <c r="H1468" s="77"/>
      <c r="I1468" s="108" t="str">
        <f>IF(B1468="","",_xlfn.XLOOKUP(N1468,#REF!,#REF!))</f>
        <v/>
      </c>
      <c r="J1468" s="105" t="str">
        <f>IF(B1468="","",_xlfn.XLOOKUP(N1468,#REF!,芝麻工资表!B:B))</f>
        <v/>
      </c>
      <c r="K1468" s="105" t="str">
        <f t="shared" si="132"/>
        <v/>
      </c>
      <c r="L1468" s="105" t="str">
        <f t="shared" si="133"/>
        <v/>
      </c>
      <c r="M1468" s="105" t="str">
        <f>IF(Q1468="","",_xlfn.XLOOKUP(Q1468,立项!W:W,立项!H:H))</f>
        <v/>
      </c>
      <c r="N1468" s="109" t="str">
        <f t="shared" si="134"/>
        <v/>
      </c>
      <c r="O1468" s="109" t="str">
        <f t="shared" si="135"/>
        <v/>
      </c>
      <c r="P1468" s="110" t="str">
        <f t="shared" si="136"/>
        <v/>
      </c>
      <c r="Q1468" s="114" t="str">
        <f t="shared" si="137"/>
        <v/>
      </c>
      <c r="R1468" s="82"/>
      <c r="S1468" s="81"/>
      <c r="T1468" s="81"/>
      <c r="U1468" s="81"/>
    </row>
    <row r="1469" s="72" customFormat="1" customHeight="1" spans="2:21">
      <c r="B1469" s="73"/>
      <c r="C1469" s="74"/>
      <c r="D1469" s="74"/>
      <c r="E1469" s="74"/>
      <c r="F1469" s="75"/>
      <c r="G1469" s="76"/>
      <c r="H1469" s="77"/>
      <c r="I1469" s="108" t="str">
        <f>IF(B1469="","",_xlfn.XLOOKUP(N1469,#REF!,#REF!))</f>
        <v/>
      </c>
      <c r="J1469" s="105" t="str">
        <f>IF(B1469="","",_xlfn.XLOOKUP(N1469,#REF!,芝麻工资表!B:B))</f>
        <v/>
      </c>
      <c r="K1469" s="105" t="str">
        <f t="shared" si="132"/>
        <v/>
      </c>
      <c r="L1469" s="105" t="str">
        <f t="shared" si="133"/>
        <v/>
      </c>
      <c r="M1469" s="105" t="str">
        <f>IF(Q1469="","",_xlfn.XLOOKUP(Q1469,立项!W:W,立项!H:H))</f>
        <v/>
      </c>
      <c r="N1469" s="109" t="str">
        <f t="shared" si="134"/>
        <v/>
      </c>
      <c r="O1469" s="109" t="str">
        <f t="shared" si="135"/>
        <v/>
      </c>
      <c r="P1469" s="110" t="str">
        <f t="shared" si="136"/>
        <v/>
      </c>
      <c r="Q1469" s="114" t="str">
        <f t="shared" si="137"/>
        <v/>
      </c>
      <c r="R1469" s="82"/>
      <c r="S1469" s="81"/>
      <c r="T1469" s="81"/>
      <c r="U1469" s="81"/>
    </row>
    <row r="1470" s="72" customFormat="1" customHeight="1" spans="2:21">
      <c r="B1470" s="73"/>
      <c r="C1470" s="74"/>
      <c r="D1470" s="74"/>
      <c r="E1470" s="74"/>
      <c r="F1470" s="75"/>
      <c r="G1470" s="76"/>
      <c r="H1470" s="77"/>
      <c r="I1470" s="108" t="str">
        <f>IF(B1470="","",_xlfn.XLOOKUP(N1470,#REF!,#REF!))</f>
        <v/>
      </c>
      <c r="J1470" s="105" t="str">
        <f>IF(B1470="","",_xlfn.XLOOKUP(N1470,#REF!,芝麻工资表!B:B))</f>
        <v/>
      </c>
      <c r="K1470" s="105" t="str">
        <f t="shared" si="132"/>
        <v/>
      </c>
      <c r="L1470" s="105" t="str">
        <f t="shared" si="133"/>
        <v/>
      </c>
      <c r="M1470" s="105" t="str">
        <f>IF(Q1470="","",_xlfn.XLOOKUP(Q1470,立项!W:W,立项!H:H))</f>
        <v/>
      </c>
      <c r="N1470" s="109" t="str">
        <f t="shared" si="134"/>
        <v/>
      </c>
      <c r="O1470" s="109" t="str">
        <f t="shared" si="135"/>
        <v/>
      </c>
      <c r="P1470" s="110" t="str">
        <f t="shared" si="136"/>
        <v/>
      </c>
      <c r="Q1470" s="114" t="str">
        <f t="shared" si="137"/>
        <v/>
      </c>
      <c r="R1470" s="82"/>
      <c r="S1470" s="81"/>
      <c r="T1470" s="81"/>
      <c r="U1470" s="81"/>
    </row>
    <row r="1471" s="72" customFormat="1" customHeight="1" spans="2:21">
      <c r="B1471" s="73"/>
      <c r="C1471" s="74"/>
      <c r="D1471" s="74"/>
      <c r="E1471" s="74"/>
      <c r="F1471" s="75"/>
      <c r="G1471" s="76"/>
      <c r="H1471" s="77"/>
      <c r="I1471" s="108" t="str">
        <f>IF(B1471="","",_xlfn.XLOOKUP(N1471,#REF!,#REF!))</f>
        <v/>
      </c>
      <c r="J1471" s="105" t="str">
        <f>IF(B1471="","",_xlfn.XLOOKUP(N1471,#REF!,芝麻工资表!B:B))</f>
        <v/>
      </c>
      <c r="K1471" s="105" t="str">
        <f t="shared" si="132"/>
        <v/>
      </c>
      <c r="L1471" s="105" t="str">
        <f t="shared" si="133"/>
        <v/>
      </c>
      <c r="M1471" s="105" t="str">
        <f>IF(Q1471="","",_xlfn.XLOOKUP(Q1471,立项!W:W,立项!H:H))</f>
        <v/>
      </c>
      <c r="N1471" s="109" t="str">
        <f t="shared" si="134"/>
        <v/>
      </c>
      <c r="O1471" s="109" t="str">
        <f t="shared" si="135"/>
        <v/>
      </c>
      <c r="P1471" s="110" t="str">
        <f t="shared" si="136"/>
        <v/>
      </c>
      <c r="Q1471" s="114" t="str">
        <f t="shared" si="137"/>
        <v/>
      </c>
      <c r="R1471" s="82"/>
      <c r="S1471" s="81"/>
      <c r="T1471" s="81"/>
      <c r="U1471" s="81"/>
    </row>
    <row r="1472" s="72" customFormat="1" customHeight="1" spans="2:21">
      <c r="B1472" s="73"/>
      <c r="C1472" s="74"/>
      <c r="D1472" s="74"/>
      <c r="E1472" s="74"/>
      <c r="F1472" s="75"/>
      <c r="G1472" s="76"/>
      <c r="H1472" s="77"/>
      <c r="I1472" s="108" t="str">
        <f>IF(B1472="","",_xlfn.XLOOKUP(N1472,#REF!,#REF!))</f>
        <v/>
      </c>
      <c r="J1472" s="105" t="str">
        <f>IF(B1472="","",_xlfn.XLOOKUP(N1472,#REF!,芝麻工资表!B:B))</f>
        <v/>
      </c>
      <c r="K1472" s="105" t="str">
        <f t="shared" si="132"/>
        <v/>
      </c>
      <c r="L1472" s="105" t="str">
        <f t="shared" si="133"/>
        <v/>
      </c>
      <c r="M1472" s="105" t="str">
        <f>IF(Q1472="","",_xlfn.XLOOKUP(Q1472,立项!W:W,立项!H:H))</f>
        <v/>
      </c>
      <c r="N1472" s="109" t="str">
        <f t="shared" si="134"/>
        <v/>
      </c>
      <c r="O1472" s="109" t="str">
        <f t="shared" si="135"/>
        <v/>
      </c>
      <c r="P1472" s="110" t="str">
        <f t="shared" si="136"/>
        <v/>
      </c>
      <c r="Q1472" s="114" t="str">
        <f t="shared" si="137"/>
        <v/>
      </c>
      <c r="R1472" s="82"/>
      <c r="S1472" s="81"/>
      <c r="T1472" s="81"/>
      <c r="U1472" s="81"/>
    </row>
    <row r="1473" s="72" customFormat="1" customHeight="1" spans="2:21">
      <c r="B1473" s="73"/>
      <c r="C1473" s="74"/>
      <c r="D1473" s="74"/>
      <c r="E1473" s="74"/>
      <c r="F1473" s="75"/>
      <c r="G1473" s="76"/>
      <c r="H1473" s="77"/>
      <c r="I1473" s="108" t="str">
        <f>IF(B1473="","",_xlfn.XLOOKUP(N1473,#REF!,#REF!))</f>
        <v/>
      </c>
      <c r="J1473" s="105" t="str">
        <f>IF(B1473="","",_xlfn.XLOOKUP(N1473,#REF!,芝麻工资表!B:B))</f>
        <v/>
      </c>
      <c r="K1473" s="105" t="str">
        <f t="shared" si="132"/>
        <v/>
      </c>
      <c r="L1473" s="105" t="str">
        <f t="shared" si="133"/>
        <v/>
      </c>
      <c r="M1473" s="105" t="str">
        <f>IF(Q1473="","",_xlfn.XLOOKUP(Q1473,立项!W:W,立项!H:H))</f>
        <v/>
      </c>
      <c r="N1473" s="109" t="str">
        <f t="shared" si="134"/>
        <v/>
      </c>
      <c r="O1473" s="109" t="str">
        <f t="shared" si="135"/>
        <v/>
      </c>
      <c r="P1473" s="110" t="str">
        <f t="shared" si="136"/>
        <v/>
      </c>
      <c r="Q1473" s="114" t="str">
        <f t="shared" si="137"/>
        <v/>
      </c>
      <c r="R1473" s="82"/>
      <c r="S1473" s="81"/>
      <c r="T1473" s="81"/>
      <c r="U1473" s="81"/>
    </row>
    <row r="1474" s="72" customFormat="1" customHeight="1" spans="2:21">
      <c r="B1474" s="73"/>
      <c r="C1474" s="74"/>
      <c r="D1474" s="74"/>
      <c r="E1474" s="74"/>
      <c r="F1474" s="75"/>
      <c r="G1474" s="76"/>
      <c r="H1474" s="77"/>
      <c r="I1474" s="108" t="str">
        <f>IF(B1474="","",_xlfn.XLOOKUP(N1474,#REF!,#REF!))</f>
        <v/>
      </c>
      <c r="J1474" s="105" t="str">
        <f>IF(B1474="","",_xlfn.XLOOKUP(N1474,#REF!,芝麻工资表!B:B))</f>
        <v/>
      </c>
      <c r="K1474" s="105" t="str">
        <f t="shared" ref="K1474:K1537" si="138">IF(F1474="","",F1474-L1474)</f>
        <v/>
      </c>
      <c r="L1474" s="105" t="str">
        <f t="shared" ref="L1474:L1537" si="139">IF(F1474="","",F1474*G1474/(1+G1474))</f>
        <v/>
      </c>
      <c r="M1474" s="105" t="str">
        <f>IF(Q1474="","",_xlfn.XLOOKUP(Q1474,立项!W:W,立项!H:H))</f>
        <v/>
      </c>
      <c r="N1474" s="109" t="str">
        <f t="shared" ref="N1474:N1537" si="140">IF(H1474="","",LEFT(B1474,7))</f>
        <v/>
      </c>
      <c r="O1474" s="109" t="str">
        <f t="shared" ref="O1474:O1537" si="141">IF(H1474="","",MONTH(H1474))</f>
        <v/>
      </c>
      <c r="P1474" s="110" t="str">
        <f t="shared" ref="P1474:P1537" si="142">IF(H1474="","",DAY(H1474))</f>
        <v/>
      </c>
      <c r="Q1474" s="114" t="str">
        <f t="shared" ref="Q1474:Q1537" si="143">IF(B1474="","",MID(B1474,9,16))</f>
        <v/>
      </c>
      <c r="R1474" s="82"/>
      <c r="S1474" s="81"/>
      <c r="T1474" s="81"/>
      <c r="U1474" s="81"/>
    </row>
    <row r="1475" s="72" customFormat="1" customHeight="1" spans="2:21">
      <c r="B1475" s="73"/>
      <c r="C1475" s="74"/>
      <c r="D1475" s="74"/>
      <c r="E1475" s="74"/>
      <c r="F1475" s="75"/>
      <c r="G1475" s="76"/>
      <c r="H1475" s="77"/>
      <c r="I1475" s="108" t="str">
        <f>IF(B1475="","",_xlfn.XLOOKUP(N1475,#REF!,#REF!))</f>
        <v/>
      </c>
      <c r="J1475" s="105" t="str">
        <f>IF(B1475="","",_xlfn.XLOOKUP(N1475,#REF!,芝麻工资表!B:B))</f>
        <v/>
      </c>
      <c r="K1475" s="105" t="str">
        <f t="shared" si="138"/>
        <v/>
      </c>
      <c r="L1475" s="105" t="str">
        <f t="shared" si="139"/>
        <v/>
      </c>
      <c r="M1475" s="105" t="str">
        <f>IF(Q1475="","",_xlfn.XLOOKUP(Q1475,立项!W:W,立项!H:H))</f>
        <v/>
      </c>
      <c r="N1475" s="109" t="str">
        <f t="shared" si="140"/>
        <v/>
      </c>
      <c r="O1475" s="109" t="str">
        <f t="shared" si="141"/>
        <v/>
      </c>
      <c r="P1475" s="110" t="str">
        <f t="shared" si="142"/>
        <v/>
      </c>
      <c r="Q1475" s="114" t="str">
        <f t="shared" si="143"/>
        <v/>
      </c>
      <c r="R1475" s="82"/>
      <c r="S1475" s="81"/>
      <c r="T1475" s="81"/>
      <c r="U1475" s="81"/>
    </row>
    <row r="1476" s="72" customFormat="1" customHeight="1" spans="2:21">
      <c r="B1476" s="73"/>
      <c r="C1476" s="74"/>
      <c r="D1476" s="74"/>
      <c r="E1476" s="74"/>
      <c r="F1476" s="75"/>
      <c r="G1476" s="76"/>
      <c r="H1476" s="77"/>
      <c r="I1476" s="108" t="str">
        <f>IF(B1476="","",_xlfn.XLOOKUP(N1476,#REF!,#REF!))</f>
        <v/>
      </c>
      <c r="J1476" s="105" t="str">
        <f>IF(B1476="","",_xlfn.XLOOKUP(N1476,#REF!,芝麻工资表!B:B))</f>
        <v/>
      </c>
      <c r="K1476" s="105" t="str">
        <f t="shared" si="138"/>
        <v/>
      </c>
      <c r="L1476" s="105" t="str">
        <f t="shared" si="139"/>
        <v/>
      </c>
      <c r="M1476" s="105" t="str">
        <f>IF(Q1476="","",_xlfn.XLOOKUP(Q1476,立项!W:W,立项!H:H))</f>
        <v/>
      </c>
      <c r="N1476" s="109" t="str">
        <f t="shared" si="140"/>
        <v/>
      </c>
      <c r="O1476" s="109" t="str">
        <f t="shared" si="141"/>
        <v/>
      </c>
      <c r="P1476" s="110" t="str">
        <f t="shared" si="142"/>
        <v/>
      </c>
      <c r="Q1476" s="114" t="str">
        <f t="shared" si="143"/>
        <v/>
      </c>
      <c r="R1476" s="82"/>
      <c r="S1476" s="81"/>
      <c r="T1476" s="81"/>
      <c r="U1476" s="81"/>
    </row>
    <row r="1477" s="72" customFormat="1" customHeight="1" spans="2:21">
      <c r="B1477" s="73"/>
      <c r="C1477" s="74"/>
      <c r="D1477" s="74"/>
      <c r="E1477" s="74"/>
      <c r="F1477" s="75"/>
      <c r="G1477" s="76"/>
      <c r="H1477" s="77"/>
      <c r="I1477" s="108" t="str">
        <f>IF(B1477="","",_xlfn.XLOOKUP(N1477,#REF!,#REF!))</f>
        <v/>
      </c>
      <c r="J1477" s="105" t="str">
        <f>IF(B1477="","",_xlfn.XLOOKUP(N1477,#REF!,芝麻工资表!B:B))</f>
        <v/>
      </c>
      <c r="K1477" s="105" t="str">
        <f t="shared" si="138"/>
        <v/>
      </c>
      <c r="L1477" s="105" t="str">
        <f t="shared" si="139"/>
        <v/>
      </c>
      <c r="M1477" s="105" t="str">
        <f>IF(Q1477="","",_xlfn.XLOOKUP(Q1477,立项!W:W,立项!H:H))</f>
        <v/>
      </c>
      <c r="N1477" s="109" t="str">
        <f t="shared" si="140"/>
        <v/>
      </c>
      <c r="O1477" s="109" t="str">
        <f t="shared" si="141"/>
        <v/>
      </c>
      <c r="P1477" s="110" t="str">
        <f t="shared" si="142"/>
        <v/>
      </c>
      <c r="Q1477" s="114" t="str">
        <f t="shared" si="143"/>
        <v/>
      </c>
      <c r="R1477" s="82"/>
      <c r="S1477" s="81"/>
      <c r="T1477" s="81"/>
      <c r="U1477" s="81"/>
    </row>
    <row r="1478" s="72" customFormat="1" customHeight="1" spans="2:21">
      <c r="B1478" s="73"/>
      <c r="C1478" s="74"/>
      <c r="D1478" s="74"/>
      <c r="E1478" s="74"/>
      <c r="F1478" s="75"/>
      <c r="G1478" s="76"/>
      <c r="H1478" s="77"/>
      <c r="I1478" s="108" t="str">
        <f>IF(B1478="","",_xlfn.XLOOKUP(N1478,#REF!,#REF!))</f>
        <v/>
      </c>
      <c r="J1478" s="105" t="str">
        <f>IF(B1478="","",_xlfn.XLOOKUP(N1478,#REF!,芝麻工资表!B:B))</f>
        <v/>
      </c>
      <c r="K1478" s="105" t="str">
        <f t="shared" si="138"/>
        <v/>
      </c>
      <c r="L1478" s="105" t="str">
        <f t="shared" si="139"/>
        <v/>
      </c>
      <c r="M1478" s="105" t="str">
        <f>IF(Q1478="","",_xlfn.XLOOKUP(Q1478,立项!W:W,立项!H:H))</f>
        <v/>
      </c>
      <c r="N1478" s="109" t="str">
        <f t="shared" si="140"/>
        <v/>
      </c>
      <c r="O1478" s="109" t="str">
        <f t="shared" si="141"/>
        <v/>
      </c>
      <c r="P1478" s="110" t="str">
        <f t="shared" si="142"/>
        <v/>
      </c>
      <c r="Q1478" s="114" t="str">
        <f t="shared" si="143"/>
        <v/>
      </c>
      <c r="R1478" s="82"/>
      <c r="S1478" s="81"/>
      <c r="T1478" s="81"/>
      <c r="U1478" s="81"/>
    </row>
    <row r="1479" s="72" customFormat="1" customHeight="1" spans="2:21">
      <c r="B1479" s="73"/>
      <c r="C1479" s="74"/>
      <c r="D1479" s="74"/>
      <c r="E1479" s="74"/>
      <c r="F1479" s="75"/>
      <c r="G1479" s="76"/>
      <c r="H1479" s="77"/>
      <c r="I1479" s="108" t="str">
        <f>IF(B1479="","",_xlfn.XLOOKUP(N1479,#REF!,#REF!))</f>
        <v/>
      </c>
      <c r="J1479" s="105" t="str">
        <f>IF(B1479="","",_xlfn.XLOOKUP(N1479,#REF!,芝麻工资表!B:B))</f>
        <v/>
      </c>
      <c r="K1479" s="105" t="str">
        <f t="shared" si="138"/>
        <v/>
      </c>
      <c r="L1479" s="105" t="str">
        <f t="shared" si="139"/>
        <v/>
      </c>
      <c r="M1479" s="105" t="str">
        <f>IF(Q1479="","",_xlfn.XLOOKUP(Q1479,立项!W:W,立项!H:H))</f>
        <v/>
      </c>
      <c r="N1479" s="109" t="str">
        <f t="shared" si="140"/>
        <v/>
      </c>
      <c r="O1479" s="109" t="str">
        <f t="shared" si="141"/>
        <v/>
      </c>
      <c r="P1479" s="110" t="str">
        <f t="shared" si="142"/>
        <v/>
      </c>
      <c r="Q1479" s="114" t="str">
        <f t="shared" si="143"/>
        <v/>
      </c>
      <c r="R1479" s="82"/>
      <c r="S1479" s="81"/>
      <c r="T1479" s="81"/>
      <c r="U1479" s="81"/>
    </row>
    <row r="1480" s="72" customFormat="1" customHeight="1" spans="2:21">
      <c r="B1480" s="73"/>
      <c r="C1480" s="74"/>
      <c r="D1480" s="74"/>
      <c r="E1480" s="74"/>
      <c r="F1480" s="75"/>
      <c r="G1480" s="76"/>
      <c r="H1480" s="77"/>
      <c r="I1480" s="108" t="str">
        <f>IF(B1480="","",_xlfn.XLOOKUP(N1480,#REF!,#REF!))</f>
        <v/>
      </c>
      <c r="J1480" s="105" t="str">
        <f>IF(B1480="","",_xlfn.XLOOKUP(N1480,#REF!,芝麻工资表!B:B))</f>
        <v/>
      </c>
      <c r="K1480" s="105" t="str">
        <f t="shared" si="138"/>
        <v/>
      </c>
      <c r="L1480" s="105" t="str">
        <f t="shared" si="139"/>
        <v/>
      </c>
      <c r="M1480" s="105" t="str">
        <f>IF(Q1480="","",_xlfn.XLOOKUP(Q1480,立项!W:W,立项!H:H))</f>
        <v/>
      </c>
      <c r="N1480" s="109" t="str">
        <f t="shared" si="140"/>
        <v/>
      </c>
      <c r="O1480" s="109" t="str">
        <f t="shared" si="141"/>
        <v/>
      </c>
      <c r="P1480" s="110" t="str">
        <f t="shared" si="142"/>
        <v/>
      </c>
      <c r="Q1480" s="114" t="str">
        <f t="shared" si="143"/>
        <v/>
      </c>
      <c r="R1480" s="82"/>
      <c r="S1480" s="81"/>
      <c r="T1480" s="81"/>
      <c r="U1480" s="81"/>
    </row>
    <row r="1481" s="72" customFormat="1" customHeight="1" spans="2:21">
      <c r="B1481" s="73"/>
      <c r="C1481" s="74"/>
      <c r="D1481" s="74"/>
      <c r="E1481" s="74"/>
      <c r="F1481" s="75"/>
      <c r="G1481" s="76"/>
      <c r="H1481" s="77"/>
      <c r="I1481" s="108" t="str">
        <f>IF(B1481="","",_xlfn.XLOOKUP(N1481,#REF!,#REF!))</f>
        <v/>
      </c>
      <c r="J1481" s="105" t="str">
        <f>IF(B1481="","",_xlfn.XLOOKUP(N1481,#REF!,芝麻工资表!B:B))</f>
        <v/>
      </c>
      <c r="K1481" s="105" t="str">
        <f t="shared" si="138"/>
        <v/>
      </c>
      <c r="L1481" s="105" t="str">
        <f t="shared" si="139"/>
        <v/>
      </c>
      <c r="M1481" s="105" t="str">
        <f>IF(Q1481="","",_xlfn.XLOOKUP(Q1481,立项!W:W,立项!H:H))</f>
        <v/>
      </c>
      <c r="N1481" s="109" t="str">
        <f t="shared" si="140"/>
        <v/>
      </c>
      <c r="O1481" s="109" t="str">
        <f t="shared" si="141"/>
        <v/>
      </c>
      <c r="P1481" s="110" t="str">
        <f t="shared" si="142"/>
        <v/>
      </c>
      <c r="Q1481" s="114" t="str">
        <f t="shared" si="143"/>
        <v/>
      </c>
      <c r="R1481" s="82"/>
      <c r="S1481" s="81"/>
      <c r="T1481" s="81"/>
      <c r="U1481" s="81"/>
    </row>
    <row r="1482" s="72" customFormat="1" customHeight="1" spans="2:21">
      <c r="B1482" s="73"/>
      <c r="C1482" s="74"/>
      <c r="D1482" s="74"/>
      <c r="E1482" s="74"/>
      <c r="F1482" s="75"/>
      <c r="G1482" s="76"/>
      <c r="H1482" s="77"/>
      <c r="I1482" s="108" t="str">
        <f>IF(B1482="","",_xlfn.XLOOKUP(N1482,#REF!,#REF!))</f>
        <v/>
      </c>
      <c r="J1482" s="105" t="str">
        <f>IF(B1482="","",_xlfn.XLOOKUP(N1482,#REF!,芝麻工资表!B:B))</f>
        <v/>
      </c>
      <c r="K1482" s="105" t="str">
        <f t="shared" si="138"/>
        <v/>
      </c>
      <c r="L1482" s="105" t="str">
        <f t="shared" si="139"/>
        <v/>
      </c>
      <c r="M1482" s="105" t="str">
        <f>IF(Q1482="","",_xlfn.XLOOKUP(Q1482,立项!W:W,立项!H:H))</f>
        <v/>
      </c>
      <c r="N1482" s="109" t="str">
        <f t="shared" si="140"/>
        <v/>
      </c>
      <c r="O1482" s="109" t="str">
        <f t="shared" si="141"/>
        <v/>
      </c>
      <c r="P1482" s="110" t="str">
        <f t="shared" si="142"/>
        <v/>
      </c>
      <c r="Q1482" s="114" t="str">
        <f t="shared" si="143"/>
        <v/>
      </c>
      <c r="R1482" s="82"/>
      <c r="S1482" s="81"/>
      <c r="T1482" s="81"/>
      <c r="U1482" s="81"/>
    </row>
    <row r="1483" s="72" customFormat="1" customHeight="1" spans="2:21">
      <c r="B1483" s="73"/>
      <c r="C1483" s="74"/>
      <c r="D1483" s="74"/>
      <c r="E1483" s="74"/>
      <c r="F1483" s="75"/>
      <c r="G1483" s="76"/>
      <c r="H1483" s="77"/>
      <c r="I1483" s="108" t="str">
        <f>IF(B1483="","",_xlfn.XLOOKUP(N1483,#REF!,#REF!))</f>
        <v/>
      </c>
      <c r="J1483" s="105" t="str">
        <f>IF(B1483="","",_xlfn.XLOOKUP(N1483,#REF!,芝麻工资表!B:B))</f>
        <v/>
      </c>
      <c r="K1483" s="105" t="str">
        <f t="shared" si="138"/>
        <v/>
      </c>
      <c r="L1483" s="105" t="str">
        <f t="shared" si="139"/>
        <v/>
      </c>
      <c r="M1483" s="105" t="str">
        <f>IF(Q1483="","",_xlfn.XLOOKUP(Q1483,立项!W:W,立项!H:H))</f>
        <v/>
      </c>
      <c r="N1483" s="109" t="str">
        <f t="shared" si="140"/>
        <v/>
      </c>
      <c r="O1483" s="109" t="str">
        <f t="shared" si="141"/>
        <v/>
      </c>
      <c r="P1483" s="110" t="str">
        <f t="shared" si="142"/>
        <v/>
      </c>
      <c r="Q1483" s="114" t="str">
        <f t="shared" si="143"/>
        <v/>
      </c>
      <c r="R1483" s="82"/>
      <c r="S1483" s="81"/>
      <c r="T1483" s="81"/>
      <c r="U1483" s="81"/>
    </row>
    <row r="1484" s="72" customFormat="1" customHeight="1" spans="2:21">
      <c r="B1484" s="73"/>
      <c r="C1484" s="74"/>
      <c r="D1484" s="74"/>
      <c r="E1484" s="74"/>
      <c r="F1484" s="75"/>
      <c r="G1484" s="76"/>
      <c r="H1484" s="77"/>
      <c r="I1484" s="108" t="str">
        <f>IF(B1484="","",_xlfn.XLOOKUP(N1484,#REF!,#REF!))</f>
        <v/>
      </c>
      <c r="J1484" s="105" t="str">
        <f>IF(B1484="","",_xlfn.XLOOKUP(N1484,#REF!,芝麻工资表!B:B))</f>
        <v/>
      </c>
      <c r="K1484" s="105" t="str">
        <f t="shared" si="138"/>
        <v/>
      </c>
      <c r="L1484" s="105" t="str">
        <f t="shared" si="139"/>
        <v/>
      </c>
      <c r="M1484" s="105" t="str">
        <f>IF(Q1484="","",_xlfn.XLOOKUP(Q1484,立项!W:W,立项!H:H))</f>
        <v/>
      </c>
      <c r="N1484" s="109" t="str">
        <f t="shared" si="140"/>
        <v/>
      </c>
      <c r="O1484" s="109" t="str">
        <f t="shared" si="141"/>
        <v/>
      </c>
      <c r="P1484" s="110" t="str">
        <f t="shared" si="142"/>
        <v/>
      </c>
      <c r="Q1484" s="114" t="str">
        <f t="shared" si="143"/>
        <v/>
      </c>
      <c r="R1484" s="82"/>
      <c r="S1484" s="81"/>
      <c r="T1484" s="81"/>
      <c r="U1484" s="81"/>
    </row>
    <row r="1485" s="72" customFormat="1" customHeight="1" spans="2:21">
      <c r="B1485" s="73"/>
      <c r="C1485" s="74"/>
      <c r="D1485" s="74"/>
      <c r="E1485" s="74"/>
      <c r="F1485" s="75"/>
      <c r="G1485" s="76"/>
      <c r="H1485" s="77"/>
      <c r="I1485" s="108" t="str">
        <f>IF(B1485="","",_xlfn.XLOOKUP(N1485,#REF!,#REF!))</f>
        <v/>
      </c>
      <c r="J1485" s="105" t="str">
        <f>IF(B1485="","",_xlfn.XLOOKUP(N1485,#REF!,芝麻工资表!B:B))</f>
        <v/>
      </c>
      <c r="K1485" s="105" t="str">
        <f t="shared" si="138"/>
        <v/>
      </c>
      <c r="L1485" s="105" t="str">
        <f t="shared" si="139"/>
        <v/>
      </c>
      <c r="M1485" s="105" t="str">
        <f>IF(Q1485="","",_xlfn.XLOOKUP(Q1485,立项!W:W,立项!H:H))</f>
        <v/>
      </c>
      <c r="N1485" s="109" t="str">
        <f t="shared" si="140"/>
        <v/>
      </c>
      <c r="O1485" s="109" t="str">
        <f t="shared" si="141"/>
        <v/>
      </c>
      <c r="P1485" s="110" t="str">
        <f t="shared" si="142"/>
        <v/>
      </c>
      <c r="Q1485" s="114" t="str">
        <f t="shared" si="143"/>
        <v/>
      </c>
      <c r="R1485" s="82"/>
      <c r="S1485" s="81"/>
      <c r="T1485" s="81"/>
      <c r="U1485" s="81"/>
    </row>
    <row r="1486" s="72" customFormat="1" customHeight="1" spans="2:21">
      <c r="B1486" s="73"/>
      <c r="C1486" s="74"/>
      <c r="D1486" s="74"/>
      <c r="E1486" s="74"/>
      <c r="F1486" s="75"/>
      <c r="G1486" s="76"/>
      <c r="H1486" s="77"/>
      <c r="I1486" s="108" t="str">
        <f>IF(B1486="","",_xlfn.XLOOKUP(N1486,#REF!,#REF!))</f>
        <v/>
      </c>
      <c r="J1486" s="105" t="str">
        <f>IF(B1486="","",_xlfn.XLOOKUP(N1486,#REF!,芝麻工资表!B:B))</f>
        <v/>
      </c>
      <c r="K1486" s="105" t="str">
        <f t="shared" si="138"/>
        <v/>
      </c>
      <c r="L1486" s="105" t="str">
        <f t="shared" si="139"/>
        <v/>
      </c>
      <c r="M1486" s="105" t="str">
        <f>IF(Q1486="","",_xlfn.XLOOKUP(Q1486,立项!W:W,立项!H:H))</f>
        <v/>
      </c>
      <c r="N1486" s="109" t="str">
        <f t="shared" si="140"/>
        <v/>
      </c>
      <c r="O1486" s="109" t="str">
        <f t="shared" si="141"/>
        <v/>
      </c>
      <c r="P1486" s="110" t="str">
        <f t="shared" si="142"/>
        <v/>
      </c>
      <c r="Q1486" s="114" t="str">
        <f t="shared" si="143"/>
        <v/>
      </c>
      <c r="R1486" s="82"/>
      <c r="S1486" s="81"/>
      <c r="T1486" s="81"/>
      <c r="U1486" s="81"/>
    </row>
    <row r="1487" s="72" customFormat="1" customHeight="1" spans="2:21">
      <c r="B1487" s="73"/>
      <c r="C1487" s="74"/>
      <c r="D1487" s="74"/>
      <c r="E1487" s="74"/>
      <c r="F1487" s="75"/>
      <c r="G1487" s="76"/>
      <c r="H1487" s="77"/>
      <c r="I1487" s="108" t="str">
        <f>IF(B1487="","",_xlfn.XLOOKUP(N1487,#REF!,#REF!))</f>
        <v/>
      </c>
      <c r="J1487" s="105" t="str">
        <f>IF(B1487="","",_xlfn.XLOOKUP(N1487,#REF!,芝麻工资表!B:B))</f>
        <v/>
      </c>
      <c r="K1487" s="105" t="str">
        <f t="shared" si="138"/>
        <v/>
      </c>
      <c r="L1487" s="105" t="str">
        <f t="shared" si="139"/>
        <v/>
      </c>
      <c r="M1487" s="105" t="str">
        <f>IF(Q1487="","",_xlfn.XLOOKUP(Q1487,立项!W:W,立项!H:H))</f>
        <v/>
      </c>
      <c r="N1487" s="109" t="str">
        <f t="shared" si="140"/>
        <v/>
      </c>
      <c r="O1487" s="109" t="str">
        <f t="shared" si="141"/>
        <v/>
      </c>
      <c r="P1487" s="110" t="str">
        <f t="shared" si="142"/>
        <v/>
      </c>
      <c r="Q1487" s="114" t="str">
        <f t="shared" si="143"/>
        <v/>
      </c>
      <c r="R1487" s="82"/>
      <c r="S1487" s="81"/>
      <c r="T1487" s="81"/>
      <c r="U1487" s="81"/>
    </row>
    <row r="1488" s="72" customFormat="1" customHeight="1" spans="2:21">
      <c r="B1488" s="73"/>
      <c r="C1488" s="74"/>
      <c r="D1488" s="74"/>
      <c r="E1488" s="74"/>
      <c r="F1488" s="75"/>
      <c r="G1488" s="76"/>
      <c r="H1488" s="77"/>
      <c r="I1488" s="108" t="str">
        <f>IF(B1488="","",_xlfn.XLOOKUP(N1488,#REF!,#REF!))</f>
        <v/>
      </c>
      <c r="J1488" s="105" t="str">
        <f>IF(B1488="","",_xlfn.XLOOKUP(N1488,#REF!,芝麻工资表!B:B))</f>
        <v/>
      </c>
      <c r="K1488" s="105" t="str">
        <f t="shared" si="138"/>
        <v/>
      </c>
      <c r="L1488" s="105" t="str">
        <f t="shared" si="139"/>
        <v/>
      </c>
      <c r="M1488" s="105" t="str">
        <f>IF(Q1488="","",_xlfn.XLOOKUP(Q1488,立项!W:W,立项!H:H))</f>
        <v/>
      </c>
      <c r="N1488" s="109" t="str">
        <f t="shared" si="140"/>
        <v/>
      </c>
      <c r="O1488" s="109" t="str">
        <f t="shared" si="141"/>
        <v/>
      </c>
      <c r="P1488" s="110" t="str">
        <f t="shared" si="142"/>
        <v/>
      </c>
      <c r="Q1488" s="114" t="str">
        <f t="shared" si="143"/>
        <v/>
      </c>
      <c r="R1488" s="82"/>
      <c r="S1488" s="81"/>
      <c r="T1488" s="81"/>
      <c r="U1488" s="81"/>
    </row>
    <row r="1489" s="72" customFormat="1" customHeight="1" spans="2:21">
      <c r="B1489" s="73"/>
      <c r="C1489" s="74"/>
      <c r="D1489" s="74"/>
      <c r="E1489" s="74"/>
      <c r="F1489" s="75"/>
      <c r="G1489" s="76"/>
      <c r="H1489" s="77"/>
      <c r="I1489" s="108" t="str">
        <f>IF(B1489="","",_xlfn.XLOOKUP(N1489,#REF!,#REF!))</f>
        <v/>
      </c>
      <c r="J1489" s="105" t="str">
        <f>IF(B1489="","",_xlfn.XLOOKUP(N1489,#REF!,芝麻工资表!B:B))</f>
        <v/>
      </c>
      <c r="K1489" s="105" t="str">
        <f t="shared" si="138"/>
        <v/>
      </c>
      <c r="L1489" s="105" t="str">
        <f t="shared" si="139"/>
        <v/>
      </c>
      <c r="M1489" s="105" t="str">
        <f>IF(Q1489="","",_xlfn.XLOOKUP(Q1489,立项!W:W,立项!H:H))</f>
        <v/>
      </c>
      <c r="N1489" s="109" t="str">
        <f t="shared" si="140"/>
        <v/>
      </c>
      <c r="O1489" s="109" t="str">
        <f t="shared" si="141"/>
        <v/>
      </c>
      <c r="P1489" s="110" t="str">
        <f t="shared" si="142"/>
        <v/>
      </c>
      <c r="Q1489" s="114" t="str">
        <f t="shared" si="143"/>
        <v/>
      </c>
      <c r="R1489" s="82"/>
      <c r="S1489" s="81"/>
      <c r="T1489" s="81"/>
      <c r="U1489" s="81"/>
    </row>
    <row r="1490" s="72" customFormat="1" customHeight="1" spans="2:21">
      <c r="B1490" s="73"/>
      <c r="C1490" s="74"/>
      <c r="D1490" s="74"/>
      <c r="E1490" s="74"/>
      <c r="F1490" s="75"/>
      <c r="G1490" s="76"/>
      <c r="H1490" s="77"/>
      <c r="I1490" s="108" t="str">
        <f>IF(B1490="","",_xlfn.XLOOKUP(N1490,#REF!,#REF!))</f>
        <v/>
      </c>
      <c r="J1490" s="105" t="str">
        <f>IF(B1490="","",_xlfn.XLOOKUP(N1490,#REF!,芝麻工资表!B:B))</f>
        <v/>
      </c>
      <c r="K1490" s="105" t="str">
        <f t="shared" si="138"/>
        <v/>
      </c>
      <c r="L1490" s="105" t="str">
        <f t="shared" si="139"/>
        <v/>
      </c>
      <c r="M1490" s="105" t="str">
        <f>IF(Q1490="","",_xlfn.XLOOKUP(Q1490,立项!W:W,立项!H:H))</f>
        <v/>
      </c>
      <c r="N1490" s="109" t="str">
        <f t="shared" si="140"/>
        <v/>
      </c>
      <c r="O1490" s="109" t="str">
        <f t="shared" si="141"/>
        <v/>
      </c>
      <c r="P1490" s="110" t="str">
        <f t="shared" si="142"/>
        <v/>
      </c>
      <c r="Q1490" s="114" t="str">
        <f t="shared" si="143"/>
        <v/>
      </c>
      <c r="R1490" s="82"/>
      <c r="S1490" s="81"/>
      <c r="T1490" s="81"/>
      <c r="U1490" s="81"/>
    </row>
    <row r="1491" s="72" customFormat="1" customHeight="1" spans="2:21">
      <c r="B1491" s="73"/>
      <c r="C1491" s="74"/>
      <c r="D1491" s="74"/>
      <c r="E1491" s="74"/>
      <c r="F1491" s="75"/>
      <c r="G1491" s="76"/>
      <c r="H1491" s="77"/>
      <c r="I1491" s="108" t="str">
        <f>IF(B1491="","",_xlfn.XLOOKUP(N1491,#REF!,#REF!))</f>
        <v/>
      </c>
      <c r="J1491" s="105" t="str">
        <f>IF(B1491="","",_xlfn.XLOOKUP(N1491,#REF!,芝麻工资表!B:B))</f>
        <v/>
      </c>
      <c r="K1491" s="105" t="str">
        <f t="shared" si="138"/>
        <v/>
      </c>
      <c r="L1491" s="105" t="str">
        <f t="shared" si="139"/>
        <v/>
      </c>
      <c r="M1491" s="105" t="str">
        <f>IF(Q1491="","",_xlfn.XLOOKUP(Q1491,立项!W:W,立项!H:H))</f>
        <v/>
      </c>
      <c r="N1491" s="109" t="str">
        <f t="shared" si="140"/>
        <v/>
      </c>
      <c r="O1491" s="109" t="str">
        <f t="shared" si="141"/>
        <v/>
      </c>
      <c r="P1491" s="110" t="str">
        <f t="shared" si="142"/>
        <v/>
      </c>
      <c r="Q1491" s="114" t="str">
        <f t="shared" si="143"/>
        <v/>
      </c>
      <c r="R1491" s="82"/>
      <c r="S1491" s="81"/>
      <c r="T1491" s="81"/>
      <c r="U1491" s="81"/>
    </row>
    <row r="1492" s="72" customFormat="1" customHeight="1" spans="2:21">
      <c r="B1492" s="73"/>
      <c r="C1492" s="74"/>
      <c r="D1492" s="74"/>
      <c r="E1492" s="74"/>
      <c r="F1492" s="75"/>
      <c r="G1492" s="76"/>
      <c r="H1492" s="77"/>
      <c r="I1492" s="108" t="str">
        <f>IF(B1492="","",_xlfn.XLOOKUP(N1492,#REF!,#REF!))</f>
        <v/>
      </c>
      <c r="J1492" s="105" t="str">
        <f>IF(B1492="","",_xlfn.XLOOKUP(N1492,#REF!,芝麻工资表!B:B))</f>
        <v/>
      </c>
      <c r="K1492" s="105" t="str">
        <f t="shared" si="138"/>
        <v/>
      </c>
      <c r="L1492" s="105" t="str">
        <f t="shared" si="139"/>
        <v/>
      </c>
      <c r="M1492" s="105" t="str">
        <f>IF(Q1492="","",_xlfn.XLOOKUP(Q1492,立项!W:W,立项!H:H))</f>
        <v/>
      </c>
      <c r="N1492" s="109" t="str">
        <f t="shared" si="140"/>
        <v/>
      </c>
      <c r="O1492" s="109" t="str">
        <f t="shared" si="141"/>
        <v/>
      </c>
      <c r="P1492" s="110" t="str">
        <f t="shared" si="142"/>
        <v/>
      </c>
      <c r="Q1492" s="114" t="str">
        <f t="shared" si="143"/>
        <v/>
      </c>
      <c r="R1492" s="82"/>
      <c r="S1492" s="81"/>
      <c r="T1492" s="81"/>
      <c r="U1492" s="81"/>
    </row>
    <row r="1493" s="72" customFormat="1" customHeight="1" spans="2:21">
      <c r="B1493" s="73"/>
      <c r="C1493" s="74"/>
      <c r="D1493" s="74"/>
      <c r="E1493" s="74"/>
      <c r="F1493" s="75"/>
      <c r="G1493" s="76"/>
      <c r="H1493" s="77"/>
      <c r="I1493" s="108" t="str">
        <f>IF(B1493="","",_xlfn.XLOOKUP(N1493,#REF!,#REF!))</f>
        <v/>
      </c>
      <c r="J1493" s="105" t="str">
        <f>IF(B1493="","",_xlfn.XLOOKUP(N1493,#REF!,芝麻工资表!B:B))</f>
        <v/>
      </c>
      <c r="K1493" s="105" t="str">
        <f t="shared" si="138"/>
        <v/>
      </c>
      <c r="L1493" s="105" t="str">
        <f t="shared" si="139"/>
        <v/>
      </c>
      <c r="M1493" s="105" t="str">
        <f>IF(Q1493="","",_xlfn.XLOOKUP(Q1493,立项!W:W,立项!H:H))</f>
        <v/>
      </c>
      <c r="N1493" s="109" t="str">
        <f t="shared" si="140"/>
        <v/>
      </c>
      <c r="O1493" s="109" t="str">
        <f t="shared" si="141"/>
        <v/>
      </c>
      <c r="P1493" s="110" t="str">
        <f t="shared" si="142"/>
        <v/>
      </c>
      <c r="Q1493" s="114" t="str">
        <f t="shared" si="143"/>
        <v/>
      </c>
      <c r="R1493" s="82"/>
      <c r="S1493" s="81"/>
      <c r="T1493" s="81"/>
      <c r="U1493" s="81"/>
    </row>
    <row r="1494" s="72" customFormat="1" customHeight="1" spans="2:21">
      <c r="B1494" s="73"/>
      <c r="C1494" s="74"/>
      <c r="D1494" s="74"/>
      <c r="E1494" s="74"/>
      <c r="F1494" s="75"/>
      <c r="G1494" s="76"/>
      <c r="H1494" s="77"/>
      <c r="I1494" s="108" t="str">
        <f>IF(B1494="","",_xlfn.XLOOKUP(N1494,#REF!,#REF!))</f>
        <v/>
      </c>
      <c r="J1494" s="105" t="str">
        <f>IF(B1494="","",_xlfn.XLOOKUP(N1494,#REF!,芝麻工资表!B:B))</f>
        <v/>
      </c>
      <c r="K1494" s="105" t="str">
        <f t="shared" si="138"/>
        <v/>
      </c>
      <c r="L1494" s="105" t="str">
        <f t="shared" si="139"/>
        <v/>
      </c>
      <c r="M1494" s="105" t="str">
        <f>IF(Q1494="","",_xlfn.XLOOKUP(Q1494,立项!W:W,立项!H:H))</f>
        <v/>
      </c>
      <c r="N1494" s="109" t="str">
        <f t="shared" si="140"/>
        <v/>
      </c>
      <c r="O1494" s="109" t="str">
        <f t="shared" si="141"/>
        <v/>
      </c>
      <c r="P1494" s="110" t="str">
        <f t="shared" si="142"/>
        <v/>
      </c>
      <c r="Q1494" s="114" t="str">
        <f t="shared" si="143"/>
        <v/>
      </c>
      <c r="R1494" s="82"/>
      <c r="S1494" s="81"/>
      <c r="T1494" s="81"/>
      <c r="U1494" s="81"/>
    </row>
    <row r="1495" s="72" customFormat="1" customHeight="1" spans="2:21">
      <c r="B1495" s="73"/>
      <c r="C1495" s="74"/>
      <c r="D1495" s="74"/>
      <c r="E1495" s="74"/>
      <c r="F1495" s="75"/>
      <c r="G1495" s="76"/>
      <c r="H1495" s="77"/>
      <c r="I1495" s="108" t="str">
        <f>IF(B1495="","",_xlfn.XLOOKUP(N1495,#REF!,#REF!))</f>
        <v/>
      </c>
      <c r="J1495" s="105" t="str">
        <f>IF(B1495="","",_xlfn.XLOOKUP(N1495,#REF!,芝麻工资表!B:B))</f>
        <v/>
      </c>
      <c r="K1495" s="105" t="str">
        <f t="shared" si="138"/>
        <v/>
      </c>
      <c r="L1495" s="105" t="str">
        <f t="shared" si="139"/>
        <v/>
      </c>
      <c r="M1495" s="105" t="str">
        <f>IF(Q1495="","",_xlfn.XLOOKUP(Q1495,立项!W:W,立项!H:H))</f>
        <v/>
      </c>
      <c r="N1495" s="109" t="str">
        <f t="shared" si="140"/>
        <v/>
      </c>
      <c r="O1495" s="109" t="str">
        <f t="shared" si="141"/>
        <v/>
      </c>
      <c r="P1495" s="110" t="str">
        <f t="shared" si="142"/>
        <v/>
      </c>
      <c r="Q1495" s="114" t="str">
        <f t="shared" si="143"/>
        <v/>
      </c>
      <c r="R1495" s="82"/>
      <c r="S1495" s="81"/>
      <c r="T1495" s="81"/>
      <c r="U1495" s="81"/>
    </row>
    <row r="1496" s="72" customFormat="1" customHeight="1" spans="2:21">
      <c r="B1496" s="73"/>
      <c r="C1496" s="74"/>
      <c r="D1496" s="74"/>
      <c r="E1496" s="74"/>
      <c r="F1496" s="75"/>
      <c r="G1496" s="76"/>
      <c r="H1496" s="77"/>
      <c r="I1496" s="108" t="str">
        <f>IF(B1496="","",_xlfn.XLOOKUP(N1496,#REF!,#REF!))</f>
        <v/>
      </c>
      <c r="J1496" s="105" t="str">
        <f>IF(B1496="","",_xlfn.XLOOKUP(N1496,#REF!,芝麻工资表!B:B))</f>
        <v/>
      </c>
      <c r="K1496" s="105" t="str">
        <f t="shared" si="138"/>
        <v/>
      </c>
      <c r="L1496" s="105" t="str">
        <f t="shared" si="139"/>
        <v/>
      </c>
      <c r="M1496" s="105" t="str">
        <f>IF(Q1496="","",_xlfn.XLOOKUP(Q1496,立项!W:W,立项!H:H))</f>
        <v/>
      </c>
      <c r="N1496" s="109" t="str">
        <f t="shared" si="140"/>
        <v/>
      </c>
      <c r="O1496" s="109" t="str">
        <f t="shared" si="141"/>
        <v/>
      </c>
      <c r="P1496" s="110" t="str">
        <f t="shared" si="142"/>
        <v/>
      </c>
      <c r="Q1496" s="114" t="str">
        <f t="shared" si="143"/>
        <v/>
      </c>
      <c r="R1496" s="82"/>
      <c r="S1496" s="81"/>
      <c r="T1496" s="81"/>
      <c r="U1496" s="81"/>
    </row>
    <row r="1497" s="72" customFormat="1" customHeight="1" spans="2:21">
      <c r="B1497" s="73"/>
      <c r="C1497" s="74"/>
      <c r="D1497" s="74"/>
      <c r="E1497" s="74"/>
      <c r="F1497" s="75"/>
      <c r="G1497" s="76"/>
      <c r="H1497" s="77"/>
      <c r="I1497" s="108" t="str">
        <f>IF(B1497="","",_xlfn.XLOOKUP(N1497,#REF!,#REF!))</f>
        <v/>
      </c>
      <c r="J1497" s="105" t="str">
        <f>IF(B1497="","",_xlfn.XLOOKUP(N1497,#REF!,芝麻工资表!B:B))</f>
        <v/>
      </c>
      <c r="K1497" s="105" t="str">
        <f t="shared" si="138"/>
        <v/>
      </c>
      <c r="L1497" s="105" t="str">
        <f t="shared" si="139"/>
        <v/>
      </c>
      <c r="M1497" s="105" t="str">
        <f>IF(Q1497="","",_xlfn.XLOOKUP(Q1497,立项!W:W,立项!H:H))</f>
        <v/>
      </c>
      <c r="N1497" s="109" t="str">
        <f t="shared" si="140"/>
        <v/>
      </c>
      <c r="O1497" s="109" t="str">
        <f t="shared" si="141"/>
        <v/>
      </c>
      <c r="P1497" s="110" t="str">
        <f t="shared" si="142"/>
        <v/>
      </c>
      <c r="Q1497" s="114" t="str">
        <f t="shared" si="143"/>
        <v/>
      </c>
      <c r="R1497" s="82"/>
      <c r="S1497" s="81"/>
      <c r="T1497" s="81"/>
      <c r="U1497" s="81"/>
    </row>
    <row r="1498" s="72" customFormat="1" customHeight="1" spans="2:21">
      <c r="B1498" s="73"/>
      <c r="C1498" s="74"/>
      <c r="D1498" s="74"/>
      <c r="E1498" s="74"/>
      <c r="F1498" s="75"/>
      <c r="G1498" s="76"/>
      <c r="H1498" s="77"/>
      <c r="I1498" s="108" t="str">
        <f>IF(B1498="","",_xlfn.XLOOKUP(N1498,#REF!,#REF!))</f>
        <v/>
      </c>
      <c r="J1498" s="105" t="str">
        <f>IF(B1498="","",_xlfn.XLOOKUP(N1498,#REF!,芝麻工资表!B:B))</f>
        <v/>
      </c>
      <c r="K1498" s="105" t="str">
        <f t="shared" si="138"/>
        <v/>
      </c>
      <c r="L1498" s="105" t="str">
        <f t="shared" si="139"/>
        <v/>
      </c>
      <c r="M1498" s="105" t="str">
        <f>IF(Q1498="","",_xlfn.XLOOKUP(Q1498,立项!W:W,立项!H:H))</f>
        <v/>
      </c>
      <c r="N1498" s="109" t="str">
        <f t="shared" si="140"/>
        <v/>
      </c>
      <c r="O1498" s="109" t="str">
        <f t="shared" si="141"/>
        <v/>
      </c>
      <c r="P1498" s="110" t="str">
        <f t="shared" si="142"/>
        <v/>
      </c>
      <c r="Q1498" s="114" t="str">
        <f t="shared" si="143"/>
        <v/>
      </c>
      <c r="R1498" s="82"/>
      <c r="S1498" s="81"/>
      <c r="T1498" s="81"/>
      <c r="U1498" s="81"/>
    </row>
    <row r="1499" s="72" customFormat="1" customHeight="1" spans="2:21">
      <c r="B1499" s="73"/>
      <c r="C1499" s="74"/>
      <c r="D1499" s="74"/>
      <c r="E1499" s="74"/>
      <c r="F1499" s="75"/>
      <c r="G1499" s="76"/>
      <c r="H1499" s="77"/>
      <c r="I1499" s="108" t="str">
        <f>IF(B1499="","",_xlfn.XLOOKUP(N1499,#REF!,#REF!))</f>
        <v/>
      </c>
      <c r="J1499" s="105" t="str">
        <f>IF(B1499="","",_xlfn.XLOOKUP(N1499,#REF!,芝麻工资表!B:B))</f>
        <v/>
      </c>
      <c r="K1499" s="105" t="str">
        <f t="shared" si="138"/>
        <v/>
      </c>
      <c r="L1499" s="105" t="str">
        <f t="shared" si="139"/>
        <v/>
      </c>
      <c r="M1499" s="105" t="str">
        <f>IF(Q1499="","",_xlfn.XLOOKUP(Q1499,立项!W:W,立项!H:H))</f>
        <v/>
      </c>
      <c r="N1499" s="109" t="str">
        <f t="shared" si="140"/>
        <v/>
      </c>
      <c r="O1499" s="109" t="str">
        <f t="shared" si="141"/>
        <v/>
      </c>
      <c r="P1499" s="110" t="str">
        <f t="shared" si="142"/>
        <v/>
      </c>
      <c r="Q1499" s="114" t="str">
        <f t="shared" si="143"/>
        <v/>
      </c>
      <c r="R1499" s="82"/>
      <c r="S1499" s="81"/>
      <c r="T1499" s="81"/>
      <c r="U1499" s="81"/>
    </row>
    <row r="1500" s="72" customFormat="1" customHeight="1" spans="2:21">
      <c r="B1500" s="73"/>
      <c r="C1500" s="74"/>
      <c r="D1500" s="74"/>
      <c r="E1500" s="74"/>
      <c r="F1500" s="75"/>
      <c r="G1500" s="76"/>
      <c r="H1500" s="77"/>
      <c r="I1500" s="108" t="str">
        <f>IF(B1500="","",_xlfn.XLOOKUP(N1500,#REF!,#REF!))</f>
        <v/>
      </c>
      <c r="J1500" s="105" t="str">
        <f>IF(B1500="","",_xlfn.XLOOKUP(N1500,#REF!,芝麻工资表!B:B))</f>
        <v/>
      </c>
      <c r="K1500" s="105" t="str">
        <f t="shared" si="138"/>
        <v/>
      </c>
      <c r="L1500" s="105" t="str">
        <f t="shared" si="139"/>
        <v/>
      </c>
      <c r="M1500" s="105" t="str">
        <f>IF(Q1500="","",_xlfn.XLOOKUP(Q1500,立项!W:W,立项!H:H))</f>
        <v/>
      </c>
      <c r="N1500" s="109" t="str">
        <f t="shared" si="140"/>
        <v/>
      </c>
      <c r="O1500" s="109" t="str">
        <f t="shared" si="141"/>
        <v/>
      </c>
      <c r="P1500" s="110" t="str">
        <f t="shared" si="142"/>
        <v/>
      </c>
      <c r="Q1500" s="114" t="str">
        <f t="shared" si="143"/>
        <v/>
      </c>
      <c r="R1500" s="82"/>
      <c r="S1500" s="81"/>
      <c r="T1500" s="81"/>
      <c r="U1500" s="81"/>
    </row>
    <row r="1501" s="72" customFormat="1" customHeight="1" spans="2:21">
      <c r="B1501" s="73"/>
      <c r="C1501" s="74"/>
      <c r="D1501" s="74"/>
      <c r="E1501" s="74"/>
      <c r="F1501" s="75"/>
      <c r="G1501" s="76"/>
      <c r="H1501" s="77"/>
      <c r="I1501" s="108" t="str">
        <f>IF(B1501="","",_xlfn.XLOOKUP(N1501,#REF!,#REF!))</f>
        <v/>
      </c>
      <c r="J1501" s="105" t="str">
        <f>IF(B1501="","",_xlfn.XLOOKUP(N1501,#REF!,芝麻工资表!B:B))</f>
        <v/>
      </c>
      <c r="K1501" s="105" t="str">
        <f t="shared" si="138"/>
        <v/>
      </c>
      <c r="L1501" s="105" t="str">
        <f t="shared" si="139"/>
        <v/>
      </c>
      <c r="M1501" s="105" t="str">
        <f>IF(Q1501="","",_xlfn.XLOOKUP(Q1501,立项!W:W,立项!H:H))</f>
        <v/>
      </c>
      <c r="N1501" s="109" t="str">
        <f t="shared" si="140"/>
        <v/>
      </c>
      <c r="O1501" s="109" t="str">
        <f t="shared" si="141"/>
        <v/>
      </c>
      <c r="P1501" s="110" t="str">
        <f t="shared" si="142"/>
        <v/>
      </c>
      <c r="Q1501" s="114" t="str">
        <f t="shared" si="143"/>
        <v/>
      </c>
      <c r="R1501" s="82"/>
      <c r="S1501" s="81"/>
      <c r="T1501" s="81"/>
      <c r="U1501" s="81"/>
    </row>
    <row r="1502" s="72" customFormat="1" customHeight="1" spans="2:21">
      <c r="B1502" s="73"/>
      <c r="C1502" s="74"/>
      <c r="D1502" s="74"/>
      <c r="E1502" s="74"/>
      <c r="F1502" s="75"/>
      <c r="G1502" s="76"/>
      <c r="H1502" s="77"/>
      <c r="I1502" s="108" t="str">
        <f>IF(B1502="","",_xlfn.XLOOKUP(N1502,#REF!,#REF!))</f>
        <v/>
      </c>
      <c r="J1502" s="105" t="str">
        <f>IF(B1502="","",_xlfn.XLOOKUP(N1502,#REF!,芝麻工资表!B:B))</f>
        <v/>
      </c>
      <c r="K1502" s="105" t="str">
        <f t="shared" si="138"/>
        <v/>
      </c>
      <c r="L1502" s="105" t="str">
        <f t="shared" si="139"/>
        <v/>
      </c>
      <c r="M1502" s="105" t="str">
        <f>IF(Q1502="","",_xlfn.XLOOKUP(Q1502,立项!W:W,立项!H:H))</f>
        <v/>
      </c>
      <c r="N1502" s="109" t="str">
        <f t="shared" si="140"/>
        <v/>
      </c>
      <c r="O1502" s="109" t="str">
        <f t="shared" si="141"/>
        <v/>
      </c>
      <c r="P1502" s="110" t="str">
        <f t="shared" si="142"/>
        <v/>
      </c>
      <c r="Q1502" s="114" t="str">
        <f t="shared" si="143"/>
        <v/>
      </c>
      <c r="R1502" s="82"/>
      <c r="S1502" s="81"/>
      <c r="T1502" s="81"/>
      <c r="U1502" s="81"/>
    </row>
    <row r="1503" s="72" customFormat="1" customHeight="1" spans="2:21">
      <c r="B1503" s="73"/>
      <c r="C1503" s="74"/>
      <c r="D1503" s="74"/>
      <c r="E1503" s="74"/>
      <c r="F1503" s="75"/>
      <c r="G1503" s="76"/>
      <c r="H1503" s="77"/>
      <c r="I1503" s="108" t="str">
        <f>IF(B1503="","",_xlfn.XLOOKUP(N1503,#REF!,#REF!))</f>
        <v/>
      </c>
      <c r="J1503" s="105" t="str">
        <f>IF(B1503="","",_xlfn.XLOOKUP(N1503,#REF!,芝麻工资表!B:B))</f>
        <v/>
      </c>
      <c r="K1503" s="105" t="str">
        <f t="shared" si="138"/>
        <v/>
      </c>
      <c r="L1503" s="105" t="str">
        <f t="shared" si="139"/>
        <v/>
      </c>
      <c r="M1503" s="105" t="str">
        <f>IF(Q1503="","",_xlfn.XLOOKUP(Q1503,立项!W:W,立项!H:H))</f>
        <v/>
      </c>
      <c r="N1503" s="109" t="str">
        <f t="shared" si="140"/>
        <v/>
      </c>
      <c r="O1503" s="109" t="str">
        <f t="shared" si="141"/>
        <v/>
      </c>
      <c r="P1503" s="110" t="str">
        <f t="shared" si="142"/>
        <v/>
      </c>
      <c r="Q1503" s="114" t="str">
        <f t="shared" si="143"/>
        <v/>
      </c>
      <c r="R1503" s="82"/>
      <c r="S1503" s="81"/>
      <c r="T1503" s="81"/>
      <c r="U1503" s="81"/>
    </row>
    <row r="1504" s="72" customFormat="1" customHeight="1" spans="2:21">
      <c r="B1504" s="73"/>
      <c r="C1504" s="74"/>
      <c r="D1504" s="74"/>
      <c r="E1504" s="74"/>
      <c r="F1504" s="75"/>
      <c r="G1504" s="76"/>
      <c r="H1504" s="77"/>
      <c r="I1504" s="108" t="str">
        <f>IF(B1504="","",_xlfn.XLOOKUP(N1504,#REF!,#REF!))</f>
        <v/>
      </c>
      <c r="J1504" s="105" t="str">
        <f>IF(B1504="","",_xlfn.XLOOKUP(N1504,#REF!,芝麻工资表!B:B))</f>
        <v/>
      </c>
      <c r="K1504" s="105" t="str">
        <f t="shared" si="138"/>
        <v/>
      </c>
      <c r="L1504" s="105" t="str">
        <f t="shared" si="139"/>
        <v/>
      </c>
      <c r="M1504" s="105" t="str">
        <f>IF(Q1504="","",_xlfn.XLOOKUP(Q1504,立项!W:W,立项!H:H))</f>
        <v/>
      </c>
      <c r="N1504" s="109" t="str">
        <f t="shared" si="140"/>
        <v/>
      </c>
      <c r="O1504" s="109" t="str">
        <f t="shared" si="141"/>
        <v/>
      </c>
      <c r="P1504" s="110" t="str">
        <f t="shared" si="142"/>
        <v/>
      </c>
      <c r="Q1504" s="114" t="str">
        <f t="shared" si="143"/>
        <v/>
      </c>
      <c r="R1504" s="82"/>
      <c r="S1504" s="81"/>
      <c r="T1504" s="81"/>
      <c r="U1504" s="81"/>
    </row>
    <row r="1505" s="72" customFormat="1" customHeight="1" spans="2:21">
      <c r="B1505" s="73"/>
      <c r="C1505" s="74"/>
      <c r="D1505" s="74"/>
      <c r="E1505" s="74"/>
      <c r="F1505" s="75"/>
      <c r="G1505" s="76"/>
      <c r="H1505" s="77"/>
      <c r="I1505" s="108" t="str">
        <f>IF(B1505="","",_xlfn.XLOOKUP(N1505,#REF!,#REF!))</f>
        <v/>
      </c>
      <c r="J1505" s="105" t="str">
        <f>IF(B1505="","",_xlfn.XLOOKUP(N1505,#REF!,芝麻工资表!B:B))</f>
        <v/>
      </c>
      <c r="K1505" s="105" t="str">
        <f t="shared" si="138"/>
        <v/>
      </c>
      <c r="L1505" s="105" t="str">
        <f t="shared" si="139"/>
        <v/>
      </c>
      <c r="M1505" s="105" t="str">
        <f>IF(Q1505="","",_xlfn.XLOOKUP(Q1505,立项!W:W,立项!H:H))</f>
        <v/>
      </c>
      <c r="N1505" s="109" t="str">
        <f t="shared" si="140"/>
        <v/>
      </c>
      <c r="O1505" s="109" t="str">
        <f t="shared" si="141"/>
        <v/>
      </c>
      <c r="P1505" s="110" t="str">
        <f t="shared" si="142"/>
        <v/>
      </c>
      <c r="Q1505" s="114" t="str">
        <f t="shared" si="143"/>
        <v/>
      </c>
      <c r="R1505" s="82"/>
      <c r="S1505" s="81"/>
      <c r="T1505" s="81"/>
      <c r="U1505" s="81"/>
    </row>
    <row r="1506" s="72" customFormat="1" customHeight="1" spans="2:21">
      <c r="B1506" s="73"/>
      <c r="C1506" s="74"/>
      <c r="D1506" s="74"/>
      <c r="E1506" s="74"/>
      <c r="F1506" s="75"/>
      <c r="G1506" s="76"/>
      <c r="H1506" s="77"/>
      <c r="I1506" s="108" t="str">
        <f>IF(B1506="","",_xlfn.XLOOKUP(N1506,#REF!,#REF!))</f>
        <v/>
      </c>
      <c r="J1506" s="105" t="str">
        <f>IF(B1506="","",_xlfn.XLOOKUP(N1506,#REF!,芝麻工资表!B:B))</f>
        <v/>
      </c>
      <c r="K1506" s="105" t="str">
        <f t="shared" si="138"/>
        <v/>
      </c>
      <c r="L1506" s="105" t="str">
        <f t="shared" si="139"/>
        <v/>
      </c>
      <c r="M1506" s="105" t="str">
        <f>IF(Q1506="","",_xlfn.XLOOKUP(Q1506,立项!W:W,立项!H:H))</f>
        <v/>
      </c>
      <c r="N1506" s="109" t="str">
        <f t="shared" si="140"/>
        <v/>
      </c>
      <c r="O1506" s="109" t="str">
        <f t="shared" si="141"/>
        <v/>
      </c>
      <c r="P1506" s="110" t="str">
        <f t="shared" si="142"/>
        <v/>
      </c>
      <c r="Q1506" s="114" t="str">
        <f t="shared" si="143"/>
        <v/>
      </c>
      <c r="R1506" s="82"/>
      <c r="S1506" s="81"/>
      <c r="T1506" s="81"/>
      <c r="U1506" s="81"/>
    </row>
    <row r="1507" s="72" customFormat="1" customHeight="1" spans="2:21">
      <c r="B1507" s="73"/>
      <c r="C1507" s="74"/>
      <c r="D1507" s="74"/>
      <c r="E1507" s="74"/>
      <c r="F1507" s="75"/>
      <c r="G1507" s="76"/>
      <c r="H1507" s="77"/>
      <c r="I1507" s="108" t="str">
        <f>IF(B1507="","",_xlfn.XLOOKUP(N1507,#REF!,#REF!))</f>
        <v/>
      </c>
      <c r="J1507" s="105" t="str">
        <f>IF(B1507="","",_xlfn.XLOOKUP(N1507,#REF!,芝麻工资表!B:B))</f>
        <v/>
      </c>
      <c r="K1507" s="105" t="str">
        <f t="shared" si="138"/>
        <v/>
      </c>
      <c r="L1507" s="105" t="str">
        <f t="shared" si="139"/>
        <v/>
      </c>
      <c r="M1507" s="105" t="str">
        <f>IF(Q1507="","",_xlfn.XLOOKUP(Q1507,立项!W:W,立项!H:H))</f>
        <v/>
      </c>
      <c r="N1507" s="109" t="str">
        <f t="shared" si="140"/>
        <v/>
      </c>
      <c r="O1507" s="109" t="str">
        <f t="shared" si="141"/>
        <v/>
      </c>
      <c r="P1507" s="110" t="str">
        <f t="shared" si="142"/>
        <v/>
      </c>
      <c r="Q1507" s="114" t="str">
        <f t="shared" si="143"/>
        <v/>
      </c>
      <c r="R1507" s="82"/>
      <c r="S1507" s="81"/>
      <c r="T1507" s="81"/>
      <c r="U1507" s="81"/>
    </row>
    <row r="1508" s="72" customFormat="1" customHeight="1" spans="2:21">
      <c r="B1508" s="73"/>
      <c r="C1508" s="74"/>
      <c r="D1508" s="74"/>
      <c r="E1508" s="74"/>
      <c r="F1508" s="75"/>
      <c r="G1508" s="76"/>
      <c r="H1508" s="77"/>
      <c r="I1508" s="108" t="str">
        <f>IF(B1508="","",_xlfn.XLOOKUP(N1508,#REF!,#REF!))</f>
        <v/>
      </c>
      <c r="J1508" s="105" t="str">
        <f>IF(B1508="","",_xlfn.XLOOKUP(N1508,#REF!,芝麻工资表!B:B))</f>
        <v/>
      </c>
      <c r="K1508" s="105" t="str">
        <f t="shared" si="138"/>
        <v/>
      </c>
      <c r="L1508" s="105" t="str">
        <f t="shared" si="139"/>
        <v/>
      </c>
      <c r="M1508" s="105" t="str">
        <f>IF(Q1508="","",_xlfn.XLOOKUP(Q1508,立项!W:W,立项!H:H))</f>
        <v/>
      </c>
      <c r="N1508" s="109" t="str">
        <f t="shared" si="140"/>
        <v/>
      </c>
      <c r="O1508" s="109" t="str">
        <f t="shared" si="141"/>
        <v/>
      </c>
      <c r="P1508" s="110" t="str">
        <f t="shared" si="142"/>
        <v/>
      </c>
      <c r="Q1508" s="114" t="str">
        <f t="shared" si="143"/>
        <v/>
      </c>
      <c r="R1508" s="82"/>
      <c r="S1508" s="81"/>
      <c r="T1508" s="81"/>
      <c r="U1508" s="81"/>
    </row>
    <row r="1509" s="72" customFormat="1" customHeight="1" spans="2:21">
      <c r="B1509" s="73"/>
      <c r="C1509" s="74"/>
      <c r="D1509" s="74"/>
      <c r="E1509" s="74"/>
      <c r="F1509" s="75"/>
      <c r="G1509" s="76"/>
      <c r="H1509" s="77"/>
      <c r="I1509" s="108" t="str">
        <f>IF(B1509="","",_xlfn.XLOOKUP(N1509,#REF!,#REF!))</f>
        <v/>
      </c>
      <c r="J1509" s="105" t="str">
        <f>IF(B1509="","",_xlfn.XLOOKUP(N1509,#REF!,芝麻工资表!B:B))</f>
        <v/>
      </c>
      <c r="K1509" s="105" t="str">
        <f t="shared" si="138"/>
        <v/>
      </c>
      <c r="L1509" s="105" t="str">
        <f t="shared" si="139"/>
        <v/>
      </c>
      <c r="M1509" s="105" t="str">
        <f>IF(Q1509="","",_xlfn.XLOOKUP(Q1509,立项!W:W,立项!H:H))</f>
        <v/>
      </c>
      <c r="N1509" s="109" t="str">
        <f t="shared" si="140"/>
        <v/>
      </c>
      <c r="O1509" s="109" t="str">
        <f t="shared" si="141"/>
        <v/>
      </c>
      <c r="P1509" s="110" t="str">
        <f t="shared" si="142"/>
        <v/>
      </c>
      <c r="Q1509" s="114" t="str">
        <f t="shared" si="143"/>
        <v/>
      </c>
      <c r="R1509" s="82"/>
      <c r="S1509" s="81"/>
      <c r="T1509" s="81"/>
      <c r="U1509" s="81"/>
    </row>
    <row r="1510" s="72" customFormat="1" customHeight="1" spans="2:21">
      <c r="B1510" s="73"/>
      <c r="C1510" s="74"/>
      <c r="D1510" s="74"/>
      <c r="E1510" s="74"/>
      <c r="F1510" s="75"/>
      <c r="G1510" s="76"/>
      <c r="H1510" s="77"/>
      <c r="I1510" s="108" t="str">
        <f>IF(B1510="","",_xlfn.XLOOKUP(N1510,#REF!,#REF!))</f>
        <v/>
      </c>
      <c r="J1510" s="105" t="str">
        <f>IF(B1510="","",_xlfn.XLOOKUP(N1510,#REF!,芝麻工资表!B:B))</f>
        <v/>
      </c>
      <c r="K1510" s="105" t="str">
        <f t="shared" si="138"/>
        <v/>
      </c>
      <c r="L1510" s="105" t="str">
        <f t="shared" si="139"/>
        <v/>
      </c>
      <c r="M1510" s="105" t="str">
        <f>IF(Q1510="","",_xlfn.XLOOKUP(Q1510,立项!W:W,立项!H:H))</f>
        <v/>
      </c>
      <c r="N1510" s="109" t="str">
        <f t="shared" si="140"/>
        <v/>
      </c>
      <c r="O1510" s="109" t="str">
        <f t="shared" si="141"/>
        <v/>
      </c>
      <c r="P1510" s="110" t="str">
        <f t="shared" si="142"/>
        <v/>
      </c>
      <c r="Q1510" s="114" t="str">
        <f t="shared" si="143"/>
        <v/>
      </c>
      <c r="R1510" s="82"/>
      <c r="S1510" s="81"/>
      <c r="T1510" s="81"/>
      <c r="U1510" s="81"/>
    </row>
    <row r="1511" s="72" customFormat="1" customHeight="1" spans="2:21">
      <c r="B1511" s="73"/>
      <c r="C1511" s="74"/>
      <c r="D1511" s="74"/>
      <c r="E1511" s="74"/>
      <c r="F1511" s="75"/>
      <c r="G1511" s="76"/>
      <c r="H1511" s="77"/>
      <c r="I1511" s="108" t="str">
        <f>IF(B1511="","",_xlfn.XLOOKUP(N1511,#REF!,#REF!))</f>
        <v/>
      </c>
      <c r="J1511" s="105" t="str">
        <f>IF(B1511="","",_xlfn.XLOOKUP(N1511,#REF!,芝麻工资表!B:B))</f>
        <v/>
      </c>
      <c r="K1511" s="105" t="str">
        <f t="shared" si="138"/>
        <v/>
      </c>
      <c r="L1511" s="105" t="str">
        <f t="shared" si="139"/>
        <v/>
      </c>
      <c r="M1511" s="105" t="str">
        <f>IF(Q1511="","",_xlfn.XLOOKUP(Q1511,立项!W:W,立项!H:H))</f>
        <v/>
      </c>
      <c r="N1511" s="109" t="str">
        <f t="shared" si="140"/>
        <v/>
      </c>
      <c r="O1511" s="109" t="str">
        <f t="shared" si="141"/>
        <v/>
      </c>
      <c r="P1511" s="110" t="str">
        <f t="shared" si="142"/>
        <v/>
      </c>
      <c r="Q1511" s="114" t="str">
        <f t="shared" si="143"/>
        <v/>
      </c>
      <c r="R1511" s="82"/>
      <c r="S1511" s="81"/>
      <c r="T1511" s="81"/>
      <c r="U1511" s="81"/>
    </row>
    <row r="1512" s="72" customFormat="1" customHeight="1" spans="2:21">
      <c r="B1512" s="73"/>
      <c r="C1512" s="74"/>
      <c r="D1512" s="74"/>
      <c r="E1512" s="74"/>
      <c r="F1512" s="75"/>
      <c r="G1512" s="76"/>
      <c r="H1512" s="77"/>
      <c r="I1512" s="108" t="str">
        <f>IF(B1512="","",_xlfn.XLOOKUP(N1512,#REF!,#REF!))</f>
        <v/>
      </c>
      <c r="J1512" s="105" t="str">
        <f>IF(B1512="","",_xlfn.XLOOKUP(N1512,#REF!,芝麻工资表!B:B))</f>
        <v/>
      </c>
      <c r="K1512" s="105" t="str">
        <f t="shared" si="138"/>
        <v/>
      </c>
      <c r="L1512" s="105" t="str">
        <f t="shared" si="139"/>
        <v/>
      </c>
      <c r="M1512" s="105" t="str">
        <f>IF(Q1512="","",_xlfn.XLOOKUP(Q1512,立项!W:W,立项!H:H))</f>
        <v/>
      </c>
      <c r="N1512" s="109" t="str">
        <f t="shared" si="140"/>
        <v/>
      </c>
      <c r="O1512" s="109" t="str">
        <f t="shared" si="141"/>
        <v/>
      </c>
      <c r="P1512" s="110" t="str">
        <f t="shared" si="142"/>
        <v/>
      </c>
      <c r="Q1512" s="114" t="str">
        <f t="shared" si="143"/>
        <v/>
      </c>
      <c r="R1512" s="82"/>
      <c r="S1512" s="81"/>
      <c r="T1512" s="81"/>
      <c r="U1512" s="81"/>
    </row>
    <row r="1513" s="72" customFormat="1" customHeight="1" spans="2:21">
      <c r="B1513" s="73"/>
      <c r="C1513" s="74"/>
      <c r="D1513" s="74"/>
      <c r="E1513" s="74"/>
      <c r="F1513" s="75"/>
      <c r="G1513" s="76"/>
      <c r="H1513" s="77"/>
      <c r="I1513" s="108" t="str">
        <f>IF(B1513="","",_xlfn.XLOOKUP(N1513,#REF!,#REF!))</f>
        <v/>
      </c>
      <c r="J1513" s="105" t="str">
        <f>IF(B1513="","",_xlfn.XLOOKUP(N1513,#REF!,芝麻工资表!B:B))</f>
        <v/>
      </c>
      <c r="K1513" s="105" t="str">
        <f t="shared" si="138"/>
        <v/>
      </c>
      <c r="L1513" s="105" t="str">
        <f t="shared" si="139"/>
        <v/>
      </c>
      <c r="M1513" s="105" t="str">
        <f>IF(Q1513="","",_xlfn.XLOOKUP(Q1513,立项!W:W,立项!H:H))</f>
        <v/>
      </c>
      <c r="N1513" s="109" t="str">
        <f t="shared" si="140"/>
        <v/>
      </c>
      <c r="O1513" s="109" t="str">
        <f t="shared" si="141"/>
        <v/>
      </c>
      <c r="P1513" s="110" t="str">
        <f t="shared" si="142"/>
        <v/>
      </c>
      <c r="Q1513" s="114" t="str">
        <f t="shared" si="143"/>
        <v/>
      </c>
      <c r="R1513" s="82"/>
      <c r="S1513" s="81"/>
      <c r="T1513" s="81"/>
      <c r="U1513" s="81"/>
    </row>
    <row r="1514" s="72" customFormat="1" customHeight="1" spans="2:21">
      <c r="B1514" s="73"/>
      <c r="C1514" s="74"/>
      <c r="D1514" s="74"/>
      <c r="E1514" s="74"/>
      <c r="F1514" s="75"/>
      <c r="G1514" s="76"/>
      <c r="H1514" s="77"/>
      <c r="I1514" s="108" t="str">
        <f>IF(B1514="","",_xlfn.XLOOKUP(N1514,#REF!,#REF!))</f>
        <v/>
      </c>
      <c r="J1514" s="105" t="str">
        <f>IF(B1514="","",_xlfn.XLOOKUP(N1514,#REF!,芝麻工资表!B:B))</f>
        <v/>
      </c>
      <c r="K1514" s="105" t="str">
        <f t="shared" si="138"/>
        <v/>
      </c>
      <c r="L1514" s="105" t="str">
        <f t="shared" si="139"/>
        <v/>
      </c>
      <c r="M1514" s="105" t="str">
        <f>IF(Q1514="","",_xlfn.XLOOKUP(Q1514,立项!W:W,立项!H:H))</f>
        <v/>
      </c>
      <c r="N1514" s="109" t="str">
        <f t="shared" si="140"/>
        <v/>
      </c>
      <c r="O1514" s="109" t="str">
        <f t="shared" si="141"/>
        <v/>
      </c>
      <c r="P1514" s="110" t="str">
        <f t="shared" si="142"/>
        <v/>
      </c>
      <c r="Q1514" s="114" t="str">
        <f t="shared" si="143"/>
        <v/>
      </c>
      <c r="R1514" s="82"/>
      <c r="S1514" s="81"/>
      <c r="T1514" s="81"/>
      <c r="U1514" s="81"/>
    </row>
    <row r="1515" s="72" customFormat="1" customHeight="1" spans="2:21">
      <c r="B1515" s="73"/>
      <c r="C1515" s="74"/>
      <c r="D1515" s="74"/>
      <c r="E1515" s="74"/>
      <c r="F1515" s="75"/>
      <c r="G1515" s="76"/>
      <c r="H1515" s="77"/>
      <c r="I1515" s="108" t="str">
        <f>IF(B1515="","",_xlfn.XLOOKUP(N1515,#REF!,#REF!))</f>
        <v/>
      </c>
      <c r="J1515" s="105" t="str">
        <f>IF(B1515="","",_xlfn.XLOOKUP(N1515,#REF!,芝麻工资表!B:B))</f>
        <v/>
      </c>
      <c r="K1515" s="105" t="str">
        <f t="shared" si="138"/>
        <v/>
      </c>
      <c r="L1515" s="105" t="str">
        <f t="shared" si="139"/>
        <v/>
      </c>
      <c r="M1515" s="105" t="str">
        <f>IF(Q1515="","",_xlfn.XLOOKUP(Q1515,立项!W:W,立项!H:H))</f>
        <v/>
      </c>
      <c r="N1515" s="109" t="str">
        <f t="shared" si="140"/>
        <v/>
      </c>
      <c r="O1515" s="109" t="str">
        <f t="shared" si="141"/>
        <v/>
      </c>
      <c r="P1515" s="110" t="str">
        <f t="shared" si="142"/>
        <v/>
      </c>
      <c r="Q1515" s="114" t="str">
        <f t="shared" si="143"/>
        <v/>
      </c>
      <c r="R1515" s="82"/>
      <c r="S1515" s="81"/>
      <c r="T1515" s="81"/>
      <c r="U1515" s="81"/>
    </row>
    <row r="1516" s="72" customFormat="1" customHeight="1" spans="2:21">
      <c r="B1516" s="73"/>
      <c r="C1516" s="74"/>
      <c r="D1516" s="74"/>
      <c r="E1516" s="74"/>
      <c r="F1516" s="75"/>
      <c r="G1516" s="76"/>
      <c r="H1516" s="77"/>
      <c r="I1516" s="108" t="str">
        <f>IF(B1516="","",_xlfn.XLOOKUP(N1516,#REF!,#REF!))</f>
        <v/>
      </c>
      <c r="J1516" s="105" t="str">
        <f>IF(B1516="","",_xlfn.XLOOKUP(N1516,#REF!,芝麻工资表!B:B))</f>
        <v/>
      </c>
      <c r="K1516" s="105" t="str">
        <f t="shared" si="138"/>
        <v/>
      </c>
      <c r="L1516" s="105" t="str">
        <f t="shared" si="139"/>
        <v/>
      </c>
      <c r="M1516" s="105" t="str">
        <f>IF(Q1516="","",_xlfn.XLOOKUP(Q1516,立项!W:W,立项!H:H))</f>
        <v/>
      </c>
      <c r="N1516" s="109" t="str">
        <f t="shared" si="140"/>
        <v/>
      </c>
      <c r="O1516" s="109" t="str">
        <f t="shared" si="141"/>
        <v/>
      </c>
      <c r="P1516" s="110" t="str">
        <f t="shared" si="142"/>
        <v/>
      </c>
      <c r="Q1516" s="114" t="str">
        <f t="shared" si="143"/>
        <v/>
      </c>
      <c r="R1516" s="82"/>
      <c r="S1516" s="81"/>
      <c r="T1516" s="81"/>
      <c r="U1516" s="81"/>
    </row>
    <row r="1517" s="72" customFormat="1" customHeight="1" spans="2:21">
      <c r="B1517" s="73"/>
      <c r="C1517" s="74"/>
      <c r="D1517" s="74"/>
      <c r="E1517" s="74"/>
      <c r="F1517" s="75"/>
      <c r="G1517" s="76"/>
      <c r="H1517" s="77"/>
      <c r="I1517" s="108" t="str">
        <f>IF(B1517="","",_xlfn.XLOOKUP(N1517,#REF!,#REF!))</f>
        <v/>
      </c>
      <c r="J1517" s="105" t="str">
        <f>IF(B1517="","",_xlfn.XLOOKUP(N1517,#REF!,芝麻工资表!B:B))</f>
        <v/>
      </c>
      <c r="K1517" s="105" t="str">
        <f t="shared" si="138"/>
        <v/>
      </c>
      <c r="L1517" s="105" t="str">
        <f t="shared" si="139"/>
        <v/>
      </c>
      <c r="M1517" s="105" t="str">
        <f>IF(Q1517="","",_xlfn.XLOOKUP(Q1517,立项!W:W,立项!H:H))</f>
        <v/>
      </c>
      <c r="N1517" s="109" t="str">
        <f t="shared" si="140"/>
        <v/>
      </c>
      <c r="O1517" s="109" t="str">
        <f t="shared" si="141"/>
        <v/>
      </c>
      <c r="P1517" s="110" t="str">
        <f t="shared" si="142"/>
        <v/>
      </c>
      <c r="Q1517" s="114" t="str">
        <f t="shared" si="143"/>
        <v/>
      </c>
      <c r="R1517" s="82"/>
      <c r="S1517" s="81"/>
      <c r="T1517" s="81"/>
      <c r="U1517" s="81"/>
    </row>
    <row r="1518" s="72" customFormat="1" customHeight="1" spans="2:21">
      <c r="B1518" s="73"/>
      <c r="C1518" s="74"/>
      <c r="D1518" s="74"/>
      <c r="E1518" s="74"/>
      <c r="F1518" s="75"/>
      <c r="G1518" s="76"/>
      <c r="H1518" s="77"/>
      <c r="I1518" s="108" t="str">
        <f>IF(B1518="","",_xlfn.XLOOKUP(N1518,#REF!,#REF!))</f>
        <v/>
      </c>
      <c r="J1518" s="105" t="str">
        <f>IF(B1518="","",_xlfn.XLOOKUP(N1518,#REF!,芝麻工资表!B:B))</f>
        <v/>
      </c>
      <c r="K1518" s="105" t="str">
        <f t="shared" si="138"/>
        <v/>
      </c>
      <c r="L1518" s="105" t="str">
        <f t="shared" si="139"/>
        <v/>
      </c>
      <c r="M1518" s="105" t="str">
        <f>IF(Q1518="","",_xlfn.XLOOKUP(Q1518,立项!W:W,立项!H:H))</f>
        <v/>
      </c>
      <c r="N1518" s="109" t="str">
        <f t="shared" si="140"/>
        <v/>
      </c>
      <c r="O1518" s="109" t="str">
        <f t="shared" si="141"/>
        <v/>
      </c>
      <c r="P1518" s="110" t="str">
        <f t="shared" si="142"/>
        <v/>
      </c>
      <c r="Q1518" s="114" t="str">
        <f t="shared" si="143"/>
        <v/>
      </c>
      <c r="R1518" s="82"/>
      <c r="S1518" s="81"/>
      <c r="T1518" s="81"/>
      <c r="U1518" s="81"/>
    </row>
    <row r="1519" s="72" customFormat="1" customHeight="1" spans="2:21">
      <c r="B1519" s="73"/>
      <c r="C1519" s="74"/>
      <c r="D1519" s="74"/>
      <c r="E1519" s="74"/>
      <c r="F1519" s="75"/>
      <c r="G1519" s="76"/>
      <c r="H1519" s="77"/>
      <c r="I1519" s="108" t="str">
        <f>IF(B1519="","",_xlfn.XLOOKUP(N1519,#REF!,#REF!))</f>
        <v/>
      </c>
      <c r="J1519" s="105" t="str">
        <f>IF(B1519="","",_xlfn.XLOOKUP(N1519,#REF!,芝麻工资表!B:B))</f>
        <v/>
      </c>
      <c r="K1519" s="105" t="str">
        <f t="shared" si="138"/>
        <v/>
      </c>
      <c r="L1519" s="105" t="str">
        <f t="shared" si="139"/>
        <v/>
      </c>
      <c r="M1519" s="105" t="str">
        <f>IF(Q1519="","",_xlfn.XLOOKUP(Q1519,立项!W:W,立项!H:H))</f>
        <v/>
      </c>
      <c r="N1519" s="109" t="str">
        <f t="shared" si="140"/>
        <v/>
      </c>
      <c r="O1519" s="109" t="str">
        <f t="shared" si="141"/>
        <v/>
      </c>
      <c r="P1519" s="110" t="str">
        <f t="shared" si="142"/>
        <v/>
      </c>
      <c r="Q1519" s="114" t="str">
        <f t="shared" si="143"/>
        <v/>
      </c>
      <c r="R1519" s="82"/>
      <c r="S1519" s="81"/>
      <c r="T1519" s="81"/>
      <c r="U1519" s="81"/>
    </row>
    <row r="1520" s="72" customFormat="1" customHeight="1" spans="2:21">
      <c r="B1520" s="73"/>
      <c r="C1520" s="74"/>
      <c r="D1520" s="74"/>
      <c r="E1520" s="74"/>
      <c r="F1520" s="75"/>
      <c r="G1520" s="76"/>
      <c r="H1520" s="77"/>
      <c r="I1520" s="108" t="str">
        <f>IF(B1520="","",_xlfn.XLOOKUP(N1520,#REF!,#REF!))</f>
        <v/>
      </c>
      <c r="J1520" s="105" t="str">
        <f>IF(B1520="","",_xlfn.XLOOKUP(N1520,#REF!,芝麻工资表!B:B))</f>
        <v/>
      </c>
      <c r="K1520" s="105" t="str">
        <f t="shared" si="138"/>
        <v/>
      </c>
      <c r="L1520" s="105" t="str">
        <f t="shared" si="139"/>
        <v/>
      </c>
      <c r="M1520" s="105" t="str">
        <f>IF(Q1520="","",_xlfn.XLOOKUP(Q1520,立项!W:W,立项!H:H))</f>
        <v/>
      </c>
      <c r="N1520" s="109" t="str">
        <f t="shared" si="140"/>
        <v/>
      </c>
      <c r="O1520" s="109" t="str">
        <f t="shared" si="141"/>
        <v/>
      </c>
      <c r="P1520" s="110" t="str">
        <f t="shared" si="142"/>
        <v/>
      </c>
      <c r="Q1520" s="114" t="str">
        <f t="shared" si="143"/>
        <v/>
      </c>
      <c r="R1520" s="82"/>
      <c r="S1520" s="81"/>
      <c r="T1520" s="81"/>
      <c r="U1520" s="81"/>
    </row>
    <row r="1521" s="72" customFormat="1" customHeight="1" spans="2:21">
      <c r="B1521" s="73"/>
      <c r="C1521" s="74"/>
      <c r="D1521" s="74"/>
      <c r="E1521" s="74"/>
      <c r="F1521" s="75"/>
      <c r="G1521" s="76"/>
      <c r="H1521" s="77"/>
      <c r="I1521" s="108" t="str">
        <f>IF(B1521="","",_xlfn.XLOOKUP(N1521,#REF!,#REF!))</f>
        <v/>
      </c>
      <c r="J1521" s="105" t="str">
        <f>IF(B1521="","",_xlfn.XLOOKUP(N1521,#REF!,芝麻工资表!B:B))</f>
        <v/>
      </c>
      <c r="K1521" s="105" t="str">
        <f t="shared" si="138"/>
        <v/>
      </c>
      <c r="L1521" s="105" t="str">
        <f t="shared" si="139"/>
        <v/>
      </c>
      <c r="M1521" s="105" t="str">
        <f>IF(Q1521="","",_xlfn.XLOOKUP(Q1521,立项!W:W,立项!H:H))</f>
        <v/>
      </c>
      <c r="N1521" s="109" t="str">
        <f t="shared" si="140"/>
        <v/>
      </c>
      <c r="O1521" s="109" t="str">
        <f t="shared" si="141"/>
        <v/>
      </c>
      <c r="P1521" s="110" t="str">
        <f t="shared" si="142"/>
        <v/>
      </c>
      <c r="Q1521" s="114" t="str">
        <f t="shared" si="143"/>
        <v/>
      </c>
      <c r="R1521" s="82"/>
      <c r="S1521" s="81"/>
      <c r="T1521" s="81"/>
      <c r="U1521" s="81"/>
    </row>
    <row r="1522" s="72" customFormat="1" customHeight="1" spans="2:21">
      <c r="B1522" s="73"/>
      <c r="C1522" s="74"/>
      <c r="D1522" s="74"/>
      <c r="E1522" s="74"/>
      <c r="F1522" s="75"/>
      <c r="G1522" s="76"/>
      <c r="H1522" s="77"/>
      <c r="I1522" s="108" t="str">
        <f>IF(B1522="","",_xlfn.XLOOKUP(N1522,#REF!,#REF!))</f>
        <v/>
      </c>
      <c r="J1522" s="105" t="str">
        <f>IF(B1522="","",_xlfn.XLOOKUP(N1522,#REF!,芝麻工资表!B:B))</f>
        <v/>
      </c>
      <c r="K1522" s="105" t="str">
        <f t="shared" si="138"/>
        <v/>
      </c>
      <c r="L1522" s="105" t="str">
        <f t="shared" si="139"/>
        <v/>
      </c>
      <c r="M1522" s="105" t="str">
        <f>IF(Q1522="","",_xlfn.XLOOKUP(Q1522,立项!W:W,立项!H:H))</f>
        <v/>
      </c>
      <c r="N1522" s="109" t="str">
        <f t="shared" si="140"/>
        <v/>
      </c>
      <c r="O1522" s="109" t="str">
        <f t="shared" si="141"/>
        <v/>
      </c>
      <c r="P1522" s="110" t="str">
        <f t="shared" si="142"/>
        <v/>
      </c>
      <c r="Q1522" s="114" t="str">
        <f t="shared" si="143"/>
        <v/>
      </c>
      <c r="R1522" s="82"/>
      <c r="S1522" s="81"/>
      <c r="T1522" s="81"/>
      <c r="U1522" s="81"/>
    </row>
    <row r="1523" s="72" customFormat="1" customHeight="1" spans="2:21">
      <c r="B1523" s="73"/>
      <c r="C1523" s="74"/>
      <c r="D1523" s="74"/>
      <c r="E1523" s="74"/>
      <c r="F1523" s="75"/>
      <c r="G1523" s="76"/>
      <c r="H1523" s="77"/>
      <c r="I1523" s="108" t="str">
        <f>IF(B1523="","",_xlfn.XLOOKUP(N1523,#REF!,#REF!))</f>
        <v/>
      </c>
      <c r="J1523" s="105" t="str">
        <f>IF(B1523="","",_xlfn.XLOOKUP(N1523,#REF!,芝麻工资表!B:B))</f>
        <v/>
      </c>
      <c r="K1523" s="105" t="str">
        <f t="shared" si="138"/>
        <v/>
      </c>
      <c r="L1523" s="105" t="str">
        <f t="shared" si="139"/>
        <v/>
      </c>
      <c r="M1523" s="105" t="str">
        <f>IF(Q1523="","",_xlfn.XLOOKUP(Q1523,立项!W:W,立项!H:H))</f>
        <v/>
      </c>
      <c r="N1523" s="109" t="str">
        <f t="shared" si="140"/>
        <v/>
      </c>
      <c r="O1523" s="109" t="str">
        <f t="shared" si="141"/>
        <v/>
      </c>
      <c r="P1523" s="110" t="str">
        <f t="shared" si="142"/>
        <v/>
      </c>
      <c r="Q1523" s="114" t="str">
        <f t="shared" si="143"/>
        <v/>
      </c>
      <c r="R1523" s="82"/>
      <c r="S1523" s="81"/>
      <c r="T1523" s="81"/>
      <c r="U1523" s="81"/>
    </row>
    <row r="1524" s="72" customFormat="1" customHeight="1" spans="2:21">
      <c r="B1524" s="73"/>
      <c r="C1524" s="74"/>
      <c r="D1524" s="74"/>
      <c r="E1524" s="74"/>
      <c r="F1524" s="75"/>
      <c r="G1524" s="76"/>
      <c r="H1524" s="77"/>
      <c r="I1524" s="108" t="str">
        <f>IF(B1524="","",_xlfn.XLOOKUP(N1524,#REF!,#REF!))</f>
        <v/>
      </c>
      <c r="J1524" s="105" t="str">
        <f>IF(B1524="","",_xlfn.XLOOKUP(N1524,#REF!,芝麻工资表!B:B))</f>
        <v/>
      </c>
      <c r="K1524" s="105" t="str">
        <f t="shared" si="138"/>
        <v/>
      </c>
      <c r="L1524" s="105" t="str">
        <f t="shared" si="139"/>
        <v/>
      </c>
      <c r="M1524" s="105" t="str">
        <f>IF(Q1524="","",_xlfn.XLOOKUP(Q1524,立项!W:W,立项!H:H))</f>
        <v/>
      </c>
      <c r="N1524" s="109" t="str">
        <f t="shared" si="140"/>
        <v/>
      </c>
      <c r="O1524" s="109" t="str">
        <f t="shared" si="141"/>
        <v/>
      </c>
      <c r="P1524" s="110" t="str">
        <f t="shared" si="142"/>
        <v/>
      </c>
      <c r="Q1524" s="114" t="str">
        <f t="shared" si="143"/>
        <v/>
      </c>
      <c r="R1524" s="82"/>
      <c r="S1524" s="81"/>
      <c r="T1524" s="81"/>
      <c r="U1524" s="81"/>
    </row>
    <row r="1525" s="72" customFormat="1" customHeight="1" spans="2:21">
      <c r="B1525" s="73"/>
      <c r="C1525" s="74"/>
      <c r="D1525" s="74"/>
      <c r="E1525" s="74"/>
      <c r="F1525" s="75"/>
      <c r="G1525" s="76"/>
      <c r="H1525" s="77"/>
      <c r="I1525" s="108" t="str">
        <f>IF(B1525="","",_xlfn.XLOOKUP(N1525,#REF!,#REF!))</f>
        <v/>
      </c>
      <c r="J1525" s="105" t="str">
        <f>IF(B1525="","",_xlfn.XLOOKUP(N1525,#REF!,芝麻工资表!B:B))</f>
        <v/>
      </c>
      <c r="K1525" s="105" t="str">
        <f t="shared" si="138"/>
        <v/>
      </c>
      <c r="L1525" s="105" t="str">
        <f t="shared" si="139"/>
        <v/>
      </c>
      <c r="M1525" s="105" t="str">
        <f>IF(Q1525="","",_xlfn.XLOOKUP(Q1525,立项!W:W,立项!H:H))</f>
        <v/>
      </c>
      <c r="N1525" s="109" t="str">
        <f t="shared" si="140"/>
        <v/>
      </c>
      <c r="O1525" s="109" t="str">
        <f t="shared" si="141"/>
        <v/>
      </c>
      <c r="P1525" s="110" t="str">
        <f t="shared" si="142"/>
        <v/>
      </c>
      <c r="Q1525" s="114" t="str">
        <f t="shared" si="143"/>
        <v/>
      </c>
      <c r="R1525" s="82"/>
      <c r="S1525" s="81"/>
      <c r="T1525" s="81"/>
      <c r="U1525" s="81"/>
    </row>
    <row r="1526" s="72" customFormat="1" customHeight="1" spans="2:21">
      <c r="B1526" s="73"/>
      <c r="C1526" s="74"/>
      <c r="D1526" s="74"/>
      <c r="E1526" s="74"/>
      <c r="F1526" s="75"/>
      <c r="G1526" s="76"/>
      <c r="H1526" s="77"/>
      <c r="I1526" s="108" t="str">
        <f>IF(B1526="","",_xlfn.XLOOKUP(N1526,#REF!,#REF!))</f>
        <v/>
      </c>
      <c r="J1526" s="105" t="str">
        <f>IF(B1526="","",_xlfn.XLOOKUP(N1526,#REF!,芝麻工资表!B:B))</f>
        <v/>
      </c>
      <c r="K1526" s="105" t="str">
        <f t="shared" si="138"/>
        <v/>
      </c>
      <c r="L1526" s="105" t="str">
        <f t="shared" si="139"/>
        <v/>
      </c>
      <c r="M1526" s="105" t="str">
        <f>IF(Q1526="","",_xlfn.XLOOKUP(Q1526,立项!W:W,立项!H:H))</f>
        <v/>
      </c>
      <c r="N1526" s="109" t="str">
        <f t="shared" si="140"/>
        <v/>
      </c>
      <c r="O1526" s="109" t="str">
        <f t="shared" si="141"/>
        <v/>
      </c>
      <c r="P1526" s="110" t="str">
        <f t="shared" si="142"/>
        <v/>
      </c>
      <c r="Q1526" s="114" t="str">
        <f t="shared" si="143"/>
        <v/>
      </c>
      <c r="R1526" s="82"/>
      <c r="S1526" s="81"/>
      <c r="T1526" s="81"/>
      <c r="U1526" s="81"/>
    </row>
    <row r="1527" s="72" customFormat="1" customHeight="1" spans="2:21">
      <c r="B1527" s="73"/>
      <c r="C1527" s="74"/>
      <c r="D1527" s="74"/>
      <c r="E1527" s="74"/>
      <c r="F1527" s="75"/>
      <c r="G1527" s="76"/>
      <c r="H1527" s="77"/>
      <c r="I1527" s="108" t="str">
        <f>IF(B1527="","",_xlfn.XLOOKUP(N1527,#REF!,#REF!))</f>
        <v/>
      </c>
      <c r="J1527" s="105" t="str">
        <f>IF(B1527="","",_xlfn.XLOOKUP(N1527,#REF!,芝麻工资表!B:B))</f>
        <v/>
      </c>
      <c r="K1527" s="105" t="str">
        <f t="shared" si="138"/>
        <v/>
      </c>
      <c r="L1527" s="105" t="str">
        <f t="shared" si="139"/>
        <v/>
      </c>
      <c r="M1527" s="105" t="str">
        <f>IF(Q1527="","",_xlfn.XLOOKUP(Q1527,立项!W:W,立项!H:H))</f>
        <v/>
      </c>
      <c r="N1527" s="109" t="str">
        <f t="shared" si="140"/>
        <v/>
      </c>
      <c r="O1527" s="109" t="str">
        <f t="shared" si="141"/>
        <v/>
      </c>
      <c r="P1527" s="110" t="str">
        <f t="shared" si="142"/>
        <v/>
      </c>
      <c r="Q1527" s="114" t="str">
        <f t="shared" si="143"/>
        <v/>
      </c>
      <c r="R1527" s="82"/>
      <c r="S1527" s="81"/>
      <c r="T1527" s="81"/>
      <c r="U1527" s="81"/>
    </row>
    <row r="1528" s="72" customFormat="1" customHeight="1" spans="2:21">
      <c r="B1528" s="73"/>
      <c r="C1528" s="74"/>
      <c r="D1528" s="74"/>
      <c r="E1528" s="74"/>
      <c r="F1528" s="75"/>
      <c r="G1528" s="76"/>
      <c r="H1528" s="77"/>
      <c r="I1528" s="108" t="str">
        <f>IF(B1528="","",_xlfn.XLOOKUP(N1528,#REF!,#REF!))</f>
        <v/>
      </c>
      <c r="J1528" s="105" t="str">
        <f>IF(B1528="","",_xlfn.XLOOKUP(N1528,#REF!,芝麻工资表!B:B))</f>
        <v/>
      </c>
      <c r="K1528" s="105" t="str">
        <f t="shared" si="138"/>
        <v/>
      </c>
      <c r="L1528" s="105" t="str">
        <f t="shared" si="139"/>
        <v/>
      </c>
      <c r="M1528" s="105" t="str">
        <f>IF(Q1528="","",_xlfn.XLOOKUP(Q1528,立项!W:W,立项!H:H))</f>
        <v/>
      </c>
      <c r="N1528" s="109" t="str">
        <f t="shared" si="140"/>
        <v/>
      </c>
      <c r="O1528" s="109" t="str">
        <f t="shared" si="141"/>
        <v/>
      </c>
      <c r="P1528" s="110" t="str">
        <f t="shared" si="142"/>
        <v/>
      </c>
      <c r="Q1528" s="114" t="str">
        <f t="shared" si="143"/>
        <v/>
      </c>
      <c r="R1528" s="82"/>
      <c r="S1528" s="81"/>
      <c r="T1528" s="81"/>
      <c r="U1528" s="81"/>
    </row>
    <row r="1529" s="72" customFormat="1" customHeight="1" spans="2:21">
      <c r="B1529" s="73"/>
      <c r="C1529" s="74"/>
      <c r="D1529" s="74"/>
      <c r="E1529" s="74"/>
      <c r="F1529" s="75"/>
      <c r="G1529" s="76"/>
      <c r="H1529" s="77"/>
      <c r="I1529" s="108" t="str">
        <f>IF(B1529="","",_xlfn.XLOOKUP(N1529,#REF!,#REF!))</f>
        <v/>
      </c>
      <c r="J1529" s="105" t="str">
        <f>IF(B1529="","",_xlfn.XLOOKUP(N1529,#REF!,芝麻工资表!B:B))</f>
        <v/>
      </c>
      <c r="K1529" s="105" t="str">
        <f t="shared" si="138"/>
        <v/>
      </c>
      <c r="L1529" s="105" t="str">
        <f t="shared" si="139"/>
        <v/>
      </c>
      <c r="M1529" s="105" t="str">
        <f>IF(Q1529="","",_xlfn.XLOOKUP(Q1529,立项!W:W,立项!H:H))</f>
        <v/>
      </c>
      <c r="N1529" s="109" t="str">
        <f t="shared" si="140"/>
        <v/>
      </c>
      <c r="O1529" s="109" t="str">
        <f t="shared" si="141"/>
        <v/>
      </c>
      <c r="P1529" s="110" t="str">
        <f t="shared" si="142"/>
        <v/>
      </c>
      <c r="Q1529" s="114" t="str">
        <f t="shared" si="143"/>
        <v/>
      </c>
      <c r="R1529" s="82"/>
      <c r="S1529" s="81"/>
      <c r="T1529" s="81"/>
      <c r="U1529" s="81"/>
    </row>
    <row r="1530" s="72" customFormat="1" customHeight="1" spans="2:21">
      <c r="B1530" s="73"/>
      <c r="C1530" s="74"/>
      <c r="D1530" s="74"/>
      <c r="E1530" s="74"/>
      <c r="F1530" s="75"/>
      <c r="G1530" s="76"/>
      <c r="H1530" s="77"/>
      <c r="I1530" s="108" t="str">
        <f>IF(B1530="","",_xlfn.XLOOKUP(N1530,#REF!,#REF!))</f>
        <v/>
      </c>
      <c r="J1530" s="105" t="str">
        <f>IF(B1530="","",_xlfn.XLOOKUP(N1530,#REF!,芝麻工资表!B:B))</f>
        <v/>
      </c>
      <c r="K1530" s="105" t="str">
        <f t="shared" si="138"/>
        <v/>
      </c>
      <c r="L1530" s="105" t="str">
        <f t="shared" si="139"/>
        <v/>
      </c>
      <c r="M1530" s="105" t="str">
        <f>IF(Q1530="","",_xlfn.XLOOKUP(Q1530,立项!W:W,立项!H:H))</f>
        <v/>
      </c>
      <c r="N1530" s="109" t="str">
        <f t="shared" si="140"/>
        <v/>
      </c>
      <c r="O1530" s="109" t="str">
        <f t="shared" si="141"/>
        <v/>
      </c>
      <c r="P1530" s="110" t="str">
        <f t="shared" si="142"/>
        <v/>
      </c>
      <c r="Q1530" s="114" t="str">
        <f t="shared" si="143"/>
        <v/>
      </c>
      <c r="R1530" s="82"/>
      <c r="S1530" s="81"/>
      <c r="T1530" s="81"/>
      <c r="U1530" s="81"/>
    </row>
    <row r="1531" s="72" customFormat="1" customHeight="1" spans="2:21">
      <c r="B1531" s="73"/>
      <c r="C1531" s="74"/>
      <c r="D1531" s="74"/>
      <c r="E1531" s="74"/>
      <c r="F1531" s="75"/>
      <c r="G1531" s="76"/>
      <c r="H1531" s="77"/>
      <c r="I1531" s="108" t="str">
        <f>IF(B1531="","",_xlfn.XLOOKUP(N1531,#REF!,#REF!))</f>
        <v/>
      </c>
      <c r="J1531" s="105" t="str">
        <f>IF(B1531="","",_xlfn.XLOOKUP(N1531,#REF!,芝麻工资表!B:B))</f>
        <v/>
      </c>
      <c r="K1531" s="105" t="str">
        <f t="shared" si="138"/>
        <v/>
      </c>
      <c r="L1531" s="105" t="str">
        <f t="shared" si="139"/>
        <v/>
      </c>
      <c r="M1531" s="105" t="str">
        <f>IF(Q1531="","",_xlfn.XLOOKUP(Q1531,立项!W:W,立项!H:H))</f>
        <v/>
      </c>
      <c r="N1531" s="109" t="str">
        <f t="shared" si="140"/>
        <v/>
      </c>
      <c r="O1531" s="109" t="str">
        <f t="shared" si="141"/>
        <v/>
      </c>
      <c r="P1531" s="110" t="str">
        <f t="shared" si="142"/>
        <v/>
      </c>
      <c r="Q1531" s="114" t="str">
        <f t="shared" si="143"/>
        <v/>
      </c>
      <c r="R1531" s="82"/>
      <c r="S1531" s="81"/>
      <c r="T1531" s="81"/>
      <c r="U1531" s="81"/>
    </row>
    <row r="1532" s="72" customFormat="1" customHeight="1" spans="2:21">
      <c r="B1532" s="73"/>
      <c r="C1532" s="74"/>
      <c r="D1532" s="74"/>
      <c r="E1532" s="74"/>
      <c r="F1532" s="75"/>
      <c r="G1532" s="76"/>
      <c r="H1532" s="77"/>
      <c r="I1532" s="108" t="str">
        <f>IF(B1532="","",_xlfn.XLOOKUP(N1532,#REF!,#REF!))</f>
        <v/>
      </c>
      <c r="J1532" s="105" t="str">
        <f>IF(B1532="","",_xlfn.XLOOKUP(N1532,#REF!,芝麻工资表!B:B))</f>
        <v/>
      </c>
      <c r="K1532" s="105" t="str">
        <f t="shared" si="138"/>
        <v/>
      </c>
      <c r="L1532" s="105" t="str">
        <f t="shared" si="139"/>
        <v/>
      </c>
      <c r="M1532" s="105" t="str">
        <f>IF(Q1532="","",_xlfn.XLOOKUP(Q1532,立项!W:W,立项!H:H))</f>
        <v/>
      </c>
      <c r="N1532" s="109" t="str">
        <f t="shared" si="140"/>
        <v/>
      </c>
      <c r="O1532" s="109" t="str">
        <f t="shared" si="141"/>
        <v/>
      </c>
      <c r="P1532" s="110" t="str">
        <f t="shared" si="142"/>
        <v/>
      </c>
      <c r="Q1532" s="114" t="str">
        <f t="shared" si="143"/>
        <v/>
      </c>
      <c r="R1532" s="82"/>
      <c r="S1532" s="81"/>
      <c r="T1532" s="81"/>
      <c r="U1532" s="81"/>
    </row>
    <row r="1533" s="72" customFormat="1" customHeight="1" spans="2:21">
      <c r="B1533" s="73"/>
      <c r="C1533" s="74"/>
      <c r="D1533" s="74"/>
      <c r="E1533" s="74"/>
      <c r="F1533" s="75"/>
      <c r="G1533" s="76"/>
      <c r="H1533" s="77"/>
      <c r="I1533" s="108" t="str">
        <f>IF(B1533="","",_xlfn.XLOOKUP(N1533,#REF!,#REF!))</f>
        <v/>
      </c>
      <c r="J1533" s="105" t="str">
        <f>IF(B1533="","",_xlfn.XLOOKUP(N1533,#REF!,芝麻工资表!B:B))</f>
        <v/>
      </c>
      <c r="K1533" s="105" t="str">
        <f t="shared" si="138"/>
        <v/>
      </c>
      <c r="L1533" s="105" t="str">
        <f t="shared" si="139"/>
        <v/>
      </c>
      <c r="M1533" s="105" t="str">
        <f>IF(Q1533="","",_xlfn.XLOOKUP(Q1533,立项!W:W,立项!H:H))</f>
        <v/>
      </c>
      <c r="N1533" s="109" t="str">
        <f t="shared" si="140"/>
        <v/>
      </c>
      <c r="O1533" s="109" t="str">
        <f t="shared" si="141"/>
        <v/>
      </c>
      <c r="P1533" s="110" t="str">
        <f t="shared" si="142"/>
        <v/>
      </c>
      <c r="Q1533" s="114" t="str">
        <f t="shared" si="143"/>
        <v/>
      </c>
      <c r="R1533" s="82"/>
      <c r="S1533" s="81"/>
      <c r="T1533" s="81"/>
      <c r="U1533" s="81"/>
    </row>
    <row r="1534" s="72" customFormat="1" customHeight="1" spans="2:21">
      <c r="B1534" s="73"/>
      <c r="C1534" s="74"/>
      <c r="D1534" s="74"/>
      <c r="E1534" s="74"/>
      <c r="F1534" s="75"/>
      <c r="G1534" s="76"/>
      <c r="H1534" s="77"/>
      <c r="I1534" s="108" t="str">
        <f>IF(B1534="","",_xlfn.XLOOKUP(N1534,#REF!,#REF!))</f>
        <v/>
      </c>
      <c r="J1534" s="105" t="str">
        <f>IF(B1534="","",_xlfn.XLOOKUP(N1534,#REF!,芝麻工资表!B:B))</f>
        <v/>
      </c>
      <c r="K1534" s="105" t="str">
        <f t="shared" si="138"/>
        <v/>
      </c>
      <c r="L1534" s="105" t="str">
        <f t="shared" si="139"/>
        <v/>
      </c>
      <c r="M1534" s="105" t="str">
        <f>IF(Q1534="","",_xlfn.XLOOKUP(Q1534,立项!W:W,立项!H:H))</f>
        <v/>
      </c>
      <c r="N1534" s="109" t="str">
        <f t="shared" si="140"/>
        <v/>
      </c>
      <c r="O1534" s="109" t="str">
        <f t="shared" si="141"/>
        <v/>
      </c>
      <c r="P1534" s="110" t="str">
        <f t="shared" si="142"/>
        <v/>
      </c>
      <c r="Q1534" s="114" t="str">
        <f t="shared" si="143"/>
        <v/>
      </c>
      <c r="R1534" s="82"/>
      <c r="S1534" s="81"/>
      <c r="T1534" s="81"/>
      <c r="U1534" s="81"/>
    </row>
    <row r="1535" s="72" customFormat="1" customHeight="1" spans="2:21">
      <c r="B1535" s="73"/>
      <c r="C1535" s="74"/>
      <c r="D1535" s="74"/>
      <c r="E1535" s="74"/>
      <c r="F1535" s="75"/>
      <c r="G1535" s="76"/>
      <c r="H1535" s="77"/>
      <c r="I1535" s="108" t="str">
        <f>IF(B1535="","",_xlfn.XLOOKUP(N1535,#REF!,#REF!))</f>
        <v/>
      </c>
      <c r="J1535" s="105" t="str">
        <f>IF(B1535="","",_xlfn.XLOOKUP(N1535,#REF!,芝麻工资表!B:B))</f>
        <v/>
      </c>
      <c r="K1535" s="105" t="str">
        <f t="shared" si="138"/>
        <v/>
      </c>
      <c r="L1535" s="105" t="str">
        <f t="shared" si="139"/>
        <v/>
      </c>
      <c r="M1535" s="105" t="str">
        <f>IF(Q1535="","",_xlfn.XLOOKUP(Q1535,立项!W:W,立项!H:H))</f>
        <v/>
      </c>
      <c r="N1535" s="109" t="str">
        <f t="shared" si="140"/>
        <v/>
      </c>
      <c r="O1535" s="109" t="str">
        <f t="shared" si="141"/>
        <v/>
      </c>
      <c r="P1535" s="110" t="str">
        <f t="shared" si="142"/>
        <v/>
      </c>
      <c r="Q1535" s="114" t="str">
        <f t="shared" si="143"/>
        <v/>
      </c>
      <c r="R1535" s="82"/>
      <c r="S1535" s="81"/>
      <c r="T1535" s="81"/>
      <c r="U1535" s="81"/>
    </row>
    <row r="1536" s="72" customFormat="1" customHeight="1" spans="2:21">
      <c r="B1536" s="73"/>
      <c r="C1536" s="74"/>
      <c r="D1536" s="74"/>
      <c r="E1536" s="74"/>
      <c r="F1536" s="75"/>
      <c r="G1536" s="76"/>
      <c r="H1536" s="77"/>
      <c r="I1536" s="108" t="str">
        <f>IF(B1536="","",_xlfn.XLOOKUP(N1536,#REF!,#REF!))</f>
        <v/>
      </c>
      <c r="J1536" s="105" t="str">
        <f>IF(B1536="","",_xlfn.XLOOKUP(N1536,#REF!,芝麻工资表!B:B))</f>
        <v/>
      </c>
      <c r="K1536" s="105" t="str">
        <f t="shared" si="138"/>
        <v/>
      </c>
      <c r="L1536" s="105" t="str">
        <f t="shared" si="139"/>
        <v/>
      </c>
      <c r="M1536" s="105" t="str">
        <f>IF(Q1536="","",_xlfn.XLOOKUP(Q1536,立项!W:W,立项!H:H))</f>
        <v/>
      </c>
      <c r="N1536" s="109" t="str">
        <f t="shared" si="140"/>
        <v/>
      </c>
      <c r="O1536" s="109" t="str">
        <f t="shared" si="141"/>
        <v/>
      </c>
      <c r="P1536" s="110" t="str">
        <f t="shared" si="142"/>
        <v/>
      </c>
      <c r="Q1536" s="114" t="str">
        <f t="shared" si="143"/>
        <v/>
      </c>
      <c r="R1536" s="82"/>
      <c r="S1536" s="81"/>
      <c r="T1536" s="81"/>
      <c r="U1536" s="81"/>
    </row>
    <row r="1537" s="72" customFormat="1" customHeight="1" spans="2:21">
      <c r="B1537" s="73"/>
      <c r="C1537" s="74"/>
      <c r="D1537" s="74"/>
      <c r="E1537" s="74"/>
      <c r="F1537" s="75"/>
      <c r="G1537" s="76"/>
      <c r="H1537" s="77"/>
      <c r="I1537" s="108" t="str">
        <f>IF(B1537="","",_xlfn.XLOOKUP(N1537,#REF!,#REF!))</f>
        <v/>
      </c>
      <c r="J1537" s="105" t="str">
        <f>IF(B1537="","",_xlfn.XLOOKUP(N1537,#REF!,芝麻工资表!B:B))</f>
        <v/>
      </c>
      <c r="K1537" s="105" t="str">
        <f t="shared" si="138"/>
        <v/>
      </c>
      <c r="L1537" s="105" t="str">
        <f t="shared" si="139"/>
        <v/>
      </c>
      <c r="M1537" s="105" t="str">
        <f>IF(Q1537="","",_xlfn.XLOOKUP(Q1537,立项!W:W,立项!H:H))</f>
        <v/>
      </c>
      <c r="N1537" s="109" t="str">
        <f t="shared" si="140"/>
        <v/>
      </c>
      <c r="O1537" s="109" t="str">
        <f t="shared" si="141"/>
        <v/>
      </c>
      <c r="P1537" s="110" t="str">
        <f t="shared" si="142"/>
        <v/>
      </c>
      <c r="Q1537" s="114" t="str">
        <f t="shared" si="143"/>
        <v/>
      </c>
      <c r="R1537" s="82"/>
      <c r="S1537" s="81"/>
      <c r="T1537" s="81"/>
      <c r="U1537" s="81"/>
    </row>
    <row r="1538" s="72" customFormat="1" customHeight="1" spans="2:21">
      <c r="B1538" s="73"/>
      <c r="C1538" s="74"/>
      <c r="D1538" s="74"/>
      <c r="E1538" s="74"/>
      <c r="F1538" s="75"/>
      <c r="G1538" s="76"/>
      <c r="H1538" s="77"/>
      <c r="I1538" s="108" t="str">
        <f>IF(B1538="","",_xlfn.XLOOKUP(N1538,#REF!,#REF!))</f>
        <v/>
      </c>
      <c r="J1538" s="105" t="str">
        <f>IF(B1538="","",_xlfn.XLOOKUP(N1538,#REF!,芝麻工资表!B:B))</f>
        <v/>
      </c>
      <c r="K1538" s="105" t="str">
        <f t="shared" ref="K1538:K1601" si="144">IF(F1538="","",F1538-L1538)</f>
        <v/>
      </c>
      <c r="L1538" s="105" t="str">
        <f t="shared" ref="L1538:L1601" si="145">IF(F1538="","",F1538*G1538/(1+G1538))</f>
        <v/>
      </c>
      <c r="M1538" s="105" t="str">
        <f>IF(Q1538="","",_xlfn.XLOOKUP(Q1538,立项!W:W,立项!H:H))</f>
        <v/>
      </c>
      <c r="N1538" s="109" t="str">
        <f t="shared" ref="N1538:N1601" si="146">IF(H1538="","",LEFT(B1538,7))</f>
        <v/>
      </c>
      <c r="O1538" s="109" t="str">
        <f t="shared" ref="O1538:O1601" si="147">IF(H1538="","",MONTH(H1538))</f>
        <v/>
      </c>
      <c r="P1538" s="110" t="str">
        <f t="shared" ref="P1538:P1601" si="148">IF(H1538="","",DAY(H1538))</f>
        <v/>
      </c>
      <c r="Q1538" s="114" t="str">
        <f t="shared" ref="Q1538:Q1601" si="149">IF(B1538="","",MID(B1538,9,16))</f>
        <v/>
      </c>
      <c r="R1538" s="82"/>
      <c r="S1538" s="81"/>
      <c r="T1538" s="81"/>
      <c r="U1538" s="81"/>
    </row>
    <row r="1539" s="72" customFormat="1" customHeight="1" spans="2:21">
      <c r="B1539" s="73"/>
      <c r="C1539" s="74"/>
      <c r="D1539" s="74"/>
      <c r="E1539" s="74"/>
      <c r="F1539" s="75"/>
      <c r="G1539" s="76"/>
      <c r="H1539" s="77"/>
      <c r="I1539" s="108" t="str">
        <f>IF(B1539="","",_xlfn.XLOOKUP(N1539,#REF!,#REF!))</f>
        <v/>
      </c>
      <c r="J1539" s="105" t="str">
        <f>IF(B1539="","",_xlfn.XLOOKUP(N1539,#REF!,芝麻工资表!B:B))</f>
        <v/>
      </c>
      <c r="K1539" s="105" t="str">
        <f t="shared" si="144"/>
        <v/>
      </c>
      <c r="L1539" s="105" t="str">
        <f t="shared" si="145"/>
        <v/>
      </c>
      <c r="M1539" s="105" t="str">
        <f>IF(Q1539="","",_xlfn.XLOOKUP(Q1539,立项!W:W,立项!H:H))</f>
        <v/>
      </c>
      <c r="N1539" s="109" t="str">
        <f t="shared" si="146"/>
        <v/>
      </c>
      <c r="O1539" s="109" t="str">
        <f t="shared" si="147"/>
        <v/>
      </c>
      <c r="P1539" s="110" t="str">
        <f t="shared" si="148"/>
        <v/>
      </c>
      <c r="Q1539" s="114" t="str">
        <f t="shared" si="149"/>
        <v/>
      </c>
      <c r="R1539" s="82"/>
      <c r="S1539" s="81"/>
      <c r="T1539" s="81"/>
      <c r="U1539" s="81"/>
    </row>
    <row r="1540" s="72" customFormat="1" customHeight="1" spans="2:21">
      <c r="B1540" s="73"/>
      <c r="C1540" s="74"/>
      <c r="D1540" s="74"/>
      <c r="E1540" s="74"/>
      <c r="F1540" s="75"/>
      <c r="G1540" s="76"/>
      <c r="H1540" s="77"/>
      <c r="I1540" s="108" t="str">
        <f>IF(B1540="","",_xlfn.XLOOKUP(N1540,#REF!,#REF!))</f>
        <v/>
      </c>
      <c r="J1540" s="105" t="str">
        <f>IF(B1540="","",_xlfn.XLOOKUP(N1540,#REF!,芝麻工资表!B:B))</f>
        <v/>
      </c>
      <c r="K1540" s="105" t="str">
        <f t="shared" si="144"/>
        <v/>
      </c>
      <c r="L1540" s="105" t="str">
        <f t="shared" si="145"/>
        <v/>
      </c>
      <c r="M1540" s="105" t="str">
        <f>IF(Q1540="","",_xlfn.XLOOKUP(Q1540,立项!W:W,立项!H:H))</f>
        <v/>
      </c>
      <c r="N1540" s="109" t="str">
        <f t="shared" si="146"/>
        <v/>
      </c>
      <c r="O1540" s="109" t="str">
        <f t="shared" si="147"/>
        <v/>
      </c>
      <c r="P1540" s="110" t="str">
        <f t="shared" si="148"/>
        <v/>
      </c>
      <c r="Q1540" s="114" t="str">
        <f t="shared" si="149"/>
        <v/>
      </c>
      <c r="R1540" s="82"/>
      <c r="S1540" s="81"/>
      <c r="T1540" s="81"/>
      <c r="U1540" s="81"/>
    </row>
    <row r="1541" s="72" customFormat="1" customHeight="1" spans="2:21">
      <c r="B1541" s="73"/>
      <c r="C1541" s="74"/>
      <c r="D1541" s="74"/>
      <c r="E1541" s="74"/>
      <c r="F1541" s="75"/>
      <c r="G1541" s="76"/>
      <c r="H1541" s="77"/>
      <c r="I1541" s="108" t="str">
        <f>IF(B1541="","",_xlfn.XLOOKUP(N1541,#REF!,#REF!))</f>
        <v/>
      </c>
      <c r="J1541" s="105" t="str">
        <f>IF(B1541="","",_xlfn.XLOOKUP(N1541,#REF!,芝麻工资表!B:B))</f>
        <v/>
      </c>
      <c r="K1541" s="105" t="str">
        <f t="shared" si="144"/>
        <v/>
      </c>
      <c r="L1541" s="105" t="str">
        <f t="shared" si="145"/>
        <v/>
      </c>
      <c r="M1541" s="105" t="str">
        <f>IF(Q1541="","",_xlfn.XLOOKUP(Q1541,立项!W:W,立项!H:H))</f>
        <v/>
      </c>
      <c r="N1541" s="109" t="str">
        <f t="shared" si="146"/>
        <v/>
      </c>
      <c r="O1541" s="109" t="str">
        <f t="shared" si="147"/>
        <v/>
      </c>
      <c r="P1541" s="110" t="str">
        <f t="shared" si="148"/>
        <v/>
      </c>
      <c r="Q1541" s="114" t="str">
        <f t="shared" si="149"/>
        <v/>
      </c>
      <c r="R1541" s="82"/>
      <c r="S1541" s="81"/>
      <c r="T1541" s="81"/>
      <c r="U1541" s="81"/>
    </row>
    <row r="1542" s="72" customFormat="1" customHeight="1" spans="2:21">
      <c r="B1542" s="73"/>
      <c r="C1542" s="74"/>
      <c r="D1542" s="74"/>
      <c r="E1542" s="74"/>
      <c r="F1542" s="75"/>
      <c r="G1542" s="76"/>
      <c r="H1542" s="77"/>
      <c r="I1542" s="108" t="str">
        <f>IF(B1542="","",_xlfn.XLOOKUP(N1542,#REF!,#REF!))</f>
        <v/>
      </c>
      <c r="J1542" s="105" t="str">
        <f>IF(B1542="","",_xlfn.XLOOKUP(N1542,#REF!,芝麻工资表!B:B))</f>
        <v/>
      </c>
      <c r="K1542" s="105" t="str">
        <f t="shared" si="144"/>
        <v/>
      </c>
      <c r="L1542" s="105" t="str">
        <f t="shared" si="145"/>
        <v/>
      </c>
      <c r="M1542" s="105" t="str">
        <f>IF(Q1542="","",_xlfn.XLOOKUP(Q1542,立项!W:W,立项!H:H))</f>
        <v/>
      </c>
      <c r="N1542" s="109" t="str">
        <f t="shared" si="146"/>
        <v/>
      </c>
      <c r="O1542" s="109" t="str">
        <f t="shared" si="147"/>
        <v/>
      </c>
      <c r="P1542" s="110" t="str">
        <f t="shared" si="148"/>
        <v/>
      </c>
      <c r="Q1542" s="114" t="str">
        <f t="shared" si="149"/>
        <v/>
      </c>
      <c r="R1542" s="82"/>
      <c r="S1542" s="81"/>
      <c r="T1542" s="81"/>
      <c r="U1542" s="81"/>
    </row>
    <row r="1543" s="72" customFormat="1" customHeight="1" spans="2:21">
      <c r="B1543" s="73"/>
      <c r="C1543" s="74"/>
      <c r="D1543" s="74"/>
      <c r="E1543" s="74"/>
      <c r="F1543" s="75"/>
      <c r="G1543" s="76"/>
      <c r="H1543" s="77"/>
      <c r="I1543" s="108" t="str">
        <f>IF(B1543="","",_xlfn.XLOOKUP(N1543,#REF!,#REF!))</f>
        <v/>
      </c>
      <c r="J1543" s="105" t="str">
        <f>IF(B1543="","",_xlfn.XLOOKUP(N1543,#REF!,芝麻工资表!B:B))</f>
        <v/>
      </c>
      <c r="K1543" s="105" t="str">
        <f t="shared" si="144"/>
        <v/>
      </c>
      <c r="L1543" s="105" t="str">
        <f t="shared" si="145"/>
        <v/>
      </c>
      <c r="M1543" s="105" t="str">
        <f>IF(Q1543="","",_xlfn.XLOOKUP(Q1543,立项!W:W,立项!H:H))</f>
        <v/>
      </c>
      <c r="N1543" s="109" t="str">
        <f t="shared" si="146"/>
        <v/>
      </c>
      <c r="O1543" s="109" t="str">
        <f t="shared" si="147"/>
        <v/>
      </c>
      <c r="P1543" s="110" t="str">
        <f t="shared" si="148"/>
        <v/>
      </c>
      <c r="Q1543" s="114" t="str">
        <f t="shared" si="149"/>
        <v/>
      </c>
      <c r="R1543" s="82"/>
      <c r="S1543" s="81"/>
      <c r="T1543" s="81"/>
      <c r="U1543" s="81"/>
    </row>
    <row r="1544" s="72" customFormat="1" customHeight="1" spans="2:21">
      <c r="B1544" s="73"/>
      <c r="C1544" s="74"/>
      <c r="D1544" s="74"/>
      <c r="E1544" s="74"/>
      <c r="F1544" s="75"/>
      <c r="G1544" s="76"/>
      <c r="H1544" s="77"/>
      <c r="I1544" s="108" t="str">
        <f>IF(B1544="","",_xlfn.XLOOKUP(N1544,#REF!,#REF!))</f>
        <v/>
      </c>
      <c r="J1544" s="105" t="str">
        <f>IF(B1544="","",_xlfn.XLOOKUP(N1544,#REF!,芝麻工资表!B:B))</f>
        <v/>
      </c>
      <c r="K1544" s="105" t="str">
        <f t="shared" si="144"/>
        <v/>
      </c>
      <c r="L1544" s="105" t="str">
        <f t="shared" si="145"/>
        <v/>
      </c>
      <c r="M1544" s="105" t="str">
        <f>IF(Q1544="","",_xlfn.XLOOKUP(Q1544,立项!W:W,立项!H:H))</f>
        <v/>
      </c>
      <c r="N1544" s="109" t="str">
        <f t="shared" si="146"/>
        <v/>
      </c>
      <c r="O1544" s="109" t="str">
        <f t="shared" si="147"/>
        <v/>
      </c>
      <c r="P1544" s="110" t="str">
        <f t="shared" si="148"/>
        <v/>
      </c>
      <c r="Q1544" s="114" t="str">
        <f t="shared" si="149"/>
        <v/>
      </c>
      <c r="R1544" s="82"/>
      <c r="S1544" s="81"/>
      <c r="T1544" s="81"/>
      <c r="U1544" s="81"/>
    </row>
    <row r="1545" s="72" customFormat="1" customHeight="1" spans="2:21">
      <c r="B1545" s="73"/>
      <c r="C1545" s="74"/>
      <c r="D1545" s="74"/>
      <c r="E1545" s="74"/>
      <c r="F1545" s="75"/>
      <c r="G1545" s="76"/>
      <c r="H1545" s="77"/>
      <c r="I1545" s="108" t="str">
        <f>IF(B1545="","",_xlfn.XLOOKUP(N1545,#REF!,#REF!))</f>
        <v/>
      </c>
      <c r="J1545" s="105" t="str">
        <f>IF(B1545="","",_xlfn.XLOOKUP(N1545,#REF!,芝麻工资表!B:B))</f>
        <v/>
      </c>
      <c r="K1545" s="105" t="str">
        <f t="shared" si="144"/>
        <v/>
      </c>
      <c r="L1545" s="105" t="str">
        <f t="shared" si="145"/>
        <v/>
      </c>
      <c r="M1545" s="105" t="str">
        <f>IF(Q1545="","",_xlfn.XLOOKUP(Q1545,立项!W:W,立项!H:H))</f>
        <v/>
      </c>
      <c r="N1545" s="109" t="str">
        <f t="shared" si="146"/>
        <v/>
      </c>
      <c r="O1545" s="109" t="str">
        <f t="shared" si="147"/>
        <v/>
      </c>
      <c r="P1545" s="110" t="str">
        <f t="shared" si="148"/>
        <v/>
      </c>
      <c r="Q1545" s="114" t="str">
        <f t="shared" si="149"/>
        <v/>
      </c>
      <c r="R1545" s="82"/>
      <c r="S1545" s="81"/>
      <c r="T1545" s="81"/>
      <c r="U1545" s="81"/>
    </row>
    <row r="1546" s="72" customFormat="1" customHeight="1" spans="2:21">
      <c r="B1546" s="73"/>
      <c r="C1546" s="74"/>
      <c r="D1546" s="74"/>
      <c r="E1546" s="74"/>
      <c r="F1546" s="75"/>
      <c r="G1546" s="76"/>
      <c r="H1546" s="77"/>
      <c r="I1546" s="108" t="str">
        <f>IF(B1546="","",_xlfn.XLOOKUP(N1546,#REF!,#REF!))</f>
        <v/>
      </c>
      <c r="J1546" s="105" t="str">
        <f>IF(B1546="","",_xlfn.XLOOKUP(N1546,#REF!,芝麻工资表!B:B))</f>
        <v/>
      </c>
      <c r="K1546" s="105" t="str">
        <f t="shared" si="144"/>
        <v/>
      </c>
      <c r="L1546" s="105" t="str">
        <f t="shared" si="145"/>
        <v/>
      </c>
      <c r="M1546" s="105" t="str">
        <f>IF(Q1546="","",_xlfn.XLOOKUP(Q1546,立项!W:W,立项!H:H))</f>
        <v/>
      </c>
      <c r="N1546" s="109" t="str">
        <f t="shared" si="146"/>
        <v/>
      </c>
      <c r="O1546" s="109" t="str">
        <f t="shared" si="147"/>
        <v/>
      </c>
      <c r="P1546" s="110" t="str">
        <f t="shared" si="148"/>
        <v/>
      </c>
      <c r="Q1546" s="114" t="str">
        <f t="shared" si="149"/>
        <v/>
      </c>
      <c r="R1546" s="82"/>
      <c r="S1546" s="81"/>
      <c r="T1546" s="81"/>
      <c r="U1546" s="81"/>
    </row>
    <row r="1547" s="72" customFormat="1" customHeight="1" spans="2:21">
      <c r="B1547" s="73"/>
      <c r="C1547" s="74"/>
      <c r="D1547" s="74"/>
      <c r="E1547" s="74"/>
      <c r="F1547" s="75"/>
      <c r="G1547" s="76"/>
      <c r="H1547" s="77"/>
      <c r="I1547" s="108" t="str">
        <f>IF(B1547="","",_xlfn.XLOOKUP(N1547,#REF!,#REF!))</f>
        <v/>
      </c>
      <c r="J1547" s="105" t="str">
        <f>IF(B1547="","",_xlfn.XLOOKUP(N1547,#REF!,芝麻工资表!B:B))</f>
        <v/>
      </c>
      <c r="K1547" s="105" t="str">
        <f t="shared" si="144"/>
        <v/>
      </c>
      <c r="L1547" s="105" t="str">
        <f t="shared" si="145"/>
        <v/>
      </c>
      <c r="M1547" s="105" t="str">
        <f>IF(Q1547="","",_xlfn.XLOOKUP(Q1547,立项!W:W,立项!H:H))</f>
        <v/>
      </c>
      <c r="N1547" s="109" t="str">
        <f t="shared" si="146"/>
        <v/>
      </c>
      <c r="O1547" s="109" t="str">
        <f t="shared" si="147"/>
        <v/>
      </c>
      <c r="P1547" s="110" t="str">
        <f t="shared" si="148"/>
        <v/>
      </c>
      <c r="Q1547" s="114" t="str">
        <f t="shared" si="149"/>
        <v/>
      </c>
      <c r="R1547" s="82"/>
      <c r="S1547" s="81"/>
      <c r="T1547" s="81"/>
      <c r="U1547" s="81"/>
    </row>
    <row r="1548" s="72" customFormat="1" customHeight="1" spans="2:21">
      <c r="B1548" s="73"/>
      <c r="C1548" s="74"/>
      <c r="D1548" s="74"/>
      <c r="E1548" s="74"/>
      <c r="F1548" s="75"/>
      <c r="G1548" s="76"/>
      <c r="H1548" s="77"/>
      <c r="I1548" s="108" t="str">
        <f>IF(B1548="","",_xlfn.XLOOKUP(N1548,#REF!,#REF!))</f>
        <v/>
      </c>
      <c r="J1548" s="105" t="str">
        <f>IF(B1548="","",_xlfn.XLOOKUP(N1548,#REF!,芝麻工资表!B:B))</f>
        <v/>
      </c>
      <c r="K1548" s="105" t="str">
        <f t="shared" si="144"/>
        <v/>
      </c>
      <c r="L1548" s="105" t="str">
        <f t="shared" si="145"/>
        <v/>
      </c>
      <c r="M1548" s="105" t="str">
        <f>IF(Q1548="","",_xlfn.XLOOKUP(Q1548,立项!W:W,立项!H:H))</f>
        <v/>
      </c>
      <c r="N1548" s="109" t="str">
        <f t="shared" si="146"/>
        <v/>
      </c>
      <c r="O1548" s="109" t="str">
        <f t="shared" si="147"/>
        <v/>
      </c>
      <c r="P1548" s="110" t="str">
        <f t="shared" si="148"/>
        <v/>
      </c>
      <c r="Q1548" s="114" t="str">
        <f t="shared" si="149"/>
        <v/>
      </c>
      <c r="R1548" s="82"/>
      <c r="S1548" s="81"/>
      <c r="T1548" s="81"/>
      <c r="U1548" s="81"/>
    </row>
    <row r="1549" s="72" customFormat="1" customHeight="1" spans="2:21">
      <c r="B1549" s="73"/>
      <c r="C1549" s="74"/>
      <c r="D1549" s="74"/>
      <c r="E1549" s="74"/>
      <c r="F1549" s="75"/>
      <c r="G1549" s="76"/>
      <c r="H1549" s="77"/>
      <c r="I1549" s="108" t="str">
        <f>IF(B1549="","",_xlfn.XLOOKUP(N1549,#REF!,#REF!))</f>
        <v/>
      </c>
      <c r="J1549" s="105" t="str">
        <f>IF(B1549="","",_xlfn.XLOOKUP(N1549,#REF!,芝麻工资表!B:B))</f>
        <v/>
      </c>
      <c r="K1549" s="105" t="str">
        <f t="shared" si="144"/>
        <v/>
      </c>
      <c r="L1549" s="105" t="str">
        <f t="shared" si="145"/>
        <v/>
      </c>
      <c r="M1549" s="105" t="str">
        <f>IF(Q1549="","",_xlfn.XLOOKUP(Q1549,立项!W:W,立项!H:H))</f>
        <v/>
      </c>
      <c r="N1549" s="109" t="str">
        <f t="shared" si="146"/>
        <v/>
      </c>
      <c r="O1549" s="109" t="str">
        <f t="shared" si="147"/>
        <v/>
      </c>
      <c r="P1549" s="110" t="str">
        <f t="shared" si="148"/>
        <v/>
      </c>
      <c r="Q1549" s="114" t="str">
        <f t="shared" si="149"/>
        <v/>
      </c>
      <c r="R1549" s="82"/>
      <c r="S1549" s="81"/>
      <c r="T1549" s="81"/>
      <c r="U1549" s="81"/>
    </row>
    <row r="1550" s="72" customFormat="1" customHeight="1" spans="2:21">
      <c r="B1550" s="73"/>
      <c r="C1550" s="74"/>
      <c r="D1550" s="74"/>
      <c r="E1550" s="74"/>
      <c r="F1550" s="75"/>
      <c r="G1550" s="76"/>
      <c r="H1550" s="77"/>
      <c r="I1550" s="108" t="str">
        <f>IF(B1550="","",_xlfn.XLOOKUP(N1550,#REF!,#REF!))</f>
        <v/>
      </c>
      <c r="J1550" s="105" t="str">
        <f>IF(B1550="","",_xlfn.XLOOKUP(N1550,#REF!,芝麻工资表!B:B))</f>
        <v/>
      </c>
      <c r="K1550" s="105" t="str">
        <f t="shared" si="144"/>
        <v/>
      </c>
      <c r="L1550" s="105" t="str">
        <f t="shared" si="145"/>
        <v/>
      </c>
      <c r="M1550" s="105" t="str">
        <f>IF(Q1550="","",_xlfn.XLOOKUP(Q1550,立项!W:W,立项!H:H))</f>
        <v/>
      </c>
      <c r="N1550" s="109" t="str">
        <f t="shared" si="146"/>
        <v/>
      </c>
      <c r="O1550" s="109" t="str">
        <f t="shared" si="147"/>
        <v/>
      </c>
      <c r="P1550" s="110" t="str">
        <f t="shared" si="148"/>
        <v/>
      </c>
      <c r="Q1550" s="114" t="str">
        <f t="shared" si="149"/>
        <v/>
      </c>
      <c r="R1550" s="82"/>
      <c r="S1550" s="81"/>
      <c r="T1550" s="81"/>
      <c r="U1550" s="81"/>
    </row>
    <row r="1551" s="72" customFormat="1" customHeight="1" spans="2:21">
      <c r="B1551" s="73"/>
      <c r="C1551" s="74"/>
      <c r="D1551" s="74"/>
      <c r="E1551" s="74"/>
      <c r="F1551" s="75"/>
      <c r="G1551" s="76"/>
      <c r="H1551" s="77"/>
      <c r="I1551" s="108" t="str">
        <f>IF(B1551="","",_xlfn.XLOOKUP(N1551,#REF!,#REF!))</f>
        <v/>
      </c>
      <c r="J1551" s="105" t="str">
        <f>IF(B1551="","",_xlfn.XLOOKUP(N1551,#REF!,芝麻工资表!B:B))</f>
        <v/>
      </c>
      <c r="K1551" s="105" t="str">
        <f t="shared" si="144"/>
        <v/>
      </c>
      <c r="L1551" s="105" t="str">
        <f t="shared" si="145"/>
        <v/>
      </c>
      <c r="M1551" s="105" t="str">
        <f>IF(Q1551="","",_xlfn.XLOOKUP(Q1551,立项!W:W,立项!H:H))</f>
        <v/>
      </c>
      <c r="N1551" s="109" t="str">
        <f t="shared" si="146"/>
        <v/>
      </c>
      <c r="O1551" s="109" t="str">
        <f t="shared" si="147"/>
        <v/>
      </c>
      <c r="P1551" s="110" t="str">
        <f t="shared" si="148"/>
        <v/>
      </c>
      <c r="Q1551" s="114" t="str">
        <f t="shared" si="149"/>
        <v/>
      </c>
      <c r="R1551" s="82"/>
      <c r="S1551" s="81"/>
      <c r="T1551" s="81"/>
      <c r="U1551" s="81"/>
    </row>
    <row r="1552" s="72" customFormat="1" customHeight="1" spans="2:21">
      <c r="B1552" s="73"/>
      <c r="C1552" s="74"/>
      <c r="D1552" s="74"/>
      <c r="E1552" s="74"/>
      <c r="F1552" s="75"/>
      <c r="G1552" s="76"/>
      <c r="H1552" s="77"/>
      <c r="I1552" s="108" t="str">
        <f>IF(B1552="","",_xlfn.XLOOKUP(N1552,#REF!,#REF!))</f>
        <v/>
      </c>
      <c r="J1552" s="105" t="str">
        <f>IF(B1552="","",_xlfn.XLOOKUP(N1552,#REF!,芝麻工资表!B:B))</f>
        <v/>
      </c>
      <c r="K1552" s="105" t="str">
        <f t="shared" si="144"/>
        <v/>
      </c>
      <c r="L1552" s="105" t="str">
        <f t="shared" si="145"/>
        <v/>
      </c>
      <c r="M1552" s="105" t="str">
        <f>IF(Q1552="","",_xlfn.XLOOKUP(Q1552,立项!W:W,立项!H:H))</f>
        <v/>
      </c>
      <c r="N1552" s="109" t="str">
        <f t="shared" si="146"/>
        <v/>
      </c>
      <c r="O1552" s="109" t="str">
        <f t="shared" si="147"/>
        <v/>
      </c>
      <c r="P1552" s="110" t="str">
        <f t="shared" si="148"/>
        <v/>
      </c>
      <c r="Q1552" s="114" t="str">
        <f t="shared" si="149"/>
        <v/>
      </c>
      <c r="R1552" s="82"/>
      <c r="S1552" s="81"/>
      <c r="T1552" s="81"/>
      <c r="U1552" s="81"/>
    </row>
    <row r="1553" s="72" customFormat="1" customHeight="1" spans="2:21">
      <c r="B1553" s="73"/>
      <c r="C1553" s="74"/>
      <c r="D1553" s="74"/>
      <c r="E1553" s="74"/>
      <c r="F1553" s="75"/>
      <c r="G1553" s="76"/>
      <c r="H1553" s="77"/>
      <c r="I1553" s="108" t="str">
        <f>IF(B1553="","",_xlfn.XLOOKUP(N1553,#REF!,#REF!))</f>
        <v/>
      </c>
      <c r="J1553" s="105" t="str">
        <f>IF(B1553="","",_xlfn.XLOOKUP(N1553,#REF!,芝麻工资表!B:B))</f>
        <v/>
      </c>
      <c r="K1553" s="105" t="str">
        <f t="shared" si="144"/>
        <v/>
      </c>
      <c r="L1553" s="105" t="str">
        <f t="shared" si="145"/>
        <v/>
      </c>
      <c r="M1553" s="105" t="str">
        <f>IF(Q1553="","",_xlfn.XLOOKUP(Q1553,立项!W:W,立项!H:H))</f>
        <v/>
      </c>
      <c r="N1553" s="109" t="str">
        <f t="shared" si="146"/>
        <v/>
      </c>
      <c r="O1553" s="109" t="str">
        <f t="shared" si="147"/>
        <v/>
      </c>
      <c r="P1553" s="110" t="str">
        <f t="shared" si="148"/>
        <v/>
      </c>
      <c r="Q1553" s="114" t="str">
        <f t="shared" si="149"/>
        <v/>
      </c>
      <c r="R1553" s="82"/>
      <c r="S1553" s="81"/>
      <c r="T1553" s="81"/>
      <c r="U1553" s="81"/>
    </row>
    <row r="1554" s="72" customFormat="1" customHeight="1" spans="2:21">
      <c r="B1554" s="73"/>
      <c r="C1554" s="74"/>
      <c r="D1554" s="74"/>
      <c r="E1554" s="74"/>
      <c r="F1554" s="75"/>
      <c r="G1554" s="76"/>
      <c r="H1554" s="77"/>
      <c r="I1554" s="108" t="str">
        <f>IF(B1554="","",_xlfn.XLOOKUP(N1554,#REF!,#REF!))</f>
        <v/>
      </c>
      <c r="J1554" s="105" t="str">
        <f>IF(B1554="","",_xlfn.XLOOKUP(N1554,#REF!,芝麻工资表!B:B))</f>
        <v/>
      </c>
      <c r="K1554" s="105" t="str">
        <f t="shared" si="144"/>
        <v/>
      </c>
      <c r="L1554" s="105" t="str">
        <f t="shared" si="145"/>
        <v/>
      </c>
      <c r="M1554" s="105" t="str">
        <f>IF(Q1554="","",_xlfn.XLOOKUP(Q1554,立项!W:W,立项!H:H))</f>
        <v/>
      </c>
      <c r="N1554" s="109" t="str">
        <f t="shared" si="146"/>
        <v/>
      </c>
      <c r="O1554" s="109" t="str">
        <f t="shared" si="147"/>
        <v/>
      </c>
      <c r="P1554" s="110" t="str">
        <f t="shared" si="148"/>
        <v/>
      </c>
      <c r="Q1554" s="114" t="str">
        <f t="shared" si="149"/>
        <v/>
      </c>
      <c r="R1554" s="82"/>
      <c r="S1554" s="81"/>
      <c r="T1554" s="81"/>
      <c r="U1554" s="81"/>
    </row>
    <row r="1555" s="72" customFormat="1" customHeight="1" spans="2:21">
      <c r="B1555" s="73"/>
      <c r="C1555" s="74"/>
      <c r="D1555" s="74"/>
      <c r="E1555" s="74"/>
      <c r="F1555" s="75"/>
      <c r="G1555" s="76"/>
      <c r="H1555" s="77"/>
      <c r="I1555" s="108" t="str">
        <f>IF(B1555="","",_xlfn.XLOOKUP(N1555,#REF!,#REF!))</f>
        <v/>
      </c>
      <c r="J1555" s="105" t="str">
        <f>IF(B1555="","",_xlfn.XLOOKUP(N1555,#REF!,芝麻工资表!B:B))</f>
        <v/>
      </c>
      <c r="K1555" s="105" t="str">
        <f t="shared" si="144"/>
        <v/>
      </c>
      <c r="L1555" s="105" t="str">
        <f t="shared" si="145"/>
        <v/>
      </c>
      <c r="M1555" s="105" t="str">
        <f>IF(Q1555="","",_xlfn.XLOOKUP(Q1555,立项!W:W,立项!H:H))</f>
        <v/>
      </c>
      <c r="N1555" s="109" t="str">
        <f t="shared" si="146"/>
        <v/>
      </c>
      <c r="O1555" s="109" t="str">
        <f t="shared" si="147"/>
        <v/>
      </c>
      <c r="P1555" s="110" t="str">
        <f t="shared" si="148"/>
        <v/>
      </c>
      <c r="Q1555" s="114" t="str">
        <f t="shared" si="149"/>
        <v/>
      </c>
      <c r="R1555" s="82"/>
      <c r="S1555" s="81"/>
      <c r="T1555" s="81"/>
      <c r="U1555" s="81"/>
    </row>
    <row r="1556" s="72" customFormat="1" customHeight="1" spans="2:21">
      <c r="B1556" s="73"/>
      <c r="C1556" s="74"/>
      <c r="D1556" s="74"/>
      <c r="E1556" s="74"/>
      <c r="F1556" s="75"/>
      <c r="G1556" s="76"/>
      <c r="H1556" s="77"/>
      <c r="I1556" s="108" t="str">
        <f>IF(B1556="","",_xlfn.XLOOKUP(N1556,#REF!,#REF!))</f>
        <v/>
      </c>
      <c r="J1556" s="105" t="str">
        <f>IF(B1556="","",_xlfn.XLOOKUP(N1556,#REF!,芝麻工资表!B:B))</f>
        <v/>
      </c>
      <c r="K1556" s="105" t="str">
        <f t="shared" si="144"/>
        <v/>
      </c>
      <c r="L1556" s="105" t="str">
        <f t="shared" si="145"/>
        <v/>
      </c>
      <c r="M1556" s="105" t="str">
        <f>IF(Q1556="","",_xlfn.XLOOKUP(Q1556,立项!W:W,立项!H:H))</f>
        <v/>
      </c>
      <c r="N1556" s="109" t="str">
        <f t="shared" si="146"/>
        <v/>
      </c>
      <c r="O1556" s="109" t="str">
        <f t="shared" si="147"/>
        <v/>
      </c>
      <c r="P1556" s="110" t="str">
        <f t="shared" si="148"/>
        <v/>
      </c>
      <c r="Q1556" s="114" t="str">
        <f t="shared" si="149"/>
        <v/>
      </c>
      <c r="R1556" s="82"/>
      <c r="S1556" s="81"/>
      <c r="T1556" s="81"/>
      <c r="U1556" s="81"/>
    </row>
    <row r="1557" s="72" customFormat="1" customHeight="1" spans="2:21">
      <c r="B1557" s="73"/>
      <c r="C1557" s="74"/>
      <c r="D1557" s="74"/>
      <c r="E1557" s="74"/>
      <c r="F1557" s="75"/>
      <c r="G1557" s="76"/>
      <c r="H1557" s="77"/>
      <c r="I1557" s="108" t="str">
        <f>IF(B1557="","",_xlfn.XLOOKUP(N1557,#REF!,#REF!))</f>
        <v/>
      </c>
      <c r="J1557" s="105" t="str">
        <f>IF(B1557="","",_xlfn.XLOOKUP(N1557,#REF!,芝麻工资表!B:B))</f>
        <v/>
      </c>
      <c r="K1557" s="105" t="str">
        <f t="shared" si="144"/>
        <v/>
      </c>
      <c r="L1557" s="105" t="str">
        <f t="shared" si="145"/>
        <v/>
      </c>
      <c r="M1557" s="105" t="str">
        <f>IF(Q1557="","",_xlfn.XLOOKUP(Q1557,立项!W:W,立项!H:H))</f>
        <v/>
      </c>
      <c r="N1557" s="109" t="str">
        <f t="shared" si="146"/>
        <v/>
      </c>
      <c r="O1557" s="109" t="str">
        <f t="shared" si="147"/>
        <v/>
      </c>
      <c r="P1557" s="110" t="str">
        <f t="shared" si="148"/>
        <v/>
      </c>
      <c r="Q1557" s="114" t="str">
        <f t="shared" si="149"/>
        <v/>
      </c>
      <c r="R1557" s="82"/>
      <c r="S1557" s="81"/>
      <c r="T1557" s="81"/>
      <c r="U1557" s="81"/>
    </row>
    <row r="1558" s="72" customFormat="1" customHeight="1" spans="2:21">
      <c r="B1558" s="73"/>
      <c r="C1558" s="74"/>
      <c r="D1558" s="74"/>
      <c r="E1558" s="74"/>
      <c r="F1558" s="75"/>
      <c r="G1558" s="76"/>
      <c r="H1558" s="77"/>
      <c r="I1558" s="108" t="str">
        <f>IF(B1558="","",_xlfn.XLOOKUP(N1558,#REF!,#REF!))</f>
        <v/>
      </c>
      <c r="J1558" s="105" t="str">
        <f>IF(B1558="","",_xlfn.XLOOKUP(N1558,#REF!,芝麻工资表!B:B))</f>
        <v/>
      </c>
      <c r="K1558" s="105" t="str">
        <f t="shared" si="144"/>
        <v/>
      </c>
      <c r="L1558" s="105" t="str">
        <f t="shared" si="145"/>
        <v/>
      </c>
      <c r="M1558" s="105" t="str">
        <f>IF(Q1558="","",_xlfn.XLOOKUP(Q1558,立项!W:W,立项!H:H))</f>
        <v/>
      </c>
      <c r="N1558" s="109" t="str">
        <f t="shared" si="146"/>
        <v/>
      </c>
      <c r="O1558" s="109" t="str">
        <f t="shared" si="147"/>
        <v/>
      </c>
      <c r="P1558" s="110" t="str">
        <f t="shared" si="148"/>
        <v/>
      </c>
      <c r="Q1558" s="114" t="str">
        <f t="shared" si="149"/>
        <v/>
      </c>
      <c r="R1558" s="82"/>
      <c r="S1558" s="81"/>
      <c r="T1558" s="81"/>
      <c r="U1558" s="81"/>
    </row>
    <row r="1559" s="72" customFormat="1" customHeight="1" spans="2:21">
      <c r="B1559" s="73"/>
      <c r="C1559" s="74"/>
      <c r="D1559" s="74"/>
      <c r="E1559" s="74"/>
      <c r="F1559" s="75"/>
      <c r="G1559" s="76"/>
      <c r="H1559" s="77"/>
      <c r="I1559" s="108" t="str">
        <f>IF(B1559="","",_xlfn.XLOOKUP(N1559,#REF!,#REF!))</f>
        <v/>
      </c>
      <c r="J1559" s="105" t="str">
        <f>IF(B1559="","",_xlfn.XLOOKUP(N1559,#REF!,芝麻工资表!B:B))</f>
        <v/>
      </c>
      <c r="K1559" s="105" t="str">
        <f t="shared" si="144"/>
        <v/>
      </c>
      <c r="L1559" s="105" t="str">
        <f t="shared" si="145"/>
        <v/>
      </c>
      <c r="M1559" s="105" t="str">
        <f>IF(Q1559="","",_xlfn.XLOOKUP(Q1559,立项!W:W,立项!H:H))</f>
        <v/>
      </c>
      <c r="N1559" s="109" t="str">
        <f t="shared" si="146"/>
        <v/>
      </c>
      <c r="O1559" s="109" t="str">
        <f t="shared" si="147"/>
        <v/>
      </c>
      <c r="P1559" s="110" t="str">
        <f t="shared" si="148"/>
        <v/>
      </c>
      <c r="Q1559" s="114" t="str">
        <f t="shared" si="149"/>
        <v/>
      </c>
      <c r="R1559" s="82"/>
      <c r="S1559" s="81"/>
      <c r="T1559" s="81"/>
      <c r="U1559" s="81"/>
    </row>
    <row r="1560" s="72" customFormat="1" customHeight="1" spans="2:21">
      <c r="B1560" s="73"/>
      <c r="C1560" s="74"/>
      <c r="D1560" s="74"/>
      <c r="E1560" s="74"/>
      <c r="F1560" s="75"/>
      <c r="G1560" s="76"/>
      <c r="H1560" s="77"/>
      <c r="I1560" s="108" t="str">
        <f>IF(B1560="","",_xlfn.XLOOKUP(N1560,#REF!,#REF!))</f>
        <v/>
      </c>
      <c r="J1560" s="105" t="str">
        <f>IF(B1560="","",_xlfn.XLOOKUP(N1560,#REF!,芝麻工资表!B:B))</f>
        <v/>
      </c>
      <c r="K1560" s="105" t="str">
        <f t="shared" si="144"/>
        <v/>
      </c>
      <c r="L1560" s="105" t="str">
        <f t="shared" si="145"/>
        <v/>
      </c>
      <c r="M1560" s="105" t="str">
        <f>IF(Q1560="","",_xlfn.XLOOKUP(Q1560,立项!W:W,立项!H:H))</f>
        <v/>
      </c>
      <c r="N1560" s="109" t="str">
        <f t="shared" si="146"/>
        <v/>
      </c>
      <c r="O1560" s="109" t="str">
        <f t="shared" si="147"/>
        <v/>
      </c>
      <c r="P1560" s="110" t="str">
        <f t="shared" si="148"/>
        <v/>
      </c>
      <c r="Q1560" s="114" t="str">
        <f t="shared" si="149"/>
        <v/>
      </c>
      <c r="R1560" s="82"/>
      <c r="S1560" s="81"/>
      <c r="T1560" s="81"/>
      <c r="U1560" s="81"/>
    </row>
    <row r="1561" s="72" customFormat="1" customHeight="1" spans="2:21">
      <c r="B1561" s="73"/>
      <c r="C1561" s="74"/>
      <c r="D1561" s="74"/>
      <c r="E1561" s="74"/>
      <c r="F1561" s="75"/>
      <c r="G1561" s="76"/>
      <c r="H1561" s="77"/>
      <c r="I1561" s="108" t="str">
        <f>IF(B1561="","",_xlfn.XLOOKUP(N1561,#REF!,#REF!))</f>
        <v/>
      </c>
      <c r="J1561" s="105" t="str">
        <f>IF(B1561="","",_xlfn.XLOOKUP(N1561,#REF!,芝麻工资表!B:B))</f>
        <v/>
      </c>
      <c r="K1561" s="105" t="str">
        <f t="shared" si="144"/>
        <v/>
      </c>
      <c r="L1561" s="105" t="str">
        <f t="shared" si="145"/>
        <v/>
      </c>
      <c r="M1561" s="105" t="str">
        <f>IF(Q1561="","",_xlfn.XLOOKUP(Q1561,立项!W:W,立项!H:H))</f>
        <v/>
      </c>
      <c r="N1561" s="109" t="str">
        <f t="shared" si="146"/>
        <v/>
      </c>
      <c r="O1561" s="109" t="str">
        <f t="shared" si="147"/>
        <v/>
      </c>
      <c r="P1561" s="110" t="str">
        <f t="shared" si="148"/>
        <v/>
      </c>
      <c r="Q1561" s="114" t="str">
        <f t="shared" si="149"/>
        <v/>
      </c>
      <c r="R1561" s="82"/>
      <c r="S1561" s="81"/>
      <c r="T1561" s="81"/>
      <c r="U1561" s="81"/>
    </row>
    <row r="1562" s="72" customFormat="1" customHeight="1" spans="2:21">
      <c r="B1562" s="73"/>
      <c r="C1562" s="74"/>
      <c r="D1562" s="74"/>
      <c r="E1562" s="74"/>
      <c r="F1562" s="75"/>
      <c r="G1562" s="76"/>
      <c r="H1562" s="77"/>
      <c r="I1562" s="108" t="str">
        <f>IF(B1562="","",_xlfn.XLOOKUP(N1562,#REF!,#REF!))</f>
        <v/>
      </c>
      <c r="J1562" s="105" t="str">
        <f>IF(B1562="","",_xlfn.XLOOKUP(N1562,#REF!,芝麻工资表!B:B))</f>
        <v/>
      </c>
      <c r="K1562" s="105" t="str">
        <f t="shared" si="144"/>
        <v/>
      </c>
      <c r="L1562" s="105" t="str">
        <f t="shared" si="145"/>
        <v/>
      </c>
      <c r="M1562" s="105" t="str">
        <f>IF(Q1562="","",_xlfn.XLOOKUP(Q1562,立项!W:W,立项!H:H))</f>
        <v/>
      </c>
      <c r="N1562" s="109" t="str">
        <f t="shared" si="146"/>
        <v/>
      </c>
      <c r="O1562" s="109" t="str">
        <f t="shared" si="147"/>
        <v/>
      </c>
      <c r="P1562" s="110" t="str">
        <f t="shared" si="148"/>
        <v/>
      </c>
      <c r="Q1562" s="114" t="str">
        <f t="shared" si="149"/>
        <v/>
      </c>
      <c r="R1562" s="82"/>
      <c r="S1562" s="81"/>
      <c r="T1562" s="81"/>
      <c r="U1562" s="81"/>
    </row>
    <row r="1563" s="72" customFormat="1" customHeight="1" spans="2:21">
      <c r="B1563" s="73"/>
      <c r="C1563" s="74"/>
      <c r="D1563" s="74"/>
      <c r="E1563" s="74"/>
      <c r="F1563" s="75"/>
      <c r="G1563" s="76"/>
      <c r="H1563" s="77"/>
      <c r="I1563" s="108" t="str">
        <f>IF(B1563="","",_xlfn.XLOOKUP(N1563,#REF!,#REF!))</f>
        <v/>
      </c>
      <c r="J1563" s="105" t="str">
        <f>IF(B1563="","",_xlfn.XLOOKUP(N1563,#REF!,芝麻工资表!B:B))</f>
        <v/>
      </c>
      <c r="K1563" s="105" t="str">
        <f t="shared" si="144"/>
        <v/>
      </c>
      <c r="L1563" s="105" t="str">
        <f t="shared" si="145"/>
        <v/>
      </c>
      <c r="M1563" s="105" t="str">
        <f>IF(Q1563="","",_xlfn.XLOOKUP(Q1563,立项!W:W,立项!H:H))</f>
        <v/>
      </c>
      <c r="N1563" s="109" t="str">
        <f t="shared" si="146"/>
        <v/>
      </c>
      <c r="O1563" s="109" t="str">
        <f t="shared" si="147"/>
        <v/>
      </c>
      <c r="P1563" s="110" t="str">
        <f t="shared" si="148"/>
        <v/>
      </c>
      <c r="Q1563" s="114" t="str">
        <f t="shared" si="149"/>
        <v/>
      </c>
      <c r="R1563" s="82"/>
      <c r="S1563" s="81"/>
      <c r="T1563" s="81"/>
      <c r="U1563" s="81"/>
    </row>
    <row r="1564" s="72" customFormat="1" customHeight="1" spans="2:21">
      <c r="B1564" s="73"/>
      <c r="C1564" s="74"/>
      <c r="D1564" s="74"/>
      <c r="E1564" s="74"/>
      <c r="F1564" s="75"/>
      <c r="G1564" s="76"/>
      <c r="H1564" s="77"/>
      <c r="I1564" s="108" t="str">
        <f>IF(B1564="","",_xlfn.XLOOKUP(N1564,#REF!,#REF!))</f>
        <v/>
      </c>
      <c r="J1564" s="105" t="str">
        <f>IF(B1564="","",_xlfn.XLOOKUP(N1564,#REF!,芝麻工资表!B:B))</f>
        <v/>
      </c>
      <c r="K1564" s="105" t="str">
        <f t="shared" si="144"/>
        <v/>
      </c>
      <c r="L1564" s="105" t="str">
        <f t="shared" si="145"/>
        <v/>
      </c>
      <c r="M1564" s="105" t="str">
        <f>IF(Q1564="","",_xlfn.XLOOKUP(Q1564,立项!W:W,立项!H:H))</f>
        <v/>
      </c>
      <c r="N1564" s="109" t="str">
        <f t="shared" si="146"/>
        <v/>
      </c>
      <c r="O1564" s="109" t="str">
        <f t="shared" si="147"/>
        <v/>
      </c>
      <c r="P1564" s="110" t="str">
        <f t="shared" si="148"/>
        <v/>
      </c>
      <c r="Q1564" s="114" t="str">
        <f t="shared" si="149"/>
        <v/>
      </c>
      <c r="R1564" s="82"/>
      <c r="S1564" s="81"/>
      <c r="T1564" s="81"/>
      <c r="U1564" s="81"/>
    </row>
    <row r="1565" s="72" customFormat="1" customHeight="1" spans="2:21">
      <c r="B1565" s="73"/>
      <c r="C1565" s="74"/>
      <c r="D1565" s="74"/>
      <c r="E1565" s="74"/>
      <c r="F1565" s="75"/>
      <c r="G1565" s="76"/>
      <c r="H1565" s="77"/>
      <c r="I1565" s="108" t="str">
        <f>IF(B1565="","",_xlfn.XLOOKUP(N1565,#REF!,#REF!))</f>
        <v/>
      </c>
      <c r="J1565" s="105" t="str">
        <f>IF(B1565="","",_xlfn.XLOOKUP(N1565,#REF!,芝麻工资表!B:B))</f>
        <v/>
      </c>
      <c r="K1565" s="105" t="str">
        <f t="shared" si="144"/>
        <v/>
      </c>
      <c r="L1565" s="105" t="str">
        <f t="shared" si="145"/>
        <v/>
      </c>
      <c r="M1565" s="105" t="str">
        <f>IF(Q1565="","",_xlfn.XLOOKUP(Q1565,立项!W:W,立项!H:H))</f>
        <v/>
      </c>
      <c r="N1565" s="109" t="str">
        <f t="shared" si="146"/>
        <v/>
      </c>
      <c r="O1565" s="109" t="str">
        <f t="shared" si="147"/>
        <v/>
      </c>
      <c r="P1565" s="110" t="str">
        <f t="shared" si="148"/>
        <v/>
      </c>
      <c r="Q1565" s="114" t="str">
        <f t="shared" si="149"/>
        <v/>
      </c>
      <c r="R1565" s="82"/>
      <c r="S1565" s="81"/>
      <c r="T1565" s="81"/>
      <c r="U1565" s="81"/>
    </row>
    <row r="1566" s="72" customFormat="1" customHeight="1" spans="2:21">
      <c r="B1566" s="73"/>
      <c r="C1566" s="74"/>
      <c r="D1566" s="74"/>
      <c r="E1566" s="74"/>
      <c r="F1566" s="75"/>
      <c r="G1566" s="76"/>
      <c r="H1566" s="77"/>
      <c r="I1566" s="108" t="str">
        <f>IF(B1566="","",_xlfn.XLOOKUP(N1566,#REF!,#REF!))</f>
        <v/>
      </c>
      <c r="J1566" s="105" t="str">
        <f>IF(B1566="","",_xlfn.XLOOKUP(N1566,#REF!,芝麻工资表!B:B))</f>
        <v/>
      </c>
      <c r="K1566" s="105" t="str">
        <f t="shared" si="144"/>
        <v/>
      </c>
      <c r="L1566" s="105" t="str">
        <f t="shared" si="145"/>
        <v/>
      </c>
      <c r="M1566" s="105" t="str">
        <f>IF(Q1566="","",_xlfn.XLOOKUP(Q1566,立项!W:W,立项!H:H))</f>
        <v/>
      </c>
      <c r="N1566" s="109" t="str">
        <f t="shared" si="146"/>
        <v/>
      </c>
      <c r="O1566" s="109" t="str">
        <f t="shared" si="147"/>
        <v/>
      </c>
      <c r="P1566" s="110" t="str">
        <f t="shared" si="148"/>
        <v/>
      </c>
      <c r="Q1566" s="114" t="str">
        <f t="shared" si="149"/>
        <v/>
      </c>
      <c r="R1566" s="82"/>
      <c r="S1566" s="81"/>
      <c r="T1566" s="81"/>
      <c r="U1566" s="81"/>
    </row>
    <row r="1567" s="72" customFormat="1" customHeight="1" spans="2:21">
      <c r="B1567" s="73"/>
      <c r="C1567" s="74"/>
      <c r="D1567" s="74"/>
      <c r="E1567" s="74"/>
      <c r="F1567" s="75"/>
      <c r="G1567" s="76"/>
      <c r="H1567" s="77"/>
      <c r="I1567" s="108" t="str">
        <f>IF(B1567="","",_xlfn.XLOOKUP(N1567,#REF!,#REF!))</f>
        <v/>
      </c>
      <c r="J1567" s="105" t="str">
        <f>IF(B1567="","",_xlfn.XLOOKUP(N1567,#REF!,芝麻工资表!B:B))</f>
        <v/>
      </c>
      <c r="K1567" s="105" t="str">
        <f t="shared" si="144"/>
        <v/>
      </c>
      <c r="L1567" s="105" t="str">
        <f t="shared" si="145"/>
        <v/>
      </c>
      <c r="M1567" s="105" t="str">
        <f>IF(Q1567="","",_xlfn.XLOOKUP(Q1567,立项!W:W,立项!H:H))</f>
        <v/>
      </c>
      <c r="N1567" s="109" t="str">
        <f t="shared" si="146"/>
        <v/>
      </c>
      <c r="O1567" s="109" t="str">
        <f t="shared" si="147"/>
        <v/>
      </c>
      <c r="P1567" s="110" t="str">
        <f t="shared" si="148"/>
        <v/>
      </c>
      <c r="Q1567" s="114" t="str">
        <f t="shared" si="149"/>
        <v/>
      </c>
      <c r="R1567" s="82"/>
      <c r="S1567" s="81"/>
      <c r="T1567" s="81"/>
      <c r="U1567" s="81"/>
    </row>
    <row r="1568" s="72" customFormat="1" customHeight="1" spans="2:21">
      <c r="B1568" s="73"/>
      <c r="C1568" s="74"/>
      <c r="D1568" s="74"/>
      <c r="E1568" s="74"/>
      <c r="F1568" s="75"/>
      <c r="G1568" s="76"/>
      <c r="H1568" s="77"/>
      <c r="I1568" s="108" t="str">
        <f>IF(B1568="","",_xlfn.XLOOKUP(N1568,#REF!,#REF!))</f>
        <v/>
      </c>
      <c r="J1568" s="105" t="str">
        <f>IF(B1568="","",_xlfn.XLOOKUP(N1568,#REF!,芝麻工资表!B:B))</f>
        <v/>
      </c>
      <c r="K1568" s="105" t="str">
        <f t="shared" si="144"/>
        <v/>
      </c>
      <c r="L1568" s="105" t="str">
        <f t="shared" si="145"/>
        <v/>
      </c>
      <c r="M1568" s="105" t="str">
        <f>IF(Q1568="","",_xlfn.XLOOKUP(Q1568,立项!W:W,立项!H:H))</f>
        <v/>
      </c>
      <c r="N1568" s="109" t="str">
        <f t="shared" si="146"/>
        <v/>
      </c>
      <c r="O1568" s="109" t="str">
        <f t="shared" si="147"/>
        <v/>
      </c>
      <c r="P1568" s="110" t="str">
        <f t="shared" si="148"/>
        <v/>
      </c>
      <c r="Q1568" s="114" t="str">
        <f t="shared" si="149"/>
        <v/>
      </c>
      <c r="R1568" s="82"/>
      <c r="S1568" s="81"/>
      <c r="T1568" s="81"/>
      <c r="U1568" s="81"/>
    </row>
    <row r="1569" s="72" customFormat="1" customHeight="1" spans="2:21">
      <c r="B1569" s="73"/>
      <c r="C1569" s="74"/>
      <c r="D1569" s="74"/>
      <c r="E1569" s="74"/>
      <c r="F1569" s="75"/>
      <c r="G1569" s="76"/>
      <c r="H1569" s="77"/>
      <c r="I1569" s="108" t="str">
        <f>IF(B1569="","",_xlfn.XLOOKUP(N1569,#REF!,#REF!))</f>
        <v/>
      </c>
      <c r="J1569" s="105" t="str">
        <f>IF(B1569="","",_xlfn.XLOOKUP(N1569,#REF!,芝麻工资表!B:B))</f>
        <v/>
      </c>
      <c r="K1569" s="105" t="str">
        <f t="shared" si="144"/>
        <v/>
      </c>
      <c r="L1569" s="105" t="str">
        <f t="shared" si="145"/>
        <v/>
      </c>
      <c r="M1569" s="105" t="str">
        <f>IF(Q1569="","",_xlfn.XLOOKUP(Q1569,立项!W:W,立项!H:H))</f>
        <v/>
      </c>
      <c r="N1569" s="109" t="str">
        <f t="shared" si="146"/>
        <v/>
      </c>
      <c r="O1569" s="109" t="str">
        <f t="shared" si="147"/>
        <v/>
      </c>
      <c r="P1569" s="110" t="str">
        <f t="shared" si="148"/>
        <v/>
      </c>
      <c r="Q1569" s="114" t="str">
        <f t="shared" si="149"/>
        <v/>
      </c>
      <c r="R1569" s="82"/>
      <c r="S1569" s="81"/>
      <c r="T1569" s="81"/>
      <c r="U1569" s="81"/>
    </row>
    <row r="1570" s="72" customFormat="1" customHeight="1" spans="2:21">
      <c r="B1570" s="73"/>
      <c r="C1570" s="74"/>
      <c r="D1570" s="74"/>
      <c r="E1570" s="74"/>
      <c r="F1570" s="75"/>
      <c r="G1570" s="76"/>
      <c r="H1570" s="77"/>
      <c r="I1570" s="108" t="str">
        <f>IF(B1570="","",_xlfn.XLOOKUP(N1570,#REF!,#REF!))</f>
        <v/>
      </c>
      <c r="J1570" s="105" t="str">
        <f>IF(B1570="","",_xlfn.XLOOKUP(N1570,#REF!,芝麻工资表!B:B))</f>
        <v/>
      </c>
      <c r="K1570" s="105" t="str">
        <f t="shared" si="144"/>
        <v/>
      </c>
      <c r="L1570" s="105" t="str">
        <f t="shared" si="145"/>
        <v/>
      </c>
      <c r="M1570" s="105" t="str">
        <f>IF(Q1570="","",_xlfn.XLOOKUP(Q1570,立项!W:W,立项!H:H))</f>
        <v/>
      </c>
      <c r="N1570" s="109" t="str">
        <f t="shared" si="146"/>
        <v/>
      </c>
      <c r="O1570" s="109" t="str">
        <f t="shared" si="147"/>
        <v/>
      </c>
      <c r="P1570" s="110" t="str">
        <f t="shared" si="148"/>
        <v/>
      </c>
      <c r="Q1570" s="114" t="str">
        <f t="shared" si="149"/>
        <v/>
      </c>
      <c r="R1570" s="82"/>
      <c r="S1570" s="81"/>
      <c r="T1570" s="81"/>
      <c r="U1570" s="81"/>
    </row>
    <row r="1571" s="72" customFormat="1" customHeight="1" spans="2:21">
      <c r="B1571" s="73"/>
      <c r="C1571" s="74"/>
      <c r="D1571" s="74"/>
      <c r="E1571" s="74"/>
      <c r="F1571" s="75"/>
      <c r="G1571" s="76"/>
      <c r="H1571" s="77"/>
      <c r="I1571" s="108" t="str">
        <f>IF(B1571="","",_xlfn.XLOOKUP(N1571,#REF!,#REF!))</f>
        <v/>
      </c>
      <c r="J1571" s="105" t="str">
        <f>IF(B1571="","",_xlfn.XLOOKUP(N1571,#REF!,芝麻工资表!B:B))</f>
        <v/>
      </c>
      <c r="K1571" s="105" t="str">
        <f t="shared" si="144"/>
        <v/>
      </c>
      <c r="L1571" s="105" t="str">
        <f t="shared" si="145"/>
        <v/>
      </c>
      <c r="M1571" s="105" t="str">
        <f>IF(Q1571="","",_xlfn.XLOOKUP(Q1571,立项!W:W,立项!H:H))</f>
        <v/>
      </c>
      <c r="N1571" s="109" t="str">
        <f t="shared" si="146"/>
        <v/>
      </c>
      <c r="O1571" s="109" t="str">
        <f t="shared" si="147"/>
        <v/>
      </c>
      <c r="P1571" s="110" t="str">
        <f t="shared" si="148"/>
        <v/>
      </c>
      <c r="Q1571" s="114" t="str">
        <f t="shared" si="149"/>
        <v/>
      </c>
      <c r="R1571" s="82"/>
      <c r="S1571" s="81"/>
      <c r="T1571" s="81"/>
      <c r="U1571" s="81"/>
    </row>
    <row r="1572" s="72" customFormat="1" customHeight="1" spans="2:21">
      <c r="B1572" s="73"/>
      <c r="C1572" s="74"/>
      <c r="D1572" s="74"/>
      <c r="E1572" s="74"/>
      <c r="F1572" s="75"/>
      <c r="G1572" s="76"/>
      <c r="H1572" s="77"/>
      <c r="I1572" s="108" t="str">
        <f>IF(B1572="","",_xlfn.XLOOKUP(N1572,#REF!,#REF!))</f>
        <v/>
      </c>
      <c r="J1572" s="105" t="str">
        <f>IF(B1572="","",_xlfn.XLOOKUP(N1572,#REF!,芝麻工资表!B:B))</f>
        <v/>
      </c>
      <c r="K1572" s="105" t="str">
        <f t="shared" si="144"/>
        <v/>
      </c>
      <c r="L1572" s="105" t="str">
        <f t="shared" si="145"/>
        <v/>
      </c>
      <c r="M1572" s="105" t="str">
        <f>IF(Q1572="","",_xlfn.XLOOKUP(Q1572,立项!W:W,立项!H:H))</f>
        <v/>
      </c>
      <c r="N1572" s="109" t="str">
        <f t="shared" si="146"/>
        <v/>
      </c>
      <c r="O1572" s="109" t="str">
        <f t="shared" si="147"/>
        <v/>
      </c>
      <c r="P1572" s="110" t="str">
        <f t="shared" si="148"/>
        <v/>
      </c>
      <c r="Q1572" s="114" t="str">
        <f t="shared" si="149"/>
        <v/>
      </c>
      <c r="R1572" s="82"/>
      <c r="S1572" s="81"/>
      <c r="T1572" s="81"/>
      <c r="U1572" s="81"/>
    </row>
    <row r="1573" s="72" customFormat="1" customHeight="1" spans="2:21">
      <c r="B1573" s="73"/>
      <c r="C1573" s="74"/>
      <c r="D1573" s="74"/>
      <c r="E1573" s="74"/>
      <c r="F1573" s="75"/>
      <c r="G1573" s="76"/>
      <c r="H1573" s="77"/>
      <c r="I1573" s="108" t="str">
        <f>IF(B1573="","",_xlfn.XLOOKUP(N1573,#REF!,#REF!))</f>
        <v/>
      </c>
      <c r="J1573" s="105" t="str">
        <f>IF(B1573="","",_xlfn.XLOOKUP(N1573,#REF!,芝麻工资表!B:B))</f>
        <v/>
      </c>
      <c r="K1573" s="105" t="str">
        <f t="shared" si="144"/>
        <v/>
      </c>
      <c r="L1573" s="105" t="str">
        <f t="shared" si="145"/>
        <v/>
      </c>
      <c r="M1573" s="105" t="str">
        <f>IF(Q1573="","",_xlfn.XLOOKUP(Q1573,立项!W:W,立项!H:H))</f>
        <v/>
      </c>
      <c r="N1573" s="109" t="str">
        <f t="shared" si="146"/>
        <v/>
      </c>
      <c r="O1573" s="109" t="str">
        <f t="shared" si="147"/>
        <v/>
      </c>
      <c r="P1573" s="110" t="str">
        <f t="shared" si="148"/>
        <v/>
      </c>
      <c r="Q1573" s="114" t="str">
        <f t="shared" si="149"/>
        <v/>
      </c>
      <c r="R1573" s="82"/>
      <c r="S1573" s="81"/>
      <c r="T1573" s="81"/>
      <c r="U1573" s="81"/>
    </row>
    <row r="1574" s="72" customFormat="1" customHeight="1" spans="2:21">
      <c r="B1574" s="73"/>
      <c r="C1574" s="74"/>
      <c r="D1574" s="74"/>
      <c r="E1574" s="74"/>
      <c r="F1574" s="75"/>
      <c r="G1574" s="76"/>
      <c r="H1574" s="77"/>
      <c r="I1574" s="108" t="str">
        <f>IF(B1574="","",_xlfn.XLOOKUP(N1574,#REF!,#REF!))</f>
        <v/>
      </c>
      <c r="J1574" s="105" t="str">
        <f>IF(B1574="","",_xlfn.XLOOKUP(N1574,#REF!,芝麻工资表!B:B))</f>
        <v/>
      </c>
      <c r="K1574" s="105" t="str">
        <f t="shared" si="144"/>
        <v/>
      </c>
      <c r="L1574" s="105" t="str">
        <f t="shared" si="145"/>
        <v/>
      </c>
      <c r="M1574" s="105" t="str">
        <f>IF(Q1574="","",_xlfn.XLOOKUP(Q1574,立项!W:W,立项!H:H))</f>
        <v/>
      </c>
      <c r="N1574" s="109" t="str">
        <f t="shared" si="146"/>
        <v/>
      </c>
      <c r="O1574" s="109" t="str">
        <f t="shared" si="147"/>
        <v/>
      </c>
      <c r="P1574" s="110" t="str">
        <f t="shared" si="148"/>
        <v/>
      </c>
      <c r="Q1574" s="114" t="str">
        <f t="shared" si="149"/>
        <v/>
      </c>
      <c r="R1574" s="82"/>
      <c r="S1574" s="81"/>
      <c r="T1574" s="81"/>
      <c r="U1574" s="81"/>
    </row>
    <row r="1575" s="72" customFormat="1" customHeight="1" spans="2:21">
      <c r="B1575" s="73"/>
      <c r="C1575" s="74"/>
      <c r="D1575" s="74"/>
      <c r="E1575" s="74"/>
      <c r="F1575" s="75"/>
      <c r="G1575" s="76"/>
      <c r="H1575" s="77"/>
      <c r="I1575" s="108" t="str">
        <f>IF(B1575="","",_xlfn.XLOOKUP(N1575,#REF!,#REF!))</f>
        <v/>
      </c>
      <c r="J1575" s="105" t="str">
        <f>IF(B1575="","",_xlfn.XLOOKUP(N1575,#REF!,芝麻工资表!B:B))</f>
        <v/>
      </c>
      <c r="K1575" s="105" t="str">
        <f t="shared" si="144"/>
        <v/>
      </c>
      <c r="L1575" s="105" t="str">
        <f t="shared" si="145"/>
        <v/>
      </c>
      <c r="M1575" s="105" t="str">
        <f>IF(Q1575="","",_xlfn.XLOOKUP(Q1575,立项!W:W,立项!H:H))</f>
        <v/>
      </c>
      <c r="N1575" s="109" t="str">
        <f t="shared" si="146"/>
        <v/>
      </c>
      <c r="O1575" s="109" t="str">
        <f t="shared" si="147"/>
        <v/>
      </c>
      <c r="P1575" s="110" t="str">
        <f t="shared" si="148"/>
        <v/>
      </c>
      <c r="Q1575" s="114" t="str">
        <f t="shared" si="149"/>
        <v/>
      </c>
      <c r="R1575" s="82"/>
      <c r="S1575" s="81"/>
      <c r="T1575" s="81"/>
      <c r="U1575" s="81"/>
    </row>
    <row r="1576" s="72" customFormat="1" customHeight="1" spans="2:21">
      <c r="B1576" s="73"/>
      <c r="C1576" s="74"/>
      <c r="D1576" s="74"/>
      <c r="E1576" s="74"/>
      <c r="F1576" s="75"/>
      <c r="G1576" s="76"/>
      <c r="H1576" s="77"/>
      <c r="I1576" s="108" t="str">
        <f>IF(B1576="","",_xlfn.XLOOKUP(N1576,#REF!,#REF!))</f>
        <v/>
      </c>
      <c r="J1576" s="105" t="str">
        <f>IF(B1576="","",_xlfn.XLOOKUP(N1576,#REF!,芝麻工资表!B:B))</f>
        <v/>
      </c>
      <c r="K1576" s="105" t="str">
        <f t="shared" si="144"/>
        <v/>
      </c>
      <c r="L1576" s="105" t="str">
        <f t="shared" si="145"/>
        <v/>
      </c>
      <c r="M1576" s="105" t="str">
        <f>IF(Q1576="","",_xlfn.XLOOKUP(Q1576,立项!W:W,立项!H:H))</f>
        <v/>
      </c>
      <c r="N1576" s="109" t="str">
        <f t="shared" si="146"/>
        <v/>
      </c>
      <c r="O1576" s="109" t="str">
        <f t="shared" si="147"/>
        <v/>
      </c>
      <c r="P1576" s="110" t="str">
        <f t="shared" si="148"/>
        <v/>
      </c>
      <c r="Q1576" s="114" t="str">
        <f t="shared" si="149"/>
        <v/>
      </c>
      <c r="R1576" s="82"/>
      <c r="S1576" s="81"/>
      <c r="T1576" s="81"/>
      <c r="U1576" s="81"/>
    </row>
    <row r="1577" s="72" customFormat="1" customHeight="1" spans="2:21">
      <c r="B1577" s="73"/>
      <c r="C1577" s="74"/>
      <c r="D1577" s="74"/>
      <c r="E1577" s="74"/>
      <c r="F1577" s="75"/>
      <c r="G1577" s="76"/>
      <c r="H1577" s="77"/>
      <c r="I1577" s="108" t="str">
        <f>IF(B1577="","",_xlfn.XLOOKUP(N1577,#REF!,#REF!))</f>
        <v/>
      </c>
      <c r="J1577" s="105" t="str">
        <f>IF(B1577="","",_xlfn.XLOOKUP(N1577,#REF!,芝麻工资表!B:B))</f>
        <v/>
      </c>
      <c r="K1577" s="105" t="str">
        <f t="shared" si="144"/>
        <v/>
      </c>
      <c r="L1577" s="105" t="str">
        <f t="shared" si="145"/>
        <v/>
      </c>
      <c r="M1577" s="105" t="str">
        <f>IF(Q1577="","",_xlfn.XLOOKUP(Q1577,立项!W:W,立项!H:H))</f>
        <v/>
      </c>
      <c r="N1577" s="109" t="str">
        <f t="shared" si="146"/>
        <v/>
      </c>
      <c r="O1577" s="109" t="str">
        <f t="shared" si="147"/>
        <v/>
      </c>
      <c r="P1577" s="110" t="str">
        <f t="shared" si="148"/>
        <v/>
      </c>
      <c r="Q1577" s="114" t="str">
        <f t="shared" si="149"/>
        <v/>
      </c>
      <c r="R1577" s="82"/>
      <c r="S1577" s="81"/>
      <c r="T1577" s="81"/>
      <c r="U1577" s="81"/>
    </row>
    <row r="1578" s="72" customFormat="1" customHeight="1" spans="2:21">
      <c r="B1578" s="73"/>
      <c r="C1578" s="74"/>
      <c r="D1578" s="74"/>
      <c r="E1578" s="74"/>
      <c r="F1578" s="75"/>
      <c r="G1578" s="76"/>
      <c r="H1578" s="77"/>
      <c r="I1578" s="108" t="str">
        <f>IF(B1578="","",_xlfn.XLOOKUP(N1578,#REF!,#REF!))</f>
        <v/>
      </c>
      <c r="J1578" s="105" t="str">
        <f>IF(B1578="","",_xlfn.XLOOKUP(N1578,#REF!,芝麻工资表!B:B))</f>
        <v/>
      </c>
      <c r="K1578" s="105" t="str">
        <f t="shared" si="144"/>
        <v/>
      </c>
      <c r="L1578" s="105" t="str">
        <f t="shared" si="145"/>
        <v/>
      </c>
      <c r="M1578" s="105" t="str">
        <f>IF(Q1578="","",_xlfn.XLOOKUP(Q1578,立项!W:W,立项!H:H))</f>
        <v/>
      </c>
      <c r="N1578" s="109" t="str">
        <f t="shared" si="146"/>
        <v/>
      </c>
      <c r="O1578" s="109" t="str">
        <f t="shared" si="147"/>
        <v/>
      </c>
      <c r="P1578" s="110" t="str">
        <f t="shared" si="148"/>
        <v/>
      </c>
      <c r="Q1578" s="114" t="str">
        <f t="shared" si="149"/>
        <v/>
      </c>
      <c r="R1578" s="82"/>
      <c r="S1578" s="81"/>
      <c r="T1578" s="81"/>
      <c r="U1578" s="81"/>
    </row>
    <row r="1579" s="72" customFormat="1" customHeight="1" spans="2:21">
      <c r="B1579" s="73"/>
      <c r="C1579" s="74"/>
      <c r="D1579" s="74"/>
      <c r="E1579" s="74"/>
      <c r="F1579" s="75"/>
      <c r="G1579" s="76"/>
      <c r="H1579" s="77"/>
      <c r="I1579" s="108" t="str">
        <f>IF(B1579="","",_xlfn.XLOOKUP(N1579,#REF!,#REF!))</f>
        <v/>
      </c>
      <c r="J1579" s="105" t="str">
        <f>IF(B1579="","",_xlfn.XLOOKUP(N1579,#REF!,芝麻工资表!B:B))</f>
        <v/>
      </c>
      <c r="K1579" s="105" t="str">
        <f t="shared" si="144"/>
        <v/>
      </c>
      <c r="L1579" s="105" t="str">
        <f t="shared" si="145"/>
        <v/>
      </c>
      <c r="M1579" s="105" t="str">
        <f>IF(Q1579="","",_xlfn.XLOOKUP(Q1579,立项!W:W,立项!H:H))</f>
        <v/>
      </c>
      <c r="N1579" s="109" t="str">
        <f t="shared" si="146"/>
        <v/>
      </c>
      <c r="O1579" s="109" t="str">
        <f t="shared" si="147"/>
        <v/>
      </c>
      <c r="P1579" s="110" t="str">
        <f t="shared" si="148"/>
        <v/>
      </c>
      <c r="Q1579" s="114" t="str">
        <f t="shared" si="149"/>
        <v/>
      </c>
      <c r="R1579" s="82"/>
      <c r="S1579" s="81"/>
      <c r="T1579" s="81"/>
      <c r="U1579" s="81"/>
    </row>
    <row r="1580" s="72" customFormat="1" customHeight="1" spans="2:21">
      <c r="B1580" s="73"/>
      <c r="C1580" s="74"/>
      <c r="D1580" s="74"/>
      <c r="E1580" s="74"/>
      <c r="F1580" s="75"/>
      <c r="G1580" s="76"/>
      <c r="H1580" s="77"/>
      <c r="I1580" s="108" t="str">
        <f>IF(B1580="","",_xlfn.XLOOKUP(N1580,#REF!,#REF!))</f>
        <v/>
      </c>
      <c r="J1580" s="105" t="str">
        <f>IF(B1580="","",_xlfn.XLOOKUP(N1580,#REF!,芝麻工资表!B:B))</f>
        <v/>
      </c>
      <c r="K1580" s="105" t="str">
        <f t="shared" si="144"/>
        <v/>
      </c>
      <c r="L1580" s="105" t="str">
        <f t="shared" si="145"/>
        <v/>
      </c>
      <c r="M1580" s="105" t="str">
        <f>IF(Q1580="","",_xlfn.XLOOKUP(Q1580,立项!W:W,立项!H:H))</f>
        <v/>
      </c>
      <c r="N1580" s="109" t="str">
        <f t="shared" si="146"/>
        <v/>
      </c>
      <c r="O1580" s="109" t="str">
        <f t="shared" si="147"/>
        <v/>
      </c>
      <c r="P1580" s="110" t="str">
        <f t="shared" si="148"/>
        <v/>
      </c>
      <c r="Q1580" s="114" t="str">
        <f t="shared" si="149"/>
        <v/>
      </c>
      <c r="R1580" s="82"/>
      <c r="S1580" s="81"/>
      <c r="T1580" s="81"/>
      <c r="U1580" s="81"/>
    </row>
    <row r="1581" s="72" customFormat="1" customHeight="1" spans="2:21">
      <c r="B1581" s="73"/>
      <c r="C1581" s="74"/>
      <c r="D1581" s="74"/>
      <c r="E1581" s="74"/>
      <c r="F1581" s="75"/>
      <c r="G1581" s="76"/>
      <c r="H1581" s="77"/>
      <c r="I1581" s="108" t="str">
        <f>IF(B1581="","",_xlfn.XLOOKUP(N1581,#REF!,#REF!))</f>
        <v/>
      </c>
      <c r="J1581" s="105" t="str">
        <f>IF(B1581="","",_xlfn.XLOOKUP(N1581,#REF!,芝麻工资表!B:B))</f>
        <v/>
      </c>
      <c r="K1581" s="105" t="str">
        <f t="shared" si="144"/>
        <v/>
      </c>
      <c r="L1581" s="105" t="str">
        <f t="shared" si="145"/>
        <v/>
      </c>
      <c r="M1581" s="105" t="str">
        <f>IF(Q1581="","",_xlfn.XLOOKUP(Q1581,立项!W:W,立项!H:H))</f>
        <v/>
      </c>
      <c r="N1581" s="109" t="str">
        <f t="shared" si="146"/>
        <v/>
      </c>
      <c r="O1581" s="109" t="str">
        <f t="shared" si="147"/>
        <v/>
      </c>
      <c r="P1581" s="110" t="str">
        <f t="shared" si="148"/>
        <v/>
      </c>
      <c r="Q1581" s="114" t="str">
        <f t="shared" si="149"/>
        <v/>
      </c>
      <c r="R1581" s="82"/>
      <c r="S1581" s="81"/>
      <c r="T1581" s="81"/>
      <c r="U1581" s="81"/>
    </row>
    <row r="1582" s="72" customFormat="1" customHeight="1" spans="2:21">
      <c r="B1582" s="73"/>
      <c r="C1582" s="74"/>
      <c r="D1582" s="74"/>
      <c r="E1582" s="74"/>
      <c r="F1582" s="75"/>
      <c r="G1582" s="76"/>
      <c r="H1582" s="77"/>
      <c r="I1582" s="108" t="str">
        <f>IF(B1582="","",_xlfn.XLOOKUP(N1582,#REF!,#REF!))</f>
        <v/>
      </c>
      <c r="J1582" s="105" t="str">
        <f>IF(B1582="","",_xlfn.XLOOKUP(N1582,#REF!,芝麻工资表!B:B))</f>
        <v/>
      </c>
      <c r="K1582" s="105" t="str">
        <f t="shared" si="144"/>
        <v/>
      </c>
      <c r="L1582" s="105" t="str">
        <f t="shared" si="145"/>
        <v/>
      </c>
      <c r="M1582" s="105" t="str">
        <f>IF(Q1582="","",_xlfn.XLOOKUP(Q1582,立项!W:W,立项!H:H))</f>
        <v/>
      </c>
      <c r="N1582" s="109" t="str">
        <f t="shared" si="146"/>
        <v/>
      </c>
      <c r="O1582" s="109" t="str">
        <f t="shared" si="147"/>
        <v/>
      </c>
      <c r="P1582" s="110" t="str">
        <f t="shared" si="148"/>
        <v/>
      </c>
      <c r="Q1582" s="114" t="str">
        <f t="shared" si="149"/>
        <v/>
      </c>
      <c r="R1582" s="82"/>
      <c r="S1582" s="81"/>
      <c r="T1582" s="81"/>
      <c r="U1582" s="81"/>
    </row>
    <row r="1583" s="72" customFormat="1" customHeight="1" spans="2:21">
      <c r="B1583" s="73"/>
      <c r="C1583" s="74"/>
      <c r="D1583" s="74"/>
      <c r="E1583" s="74"/>
      <c r="F1583" s="75"/>
      <c r="G1583" s="76"/>
      <c r="H1583" s="77"/>
      <c r="I1583" s="108" t="str">
        <f>IF(B1583="","",_xlfn.XLOOKUP(N1583,#REF!,#REF!))</f>
        <v/>
      </c>
      <c r="J1583" s="105" t="str">
        <f>IF(B1583="","",_xlfn.XLOOKUP(N1583,#REF!,芝麻工资表!B:B))</f>
        <v/>
      </c>
      <c r="K1583" s="105" t="str">
        <f t="shared" si="144"/>
        <v/>
      </c>
      <c r="L1583" s="105" t="str">
        <f t="shared" si="145"/>
        <v/>
      </c>
      <c r="M1583" s="105" t="str">
        <f>IF(Q1583="","",_xlfn.XLOOKUP(Q1583,立项!W:W,立项!H:H))</f>
        <v/>
      </c>
      <c r="N1583" s="109" t="str">
        <f t="shared" si="146"/>
        <v/>
      </c>
      <c r="O1583" s="109" t="str">
        <f t="shared" si="147"/>
        <v/>
      </c>
      <c r="P1583" s="110" t="str">
        <f t="shared" si="148"/>
        <v/>
      </c>
      <c r="Q1583" s="114" t="str">
        <f t="shared" si="149"/>
        <v/>
      </c>
      <c r="R1583" s="82"/>
      <c r="S1583" s="81"/>
      <c r="T1583" s="81"/>
      <c r="U1583" s="81"/>
    </row>
    <row r="1584" s="72" customFormat="1" customHeight="1" spans="2:21">
      <c r="B1584" s="73"/>
      <c r="C1584" s="74"/>
      <c r="D1584" s="74"/>
      <c r="E1584" s="74"/>
      <c r="F1584" s="75"/>
      <c r="G1584" s="76"/>
      <c r="H1584" s="77"/>
      <c r="I1584" s="108" t="str">
        <f>IF(B1584="","",_xlfn.XLOOKUP(N1584,#REF!,#REF!))</f>
        <v/>
      </c>
      <c r="J1584" s="105" t="str">
        <f>IF(B1584="","",_xlfn.XLOOKUP(N1584,#REF!,芝麻工资表!B:B))</f>
        <v/>
      </c>
      <c r="K1584" s="105" t="str">
        <f t="shared" si="144"/>
        <v/>
      </c>
      <c r="L1584" s="105" t="str">
        <f t="shared" si="145"/>
        <v/>
      </c>
      <c r="M1584" s="105" t="str">
        <f>IF(Q1584="","",_xlfn.XLOOKUP(Q1584,立项!W:W,立项!H:H))</f>
        <v/>
      </c>
      <c r="N1584" s="109" t="str">
        <f t="shared" si="146"/>
        <v/>
      </c>
      <c r="O1584" s="109" t="str">
        <f t="shared" si="147"/>
        <v/>
      </c>
      <c r="P1584" s="110" t="str">
        <f t="shared" si="148"/>
        <v/>
      </c>
      <c r="Q1584" s="114" t="str">
        <f t="shared" si="149"/>
        <v/>
      </c>
      <c r="R1584" s="82"/>
      <c r="S1584" s="81"/>
      <c r="T1584" s="81"/>
      <c r="U1584" s="81"/>
    </row>
    <row r="1585" s="72" customFormat="1" customHeight="1" spans="2:21">
      <c r="B1585" s="73"/>
      <c r="C1585" s="74"/>
      <c r="D1585" s="74"/>
      <c r="E1585" s="74"/>
      <c r="F1585" s="75"/>
      <c r="G1585" s="76"/>
      <c r="H1585" s="77"/>
      <c r="I1585" s="108" t="str">
        <f>IF(B1585="","",_xlfn.XLOOKUP(N1585,#REF!,#REF!))</f>
        <v/>
      </c>
      <c r="J1585" s="105" t="str">
        <f>IF(B1585="","",_xlfn.XLOOKUP(N1585,#REF!,芝麻工资表!B:B))</f>
        <v/>
      </c>
      <c r="K1585" s="105" t="str">
        <f t="shared" si="144"/>
        <v/>
      </c>
      <c r="L1585" s="105" t="str">
        <f t="shared" si="145"/>
        <v/>
      </c>
      <c r="M1585" s="105" t="str">
        <f>IF(Q1585="","",_xlfn.XLOOKUP(Q1585,立项!W:W,立项!H:H))</f>
        <v/>
      </c>
      <c r="N1585" s="109" t="str">
        <f t="shared" si="146"/>
        <v/>
      </c>
      <c r="O1585" s="109" t="str">
        <f t="shared" si="147"/>
        <v/>
      </c>
      <c r="P1585" s="110" t="str">
        <f t="shared" si="148"/>
        <v/>
      </c>
      <c r="Q1585" s="114" t="str">
        <f t="shared" si="149"/>
        <v/>
      </c>
      <c r="R1585" s="82"/>
      <c r="S1585" s="81"/>
      <c r="T1585" s="81"/>
      <c r="U1585" s="81"/>
    </row>
    <row r="1586" s="72" customFormat="1" customHeight="1" spans="2:21">
      <c r="B1586" s="73"/>
      <c r="C1586" s="74"/>
      <c r="D1586" s="74"/>
      <c r="E1586" s="74"/>
      <c r="F1586" s="75"/>
      <c r="G1586" s="76"/>
      <c r="H1586" s="77"/>
      <c r="I1586" s="108" t="str">
        <f>IF(B1586="","",_xlfn.XLOOKUP(N1586,#REF!,#REF!))</f>
        <v/>
      </c>
      <c r="J1586" s="105" t="str">
        <f>IF(B1586="","",_xlfn.XLOOKUP(N1586,#REF!,芝麻工资表!B:B))</f>
        <v/>
      </c>
      <c r="K1586" s="105" t="str">
        <f t="shared" si="144"/>
        <v/>
      </c>
      <c r="L1586" s="105" t="str">
        <f t="shared" si="145"/>
        <v/>
      </c>
      <c r="M1586" s="105" t="str">
        <f>IF(Q1586="","",_xlfn.XLOOKUP(Q1586,立项!W:W,立项!H:H))</f>
        <v/>
      </c>
      <c r="N1586" s="109" t="str">
        <f t="shared" si="146"/>
        <v/>
      </c>
      <c r="O1586" s="109" t="str">
        <f t="shared" si="147"/>
        <v/>
      </c>
      <c r="P1586" s="110" t="str">
        <f t="shared" si="148"/>
        <v/>
      </c>
      <c r="Q1586" s="114" t="str">
        <f t="shared" si="149"/>
        <v/>
      </c>
      <c r="R1586" s="82"/>
      <c r="S1586" s="81"/>
      <c r="T1586" s="81"/>
      <c r="U1586" s="81"/>
    </row>
    <row r="1587" s="72" customFormat="1" customHeight="1" spans="2:21">
      <c r="B1587" s="73"/>
      <c r="C1587" s="74"/>
      <c r="D1587" s="74"/>
      <c r="E1587" s="74"/>
      <c r="F1587" s="75"/>
      <c r="G1587" s="76"/>
      <c r="H1587" s="77"/>
      <c r="I1587" s="108" t="str">
        <f>IF(B1587="","",_xlfn.XLOOKUP(N1587,#REF!,#REF!))</f>
        <v/>
      </c>
      <c r="J1587" s="105" t="str">
        <f>IF(B1587="","",_xlfn.XLOOKUP(N1587,#REF!,芝麻工资表!B:B))</f>
        <v/>
      </c>
      <c r="K1587" s="105" t="str">
        <f t="shared" si="144"/>
        <v/>
      </c>
      <c r="L1587" s="105" t="str">
        <f t="shared" si="145"/>
        <v/>
      </c>
      <c r="M1587" s="105" t="str">
        <f>IF(Q1587="","",_xlfn.XLOOKUP(Q1587,立项!W:W,立项!H:H))</f>
        <v/>
      </c>
      <c r="N1587" s="109" t="str">
        <f t="shared" si="146"/>
        <v/>
      </c>
      <c r="O1587" s="109" t="str">
        <f t="shared" si="147"/>
        <v/>
      </c>
      <c r="P1587" s="110" t="str">
        <f t="shared" si="148"/>
        <v/>
      </c>
      <c r="Q1587" s="114" t="str">
        <f t="shared" si="149"/>
        <v/>
      </c>
      <c r="R1587" s="82"/>
      <c r="S1587" s="81"/>
      <c r="T1587" s="81"/>
      <c r="U1587" s="81"/>
    </row>
    <row r="1588" s="72" customFormat="1" customHeight="1" spans="2:21">
      <c r="B1588" s="73"/>
      <c r="C1588" s="74"/>
      <c r="D1588" s="74"/>
      <c r="E1588" s="74"/>
      <c r="F1588" s="75"/>
      <c r="G1588" s="76"/>
      <c r="H1588" s="77"/>
      <c r="I1588" s="108" t="str">
        <f>IF(B1588="","",_xlfn.XLOOKUP(N1588,#REF!,#REF!))</f>
        <v/>
      </c>
      <c r="J1588" s="105" t="str">
        <f>IF(B1588="","",_xlfn.XLOOKUP(N1588,#REF!,芝麻工资表!B:B))</f>
        <v/>
      </c>
      <c r="K1588" s="105" t="str">
        <f t="shared" si="144"/>
        <v/>
      </c>
      <c r="L1588" s="105" t="str">
        <f t="shared" si="145"/>
        <v/>
      </c>
      <c r="M1588" s="105" t="str">
        <f>IF(Q1588="","",_xlfn.XLOOKUP(Q1588,立项!W:W,立项!H:H))</f>
        <v/>
      </c>
      <c r="N1588" s="109" t="str">
        <f t="shared" si="146"/>
        <v/>
      </c>
      <c r="O1588" s="109" t="str">
        <f t="shared" si="147"/>
        <v/>
      </c>
      <c r="P1588" s="110" t="str">
        <f t="shared" si="148"/>
        <v/>
      </c>
      <c r="Q1588" s="114" t="str">
        <f t="shared" si="149"/>
        <v/>
      </c>
      <c r="R1588" s="82"/>
      <c r="S1588" s="81"/>
      <c r="T1588" s="81"/>
      <c r="U1588" s="81"/>
    </row>
    <row r="1589" s="72" customFormat="1" customHeight="1" spans="2:21">
      <c r="B1589" s="73"/>
      <c r="C1589" s="74"/>
      <c r="D1589" s="74"/>
      <c r="E1589" s="74"/>
      <c r="F1589" s="75"/>
      <c r="G1589" s="76"/>
      <c r="H1589" s="77"/>
      <c r="I1589" s="108" t="str">
        <f>IF(B1589="","",_xlfn.XLOOKUP(N1589,#REF!,#REF!))</f>
        <v/>
      </c>
      <c r="J1589" s="105" t="str">
        <f>IF(B1589="","",_xlfn.XLOOKUP(N1589,#REF!,芝麻工资表!B:B))</f>
        <v/>
      </c>
      <c r="K1589" s="105" t="str">
        <f t="shared" si="144"/>
        <v/>
      </c>
      <c r="L1589" s="105" t="str">
        <f t="shared" si="145"/>
        <v/>
      </c>
      <c r="M1589" s="105" t="str">
        <f>IF(Q1589="","",_xlfn.XLOOKUP(Q1589,立项!W:W,立项!H:H))</f>
        <v/>
      </c>
      <c r="N1589" s="109" t="str">
        <f t="shared" si="146"/>
        <v/>
      </c>
      <c r="O1589" s="109" t="str">
        <f t="shared" si="147"/>
        <v/>
      </c>
      <c r="P1589" s="110" t="str">
        <f t="shared" si="148"/>
        <v/>
      </c>
      <c r="Q1589" s="114" t="str">
        <f t="shared" si="149"/>
        <v/>
      </c>
      <c r="R1589" s="82"/>
      <c r="S1589" s="81"/>
      <c r="T1589" s="81"/>
      <c r="U1589" s="81"/>
    </row>
    <row r="1590" s="72" customFormat="1" customHeight="1" spans="2:21">
      <c r="B1590" s="73"/>
      <c r="C1590" s="74"/>
      <c r="D1590" s="74"/>
      <c r="E1590" s="74"/>
      <c r="F1590" s="75"/>
      <c r="G1590" s="76"/>
      <c r="H1590" s="77"/>
      <c r="I1590" s="108" t="str">
        <f>IF(B1590="","",_xlfn.XLOOKUP(N1590,#REF!,#REF!))</f>
        <v/>
      </c>
      <c r="J1590" s="105" t="str">
        <f>IF(B1590="","",_xlfn.XLOOKUP(N1590,#REF!,芝麻工资表!B:B))</f>
        <v/>
      </c>
      <c r="K1590" s="105" t="str">
        <f t="shared" si="144"/>
        <v/>
      </c>
      <c r="L1590" s="105" t="str">
        <f t="shared" si="145"/>
        <v/>
      </c>
      <c r="M1590" s="105" t="str">
        <f>IF(Q1590="","",_xlfn.XLOOKUP(Q1590,立项!W:W,立项!H:H))</f>
        <v/>
      </c>
      <c r="N1590" s="109" t="str">
        <f t="shared" si="146"/>
        <v/>
      </c>
      <c r="O1590" s="109" t="str">
        <f t="shared" si="147"/>
        <v/>
      </c>
      <c r="P1590" s="110" t="str">
        <f t="shared" si="148"/>
        <v/>
      </c>
      <c r="Q1590" s="114" t="str">
        <f t="shared" si="149"/>
        <v/>
      </c>
      <c r="R1590" s="82"/>
      <c r="S1590" s="81"/>
      <c r="T1590" s="81"/>
      <c r="U1590" s="81"/>
    </row>
    <row r="1591" s="72" customFormat="1" customHeight="1" spans="2:21">
      <c r="B1591" s="73"/>
      <c r="C1591" s="74"/>
      <c r="D1591" s="74"/>
      <c r="E1591" s="74"/>
      <c r="F1591" s="75"/>
      <c r="G1591" s="76"/>
      <c r="H1591" s="77"/>
      <c r="I1591" s="108" t="str">
        <f>IF(B1591="","",_xlfn.XLOOKUP(N1591,#REF!,#REF!))</f>
        <v/>
      </c>
      <c r="J1591" s="105" t="str">
        <f>IF(B1591="","",_xlfn.XLOOKUP(N1591,#REF!,芝麻工资表!B:B))</f>
        <v/>
      </c>
      <c r="K1591" s="105" t="str">
        <f t="shared" si="144"/>
        <v/>
      </c>
      <c r="L1591" s="105" t="str">
        <f t="shared" si="145"/>
        <v/>
      </c>
      <c r="M1591" s="105" t="str">
        <f>IF(Q1591="","",_xlfn.XLOOKUP(Q1591,立项!W:W,立项!H:H))</f>
        <v/>
      </c>
      <c r="N1591" s="109" t="str">
        <f t="shared" si="146"/>
        <v/>
      </c>
      <c r="O1591" s="109" t="str">
        <f t="shared" si="147"/>
        <v/>
      </c>
      <c r="P1591" s="110" t="str">
        <f t="shared" si="148"/>
        <v/>
      </c>
      <c r="Q1591" s="114" t="str">
        <f t="shared" si="149"/>
        <v/>
      </c>
      <c r="R1591" s="82"/>
      <c r="S1591" s="81"/>
      <c r="T1591" s="81"/>
      <c r="U1591" s="81"/>
    </row>
    <row r="1592" s="72" customFormat="1" customHeight="1" spans="2:21">
      <c r="B1592" s="73"/>
      <c r="C1592" s="74"/>
      <c r="D1592" s="74"/>
      <c r="E1592" s="74"/>
      <c r="F1592" s="75"/>
      <c r="G1592" s="76"/>
      <c r="H1592" s="77"/>
      <c r="I1592" s="108" t="str">
        <f>IF(B1592="","",_xlfn.XLOOKUP(N1592,#REF!,#REF!))</f>
        <v/>
      </c>
      <c r="J1592" s="105" t="str">
        <f>IF(B1592="","",_xlfn.XLOOKUP(N1592,#REF!,芝麻工资表!B:B))</f>
        <v/>
      </c>
      <c r="K1592" s="105" t="str">
        <f t="shared" si="144"/>
        <v/>
      </c>
      <c r="L1592" s="105" t="str">
        <f t="shared" si="145"/>
        <v/>
      </c>
      <c r="M1592" s="105" t="str">
        <f>IF(Q1592="","",_xlfn.XLOOKUP(Q1592,立项!W:W,立项!H:H))</f>
        <v/>
      </c>
      <c r="N1592" s="109" t="str">
        <f t="shared" si="146"/>
        <v/>
      </c>
      <c r="O1592" s="109" t="str">
        <f t="shared" si="147"/>
        <v/>
      </c>
      <c r="P1592" s="110" t="str">
        <f t="shared" si="148"/>
        <v/>
      </c>
      <c r="Q1592" s="114" t="str">
        <f t="shared" si="149"/>
        <v/>
      </c>
      <c r="R1592" s="82"/>
      <c r="S1592" s="81"/>
      <c r="T1592" s="81"/>
      <c r="U1592" s="81"/>
    </row>
    <row r="1593" s="72" customFormat="1" customHeight="1" spans="2:21">
      <c r="B1593" s="73"/>
      <c r="C1593" s="74"/>
      <c r="D1593" s="74"/>
      <c r="E1593" s="74"/>
      <c r="F1593" s="75"/>
      <c r="G1593" s="76"/>
      <c r="H1593" s="77"/>
      <c r="I1593" s="108" t="str">
        <f>IF(B1593="","",_xlfn.XLOOKUP(N1593,#REF!,#REF!))</f>
        <v/>
      </c>
      <c r="J1593" s="105" t="str">
        <f>IF(B1593="","",_xlfn.XLOOKUP(N1593,#REF!,芝麻工资表!B:B))</f>
        <v/>
      </c>
      <c r="K1593" s="105" t="str">
        <f t="shared" si="144"/>
        <v/>
      </c>
      <c r="L1593" s="105" t="str">
        <f t="shared" si="145"/>
        <v/>
      </c>
      <c r="M1593" s="105" t="str">
        <f>IF(Q1593="","",_xlfn.XLOOKUP(Q1593,立项!W:W,立项!H:H))</f>
        <v/>
      </c>
      <c r="N1593" s="109" t="str">
        <f t="shared" si="146"/>
        <v/>
      </c>
      <c r="O1593" s="109" t="str">
        <f t="shared" si="147"/>
        <v/>
      </c>
      <c r="P1593" s="110" t="str">
        <f t="shared" si="148"/>
        <v/>
      </c>
      <c r="Q1593" s="114" t="str">
        <f t="shared" si="149"/>
        <v/>
      </c>
      <c r="R1593" s="82"/>
      <c r="S1593" s="81"/>
      <c r="T1593" s="81"/>
      <c r="U1593" s="81"/>
    </row>
    <row r="1594" s="72" customFormat="1" customHeight="1" spans="2:21">
      <c r="B1594" s="73"/>
      <c r="C1594" s="74"/>
      <c r="D1594" s="74"/>
      <c r="E1594" s="74"/>
      <c r="F1594" s="75"/>
      <c r="G1594" s="76"/>
      <c r="H1594" s="77"/>
      <c r="I1594" s="108" t="str">
        <f>IF(B1594="","",_xlfn.XLOOKUP(N1594,#REF!,#REF!))</f>
        <v/>
      </c>
      <c r="J1594" s="105" t="str">
        <f>IF(B1594="","",_xlfn.XLOOKUP(N1594,#REF!,芝麻工资表!B:B))</f>
        <v/>
      </c>
      <c r="K1594" s="105" t="str">
        <f t="shared" si="144"/>
        <v/>
      </c>
      <c r="L1594" s="105" t="str">
        <f t="shared" si="145"/>
        <v/>
      </c>
      <c r="M1594" s="105" t="str">
        <f>IF(Q1594="","",_xlfn.XLOOKUP(Q1594,立项!W:W,立项!H:H))</f>
        <v/>
      </c>
      <c r="N1594" s="109" t="str">
        <f t="shared" si="146"/>
        <v/>
      </c>
      <c r="O1594" s="109" t="str">
        <f t="shared" si="147"/>
        <v/>
      </c>
      <c r="P1594" s="110" t="str">
        <f t="shared" si="148"/>
        <v/>
      </c>
      <c r="Q1594" s="114" t="str">
        <f t="shared" si="149"/>
        <v/>
      </c>
      <c r="R1594" s="82"/>
      <c r="S1594" s="81"/>
      <c r="T1594" s="81"/>
      <c r="U1594" s="81"/>
    </row>
    <row r="1595" s="72" customFormat="1" customHeight="1" spans="2:21">
      <c r="B1595" s="73"/>
      <c r="C1595" s="74"/>
      <c r="D1595" s="74"/>
      <c r="E1595" s="74"/>
      <c r="F1595" s="75"/>
      <c r="G1595" s="76"/>
      <c r="H1595" s="77"/>
      <c r="I1595" s="108" t="str">
        <f>IF(B1595="","",_xlfn.XLOOKUP(N1595,#REF!,#REF!))</f>
        <v/>
      </c>
      <c r="J1595" s="105" t="str">
        <f>IF(B1595="","",_xlfn.XLOOKUP(N1595,#REF!,芝麻工资表!B:B))</f>
        <v/>
      </c>
      <c r="K1595" s="105" t="str">
        <f t="shared" si="144"/>
        <v/>
      </c>
      <c r="L1595" s="105" t="str">
        <f t="shared" si="145"/>
        <v/>
      </c>
      <c r="M1595" s="105" t="str">
        <f>IF(Q1595="","",_xlfn.XLOOKUP(Q1595,立项!W:W,立项!H:H))</f>
        <v/>
      </c>
      <c r="N1595" s="109" t="str">
        <f t="shared" si="146"/>
        <v/>
      </c>
      <c r="O1595" s="109" t="str">
        <f t="shared" si="147"/>
        <v/>
      </c>
      <c r="P1595" s="110" t="str">
        <f t="shared" si="148"/>
        <v/>
      </c>
      <c r="Q1595" s="114" t="str">
        <f t="shared" si="149"/>
        <v/>
      </c>
      <c r="R1595" s="82"/>
      <c r="S1595" s="81"/>
      <c r="T1595" s="81"/>
      <c r="U1595" s="81"/>
    </row>
    <row r="1596" s="72" customFormat="1" customHeight="1" spans="2:21">
      <c r="B1596" s="73"/>
      <c r="C1596" s="74"/>
      <c r="D1596" s="74"/>
      <c r="E1596" s="74"/>
      <c r="F1596" s="75"/>
      <c r="G1596" s="76"/>
      <c r="H1596" s="77"/>
      <c r="I1596" s="108" t="str">
        <f>IF(B1596="","",_xlfn.XLOOKUP(N1596,#REF!,#REF!))</f>
        <v/>
      </c>
      <c r="J1596" s="105" t="str">
        <f>IF(B1596="","",_xlfn.XLOOKUP(N1596,#REF!,芝麻工资表!B:B))</f>
        <v/>
      </c>
      <c r="K1596" s="105" t="str">
        <f t="shared" si="144"/>
        <v/>
      </c>
      <c r="L1596" s="105" t="str">
        <f t="shared" si="145"/>
        <v/>
      </c>
      <c r="M1596" s="105" t="str">
        <f>IF(Q1596="","",_xlfn.XLOOKUP(Q1596,立项!W:W,立项!H:H))</f>
        <v/>
      </c>
      <c r="N1596" s="109" t="str">
        <f t="shared" si="146"/>
        <v/>
      </c>
      <c r="O1596" s="109" t="str">
        <f t="shared" si="147"/>
        <v/>
      </c>
      <c r="P1596" s="110" t="str">
        <f t="shared" si="148"/>
        <v/>
      </c>
      <c r="Q1596" s="114" t="str">
        <f t="shared" si="149"/>
        <v/>
      </c>
      <c r="R1596" s="82"/>
      <c r="S1596" s="81"/>
      <c r="T1596" s="81"/>
      <c r="U1596" s="81"/>
    </row>
    <row r="1597" s="72" customFormat="1" customHeight="1" spans="2:21">
      <c r="B1597" s="73"/>
      <c r="C1597" s="74"/>
      <c r="D1597" s="74"/>
      <c r="E1597" s="74"/>
      <c r="F1597" s="75"/>
      <c r="G1597" s="76"/>
      <c r="H1597" s="77"/>
      <c r="I1597" s="108" t="str">
        <f>IF(B1597="","",_xlfn.XLOOKUP(N1597,#REF!,#REF!))</f>
        <v/>
      </c>
      <c r="J1597" s="105" t="str">
        <f>IF(B1597="","",_xlfn.XLOOKUP(N1597,#REF!,芝麻工资表!B:B))</f>
        <v/>
      </c>
      <c r="K1597" s="105" t="str">
        <f t="shared" si="144"/>
        <v/>
      </c>
      <c r="L1597" s="105" t="str">
        <f t="shared" si="145"/>
        <v/>
      </c>
      <c r="M1597" s="105" t="str">
        <f>IF(Q1597="","",_xlfn.XLOOKUP(Q1597,立项!W:W,立项!H:H))</f>
        <v/>
      </c>
      <c r="N1597" s="109" t="str">
        <f t="shared" si="146"/>
        <v/>
      </c>
      <c r="O1597" s="109" t="str">
        <f t="shared" si="147"/>
        <v/>
      </c>
      <c r="P1597" s="110" t="str">
        <f t="shared" si="148"/>
        <v/>
      </c>
      <c r="Q1597" s="114" t="str">
        <f t="shared" si="149"/>
        <v/>
      </c>
      <c r="R1597" s="82"/>
      <c r="S1597" s="81"/>
      <c r="T1597" s="81"/>
      <c r="U1597" s="81"/>
    </row>
    <row r="1598" s="72" customFormat="1" customHeight="1" spans="2:21">
      <c r="B1598" s="73"/>
      <c r="C1598" s="74"/>
      <c r="D1598" s="74"/>
      <c r="E1598" s="74"/>
      <c r="F1598" s="75"/>
      <c r="G1598" s="76"/>
      <c r="H1598" s="77"/>
      <c r="I1598" s="108" t="str">
        <f>IF(B1598="","",_xlfn.XLOOKUP(N1598,#REF!,#REF!))</f>
        <v/>
      </c>
      <c r="J1598" s="105" t="str">
        <f>IF(B1598="","",_xlfn.XLOOKUP(N1598,#REF!,芝麻工资表!B:B))</f>
        <v/>
      </c>
      <c r="K1598" s="105" t="str">
        <f t="shared" si="144"/>
        <v/>
      </c>
      <c r="L1598" s="105" t="str">
        <f t="shared" si="145"/>
        <v/>
      </c>
      <c r="M1598" s="105" t="str">
        <f>IF(Q1598="","",_xlfn.XLOOKUP(Q1598,立项!W:W,立项!H:H))</f>
        <v/>
      </c>
      <c r="N1598" s="109" t="str">
        <f t="shared" si="146"/>
        <v/>
      </c>
      <c r="O1598" s="109" t="str">
        <f t="shared" si="147"/>
        <v/>
      </c>
      <c r="P1598" s="110" t="str">
        <f t="shared" si="148"/>
        <v/>
      </c>
      <c r="Q1598" s="114" t="str">
        <f t="shared" si="149"/>
        <v/>
      </c>
      <c r="R1598" s="82"/>
      <c r="S1598" s="81"/>
      <c r="T1598" s="81"/>
      <c r="U1598" s="81"/>
    </row>
    <row r="1599" s="72" customFormat="1" customHeight="1" spans="2:21">
      <c r="B1599" s="73"/>
      <c r="C1599" s="74"/>
      <c r="D1599" s="74"/>
      <c r="E1599" s="74"/>
      <c r="F1599" s="75"/>
      <c r="G1599" s="76"/>
      <c r="H1599" s="77"/>
      <c r="I1599" s="108" t="str">
        <f>IF(B1599="","",_xlfn.XLOOKUP(N1599,#REF!,#REF!))</f>
        <v/>
      </c>
      <c r="J1599" s="105" t="str">
        <f>IF(B1599="","",_xlfn.XLOOKUP(N1599,#REF!,芝麻工资表!B:B))</f>
        <v/>
      </c>
      <c r="K1599" s="105" t="str">
        <f t="shared" si="144"/>
        <v/>
      </c>
      <c r="L1599" s="105" t="str">
        <f t="shared" si="145"/>
        <v/>
      </c>
      <c r="M1599" s="105" t="str">
        <f>IF(Q1599="","",_xlfn.XLOOKUP(Q1599,立项!W:W,立项!H:H))</f>
        <v/>
      </c>
      <c r="N1599" s="109" t="str">
        <f t="shared" si="146"/>
        <v/>
      </c>
      <c r="O1599" s="109" t="str">
        <f t="shared" si="147"/>
        <v/>
      </c>
      <c r="P1599" s="110" t="str">
        <f t="shared" si="148"/>
        <v/>
      </c>
      <c r="Q1599" s="114" t="str">
        <f t="shared" si="149"/>
        <v/>
      </c>
      <c r="R1599" s="82"/>
      <c r="S1599" s="81"/>
      <c r="T1599" s="81"/>
      <c r="U1599" s="81"/>
    </row>
    <row r="1600" s="72" customFormat="1" customHeight="1" spans="2:21">
      <c r="B1600" s="73"/>
      <c r="C1600" s="74"/>
      <c r="D1600" s="74"/>
      <c r="E1600" s="74"/>
      <c r="F1600" s="75"/>
      <c r="G1600" s="76"/>
      <c r="H1600" s="77"/>
      <c r="I1600" s="108" t="str">
        <f>IF(B1600="","",_xlfn.XLOOKUP(N1600,#REF!,#REF!))</f>
        <v/>
      </c>
      <c r="J1600" s="105" t="str">
        <f>IF(B1600="","",_xlfn.XLOOKUP(N1600,#REF!,芝麻工资表!B:B))</f>
        <v/>
      </c>
      <c r="K1600" s="105" t="str">
        <f t="shared" si="144"/>
        <v/>
      </c>
      <c r="L1600" s="105" t="str">
        <f t="shared" si="145"/>
        <v/>
      </c>
      <c r="M1600" s="105" t="str">
        <f>IF(Q1600="","",_xlfn.XLOOKUP(Q1600,立项!W:W,立项!H:H))</f>
        <v/>
      </c>
      <c r="N1600" s="109" t="str">
        <f t="shared" si="146"/>
        <v/>
      </c>
      <c r="O1600" s="109" t="str">
        <f t="shared" si="147"/>
        <v/>
      </c>
      <c r="P1600" s="110" t="str">
        <f t="shared" si="148"/>
        <v/>
      </c>
      <c r="Q1600" s="114" t="str">
        <f t="shared" si="149"/>
        <v/>
      </c>
      <c r="R1600" s="82"/>
      <c r="S1600" s="81"/>
      <c r="T1600" s="81"/>
      <c r="U1600" s="81"/>
    </row>
    <row r="1601" s="72" customFormat="1" customHeight="1" spans="2:21">
      <c r="B1601" s="73"/>
      <c r="C1601" s="74"/>
      <c r="D1601" s="74"/>
      <c r="E1601" s="74"/>
      <c r="F1601" s="75"/>
      <c r="G1601" s="76"/>
      <c r="H1601" s="77"/>
      <c r="I1601" s="108" t="str">
        <f>IF(B1601="","",_xlfn.XLOOKUP(N1601,#REF!,#REF!))</f>
        <v/>
      </c>
      <c r="J1601" s="105" t="str">
        <f>IF(B1601="","",_xlfn.XLOOKUP(N1601,#REF!,芝麻工资表!B:B))</f>
        <v/>
      </c>
      <c r="K1601" s="105" t="str">
        <f t="shared" si="144"/>
        <v/>
      </c>
      <c r="L1601" s="105" t="str">
        <f t="shared" si="145"/>
        <v/>
      </c>
      <c r="M1601" s="105" t="str">
        <f>IF(Q1601="","",_xlfn.XLOOKUP(Q1601,立项!W:W,立项!H:H))</f>
        <v/>
      </c>
      <c r="N1601" s="109" t="str">
        <f t="shared" si="146"/>
        <v/>
      </c>
      <c r="O1601" s="109" t="str">
        <f t="shared" si="147"/>
        <v/>
      </c>
      <c r="P1601" s="110" t="str">
        <f t="shared" si="148"/>
        <v/>
      </c>
      <c r="Q1601" s="114" t="str">
        <f t="shared" si="149"/>
        <v/>
      </c>
      <c r="R1601" s="82"/>
      <c r="S1601" s="81"/>
      <c r="T1601" s="81"/>
      <c r="U1601" s="81"/>
    </row>
    <row r="1602" s="72" customFormat="1" customHeight="1" spans="2:21">
      <c r="B1602" s="73"/>
      <c r="C1602" s="74"/>
      <c r="D1602" s="74"/>
      <c r="E1602" s="74"/>
      <c r="F1602" s="75"/>
      <c r="G1602" s="76"/>
      <c r="H1602" s="77"/>
      <c r="I1602" s="108" t="str">
        <f>IF(B1602="","",_xlfn.XLOOKUP(N1602,#REF!,#REF!))</f>
        <v/>
      </c>
      <c r="J1602" s="105" t="str">
        <f>IF(B1602="","",_xlfn.XLOOKUP(N1602,#REF!,芝麻工资表!B:B))</f>
        <v/>
      </c>
      <c r="K1602" s="105" t="str">
        <f t="shared" ref="K1602:K1665" si="150">IF(F1602="","",F1602-L1602)</f>
        <v/>
      </c>
      <c r="L1602" s="105" t="str">
        <f t="shared" ref="L1602:L1665" si="151">IF(F1602="","",F1602*G1602/(1+G1602))</f>
        <v/>
      </c>
      <c r="M1602" s="105" t="str">
        <f>IF(Q1602="","",_xlfn.XLOOKUP(Q1602,立项!W:W,立项!H:H))</f>
        <v/>
      </c>
      <c r="N1602" s="109" t="str">
        <f t="shared" ref="N1602:N1665" si="152">IF(H1602="","",LEFT(B1602,7))</f>
        <v/>
      </c>
      <c r="O1602" s="109" t="str">
        <f t="shared" ref="O1602:O1665" si="153">IF(H1602="","",MONTH(H1602))</f>
        <v/>
      </c>
      <c r="P1602" s="110" t="str">
        <f t="shared" ref="P1602:P1665" si="154">IF(H1602="","",DAY(H1602))</f>
        <v/>
      </c>
      <c r="Q1602" s="114" t="str">
        <f t="shared" ref="Q1602:Q1665" si="155">IF(B1602="","",MID(B1602,9,16))</f>
        <v/>
      </c>
      <c r="R1602" s="82"/>
      <c r="S1602" s="81"/>
      <c r="T1602" s="81"/>
      <c r="U1602" s="81"/>
    </row>
    <row r="1603" s="72" customFormat="1" customHeight="1" spans="2:21">
      <c r="B1603" s="73"/>
      <c r="C1603" s="74"/>
      <c r="D1603" s="74"/>
      <c r="E1603" s="74"/>
      <c r="F1603" s="75"/>
      <c r="G1603" s="76"/>
      <c r="H1603" s="77"/>
      <c r="I1603" s="108" t="str">
        <f>IF(B1603="","",_xlfn.XLOOKUP(N1603,#REF!,#REF!))</f>
        <v/>
      </c>
      <c r="J1603" s="105" t="str">
        <f>IF(B1603="","",_xlfn.XLOOKUP(N1603,#REF!,芝麻工资表!B:B))</f>
        <v/>
      </c>
      <c r="K1603" s="105" t="str">
        <f t="shared" si="150"/>
        <v/>
      </c>
      <c r="L1603" s="105" t="str">
        <f t="shared" si="151"/>
        <v/>
      </c>
      <c r="M1603" s="105" t="str">
        <f>IF(Q1603="","",_xlfn.XLOOKUP(Q1603,立项!W:W,立项!H:H))</f>
        <v/>
      </c>
      <c r="N1603" s="109" t="str">
        <f t="shared" si="152"/>
        <v/>
      </c>
      <c r="O1603" s="109" t="str">
        <f t="shared" si="153"/>
        <v/>
      </c>
      <c r="P1603" s="110" t="str">
        <f t="shared" si="154"/>
        <v/>
      </c>
      <c r="Q1603" s="114" t="str">
        <f t="shared" si="155"/>
        <v/>
      </c>
      <c r="R1603" s="82"/>
      <c r="S1603" s="81"/>
      <c r="T1603" s="81"/>
      <c r="U1603" s="81"/>
    </row>
    <row r="1604" s="72" customFormat="1" customHeight="1" spans="2:21">
      <c r="B1604" s="73"/>
      <c r="C1604" s="74"/>
      <c r="D1604" s="74"/>
      <c r="E1604" s="74"/>
      <c r="F1604" s="75"/>
      <c r="G1604" s="76"/>
      <c r="H1604" s="77"/>
      <c r="I1604" s="108" t="str">
        <f>IF(B1604="","",_xlfn.XLOOKUP(N1604,#REF!,#REF!))</f>
        <v/>
      </c>
      <c r="J1604" s="105" t="str">
        <f>IF(B1604="","",_xlfn.XLOOKUP(N1604,#REF!,芝麻工资表!B:B))</f>
        <v/>
      </c>
      <c r="K1604" s="105" t="str">
        <f t="shared" si="150"/>
        <v/>
      </c>
      <c r="L1604" s="105" t="str">
        <f t="shared" si="151"/>
        <v/>
      </c>
      <c r="M1604" s="105" t="str">
        <f>IF(Q1604="","",_xlfn.XLOOKUP(Q1604,立项!W:W,立项!H:H))</f>
        <v/>
      </c>
      <c r="N1604" s="109" t="str">
        <f t="shared" si="152"/>
        <v/>
      </c>
      <c r="O1604" s="109" t="str">
        <f t="shared" si="153"/>
        <v/>
      </c>
      <c r="P1604" s="110" t="str">
        <f t="shared" si="154"/>
        <v/>
      </c>
      <c r="Q1604" s="114" t="str">
        <f t="shared" si="155"/>
        <v/>
      </c>
      <c r="R1604" s="82"/>
      <c r="S1604" s="81"/>
      <c r="T1604" s="81"/>
      <c r="U1604" s="81"/>
    </row>
    <row r="1605" s="72" customFormat="1" customHeight="1" spans="2:21">
      <c r="B1605" s="73"/>
      <c r="C1605" s="74"/>
      <c r="D1605" s="74"/>
      <c r="E1605" s="74"/>
      <c r="F1605" s="75"/>
      <c r="G1605" s="76"/>
      <c r="H1605" s="77"/>
      <c r="I1605" s="108" t="str">
        <f>IF(B1605="","",_xlfn.XLOOKUP(N1605,#REF!,#REF!))</f>
        <v/>
      </c>
      <c r="J1605" s="105" t="str">
        <f>IF(B1605="","",_xlfn.XLOOKUP(N1605,#REF!,芝麻工资表!B:B))</f>
        <v/>
      </c>
      <c r="K1605" s="105" t="str">
        <f t="shared" si="150"/>
        <v/>
      </c>
      <c r="L1605" s="105" t="str">
        <f t="shared" si="151"/>
        <v/>
      </c>
      <c r="M1605" s="105" t="str">
        <f>IF(Q1605="","",_xlfn.XLOOKUP(Q1605,立项!W:W,立项!H:H))</f>
        <v/>
      </c>
      <c r="N1605" s="109" t="str">
        <f t="shared" si="152"/>
        <v/>
      </c>
      <c r="O1605" s="109" t="str">
        <f t="shared" si="153"/>
        <v/>
      </c>
      <c r="P1605" s="110" t="str">
        <f t="shared" si="154"/>
        <v/>
      </c>
      <c r="Q1605" s="114" t="str">
        <f t="shared" si="155"/>
        <v/>
      </c>
      <c r="R1605" s="82"/>
      <c r="S1605" s="81"/>
      <c r="T1605" s="81"/>
      <c r="U1605" s="81"/>
    </row>
    <row r="1606" s="72" customFormat="1" customHeight="1" spans="2:21">
      <c r="B1606" s="73"/>
      <c r="C1606" s="74"/>
      <c r="D1606" s="74"/>
      <c r="E1606" s="74"/>
      <c r="F1606" s="75"/>
      <c r="G1606" s="76"/>
      <c r="H1606" s="77"/>
      <c r="I1606" s="108" t="str">
        <f>IF(B1606="","",_xlfn.XLOOKUP(N1606,#REF!,#REF!))</f>
        <v/>
      </c>
      <c r="J1606" s="105" t="str">
        <f>IF(B1606="","",_xlfn.XLOOKUP(N1606,#REF!,芝麻工资表!B:B))</f>
        <v/>
      </c>
      <c r="K1606" s="105" t="str">
        <f t="shared" si="150"/>
        <v/>
      </c>
      <c r="L1606" s="105" t="str">
        <f t="shared" si="151"/>
        <v/>
      </c>
      <c r="M1606" s="105" t="str">
        <f>IF(Q1606="","",_xlfn.XLOOKUP(Q1606,立项!W:W,立项!H:H))</f>
        <v/>
      </c>
      <c r="N1606" s="109" t="str">
        <f t="shared" si="152"/>
        <v/>
      </c>
      <c r="O1606" s="109" t="str">
        <f t="shared" si="153"/>
        <v/>
      </c>
      <c r="P1606" s="110" t="str">
        <f t="shared" si="154"/>
        <v/>
      </c>
      <c r="Q1606" s="114" t="str">
        <f t="shared" si="155"/>
        <v/>
      </c>
      <c r="R1606" s="82"/>
      <c r="S1606" s="81"/>
      <c r="T1606" s="81"/>
      <c r="U1606" s="81"/>
    </row>
    <row r="1607" s="72" customFormat="1" customHeight="1" spans="2:21">
      <c r="B1607" s="73"/>
      <c r="C1607" s="74"/>
      <c r="D1607" s="74"/>
      <c r="E1607" s="74"/>
      <c r="F1607" s="75"/>
      <c r="G1607" s="76"/>
      <c r="H1607" s="77"/>
      <c r="I1607" s="108" t="str">
        <f>IF(B1607="","",_xlfn.XLOOKUP(N1607,#REF!,#REF!))</f>
        <v/>
      </c>
      <c r="J1607" s="105" t="str">
        <f>IF(B1607="","",_xlfn.XLOOKUP(N1607,#REF!,芝麻工资表!B:B))</f>
        <v/>
      </c>
      <c r="K1607" s="105" t="str">
        <f t="shared" si="150"/>
        <v/>
      </c>
      <c r="L1607" s="105" t="str">
        <f t="shared" si="151"/>
        <v/>
      </c>
      <c r="M1607" s="105" t="str">
        <f>IF(Q1607="","",_xlfn.XLOOKUP(Q1607,立项!W:W,立项!H:H))</f>
        <v/>
      </c>
      <c r="N1607" s="109" t="str">
        <f t="shared" si="152"/>
        <v/>
      </c>
      <c r="O1607" s="109" t="str">
        <f t="shared" si="153"/>
        <v/>
      </c>
      <c r="P1607" s="110" t="str">
        <f t="shared" si="154"/>
        <v/>
      </c>
      <c r="Q1607" s="114" t="str">
        <f t="shared" si="155"/>
        <v/>
      </c>
      <c r="R1607" s="82"/>
      <c r="S1607" s="81"/>
      <c r="T1607" s="81"/>
      <c r="U1607" s="81"/>
    </row>
    <row r="1608" s="72" customFormat="1" customHeight="1" spans="2:21">
      <c r="B1608" s="73"/>
      <c r="C1608" s="74"/>
      <c r="D1608" s="74"/>
      <c r="E1608" s="74"/>
      <c r="F1608" s="75"/>
      <c r="G1608" s="76"/>
      <c r="H1608" s="77"/>
      <c r="I1608" s="108" t="str">
        <f>IF(B1608="","",_xlfn.XLOOKUP(N1608,#REF!,#REF!))</f>
        <v/>
      </c>
      <c r="J1608" s="105" t="str">
        <f>IF(B1608="","",_xlfn.XLOOKUP(N1608,#REF!,芝麻工资表!B:B))</f>
        <v/>
      </c>
      <c r="K1608" s="105" t="str">
        <f t="shared" si="150"/>
        <v/>
      </c>
      <c r="L1608" s="105" t="str">
        <f t="shared" si="151"/>
        <v/>
      </c>
      <c r="M1608" s="105" t="str">
        <f>IF(Q1608="","",_xlfn.XLOOKUP(Q1608,立项!W:W,立项!H:H))</f>
        <v/>
      </c>
      <c r="N1608" s="109" t="str">
        <f t="shared" si="152"/>
        <v/>
      </c>
      <c r="O1608" s="109" t="str">
        <f t="shared" si="153"/>
        <v/>
      </c>
      <c r="P1608" s="110" t="str">
        <f t="shared" si="154"/>
        <v/>
      </c>
      <c r="Q1608" s="114" t="str">
        <f t="shared" si="155"/>
        <v/>
      </c>
      <c r="R1608" s="82"/>
      <c r="S1608" s="81"/>
      <c r="T1608" s="81"/>
      <c r="U1608" s="81"/>
    </row>
    <row r="1609" s="72" customFormat="1" customHeight="1" spans="2:21">
      <c r="B1609" s="73"/>
      <c r="C1609" s="74"/>
      <c r="D1609" s="74"/>
      <c r="E1609" s="74"/>
      <c r="F1609" s="75"/>
      <c r="G1609" s="76"/>
      <c r="H1609" s="77"/>
      <c r="I1609" s="108" t="str">
        <f>IF(B1609="","",_xlfn.XLOOKUP(N1609,#REF!,#REF!))</f>
        <v/>
      </c>
      <c r="J1609" s="105" t="str">
        <f>IF(B1609="","",_xlfn.XLOOKUP(N1609,#REF!,芝麻工资表!B:B))</f>
        <v/>
      </c>
      <c r="K1609" s="105" t="str">
        <f t="shared" si="150"/>
        <v/>
      </c>
      <c r="L1609" s="105" t="str">
        <f t="shared" si="151"/>
        <v/>
      </c>
      <c r="M1609" s="105" t="str">
        <f>IF(Q1609="","",_xlfn.XLOOKUP(Q1609,立项!W:W,立项!H:H))</f>
        <v/>
      </c>
      <c r="N1609" s="109" t="str">
        <f t="shared" si="152"/>
        <v/>
      </c>
      <c r="O1609" s="109" t="str">
        <f t="shared" si="153"/>
        <v/>
      </c>
      <c r="P1609" s="110" t="str">
        <f t="shared" si="154"/>
        <v/>
      </c>
      <c r="Q1609" s="114" t="str">
        <f t="shared" si="155"/>
        <v/>
      </c>
      <c r="R1609" s="82"/>
      <c r="S1609" s="81"/>
      <c r="T1609" s="81"/>
      <c r="U1609" s="81"/>
    </row>
    <row r="1610" s="72" customFormat="1" customHeight="1" spans="2:21">
      <c r="B1610" s="73"/>
      <c r="C1610" s="74"/>
      <c r="D1610" s="74"/>
      <c r="E1610" s="74"/>
      <c r="F1610" s="75"/>
      <c r="G1610" s="76"/>
      <c r="H1610" s="77"/>
      <c r="I1610" s="108" t="str">
        <f>IF(B1610="","",_xlfn.XLOOKUP(N1610,#REF!,#REF!))</f>
        <v/>
      </c>
      <c r="J1610" s="105" t="str">
        <f>IF(B1610="","",_xlfn.XLOOKUP(N1610,#REF!,芝麻工资表!B:B))</f>
        <v/>
      </c>
      <c r="K1610" s="105" t="str">
        <f t="shared" si="150"/>
        <v/>
      </c>
      <c r="L1610" s="105" t="str">
        <f t="shared" si="151"/>
        <v/>
      </c>
      <c r="M1610" s="105" t="str">
        <f>IF(Q1610="","",_xlfn.XLOOKUP(Q1610,立项!W:W,立项!H:H))</f>
        <v/>
      </c>
      <c r="N1610" s="109" t="str">
        <f t="shared" si="152"/>
        <v/>
      </c>
      <c r="O1610" s="109" t="str">
        <f t="shared" si="153"/>
        <v/>
      </c>
      <c r="P1610" s="110" t="str">
        <f t="shared" si="154"/>
        <v/>
      </c>
      <c r="Q1610" s="114" t="str">
        <f t="shared" si="155"/>
        <v/>
      </c>
      <c r="R1610" s="82"/>
      <c r="S1610" s="81"/>
      <c r="T1610" s="81"/>
      <c r="U1610" s="81"/>
    </row>
    <row r="1611" s="72" customFormat="1" customHeight="1" spans="2:21">
      <c r="B1611" s="73"/>
      <c r="C1611" s="74"/>
      <c r="D1611" s="74"/>
      <c r="E1611" s="74"/>
      <c r="F1611" s="75"/>
      <c r="G1611" s="76"/>
      <c r="H1611" s="77"/>
      <c r="I1611" s="108" t="str">
        <f>IF(B1611="","",_xlfn.XLOOKUP(N1611,#REF!,#REF!))</f>
        <v/>
      </c>
      <c r="J1611" s="105" t="str">
        <f>IF(B1611="","",_xlfn.XLOOKUP(N1611,#REF!,芝麻工资表!B:B))</f>
        <v/>
      </c>
      <c r="K1611" s="105" t="str">
        <f t="shared" si="150"/>
        <v/>
      </c>
      <c r="L1611" s="105" t="str">
        <f t="shared" si="151"/>
        <v/>
      </c>
      <c r="M1611" s="105" t="str">
        <f>IF(Q1611="","",_xlfn.XLOOKUP(Q1611,立项!W:W,立项!H:H))</f>
        <v/>
      </c>
      <c r="N1611" s="109" t="str">
        <f t="shared" si="152"/>
        <v/>
      </c>
      <c r="O1611" s="109" t="str">
        <f t="shared" si="153"/>
        <v/>
      </c>
      <c r="P1611" s="110" t="str">
        <f t="shared" si="154"/>
        <v/>
      </c>
      <c r="Q1611" s="114" t="str">
        <f t="shared" si="155"/>
        <v/>
      </c>
      <c r="R1611" s="82"/>
      <c r="S1611" s="81"/>
      <c r="T1611" s="81"/>
      <c r="U1611" s="81"/>
    </row>
    <row r="1612" s="72" customFormat="1" customHeight="1" spans="2:21">
      <c r="B1612" s="73"/>
      <c r="C1612" s="74"/>
      <c r="D1612" s="74"/>
      <c r="E1612" s="74"/>
      <c r="F1612" s="75"/>
      <c r="G1612" s="76"/>
      <c r="H1612" s="77"/>
      <c r="I1612" s="108" t="str">
        <f>IF(B1612="","",_xlfn.XLOOKUP(N1612,#REF!,#REF!))</f>
        <v/>
      </c>
      <c r="J1612" s="105" t="str">
        <f>IF(B1612="","",_xlfn.XLOOKUP(N1612,#REF!,芝麻工资表!B:B))</f>
        <v/>
      </c>
      <c r="K1612" s="105" t="str">
        <f t="shared" si="150"/>
        <v/>
      </c>
      <c r="L1612" s="105" t="str">
        <f t="shared" si="151"/>
        <v/>
      </c>
      <c r="M1612" s="105" t="str">
        <f>IF(Q1612="","",_xlfn.XLOOKUP(Q1612,立项!W:W,立项!H:H))</f>
        <v/>
      </c>
      <c r="N1612" s="109" t="str">
        <f t="shared" si="152"/>
        <v/>
      </c>
      <c r="O1612" s="109" t="str">
        <f t="shared" si="153"/>
        <v/>
      </c>
      <c r="P1612" s="110" t="str">
        <f t="shared" si="154"/>
        <v/>
      </c>
      <c r="Q1612" s="114" t="str">
        <f t="shared" si="155"/>
        <v/>
      </c>
      <c r="R1612" s="82"/>
      <c r="S1612" s="81"/>
      <c r="T1612" s="81"/>
      <c r="U1612" s="81"/>
    </row>
    <row r="1613" s="72" customFormat="1" customHeight="1" spans="2:21">
      <c r="B1613" s="73"/>
      <c r="C1613" s="74"/>
      <c r="D1613" s="74"/>
      <c r="E1613" s="74"/>
      <c r="F1613" s="75"/>
      <c r="G1613" s="76"/>
      <c r="H1613" s="77"/>
      <c r="I1613" s="108" t="str">
        <f>IF(B1613="","",_xlfn.XLOOKUP(N1613,#REF!,#REF!))</f>
        <v/>
      </c>
      <c r="J1613" s="105" t="str">
        <f>IF(B1613="","",_xlfn.XLOOKUP(N1613,#REF!,芝麻工资表!B:B))</f>
        <v/>
      </c>
      <c r="K1613" s="105" t="str">
        <f t="shared" si="150"/>
        <v/>
      </c>
      <c r="L1613" s="105" t="str">
        <f t="shared" si="151"/>
        <v/>
      </c>
      <c r="M1613" s="105" t="str">
        <f>IF(Q1613="","",_xlfn.XLOOKUP(Q1613,立项!W:W,立项!H:H))</f>
        <v/>
      </c>
      <c r="N1613" s="109" t="str">
        <f t="shared" si="152"/>
        <v/>
      </c>
      <c r="O1613" s="109" t="str">
        <f t="shared" si="153"/>
        <v/>
      </c>
      <c r="P1613" s="110" t="str">
        <f t="shared" si="154"/>
        <v/>
      </c>
      <c r="Q1613" s="114" t="str">
        <f t="shared" si="155"/>
        <v/>
      </c>
      <c r="R1613" s="82"/>
      <c r="S1613" s="81"/>
      <c r="T1613" s="81"/>
      <c r="U1613" s="81"/>
    </row>
    <row r="1614" s="72" customFormat="1" customHeight="1" spans="2:21">
      <c r="B1614" s="73"/>
      <c r="C1614" s="74"/>
      <c r="D1614" s="74"/>
      <c r="E1614" s="74"/>
      <c r="F1614" s="75"/>
      <c r="G1614" s="76"/>
      <c r="H1614" s="77"/>
      <c r="I1614" s="108" t="str">
        <f>IF(B1614="","",_xlfn.XLOOKUP(N1614,#REF!,#REF!))</f>
        <v/>
      </c>
      <c r="J1614" s="105" t="str">
        <f>IF(B1614="","",_xlfn.XLOOKUP(N1614,#REF!,芝麻工资表!B:B))</f>
        <v/>
      </c>
      <c r="K1614" s="105" t="str">
        <f t="shared" si="150"/>
        <v/>
      </c>
      <c r="L1614" s="105" t="str">
        <f t="shared" si="151"/>
        <v/>
      </c>
      <c r="M1614" s="105" t="str">
        <f>IF(Q1614="","",_xlfn.XLOOKUP(Q1614,立项!W:W,立项!H:H))</f>
        <v/>
      </c>
      <c r="N1614" s="109" t="str">
        <f t="shared" si="152"/>
        <v/>
      </c>
      <c r="O1614" s="109" t="str">
        <f t="shared" si="153"/>
        <v/>
      </c>
      <c r="P1614" s="110" t="str">
        <f t="shared" si="154"/>
        <v/>
      </c>
      <c r="Q1614" s="114" t="str">
        <f t="shared" si="155"/>
        <v/>
      </c>
      <c r="R1614" s="82"/>
      <c r="S1614" s="81"/>
      <c r="T1614" s="81"/>
      <c r="U1614" s="81"/>
    </row>
    <row r="1615" s="72" customFormat="1" customHeight="1" spans="2:21">
      <c r="B1615" s="73"/>
      <c r="C1615" s="74"/>
      <c r="D1615" s="74"/>
      <c r="E1615" s="74"/>
      <c r="F1615" s="75"/>
      <c r="G1615" s="76"/>
      <c r="H1615" s="77"/>
      <c r="I1615" s="108" t="str">
        <f>IF(B1615="","",_xlfn.XLOOKUP(N1615,#REF!,#REF!))</f>
        <v/>
      </c>
      <c r="J1615" s="105" t="str">
        <f>IF(B1615="","",_xlfn.XLOOKUP(N1615,#REF!,芝麻工资表!B:B))</f>
        <v/>
      </c>
      <c r="K1615" s="105" t="str">
        <f t="shared" si="150"/>
        <v/>
      </c>
      <c r="L1615" s="105" t="str">
        <f t="shared" si="151"/>
        <v/>
      </c>
      <c r="M1615" s="105" t="str">
        <f>IF(Q1615="","",_xlfn.XLOOKUP(Q1615,立项!W:W,立项!H:H))</f>
        <v/>
      </c>
      <c r="N1615" s="109" t="str">
        <f t="shared" si="152"/>
        <v/>
      </c>
      <c r="O1615" s="109" t="str">
        <f t="shared" si="153"/>
        <v/>
      </c>
      <c r="P1615" s="110" t="str">
        <f t="shared" si="154"/>
        <v/>
      </c>
      <c r="Q1615" s="114" t="str">
        <f t="shared" si="155"/>
        <v/>
      </c>
      <c r="R1615" s="82"/>
      <c r="S1615" s="81"/>
      <c r="T1615" s="81"/>
      <c r="U1615" s="81"/>
    </row>
    <row r="1616" s="72" customFormat="1" customHeight="1" spans="2:21">
      <c r="B1616" s="73"/>
      <c r="C1616" s="74"/>
      <c r="D1616" s="74"/>
      <c r="E1616" s="74"/>
      <c r="F1616" s="75"/>
      <c r="G1616" s="76"/>
      <c r="H1616" s="77"/>
      <c r="I1616" s="108" t="str">
        <f>IF(B1616="","",_xlfn.XLOOKUP(N1616,#REF!,#REF!))</f>
        <v/>
      </c>
      <c r="J1616" s="105" t="str">
        <f>IF(B1616="","",_xlfn.XLOOKUP(N1616,#REF!,芝麻工资表!B:B))</f>
        <v/>
      </c>
      <c r="K1616" s="105" t="str">
        <f t="shared" si="150"/>
        <v/>
      </c>
      <c r="L1616" s="105" t="str">
        <f t="shared" si="151"/>
        <v/>
      </c>
      <c r="M1616" s="105" t="str">
        <f>IF(Q1616="","",_xlfn.XLOOKUP(Q1616,立项!W:W,立项!H:H))</f>
        <v/>
      </c>
      <c r="N1616" s="109" t="str">
        <f t="shared" si="152"/>
        <v/>
      </c>
      <c r="O1616" s="109" t="str">
        <f t="shared" si="153"/>
        <v/>
      </c>
      <c r="P1616" s="110" t="str">
        <f t="shared" si="154"/>
        <v/>
      </c>
      <c r="Q1616" s="114" t="str">
        <f t="shared" si="155"/>
        <v/>
      </c>
      <c r="R1616" s="82"/>
      <c r="S1616" s="81"/>
      <c r="T1616" s="81"/>
      <c r="U1616" s="81"/>
    </row>
    <row r="1617" s="72" customFormat="1" customHeight="1" spans="2:21">
      <c r="B1617" s="73"/>
      <c r="C1617" s="74"/>
      <c r="D1617" s="74"/>
      <c r="E1617" s="74"/>
      <c r="F1617" s="75"/>
      <c r="G1617" s="76"/>
      <c r="H1617" s="77"/>
      <c r="I1617" s="108" t="str">
        <f>IF(B1617="","",_xlfn.XLOOKUP(N1617,#REF!,#REF!))</f>
        <v/>
      </c>
      <c r="J1617" s="105" t="str">
        <f>IF(B1617="","",_xlfn.XLOOKUP(N1617,#REF!,芝麻工资表!B:B))</f>
        <v/>
      </c>
      <c r="K1617" s="105" t="str">
        <f t="shared" si="150"/>
        <v/>
      </c>
      <c r="L1617" s="105" t="str">
        <f t="shared" si="151"/>
        <v/>
      </c>
      <c r="M1617" s="105" t="str">
        <f>IF(Q1617="","",_xlfn.XLOOKUP(Q1617,立项!W:W,立项!H:H))</f>
        <v/>
      </c>
      <c r="N1617" s="109" t="str">
        <f t="shared" si="152"/>
        <v/>
      </c>
      <c r="O1617" s="109" t="str">
        <f t="shared" si="153"/>
        <v/>
      </c>
      <c r="P1617" s="110" t="str">
        <f t="shared" si="154"/>
        <v/>
      </c>
      <c r="Q1617" s="114" t="str">
        <f t="shared" si="155"/>
        <v/>
      </c>
      <c r="R1617" s="82"/>
      <c r="S1617" s="81"/>
      <c r="T1617" s="81"/>
      <c r="U1617" s="81"/>
    </row>
    <row r="1618" s="72" customFormat="1" customHeight="1" spans="2:21">
      <c r="B1618" s="73"/>
      <c r="C1618" s="74"/>
      <c r="D1618" s="74"/>
      <c r="E1618" s="74"/>
      <c r="F1618" s="75"/>
      <c r="G1618" s="76"/>
      <c r="H1618" s="77"/>
      <c r="I1618" s="108" t="str">
        <f>IF(B1618="","",_xlfn.XLOOKUP(N1618,#REF!,#REF!))</f>
        <v/>
      </c>
      <c r="J1618" s="105" t="str">
        <f>IF(B1618="","",_xlfn.XLOOKUP(N1618,#REF!,芝麻工资表!B:B))</f>
        <v/>
      </c>
      <c r="K1618" s="105" t="str">
        <f t="shared" si="150"/>
        <v/>
      </c>
      <c r="L1618" s="105" t="str">
        <f t="shared" si="151"/>
        <v/>
      </c>
      <c r="M1618" s="105" t="str">
        <f>IF(Q1618="","",_xlfn.XLOOKUP(Q1618,立项!W:W,立项!H:H))</f>
        <v/>
      </c>
      <c r="N1618" s="109" t="str">
        <f t="shared" si="152"/>
        <v/>
      </c>
      <c r="O1618" s="109" t="str">
        <f t="shared" si="153"/>
        <v/>
      </c>
      <c r="P1618" s="110" t="str">
        <f t="shared" si="154"/>
        <v/>
      </c>
      <c r="Q1618" s="114" t="str">
        <f t="shared" si="155"/>
        <v/>
      </c>
      <c r="R1618" s="82"/>
      <c r="S1618" s="81"/>
      <c r="T1618" s="81"/>
      <c r="U1618" s="81"/>
    </row>
    <row r="1619" s="72" customFormat="1" customHeight="1" spans="2:21">
      <c r="B1619" s="73"/>
      <c r="C1619" s="74"/>
      <c r="D1619" s="74"/>
      <c r="E1619" s="74"/>
      <c r="F1619" s="75"/>
      <c r="G1619" s="76"/>
      <c r="H1619" s="77"/>
      <c r="I1619" s="108" t="str">
        <f>IF(B1619="","",_xlfn.XLOOKUP(N1619,#REF!,#REF!))</f>
        <v/>
      </c>
      <c r="J1619" s="105" t="str">
        <f>IF(B1619="","",_xlfn.XLOOKUP(N1619,#REF!,芝麻工资表!B:B))</f>
        <v/>
      </c>
      <c r="K1619" s="105" t="str">
        <f t="shared" si="150"/>
        <v/>
      </c>
      <c r="L1619" s="105" t="str">
        <f t="shared" si="151"/>
        <v/>
      </c>
      <c r="M1619" s="105" t="str">
        <f>IF(Q1619="","",_xlfn.XLOOKUP(Q1619,立项!W:W,立项!H:H))</f>
        <v/>
      </c>
      <c r="N1619" s="109" t="str">
        <f t="shared" si="152"/>
        <v/>
      </c>
      <c r="O1619" s="109" t="str">
        <f t="shared" si="153"/>
        <v/>
      </c>
      <c r="P1619" s="110" t="str">
        <f t="shared" si="154"/>
        <v/>
      </c>
      <c r="Q1619" s="114" t="str">
        <f t="shared" si="155"/>
        <v/>
      </c>
      <c r="R1619" s="82"/>
      <c r="S1619" s="81"/>
      <c r="T1619" s="81"/>
      <c r="U1619" s="81"/>
    </row>
    <row r="1620" s="72" customFormat="1" customHeight="1" spans="2:21">
      <c r="B1620" s="73"/>
      <c r="C1620" s="74"/>
      <c r="D1620" s="74"/>
      <c r="E1620" s="74"/>
      <c r="F1620" s="75"/>
      <c r="G1620" s="76"/>
      <c r="H1620" s="77"/>
      <c r="I1620" s="108" t="str">
        <f>IF(B1620="","",_xlfn.XLOOKUP(N1620,#REF!,#REF!))</f>
        <v/>
      </c>
      <c r="J1620" s="105" t="str">
        <f>IF(B1620="","",_xlfn.XLOOKUP(N1620,#REF!,芝麻工资表!B:B))</f>
        <v/>
      </c>
      <c r="K1620" s="105" t="str">
        <f t="shared" si="150"/>
        <v/>
      </c>
      <c r="L1620" s="105" t="str">
        <f t="shared" si="151"/>
        <v/>
      </c>
      <c r="M1620" s="105" t="str">
        <f>IF(Q1620="","",_xlfn.XLOOKUP(Q1620,立项!W:W,立项!H:H))</f>
        <v/>
      </c>
      <c r="N1620" s="109" t="str">
        <f t="shared" si="152"/>
        <v/>
      </c>
      <c r="O1620" s="109" t="str">
        <f t="shared" si="153"/>
        <v/>
      </c>
      <c r="P1620" s="110" t="str">
        <f t="shared" si="154"/>
        <v/>
      </c>
      <c r="Q1620" s="114" t="str">
        <f t="shared" si="155"/>
        <v/>
      </c>
      <c r="R1620" s="82"/>
      <c r="S1620" s="81"/>
      <c r="T1620" s="81"/>
      <c r="U1620" s="81"/>
    </row>
    <row r="1621" s="72" customFormat="1" customHeight="1" spans="2:21">
      <c r="B1621" s="73"/>
      <c r="C1621" s="74"/>
      <c r="D1621" s="74"/>
      <c r="E1621" s="74"/>
      <c r="F1621" s="75"/>
      <c r="G1621" s="76"/>
      <c r="H1621" s="77"/>
      <c r="I1621" s="108" t="str">
        <f>IF(B1621="","",_xlfn.XLOOKUP(N1621,#REF!,#REF!))</f>
        <v/>
      </c>
      <c r="J1621" s="105" t="str">
        <f>IF(B1621="","",_xlfn.XLOOKUP(N1621,#REF!,芝麻工资表!B:B))</f>
        <v/>
      </c>
      <c r="K1621" s="105" t="str">
        <f t="shared" si="150"/>
        <v/>
      </c>
      <c r="L1621" s="105" t="str">
        <f t="shared" si="151"/>
        <v/>
      </c>
      <c r="M1621" s="105" t="str">
        <f>IF(Q1621="","",_xlfn.XLOOKUP(Q1621,立项!W:W,立项!H:H))</f>
        <v/>
      </c>
      <c r="N1621" s="109" t="str">
        <f t="shared" si="152"/>
        <v/>
      </c>
      <c r="O1621" s="109" t="str">
        <f t="shared" si="153"/>
        <v/>
      </c>
      <c r="P1621" s="110" t="str">
        <f t="shared" si="154"/>
        <v/>
      </c>
      <c r="Q1621" s="114" t="str">
        <f t="shared" si="155"/>
        <v/>
      </c>
      <c r="R1621" s="82"/>
      <c r="S1621" s="81"/>
      <c r="T1621" s="81"/>
      <c r="U1621" s="81"/>
    </row>
    <row r="1622" s="72" customFormat="1" customHeight="1" spans="2:21">
      <c r="B1622" s="73"/>
      <c r="C1622" s="74"/>
      <c r="D1622" s="74"/>
      <c r="E1622" s="74"/>
      <c r="F1622" s="75"/>
      <c r="G1622" s="76"/>
      <c r="H1622" s="77"/>
      <c r="I1622" s="108" t="str">
        <f>IF(B1622="","",_xlfn.XLOOKUP(N1622,#REF!,#REF!))</f>
        <v/>
      </c>
      <c r="J1622" s="105" t="str">
        <f>IF(B1622="","",_xlfn.XLOOKUP(N1622,#REF!,芝麻工资表!B:B))</f>
        <v/>
      </c>
      <c r="K1622" s="105" t="str">
        <f t="shared" si="150"/>
        <v/>
      </c>
      <c r="L1622" s="105" t="str">
        <f t="shared" si="151"/>
        <v/>
      </c>
      <c r="M1622" s="105" t="str">
        <f>IF(Q1622="","",_xlfn.XLOOKUP(Q1622,立项!W:W,立项!H:H))</f>
        <v/>
      </c>
      <c r="N1622" s="109" t="str">
        <f t="shared" si="152"/>
        <v/>
      </c>
      <c r="O1622" s="109" t="str">
        <f t="shared" si="153"/>
        <v/>
      </c>
      <c r="P1622" s="110" t="str">
        <f t="shared" si="154"/>
        <v/>
      </c>
      <c r="Q1622" s="114" t="str">
        <f t="shared" si="155"/>
        <v/>
      </c>
      <c r="R1622" s="82"/>
      <c r="S1622" s="81"/>
      <c r="T1622" s="81"/>
      <c r="U1622" s="81"/>
    </row>
    <row r="1623" s="72" customFormat="1" customHeight="1" spans="2:21">
      <c r="B1623" s="73"/>
      <c r="C1623" s="74"/>
      <c r="D1623" s="74"/>
      <c r="E1623" s="74"/>
      <c r="F1623" s="75"/>
      <c r="G1623" s="76"/>
      <c r="H1623" s="77"/>
      <c r="I1623" s="108" t="str">
        <f>IF(B1623="","",_xlfn.XLOOKUP(N1623,#REF!,#REF!))</f>
        <v/>
      </c>
      <c r="J1623" s="105" t="str">
        <f>IF(B1623="","",_xlfn.XLOOKUP(N1623,#REF!,芝麻工资表!B:B))</f>
        <v/>
      </c>
      <c r="K1623" s="105" t="str">
        <f t="shared" si="150"/>
        <v/>
      </c>
      <c r="L1623" s="105" t="str">
        <f t="shared" si="151"/>
        <v/>
      </c>
      <c r="M1623" s="105" t="str">
        <f>IF(Q1623="","",_xlfn.XLOOKUP(Q1623,立项!W:W,立项!H:H))</f>
        <v/>
      </c>
      <c r="N1623" s="109" t="str">
        <f t="shared" si="152"/>
        <v/>
      </c>
      <c r="O1623" s="109" t="str">
        <f t="shared" si="153"/>
        <v/>
      </c>
      <c r="P1623" s="110" t="str">
        <f t="shared" si="154"/>
        <v/>
      </c>
      <c r="Q1623" s="114" t="str">
        <f t="shared" si="155"/>
        <v/>
      </c>
      <c r="R1623" s="82"/>
      <c r="S1623" s="81"/>
      <c r="T1623" s="81"/>
      <c r="U1623" s="81"/>
    </row>
    <row r="1624" s="72" customFormat="1" customHeight="1" spans="2:21">
      <c r="B1624" s="73"/>
      <c r="C1624" s="74"/>
      <c r="D1624" s="74"/>
      <c r="E1624" s="74"/>
      <c r="F1624" s="75"/>
      <c r="G1624" s="76"/>
      <c r="H1624" s="77"/>
      <c r="I1624" s="108" t="str">
        <f>IF(B1624="","",_xlfn.XLOOKUP(N1624,#REF!,#REF!))</f>
        <v/>
      </c>
      <c r="J1624" s="105" t="str">
        <f>IF(B1624="","",_xlfn.XLOOKUP(N1624,#REF!,芝麻工资表!B:B))</f>
        <v/>
      </c>
      <c r="K1624" s="105" t="str">
        <f t="shared" si="150"/>
        <v/>
      </c>
      <c r="L1624" s="105" t="str">
        <f t="shared" si="151"/>
        <v/>
      </c>
      <c r="M1624" s="105" t="str">
        <f>IF(Q1624="","",_xlfn.XLOOKUP(Q1624,立项!W:W,立项!H:H))</f>
        <v/>
      </c>
      <c r="N1624" s="109" t="str">
        <f t="shared" si="152"/>
        <v/>
      </c>
      <c r="O1624" s="109" t="str">
        <f t="shared" si="153"/>
        <v/>
      </c>
      <c r="P1624" s="110" t="str">
        <f t="shared" si="154"/>
        <v/>
      </c>
      <c r="Q1624" s="114" t="str">
        <f t="shared" si="155"/>
        <v/>
      </c>
      <c r="R1624" s="82"/>
      <c r="S1624" s="81"/>
      <c r="T1624" s="81"/>
      <c r="U1624" s="81"/>
    </row>
    <row r="1625" s="72" customFormat="1" customHeight="1" spans="2:21">
      <c r="B1625" s="73"/>
      <c r="C1625" s="74"/>
      <c r="D1625" s="74"/>
      <c r="E1625" s="74"/>
      <c r="F1625" s="75"/>
      <c r="G1625" s="76"/>
      <c r="H1625" s="77"/>
      <c r="I1625" s="108" t="str">
        <f>IF(B1625="","",_xlfn.XLOOKUP(N1625,#REF!,#REF!))</f>
        <v/>
      </c>
      <c r="J1625" s="105" t="str">
        <f>IF(B1625="","",_xlfn.XLOOKUP(N1625,#REF!,芝麻工资表!B:B))</f>
        <v/>
      </c>
      <c r="K1625" s="105" t="str">
        <f t="shared" si="150"/>
        <v/>
      </c>
      <c r="L1625" s="105" t="str">
        <f t="shared" si="151"/>
        <v/>
      </c>
      <c r="M1625" s="105" t="str">
        <f>IF(Q1625="","",_xlfn.XLOOKUP(Q1625,立项!W:W,立项!H:H))</f>
        <v/>
      </c>
      <c r="N1625" s="109" t="str">
        <f t="shared" si="152"/>
        <v/>
      </c>
      <c r="O1625" s="109" t="str">
        <f t="shared" si="153"/>
        <v/>
      </c>
      <c r="P1625" s="110" t="str">
        <f t="shared" si="154"/>
        <v/>
      </c>
      <c r="Q1625" s="114" t="str">
        <f t="shared" si="155"/>
        <v/>
      </c>
      <c r="R1625" s="82"/>
      <c r="S1625" s="81"/>
      <c r="T1625" s="81"/>
      <c r="U1625" s="81"/>
    </row>
    <row r="1626" s="72" customFormat="1" customHeight="1" spans="2:21">
      <c r="B1626" s="73"/>
      <c r="C1626" s="74"/>
      <c r="D1626" s="74"/>
      <c r="E1626" s="74"/>
      <c r="F1626" s="75"/>
      <c r="G1626" s="76"/>
      <c r="H1626" s="77"/>
      <c r="I1626" s="108" t="str">
        <f>IF(B1626="","",_xlfn.XLOOKUP(N1626,#REF!,#REF!))</f>
        <v/>
      </c>
      <c r="J1626" s="105" t="str">
        <f>IF(B1626="","",_xlfn.XLOOKUP(N1626,#REF!,芝麻工资表!B:B))</f>
        <v/>
      </c>
      <c r="K1626" s="105" t="str">
        <f t="shared" si="150"/>
        <v/>
      </c>
      <c r="L1626" s="105" t="str">
        <f t="shared" si="151"/>
        <v/>
      </c>
      <c r="M1626" s="105" t="str">
        <f>IF(Q1626="","",_xlfn.XLOOKUP(Q1626,立项!W:W,立项!H:H))</f>
        <v/>
      </c>
      <c r="N1626" s="109" t="str">
        <f t="shared" si="152"/>
        <v/>
      </c>
      <c r="O1626" s="109" t="str">
        <f t="shared" si="153"/>
        <v/>
      </c>
      <c r="P1626" s="110" t="str">
        <f t="shared" si="154"/>
        <v/>
      </c>
      <c r="Q1626" s="114" t="str">
        <f t="shared" si="155"/>
        <v/>
      </c>
      <c r="R1626" s="82"/>
      <c r="S1626" s="81"/>
      <c r="T1626" s="81"/>
      <c r="U1626" s="81"/>
    </row>
    <row r="1627" s="72" customFormat="1" customHeight="1" spans="2:21">
      <c r="B1627" s="73"/>
      <c r="C1627" s="74"/>
      <c r="D1627" s="74"/>
      <c r="E1627" s="74"/>
      <c r="F1627" s="75"/>
      <c r="G1627" s="76"/>
      <c r="H1627" s="77"/>
      <c r="I1627" s="108" t="str">
        <f>IF(B1627="","",_xlfn.XLOOKUP(N1627,#REF!,#REF!))</f>
        <v/>
      </c>
      <c r="J1627" s="105" t="str">
        <f>IF(B1627="","",_xlfn.XLOOKUP(N1627,#REF!,芝麻工资表!B:B))</f>
        <v/>
      </c>
      <c r="K1627" s="105" t="str">
        <f t="shared" si="150"/>
        <v/>
      </c>
      <c r="L1627" s="105" t="str">
        <f t="shared" si="151"/>
        <v/>
      </c>
      <c r="M1627" s="105" t="str">
        <f>IF(Q1627="","",_xlfn.XLOOKUP(Q1627,立项!W:W,立项!H:H))</f>
        <v/>
      </c>
      <c r="N1627" s="109" t="str">
        <f t="shared" si="152"/>
        <v/>
      </c>
      <c r="O1627" s="109" t="str">
        <f t="shared" si="153"/>
        <v/>
      </c>
      <c r="P1627" s="110" t="str">
        <f t="shared" si="154"/>
        <v/>
      </c>
      <c r="Q1627" s="114" t="str">
        <f t="shared" si="155"/>
        <v/>
      </c>
      <c r="R1627" s="82"/>
      <c r="S1627" s="81"/>
      <c r="T1627" s="81"/>
      <c r="U1627" s="81"/>
    </row>
    <row r="1628" s="72" customFormat="1" customHeight="1" spans="2:21">
      <c r="B1628" s="73"/>
      <c r="C1628" s="74"/>
      <c r="D1628" s="74"/>
      <c r="E1628" s="74"/>
      <c r="F1628" s="75"/>
      <c r="G1628" s="76"/>
      <c r="H1628" s="77"/>
      <c r="I1628" s="108" t="str">
        <f>IF(B1628="","",_xlfn.XLOOKUP(N1628,#REF!,#REF!))</f>
        <v/>
      </c>
      <c r="J1628" s="105" t="str">
        <f>IF(B1628="","",_xlfn.XLOOKUP(N1628,#REF!,芝麻工资表!B:B))</f>
        <v/>
      </c>
      <c r="K1628" s="105" t="str">
        <f t="shared" si="150"/>
        <v/>
      </c>
      <c r="L1628" s="105" t="str">
        <f t="shared" si="151"/>
        <v/>
      </c>
      <c r="M1628" s="105" t="str">
        <f>IF(Q1628="","",_xlfn.XLOOKUP(Q1628,立项!W:W,立项!H:H))</f>
        <v/>
      </c>
      <c r="N1628" s="109" t="str">
        <f t="shared" si="152"/>
        <v/>
      </c>
      <c r="O1628" s="109" t="str">
        <f t="shared" si="153"/>
        <v/>
      </c>
      <c r="P1628" s="110" t="str">
        <f t="shared" si="154"/>
        <v/>
      </c>
      <c r="Q1628" s="114" t="str">
        <f t="shared" si="155"/>
        <v/>
      </c>
      <c r="R1628" s="82"/>
      <c r="S1628" s="81"/>
      <c r="T1628" s="81"/>
      <c r="U1628" s="81"/>
    </row>
    <row r="1629" s="72" customFormat="1" customHeight="1" spans="2:21">
      <c r="B1629" s="73"/>
      <c r="C1629" s="74"/>
      <c r="D1629" s="74"/>
      <c r="E1629" s="74"/>
      <c r="F1629" s="75"/>
      <c r="G1629" s="76"/>
      <c r="H1629" s="77"/>
      <c r="I1629" s="108" t="str">
        <f>IF(B1629="","",_xlfn.XLOOKUP(N1629,#REF!,#REF!))</f>
        <v/>
      </c>
      <c r="J1629" s="105" t="str">
        <f>IF(B1629="","",_xlfn.XLOOKUP(N1629,#REF!,芝麻工资表!B:B))</f>
        <v/>
      </c>
      <c r="K1629" s="105" t="str">
        <f t="shared" si="150"/>
        <v/>
      </c>
      <c r="L1629" s="105" t="str">
        <f t="shared" si="151"/>
        <v/>
      </c>
      <c r="M1629" s="105" t="str">
        <f>IF(Q1629="","",_xlfn.XLOOKUP(Q1629,立项!W:W,立项!H:H))</f>
        <v/>
      </c>
      <c r="N1629" s="109" t="str">
        <f t="shared" si="152"/>
        <v/>
      </c>
      <c r="O1629" s="109" t="str">
        <f t="shared" si="153"/>
        <v/>
      </c>
      <c r="P1629" s="110" t="str">
        <f t="shared" si="154"/>
        <v/>
      </c>
      <c r="Q1629" s="114" t="str">
        <f t="shared" si="155"/>
        <v/>
      </c>
      <c r="R1629" s="82"/>
      <c r="S1629" s="81"/>
      <c r="T1629" s="81"/>
      <c r="U1629" s="81"/>
    </row>
    <row r="1630" s="72" customFormat="1" customHeight="1" spans="2:21">
      <c r="B1630" s="73"/>
      <c r="C1630" s="74"/>
      <c r="D1630" s="74"/>
      <c r="E1630" s="74"/>
      <c r="F1630" s="75"/>
      <c r="G1630" s="76"/>
      <c r="H1630" s="77"/>
      <c r="I1630" s="108" t="str">
        <f>IF(B1630="","",_xlfn.XLOOKUP(N1630,#REF!,#REF!))</f>
        <v/>
      </c>
      <c r="J1630" s="105" t="str">
        <f>IF(B1630="","",_xlfn.XLOOKUP(N1630,#REF!,芝麻工资表!B:B))</f>
        <v/>
      </c>
      <c r="K1630" s="105" t="str">
        <f t="shared" si="150"/>
        <v/>
      </c>
      <c r="L1630" s="105" t="str">
        <f t="shared" si="151"/>
        <v/>
      </c>
      <c r="M1630" s="105" t="str">
        <f>IF(Q1630="","",_xlfn.XLOOKUP(Q1630,立项!W:W,立项!H:H))</f>
        <v/>
      </c>
      <c r="N1630" s="109" t="str">
        <f t="shared" si="152"/>
        <v/>
      </c>
      <c r="O1630" s="109" t="str">
        <f t="shared" si="153"/>
        <v/>
      </c>
      <c r="P1630" s="110" t="str">
        <f t="shared" si="154"/>
        <v/>
      </c>
      <c r="Q1630" s="114" t="str">
        <f t="shared" si="155"/>
        <v/>
      </c>
      <c r="R1630" s="82"/>
      <c r="S1630" s="81"/>
      <c r="T1630" s="81"/>
      <c r="U1630" s="81"/>
    </row>
    <row r="1631" s="72" customFormat="1" customHeight="1" spans="2:21">
      <c r="B1631" s="73"/>
      <c r="C1631" s="74"/>
      <c r="D1631" s="74"/>
      <c r="E1631" s="74"/>
      <c r="F1631" s="75"/>
      <c r="G1631" s="76"/>
      <c r="H1631" s="77"/>
      <c r="I1631" s="108" t="str">
        <f>IF(B1631="","",_xlfn.XLOOKUP(N1631,#REF!,#REF!))</f>
        <v/>
      </c>
      <c r="J1631" s="105" t="str">
        <f>IF(B1631="","",_xlfn.XLOOKUP(N1631,#REF!,芝麻工资表!B:B))</f>
        <v/>
      </c>
      <c r="K1631" s="105" t="str">
        <f t="shared" si="150"/>
        <v/>
      </c>
      <c r="L1631" s="105" t="str">
        <f t="shared" si="151"/>
        <v/>
      </c>
      <c r="M1631" s="105" t="str">
        <f>IF(Q1631="","",_xlfn.XLOOKUP(Q1631,立项!W:W,立项!H:H))</f>
        <v/>
      </c>
      <c r="N1631" s="109" t="str">
        <f t="shared" si="152"/>
        <v/>
      </c>
      <c r="O1631" s="109" t="str">
        <f t="shared" si="153"/>
        <v/>
      </c>
      <c r="P1631" s="110" t="str">
        <f t="shared" si="154"/>
        <v/>
      </c>
      <c r="Q1631" s="114" t="str">
        <f t="shared" si="155"/>
        <v/>
      </c>
      <c r="R1631" s="82"/>
      <c r="S1631" s="81"/>
      <c r="T1631" s="81"/>
      <c r="U1631" s="81"/>
    </row>
    <row r="1632" s="72" customFormat="1" customHeight="1" spans="2:21">
      <c r="B1632" s="73"/>
      <c r="C1632" s="74"/>
      <c r="D1632" s="74"/>
      <c r="E1632" s="74"/>
      <c r="F1632" s="75"/>
      <c r="G1632" s="76"/>
      <c r="H1632" s="77"/>
      <c r="I1632" s="108" t="str">
        <f>IF(B1632="","",_xlfn.XLOOKUP(N1632,#REF!,#REF!))</f>
        <v/>
      </c>
      <c r="J1632" s="105" t="str">
        <f>IF(B1632="","",_xlfn.XLOOKUP(N1632,#REF!,芝麻工资表!B:B))</f>
        <v/>
      </c>
      <c r="K1632" s="105" t="str">
        <f t="shared" si="150"/>
        <v/>
      </c>
      <c r="L1632" s="105" t="str">
        <f t="shared" si="151"/>
        <v/>
      </c>
      <c r="M1632" s="105" t="str">
        <f>IF(Q1632="","",_xlfn.XLOOKUP(Q1632,立项!W:W,立项!H:H))</f>
        <v/>
      </c>
      <c r="N1632" s="109" t="str">
        <f t="shared" si="152"/>
        <v/>
      </c>
      <c r="O1632" s="109" t="str">
        <f t="shared" si="153"/>
        <v/>
      </c>
      <c r="P1632" s="110" t="str">
        <f t="shared" si="154"/>
        <v/>
      </c>
      <c r="Q1632" s="114" t="str">
        <f t="shared" si="155"/>
        <v/>
      </c>
      <c r="R1632" s="82"/>
      <c r="S1632" s="81"/>
      <c r="T1632" s="81"/>
      <c r="U1632" s="81"/>
    </row>
    <row r="1633" s="72" customFormat="1" customHeight="1" spans="2:21">
      <c r="B1633" s="73"/>
      <c r="C1633" s="74"/>
      <c r="D1633" s="74"/>
      <c r="E1633" s="74"/>
      <c r="F1633" s="75"/>
      <c r="G1633" s="76"/>
      <c r="H1633" s="77"/>
      <c r="I1633" s="108" t="str">
        <f>IF(B1633="","",_xlfn.XLOOKUP(N1633,#REF!,#REF!))</f>
        <v/>
      </c>
      <c r="J1633" s="105" t="str">
        <f>IF(B1633="","",_xlfn.XLOOKUP(N1633,#REF!,芝麻工资表!B:B))</f>
        <v/>
      </c>
      <c r="K1633" s="105" t="str">
        <f t="shared" si="150"/>
        <v/>
      </c>
      <c r="L1633" s="105" t="str">
        <f t="shared" si="151"/>
        <v/>
      </c>
      <c r="M1633" s="105" t="str">
        <f>IF(Q1633="","",_xlfn.XLOOKUP(Q1633,立项!W:W,立项!H:H))</f>
        <v/>
      </c>
      <c r="N1633" s="109" t="str">
        <f t="shared" si="152"/>
        <v/>
      </c>
      <c r="O1633" s="109" t="str">
        <f t="shared" si="153"/>
        <v/>
      </c>
      <c r="P1633" s="110" t="str">
        <f t="shared" si="154"/>
        <v/>
      </c>
      <c r="Q1633" s="114" t="str">
        <f t="shared" si="155"/>
        <v/>
      </c>
      <c r="R1633" s="82"/>
      <c r="S1633" s="81"/>
      <c r="T1633" s="81"/>
      <c r="U1633" s="81"/>
    </row>
    <row r="1634" s="72" customFormat="1" customHeight="1" spans="2:21">
      <c r="B1634" s="73"/>
      <c r="C1634" s="74"/>
      <c r="D1634" s="74"/>
      <c r="E1634" s="74"/>
      <c r="F1634" s="75"/>
      <c r="G1634" s="76"/>
      <c r="H1634" s="77"/>
      <c r="I1634" s="108" t="str">
        <f>IF(B1634="","",_xlfn.XLOOKUP(N1634,#REF!,#REF!))</f>
        <v/>
      </c>
      <c r="J1634" s="105" t="str">
        <f>IF(B1634="","",_xlfn.XLOOKUP(N1634,#REF!,芝麻工资表!B:B))</f>
        <v/>
      </c>
      <c r="K1634" s="105" t="str">
        <f t="shared" si="150"/>
        <v/>
      </c>
      <c r="L1634" s="105" t="str">
        <f t="shared" si="151"/>
        <v/>
      </c>
      <c r="M1634" s="105" t="str">
        <f>IF(Q1634="","",_xlfn.XLOOKUP(Q1634,立项!W:W,立项!H:H))</f>
        <v/>
      </c>
      <c r="N1634" s="109" t="str">
        <f t="shared" si="152"/>
        <v/>
      </c>
      <c r="O1634" s="109" t="str">
        <f t="shared" si="153"/>
        <v/>
      </c>
      <c r="P1634" s="110" t="str">
        <f t="shared" si="154"/>
        <v/>
      </c>
      <c r="Q1634" s="114" t="str">
        <f t="shared" si="155"/>
        <v/>
      </c>
      <c r="R1634" s="82"/>
      <c r="S1634" s="81"/>
      <c r="T1634" s="81"/>
      <c r="U1634" s="81"/>
    </row>
    <row r="1635" s="72" customFormat="1" customHeight="1" spans="2:21">
      <c r="B1635" s="73"/>
      <c r="C1635" s="74"/>
      <c r="D1635" s="74"/>
      <c r="E1635" s="74"/>
      <c r="F1635" s="75"/>
      <c r="G1635" s="76"/>
      <c r="H1635" s="77"/>
      <c r="I1635" s="108" t="str">
        <f>IF(B1635="","",_xlfn.XLOOKUP(N1635,#REF!,#REF!))</f>
        <v/>
      </c>
      <c r="J1635" s="105" t="str">
        <f>IF(B1635="","",_xlfn.XLOOKUP(N1635,#REF!,芝麻工资表!B:B))</f>
        <v/>
      </c>
      <c r="K1635" s="105" t="str">
        <f t="shared" si="150"/>
        <v/>
      </c>
      <c r="L1635" s="105" t="str">
        <f t="shared" si="151"/>
        <v/>
      </c>
      <c r="M1635" s="105" t="str">
        <f>IF(Q1635="","",_xlfn.XLOOKUP(Q1635,立项!W:W,立项!H:H))</f>
        <v/>
      </c>
      <c r="N1635" s="109" t="str">
        <f t="shared" si="152"/>
        <v/>
      </c>
      <c r="O1635" s="109" t="str">
        <f t="shared" si="153"/>
        <v/>
      </c>
      <c r="P1635" s="110" t="str">
        <f t="shared" si="154"/>
        <v/>
      </c>
      <c r="Q1635" s="114" t="str">
        <f t="shared" si="155"/>
        <v/>
      </c>
      <c r="R1635" s="82"/>
      <c r="S1635" s="81"/>
      <c r="T1635" s="81"/>
      <c r="U1635" s="81"/>
    </row>
    <row r="1636" s="72" customFormat="1" customHeight="1" spans="2:21">
      <c r="B1636" s="73"/>
      <c r="C1636" s="74"/>
      <c r="D1636" s="74"/>
      <c r="E1636" s="74"/>
      <c r="F1636" s="75"/>
      <c r="G1636" s="76"/>
      <c r="H1636" s="77"/>
      <c r="I1636" s="108" t="str">
        <f>IF(B1636="","",_xlfn.XLOOKUP(N1636,#REF!,#REF!))</f>
        <v/>
      </c>
      <c r="J1636" s="105" t="str">
        <f>IF(B1636="","",_xlfn.XLOOKUP(N1636,#REF!,芝麻工资表!B:B))</f>
        <v/>
      </c>
      <c r="K1636" s="105" t="str">
        <f t="shared" si="150"/>
        <v/>
      </c>
      <c r="L1636" s="105" t="str">
        <f t="shared" si="151"/>
        <v/>
      </c>
      <c r="M1636" s="105" t="str">
        <f>IF(Q1636="","",_xlfn.XLOOKUP(Q1636,立项!W:W,立项!H:H))</f>
        <v/>
      </c>
      <c r="N1636" s="109" t="str">
        <f t="shared" si="152"/>
        <v/>
      </c>
      <c r="O1636" s="109" t="str">
        <f t="shared" si="153"/>
        <v/>
      </c>
      <c r="P1636" s="110" t="str">
        <f t="shared" si="154"/>
        <v/>
      </c>
      <c r="Q1636" s="114" t="str">
        <f t="shared" si="155"/>
        <v/>
      </c>
      <c r="R1636" s="82"/>
      <c r="S1636" s="81"/>
      <c r="T1636" s="81"/>
      <c r="U1636" s="81"/>
    </row>
    <row r="1637" s="72" customFormat="1" customHeight="1" spans="2:21">
      <c r="B1637" s="73"/>
      <c r="C1637" s="74"/>
      <c r="D1637" s="74"/>
      <c r="E1637" s="74"/>
      <c r="F1637" s="75"/>
      <c r="G1637" s="76"/>
      <c r="H1637" s="77"/>
      <c r="I1637" s="108" t="str">
        <f>IF(B1637="","",_xlfn.XLOOKUP(N1637,#REF!,#REF!))</f>
        <v/>
      </c>
      <c r="J1637" s="105" t="str">
        <f>IF(B1637="","",_xlfn.XLOOKUP(N1637,#REF!,芝麻工资表!B:B))</f>
        <v/>
      </c>
      <c r="K1637" s="105" t="str">
        <f t="shared" si="150"/>
        <v/>
      </c>
      <c r="L1637" s="105" t="str">
        <f t="shared" si="151"/>
        <v/>
      </c>
      <c r="M1637" s="105" t="str">
        <f>IF(Q1637="","",_xlfn.XLOOKUP(Q1637,立项!W:W,立项!H:H))</f>
        <v/>
      </c>
      <c r="N1637" s="109" t="str">
        <f t="shared" si="152"/>
        <v/>
      </c>
      <c r="O1637" s="109" t="str">
        <f t="shared" si="153"/>
        <v/>
      </c>
      <c r="P1637" s="110" t="str">
        <f t="shared" si="154"/>
        <v/>
      </c>
      <c r="Q1637" s="114" t="str">
        <f t="shared" si="155"/>
        <v/>
      </c>
      <c r="R1637" s="82"/>
      <c r="S1637" s="81"/>
      <c r="T1637" s="81"/>
      <c r="U1637" s="81"/>
    </row>
    <row r="1638" s="72" customFormat="1" customHeight="1" spans="2:21">
      <c r="B1638" s="73"/>
      <c r="C1638" s="74"/>
      <c r="D1638" s="74"/>
      <c r="E1638" s="74"/>
      <c r="F1638" s="75"/>
      <c r="G1638" s="76"/>
      <c r="H1638" s="77"/>
      <c r="I1638" s="108" t="str">
        <f>IF(B1638="","",_xlfn.XLOOKUP(N1638,#REF!,#REF!))</f>
        <v/>
      </c>
      <c r="J1638" s="105" t="str">
        <f>IF(B1638="","",_xlfn.XLOOKUP(N1638,#REF!,芝麻工资表!B:B))</f>
        <v/>
      </c>
      <c r="K1638" s="105" t="str">
        <f t="shared" si="150"/>
        <v/>
      </c>
      <c r="L1638" s="105" t="str">
        <f t="shared" si="151"/>
        <v/>
      </c>
      <c r="M1638" s="105" t="str">
        <f>IF(Q1638="","",_xlfn.XLOOKUP(Q1638,立项!W:W,立项!H:H))</f>
        <v/>
      </c>
      <c r="N1638" s="109" t="str">
        <f t="shared" si="152"/>
        <v/>
      </c>
      <c r="O1638" s="109" t="str">
        <f t="shared" si="153"/>
        <v/>
      </c>
      <c r="P1638" s="110" t="str">
        <f t="shared" si="154"/>
        <v/>
      </c>
      <c r="Q1638" s="114" t="str">
        <f t="shared" si="155"/>
        <v/>
      </c>
      <c r="R1638" s="82"/>
      <c r="S1638" s="81"/>
      <c r="T1638" s="81"/>
      <c r="U1638" s="81"/>
    </row>
    <row r="1639" s="72" customFormat="1" customHeight="1" spans="2:21">
      <c r="B1639" s="73"/>
      <c r="C1639" s="74"/>
      <c r="D1639" s="74"/>
      <c r="E1639" s="74"/>
      <c r="F1639" s="75"/>
      <c r="G1639" s="76"/>
      <c r="H1639" s="77"/>
      <c r="I1639" s="108" t="str">
        <f>IF(B1639="","",_xlfn.XLOOKUP(N1639,#REF!,#REF!))</f>
        <v/>
      </c>
      <c r="J1639" s="105" t="str">
        <f>IF(B1639="","",_xlfn.XLOOKUP(N1639,#REF!,芝麻工资表!B:B))</f>
        <v/>
      </c>
      <c r="K1639" s="105" t="str">
        <f t="shared" si="150"/>
        <v/>
      </c>
      <c r="L1639" s="105" t="str">
        <f t="shared" si="151"/>
        <v/>
      </c>
      <c r="M1639" s="105" t="str">
        <f>IF(Q1639="","",_xlfn.XLOOKUP(Q1639,立项!W:W,立项!H:H))</f>
        <v/>
      </c>
      <c r="N1639" s="109" t="str">
        <f t="shared" si="152"/>
        <v/>
      </c>
      <c r="O1639" s="109" t="str">
        <f t="shared" si="153"/>
        <v/>
      </c>
      <c r="P1639" s="110" t="str">
        <f t="shared" si="154"/>
        <v/>
      </c>
      <c r="Q1639" s="114" t="str">
        <f t="shared" si="155"/>
        <v/>
      </c>
      <c r="R1639" s="82"/>
      <c r="S1639" s="81"/>
      <c r="T1639" s="81"/>
      <c r="U1639" s="81"/>
    </row>
    <row r="1640" s="72" customFormat="1" customHeight="1" spans="2:21">
      <c r="B1640" s="73"/>
      <c r="C1640" s="74"/>
      <c r="D1640" s="74"/>
      <c r="E1640" s="74"/>
      <c r="F1640" s="75"/>
      <c r="G1640" s="76"/>
      <c r="H1640" s="77"/>
      <c r="I1640" s="108" t="str">
        <f>IF(B1640="","",_xlfn.XLOOKUP(N1640,#REF!,#REF!))</f>
        <v/>
      </c>
      <c r="J1640" s="105" t="str">
        <f>IF(B1640="","",_xlfn.XLOOKUP(N1640,#REF!,芝麻工资表!B:B))</f>
        <v/>
      </c>
      <c r="K1640" s="105" t="str">
        <f t="shared" si="150"/>
        <v/>
      </c>
      <c r="L1640" s="105" t="str">
        <f t="shared" si="151"/>
        <v/>
      </c>
      <c r="M1640" s="105" t="str">
        <f>IF(Q1640="","",_xlfn.XLOOKUP(Q1640,立项!W:W,立项!H:H))</f>
        <v/>
      </c>
      <c r="N1640" s="109" t="str">
        <f t="shared" si="152"/>
        <v/>
      </c>
      <c r="O1640" s="109" t="str">
        <f t="shared" si="153"/>
        <v/>
      </c>
      <c r="P1640" s="110" t="str">
        <f t="shared" si="154"/>
        <v/>
      </c>
      <c r="Q1640" s="114" t="str">
        <f t="shared" si="155"/>
        <v/>
      </c>
      <c r="R1640" s="82"/>
      <c r="S1640" s="81"/>
      <c r="T1640" s="81"/>
      <c r="U1640" s="81"/>
    </row>
    <row r="1641" s="72" customFormat="1" customHeight="1" spans="2:21">
      <c r="B1641" s="73"/>
      <c r="C1641" s="74"/>
      <c r="D1641" s="74"/>
      <c r="E1641" s="74"/>
      <c r="F1641" s="75"/>
      <c r="G1641" s="76"/>
      <c r="H1641" s="77"/>
      <c r="I1641" s="108" t="str">
        <f>IF(B1641="","",_xlfn.XLOOKUP(N1641,#REF!,#REF!))</f>
        <v/>
      </c>
      <c r="J1641" s="105" t="str">
        <f>IF(B1641="","",_xlfn.XLOOKUP(N1641,#REF!,芝麻工资表!B:B))</f>
        <v/>
      </c>
      <c r="K1641" s="105" t="str">
        <f t="shared" si="150"/>
        <v/>
      </c>
      <c r="L1641" s="105" t="str">
        <f t="shared" si="151"/>
        <v/>
      </c>
      <c r="M1641" s="105" t="str">
        <f>IF(Q1641="","",_xlfn.XLOOKUP(Q1641,立项!W:W,立项!H:H))</f>
        <v/>
      </c>
      <c r="N1641" s="109" t="str">
        <f t="shared" si="152"/>
        <v/>
      </c>
      <c r="O1641" s="109" t="str">
        <f t="shared" si="153"/>
        <v/>
      </c>
      <c r="P1641" s="110" t="str">
        <f t="shared" si="154"/>
        <v/>
      </c>
      <c r="Q1641" s="114" t="str">
        <f t="shared" si="155"/>
        <v/>
      </c>
      <c r="R1641" s="82"/>
      <c r="S1641" s="81"/>
      <c r="T1641" s="81"/>
      <c r="U1641" s="81"/>
    </row>
    <row r="1642" s="72" customFormat="1" customHeight="1" spans="2:21">
      <c r="B1642" s="73"/>
      <c r="C1642" s="74"/>
      <c r="D1642" s="74"/>
      <c r="E1642" s="74"/>
      <c r="F1642" s="75"/>
      <c r="G1642" s="76"/>
      <c r="H1642" s="77"/>
      <c r="I1642" s="108" t="str">
        <f>IF(B1642="","",_xlfn.XLOOKUP(N1642,#REF!,#REF!))</f>
        <v/>
      </c>
      <c r="J1642" s="105" t="str">
        <f>IF(B1642="","",_xlfn.XLOOKUP(N1642,#REF!,芝麻工资表!B:B))</f>
        <v/>
      </c>
      <c r="K1642" s="105" t="str">
        <f t="shared" si="150"/>
        <v/>
      </c>
      <c r="L1642" s="105" t="str">
        <f t="shared" si="151"/>
        <v/>
      </c>
      <c r="M1642" s="105" t="str">
        <f>IF(Q1642="","",_xlfn.XLOOKUP(Q1642,立项!W:W,立项!H:H))</f>
        <v/>
      </c>
      <c r="N1642" s="109" t="str">
        <f t="shared" si="152"/>
        <v/>
      </c>
      <c r="O1642" s="109" t="str">
        <f t="shared" si="153"/>
        <v/>
      </c>
      <c r="P1642" s="110" t="str">
        <f t="shared" si="154"/>
        <v/>
      </c>
      <c r="Q1642" s="114" t="str">
        <f t="shared" si="155"/>
        <v/>
      </c>
      <c r="R1642" s="82"/>
      <c r="S1642" s="81"/>
      <c r="T1642" s="81"/>
      <c r="U1642" s="81"/>
    </row>
    <row r="1643" s="72" customFormat="1" customHeight="1" spans="2:21">
      <c r="B1643" s="73"/>
      <c r="C1643" s="74"/>
      <c r="D1643" s="74"/>
      <c r="E1643" s="74"/>
      <c r="F1643" s="75"/>
      <c r="G1643" s="76"/>
      <c r="H1643" s="77"/>
      <c r="I1643" s="108" t="str">
        <f>IF(B1643="","",_xlfn.XLOOKUP(N1643,#REF!,#REF!))</f>
        <v/>
      </c>
      <c r="J1643" s="105" t="str">
        <f>IF(B1643="","",_xlfn.XLOOKUP(N1643,#REF!,芝麻工资表!B:B))</f>
        <v/>
      </c>
      <c r="K1643" s="105" t="str">
        <f t="shared" si="150"/>
        <v/>
      </c>
      <c r="L1643" s="105" t="str">
        <f t="shared" si="151"/>
        <v/>
      </c>
      <c r="M1643" s="105" t="str">
        <f>IF(Q1643="","",_xlfn.XLOOKUP(Q1643,立项!W:W,立项!H:H))</f>
        <v/>
      </c>
      <c r="N1643" s="109" t="str">
        <f t="shared" si="152"/>
        <v/>
      </c>
      <c r="O1643" s="109" t="str">
        <f t="shared" si="153"/>
        <v/>
      </c>
      <c r="P1643" s="110" t="str">
        <f t="shared" si="154"/>
        <v/>
      </c>
      <c r="Q1643" s="114" t="str">
        <f t="shared" si="155"/>
        <v/>
      </c>
      <c r="R1643" s="82"/>
      <c r="S1643" s="81"/>
      <c r="T1643" s="81"/>
      <c r="U1643" s="81"/>
    </row>
    <row r="1644" s="72" customFormat="1" customHeight="1" spans="2:21">
      <c r="B1644" s="73"/>
      <c r="C1644" s="74"/>
      <c r="D1644" s="74"/>
      <c r="E1644" s="74"/>
      <c r="F1644" s="75"/>
      <c r="G1644" s="76"/>
      <c r="H1644" s="77"/>
      <c r="I1644" s="108" t="str">
        <f>IF(B1644="","",_xlfn.XLOOKUP(N1644,#REF!,#REF!))</f>
        <v/>
      </c>
      <c r="J1644" s="105" t="str">
        <f>IF(B1644="","",_xlfn.XLOOKUP(N1644,#REF!,芝麻工资表!B:B))</f>
        <v/>
      </c>
      <c r="K1644" s="105" t="str">
        <f t="shared" si="150"/>
        <v/>
      </c>
      <c r="L1644" s="105" t="str">
        <f t="shared" si="151"/>
        <v/>
      </c>
      <c r="M1644" s="105" t="str">
        <f>IF(Q1644="","",_xlfn.XLOOKUP(Q1644,立项!W:W,立项!H:H))</f>
        <v/>
      </c>
      <c r="N1644" s="109" t="str">
        <f t="shared" si="152"/>
        <v/>
      </c>
      <c r="O1644" s="109" t="str">
        <f t="shared" si="153"/>
        <v/>
      </c>
      <c r="P1644" s="110" t="str">
        <f t="shared" si="154"/>
        <v/>
      </c>
      <c r="Q1644" s="114" t="str">
        <f t="shared" si="155"/>
        <v/>
      </c>
      <c r="R1644" s="82"/>
      <c r="S1644" s="81"/>
      <c r="T1644" s="81"/>
      <c r="U1644" s="81"/>
    </row>
    <row r="1645" s="72" customFormat="1" customHeight="1" spans="2:21">
      <c r="B1645" s="73"/>
      <c r="C1645" s="74"/>
      <c r="D1645" s="74"/>
      <c r="E1645" s="74"/>
      <c r="F1645" s="75"/>
      <c r="G1645" s="76"/>
      <c r="H1645" s="77"/>
      <c r="I1645" s="108" t="str">
        <f>IF(B1645="","",_xlfn.XLOOKUP(N1645,#REF!,#REF!))</f>
        <v/>
      </c>
      <c r="J1645" s="105" t="str">
        <f>IF(B1645="","",_xlfn.XLOOKUP(N1645,#REF!,芝麻工资表!B:B))</f>
        <v/>
      </c>
      <c r="K1645" s="105" t="str">
        <f t="shared" si="150"/>
        <v/>
      </c>
      <c r="L1645" s="105" t="str">
        <f t="shared" si="151"/>
        <v/>
      </c>
      <c r="M1645" s="105" t="str">
        <f>IF(Q1645="","",_xlfn.XLOOKUP(Q1645,立项!W:W,立项!H:H))</f>
        <v/>
      </c>
      <c r="N1645" s="109" t="str">
        <f t="shared" si="152"/>
        <v/>
      </c>
      <c r="O1645" s="109" t="str">
        <f t="shared" si="153"/>
        <v/>
      </c>
      <c r="P1645" s="110" t="str">
        <f t="shared" si="154"/>
        <v/>
      </c>
      <c r="Q1645" s="114" t="str">
        <f t="shared" si="155"/>
        <v/>
      </c>
      <c r="R1645" s="82"/>
      <c r="S1645" s="81"/>
      <c r="T1645" s="81"/>
      <c r="U1645" s="81"/>
    </row>
    <row r="1646" s="72" customFormat="1" customHeight="1" spans="2:21">
      <c r="B1646" s="73"/>
      <c r="C1646" s="74"/>
      <c r="D1646" s="74"/>
      <c r="E1646" s="74"/>
      <c r="F1646" s="75"/>
      <c r="G1646" s="76"/>
      <c r="H1646" s="77"/>
      <c r="I1646" s="108" t="str">
        <f>IF(B1646="","",_xlfn.XLOOKUP(N1646,#REF!,#REF!))</f>
        <v/>
      </c>
      <c r="J1646" s="105" t="str">
        <f>IF(B1646="","",_xlfn.XLOOKUP(N1646,#REF!,芝麻工资表!B:B))</f>
        <v/>
      </c>
      <c r="K1646" s="105" t="str">
        <f t="shared" si="150"/>
        <v/>
      </c>
      <c r="L1646" s="105" t="str">
        <f t="shared" si="151"/>
        <v/>
      </c>
      <c r="M1646" s="105" t="str">
        <f>IF(Q1646="","",_xlfn.XLOOKUP(Q1646,立项!W:W,立项!H:H))</f>
        <v/>
      </c>
      <c r="N1646" s="109" t="str">
        <f t="shared" si="152"/>
        <v/>
      </c>
      <c r="O1646" s="109" t="str">
        <f t="shared" si="153"/>
        <v/>
      </c>
      <c r="P1646" s="110" t="str">
        <f t="shared" si="154"/>
        <v/>
      </c>
      <c r="Q1646" s="114" t="str">
        <f t="shared" si="155"/>
        <v/>
      </c>
      <c r="R1646" s="82"/>
      <c r="S1646" s="81"/>
      <c r="T1646" s="81"/>
      <c r="U1646" s="81"/>
    </row>
    <row r="1647" s="72" customFormat="1" customHeight="1" spans="2:21">
      <c r="B1647" s="73"/>
      <c r="C1647" s="74"/>
      <c r="D1647" s="74"/>
      <c r="E1647" s="74"/>
      <c r="F1647" s="75"/>
      <c r="G1647" s="76"/>
      <c r="H1647" s="77"/>
      <c r="I1647" s="108" t="str">
        <f>IF(B1647="","",_xlfn.XLOOKUP(N1647,#REF!,#REF!))</f>
        <v/>
      </c>
      <c r="J1647" s="105" t="str">
        <f>IF(B1647="","",_xlfn.XLOOKUP(N1647,#REF!,芝麻工资表!B:B))</f>
        <v/>
      </c>
      <c r="K1647" s="105" t="str">
        <f t="shared" si="150"/>
        <v/>
      </c>
      <c r="L1647" s="105" t="str">
        <f t="shared" si="151"/>
        <v/>
      </c>
      <c r="M1647" s="105" t="str">
        <f>IF(Q1647="","",_xlfn.XLOOKUP(Q1647,立项!W:W,立项!H:H))</f>
        <v/>
      </c>
      <c r="N1647" s="109" t="str">
        <f t="shared" si="152"/>
        <v/>
      </c>
      <c r="O1647" s="109" t="str">
        <f t="shared" si="153"/>
        <v/>
      </c>
      <c r="P1647" s="110" t="str">
        <f t="shared" si="154"/>
        <v/>
      </c>
      <c r="Q1647" s="114" t="str">
        <f t="shared" si="155"/>
        <v/>
      </c>
      <c r="R1647" s="82"/>
      <c r="S1647" s="81"/>
      <c r="T1647" s="81"/>
      <c r="U1647" s="81"/>
    </row>
    <row r="1648" s="72" customFormat="1" customHeight="1" spans="2:21">
      <c r="B1648" s="73"/>
      <c r="C1648" s="74"/>
      <c r="D1648" s="74"/>
      <c r="E1648" s="74"/>
      <c r="F1648" s="75"/>
      <c r="G1648" s="76"/>
      <c r="H1648" s="77"/>
      <c r="I1648" s="108" t="str">
        <f>IF(B1648="","",_xlfn.XLOOKUP(N1648,#REF!,#REF!))</f>
        <v/>
      </c>
      <c r="J1648" s="105" t="str">
        <f>IF(B1648="","",_xlfn.XLOOKUP(N1648,#REF!,芝麻工资表!B:B))</f>
        <v/>
      </c>
      <c r="K1648" s="105" t="str">
        <f t="shared" si="150"/>
        <v/>
      </c>
      <c r="L1648" s="105" t="str">
        <f t="shared" si="151"/>
        <v/>
      </c>
      <c r="M1648" s="105" t="str">
        <f>IF(Q1648="","",_xlfn.XLOOKUP(Q1648,立项!W:W,立项!H:H))</f>
        <v/>
      </c>
      <c r="N1648" s="109" t="str">
        <f t="shared" si="152"/>
        <v/>
      </c>
      <c r="O1648" s="109" t="str">
        <f t="shared" si="153"/>
        <v/>
      </c>
      <c r="P1648" s="110" t="str">
        <f t="shared" si="154"/>
        <v/>
      </c>
      <c r="Q1648" s="114" t="str">
        <f t="shared" si="155"/>
        <v/>
      </c>
      <c r="R1648" s="82"/>
      <c r="S1648" s="81"/>
      <c r="T1648" s="81"/>
      <c r="U1648" s="81"/>
    </row>
    <row r="1649" s="72" customFormat="1" customHeight="1" spans="2:21">
      <c r="B1649" s="73"/>
      <c r="C1649" s="74"/>
      <c r="D1649" s="74"/>
      <c r="E1649" s="74"/>
      <c r="F1649" s="75"/>
      <c r="G1649" s="76"/>
      <c r="H1649" s="77"/>
      <c r="I1649" s="108" t="str">
        <f>IF(B1649="","",_xlfn.XLOOKUP(N1649,#REF!,#REF!))</f>
        <v/>
      </c>
      <c r="J1649" s="105" t="str">
        <f>IF(B1649="","",_xlfn.XLOOKUP(N1649,#REF!,芝麻工资表!B:B))</f>
        <v/>
      </c>
      <c r="K1649" s="105" t="str">
        <f t="shared" si="150"/>
        <v/>
      </c>
      <c r="L1649" s="105" t="str">
        <f t="shared" si="151"/>
        <v/>
      </c>
      <c r="M1649" s="105" t="str">
        <f>IF(Q1649="","",_xlfn.XLOOKUP(Q1649,立项!W:W,立项!H:H))</f>
        <v/>
      </c>
      <c r="N1649" s="109" t="str">
        <f t="shared" si="152"/>
        <v/>
      </c>
      <c r="O1649" s="109" t="str">
        <f t="shared" si="153"/>
        <v/>
      </c>
      <c r="P1649" s="110" t="str">
        <f t="shared" si="154"/>
        <v/>
      </c>
      <c r="Q1649" s="114" t="str">
        <f t="shared" si="155"/>
        <v/>
      </c>
      <c r="R1649" s="82"/>
      <c r="S1649" s="81"/>
      <c r="T1649" s="81"/>
      <c r="U1649" s="81"/>
    </row>
    <row r="1650" s="72" customFormat="1" customHeight="1" spans="2:21">
      <c r="B1650" s="73"/>
      <c r="C1650" s="74"/>
      <c r="D1650" s="74"/>
      <c r="E1650" s="74"/>
      <c r="F1650" s="75"/>
      <c r="G1650" s="76"/>
      <c r="H1650" s="77"/>
      <c r="I1650" s="108" t="str">
        <f>IF(B1650="","",_xlfn.XLOOKUP(N1650,#REF!,#REF!))</f>
        <v/>
      </c>
      <c r="J1650" s="105" t="str">
        <f>IF(B1650="","",_xlfn.XLOOKUP(N1650,#REF!,芝麻工资表!B:B))</f>
        <v/>
      </c>
      <c r="K1650" s="105" t="str">
        <f t="shared" si="150"/>
        <v/>
      </c>
      <c r="L1650" s="105" t="str">
        <f t="shared" si="151"/>
        <v/>
      </c>
      <c r="M1650" s="105" t="str">
        <f>IF(Q1650="","",_xlfn.XLOOKUP(Q1650,立项!W:W,立项!H:H))</f>
        <v/>
      </c>
      <c r="N1650" s="109" t="str">
        <f t="shared" si="152"/>
        <v/>
      </c>
      <c r="O1650" s="109" t="str">
        <f t="shared" si="153"/>
        <v/>
      </c>
      <c r="P1650" s="110" t="str">
        <f t="shared" si="154"/>
        <v/>
      </c>
      <c r="Q1650" s="114" t="str">
        <f t="shared" si="155"/>
        <v/>
      </c>
      <c r="R1650" s="82"/>
      <c r="S1650" s="81"/>
      <c r="T1650" s="81"/>
      <c r="U1650" s="81"/>
    </row>
    <row r="1651" s="72" customFormat="1" customHeight="1" spans="2:21">
      <c r="B1651" s="73"/>
      <c r="C1651" s="74"/>
      <c r="D1651" s="74"/>
      <c r="E1651" s="74"/>
      <c r="F1651" s="75"/>
      <c r="G1651" s="76"/>
      <c r="H1651" s="77"/>
      <c r="I1651" s="108" t="str">
        <f>IF(B1651="","",_xlfn.XLOOKUP(N1651,#REF!,#REF!))</f>
        <v/>
      </c>
      <c r="J1651" s="105" t="str">
        <f>IF(B1651="","",_xlfn.XLOOKUP(N1651,#REF!,芝麻工资表!B:B))</f>
        <v/>
      </c>
      <c r="K1651" s="105" t="str">
        <f t="shared" si="150"/>
        <v/>
      </c>
      <c r="L1651" s="105" t="str">
        <f t="shared" si="151"/>
        <v/>
      </c>
      <c r="M1651" s="105" t="str">
        <f>IF(Q1651="","",_xlfn.XLOOKUP(Q1651,立项!W:W,立项!H:H))</f>
        <v/>
      </c>
      <c r="N1651" s="109" t="str">
        <f t="shared" si="152"/>
        <v/>
      </c>
      <c r="O1651" s="109" t="str">
        <f t="shared" si="153"/>
        <v/>
      </c>
      <c r="P1651" s="110" t="str">
        <f t="shared" si="154"/>
        <v/>
      </c>
      <c r="Q1651" s="114" t="str">
        <f t="shared" si="155"/>
        <v/>
      </c>
      <c r="R1651" s="82"/>
      <c r="S1651" s="81"/>
      <c r="T1651" s="81"/>
      <c r="U1651" s="81"/>
    </row>
    <row r="1652" s="72" customFormat="1" customHeight="1" spans="2:21">
      <c r="B1652" s="73"/>
      <c r="C1652" s="74"/>
      <c r="D1652" s="74"/>
      <c r="E1652" s="74"/>
      <c r="F1652" s="75"/>
      <c r="G1652" s="76"/>
      <c r="H1652" s="77"/>
      <c r="I1652" s="108" t="str">
        <f>IF(B1652="","",_xlfn.XLOOKUP(N1652,#REF!,#REF!))</f>
        <v/>
      </c>
      <c r="J1652" s="105" t="str">
        <f>IF(B1652="","",_xlfn.XLOOKUP(N1652,#REF!,芝麻工资表!B:B))</f>
        <v/>
      </c>
      <c r="K1652" s="105" t="str">
        <f t="shared" si="150"/>
        <v/>
      </c>
      <c r="L1652" s="105" t="str">
        <f t="shared" si="151"/>
        <v/>
      </c>
      <c r="M1652" s="105" t="str">
        <f>IF(Q1652="","",_xlfn.XLOOKUP(Q1652,立项!W:W,立项!H:H))</f>
        <v/>
      </c>
      <c r="N1652" s="109" t="str">
        <f t="shared" si="152"/>
        <v/>
      </c>
      <c r="O1652" s="109" t="str">
        <f t="shared" si="153"/>
        <v/>
      </c>
      <c r="P1652" s="110" t="str">
        <f t="shared" si="154"/>
        <v/>
      </c>
      <c r="Q1652" s="114" t="str">
        <f t="shared" si="155"/>
        <v/>
      </c>
      <c r="R1652" s="82"/>
      <c r="S1652" s="81"/>
      <c r="T1652" s="81"/>
      <c r="U1652" s="81"/>
    </row>
    <row r="1653" s="72" customFormat="1" customHeight="1" spans="2:21">
      <c r="B1653" s="73"/>
      <c r="C1653" s="74"/>
      <c r="D1653" s="74"/>
      <c r="E1653" s="74"/>
      <c r="F1653" s="75"/>
      <c r="G1653" s="76"/>
      <c r="H1653" s="77"/>
      <c r="I1653" s="108" t="str">
        <f>IF(B1653="","",_xlfn.XLOOKUP(N1653,#REF!,#REF!))</f>
        <v/>
      </c>
      <c r="J1653" s="105" t="str">
        <f>IF(B1653="","",_xlfn.XLOOKUP(N1653,#REF!,芝麻工资表!B:B))</f>
        <v/>
      </c>
      <c r="K1653" s="105" t="str">
        <f t="shared" si="150"/>
        <v/>
      </c>
      <c r="L1653" s="105" t="str">
        <f t="shared" si="151"/>
        <v/>
      </c>
      <c r="M1653" s="105" t="str">
        <f>IF(Q1653="","",_xlfn.XLOOKUP(Q1653,立项!W:W,立项!H:H))</f>
        <v/>
      </c>
      <c r="N1653" s="109" t="str">
        <f t="shared" si="152"/>
        <v/>
      </c>
      <c r="O1653" s="109" t="str">
        <f t="shared" si="153"/>
        <v/>
      </c>
      <c r="P1653" s="110" t="str">
        <f t="shared" si="154"/>
        <v/>
      </c>
      <c r="Q1653" s="114" t="str">
        <f t="shared" si="155"/>
        <v/>
      </c>
      <c r="R1653" s="82"/>
      <c r="S1653" s="81"/>
      <c r="T1653" s="81"/>
      <c r="U1653" s="81"/>
    </row>
    <row r="1654" s="72" customFormat="1" customHeight="1" spans="2:21">
      <c r="B1654" s="73"/>
      <c r="C1654" s="74"/>
      <c r="D1654" s="74"/>
      <c r="E1654" s="74"/>
      <c r="F1654" s="75"/>
      <c r="G1654" s="76"/>
      <c r="H1654" s="77"/>
      <c r="I1654" s="108" t="str">
        <f>IF(B1654="","",_xlfn.XLOOKUP(N1654,#REF!,#REF!))</f>
        <v/>
      </c>
      <c r="J1654" s="105" t="str">
        <f>IF(B1654="","",_xlfn.XLOOKUP(N1654,#REF!,芝麻工资表!B:B))</f>
        <v/>
      </c>
      <c r="K1654" s="105" t="str">
        <f t="shared" si="150"/>
        <v/>
      </c>
      <c r="L1654" s="105" t="str">
        <f t="shared" si="151"/>
        <v/>
      </c>
      <c r="M1654" s="105" t="str">
        <f>IF(Q1654="","",_xlfn.XLOOKUP(Q1654,立项!W:W,立项!H:H))</f>
        <v/>
      </c>
      <c r="N1654" s="109" t="str">
        <f t="shared" si="152"/>
        <v/>
      </c>
      <c r="O1654" s="109" t="str">
        <f t="shared" si="153"/>
        <v/>
      </c>
      <c r="P1654" s="110" t="str">
        <f t="shared" si="154"/>
        <v/>
      </c>
      <c r="Q1654" s="114" t="str">
        <f t="shared" si="155"/>
        <v/>
      </c>
      <c r="R1654" s="82"/>
      <c r="S1654" s="81"/>
      <c r="T1654" s="81"/>
      <c r="U1654" s="81"/>
    </row>
    <row r="1655" s="72" customFormat="1" customHeight="1" spans="2:21">
      <c r="B1655" s="73"/>
      <c r="C1655" s="74"/>
      <c r="D1655" s="74"/>
      <c r="E1655" s="74"/>
      <c r="F1655" s="75"/>
      <c r="G1655" s="76"/>
      <c r="H1655" s="77"/>
      <c r="I1655" s="108" t="str">
        <f>IF(B1655="","",_xlfn.XLOOKUP(N1655,#REF!,#REF!))</f>
        <v/>
      </c>
      <c r="J1655" s="105" t="str">
        <f>IF(B1655="","",_xlfn.XLOOKUP(N1655,#REF!,芝麻工资表!B:B))</f>
        <v/>
      </c>
      <c r="K1655" s="105" t="str">
        <f t="shared" si="150"/>
        <v/>
      </c>
      <c r="L1655" s="105" t="str">
        <f t="shared" si="151"/>
        <v/>
      </c>
      <c r="M1655" s="105" t="str">
        <f>IF(Q1655="","",_xlfn.XLOOKUP(Q1655,立项!W:W,立项!H:H))</f>
        <v/>
      </c>
      <c r="N1655" s="109" t="str">
        <f t="shared" si="152"/>
        <v/>
      </c>
      <c r="O1655" s="109" t="str">
        <f t="shared" si="153"/>
        <v/>
      </c>
      <c r="P1655" s="110" t="str">
        <f t="shared" si="154"/>
        <v/>
      </c>
      <c r="Q1655" s="114" t="str">
        <f t="shared" si="155"/>
        <v/>
      </c>
      <c r="R1655" s="82"/>
      <c r="S1655" s="81"/>
      <c r="T1655" s="81"/>
      <c r="U1655" s="81"/>
    </row>
    <row r="1656" s="72" customFormat="1" customHeight="1" spans="2:21">
      <c r="B1656" s="73"/>
      <c r="C1656" s="74"/>
      <c r="D1656" s="74"/>
      <c r="E1656" s="74"/>
      <c r="F1656" s="75"/>
      <c r="G1656" s="76"/>
      <c r="H1656" s="77"/>
      <c r="I1656" s="108" t="str">
        <f>IF(B1656="","",_xlfn.XLOOKUP(N1656,#REF!,#REF!))</f>
        <v/>
      </c>
      <c r="J1656" s="105" t="str">
        <f>IF(B1656="","",_xlfn.XLOOKUP(N1656,#REF!,芝麻工资表!B:B))</f>
        <v/>
      </c>
      <c r="K1656" s="105" t="str">
        <f t="shared" si="150"/>
        <v/>
      </c>
      <c r="L1656" s="105" t="str">
        <f t="shared" si="151"/>
        <v/>
      </c>
      <c r="M1656" s="105" t="str">
        <f>IF(Q1656="","",_xlfn.XLOOKUP(Q1656,立项!W:W,立项!H:H))</f>
        <v/>
      </c>
      <c r="N1656" s="109" t="str">
        <f t="shared" si="152"/>
        <v/>
      </c>
      <c r="O1656" s="109" t="str">
        <f t="shared" si="153"/>
        <v/>
      </c>
      <c r="P1656" s="110" t="str">
        <f t="shared" si="154"/>
        <v/>
      </c>
      <c r="Q1656" s="114" t="str">
        <f t="shared" si="155"/>
        <v/>
      </c>
      <c r="R1656" s="82"/>
      <c r="S1656" s="81"/>
      <c r="T1656" s="81"/>
      <c r="U1656" s="81"/>
    </row>
    <row r="1657" s="72" customFormat="1" customHeight="1" spans="2:21">
      <c r="B1657" s="73"/>
      <c r="C1657" s="74"/>
      <c r="D1657" s="74"/>
      <c r="E1657" s="74"/>
      <c r="F1657" s="75"/>
      <c r="G1657" s="76"/>
      <c r="H1657" s="77"/>
      <c r="I1657" s="108" t="str">
        <f>IF(B1657="","",_xlfn.XLOOKUP(N1657,#REF!,#REF!))</f>
        <v/>
      </c>
      <c r="J1657" s="105" t="str">
        <f>IF(B1657="","",_xlfn.XLOOKUP(N1657,#REF!,芝麻工资表!B:B))</f>
        <v/>
      </c>
      <c r="K1657" s="105" t="str">
        <f t="shared" si="150"/>
        <v/>
      </c>
      <c r="L1657" s="105" t="str">
        <f t="shared" si="151"/>
        <v/>
      </c>
      <c r="M1657" s="105" t="str">
        <f>IF(Q1657="","",_xlfn.XLOOKUP(Q1657,立项!W:W,立项!H:H))</f>
        <v/>
      </c>
      <c r="N1657" s="109" t="str">
        <f t="shared" si="152"/>
        <v/>
      </c>
      <c r="O1657" s="109" t="str">
        <f t="shared" si="153"/>
        <v/>
      </c>
      <c r="P1657" s="110" t="str">
        <f t="shared" si="154"/>
        <v/>
      </c>
      <c r="Q1657" s="114" t="str">
        <f t="shared" si="155"/>
        <v/>
      </c>
      <c r="R1657" s="82"/>
      <c r="S1657" s="81"/>
      <c r="T1657" s="81"/>
      <c r="U1657" s="81"/>
    </row>
    <row r="1658" s="72" customFormat="1" customHeight="1" spans="2:21">
      <c r="B1658" s="73"/>
      <c r="C1658" s="74"/>
      <c r="D1658" s="74"/>
      <c r="E1658" s="74"/>
      <c r="F1658" s="75"/>
      <c r="G1658" s="76"/>
      <c r="H1658" s="77"/>
      <c r="I1658" s="108" t="str">
        <f>IF(B1658="","",_xlfn.XLOOKUP(N1658,#REF!,#REF!))</f>
        <v/>
      </c>
      <c r="J1658" s="105" t="str">
        <f>IF(B1658="","",_xlfn.XLOOKUP(N1658,#REF!,芝麻工资表!B:B))</f>
        <v/>
      </c>
      <c r="K1658" s="105" t="str">
        <f t="shared" si="150"/>
        <v/>
      </c>
      <c r="L1658" s="105" t="str">
        <f t="shared" si="151"/>
        <v/>
      </c>
      <c r="M1658" s="105" t="str">
        <f>IF(Q1658="","",_xlfn.XLOOKUP(Q1658,立项!W:W,立项!H:H))</f>
        <v/>
      </c>
      <c r="N1658" s="109" t="str">
        <f t="shared" si="152"/>
        <v/>
      </c>
      <c r="O1658" s="109" t="str">
        <f t="shared" si="153"/>
        <v/>
      </c>
      <c r="P1658" s="110" t="str">
        <f t="shared" si="154"/>
        <v/>
      </c>
      <c r="Q1658" s="114" t="str">
        <f t="shared" si="155"/>
        <v/>
      </c>
      <c r="R1658" s="82"/>
      <c r="S1658" s="81"/>
      <c r="T1658" s="81"/>
      <c r="U1658" s="81"/>
    </row>
    <row r="1659" s="72" customFormat="1" customHeight="1" spans="2:21">
      <c r="B1659" s="73"/>
      <c r="C1659" s="74"/>
      <c r="D1659" s="74"/>
      <c r="E1659" s="74"/>
      <c r="F1659" s="75"/>
      <c r="G1659" s="76"/>
      <c r="H1659" s="77"/>
      <c r="I1659" s="108" t="str">
        <f>IF(B1659="","",_xlfn.XLOOKUP(N1659,#REF!,#REF!))</f>
        <v/>
      </c>
      <c r="J1659" s="105" t="str">
        <f>IF(B1659="","",_xlfn.XLOOKUP(N1659,#REF!,芝麻工资表!B:B))</f>
        <v/>
      </c>
      <c r="K1659" s="105" t="str">
        <f t="shared" si="150"/>
        <v/>
      </c>
      <c r="L1659" s="105" t="str">
        <f t="shared" si="151"/>
        <v/>
      </c>
      <c r="M1659" s="105" t="str">
        <f>IF(Q1659="","",_xlfn.XLOOKUP(Q1659,立项!W:W,立项!H:H))</f>
        <v/>
      </c>
      <c r="N1659" s="109" t="str">
        <f t="shared" si="152"/>
        <v/>
      </c>
      <c r="O1659" s="109" t="str">
        <f t="shared" si="153"/>
        <v/>
      </c>
      <c r="P1659" s="110" t="str">
        <f t="shared" si="154"/>
        <v/>
      </c>
      <c r="Q1659" s="114" t="str">
        <f t="shared" si="155"/>
        <v/>
      </c>
      <c r="R1659" s="82"/>
      <c r="S1659" s="81"/>
      <c r="T1659" s="81"/>
      <c r="U1659" s="81"/>
    </row>
    <row r="1660" s="72" customFormat="1" customHeight="1" spans="2:21">
      <c r="B1660" s="73"/>
      <c r="C1660" s="74"/>
      <c r="D1660" s="74"/>
      <c r="E1660" s="74"/>
      <c r="F1660" s="75"/>
      <c r="G1660" s="76"/>
      <c r="H1660" s="77"/>
      <c r="I1660" s="108" t="str">
        <f>IF(B1660="","",_xlfn.XLOOKUP(N1660,#REF!,#REF!))</f>
        <v/>
      </c>
      <c r="J1660" s="105" t="str">
        <f>IF(B1660="","",_xlfn.XLOOKUP(N1660,#REF!,芝麻工资表!B:B))</f>
        <v/>
      </c>
      <c r="K1660" s="105" t="str">
        <f t="shared" si="150"/>
        <v/>
      </c>
      <c r="L1660" s="105" t="str">
        <f t="shared" si="151"/>
        <v/>
      </c>
      <c r="M1660" s="105" t="str">
        <f>IF(Q1660="","",_xlfn.XLOOKUP(Q1660,立项!W:W,立项!H:H))</f>
        <v/>
      </c>
      <c r="N1660" s="109" t="str">
        <f t="shared" si="152"/>
        <v/>
      </c>
      <c r="O1660" s="109" t="str">
        <f t="shared" si="153"/>
        <v/>
      </c>
      <c r="P1660" s="110" t="str">
        <f t="shared" si="154"/>
        <v/>
      </c>
      <c r="Q1660" s="114" t="str">
        <f t="shared" si="155"/>
        <v/>
      </c>
      <c r="R1660" s="82"/>
      <c r="S1660" s="81"/>
      <c r="T1660" s="81"/>
      <c r="U1660" s="81"/>
    </row>
    <row r="1661" s="72" customFormat="1" customHeight="1" spans="2:21">
      <c r="B1661" s="73"/>
      <c r="C1661" s="74"/>
      <c r="D1661" s="74"/>
      <c r="E1661" s="74"/>
      <c r="F1661" s="75"/>
      <c r="G1661" s="76"/>
      <c r="H1661" s="77"/>
      <c r="I1661" s="108" t="str">
        <f>IF(B1661="","",_xlfn.XLOOKUP(N1661,#REF!,#REF!))</f>
        <v/>
      </c>
      <c r="J1661" s="105" t="str">
        <f>IF(B1661="","",_xlfn.XLOOKUP(N1661,#REF!,芝麻工资表!B:B))</f>
        <v/>
      </c>
      <c r="K1661" s="105" t="str">
        <f t="shared" si="150"/>
        <v/>
      </c>
      <c r="L1661" s="105" t="str">
        <f t="shared" si="151"/>
        <v/>
      </c>
      <c r="M1661" s="105" t="str">
        <f>IF(Q1661="","",_xlfn.XLOOKUP(Q1661,立项!W:W,立项!H:H))</f>
        <v/>
      </c>
      <c r="N1661" s="109" t="str">
        <f t="shared" si="152"/>
        <v/>
      </c>
      <c r="O1661" s="109" t="str">
        <f t="shared" si="153"/>
        <v/>
      </c>
      <c r="P1661" s="110" t="str">
        <f t="shared" si="154"/>
        <v/>
      </c>
      <c r="Q1661" s="114" t="str">
        <f t="shared" si="155"/>
        <v/>
      </c>
      <c r="R1661" s="82"/>
      <c r="S1661" s="81"/>
      <c r="T1661" s="81"/>
      <c r="U1661" s="81"/>
    </row>
    <row r="1662" s="72" customFormat="1" customHeight="1" spans="2:21">
      <c r="B1662" s="73"/>
      <c r="C1662" s="74"/>
      <c r="D1662" s="74"/>
      <c r="E1662" s="74"/>
      <c r="F1662" s="75"/>
      <c r="G1662" s="76"/>
      <c r="H1662" s="77"/>
      <c r="I1662" s="108" t="str">
        <f>IF(B1662="","",_xlfn.XLOOKUP(N1662,#REF!,#REF!))</f>
        <v/>
      </c>
      <c r="J1662" s="105" t="str">
        <f>IF(B1662="","",_xlfn.XLOOKUP(N1662,#REF!,芝麻工资表!B:B))</f>
        <v/>
      </c>
      <c r="K1662" s="105" t="str">
        <f t="shared" si="150"/>
        <v/>
      </c>
      <c r="L1662" s="105" t="str">
        <f t="shared" si="151"/>
        <v/>
      </c>
      <c r="M1662" s="105" t="str">
        <f>IF(Q1662="","",_xlfn.XLOOKUP(Q1662,立项!W:W,立项!H:H))</f>
        <v/>
      </c>
      <c r="N1662" s="109" t="str">
        <f t="shared" si="152"/>
        <v/>
      </c>
      <c r="O1662" s="109" t="str">
        <f t="shared" si="153"/>
        <v/>
      </c>
      <c r="P1662" s="110" t="str">
        <f t="shared" si="154"/>
        <v/>
      </c>
      <c r="Q1662" s="114" t="str">
        <f t="shared" si="155"/>
        <v/>
      </c>
      <c r="R1662" s="82"/>
      <c r="S1662" s="81"/>
      <c r="T1662" s="81"/>
      <c r="U1662" s="81"/>
    </row>
    <row r="1663" s="72" customFormat="1" customHeight="1" spans="2:21">
      <c r="B1663" s="73"/>
      <c r="C1663" s="74"/>
      <c r="D1663" s="74"/>
      <c r="E1663" s="74"/>
      <c r="F1663" s="75"/>
      <c r="G1663" s="76"/>
      <c r="H1663" s="77"/>
      <c r="I1663" s="108" t="str">
        <f>IF(B1663="","",_xlfn.XLOOKUP(N1663,#REF!,#REF!))</f>
        <v/>
      </c>
      <c r="J1663" s="105" t="str">
        <f>IF(B1663="","",_xlfn.XLOOKUP(N1663,#REF!,芝麻工资表!B:B))</f>
        <v/>
      </c>
      <c r="K1663" s="105" t="str">
        <f t="shared" si="150"/>
        <v/>
      </c>
      <c r="L1663" s="105" t="str">
        <f t="shared" si="151"/>
        <v/>
      </c>
      <c r="M1663" s="105" t="str">
        <f>IF(Q1663="","",_xlfn.XLOOKUP(Q1663,立项!W:W,立项!H:H))</f>
        <v/>
      </c>
      <c r="N1663" s="109" t="str">
        <f t="shared" si="152"/>
        <v/>
      </c>
      <c r="O1663" s="109" t="str">
        <f t="shared" si="153"/>
        <v/>
      </c>
      <c r="P1663" s="110" t="str">
        <f t="shared" si="154"/>
        <v/>
      </c>
      <c r="Q1663" s="114" t="str">
        <f t="shared" si="155"/>
        <v/>
      </c>
      <c r="R1663" s="82"/>
      <c r="S1663" s="81"/>
      <c r="T1663" s="81"/>
      <c r="U1663" s="81"/>
    </row>
    <row r="1664" s="72" customFormat="1" customHeight="1" spans="2:21">
      <c r="B1664" s="73"/>
      <c r="C1664" s="74"/>
      <c r="D1664" s="74"/>
      <c r="E1664" s="74"/>
      <c r="F1664" s="75"/>
      <c r="G1664" s="76"/>
      <c r="H1664" s="77"/>
      <c r="I1664" s="108" t="str">
        <f>IF(B1664="","",_xlfn.XLOOKUP(N1664,#REF!,#REF!))</f>
        <v/>
      </c>
      <c r="J1664" s="105" t="str">
        <f>IF(B1664="","",_xlfn.XLOOKUP(N1664,#REF!,芝麻工资表!B:B))</f>
        <v/>
      </c>
      <c r="K1664" s="105" t="str">
        <f t="shared" si="150"/>
        <v/>
      </c>
      <c r="L1664" s="105" t="str">
        <f t="shared" si="151"/>
        <v/>
      </c>
      <c r="M1664" s="105" t="str">
        <f>IF(Q1664="","",_xlfn.XLOOKUP(Q1664,立项!W:W,立项!H:H))</f>
        <v/>
      </c>
      <c r="N1664" s="109" t="str">
        <f t="shared" si="152"/>
        <v/>
      </c>
      <c r="O1664" s="109" t="str">
        <f t="shared" si="153"/>
        <v/>
      </c>
      <c r="P1664" s="110" t="str">
        <f t="shared" si="154"/>
        <v/>
      </c>
      <c r="Q1664" s="114" t="str">
        <f t="shared" si="155"/>
        <v/>
      </c>
      <c r="R1664" s="82"/>
      <c r="S1664" s="81"/>
      <c r="T1664" s="81"/>
      <c r="U1664" s="81"/>
    </row>
    <row r="1665" s="72" customFormat="1" customHeight="1" spans="2:21">
      <c r="B1665" s="73"/>
      <c r="C1665" s="74"/>
      <c r="D1665" s="74"/>
      <c r="E1665" s="74"/>
      <c r="F1665" s="75"/>
      <c r="G1665" s="76"/>
      <c r="H1665" s="77"/>
      <c r="I1665" s="108" t="str">
        <f>IF(B1665="","",_xlfn.XLOOKUP(N1665,#REF!,#REF!))</f>
        <v/>
      </c>
      <c r="J1665" s="105" t="str">
        <f>IF(B1665="","",_xlfn.XLOOKUP(N1665,#REF!,芝麻工资表!B:B))</f>
        <v/>
      </c>
      <c r="K1665" s="105" t="str">
        <f t="shared" si="150"/>
        <v/>
      </c>
      <c r="L1665" s="105" t="str">
        <f t="shared" si="151"/>
        <v/>
      </c>
      <c r="M1665" s="105" t="str">
        <f>IF(Q1665="","",_xlfn.XLOOKUP(Q1665,立项!W:W,立项!H:H))</f>
        <v/>
      </c>
      <c r="N1665" s="109" t="str">
        <f t="shared" si="152"/>
        <v/>
      </c>
      <c r="O1665" s="109" t="str">
        <f t="shared" si="153"/>
        <v/>
      </c>
      <c r="P1665" s="110" t="str">
        <f t="shared" si="154"/>
        <v/>
      </c>
      <c r="Q1665" s="114" t="str">
        <f t="shared" si="155"/>
        <v/>
      </c>
      <c r="R1665" s="82"/>
      <c r="S1665" s="81"/>
      <c r="T1665" s="81"/>
      <c r="U1665" s="81"/>
    </row>
    <row r="1666" s="72" customFormat="1" customHeight="1" spans="2:21">
      <c r="B1666" s="73"/>
      <c r="C1666" s="74"/>
      <c r="D1666" s="74"/>
      <c r="E1666" s="74"/>
      <c r="F1666" s="75"/>
      <c r="G1666" s="76"/>
      <c r="H1666" s="77"/>
      <c r="I1666" s="108" t="str">
        <f>IF(B1666="","",_xlfn.XLOOKUP(N1666,#REF!,#REF!))</f>
        <v/>
      </c>
      <c r="J1666" s="105" t="str">
        <f>IF(B1666="","",_xlfn.XLOOKUP(N1666,#REF!,芝麻工资表!B:B))</f>
        <v/>
      </c>
      <c r="K1666" s="105" t="str">
        <f t="shared" ref="K1666:K1729" si="156">IF(F1666="","",F1666-L1666)</f>
        <v/>
      </c>
      <c r="L1666" s="105" t="str">
        <f t="shared" ref="L1666:L1729" si="157">IF(F1666="","",F1666*G1666/(1+G1666))</f>
        <v/>
      </c>
      <c r="M1666" s="105" t="str">
        <f>IF(Q1666="","",_xlfn.XLOOKUP(Q1666,立项!W:W,立项!H:H))</f>
        <v/>
      </c>
      <c r="N1666" s="109" t="str">
        <f t="shared" ref="N1666:N1729" si="158">IF(H1666="","",LEFT(B1666,7))</f>
        <v/>
      </c>
      <c r="O1666" s="109" t="str">
        <f t="shared" ref="O1666:O1729" si="159">IF(H1666="","",MONTH(H1666))</f>
        <v/>
      </c>
      <c r="P1666" s="110" t="str">
        <f t="shared" ref="P1666:P1729" si="160">IF(H1666="","",DAY(H1666))</f>
        <v/>
      </c>
      <c r="Q1666" s="114" t="str">
        <f t="shared" ref="Q1666:Q1729" si="161">IF(B1666="","",MID(B1666,9,16))</f>
        <v/>
      </c>
      <c r="R1666" s="82"/>
      <c r="S1666" s="81"/>
      <c r="T1666" s="81"/>
      <c r="U1666" s="81"/>
    </row>
    <row r="1667" s="72" customFormat="1" customHeight="1" spans="2:21">
      <c r="B1667" s="73"/>
      <c r="C1667" s="74"/>
      <c r="D1667" s="74"/>
      <c r="E1667" s="74"/>
      <c r="F1667" s="75"/>
      <c r="G1667" s="76"/>
      <c r="H1667" s="77"/>
      <c r="I1667" s="108" t="str">
        <f>IF(B1667="","",_xlfn.XLOOKUP(N1667,#REF!,#REF!))</f>
        <v/>
      </c>
      <c r="J1667" s="105" t="str">
        <f>IF(B1667="","",_xlfn.XLOOKUP(N1667,#REF!,芝麻工资表!B:B))</f>
        <v/>
      </c>
      <c r="K1667" s="105" t="str">
        <f t="shared" si="156"/>
        <v/>
      </c>
      <c r="L1667" s="105" t="str">
        <f t="shared" si="157"/>
        <v/>
      </c>
      <c r="M1667" s="105" t="str">
        <f>IF(Q1667="","",_xlfn.XLOOKUP(Q1667,立项!W:W,立项!H:H))</f>
        <v/>
      </c>
      <c r="N1667" s="109" t="str">
        <f t="shared" si="158"/>
        <v/>
      </c>
      <c r="O1667" s="109" t="str">
        <f t="shared" si="159"/>
        <v/>
      </c>
      <c r="P1667" s="110" t="str">
        <f t="shared" si="160"/>
        <v/>
      </c>
      <c r="Q1667" s="114" t="str">
        <f t="shared" si="161"/>
        <v/>
      </c>
      <c r="R1667" s="82"/>
      <c r="S1667" s="81"/>
      <c r="T1667" s="81"/>
      <c r="U1667" s="81"/>
    </row>
    <row r="1668" s="72" customFormat="1" customHeight="1" spans="2:21">
      <c r="B1668" s="73"/>
      <c r="C1668" s="74"/>
      <c r="D1668" s="74"/>
      <c r="E1668" s="74"/>
      <c r="F1668" s="75"/>
      <c r="G1668" s="76"/>
      <c r="H1668" s="77"/>
      <c r="I1668" s="108" t="str">
        <f>IF(B1668="","",_xlfn.XLOOKUP(N1668,#REF!,#REF!))</f>
        <v/>
      </c>
      <c r="J1668" s="105" t="str">
        <f>IF(B1668="","",_xlfn.XLOOKUP(N1668,#REF!,芝麻工资表!B:B))</f>
        <v/>
      </c>
      <c r="K1668" s="105" t="str">
        <f t="shared" si="156"/>
        <v/>
      </c>
      <c r="L1668" s="105" t="str">
        <f t="shared" si="157"/>
        <v/>
      </c>
      <c r="M1668" s="105" t="str">
        <f>IF(Q1668="","",_xlfn.XLOOKUP(Q1668,立项!W:W,立项!H:H))</f>
        <v/>
      </c>
      <c r="N1668" s="109" t="str">
        <f t="shared" si="158"/>
        <v/>
      </c>
      <c r="O1668" s="109" t="str">
        <f t="shared" si="159"/>
        <v/>
      </c>
      <c r="P1668" s="110" t="str">
        <f t="shared" si="160"/>
        <v/>
      </c>
      <c r="Q1668" s="114" t="str">
        <f t="shared" si="161"/>
        <v/>
      </c>
      <c r="R1668" s="82"/>
      <c r="S1668" s="81"/>
      <c r="T1668" s="81"/>
      <c r="U1668" s="81"/>
    </row>
    <row r="1669" s="72" customFormat="1" customHeight="1" spans="2:21">
      <c r="B1669" s="73"/>
      <c r="C1669" s="74"/>
      <c r="D1669" s="74"/>
      <c r="E1669" s="74"/>
      <c r="F1669" s="75"/>
      <c r="G1669" s="76"/>
      <c r="H1669" s="77"/>
      <c r="I1669" s="108" t="str">
        <f>IF(B1669="","",_xlfn.XLOOKUP(N1669,#REF!,#REF!))</f>
        <v/>
      </c>
      <c r="J1669" s="105" t="str">
        <f>IF(B1669="","",_xlfn.XLOOKUP(N1669,#REF!,芝麻工资表!B:B))</f>
        <v/>
      </c>
      <c r="K1669" s="105" t="str">
        <f t="shared" si="156"/>
        <v/>
      </c>
      <c r="L1669" s="105" t="str">
        <f t="shared" si="157"/>
        <v/>
      </c>
      <c r="M1669" s="105" t="str">
        <f>IF(Q1669="","",_xlfn.XLOOKUP(Q1669,立项!W:W,立项!H:H))</f>
        <v/>
      </c>
      <c r="N1669" s="109" t="str">
        <f t="shared" si="158"/>
        <v/>
      </c>
      <c r="O1669" s="109" t="str">
        <f t="shared" si="159"/>
        <v/>
      </c>
      <c r="P1669" s="110" t="str">
        <f t="shared" si="160"/>
        <v/>
      </c>
      <c r="Q1669" s="114" t="str">
        <f t="shared" si="161"/>
        <v/>
      </c>
      <c r="R1669" s="82"/>
      <c r="S1669" s="81"/>
      <c r="T1669" s="81"/>
      <c r="U1669" s="81"/>
    </row>
    <row r="1670" s="72" customFormat="1" customHeight="1" spans="2:21">
      <c r="B1670" s="73"/>
      <c r="C1670" s="74"/>
      <c r="D1670" s="74"/>
      <c r="E1670" s="74"/>
      <c r="F1670" s="75"/>
      <c r="G1670" s="76"/>
      <c r="H1670" s="77"/>
      <c r="I1670" s="108" t="str">
        <f>IF(B1670="","",_xlfn.XLOOKUP(N1670,#REF!,#REF!))</f>
        <v/>
      </c>
      <c r="J1670" s="105" t="str">
        <f>IF(B1670="","",_xlfn.XLOOKUP(N1670,#REF!,芝麻工资表!B:B))</f>
        <v/>
      </c>
      <c r="K1670" s="105" t="str">
        <f t="shared" si="156"/>
        <v/>
      </c>
      <c r="L1670" s="105" t="str">
        <f t="shared" si="157"/>
        <v/>
      </c>
      <c r="M1670" s="105" t="str">
        <f>IF(Q1670="","",_xlfn.XLOOKUP(Q1670,立项!W:W,立项!H:H))</f>
        <v/>
      </c>
      <c r="N1670" s="109" t="str">
        <f t="shared" si="158"/>
        <v/>
      </c>
      <c r="O1670" s="109" t="str">
        <f t="shared" si="159"/>
        <v/>
      </c>
      <c r="P1670" s="110" t="str">
        <f t="shared" si="160"/>
        <v/>
      </c>
      <c r="Q1670" s="114" t="str">
        <f t="shared" si="161"/>
        <v/>
      </c>
      <c r="R1670" s="82"/>
      <c r="S1670" s="81"/>
      <c r="T1670" s="81"/>
      <c r="U1670" s="81"/>
    </row>
    <row r="1671" s="72" customFormat="1" customHeight="1" spans="2:21">
      <c r="B1671" s="73"/>
      <c r="C1671" s="74"/>
      <c r="D1671" s="74"/>
      <c r="E1671" s="74"/>
      <c r="F1671" s="75"/>
      <c r="G1671" s="76"/>
      <c r="H1671" s="77"/>
      <c r="I1671" s="108" t="str">
        <f>IF(B1671="","",_xlfn.XLOOKUP(N1671,#REF!,#REF!))</f>
        <v/>
      </c>
      <c r="J1671" s="105" t="str">
        <f>IF(B1671="","",_xlfn.XLOOKUP(N1671,#REF!,芝麻工资表!B:B))</f>
        <v/>
      </c>
      <c r="K1671" s="105" t="str">
        <f t="shared" si="156"/>
        <v/>
      </c>
      <c r="L1671" s="105" t="str">
        <f t="shared" si="157"/>
        <v/>
      </c>
      <c r="M1671" s="105" t="str">
        <f>IF(Q1671="","",_xlfn.XLOOKUP(Q1671,立项!W:W,立项!H:H))</f>
        <v/>
      </c>
      <c r="N1671" s="109" t="str">
        <f t="shared" si="158"/>
        <v/>
      </c>
      <c r="O1671" s="109" t="str">
        <f t="shared" si="159"/>
        <v/>
      </c>
      <c r="P1671" s="110" t="str">
        <f t="shared" si="160"/>
        <v/>
      </c>
      <c r="Q1671" s="114" t="str">
        <f t="shared" si="161"/>
        <v/>
      </c>
      <c r="R1671" s="82"/>
      <c r="S1671" s="81"/>
      <c r="T1671" s="81"/>
      <c r="U1671" s="81"/>
    </row>
    <row r="1672" s="72" customFormat="1" customHeight="1" spans="2:21">
      <c r="B1672" s="73"/>
      <c r="C1672" s="74"/>
      <c r="D1672" s="74"/>
      <c r="E1672" s="74"/>
      <c r="F1672" s="75"/>
      <c r="G1672" s="76"/>
      <c r="H1672" s="77"/>
      <c r="I1672" s="108" t="str">
        <f>IF(B1672="","",_xlfn.XLOOKUP(N1672,#REF!,#REF!))</f>
        <v/>
      </c>
      <c r="J1672" s="105" t="str">
        <f>IF(B1672="","",_xlfn.XLOOKUP(N1672,#REF!,芝麻工资表!B:B))</f>
        <v/>
      </c>
      <c r="K1672" s="105" t="str">
        <f t="shared" si="156"/>
        <v/>
      </c>
      <c r="L1672" s="105" t="str">
        <f t="shared" si="157"/>
        <v/>
      </c>
      <c r="M1672" s="105" t="str">
        <f>IF(Q1672="","",_xlfn.XLOOKUP(Q1672,立项!W:W,立项!H:H))</f>
        <v/>
      </c>
      <c r="N1672" s="109" t="str">
        <f t="shared" si="158"/>
        <v/>
      </c>
      <c r="O1672" s="109" t="str">
        <f t="shared" si="159"/>
        <v/>
      </c>
      <c r="P1672" s="110" t="str">
        <f t="shared" si="160"/>
        <v/>
      </c>
      <c r="Q1672" s="114" t="str">
        <f t="shared" si="161"/>
        <v/>
      </c>
      <c r="R1672" s="82"/>
      <c r="S1672" s="81"/>
      <c r="T1672" s="81"/>
      <c r="U1672" s="81"/>
    </row>
    <row r="1673" s="72" customFormat="1" customHeight="1" spans="2:21">
      <c r="B1673" s="73"/>
      <c r="C1673" s="74"/>
      <c r="D1673" s="74"/>
      <c r="E1673" s="74"/>
      <c r="F1673" s="75"/>
      <c r="G1673" s="76"/>
      <c r="H1673" s="77"/>
      <c r="I1673" s="108" t="str">
        <f>IF(B1673="","",_xlfn.XLOOKUP(N1673,#REF!,#REF!))</f>
        <v/>
      </c>
      <c r="J1673" s="105" t="str">
        <f>IF(B1673="","",_xlfn.XLOOKUP(N1673,#REF!,芝麻工资表!B:B))</f>
        <v/>
      </c>
      <c r="K1673" s="105" t="str">
        <f t="shared" si="156"/>
        <v/>
      </c>
      <c r="L1673" s="105" t="str">
        <f t="shared" si="157"/>
        <v/>
      </c>
      <c r="M1673" s="105" t="str">
        <f>IF(Q1673="","",_xlfn.XLOOKUP(Q1673,立项!W:W,立项!H:H))</f>
        <v/>
      </c>
      <c r="N1673" s="109" t="str">
        <f t="shared" si="158"/>
        <v/>
      </c>
      <c r="O1673" s="109" t="str">
        <f t="shared" si="159"/>
        <v/>
      </c>
      <c r="P1673" s="110" t="str">
        <f t="shared" si="160"/>
        <v/>
      </c>
      <c r="Q1673" s="114" t="str">
        <f t="shared" si="161"/>
        <v/>
      </c>
      <c r="R1673" s="82"/>
      <c r="S1673" s="81"/>
      <c r="T1673" s="81"/>
      <c r="U1673" s="81"/>
    </row>
    <row r="1674" s="72" customFormat="1" customHeight="1" spans="2:21">
      <c r="B1674" s="73"/>
      <c r="C1674" s="74"/>
      <c r="D1674" s="74"/>
      <c r="E1674" s="74"/>
      <c r="F1674" s="75"/>
      <c r="G1674" s="76"/>
      <c r="H1674" s="77"/>
      <c r="I1674" s="108" t="str">
        <f>IF(B1674="","",_xlfn.XLOOKUP(N1674,#REF!,#REF!))</f>
        <v/>
      </c>
      <c r="J1674" s="105" t="str">
        <f>IF(B1674="","",_xlfn.XLOOKUP(N1674,#REF!,芝麻工资表!B:B))</f>
        <v/>
      </c>
      <c r="K1674" s="105" t="str">
        <f t="shared" si="156"/>
        <v/>
      </c>
      <c r="L1674" s="105" t="str">
        <f t="shared" si="157"/>
        <v/>
      </c>
      <c r="M1674" s="105" t="str">
        <f>IF(Q1674="","",_xlfn.XLOOKUP(Q1674,立项!W:W,立项!H:H))</f>
        <v/>
      </c>
      <c r="N1674" s="109" t="str">
        <f t="shared" si="158"/>
        <v/>
      </c>
      <c r="O1674" s="109" t="str">
        <f t="shared" si="159"/>
        <v/>
      </c>
      <c r="P1674" s="110" t="str">
        <f t="shared" si="160"/>
        <v/>
      </c>
      <c r="Q1674" s="114" t="str">
        <f t="shared" si="161"/>
        <v/>
      </c>
      <c r="R1674" s="82"/>
      <c r="S1674" s="81"/>
      <c r="T1674" s="81"/>
      <c r="U1674" s="81"/>
    </row>
    <row r="1675" s="72" customFormat="1" customHeight="1" spans="2:21">
      <c r="B1675" s="73"/>
      <c r="C1675" s="74"/>
      <c r="D1675" s="74"/>
      <c r="E1675" s="74"/>
      <c r="F1675" s="75"/>
      <c r="G1675" s="76"/>
      <c r="H1675" s="77"/>
      <c r="I1675" s="108" t="str">
        <f>IF(B1675="","",_xlfn.XLOOKUP(N1675,#REF!,#REF!))</f>
        <v/>
      </c>
      <c r="J1675" s="105" t="str">
        <f>IF(B1675="","",_xlfn.XLOOKUP(N1675,#REF!,芝麻工资表!B:B))</f>
        <v/>
      </c>
      <c r="K1675" s="105" t="str">
        <f t="shared" si="156"/>
        <v/>
      </c>
      <c r="L1675" s="105" t="str">
        <f t="shared" si="157"/>
        <v/>
      </c>
      <c r="M1675" s="105" t="str">
        <f>IF(Q1675="","",_xlfn.XLOOKUP(Q1675,立项!W:W,立项!H:H))</f>
        <v/>
      </c>
      <c r="N1675" s="109" t="str">
        <f t="shared" si="158"/>
        <v/>
      </c>
      <c r="O1675" s="109" t="str">
        <f t="shared" si="159"/>
        <v/>
      </c>
      <c r="P1675" s="110" t="str">
        <f t="shared" si="160"/>
        <v/>
      </c>
      <c r="Q1675" s="114" t="str">
        <f t="shared" si="161"/>
        <v/>
      </c>
      <c r="R1675" s="82"/>
      <c r="S1675" s="81"/>
      <c r="T1675" s="81"/>
      <c r="U1675" s="81"/>
    </row>
    <row r="1676" s="72" customFormat="1" customHeight="1" spans="2:21">
      <c r="B1676" s="73"/>
      <c r="C1676" s="74"/>
      <c r="D1676" s="74"/>
      <c r="E1676" s="74"/>
      <c r="F1676" s="75"/>
      <c r="G1676" s="76"/>
      <c r="H1676" s="77"/>
      <c r="I1676" s="108" t="str">
        <f>IF(B1676="","",_xlfn.XLOOKUP(N1676,#REF!,#REF!))</f>
        <v/>
      </c>
      <c r="J1676" s="105" t="str">
        <f>IF(B1676="","",_xlfn.XLOOKUP(N1676,#REF!,芝麻工资表!B:B))</f>
        <v/>
      </c>
      <c r="K1676" s="105" t="str">
        <f t="shared" si="156"/>
        <v/>
      </c>
      <c r="L1676" s="105" t="str">
        <f t="shared" si="157"/>
        <v/>
      </c>
      <c r="M1676" s="105" t="str">
        <f>IF(Q1676="","",_xlfn.XLOOKUP(Q1676,立项!W:W,立项!H:H))</f>
        <v/>
      </c>
      <c r="N1676" s="109" t="str">
        <f t="shared" si="158"/>
        <v/>
      </c>
      <c r="O1676" s="109" t="str">
        <f t="shared" si="159"/>
        <v/>
      </c>
      <c r="P1676" s="110" t="str">
        <f t="shared" si="160"/>
        <v/>
      </c>
      <c r="Q1676" s="114" t="str">
        <f t="shared" si="161"/>
        <v/>
      </c>
      <c r="R1676" s="82"/>
      <c r="S1676" s="81"/>
      <c r="T1676" s="81"/>
      <c r="U1676" s="81"/>
    </row>
    <row r="1677" s="72" customFormat="1" customHeight="1" spans="2:21">
      <c r="B1677" s="73"/>
      <c r="C1677" s="74"/>
      <c r="D1677" s="74"/>
      <c r="E1677" s="74"/>
      <c r="F1677" s="75"/>
      <c r="G1677" s="76"/>
      <c r="H1677" s="77"/>
      <c r="I1677" s="108" t="str">
        <f>IF(B1677="","",_xlfn.XLOOKUP(N1677,#REF!,#REF!))</f>
        <v/>
      </c>
      <c r="J1677" s="105" t="str">
        <f>IF(B1677="","",_xlfn.XLOOKUP(N1677,#REF!,芝麻工资表!B:B))</f>
        <v/>
      </c>
      <c r="K1677" s="105" t="str">
        <f t="shared" si="156"/>
        <v/>
      </c>
      <c r="L1677" s="105" t="str">
        <f t="shared" si="157"/>
        <v/>
      </c>
      <c r="M1677" s="105" t="str">
        <f>IF(Q1677="","",_xlfn.XLOOKUP(Q1677,立项!W:W,立项!H:H))</f>
        <v/>
      </c>
      <c r="N1677" s="109" t="str">
        <f t="shared" si="158"/>
        <v/>
      </c>
      <c r="O1677" s="109" t="str">
        <f t="shared" si="159"/>
        <v/>
      </c>
      <c r="P1677" s="110" t="str">
        <f t="shared" si="160"/>
        <v/>
      </c>
      <c r="Q1677" s="114" t="str">
        <f t="shared" si="161"/>
        <v/>
      </c>
      <c r="R1677" s="82"/>
      <c r="S1677" s="81"/>
      <c r="T1677" s="81"/>
      <c r="U1677" s="81"/>
    </row>
    <row r="1678" s="72" customFormat="1" customHeight="1" spans="2:21">
      <c r="B1678" s="73"/>
      <c r="C1678" s="74"/>
      <c r="D1678" s="74"/>
      <c r="E1678" s="74"/>
      <c r="F1678" s="75"/>
      <c r="G1678" s="76"/>
      <c r="H1678" s="77"/>
      <c r="I1678" s="108" t="str">
        <f>IF(B1678="","",_xlfn.XLOOKUP(N1678,#REF!,#REF!))</f>
        <v/>
      </c>
      <c r="J1678" s="105" t="str">
        <f>IF(B1678="","",_xlfn.XLOOKUP(N1678,#REF!,芝麻工资表!B:B))</f>
        <v/>
      </c>
      <c r="K1678" s="105" t="str">
        <f t="shared" si="156"/>
        <v/>
      </c>
      <c r="L1678" s="105" t="str">
        <f t="shared" si="157"/>
        <v/>
      </c>
      <c r="M1678" s="105" t="str">
        <f>IF(Q1678="","",_xlfn.XLOOKUP(Q1678,立项!W:W,立项!H:H))</f>
        <v/>
      </c>
      <c r="N1678" s="109" t="str">
        <f t="shared" si="158"/>
        <v/>
      </c>
      <c r="O1678" s="109" t="str">
        <f t="shared" si="159"/>
        <v/>
      </c>
      <c r="P1678" s="110" t="str">
        <f t="shared" si="160"/>
        <v/>
      </c>
      <c r="Q1678" s="114" t="str">
        <f t="shared" si="161"/>
        <v/>
      </c>
      <c r="R1678" s="82"/>
      <c r="S1678" s="81"/>
      <c r="T1678" s="81"/>
      <c r="U1678" s="81"/>
    </row>
    <row r="1679" s="72" customFormat="1" customHeight="1" spans="2:21">
      <c r="B1679" s="73"/>
      <c r="C1679" s="74"/>
      <c r="D1679" s="74"/>
      <c r="E1679" s="74"/>
      <c r="F1679" s="75"/>
      <c r="G1679" s="76"/>
      <c r="H1679" s="77"/>
      <c r="I1679" s="108" t="str">
        <f>IF(B1679="","",_xlfn.XLOOKUP(N1679,#REF!,#REF!))</f>
        <v/>
      </c>
      <c r="J1679" s="105" t="str">
        <f>IF(B1679="","",_xlfn.XLOOKUP(N1679,#REF!,芝麻工资表!B:B))</f>
        <v/>
      </c>
      <c r="K1679" s="105" t="str">
        <f t="shared" si="156"/>
        <v/>
      </c>
      <c r="L1679" s="105" t="str">
        <f t="shared" si="157"/>
        <v/>
      </c>
      <c r="M1679" s="105" t="str">
        <f>IF(Q1679="","",_xlfn.XLOOKUP(Q1679,立项!W:W,立项!H:H))</f>
        <v/>
      </c>
      <c r="N1679" s="109" t="str">
        <f t="shared" si="158"/>
        <v/>
      </c>
      <c r="O1679" s="109" t="str">
        <f t="shared" si="159"/>
        <v/>
      </c>
      <c r="P1679" s="110" t="str">
        <f t="shared" si="160"/>
        <v/>
      </c>
      <c r="Q1679" s="114" t="str">
        <f t="shared" si="161"/>
        <v/>
      </c>
      <c r="R1679" s="82"/>
      <c r="S1679" s="81"/>
      <c r="T1679" s="81"/>
      <c r="U1679" s="81"/>
    </row>
    <row r="1680" s="72" customFormat="1" customHeight="1" spans="2:21">
      <c r="B1680" s="73"/>
      <c r="C1680" s="74"/>
      <c r="D1680" s="74"/>
      <c r="E1680" s="74"/>
      <c r="F1680" s="75"/>
      <c r="G1680" s="76"/>
      <c r="H1680" s="77"/>
      <c r="I1680" s="108" t="str">
        <f>IF(B1680="","",_xlfn.XLOOKUP(N1680,#REF!,#REF!))</f>
        <v/>
      </c>
      <c r="J1680" s="105" t="str">
        <f>IF(B1680="","",_xlfn.XLOOKUP(N1680,#REF!,芝麻工资表!B:B))</f>
        <v/>
      </c>
      <c r="K1680" s="105" t="str">
        <f t="shared" si="156"/>
        <v/>
      </c>
      <c r="L1680" s="105" t="str">
        <f t="shared" si="157"/>
        <v/>
      </c>
      <c r="M1680" s="105" t="str">
        <f>IF(Q1680="","",_xlfn.XLOOKUP(Q1680,立项!W:W,立项!H:H))</f>
        <v/>
      </c>
      <c r="N1680" s="109" t="str">
        <f t="shared" si="158"/>
        <v/>
      </c>
      <c r="O1680" s="109" t="str">
        <f t="shared" si="159"/>
        <v/>
      </c>
      <c r="P1680" s="110" t="str">
        <f t="shared" si="160"/>
        <v/>
      </c>
      <c r="Q1680" s="114" t="str">
        <f t="shared" si="161"/>
        <v/>
      </c>
      <c r="R1680" s="82"/>
      <c r="S1680" s="81"/>
      <c r="T1680" s="81"/>
      <c r="U1680" s="81"/>
    </row>
    <row r="1681" s="72" customFormat="1" customHeight="1" spans="2:21">
      <c r="B1681" s="73"/>
      <c r="C1681" s="74"/>
      <c r="D1681" s="74"/>
      <c r="E1681" s="74"/>
      <c r="F1681" s="75"/>
      <c r="G1681" s="76"/>
      <c r="H1681" s="77"/>
      <c r="I1681" s="108" t="str">
        <f>IF(B1681="","",_xlfn.XLOOKUP(N1681,#REF!,#REF!))</f>
        <v/>
      </c>
      <c r="J1681" s="105" t="str">
        <f>IF(B1681="","",_xlfn.XLOOKUP(N1681,#REF!,芝麻工资表!B:B))</f>
        <v/>
      </c>
      <c r="K1681" s="105" t="str">
        <f t="shared" si="156"/>
        <v/>
      </c>
      <c r="L1681" s="105" t="str">
        <f t="shared" si="157"/>
        <v/>
      </c>
      <c r="M1681" s="105" t="str">
        <f>IF(Q1681="","",_xlfn.XLOOKUP(Q1681,立项!W:W,立项!H:H))</f>
        <v/>
      </c>
      <c r="N1681" s="109" t="str">
        <f t="shared" si="158"/>
        <v/>
      </c>
      <c r="O1681" s="109" t="str">
        <f t="shared" si="159"/>
        <v/>
      </c>
      <c r="P1681" s="110" t="str">
        <f t="shared" si="160"/>
        <v/>
      </c>
      <c r="Q1681" s="114" t="str">
        <f t="shared" si="161"/>
        <v/>
      </c>
      <c r="R1681" s="82"/>
      <c r="S1681" s="81"/>
      <c r="T1681" s="81"/>
      <c r="U1681" s="81"/>
    </row>
    <row r="1682" s="72" customFormat="1" customHeight="1" spans="2:21">
      <c r="B1682" s="73"/>
      <c r="C1682" s="74"/>
      <c r="D1682" s="74"/>
      <c r="E1682" s="74"/>
      <c r="F1682" s="75"/>
      <c r="G1682" s="76"/>
      <c r="H1682" s="77"/>
      <c r="I1682" s="108" t="str">
        <f>IF(B1682="","",_xlfn.XLOOKUP(N1682,#REF!,#REF!))</f>
        <v/>
      </c>
      <c r="J1682" s="105" t="str">
        <f>IF(B1682="","",_xlfn.XLOOKUP(N1682,#REF!,芝麻工资表!B:B))</f>
        <v/>
      </c>
      <c r="K1682" s="105" t="str">
        <f t="shared" si="156"/>
        <v/>
      </c>
      <c r="L1682" s="105" t="str">
        <f t="shared" si="157"/>
        <v/>
      </c>
      <c r="M1682" s="105" t="str">
        <f>IF(Q1682="","",_xlfn.XLOOKUP(Q1682,立项!W:W,立项!H:H))</f>
        <v/>
      </c>
      <c r="N1682" s="109" t="str">
        <f t="shared" si="158"/>
        <v/>
      </c>
      <c r="O1682" s="109" t="str">
        <f t="shared" si="159"/>
        <v/>
      </c>
      <c r="P1682" s="110" t="str">
        <f t="shared" si="160"/>
        <v/>
      </c>
      <c r="Q1682" s="114" t="str">
        <f t="shared" si="161"/>
        <v/>
      </c>
      <c r="R1682" s="82"/>
      <c r="S1682" s="81"/>
      <c r="T1682" s="81"/>
      <c r="U1682" s="81"/>
    </row>
    <row r="1683" s="72" customFormat="1" customHeight="1" spans="2:21">
      <c r="B1683" s="73"/>
      <c r="C1683" s="74"/>
      <c r="D1683" s="74"/>
      <c r="E1683" s="74"/>
      <c r="F1683" s="75"/>
      <c r="G1683" s="76"/>
      <c r="H1683" s="77"/>
      <c r="I1683" s="108" t="str">
        <f>IF(B1683="","",_xlfn.XLOOKUP(N1683,#REF!,#REF!))</f>
        <v/>
      </c>
      <c r="J1683" s="105" t="str">
        <f>IF(B1683="","",_xlfn.XLOOKUP(N1683,#REF!,芝麻工资表!B:B))</f>
        <v/>
      </c>
      <c r="K1683" s="105" t="str">
        <f t="shared" si="156"/>
        <v/>
      </c>
      <c r="L1683" s="105" t="str">
        <f t="shared" si="157"/>
        <v/>
      </c>
      <c r="M1683" s="105" t="str">
        <f>IF(Q1683="","",_xlfn.XLOOKUP(Q1683,立项!W:W,立项!H:H))</f>
        <v/>
      </c>
      <c r="N1683" s="109" t="str">
        <f t="shared" si="158"/>
        <v/>
      </c>
      <c r="O1683" s="109" t="str">
        <f t="shared" si="159"/>
        <v/>
      </c>
      <c r="P1683" s="110" t="str">
        <f t="shared" si="160"/>
        <v/>
      </c>
      <c r="Q1683" s="114" t="str">
        <f t="shared" si="161"/>
        <v/>
      </c>
      <c r="R1683" s="82"/>
      <c r="S1683" s="81"/>
      <c r="T1683" s="81"/>
      <c r="U1683" s="81"/>
    </row>
    <row r="1684" s="72" customFormat="1" customHeight="1" spans="2:21">
      <c r="B1684" s="73"/>
      <c r="C1684" s="74"/>
      <c r="D1684" s="74"/>
      <c r="E1684" s="74"/>
      <c r="F1684" s="75"/>
      <c r="G1684" s="76"/>
      <c r="H1684" s="77"/>
      <c r="I1684" s="108" t="str">
        <f>IF(B1684="","",_xlfn.XLOOKUP(N1684,#REF!,#REF!))</f>
        <v/>
      </c>
      <c r="J1684" s="105" t="str">
        <f>IF(B1684="","",_xlfn.XLOOKUP(N1684,#REF!,芝麻工资表!B:B))</f>
        <v/>
      </c>
      <c r="K1684" s="105" t="str">
        <f t="shared" si="156"/>
        <v/>
      </c>
      <c r="L1684" s="105" t="str">
        <f t="shared" si="157"/>
        <v/>
      </c>
      <c r="M1684" s="105" t="str">
        <f>IF(Q1684="","",_xlfn.XLOOKUP(Q1684,立项!W:W,立项!H:H))</f>
        <v/>
      </c>
      <c r="N1684" s="109" t="str">
        <f t="shared" si="158"/>
        <v/>
      </c>
      <c r="O1684" s="109" t="str">
        <f t="shared" si="159"/>
        <v/>
      </c>
      <c r="P1684" s="110" t="str">
        <f t="shared" si="160"/>
        <v/>
      </c>
      <c r="Q1684" s="114" t="str">
        <f t="shared" si="161"/>
        <v/>
      </c>
      <c r="R1684" s="82"/>
      <c r="S1684" s="81"/>
      <c r="T1684" s="81"/>
      <c r="U1684" s="81"/>
    </row>
    <row r="1685" s="72" customFormat="1" customHeight="1" spans="2:21">
      <c r="B1685" s="73"/>
      <c r="C1685" s="74"/>
      <c r="D1685" s="74"/>
      <c r="E1685" s="74"/>
      <c r="F1685" s="75"/>
      <c r="G1685" s="76"/>
      <c r="H1685" s="77"/>
      <c r="I1685" s="108" t="str">
        <f>IF(B1685="","",_xlfn.XLOOKUP(N1685,#REF!,#REF!))</f>
        <v/>
      </c>
      <c r="J1685" s="105" t="str">
        <f>IF(B1685="","",_xlfn.XLOOKUP(N1685,#REF!,芝麻工资表!B:B))</f>
        <v/>
      </c>
      <c r="K1685" s="105" t="str">
        <f t="shared" si="156"/>
        <v/>
      </c>
      <c r="L1685" s="105" t="str">
        <f t="shared" si="157"/>
        <v/>
      </c>
      <c r="M1685" s="105" t="str">
        <f>IF(Q1685="","",_xlfn.XLOOKUP(Q1685,立项!W:W,立项!H:H))</f>
        <v/>
      </c>
      <c r="N1685" s="109" t="str">
        <f t="shared" si="158"/>
        <v/>
      </c>
      <c r="O1685" s="109" t="str">
        <f t="shared" si="159"/>
        <v/>
      </c>
      <c r="P1685" s="110" t="str">
        <f t="shared" si="160"/>
        <v/>
      </c>
      <c r="Q1685" s="114" t="str">
        <f t="shared" si="161"/>
        <v/>
      </c>
      <c r="R1685" s="82"/>
      <c r="S1685" s="81"/>
      <c r="T1685" s="81"/>
      <c r="U1685" s="81"/>
    </row>
    <row r="1686" s="72" customFormat="1" customHeight="1" spans="2:21">
      <c r="B1686" s="73"/>
      <c r="C1686" s="74"/>
      <c r="D1686" s="74"/>
      <c r="E1686" s="74"/>
      <c r="F1686" s="75"/>
      <c r="G1686" s="76"/>
      <c r="H1686" s="77"/>
      <c r="I1686" s="108" t="str">
        <f>IF(B1686="","",_xlfn.XLOOKUP(N1686,#REF!,#REF!))</f>
        <v/>
      </c>
      <c r="J1686" s="105" t="str">
        <f>IF(B1686="","",_xlfn.XLOOKUP(N1686,#REF!,芝麻工资表!B:B))</f>
        <v/>
      </c>
      <c r="K1686" s="105" t="str">
        <f t="shared" si="156"/>
        <v/>
      </c>
      <c r="L1686" s="105" t="str">
        <f t="shared" si="157"/>
        <v/>
      </c>
      <c r="M1686" s="105" t="str">
        <f>IF(Q1686="","",_xlfn.XLOOKUP(Q1686,立项!W:W,立项!H:H))</f>
        <v/>
      </c>
      <c r="N1686" s="109" t="str">
        <f t="shared" si="158"/>
        <v/>
      </c>
      <c r="O1686" s="109" t="str">
        <f t="shared" si="159"/>
        <v/>
      </c>
      <c r="P1686" s="110" t="str">
        <f t="shared" si="160"/>
        <v/>
      </c>
      <c r="Q1686" s="114" t="str">
        <f t="shared" si="161"/>
        <v/>
      </c>
      <c r="R1686" s="82"/>
      <c r="S1686" s="81"/>
      <c r="T1686" s="81"/>
      <c r="U1686" s="81"/>
    </row>
    <row r="1687" s="72" customFormat="1" customHeight="1" spans="2:21">
      <c r="B1687" s="73"/>
      <c r="C1687" s="74"/>
      <c r="D1687" s="74"/>
      <c r="E1687" s="74"/>
      <c r="F1687" s="75"/>
      <c r="G1687" s="76"/>
      <c r="H1687" s="77"/>
      <c r="I1687" s="108" t="str">
        <f>IF(B1687="","",_xlfn.XLOOKUP(N1687,#REF!,#REF!))</f>
        <v/>
      </c>
      <c r="J1687" s="105" t="str">
        <f>IF(B1687="","",_xlfn.XLOOKUP(N1687,#REF!,芝麻工资表!B:B))</f>
        <v/>
      </c>
      <c r="K1687" s="105" t="str">
        <f t="shared" si="156"/>
        <v/>
      </c>
      <c r="L1687" s="105" t="str">
        <f t="shared" si="157"/>
        <v/>
      </c>
      <c r="M1687" s="105" t="str">
        <f>IF(Q1687="","",_xlfn.XLOOKUP(Q1687,立项!W:W,立项!H:H))</f>
        <v/>
      </c>
      <c r="N1687" s="109" t="str">
        <f t="shared" si="158"/>
        <v/>
      </c>
      <c r="O1687" s="109" t="str">
        <f t="shared" si="159"/>
        <v/>
      </c>
      <c r="P1687" s="110" t="str">
        <f t="shared" si="160"/>
        <v/>
      </c>
      <c r="Q1687" s="114" t="str">
        <f t="shared" si="161"/>
        <v/>
      </c>
      <c r="R1687" s="82"/>
      <c r="S1687" s="81"/>
      <c r="T1687" s="81"/>
      <c r="U1687" s="81"/>
    </row>
    <row r="1688" s="72" customFormat="1" customHeight="1" spans="2:21">
      <c r="B1688" s="73"/>
      <c r="C1688" s="74"/>
      <c r="D1688" s="74"/>
      <c r="E1688" s="74"/>
      <c r="F1688" s="75"/>
      <c r="G1688" s="76"/>
      <c r="H1688" s="77"/>
      <c r="I1688" s="108" t="str">
        <f>IF(B1688="","",_xlfn.XLOOKUP(N1688,#REF!,#REF!))</f>
        <v/>
      </c>
      <c r="J1688" s="105" t="str">
        <f>IF(B1688="","",_xlfn.XLOOKUP(N1688,#REF!,芝麻工资表!B:B))</f>
        <v/>
      </c>
      <c r="K1688" s="105" t="str">
        <f t="shared" si="156"/>
        <v/>
      </c>
      <c r="L1688" s="105" t="str">
        <f t="shared" si="157"/>
        <v/>
      </c>
      <c r="M1688" s="105" t="str">
        <f>IF(Q1688="","",_xlfn.XLOOKUP(Q1688,立项!W:W,立项!H:H))</f>
        <v/>
      </c>
      <c r="N1688" s="109" t="str">
        <f t="shared" si="158"/>
        <v/>
      </c>
      <c r="O1688" s="109" t="str">
        <f t="shared" si="159"/>
        <v/>
      </c>
      <c r="P1688" s="110" t="str">
        <f t="shared" si="160"/>
        <v/>
      </c>
      <c r="Q1688" s="114" t="str">
        <f t="shared" si="161"/>
        <v/>
      </c>
      <c r="R1688" s="82"/>
      <c r="S1688" s="81"/>
      <c r="T1688" s="81"/>
      <c r="U1688" s="81"/>
    </row>
    <row r="1689" s="72" customFormat="1" customHeight="1" spans="2:21">
      <c r="B1689" s="73"/>
      <c r="C1689" s="74"/>
      <c r="D1689" s="74"/>
      <c r="E1689" s="74"/>
      <c r="F1689" s="75"/>
      <c r="G1689" s="76"/>
      <c r="H1689" s="77"/>
      <c r="I1689" s="108" t="str">
        <f>IF(B1689="","",_xlfn.XLOOKUP(N1689,#REF!,#REF!))</f>
        <v/>
      </c>
      <c r="J1689" s="105" t="str">
        <f>IF(B1689="","",_xlfn.XLOOKUP(N1689,#REF!,芝麻工资表!B:B))</f>
        <v/>
      </c>
      <c r="K1689" s="105" t="str">
        <f t="shared" si="156"/>
        <v/>
      </c>
      <c r="L1689" s="105" t="str">
        <f t="shared" si="157"/>
        <v/>
      </c>
      <c r="M1689" s="105" t="str">
        <f>IF(Q1689="","",_xlfn.XLOOKUP(Q1689,立项!W:W,立项!H:H))</f>
        <v/>
      </c>
      <c r="N1689" s="109" t="str">
        <f t="shared" si="158"/>
        <v/>
      </c>
      <c r="O1689" s="109" t="str">
        <f t="shared" si="159"/>
        <v/>
      </c>
      <c r="P1689" s="110" t="str">
        <f t="shared" si="160"/>
        <v/>
      </c>
      <c r="Q1689" s="114" t="str">
        <f t="shared" si="161"/>
        <v/>
      </c>
      <c r="R1689" s="82"/>
      <c r="S1689" s="81"/>
      <c r="T1689" s="81"/>
      <c r="U1689" s="81"/>
    </row>
    <row r="1690" s="72" customFormat="1" customHeight="1" spans="2:21">
      <c r="B1690" s="73"/>
      <c r="C1690" s="74"/>
      <c r="D1690" s="74"/>
      <c r="E1690" s="74"/>
      <c r="F1690" s="75"/>
      <c r="G1690" s="76"/>
      <c r="H1690" s="77"/>
      <c r="I1690" s="108" t="str">
        <f>IF(B1690="","",_xlfn.XLOOKUP(N1690,#REF!,#REF!))</f>
        <v/>
      </c>
      <c r="J1690" s="105" t="str">
        <f>IF(B1690="","",_xlfn.XLOOKUP(N1690,#REF!,芝麻工资表!B:B))</f>
        <v/>
      </c>
      <c r="K1690" s="105" t="str">
        <f t="shared" si="156"/>
        <v/>
      </c>
      <c r="L1690" s="105" t="str">
        <f t="shared" si="157"/>
        <v/>
      </c>
      <c r="M1690" s="105" t="str">
        <f>IF(Q1690="","",_xlfn.XLOOKUP(Q1690,立项!W:W,立项!H:H))</f>
        <v/>
      </c>
      <c r="N1690" s="109" t="str">
        <f t="shared" si="158"/>
        <v/>
      </c>
      <c r="O1690" s="109" t="str">
        <f t="shared" si="159"/>
        <v/>
      </c>
      <c r="P1690" s="110" t="str">
        <f t="shared" si="160"/>
        <v/>
      </c>
      <c r="Q1690" s="114" t="str">
        <f t="shared" si="161"/>
        <v/>
      </c>
      <c r="R1690" s="82"/>
      <c r="S1690" s="81"/>
      <c r="T1690" s="81"/>
      <c r="U1690" s="81"/>
    </row>
    <row r="1691" s="72" customFormat="1" customHeight="1" spans="2:21">
      <c r="B1691" s="73"/>
      <c r="C1691" s="74"/>
      <c r="D1691" s="74"/>
      <c r="E1691" s="74"/>
      <c r="F1691" s="75"/>
      <c r="G1691" s="76"/>
      <c r="H1691" s="77"/>
      <c r="I1691" s="108" t="str">
        <f>IF(B1691="","",_xlfn.XLOOKUP(N1691,#REF!,#REF!))</f>
        <v/>
      </c>
      <c r="J1691" s="105" t="str">
        <f>IF(B1691="","",_xlfn.XLOOKUP(N1691,#REF!,芝麻工资表!B:B))</f>
        <v/>
      </c>
      <c r="K1691" s="105" t="str">
        <f t="shared" si="156"/>
        <v/>
      </c>
      <c r="L1691" s="105" t="str">
        <f t="shared" si="157"/>
        <v/>
      </c>
      <c r="M1691" s="105" t="str">
        <f>IF(Q1691="","",_xlfn.XLOOKUP(Q1691,立项!W:W,立项!H:H))</f>
        <v/>
      </c>
      <c r="N1691" s="109" t="str">
        <f t="shared" si="158"/>
        <v/>
      </c>
      <c r="O1691" s="109" t="str">
        <f t="shared" si="159"/>
        <v/>
      </c>
      <c r="P1691" s="110" t="str">
        <f t="shared" si="160"/>
        <v/>
      </c>
      <c r="Q1691" s="114" t="str">
        <f t="shared" si="161"/>
        <v/>
      </c>
      <c r="R1691" s="82"/>
      <c r="S1691" s="81"/>
      <c r="T1691" s="81"/>
      <c r="U1691" s="81"/>
    </row>
    <row r="1692" s="72" customFormat="1" customHeight="1" spans="2:21">
      <c r="B1692" s="73"/>
      <c r="C1692" s="74"/>
      <c r="D1692" s="74"/>
      <c r="E1692" s="74"/>
      <c r="F1692" s="75"/>
      <c r="G1692" s="76"/>
      <c r="H1692" s="77"/>
      <c r="I1692" s="108" t="str">
        <f>IF(B1692="","",_xlfn.XLOOKUP(N1692,#REF!,#REF!))</f>
        <v/>
      </c>
      <c r="J1692" s="105" t="str">
        <f>IF(B1692="","",_xlfn.XLOOKUP(N1692,#REF!,芝麻工资表!B:B))</f>
        <v/>
      </c>
      <c r="K1692" s="105" t="str">
        <f t="shared" si="156"/>
        <v/>
      </c>
      <c r="L1692" s="105" t="str">
        <f t="shared" si="157"/>
        <v/>
      </c>
      <c r="M1692" s="105" t="str">
        <f>IF(Q1692="","",_xlfn.XLOOKUP(Q1692,立项!W:W,立项!H:H))</f>
        <v/>
      </c>
      <c r="N1692" s="109" t="str">
        <f t="shared" si="158"/>
        <v/>
      </c>
      <c r="O1692" s="109" t="str">
        <f t="shared" si="159"/>
        <v/>
      </c>
      <c r="P1692" s="110" t="str">
        <f t="shared" si="160"/>
        <v/>
      </c>
      <c r="Q1692" s="114" t="str">
        <f t="shared" si="161"/>
        <v/>
      </c>
      <c r="R1692" s="82"/>
      <c r="S1692" s="81"/>
      <c r="T1692" s="81"/>
      <c r="U1692" s="81"/>
    </row>
    <row r="1693" s="72" customFormat="1" customHeight="1" spans="2:21">
      <c r="B1693" s="73"/>
      <c r="C1693" s="74"/>
      <c r="D1693" s="74"/>
      <c r="E1693" s="74"/>
      <c r="F1693" s="75"/>
      <c r="G1693" s="76"/>
      <c r="H1693" s="77"/>
      <c r="I1693" s="108" t="str">
        <f>IF(B1693="","",_xlfn.XLOOKUP(N1693,#REF!,#REF!))</f>
        <v/>
      </c>
      <c r="J1693" s="105" t="str">
        <f>IF(B1693="","",_xlfn.XLOOKUP(N1693,#REF!,芝麻工资表!B:B))</f>
        <v/>
      </c>
      <c r="K1693" s="105" t="str">
        <f t="shared" si="156"/>
        <v/>
      </c>
      <c r="L1693" s="105" t="str">
        <f t="shared" si="157"/>
        <v/>
      </c>
      <c r="M1693" s="105" t="str">
        <f>IF(Q1693="","",_xlfn.XLOOKUP(Q1693,立项!W:W,立项!H:H))</f>
        <v/>
      </c>
      <c r="N1693" s="109" t="str">
        <f t="shared" si="158"/>
        <v/>
      </c>
      <c r="O1693" s="109" t="str">
        <f t="shared" si="159"/>
        <v/>
      </c>
      <c r="P1693" s="110" t="str">
        <f t="shared" si="160"/>
        <v/>
      </c>
      <c r="Q1693" s="114" t="str">
        <f t="shared" si="161"/>
        <v/>
      </c>
      <c r="R1693" s="82"/>
      <c r="S1693" s="81"/>
      <c r="T1693" s="81"/>
      <c r="U1693" s="81"/>
    </row>
    <row r="1694" s="72" customFormat="1" customHeight="1" spans="2:21">
      <c r="B1694" s="73"/>
      <c r="C1694" s="74"/>
      <c r="D1694" s="74"/>
      <c r="E1694" s="74"/>
      <c r="F1694" s="75"/>
      <c r="G1694" s="76"/>
      <c r="H1694" s="77"/>
      <c r="I1694" s="108" t="str">
        <f>IF(B1694="","",_xlfn.XLOOKUP(N1694,#REF!,#REF!))</f>
        <v/>
      </c>
      <c r="J1694" s="105" t="str">
        <f>IF(B1694="","",_xlfn.XLOOKUP(N1694,#REF!,芝麻工资表!B:B))</f>
        <v/>
      </c>
      <c r="K1694" s="105" t="str">
        <f t="shared" si="156"/>
        <v/>
      </c>
      <c r="L1694" s="105" t="str">
        <f t="shared" si="157"/>
        <v/>
      </c>
      <c r="M1694" s="105" t="str">
        <f>IF(Q1694="","",_xlfn.XLOOKUP(Q1694,立项!W:W,立项!H:H))</f>
        <v/>
      </c>
      <c r="N1694" s="109" t="str">
        <f t="shared" si="158"/>
        <v/>
      </c>
      <c r="O1694" s="109" t="str">
        <f t="shared" si="159"/>
        <v/>
      </c>
      <c r="P1694" s="110" t="str">
        <f t="shared" si="160"/>
        <v/>
      </c>
      <c r="Q1694" s="114" t="str">
        <f t="shared" si="161"/>
        <v/>
      </c>
      <c r="R1694" s="82"/>
      <c r="S1694" s="81"/>
      <c r="T1694" s="81"/>
      <c r="U1694" s="81"/>
    </row>
    <row r="1695" s="72" customFormat="1" customHeight="1" spans="2:21">
      <c r="B1695" s="73"/>
      <c r="C1695" s="74"/>
      <c r="D1695" s="74"/>
      <c r="E1695" s="74"/>
      <c r="F1695" s="75"/>
      <c r="G1695" s="76"/>
      <c r="H1695" s="77"/>
      <c r="I1695" s="108" t="str">
        <f>IF(B1695="","",_xlfn.XLOOKUP(N1695,#REF!,#REF!))</f>
        <v/>
      </c>
      <c r="J1695" s="105" t="str">
        <f>IF(B1695="","",_xlfn.XLOOKUP(N1695,#REF!,芝麻工资表!B:B))</f>
        <v/>
      </c>
      <c r="K1695" s="105" t="str">
        <f t="shared" si="156"/>
        <v/>
      </c>
      <c r="L1695" s="105" t="str">
        <f t="shared" si="157"/>
        <v/>
      </c>
      <c r="M1695" s="105" t="str">
        <f>IF(Q1695="","",_xlfn.XLOOKUP(Q1695,立项!W:W,立项!H:H))</f>
        <v/>
      </c>
      <c r="N1695" s="109" t="str">
        <f t="shared" si="158"/>
        <v/>
      </c>
      <c r="O1695" s="109" t="str">
        <f t="shared" si="159"/>
        <v/>
      </c>
      <c r="P1695" s="110" t="str">
        <f t="shared" si="160"/>
        <v/>
      </c>
      <c r="Q1695" s="114" t="str">
        <f t="shared" si="161"/>
        <v/>
      </c>
      <c r="R1695" s="82"/>
      <c r="S1695" s="81"/>
      <c r="T1695" s="81"/>
      <c r="U1695" s="81"/>
    </row>
    <row r="1696" s="72" customFormat="1" customHeight="1" spans="2:21">
      <c r="B1696" s="73"/>
      <c r="C1696" s="74"/>
      <c r="D1696" s="74"/>
      <c r="E1696" s="74"/>
      <c r="F1696" s="75"/>
      <c r="G1696" s="76"/>
      <c r="H1696" s="77"/>
      <c r="I1696" s="108" t="str">
        <f>IF(B1696="","",_xlfn.XLOOKUP(N1696,#REF!,#REF!))</f>
        <v/>
      </c>
      <c r="J1696" s="105" t="str">
        <f>IF(B1696="","",_xlfn.XLOOKUP(N1696,#REF!,芝麻工资表!B:B))</f>
        <v/>
      </c>
      <c r="K1696" s="105" t="str">
        <f t="shared" si="156"/>
        <v/>
      </c>
      <c r="L1696" s="105" t="str">
        <f t="shared" si="157"/>
        <v/>
      </c>
      <c r="M1696" s="105" t="str">
        <f>IF(Q1696="","",_xlfn.XLOOKUP(Q1696,立项!W:W,立项!H:H))</f>
        <v/>
      </c>
      <c r="N1696" s="109" t="str">
        <f t="shared" si="158"/>
        <v/>
      </c>
      <c r="O1696" s="109" t="str">
        <f t="shared" si="159"/>
        <v/>
      </c>
      <c r="P1696" s="110" t="str">
        <f t="shared" si="160"/>
        <v/>
      </c>
      <c r="Q1696" s="114" t="str">
        <f t="shared" si="161"/>
        <v/>
      </c>
      <c r="R1696" s="82"/>
      <c r="S1696" s="81"/>
      <c r="T1696" s="81"/>
      <c r="U1696" s="81"/>
    </row>
    <row r="1697" s="72" customFormat="1" customHeight="1" spans="2:21">
      <c r="B1697" s="73"/>
      <c r="C1697" s="74"/>
      <c r="D1697" s="74"/>
      <c r="E1697" s="74"/>
      <c r="F1697" s="75"/>
      <c r="G1697" s="76"/>
      <c r="H1697" s="77"/>
      <c r="I1697" s="108" t="str">
        <f>IF(B1697="","",_xlfn.XLOOKUP(N1697,#REF!,#REF!))</f>
        <v/>
      </c>
      <c r="J1697" s="105" t="str">
        <f>IF(B1697="","",_xlfn.XLOOKUP(N1697,#REF!,芝麻工资表!B:B))</f>
        <v/>
      </c>
      <c r="K1697" s="105" t="str">
        <f t="shared" si="156"/>
        <v/>
      </c>
      <c r="L1697" s="105" t="str">
        <f t="shared" si="157"/>
        <v/>
      </c>
      <c r="M1697" s="105" t="str">
        <f>IF(Q1697="","",_xlfn.XLOOKUP(Q1697,立项!W:W,立项!H:H))</f>
        <v/>
      </c>
      <c r="N1697" s="109" t="str">
        <f t="shared" si="158"/>
        <v/>
      </c>
      <c r="O1697" s="109" t="str">
        <f t="shared" si="159"/>
        <v/>
      </c>
      <c r="P1697" s="110" t="str">
        <f t="shared" si="160"/>
        <v/>
      </c>
      <c r="Q1697" s="114" t="str">
        <f t="shared" si="161"/>
        <v/>
      </c>
      <c r="R1697" s="82"/>
      <c r="S1697" s="81"/>
      <c r="T1697" s="81"/>
      <c r="U1697" s="81"/>
    </row>
    <row r="1698" s="72" customFormat="1" customHeight="1" spans="2:21">
      <c r="B1698" s="73"/>
      <c r="C1698" s="74"/>
      <c r="D1698" s="74"/>
      <c r="E1698" s="74"/>
      <c r="F1698" s="75"/>
      <c r="G1698" s="76"/>
      <c r="H1698" s="77"/>
      <c r="I1698" s="108" t="str">
        <f>IF(B1698="","",_xlfn.XLOOKUP(N1698,#REF!,#REF!))</f>
        <v/>
      </c>
      <c r="J1698" s="105" t="str">
        <f>IF(B1698="","",_xlfn.XLOOKUP(N1698,#REF!,芝麻工资表!B:B))</f>
        <v/>
      </c>
      <c r="K1698" s="105" t="str">
        <f t="shared" si="156"/>
        <v/>
      </c>
      <c r="L1698" s="105" t="str">
        <f t="shared" si="157"/>
        <v/>
      </c>
      <c r="M1698" s="105" t="str">
        <f>IF(Q1698="","",_xlfn.XLOOKUP(Q1698,立项!W:W,立项!H:H))</f>
        <v/>
      </c>
      <c r="N1698" s="109" t="str">
        <f t="shared" si="158"/>
        <v/>
      </c>
      <c r="O1698" s="109" t="str">
        <f t="shared" si="159"/>
        <v/>
      </c>
      <c r="P1698" s="110" t="str">
        <f t="shared" si="160"/>
        <v/>
      </c>
      <c r="Q1698" s="114" t="str">
        <f t="shared" si="161"/>
        <v/>
      </c>
      <c r="R1698" s="82"/>
      <c r="S1698" s="81"/>
      <c r="T1698" s="81"/>
      <c r="U1698" s="81"/>
    </row>
    <row r="1699" s="72" customFormat="1" customHeight="1" spans="2:21">
      <c r="B1699" s="73"/>
      <c r="C1699" s="74"/>
      <c r="D1699" s="74"/>
      <c r="E1699" s="74"/>
      <c r="F1699" s="75"/>
      <c r="G1699" s="76"/>
      <c r="H1699" s="77"/>
      <c r="I1699" s="108" t="str">
        <f>IF(B1699="","",_xlfn.XLOOKUP(N1699,#REF!,#REF!))</f>
        <v/>
      </c>
      <c r="J1699" s="105" t="str">
        <f>IF(B1699="","",_xlfn.XLOOKUP(N1699,#REF!,芝麻工资表!B:B))</f>
        <v/>
      </c>
      <c r="K1699" s="105" t="str">
        <f t="shared" si="156"/>
        <v/>
      </c>
      <c r="L1699" s="105" t="str">
        <f t="shared" si="157"/>
        <v/>
      </c>
      <c r="M1699" s="105" t="str">
        <f>IF(Q1699="","",_xlfn.XLOOKUP(Q1699,立项!W:W,立项!H:H))</f>
        <v/>
      </c>
      <c r="N1699" s="109" t="str">
        <f t="shared" si="158"/>
        <v/>
      </c>
      <c r="O1699" s="109" t="str">
        <f t="shared" si="159"/>
        <v/>
      </c>
      <c r="P1699" s="110" t="str">
        <f t="shared" si="160"/>
        <v/>
      </c>
      <c r="Q1699" s="114" t="str">
        <f t="shared" si="161"/>
        <v/>
      </c>
      <c r="R1699" s="82"/>
      <c r="S1699" s="81"/>
      <c r="T1699" s="81"/>
      <c r="U1699" s="81"/>
    </row>
    <row r="1700" s="72" customFormat="1" customHeight="1" spans="2:21">
      <c r="B1700" s="73"/>
      <c r="C1700" s="74"/>
      <c r="D1700" s="74"/>
      <c r="E1700" s="74"/>
      <c r="F1700" s="75"/>
      <c r="G1700" s="76"/>
      <c r="H1700" s="77"/>
      <c r="I1700" s="108" t="str">
        <f>IF(B1700="","",_xlfn.XLOOKUP(N1700,#REF!,#REF!))</f>
        <v/>
      </c>
      <c r="J1700" s="105" t="str">
        <f>IF(B1700="","",_xlfn.XLOOKUP(N1700,#REF!,芝麻工资表!B:B))</f>
        <v/>
      </c>
      <c r="K1700" s="105" t="str">
        <f t="shared" si="156"/>
        <v/>
      </c>
      <c r="L1700" s="105" t="str">
        <f t="shared" si="157"/>
        <v/>
      </c>
      <c r="M1700" s="105" t="str">
        <f>IF(Q1700="","",_xlfn.XLOOKUP(Q1700,立项!W:W,立项!H:H))</f>
        <v/>
      </c>
      <c r="N1700" s="109" t="str">
        <f t="shared" si="158"/>
        <v/>
      </c>
      <c r="O1700" s="109" t="str">
        <f t="shared" si="159"/>
        <v/>
      </c>
      <c r="P1700" s="110" t="str">
        <f t="shared" si="160"/>
        <v/>
      </c>
      <c r="Q1700" s="114" t="str">
        <f t="shared" si="161"/>
        <v/>
      </c>
      <c r="R1700" s="82"/>
      <c r="S1700" s="81"/>
      <c r="T1700" s="81"/>
      <c r="U1700" s="81"/>
    </row>
    <row r="1701" s="72" customFormat="1" customHeight="1" spans="2:21">
      <c r="B1701" s="73"/>
      <c r="C1701" s="74"/>
      <c r="D1701" s="74"/>
      <c r="E1701" s="74"/>
      <c r="F1701" s="75"/>
      <c r="G1701" s="76"/>
      <c r="H1701" s="77"/>
      <c r="I1701" s="108" t="str">
        <f>IF(B1701="","",_xlfn.XLOOKUP(N1701,#REF!,#REF!))</f>
        <v/>
      </c>
      <c r="J1701" s="105" t="str">
        <f>IF(B1701="","",_xlfn.XLOOKUP(N1701,#REF!,芝麻工资表!B:B))</f>
        <v/>
      </c>
      <c r="K1701" s="105" t="str">
        <f t="shared" si="156"/>
        <v/>
      </c>
      <c r="L1701" s="105" t="str">
        <f t="shared" si="157"/>
        <v/>
      </c>
      <c r="M1701" s="105" t="str">
        <f>IF(Q1701="","",_xlfn.XLOOKUP(Q1701,立项!W:W,立项!H:H))</f>
        <v/>
      </c>
      <c r="N1701" s="109" t="str">
        <f t="shared" si="158"/>
        <v/>
      </c>
      <c r="O1701" s="109" t="str">
        <f t="shared" si="159"/>
        <v/>
      </c>
      <c r="P1701" s="110" t="str">
        <f t="shared" si="160"/>
        <v/>
      </c>
      <c r="Q1701" s="114" t="str">
        <f t="shared" si="161"/>
        <v/>
      </c>
      <c r="R1701" s="82"/>
      <c r="S1701" s="81"/>
      <c r="T1701" s="81"/>
      <c r="U1701" s="81"/>
    </row>
    <row r="1702" s="72" customFormat="1" customHeight="1" spans="2:21">
      <c r="B1702" s="73"/>
      <c r="C1702" s="74"/>
      <c r="D1702" s="74"/>
      <c r="E1702" s="74"/>
      <c r="F1702" s="75"/>
      <c r="G1702" s="76"/>
      <c r="H1702" s="77"/>
      <c r="I1702" s="108" t="str">
        <f>IF(B1702="","",_xlfn.XLOOKUP(N1702,#REF!,#REF!))</f>
        <v/>
      </c>
      <c r="J1702" s="105" t="str">
        <f>IF(B1702="","",_xlfn.XLOOKUP(N1702,#REF!,芝麻工资表!B:B))</f>
        <v/>
      </c>
      <c r="K1702" s="105" t="str">
        <f t="shared" si="156"/>
        <v/>
      </c>
      <c r="L1702" s="105" t="str">
        <f t="shared" si="157"/>
        <v/>
      </c>
      <c r="M1702" s="105" t="str">
        <f>IF(Q1702="","",_xlfn.XLOOKUP(Q1702,立项!W:W,立项!H:H))</f>
        <v/>
      </c>
      <c r="N1702" s="109" t="str">
        <f t="shared" si="158"/>
        <v/>
      </c>
      <c r="O1702" s="109" t="str">
        <f t="shared" si="159"/>
        <v/>
      </c>
      <c r="P1702" s="110" t="str">
        <f t="shared" si="160"/>
        <v/>
      </c>
      <c r="Q1702" s="114" t="str">
        <f t="shared" si="161"/>
        <v/>
      </c>
      <c r="R1702" s="82"/>
      <c r="S1702" s="81"/>
      <c r="T1702" s="81"/>
      <c r="U1702" s="81"/>
    </row>
    <row r="1703" s="72" customFormat="1" customHeight="1" spans="2:21">
      <c r="B1703" s="73"/>
      <c r="C1703" s="74"/>
      <c r="D1703" s="74"/>
      <c r="E1703" s="74"/>
      <c r="F1703" s="75"/>
      <c r="G1703" s="76"/>
      <c r="H1703" s="77"/>
      <c r="I1703" s="108" t="str">
        <f>IF(B1703="","",_xlfn.XLOOKUP(N1703,#REF!,#REF!))</f>
        <v/>
      </c>
      <c r="J1703" s="105" t="str">
        <f>IF(B1703="","",_xlfn.XLOOKUP(N1703,#REF!,芝麻工资表!B:B))</f>
        <v/>
      </c>
      <c r="K1703" s="105" t="str">
        <f t="shared" si="156"/>
        <v/>
      </c>
      <c r="L1703" s="105" t="str">
        <f t="shared" si="157"/>
        <v/>
      </c>
      <c r="M1703" s="105" t="str">
        <f>IF(Q1703="","",_xlfn.XLOOKUP(Q1703,立项!W:W,立项!H:H))</f>
        <v/>
      </c>
      <c r="N1703" s="109" t="str">
        <f t="shared" si="158"/>
        <v/>
      </c>
      <c r="O1703" s="109" t="str">
        <f t="shared" si="159"/>
        <v/>
      </c>
      <c r="P1703" s="110" t="str">
        <f t="shared" si="160"/>
        <v/>
      </c>
      <c r="Q1703" s="114" t="str">
        <f t="shared" si="161"/>
        <v/>
      </c>
      <c r="R1703" s="82"/>
      <c r="S1703" s="81"/>
      <c r="T1703" s="81"/>
      <c r="U1703" s="81"/>
    </row>
    <row r="1704" s="72" customFormat="1" customHeight="1" spans="2:21">
      <c r="B1704" s="73"/>
      <c r="C1704" s="74"/>
      <c r="D1704" s="74"/>
      <c r="E1704" s="74"/>
      <c r="F1704" s="75"/>
      <c r="G1704" s="76"/>
      <c r="H1704" s="77"/>
      <c r="I1704" s="108" t="str">
        <f>IF(B1704="","",_xlfn.XLOOKUP(N1704,#REF!,#REF!))</f>
        <v/>
      </c>
      <c r="J1704" s="105" t="str">
        <f>IF(B1704="","",_xlfn.XLOOKUP(N1704,#REF!,芝麻工资表!B:B))</f>
        <v/>
      </c>
      <c r="K1704" s="105" t="str">
        <f t="shared" si="156"/>
        <v/>
      </c>
      <c r="L1704" s="105" t="str">
        <f t="shared" si="157"/>
        <v/>
      </c>
      <c r="M1704" s="105" t="str">
        <f>IF(Q1704="","",_xlfn.XLOOKUP(Q1704,立项!W:W,立项!H:H))</f>
        <v/>
      </c>
      <c r="N1704" s="109" t="str">
        <f t="shared" si="158"/>
        <v/>
      </c>
      <c r="O1704" s="109" t="str">
        <f t="shared" si="159"/>
        <v/>
      </c>
      <c r="P1704" s="110" t="str">
        <f t="shared" si="160"/>
        <v/>
      </c>
      <c r="Q1704" s="114" t="str">
        <f t="shared" si="161"/>
        <v/>
      </c>
      <c r="R1704" s="82"/>
      <c r="S1704" s="81"/>
      <c r="T1704" s="81"/>
      <c r="U1704" s="81"/>
    </row>
    <row r="1705" s="72" customFormat="1" customHeight="1" spans="2:21">
      <c r="B1705" s="73"/>
      <c r="C1705" s="74"/>
      <c r="D1705" s="74"/>
      <c r="E1705" s="74"/>
      <c r="F1705" s="75"/>
      <c r="G1705" s="76"/>
      <c r="H1705" s="77"/>
      <c r="I1705" s="108" t="str">
        <f>IF(B1705="","",_xlfn.XLOOKUP(N1705,#REF!,#REF!))</f>
        <v/>
      </c>
      <c r="J1705" s="105" t="str">
        <f>IF(B1705="","",_xlfn.XLOOKUP(N1705,#REF!,芝麻工资表!B:B))</f>
        <v/>
      </c>
      <c r="K1705" s="105" t="str">
        <f t="shared" si="156"/>
        <v/>
      </c>
      <c r="L1705" s="105" t="str">
        <f t="shared" si="157"/>
        <v/>
      </c>
      <c r="M1705" s="105" t="str">
        <f>IF(Q1705="","",_xlfn.XLOOKUP(Q1705,立项!W:W,立项!H:H))</f>
        <v/>
      </c>
      <c r="N1705" s="109" t="str">
        <f t="shared" si="158"/>
        <v/>
      </c>
      <c r="O1705" s="109" t="str">
        <f t="shared" si="159"/>
        <v/>
      </c>
      <c r="P1705" s="110" t="str">
        <f t="shared" si="160"/>
        <v/>
      </c>
      <c r="Q1705" s="114" t="str">
        <f t="shared" si="161"/>
        <v/>
      </c>
      <c r="R1705" s="82"/>
      <c r="S1705" s="81"/>
      <c r="T1705" s="81"/>
      <c r="U1705" s="81"/>
    </row>
    <row r="1706" s="72" customFormat="1" customHeight="1" spans="2:21">
      <c r="B1706" s="73"/>
      <c r="C1706" s="74"/>
      <c r="D1706" s="74"/>
      <c r="E1706" s="74"/>
      <c r="F1706" s="75"/>
      <c r="G1706" s="76"/>
      <c r="H1706" s="77"/>
      <c r="I1706" s="108" t="str">
        <f>IF(B1706="","",_xlfn.XLOOKUP(N1706,#REF!,#REF!))</f>
        <v/>
      </c>
      <c r="J1706" s="105" t="str">
        <f>IF(B1706="","",_xlfn.XLOOKUP(N1706,#REF!,芝麻工资表!B:B))</f>
        <v/>
      </c>
      <c r="K1706" s="105" t="str">
        <f t="shared" si="156"/>
        <v/>
      </c>
      <c r="L1706" s="105" t="str">
        <f t="shared" si="157"/>
        <v/>
      </c>
      <c r="M1706" s="105" t="str">
        <f>IF(Q1706="","",_xlfn.XLOOKUP(Q1706,立项!W:W,立项!H:H))</f>
        <v/>
      </c>
      <c r="N1706" s="109" t="str">
        <f t="shared" si="158"/>
        <v/>
      </c>
      <c r="O1706" s="109" t="str">
        <f t="shared" si="159"/>
        <v/>
      </c>
      <c r="P1706" s="110" t="str">
        <f t="shared" si="160"/>
        <v/>
      </c>
      <c r="Q1706" s="114" t="str">
        <f t="shared" si="161"/>
        <v/>
      </c>
      <c r="R1706" s="82"/>
      <c r="S1706" s="81"/>
      <c r="T1706" s="81"/>
      <c r="U1706" s="81"/>
    </row>
    <row r="1707" s="72" customFormat="1" customHeight="1" spans="2:21">
      <c r="B1707" s="73"/>
      <c r="C1707" s="74"/>
      <c r="D1707" s="74"/>
      <c r="E1707" s="74"/>
      <c r="F1707" s="75"/>
      <c r="G1707" s="76"/>
      <c r="H1707" s="77"/>
      <c r="I1707" s="108" t="str">
        <f>IF(B1707="","",_xlfn.XLOOKUP(N1707,#REF!,#REF!))</f>
        <v/>
      </c>
      <c r="J1707" s="105" t="str">
        <f>IF(B1707="","",_xlfn.XLOOKUP(N1707,#REF!,芝麻工资表!B:B))</f>
        <v/>
      </c>
      <c r="K1707" s="105" t="str">
        <f t="shared" si="156"/>
        <v/>
      </c>
      <c r="L1707" s="105" t="str">
        <f t="shared" si="157"/>
        <v/>
      </c>
      <c r="M1707" s="105" t="str">
        <f>IF(Q1707="","",_xlfn.XLOOKUP(Q1707,立项!W:W,立项!H:H))</f>
        <v/>
      </c>
      <c r="N1707" s="109" t="str">
        <f t="shared" si="158"/>
        <v/>
      </c>
      <c r="O1707" s="109" t="str">
        <f t="shared" si="159"/>
        <v/>
      </c>
      <c r="P1707" s="110" t="str">
        <f t="shared" si="160"/>
        <v/>
      </c>
      <c r="Q1707" s="114" t="str">
        <f t="shared" si="161"/>
        <v/>
      </c>
      <c r="R1707" s="82"/>
      <c r="S1707" s="81"/>
      <c r="T1707" s="81"/>
      <c r="U1707" s="81"/>
    </row>
    <row r="1708" s="72" customFormat="1" customHeight="1" spans="2:21">
      <c r="B1708" s="73"/>
      <c r="C1708" s="74"/>
      <c r="D1708" s="74"/>
      <c r="E1708" s="74"/>
      <c r="F1708" s="75"/>
      <c r="G1708" s="76"/>
      <c r="H1708" s="77"/>
      <c r="I1708" s="108" t="str">
        <f>IF(B1708="","",_xlfn.XLOOKUP(N1708,#REF!,#REF!))</f>
        <v/>
      </c>
      <c r="J1708" s="105" t="str">
        <f>IF(B1708="","",_xlfn.XLOOKUP(N1708,#REF!,芝麻工资表!B:B))</f>
        <v/>
      </c>
      <c r="K1708" s="105" t="str">
        <f t="shared" si="156"/>
        <v/>
      </c>
      <c r="L1708" s="105" t="str">
        <f t="shared" si="157"/>
        <v/>
      </c>
      <c r="M1708" s="105" t="str">
        <f>IF(Q1708="","",_xlfn.XLOOKUP(Q1708,立项!W:W,立项!H:H))</f>
        <v/>
      </c>
      <c r="N1708" s="109" t="str">
        <f t="shared" si="158"/>
        <v/>
      </c>
      <c r="O1708" s="109" t="str">
        <f t="shared" si="159"/>
        <v/>
      </c>
      <c r="P1708" s="110" t="str">
        <f t="shared" si="160"/>
        <v/>
      </c>
      <c r="Q1708" s="114" t="str">
        <f t="shared" si="161"/>
        <v/>
      </c>
      <c r="R1708" s="82"/>
      <c r="S1708" s="81"/>
      <c r="T1708" s="81"/>
      <c r="U1708" s="81"/>
    </row>
    <row r="1709" s="72" customFormat="1" customHeight="1" spans="2:21">
      <c r="B1709" s="73"/>
      <c r="C1709" s="74"/>
      <c r="D1709" s="74"/>
      <c r="E1709" s="74"/>
      <c r="F1709" s="75"/>
      <c r="G1709" s="76"/>
      <c r="H1709" s="77"/>
      <c r="I1709" s="108" t="str">
        <f>IF(B1709="","",_xlfn.XLOOKUP(N1709,#REF!,#REF!))</f>
        <v/>
      </c>
      <c r="J1709" s="105" t="str">
        <f>IF(B1709="","",_xlfn.XLOOKUP(N1709,#REF!,芝麻工资表!B:B))</f>
        <v/>
      </c>
      <c r="K1709" s="105" t="str">
        <f t="shared" si="156"/>
        <v/>
      </c>
      <c r="L1709" s="105" t="str">
        <f t="shared" si="157"/>
        <v/>
      </c>
      <c r="M1709" s="105" t="str">
        <f>IF(Q1709="","",_xlfn.XLOOKUP(Q1709,立项!W:W,立项!H:H))</f>
        <v/>
      </c>
      <c r="N1709" s="109" t="str">
        <f t="shared" si="158"/>
        <v/>
      </c>
      <c r="O1709" s="109" t="str">
        <f t="shared" si="159"/>
        <v/>
      </c>
      <c r="P1709" s="110" t="str">
        <f t="shared" si="160"/>
        <v/>
      </c>
      <c r="Q1709" s="114" t="str">
        <f t="shared" si="161"/>
        <v/>
      </c>
      <c r="R1709" s="82"/>
      <c r="S1709" s="81"/>
      <c r="T1709" s="81"/>
      <c r="U1709" s="81"/>
    </row>
    <row r="1710" s="72" customFormat="1" customHeight="1" spans="2:21">
      <c r="B1710" s="73"/>
      <c r="C1710" s="74"/>
      <c r="D1710" s="74"/>
      <c r="E1710" s="74"/>
      <c r="F1710" s="75"/>
      <c r="G1710" s="76"/>
      <c r="H1710" s="77"/>
      <c r="I1710" s="108" t="str">
        <f>IF(B1710="","",_xlfn.XLOOKUP(N1710,#REF!,#REF!))</f>
        <v/>
      </c>
      <c r="J1710" s="105" t="str">
        <f>IF(B1710="","",_xlfn.XLOOKUP(N1710,#REF!,芝麻工资表!B:B))</f>
        <v/>
      </c>
      <c r="K1710" s="105" t="str">
        <f t="shared" si="156"/>
        <v/>
      </c>
      <c r="L1710" s="105" t="str">
        <f t="shared" si="157"/>
        <v/>
      </c>
      <c r="M1710" s="105" t="str">
        <f>IF(Q1710="","",_xlfn.XLOOKUP(Q1710,立项!W:W,立项!H:H))</f>
        <v/>
      </c>
      <c r="N1710" s="109" t="str">
        <f t="shared" si="158"/>
        <v/>
      </c>
      <c r="O1710" s="109" t="str">
        <f t="shared" si="159"/>
        <v/>
      </c>
      <c r="P1710" s="110" t="str">
        <f t="shared" si="160"/>
        <v/>
      </c>
      <c r="Q1710" s="114" t="str">
        <f t="shared" si="161"/>
        <v/>
      </c>
      <c r="R1710" s="82"/>
      <c r="S1710" s="81"/>
      <c r="T1710" s="81"/>
      <c r="U1710" s="81"/>
    </row>
    <row r="1711" s="72" customFormat="1" customHeight="1" spans="2:21">
      <c r="B1711" s="73"/>
      <c r="C1711" s="74"/>
      <c r="D1711" s="74"/>
      <c r="E1711" s="74"/>
      <c r="F1711" s="75"/>
      <c r="G1711" s="76"/>
      <c r="H1711" s="77"/>
      <c r="I1711" s="108" t="str">
        <f>IF(B1711="","",_xlfn.XLOOKUP(N1711,#REF!,#REF!))</f>
        <v/>
      </c>
      <c r="J1711" s="105" t="str">
        <f>IF(B1711="","",_xlfn.XLOOKUP(N1711,#REF!,芝麻工资表!B:B))</f>
        <v/>
      </c>
      <c r="K1711" s="105" t="str">
        <f t="shared" si="156"/>
        <v/>
      </c>
      <c r="L1711" s="105" t="str">
        <f t="shared" si="157"/>
        <v/>
      </c>
      <c r="M1711" s="105" t="str">
        <f>IF(Q1711="","",_xlfn.XLOOKUP(Q1711,立项!W:W,立项!H:H))</f>
        <v/>
      </c>
      <c r="N1711" s="109" t="str">
        <f t="shared" si="158"/>
        <v/>
      </c>
      <c r="O1711" s="109" t="str">
        <f t="shared" si="159"/>
        <v/>
      </c>
      <c r="P1711" s="110" t="str">
        <f t="shared" si="160"/>
        <v/>
      </c>
      <c r="Q1711" s="114" t="str">
        <f t="shared" si="161"/>
        <v/>
      </c>
      <c r="R1711" s="82"/>
      <c r="S1711" s="81"/>
      <c r="T1711" s="81"/>
      <c r="U1711" s="81"/>
    </row>
    <row r="1712" s="72" customFormat="1" customHeight="1" spans="2:21">
      <c r="B1712" s="73"/>
      <c r="C1712" s="74"/>
      <c r="D1712" s="74"/>
      <c r="E1712" s="74"/>
      <c r="F1712" s="75"/>
      <c r="G1712" s="76"/>
      <c r="H1712" s="77"/>
      <c r="I1712" s="108" t="str">
        <f>IF(B1712="","",_xlfn.XLOOKUP(N1712,#REF!,#REF!))</f>
        <v/>
      </c>
      <c r="J1712" s="105" t="str">
        <f>IF(B1712="","",_xlfn.XLOOKUP(N1712,#REF!,芝麻工资表!B:B))</f>
        <v/>
      </c>
      <c r="K1712" s="105" t="str">
        <f t="shared" si="156"/>
        <v/>
      </c>
      <c r="L1712" s="105" t="str">
        <f t="shared" si="157"/>
        <v/>
      </c>
      <c r="M1712" s="105" t="str">
        <f>IF(Q1712="","",_xlfn.XLOOKUP(Q1712,立项!W:W,立项!H:H))</f>
        <v/>
      </c>
      <c r="N1712" s="109" t="str">
        <f t="shared" si="158"/>
        <v/>
      </c>
      <c r="O1712" s="109" t="str">
        <f t="shared" si="159"/>
        <v/>
      </c>
      <c r="P1712" s="110" t="str">
        <f t="shared" si="160"/>
        <v/>
      </c>
      <c r="Q1712" s="114" t="str">
        <f t="shared" si="161"/>
        <v/>
      </c>
      <c r="R1712" s="82"/>
      <c r="S1712" s="81"/>
      <c r="T1712" s="81"/>
      <c r="U1712" s="81"/>
    </row>
    <row r="1713" s="72" customFormat="1" customHeight="1" spans="2:21">
      <c r="B1713" s="73"/>
      <c r="C1713" s="74"/>
      <c r="D1713" s="74"/>
      <c r="E1713" s="74"/>
      <c r="F1713" s="75"/>
      <c r="G1713" s="76"/>
      <c r="H1713" s="77"/>
      <c r="I1713" s="108" t="str">
        <f>IF(B1713="","",_xlfn.XLOOKUP(N1713,#REF!,#REF!))</f>
        <v/>
      </c>
      <c r="J1713" s="105" t="str">
        <f>IF(B1713="","",_xlfn.XLOOKUP(N1713,#REF!,芝麻工资表!B:B))</f>
        <v/>
      </c>
      <c r="K1713" s="105" t="str">
        <f t="shared" si="156"/>
        <v/>
      </c>
      <c r="L1713" s="105" t="str">
        <f t="shared" si="157"/>
        <v/>
      </c>
      <c r="M1713" s="105" t="str">
        <f>IF(Q1713="","",_xlfn.XLOOKUP(Q1713,立项!W:W,立项!H:H))</f>
        <v/>
      </c>
      <c r="N1713" s="109" t="str">
        <f t="shared" si="158"/>
        <v/>
      </c>
      <c r="O1713" s="109" t="str">
        <f t="shared" si="159"/>
        <v/>
      </c>
      <c r="P1713" s="110" t="str">
        <f t="shared" si="160"/>
        <v/>
      </c>
      <c r="Q1713" s="114" t="str">
        <f t="shared" si="161"/>
        <v/>
      </c>
      <c r="R1713" s="82"/>
      <c r="S1713" s="81"/>
      <c r="T1713" s="81"/>
      <c r="U1713" s="81"/>
    </row>
    <row r="1714" s="72" customFormat="1" customHeight="1" spans="2:21">
      <c r="B1714" s="73"/>
      <c r="C1714" s="74"/>
      <c r="D1714" s="74"/>
      <c r="E1714" s="74"/>
      <c r="F1714" s="75"/>
      <c r="G1714" s="76"/>
      <c r="H1714" s="77"/>
      <c r="I1714" s="108" t="str">
        <f>IF(B1714="","",_xlfn.XLOOKUP(N1714,#REF!,#REF!))</f>
        <v/>
      </c>
      <c r="J1714" s="105" t="str">
        <f>IF(B1714="","",_xlfn.XLOOKUP(N1714,#REF!,芝麻工资表!B:B))</f>
        <v/>
      </c>
      <c r="K1714" s="105" t="str">
        <f t="shared" si="156"/>
        <v/>
      </c>
      <c r="L1714" s="105" t="str">
        <f t="shared" si="157"/>
        <v/>
      </c>
      <c r="M1714" s="105" t="str">
        <f>IF(Q1714="","",_xlfn.XLOOKUP(Q1714,立项!W:W,立项!H:H))</f>
        <v/>
      </c>
      <c r="N1714" s="109" t="str">
        <f t="shared" si="158"/>
        <v/>
      </c>
      <c r="O1714" s="109" t="str">
        <f t="shared" si="159"/>
        <v/>
      </c>
      <c r="P1714" s="110" t="str">
        <f t="shared" si="160"/>
        <v/>
      </c>
      <c r="Q1714" s="114" t="str">
        <f t="shared" si="161"/>
        <v/>
      </c>
      <c r="R1714" s="82"/>
      <c r="S1714" s="81"/>
      <c r="T1714" s="81"/>
      <c r="U1714" s="81"/>
    </row>
    <row r="1715" s="72" customFormat="1" customHeight="1" spans="2:21">
      <c r="B1715" s="73"/>
      <c r="C1715" s="74"/>
      <c r="D1715" s="74"/>
      <c r="E1715" s="74"/>
      <c r="F1715" s="75"/>
      <c r="G1715" s="76"/>
      <c r="H1715" s="77"/>
      <c r="I1715" s="108" t="str">
        <f>IF(B1715="","",_xlfn.XLOOKUP(N1715,#REF!,#REF!))</f>
        <v/>
      </c>
      <c r="J1715" s="105" t="str">
        <f>IF(B1715="","",_xlfn.XLOOKUP(N1715,#REF!,芝麻工资表!B:B))</f>
        <v/>
      </c>
      <c r="K1715" s="105" t="str">
        <f t="shared" si="156"/>
        <v/>
      </c>
      <c r="L1715" s="105" t="str">
        <f t="shared" si="157"/>
        <v/>
      </c>
      <c r="M1715" s="105" t="str">
        <f>IF(Q1715="","",_xlfn.XLOOKUP(Q1715,立项!W:W,立项!H:H))</f>
        <v/>
      </c>
      <c r="N1715" s="109" t="str">
        <f t="shared" si="158"/>
        <v/>
      </c>
      <c r="O1715" s="109" t="str">
        <f t="shared" si="159"/>
        <v/>
      </c>
      <c r="P1715" s="110" t="str">
        <f t="shared" si="160"/>
        <v/>
      </c>
      <c r="Q1715" s="114" t="str">
        <f t="shared" si="161"/>
        <v/>
      </c>
      <c r="R1715" s="82"/>
      <c r="S1715" s="81"/>
      <c r="T1715" s="81"/>
      <c r="U1715" s="81"/>
    </row>
    <row r="1716" s="72" customFormat="1" customHeight="1" spans="2:21">
      <c r="B1716" s="73"/>
      <c r="C1716" s="74"/>
      <c r="D1716" s="74"/>
      <c r="E1716" s="74"/>
      <c r="F1716" s="75"/>
      <c r="G1716" s="76"/>
      <c r="H1716" s="77"/>
      <c r="I1716" s="108" t="str">
        <f>IF(B1716="","",_xlfn.XLOOKUP(N1716,#REF!,#REF!))</f>
        <v/>
      </c>
      <c r="J1716" s="105" t="str">
        <f>IF(B1716="","",_xlfn.XLOOKUP(N1716,#REF!,芝麻工资表!B:B))</f>
        <v/>
      </c>
      <c r="K1716" s="105" t="str">
        <f t="shared" si="156"/>
        <v/>
      </c>
      <c r="L1716" s="105" t="str">
        <f t="shared" si="157"/>
        <v/>
      </c>
      <c r="M1716" s="105" t="str">
        <f>IF(Q1716="","",_xlfn.XLOOKUP(Q1716,立项!W:W,立项!H:H))</f>
        <v/>
      </c>
      <c r="N1716" s="109" t="str">
        <f t="shared" si="158"/>
        <v/>
      </c>
      <c r="O1716" s="109" t="str">
        <f t="shared" si="159"/>
        <v/>
      </c>
      <c r="P1716" s="110" t="str">
        <f t="shared" si="160"/>
        <v/>
      </c>
      <c r="Q1716" s="114" t="str">
        <f t="shared" si="161"/>
        <v/>
      </c>
      <c r="R1716" s="82"/>
      <c r="S1716" s="81"/>
      <c r="T1716" s="81"/>
      <c r="U1716" s="81"/>
    </row>
    <row r="1717" s="72" customFormat="1" customHeight="1" spans="2:21">
      <c r="B1717" s="73"/>
      <c r="C1717" s="74"/>
      <c r="D1717" s="74"/>
      <c r="E1717" s="74"/>
      <c r="F1717" s="75"/>
      <c r="G1717" s="76"/>
      <c r="H1717" s="77"/>
      <c r="I1717" s="108" t="str">
        <f>IF(B1717="","",_xlfn.XLOOKUP(N1717,#REF!,#REF!))</f>
        <v/>
      </c>
      <c r="J1717" s="105" t="str">
        <f>IF(B1717="","",_xlfn.XLOOKUP(N1717,#REF!,芝麻工资表!B:B))</f>
        <v/>
      </c>
      <c r="K1717" s="105" t="str">
        <f t="shared" si="156"/>
        <v/>
      </c>
      <c r="L1717" s="105" t="str">
        <f t="shared" si="157"/>
        <v/>
      </c>
      <c r="M1717" s="105" t="str">
        <f>IF(Q1717="","",_xlfn.XLOOKUP(Q1717,立项!W:W,立项!H:H))</f>
        <v/>
      </c>
      <c r="N1717" s="109" t="str">
        <f t="shared" si="158"/>
        <v/>
      </c>
      <c r="O1717" s="109" t="str">
        <f t="shared" si="159"/>
        <v/>
      </c>
      <c r="P1717" s="110" t="str">
        <f t="shared" si="160"/>
        <v/>
      </c>
      <c r="Q1717" s="114" t="str">
        <f t="shared" si="161"/>
        <v/>
      </c>
      <c r="R1717" s="82"/>
      <c r="S1717" s="81"/>
      <c r="T1717" s="81"/>
      <c r="U1717" s="81"/>
    </row>
    <row r="1718" s="72" customFormat="1" customHeight="1" spans="2:21">
      <c r="B1718" s="73"/>
      <c r="C1718" s="74"/>
      <c r="D1718" s="74"/>
      <c r="E1718" s="74"/>
      <c r="F1718" s="75"/>
      <c r="G1718" s="76"/>
      <c r="H1718" s="77"/>
      <c r="I1718" s="108" t="str">
        <f>IF(B1718="","",_xlfn.XLOOKUP(N1718,#REF!,#REF!))</f>
        <v/>
      </c>
      <c r="J1718" s="105" t="str">
        <f>IF(B1718="","",_xlfn.XLOOKUP(N1718,#REF!,芝麻工资表!B:B))</f>
        <v/>
      </c>
      <c r="K1718" s="105" t="str">
        <f t="shared" si="156"/>
        <v/>
      </c>
      <c r="L1718" s="105" t="str">
        <f t="shared" si="157"/>
        <v/>
      </c>
      <c r="M1718" s="105" t="str">
        <f>IF(Q1718="","",_xlfn.XLOOKUP(Q1718,立项!W:W,立项!H:H))</f>
        <v/>
      </c>
      <c r="N1718" s="109" t="str">
        <f t="shared" si="158"/>
        <v/>
      </c>
      <c r="O1718" s="109" t="str">
        <f t="shared" si="159"/>
        <v/>
      </c>
      <c r="P1718" s="110" t="str">
        <f t="shared" si="160"/>
        <v/>
      </c>
      <c r="Q1718" s="114" t="str">
        <f t="shared" si="161"/>
        <v/>
      </c>
      <c r="R1718" s="82"/>
      <c r="S1718" s="81"/>
      <c r="T1718" s="81"/>
      <c r="U1718" s="81"/>
    </row>
    <row r="1719" s="72" customFormat="1" customHeight="1" spans="2:21">
      <c r="B1719" s="73"/>
      <c r="C1719" s="74"/>
      <c r="D1719" s="74"/>
      <c r="E1719" s="74"/>
      <c r="F1719" s="75"/>
      <c r="G1719" s="76"/>
      <c r="H1719" s="77"/>
      <c r="I1719" s="108" t="str">
        <f>IF(B1719="","",_xlfn.XLOOKUP(N1719,#REF!,#REF!))</f>
        <v/>
      </c>
      <c r="J1719" s="105" t="str">
        <f>IF(B1719="","",_xlfn.XLOOKUP(N1719,#REF!,芝麻工资表!B:B))</f>
        <v/>
      </c>
      <c r="K1719" s="105" t="str">
        <f t="shared" si="156"/>
        <v/>
      </c>
      <c r="L1719" s="105" t="str">
        <f t="shared" si="157"/>
        <v/>
      </c>
      <c r="M1719" s="105" t="str">
        <f>IF(Q1719="","",_xlfn.XLOOKUP(Q1719,立项!W:W,立项!H:H))</f>
        <v/>
      </c>
      <c r="N1719" s="109" t="str">
        <f t="shared" si="158"/>
        <v/>
      </c>
      <c r="O1719" s="109" t="str">
        <f t="shared" si="159"/>
        <v/>
      </c>
      <c r="P1719" s="110" t="str">
        <f t="shared" si="160"/>
        <v/>
      </c>
      <c r="Q1719" s="114" t="str">
        <f t="shared" si="161"/>
        <v/>
      </c>
      <c r="R1719" s="82"/>
      <c r="S1719" s="81"/>
      <c r="T1719" s="81"/>
      <c r="U1719" s="81"/>
    </row>
    <row r="1720" s="72" customFormat="1" customHeight="1" spans="2:21">
      <c r="B1720" s="73"/>
      <c r="C1720" s="74"/>
      <c r="D1720" s="74"/>
      <c r="E1720" s="74"/>
      <c r="F1720" s="75"/>
      <c r="G1720" s="76"/>
      <c r="H1720" s="77"/>
      <c r="I1720" s="108" t="str">
        <f>IF(B1720="","",_xlfn.XLOOKUP(N1720,#REF!,#REF!))</f>
        <v/>
      </c>
      <c r="J1720" s="105" t="str">
        <f>IF(B1720="","",_xlfn.XLOOKUP(N1720,#REF!,芝麻工资表!B:B))</f>
        <v/>
      </c>
      <c r="K1720" s="105" t="str">
        <f t="shared" si="156"/>
        <v/>
      </c>
      <c r="L1720" s="105" t="str">
        <f t="shared" si="157"/>
        <v/>
      </c>
      <c r="M1720" s="105" t="str">
        <f>IF(Q1720="","",_xlfn.XLOOKUP(Q1720,立项!W:W,立项!H:H))</f>
        <v/>
      </c>
      <c r="N1720" s="109" t="str">
        <f t="shared" si="158"/>
        <v/>
      </c>
      <c r="O1720" s="109" t="str">
        <f t="shared" si="159"/>
        <v/>
      </c>
      <c r="P1720" s="110" t="str">
        <f t="shared" si="160"/>
        <v/>
      </c>
      <c r="Q1720" s="114" t="str">
        <f t="shared" si="161"/>
        <v/>
      </c>
      <c r="R1720" s="82"/>
      <c r="S1720" s="81"/>
      <c r="T1720" s="81"/>
      <c r="U1720" s="81"/>
    </row>
    <row r="1721" s="72" customFormat="1" customHeight="1" spans="2:21">
      <c r="B1721" s="73"/>
      <c r="C1721" s="74"/>
      <c r="D1721" s="74"/>
      <c r="E1721" s="74"/>
      <c r="F1721" s="75"/>
      <c r="G1721" s="76"/>
      <c r="H1721" s="77"/>
      <c r="I1721" s="108" t="str">
        <f>IF(B1721="","",_xlfn.XLOOKUP(N1721,#REF!,#REF!))</f>
        <v/>
      </c>
      <c r="J1721" s="105" t="str">
        <f>IF(B1721="","",_xlfn.XLOOKUP(N1721,#REF!,芝麻工资表!B:B))</f>
        <v/>
      </c>
      <c r="K1721" s="105" t="str">
        <f t="shared" si="156"/>
        <v/>
      </c>
      <c r="L1721" s="105" t="str">
        <f t="shared" si="157"/>
        <v/>
      </c>
      <c r="M1721" s="105" t="str">
        <f>IF(Q1721="","",_xlfn.XLOOKUP(Q1721,立项!W:W,立项!H:H))</f>
        <v/>
      </c>
      <c r="N1721" s="109" t="str">
        <f t="shared" si="158"/>
        <v/>
      </c>
      <c r="O1721" s="109" t="str">
        <f t="shared" si="159"/>
        <v/>
      </c>
      <c r="P1721" s="110" t="str">
        <f t="shared" si="160"/>
        <v/>
      </c>
      <c r="Q1721" s="114" t="str">
        <f t="shared" si="161"/>
        <v/>
      </c>
      <c r="R1721" s="82"/>
      <c r="S1721" s="81"/>
      <c r="T1721" s="81"/>
      <c r="U1721" s="81"/>
    </row>
    <row r="1722" s="72" customFormat="1" customHeight="1" spans="2:21">
      <c r="B1722" s="73"/>
      <c r="C1722" s="74"/>
      <c r="D1722" s="74"/>
      <c r="E1722" s="74"/>
      <c r="F1722" s="75"/>
      <c r="G1722" s="76"/>
      <c r="H1722" s="77"/>
      <c r="I1722" s="108" t="str">
        <f>IF(B1722="","",_xlfn.XLOOKUP(N1722,#REF!,#REF!))</f>
        <v/>
      </c>
      <c r="J1722" s="105" t="str">
        <f>IF(B1722="","",_xlfn.XLOOKUP(N1722,#REF!,芝麻工资表!B:B))</f>
        <v/>
      </c>
      <c r="K1722" s="105" t="str">
        <f t="shared" si="156"/>
        <v/>
      </c>
      <c r="L1722" s="105" t="str">
        <f t="shared" si="157"/>
        <v/>
      </c>
      <c r="M1722" s="105" t="str">
        <f>IF(Q1722="","",_xlfn.XLOOKUP(Q1722,立项!W:W,立项!H:H))</f>
        <v/>
      </c>
      <c r="N1722" s="109" t="str">
        <f t="shared" si="158"/>
        <v/>
      </c>
      <c r="O1722" s="109" t="str">
        <f t="shared" si="159"/>
        <v/>
      </c>
      <c r="P1722" s="110" t="str">
        <f t="shared" si="160"/>
        <v/>
      </c>
      <c r="Q1722" s="114" t="str">
        <f t="shared" si="161"/>
        <v/>
      </c>
      <c r="R1722" s="82"/>
      <c r="S1722" s="81"/>
      <c r="T1722" s="81"/>
      <c r="U1722" s="81"/>
    </row>
    <row r="1723" s="72" customFormat="1" customHeight="1" spans="2:21">
      <c r="B1723" s="73"/>
      <c r="C1723" s="74"/>
      <c r="D1723" s="74"/>
      <c r="E1723" s="74"/>
      <c r="F1723" s="75"/>
      <c r="G1723" s="76"/>
      <c r="H1723" s="77"/>
      <c r="I1723" s="108" t="str">
        <f>IF(B1723="","",_xlfn.XLOOKUP(N1723,#REF!,#REF!))</f>
        <v/>
      </c>
      <c r="J1723" s="105" t="str">
        <f>IF(B1723="","",_xlfn.XLOOKUP(N1723,#REF!,芝麻工资表!B:B))</f>
        <v/>
      </c>
      <c r="K1723" s="105" t="str">
        <f t="shared" si="156"/>
        <v/>
      </c>
      <c r="L1723" s="105" t="str">
        <f t="shared" si="157"/>
        <v/>
      </c>
      <c r="M1723" s="105" t="str">
        <f>IF(Q1723="","",_xlfn.XLOOKUP(Q1723,立项!W:W,立项!H:H))</f>
        <v/>
      </c>
      <c r="N1723" s="109" t="str">
        <f t="shared" si="158"/>
        <v/>
      </c>
      <c r="O1723" s="109" t="str">
        <f t="shared" si="159"/>
        <v/>
      </c>
      <c r="P1723" s="110" t="str">
        <f t="shared" si="160"/>
        <v/>
      </c>
      <c r="Q1723" s="114" t="str">
        <f t="shared" si="161"/>
        <v/>
      </c>
      <c r="R1723" s="82"/>
      <c r="S1723" s="81"/>
      <c r="T1723" s="81"/>
      <c r="U1723" s="81"/>
    </row>
    <row r="1724" s="72" customFormat="1" customHeight="1" spans="2:21">
      <c r="B1724" s="73"/>
      <c r="C1724" s="74"/>
      <c r="D1724" s="74"/>
      <c r="E1724" s="74"/>
      <c r="F1724" s="75"/>
      <c r="G1724" s="76"/>
      <c r="H1724" s="77"/>
      <c r="I1724" s="108" t="str">
        <f>IF(B1724="","",_xlfn.XLOOKUP(N1724,#REF!,#REF!))</f>
        <v/>
      </c>
      <c r="J1724" s="105" t="str">
        <f>IF(B1724="","",_xlfn.XLOOKUP(N1724,#REF!,芝麻工资表!B:B))</f>
        <v/>
      </c>
      <c r="K1724" s="105" t="str">
        <f t="shared" si="156"/>
        <v/>
      </c>
      <c r="L1724" s="105" t="str">
        <f t="shared" si="157"/>
        <v/>
      </c>
      <c r="M1724" s="105" t="str">
        <f>IF(Q1724="","",_xlfn.XLOOKUP(Q1724,立项!W:W,立项!H:H))</f>
        <v/>
      </c>
      <c r="N1724" s="109" t="str">
        <f t="shared" si="158"/>
        <v/>
      </c>
      <c r="O1724" s="109" t="str">
        <f t="shared" si="159"/>
        <v/>
      </c>
      <c r="P1724" s="110" t="str">
        <f t="shared" si="160"/>
        <v/>
      </c>
      <c r="Q1724" s="114" t="str">
        <f t="shared" si="161"/>
        <v/>
      </c>
      <c r="R1724" s="82"/>
      <c r="S1724" s="81"/>
      <c r="T1724" s="81"/>
      <c r="U1724" s="81"/>
    </row>
    <row r="1725" s="72" customFormat="1" customHeight="1" spans="2:21">
      <c r="B1725" s="73"/>
      <c r="C1725" s="74"/>
      <c r="D1725" s="74"/>
      <c r="E1725" s="74"/>
      <c r="F1725" s="75"/>
      <c r="G1725" s="76"/>
      <c r="H1725" s="77"/>
      <c r="I1725" s="108" t="str">
        <f>IF(B1725="","",_xlfn.XLOOKUP(N1725,#REF!,#REF!))</f>
        <v/>
      </c>
      <c r="J1725" s="105" t="str">
        <f>IF(B1725="","",_xlfn.XLOOKUP(N1725,#REF!,芝麻工资表!B:B))</f>
        <v/>
      </c>
      <c r="K1725" s="105" t="str">
        <f t="shared" si="156"/>
        <v/>
      </c>
      <c r="L1725" s="105" t="str">
        <f t="shared" si="157"/>
        <v/>
      </c>
      <c r="M1725" s="105" t="str">
        <f>IF(Q1725="","",_xlfn.XLOOKUP(Q1725,立项!W:W,立项!H:H))</f>
        <v/>
      </c>
      <c r="N1725" s="109" t="str">
        <f t="shared" si="158"/>
        <v/>
      </c>
      <c r="O1725" s="109" t="str">
        <f t="shared" si="159"/>
        <v/>
      </c>
      <c r="P1725" s="110" t="str">
        <f t="shared" si="160"/>
        <v/>
      </c>
      <c r="Q1725" s="114" t="str">
        <f t="shared" si="161"/>
        <v/>
      </c>
      <c r="R1725" s="82"/>
      <c r="S1725" s="81"/>
      <c r="T1725" s="81"/>
      <c r="U1725" s="81"/>
    </row>
    <row r="1726" s="72" customFormat="1" customHeight="1" spans="2:21">
      <c r="B1726" s="73"/>
      <c r="C1726" s="74"/>
      <c r="D1726" s="74"/>
      <c r="E1726" s="74"/>
      <c r="F1726" s="75"/>
      <c r="G1726" s="76"/>
      <c r="H1726" s="77"/>
      <c r="I1726" s="108" t="str">
        <f>IF(B1726="","",_xlfn.XLOOKUP(N1726,#REF!,#REF!))</f>
        <v/>
      </c>
      <c r="J1726" s="105" t="str">
        <f>IF(B1726="","",_xlfn.XLOOKUP(N1726,#REF!,芝麻工资表!B:B))</f>
        <v/>
      </c>
      <c r="K1726" s="105" t="str">
        <f t="shared" si="156"/>
        <v/>
      </c>
      <c r="L1726" s="105" t="str">
        <f t="shared" si="157"/>
        <v/>
      </c>
      <c r="M1726" s="105" t="str">
        <f>IF(Q1726="","",_xlfn.XLOOKUP(Q1726,立项!W:W,立项!H:H))</f>
        <v/>
      </c>
      <c r="N1726" s="109" t="str">
        <f t="shared" si="158"/>
        <v/>
      </c>
      <c r="O1726" s="109" t="str">
        <f t="shared" si="159"/>
        <v/>
      </c>
      <c r="P1726" s="110" t="str">
        <f t="shared" si="160"/>
        <v/>
      </c>
      <c r="Q1726" s="114" t="str">
        <f t="shared" si="161"/>
        <v/>
      </c>
      <c r="R1726" s="82"/>
      <c r="S1726" s="81"/>
      <c r="T1726" s="81"/>
      <c r="U1726" s="81"/>
    </row>
    <row r="1727" s="72" customFormat="1" customHeight="1" spans="2:21">
      <c r="B1727" s="73"/>
      <c r="C1727" s="74"/>
      <c r="D1727" s="74"/>
      <c r="E1727" s="74"/>
      <c r="F1727" s="75"/>
      <c r="G1727" s="76"/>
      <c r="H1727" s="77"/>
      <c r="I1727" s="108" t="str">
        <f>IF(B1727="","",_xlfn.XLOOKUP(N1727,#REF!,#REF!))</f>
        <v/>
      </c>
      <c r="J1727" s="105" t="str">
        <f>IF(B1727="","",_xlfn.XLOOKUP(N1727,#REF!,芝麻工资表!B:B))</f>
        <v/>
      </c>
      <c r="K1727" s="105" t="str">
        <f t="shared" si="156"/>
        <v/>
      </c>
      <c r="L1727" s="105" t="str">
        <f t="shared" si="157"/>
        <v/>
      </c>
      <c r="M1727" s="105" t="str">
        <f>IF(Q1727="","",_xlfn.XLOOKUP(Q1727,立项!W:W,立项!H:H))</f>
        <v/>
      </c>
      <c r="N1727" s="109" t="str">
        <f t="shared" si="158"/>
        <v/>
      </c>
      <c r="O1727" s="109" t="str">
        <f t="shared" si="159"/>
        <v/>
      </c>
      <c r="P1727" s="110" t="str">
        <f t="shared" si="160"/>
        <v/>
      </c>
      <c r="Q1727" s="114" t="str">
        <f t="shared" si="161"/>
        <v/>
      </c>
      <c r="R1727" s="82"/>
      <c r="S1727" s="81"/>
      <c r="T1727" s="81"/>
      <c r="U1727" s="81"/>
    </row>
    <row r="1728" s="72" customFormat="1" customHeight="1" spans="2:21">
      <c r="B1728" s="73"/>
      <c r="C1728" s="74"/>
      <c r="D1728" s="74"/>
      <c r="E1728" s="74"/>
      <c r="F1728" s="75"/>
      <c r="G1728" s="76"/>
      <c r="H1728" s="77"/>
      <c r="I1728" s="108" t="str">
        <f>IF(B1728="","",_xlfn.XLOOKUP(N1728,#REF!,#REF!))</f>
        <v/>
      </c>
      <c r="J1728" s="105" t="str">
        <f>IF(B1728="","",_xlfn.XLOOKUP(N1728,#REF!,芝麻工资表!B:B))</f>
        <v/>
      </c>
      <c r="K1728" s="105" t="str">
        <f t="shared" si="156"/>
        <v/>
      </c>
      <c r="L1728" s="105" t="str">
        <f t="shared" si="157"/>
        <v/>
      </c>
      <c r="M1728" s="105" t="str">
        <f>IF(Q1728="","",_xlfn.XLOOKUP(Q1728,立项!W:W,立项!H:H))</f>
        <v/>
      </c>
      <c r="N1728" s="109" t="str">
        <f t="shared" si="158"/>
        <v/>
      </c>
      <c r="O1728" s="109" t="str">
        <f t="shared" si="159"/>
        <v/>
      </c>
      <c r="P1728" s="110" t="str">
        <f t="shared" si="160"/>
        <v/>
      </c>
      <c r="Q1728" s="114" t="str">
        <f t="shared" si="161"/>
        <v/>
      </c>
      <c r="R1728" s="82"/>
      <c r="S1728" s="81"/>
      <c r="T1728" s="81"/>
      <c r="U1728" s="81"/>
    </row>
    <row r="1729" s="72" customFormat="1" customHeight="1" spans="2:21">
      <c r="B1729" s="73"/>
      <c r="C1729" s="74"/>
      <c r="D1729" s="74"/>
      <c r="E1729" s="74"/>
      <c r="F1729" s="75"/>
      <c r="G1729" s="76"/>
      <c r="H1729" s="77"/>
      <c r="I1729" s="108" t="str">
        <f>IF(B1729="","",_xlfn.XLOOKUP(N1729,#REF!,#REF!))</f>
        <v/>
      </c>
      <c r="J1729" s="105" t="str">
        <f>IF(B1729="","",_xlfn.XLOOKUP(N1729,#REF!,芝麻工资表!B:B))</f>
        <v/>
      </c>
      <c r="K1729" s="105" t="str">
        <f t="shared" si="156"/>
        <v/>
      </c>
      <c r="L1729" s="105" t="str">
        <f t="shared" si="157"/>
        <v/>
      </c>
      <c r="M1729" s="105" t="str">
        <f>IF(Q1729="","",_xlfn.XLOOKUP(Q1729,立项!W:W,立项!H:H))</f>
        <v/>
      </c>
      <c r="N1729" s="109" t="str">
        <f t="shared" si="158"/>
        <v/>
      </c>
      <c r="O1729" s="109" t="str">
        <f t="shared" si="159"/>
        <v/>
      </c>
      <c r="P1729" s="110" t="str">
        <f t="shared" si="160"/>
        <v/>
      </c>
      <c r="Q1729" s="114" t="str">
        <f t="shared" si="161"/>
        <v/>
      </c>
      <c r="R1729" s="82"/>
      <c r="S1729" s="81"/>
      <c r="T1729" s="81"/>
      <c r="U1729" s="81"/>
    </row>
    <row r="1730" s="72" customFormat="1" customHeight="1" spans="2:21">
      <c r="B1730" s="73"/>
      <c r="C1730" s="74"/>
      <c r="D1730" s="74"/>
      <c r="E1730" s="74"/>
      <c r="F1730" s="75"/>
      <c r="G1730" s="76"/>
      <c r="H1730" s="77"/>
      <c r="I1730" s="108" t="str">
        <f>IF(B1730="","",_xlfn.XLOOKUP(N1730,#REF!,#REF!))</f>
        <v/>
      </c>
      <c r="J1730" s="105" t="str">
        <f>IF(B1730="","",_xlfn.XLOOKUP(N1730,#REF!,芝麻工资表!B:B))</f>
        <v/>
      </c>
      <c r="K1730" s="105" t="str">
        <f t="shared" ref="K1730:K1793" si="162">IF(F1730="","",F1730-L1730)</f>
        <v/>
      </c>
      <c r="L1730" s="105" t="str">
        <f t="shared" ref="L1730:L1793" si="163">IF(F1730="","",F1730*G1730/(1+G1730))</f>
        <v/>
      </c>
      <c r="M1730" s="105" t="str">
        <f>IF(Q1730="","",_xlfn.XLOOKUP(Q1730,立项!W:W,立项!H:H))</f>
        <v/>
      </c>
      <c r="N1730" s="109" t="str">
        <f t="shared" ref="N1730:N1793" si="164">IF(H1730="","",LEFT(B1730,7))</f>
        <v/>
      </c>
      <c r="O1730" s="109" t="str">
        <f t="shared" ref="O1730:O1793" si="165">IF(H1730="","",MONTH(H1730))</f>
        <v/>
      </c>
      <c r="P1730" s="110" t="str">
        <f t="shared" ref="P1730:P1793" si="166">IF(H1730="","",DAY(H1730))</f>
        <v/>
      </c>
      <c r="Q1730" s="114" t="str">
        <f t="shared" ref="Q1730:Q1793" si="167">IF(B1730="","",MID(B1730,9,16))</f>
        <v/>
      </c>
      <c r="R1730" s="82"/>
      <c r="S1730" s="81"/>
      <c r="T1730" s="81"/>
      <c r="U1730" s="81"/>
    </row>
    <row r="1731" s="72" customFormat="1" customHeight="1" spans="2:21">
      <c r="B1731" s="73"/>
      <c r="C1731" s="74"/>
      <c r="D1731" s="74"/>
      <c r="E1731" s="74"/>
      <c r="F1731" s="75"/>
      <c r="G1731" s="76"/>
      <c r="H1731" s="77"/>
      <c r="I1731" s="108" t="str">
        <f>IF(B1731="","",_xlfn.XLOOKUP(N1731,#REF!,#REF!))</f>
        <v/>
      </c>
      <c r="J1731" s="105" t="str">
        <f>IF(B1731="","",_xlfn.XLOOKUP(N1731,#REF!,芝麻工资表!B:B))</f>
        <v/>
      </c>
      <c r="K1731" s="105" t="str">
        <f t="shared" si="162"/>
        <v/>
      </c>
      <c r="L1731" s="105" t="str">
        <f t="shared" si="163"/>
        <v/>
      </c>
      <c r="M1731" s="105" t="str">
        <f>IF(Q1731="","",_xlfn.XLOOKUP(Q1731,立项!W:W,立项!H:H))</f>
        <v/>
      </c>
      <c r="N1731" s="109" t="str">
        <f t="shared" si="164"/>
        <v/>
      </c>
      <c r="O1731" s="109" t="str">
        <f t="shared" si="165"/>
        <v/>
      </c>
      <c r="P1731" s="110" t="str">
        <f t="shared" si="166"/>
        <v/>
      </c>
      <c r="Q1731" s="114" t="str">
        <f t="shared" si="167"/>
        <v/>
      </c>
      <c r="R1731" s="82"/>
      <c r="S1731" s="81"/>
      <c r="T1731" s="81"/>
      <c r="U1731" s="81"/>
    </row>
    <row r="1732" s="72" customFormat="1" customHeight="1" spans="2:21">
      <c r="B1732" s="73"/>
      <c r="C1732" s="74"/>
      <c r="D1732" s="74"/>
      <c r="E1732" s="74"/>
      <c r="F1732" s="75"/>
      <c r="G1732" s="76"/>
      <c r="H1732" s="77"/>
      <c r="I1732" s="108" t="str">
        <f>IF(B1732="","",_xlfn.XLOOKUP(N1732,#REF!,#REF!))</f>
        <v/>
      </c>
      <c r="J1732" s="105" t="str">
        <f>IF(B1732="","",_xlfn.XLOOKUP(N1732,#REF!,芝麻工资表!B:B))</f>
        <v/>
      </c>
      <c r="K1732" s="105" t="str">
        <f t="shared" si="162"/>
        <v/>
      </c>
      <c r="L1732" s="105" t="str">
        <f t="shared" si="163"/>
        <v/>
      </c>
      <c r="M1732" s="105" t="str">
        <f>IF(Q1732="","",_xlfn.XLOOKUP(Q1732,立项!W:W,立项!H:H))</f>
        <v/>
      </c>
      <c r="N1732" s="109" t="str">
        <f t="shared" si="164"/>
        <v/>
      </c>
      <c r="O1732" s="109" t="str">
        <f t="shared" si="165"/>
        <v/>
      </c>
      <c r="P1732" s="110" t="str">
        <f t="shared" si="166"/>
        <v/>
      </c>
      <c r="Q1732" s="114" t="str">
        <f t="shared" si="167"/>
        <v/>
      </c>
      <c r="R1732" s="82"/>
      <c r="S1732" s="81"/>
      <c r="T1732" s="81"/>
      <c r="U1732" s="81"/>
    </row>
    <row r="1733" s="72" customFormat="1" customHeight="1" spans="2:21">
      <c r="B1733" s="73"/>
      <c r="C1733" s="74"/>
      <c r="D1733" s="74"/>
      <c r="E1733" s="74"/>
      <c r="F1733" s="75"/>
      <c r="G1733" s="76"/>
      <c r="H1733" s="77"/>
      <c r="I1733" s="108" t="str">
        <f>IF(B1733="","",_xlfn.XLOOKUP(N1733,#REF!,#REF!))</f>
        <v/>
      </c>
      <c r="J1733" s="105" t="str">
        <f>IF(B1733="","",_xlfn.XLOOKUP(N1733,#REF!,芝麻工资表!B:B))</f>
        <v/>
      </c>
      <c r="K1733" s="105" t="str">
        <f t="shared" si="162"/>
        <v/>
      </c>
      <c r="L1733" s="105" t="str">
        <f t="shared" si="163"/>
        <v/>
      </c>
      <c r="M1733" s="105" t="str">
        <f>IF(Q1733="","",_xlfn.XLOOKUP(Q1733,立项!W:W,立项!H:H))</f>
        <v/>
      </c>
      <c r="N1733" s="109" t="str">
        <f t="shared" si="164"/>
        <v/>
      </c>
      <c r="O1733" s="109" t="str">
        <f t="shared" si="165"/>
        <v/>
      </c>
      <c r="P1733" s="110" t="str">
        <f t="shared" si="166"/>
        <v/>
      </c>
      <c r="Q1733" s="114" t="str">
        <f t="shared" si="167"/>
        <v/>
      </c>
      <c r="R1733" s="82"/>
      <c r="S1733" s="81"/>
      <c r="T1733" s="81"/>
      <c r="U1733" s="81"/>
    </row>
    <row r="1734" s="72" customFormat="1" customHeight="1" spans="2:21">
      <c r="B1734" s="73"/>
      <c r="C1734" s="74"/>
      <c r="D1734" s="74"/>
      <c r="E1734" s="74"/>
      <c r="F1734" s="75"/>
      <c r="G1734" s="76"/>
      <c r="H1734" s="77"/>
      <c r="I1734" s="108" t="str">
        <f>IF(B1734="","",_xlfn.XLOOKUP(N1734,#REF!,#REF!))</f>
        <v/>
      </c>
      <c r="J1734" s="105" t="str">
        <f>IF(B1734="","",_xlfn.XLOOKUP(N1734,#REF!,芝麻工资表!B:B))</f>
        <v/>
      </c>
      <c r="K1734" s="105" t="str">
        <f t="shared" si="162"/>
        <v/>
      </c>
      <c r="L1734" s="105" t="str">
        <f t="shared" si="163"/>
        <v/>
      </c>
      <c r="M1734" s="105" t="str">
        <f>IF(Q1734="","",_xlfn.XLOOKUP(Q1734,立项!W:W,立项!H:H))</f>
        <v/>
      </c>
      <c r="N1734" s="109" t="str">
        <f t="shared" si="164"/>
        <v/>
      </c>
      <c r="O1734" s="109" t="str">
        <f t="shared" si="165"/>
        <v/>
      </c>
      <c r="P1734" s="110" t="str">
        <f t="shared" si="166"/>
        <v/>
      </c>
      <c r="Q1734" s="114" t="str">
        <f t="shared" si="167"/>
        <v/>
      </c>
      <c r="R1734" s="82"/>
      <c r="S1734" s="81"/>
      <c r="T1734" s="81"/>
      <c r="U1734" s="81"/>
    </row>
    <row r="1735" s="72" customFormat="1" customHeight="1" spans="2:21">
      <c r="B1735" s="73"/>
      <c r="C1735" s="74"/>
      <c r="D1735" s="74"/>
      <c r="E1735" s="74"/>
      <c r="F1735" s="75"/>
      <c r="G1735" s="76"/>
      <c r="H1735" s="77"/>
      <c r="I1735" s="108" t="str">
        <f>IF(B1735="","",_xlfn.XLOOKUP(N1735,#REF!,#REF!))</f>
        <v/>
      </c>
      <c r="J1735" s="105" t="str">
        <f>IF(B1735="","",_xlfn.XLOOKUP(N1735,#REF!,芝麻工资表!B:B))</f>
        <v/>
      </c>
      <c r="K1735" s="105" t="str">
        <f t="shared" si="162"/>
        <v/>
      </c>
      <c r="L1735" s="105" t="str">
        <f t="shared" si="163"/>
        <v/>
      </c>
      <c r="M1735" s="105" t="str">
        <f>IF(Q1735="","",_xlfn.XLOOKUP(Q1735,立项!W:W,立项!H:H))</f>
        <v/>
      </c>
      <c r="N1735" s="109" t="str">
        <f t="shared" si="164"/>
        <v/>
      </c>
      <c r="O1735" s="109" t="str">
        <f t="shared" si="165"/>
        <v/>
      </c>
      <c r="P1735" s="110" t="str">
        <f t="shared" si="166"/>
        <v/>
      </c>
      <c r="Q1735" s="114" t="str">
        <f t="shared" si="167"/>
        <v/>
      </c>
      <c r="R1735" s="82"/>
      <c r="S1735" s="81"/>
      <c r="T1735" s="81"/>
      <c r="U1735" s="81"/>
    </row>
    <row r="1736" s="72" customFormat="1" customHeight="1" spans="2:21">
      <c r="B1736" s="73"/>
      <c r="C1736" s="74"/>
      <c r="D1736" s="74"/>
      <c r="E1736" s="74"/>
      <c r="F1736" s="75"/>
      <c r="G1736" s="76"/>
      <c r="H1736" s="77"/>
      <c r="I1736" s="108" t="str">
        <f>IF(B1736="","",_xlfn.XLOOKUP(N1736,#REF!,#REF!))</f>
        <v/>
      </c>
      <c r="J1736" s="105" t="str">
        <f>IF(B1736="","",_xlfn.XLOOKUP(N1736,#REF!,芝麻工资表!B:B))</f>
        <v/>
      </c>
      <c r="K1736" s="105" t="str">
        <f t="shared" si="162"/>
        <v/>
      </c>
      <c r="L1736" s="105" t="str">
        <f t="shared" si="163"/>
        <v/>
      </c>
      <c r="M1736" s="105" t="str">
        <f>IF(Q1736="","",_xlfn.XLOOKUP(Q1736,立项!W:W,立项!H:H))</f>
        <v/>
      </c>
      <c r="N1736" s="109" t="str">
        <f t="shared" si="164"/>
        <v/>
      </c>
      <c r="O1736" s="109" t="str">
        <f t="shared" si="165"/>
        <v/>
      </c>
      <c r="P1736" s="110" t="str">
        <f t="shared" si="166"/>
        <v/>
      </c>
      <c r="Q1736" s="114" t="str">
        <f t="shared" si="167"/>
        <v/>
      </c>
      <c r="R1736" s="82"/>
      <c r="S1736" s="81"/>
      <c r="T1736" s="81"/>
      <c r="U1736" s="81"/>
    </row>
    <row r="1737" s="72" customFormat="1" customHeight="1" spans="2:21">
      <c r="B1737" s="73"/>
      <c r="C1737" s="74"/>
      <c r="D1737" s="74"/>
      <c r="E1737" s="74"/>
      <c r="F1737" s="75"/>
      <c r="G1737" s="76"/>
      <c r="H1737" s="77"/>
      <c r="I1737" s="108" t="str">
        <f>IF(B1737="","",_xlfn.XLOOKUP(N1737,#REF!,#REF!))</f>
        <v/>
      </c>
      <c r="J1737" s="105" t="str">
        <f>IF(B1737="","",_xlfn.XLOOKUP(N1737,#REF!,芝麻工资表!B:B))</f>
        <v/>
      </c>
      <c r="K1737" s="105" t="str">
        <f t="shared" si="162"/>
        <v/>
      </c>
      <c r="L1737" s="105" t="str">
        <f t="shared" si="163"/>
        <v/>
      </c>
      <c r="M1737" s="105" t="str">
        <f>IF(Q1737="","",_xlfn.XLOOKUP(Q1737,立项!W:W,立项!H:H))</f>
        <v/>
      </c>
      <c r="N1737" s="109" t="str">
        <f t="shared" si="164"/>
        <v/>
      </c>
      <c r="O1737" s="109" t="str">
        <f t="shared" si="165"/>
        <v/>
      </c>
      <c r="P1737" s="110" t="str">
        <f t="shared" si="166"/>
        <v/>
      </c>
      <c r="Q1737" s="114" t="str">
        <f t="shared" si="167"/>
        <v/>
      </c>
      <c r="R1737" s="82"/>
      <c r="S1737" s="81"/>
      <c r="T1737" s="81"/>
      <c r="U1737" s="81"/>
    </row>
    <row r="1738" s="72" customFormat="1" customHeight="1" spans="2:21">
      <c r="B1738" s="73"/>
      <c r="C1738" s="74"/>
      <c r="D1738" s="74"/>
      <c r="E1738" s="74"/>
      <c r="F1738" s="75"/>
      <c r="G1738" s="76"/>
      <c r="H1738" s="77"/>
      <c r="I1738" s="108" t="str">
        <f>IF(B1738="","",_xlfn.XLOOKUP(N1738,#REF!,#REF!))</f>
        <v/>
      </c>
      <c r="J1738" s="105" t="str">
        <f>IF(B1738="","",_xlfn.XLOOKUP(N1738,#REF!,芝麻工资表!B:B))</f>
        <v/>
      </c>
      <c r="K1738" s="105" t="str">
        <f t="shared" si="162"/>
        <v/>
      </c>
      <c r="L1738" s="105" t="str">
        <f t="shared" si="163"/>
        <v/>
      </c>
      <c r="M1738" s="105" t="str">
        <f>IF(Q1738="","",_xlfn.XLOOKUP(Q1738,立项!W:W,立项!H:H))</f>
        <v/>
      </c>
      <c r="N1738" s="109" t="str">
        <f t="shared" si="164"/>
        <v/>
      </c>
      <c r="O1738" s="109" t="str">
        <f t="shared" si="165"/>
        <v/>
      </c>
      <c r="P1738" s="110" t="str">
        <f t="shared" si="166"/>
        <v/>
      </c>
      <c r="Q1738" s="114" t="str">
        <f t="shared" si="167"/>
        <v/>
      </c>
      <c r="R1738" s="82"/>
      <c r="S1738" s="81"/>
      <c r="T1738" s="81"/>
      <c r="U1738" s="81"/>
    </row>
    <row r="1739" s="72" customFormat="1" customHeight="1" spans="2:21">
      <c r="B1739" s="73"/>
      <c r="C1739" s="74"/>
      <c r="D1739" s="74"/>
      <c r="E1739" s="74"/>
      <c r="F1739" s="75"/>
      <c r="G1739" s="76"/>
      <c r="H1739" s="77"/>
      <c r="I1739" s="108" t="str">
        <f>IF(B1739="","",_xlfn.XLOOKUP(N1739,#REF!,#REF!))</f>
        <v/>
      </c>
      <c r="J1739" s="105" t="str">
        <f>IF(B1739="","",_xlfn.XLOOKUP(N1739,#REF!,芝麻工资表!B:B))</f>
        <v/>
      </c>
      <c r="K1739" s="105" t="str">
        <f t="shared" si="162"/>
        <v/>
      </c>
      <c r="L1739" s="105" t="str">
        <f t="shared" si="163"/>
        <v/>
      </c>
      <c r="M1739" s="105" t="str">
        <f>IF(Q1739="","",_xlfn.XLOOKUP(Q1739,立项!W:W,立项!H:H))</f>
        <v/>
      </c>
      <c r="N1739" s="109" t="str">
        <f t="shared" si="164"/>
        <v/>
      </c>
      <c r="O1739" s="109" t="str">
        <f t="shared" si="165"/>
        <v/>
      </c>
      <c r="P1739" s="110" t="str">
        <f t="shared" si="166"/>
        <v/>
      </c>
      <c r="Q1739" s="114" t="str">
        <f t="shared" si="167"/>
        <v/>
      </c>
      <c r="R1739" s="82"/>
      <c r="S1739" s="81"/>
      <c r="T1739" s="81"/>
      <c r="U1739" s="81"/>
    </row>
    <row r="1740" s="72" customFormat="1" customHeight="1" spans="2:21">
      <c r="B1740" s="73"/>
      <c r="C1740" s="74"/>
      <c r="D1740" s="74"/>
      <c r="E1740" s="74"/>
      <c r="F1740" s="75"/>
      <c r="G1740" s="76"/>
      <c r="H1740" s="77"/>
      <c r="I1740" s="108" t="str">
        <f>IF(B1740="","",_xlfn.XLOOKUP(N1740,#REF!,#REF!))</f>
        <v/>
      </c>
      <c r="J1740" s="105" t="str">
        <f>IF(B1740="","",_xlfn.XLOOKUP(N1740,#REF!,芝麻工资表!B:B))</f>
        <v/>
      </c>
      <c r="K1740" s="105" t="str">
        <f t="shared" si="162"/>
        <v/>
      </c>
      <c r="L1740" s="105" t="str">
        <f t="shared" si="163"/>
        <v/>
      </c>
      <c r="M1740" s="105" t="str">
        <f>IF(Q1740="","",_xlfn.XLOOKUP(Q1740,立项!W:W,立项!H:H))</f>
        <v/>
      </c>
      <c r="N1740" s="109" t="str">
        <f t="shared" si="164"/>
        <v/>
      </c>
      <c r="O1740" s="109" t="str">
        <f t="shared" si="165"/>
        <v/>
      </c>
      <c r="P1740" s="110" t="str">
        <f t="shared" si="166"/>
        <v/>
      </c>
      <c r="Q1740" s="114" t="str">
        <f t="shared" si="167"/>
        <v/>
      </c>
      <c r="R1740" s="82"/>
      <c r="S1740" s="81"/>
      <c r="T1740" s="81"/>
      <c r="U1740" s="81"/>
    </row>
    <row r="1741" s="72" customFormat="1" customHeight="1" spans="2:21">
      <c r="B1741" s="73"/>
      <c r="C1741" s="74"/>
      <c r="D1741" s="74"/>
      <c r="E1741" s="74"/>
      <c r="F1741" s="75"/>
      <c r="G1741" s="76"/>
      <c r="H1741" s="77"/>
      <c r="I1741" s="108" t="str">
        <f>IF(B1741="","",_xlfn.XLOOKUP(N1741,#REF!,#REF!))</f>
        <v/>
      </c>
      <c r="J1741" s="105" t="str">
        <f>IF(B1741="","",_xlfn.XLOOKUP(N1741,#REF!,芝麻工资表!B:B))</f>
        <v/>
      </c>
      <c r="K1741" s="105" t="str">
        <f t="shared" si="162"/>
        <v/>
      </c>
      <c r="L1741" s="105" t="str">
        <f t="shared" si="163"/>
        <v/>
      </c>
      <c r="M1741" s="105" t="str">
        <f>IF(Q1741="","",_xlfn.XLOOKUP(Q1741,立项!W:W,立项!H:H))</f>
        <v/>
      </c>
      <c r="N1741" s="109" t="str">
        <f t="shared" si="164"/>
        <v/>
      </c>
      <c r="O1741" s="109" t="str">
        <f t="shared" si="165"/>
        <v/>
      </c>
      <c r="P1741" s="110" t="str">
        <f t="shared" si="166"/>
        <v/>
      </c>
      <c r="Q1741" s="114" t="str">
        <f t="shared" si="167"/>
        <v/>
      </c>
      <c r="R1741" s="82"/>
      <c r="S1741" s="81"/>
      <c r="T1741" s="81"/>
      <c r="U1741" s="81"/>
    </row>
    <row r="1742" s="72" customFormat="1" customHeight="1" spans="2:21">
      <c r="B1742" s="73"/>
      <c r="C1742" s="74"/>
      <c r="D1742" s="74"/>
      <c r="E1742" s="74"/>
      <c r="F1742" s="75"/>
      <c r="G1742" s="76"/>
      <c r="H1742" s="77"/>
      <c r="I1742" s="108" t="str">
        <f>IF(B1742="","",_xlfn.XLOOKUP(N1742,#REF!,#REF!))</f>
        <v/>
      </c>
      <c r="J1742" s="105" t="str">
        <f>IF(B1742="","",_xlfn.XLOOKUP(N1742,#REF!,芝麻工资表!B:B))</f>
        <v/>
      </c>
      <c r="K1742" s="105" t="str">
        <f t="shared" si="162"/>
        <v/>
      </c>
      <c r="L1742" s="105" t="str">
        <f t="shared" si="163"/>
        <v/>
      </c>
      <c r="M1742" s="105" t="str">
        <f>IF(Q1742="","",_xlfn.XLOOKUP(Q1742,立项!W:W,立项!H:H))</f>
        <v/>
      </c>
      <c r="N1742" s="109" t="str">
        <f t="shared" si="164"/>
        <v/>
      </c>
      <c r="O1742" s="109" t="str">
        <f t="shared" si="165"/>
        <v/>
      </c>
      <c r="P1742" s="110" t="str">
        <f t="shared" si="166"/>
        <v/>
      </c>
      <c r="Q1742" s="114" t="str">
        <f t="shared" si="167"/>
        <v/>
      </c>
      <c r="R1742" s="82"/>
      <c r="S1742" s="81"/>
      <c r="T1742" s="81"/>
      <c r="U1742" s="81"/>
    </row>
    <row r="1743" s="72" customFormat="1" customHeight="1" spans="2:21">
      <c r="B1743" s="73"/>
      <c r="C1743" s="74"/>
      <c r="D1743" s="74"/>
      <c r="E1743" s="74"/>
      <c r="F1743" s="75"/>
      <c r="G1743" s="76"/>
      <c r="H1743" s="77"/>
      <c r="I1743" s="108" t="str">
        <f>IF(B1743="","",_xlfn.XLOOKUP(N1743,#REF!,#REF!))</f>
        <v/>
      </c>
      <c r="J1743" s="105" t="str">
        <f>IF(B1743="","",_xlfn.XLOOKUP(N1743,#REF!,芝麻工资表!B:B))</f>
        <v/>
      </c>
      <c r="K1743" s="105" t="str">
        <f t="shared" si="162"/>
        <v/>
      </c>
      <c r="L1743" s="105" t="str">
        <f t="shared" si="163"/>
        <v/>
      </c>
      <c r="M1743" s="105" t="str">
        <f>IF(Q1743="","",_xlfn.XLOOKUP(Q1743,立项!W:W,立项!H:H))</f>
        <v/>
      </c>
      <c r="N1743" s="109" t="str">
        <f t="shared" si="164"/>
        <v/>
      </c>
      <c r="O1743" s="109" t="str">
        <f t="shared" si="165"/>
        <v/>
      </c>
      <c r="P1743" s="110" t="str">
        <f t="shared" si="166"/>
        <v/>
      </c>
      <c r="Q1743" s="114" t="str">
        <f t="shared" si="167"/>
        <v/>
      </c>
      <c r="R1743" s="82"/>
      <c r="S1743" s="81"/>
      <c r="T1743" s="81"/>
      <c r="U1743" s="81"/>
    </row>
    <row r="1744" s="72" customFormat="1" customHeight="1" spans="2:21">
      <c r="B1744" s="73"/>
      <c r="C1744" s="74"/>
      <c r="D1744" s="74"/>
      <c r="E1744" s="74"/>
      <c r="F1744" s="75"/>
      <c r="G1744" s="76"/>
      <c r="H1744" s="77"/>
      <c r="I1744" s="108" t="str">
        <f>IF(B1744="","",_xlfn.XLOOKUP(N1744,#REF!,#REF!))</f>
        <v/>
      </c>
      <c r="J1744" s="105" t="str">
        <f>IF(B1744="","",_xlfn.XLOOKUP(N1744,#REF!,芝麻工资表!B:B))</f>
        <v/>
      </c>
      <c r="K1744" s="105" t="str">
        <f t="shared" si="162"/>
        <v/>
      </c>
      <c r="L1744" s="105" t="str">
        <f t="shared" si="163"/>
        <v/>
      </c>
      <c r="M1744" s="105" t="str">
        <f>IF(Q1744="","",_xlfn.XLOOKUP(Q1744,立项!W:W,立项!H:H))</f>
        <v/>
      </c>
      <c r="N1744" s="109" t="str">
        <f t="shared" si="164"/>
        <v/>
      </c>
      <c r="O1744" s="109" t="str">
        <f t="shared" si="165"/>
        <v/>
      </c>
      <c r="P1744" s="110" t="str">
        <f t="shared" si="166"/>
        <v/>
      </c>
      <c r="Q1744" s="114" t="str">
        <f t="shared" si="167"/>
        <v/>
      </c>
      <c r="R1744" s="82"/>
      <c r="S1744" s="81"/>
      <c r="T1744" s="81"/>
      <c r="U1744" s="81"/>
    </row>
    <row r="1745" s="72" customFormat="1" customHeight="1" spans="2:21">
      <c r="B1745" s="73"/>
      <c r="C1745" s="74"/>
      <c r="D1745" s="74"/>
      <c r="E1745" s="74"/>
      <c r="F1745" s="75"/>
      <c r="G1745" s="76"/>
      <c r="H1745" s="77"/>
      <c r="I1745" s="108" t="str">
        <f>IF(B1745="","",_xlfn.XLOOKUP(N1745,#REF!,#REF!))</f>
        <v/>
      </c>
      <c r="J1745" s="105" t="str">
        <f>IF(B1745="","",_xlfn.XLOOKUP(N1745,#REF!,芝麻工资表!B:B))</f>
        <v/>
      </c>
      <c r="K1745" s="105" t="str">
        <f t="shared" si="162"/>
        <v/>
      </c>
      <c r="L1745" s="105" t="str">
        <f t="shared" si="163"/>
        <v/>
      </c>
      <c r="M1745" s="105" t="str">
        <f>IF(Q1745="","",_xlfn.XLOOKUP(Q1745,立项!W:W,立项!H:H))</f>
        <v/>
      </c>
      <c r="N1745" s="109" t="str">
        <f t="shared" si="164"/>
        <v/>
      </c>
      <c r="O1745" s="109" t="str">
        <f t="shared" si="165"/>
        <v/>
      </c>
      <c r="P1745" s="110" t="str">
        <f t="shared" si="166"/>
        <v/>
      </c>
      <c r="Q1745" s="114" t="str">
        <f t="shared" si="167"/>
        <v/>
      </c>
      <c r="R1745" s="82"/>
      <c r="S1745" s="81"/>
      <c r="T1745" s="81"/>
      <c r="U1745" s="81"/>
    </row>
    <row r="1746" s="72" customFormat="1" customHeight="1" spans="2:21">
      <c r="B1746" s="73"/>
      <c r="C1746" s="74"/>
      <c r="D1746" s="74"/>
      <c r="E1746" s="74"/>
      <c r="F1746" s="75"/>
      <c r="G1746" s="76"/>
      <c r="H1746" s="77"/>
      <c r="I1746" s="108" t="str">
        <f>IF(B1746="","",_xlfn.XLOOKUP(N1746,#REF!,#REF!))</f>
        <v/>
      </c>
      <c r="J1746" s="105" t="str">
        <f>IF(B1746="","",_xlfn.XLOOKUP(N1746,#REF!,芝麻工资表!B:B))</f>
        <v/>
      </c>
      <c r="K1746" s="105" t="str">
        <f t="shared" si="162"/>
        <v/>
      </c>
      <c r="L1746" s="105" t="str">
        <f t="shared" si="163"/>
        <v/>
      </c>
      <c r="M1746" s="105" t="str">
        <f>IF(Q1746="","",_xlfn.XLOOKUP(Q1746,立项!W:W,立项!H:H))</f>
        <v/>
      </c>
      <c r="N1746" s="109" t="str">
        <f t="shared" si="164"/>
        <v/>
      </c>
      <c r="O1746" s="109" t="str">
        <f t="shared" si="165"/>
        <v/>
      </c>
      <c r="P1746" s="110" t="str">
        <f t="shared" si="166"/>
        <v/>
      </c>
      <c r="Q1746" s="114" t="str">
        <f t="shared" si="167"/>
        <v/>
      </c>
      <c r="R1746" s="82"/>
      <c r="S1746" s="81"/>
      <c r="T1746" s="81"/>
      <c r="U1746" s="81"/>
    </row>
    <row r="1747" s="72" customFormat="1" customHeight="1" spans="2:21">
      <c r="B1747" s="73"/>
      <c r="C1747" s="74"/>
      <c r="D1747" s="74"/>
      <c r="E1747" s="74"/>
      <c r="F1747" s="75"/>
      <c r="G1747" s="76"/>
      <c r="H1747" s="77"/>
      <c r="I1747" s="108" t="str">
        <f>IF(B1747="","",_xlfn.XLOOKUP(N1747,#REF!,#REF!))</f>
        <v/>
      </c>
      <c r="J1747" s="105" t="str">
        <f>IF(B1747="","",_xlfn.XLOOKUP(N1747,#REF!,芝麻工资表!B:B))</f>
        <v/>
      </c>
      <c r="K1747" s="105" t="str">
        <f t="shared" si="162"/>
        <v/>
      </c>
      <c r="L1747" s="105" t="str">
        <f t="shared" si="163"/>
        <v/>
      </c>
      <c r="M1747" s="105" t="str">
        <f>IF(Q1747="","",_xlfn.XLOOKUP(Q1747,立项!W:W,立项!H:H))</f>
        <v/>
      </c>
      <c r="N1747" s="109" t="str">
        <f t="shared" si="164"/>
        <v/>
      </c>
      <c r="O1747" s="109" t="str">
        <f t="shared" si="165"/>
        <v/>
      </c>
      <c r="P1747" s="110" t="str">
        <f t="shared" si="166"/>
        <v/>
      </c>
      <c r="Q1747" s="114" t="str">
        <f t="shared" si="167"/>
        <v/>
      </c>
      <c r="R1747" s="82"/>
      <c r="S1747" s="81"/>
      <c r="T1747" s="81"/>
      <c r="U1747" s="81"/>
    </row>
    <row r="1748" s="72" customFormat="1" customHeight="1" spans="2:21">
      <c r="B1748" s="73"/>
      <c r="C1748" s="74"/>
      <c r="D1748" s="74"/>
      <c r="E1748" s="74"/>
      <c r="F1748" s="75"/>
      <c r="G1748" s="76"/>
      <c r="H1748" s="77"/>
      <c r="I1748" s="108" t="str">
        <f>IF(B1748="","",_xlfn.XLOOKUP(N1748,#REF!,#REF!))</f>
        <v/>
      </c>
      <c r="J1748" s="105" t="str">
        <f>IF(B1748="","",_xlfn.XLOOKUP(N1748,#REF!,芝麻工资表!B:B))</f>
        <v/>
      </c>
      <c r="K1748" s="105" t="str">
        <f t="shared" si="162"/>
        <v/>
      </c>
      <c r="L1748" s="105" t="str">
        <f t="shared" si="163"/>
        <v/>
      </c>
      <c r="M1748" s="105" t="str">
        <f>IF(Q1748="","",_xlfn.XLOOKUP(Q1748,立项!W:W,立项!H:H))</f>
        <v/>
      </c>
      <c r="N1748" s="109" t="str">
        <f t="shared" si="164"/>
        <v/>
      </c>
      <c r="O1748" s="109" t="str">
        <f t="shared" si="165"/>
        <v/>
      </c>
      <c r="P1748" s="110" t="str">
        <f t="shared" si="166"/>
        <v/>
      </c>
      <c r="Q1748" s="114" t="str">
        <f t="shared" si="167"/>
        <v/>
      </c>
      <c r="R1748" s="82"/>
      <c r="S1748" s="81"/>
      <c r="T1748" s="81"/>
      <c r="U1748" s="81"/>
    </row>
    <row r="1749" s="72" customFormat="1" customHeight="1" spans="2:21">
      <c r="B1749" s="73"/>
      <c r="C1749" s="74"/>
      <c r="D1749" s="74"/>
      <c r="E1749" s="74"/>
      <c r="F1749" s="75"/>
      <c r="G1749" s="76"/>
      <c r="H1749" s="77"/>
      <c r="I1749" s="108" t="str">
        <f>IF(B1749="","",_xlfn.XLOOKUP(N1749,#REF!,#REF!))</f>
        <v/>
      </c>
      <c r="J1749" s="105" t="str">
        <f>IF(B1749="","",_xlfn.XLOOKUP(N1749,#REF!,芝麻工资表!B:B))</f>
        <v/>
      </c>
      <c r="K1749" s="105" t="str">
        <f t="shared" si="162"/>
        <v/>
      </c>
      <c r="L1749" s="105" t="str">
        <f t="shared" si="163"/>
        <v/>
      </c>
      <c r="M1749" s="105" t="str">
        <f>IF(Q1749="","",_xlfn.XLOOKUP(Q1749,立项!W:W,立项!H:H))</f>
        <v/>
      </c>
      <c r="N1749" s="109" t="str">
        <f t="shared" si="164"/>
        <v/>
      </c>
      <c r="O1749" s="109" t="str">
        <f t="shared" si="165"/>
        <v/>
      </c>
      <c r="P1749" s="110" t="str">
        <f t="shared" si="166"/>
        <v/>
      </c>
      <c r="Q1749" s="114" t="str">
        <f t="shared" si="167"/>
        <v/>
      </c>
      <c r="R1749" s="82"/>
      <c r="S1749" s="81"/>
      <c r="T1749" s="81"/>
      <c r="U1749" s="81"/>
    </row>
    <row r="1750" s="72" customFormat="1" customHeight="1" spans="2:21">
      <c r="B1750" s="73"/>
      <c r="C1750" s="74"/>
      <c r="D1750" s="74"/>
      <c r="E1750" s="74"/>
      <c r="F1750" s="75"/>
      <c r="G1750" s="76"/>
      <c r="H1750" s="77"/>
      <c r="I1750" s="108" t="str">
        <f>IF(B1750="","",_xlfn.XLOOKUP(N1750,#REF!,#REF!))</f>
        <v/>
      </c>
      <c r="J1750" s="105" t="str">
        <f>IF(B1750="","",_xlfn.XLOOKUP(N1750,#REF!,芝麻工资表!B:B))</f>
        <v/>
      </c>
      <c r="K1750" s="105" t="str">
        <f t="shared" si="162"/>
        <v/>
      </c>
      <c r="L1750" s="105" t="str">
        <f t="shared" si="163"/>
        <v/>
      </c>
      <c r="M1750" s="105" t="str">
        <f>IF(Q1750="","",_xlfn.XLOOKUP(Q1750,立项!W:W,立项!H:H))</f>
        <v/>
      </c>
      <c r="N1750" s="109" t="str">
        <f t="shared" si="164"/>
        <v/>
      </c>
      <c r="O1750" s="109" t="str">
        <f t="shared" si="165"/>
        <v/>
      </c>
      <c r="P1750" s="110" t="str">
        <f t="shared" si="166"/>
        <v/>
      </c>
      <c r="Q1750" s="114" t="str">
        <f t="shared" si="167"/>
        <v/>
      </c>
      <c r="R1750" s="82"/>
      <c r="S1750" s="81"/>
      <c r="T1750" s="81"/>
      <c r="U1750" s="81"/>
    </row>
    <row r="1751" s="72" customFormat="1" customHeight="1" spans="2:21">
      <c r="B1751" s="73"/>
      <c r="C1751" s="74"/>
      <c r="D1751" s="74"/>
      <c r="E1751" s="74"/>
      <c r="F1751" s="75"/>
      <c r="G1751" s="76"/>
      <c r="H1751" s="77"/>
      <c r="I1751" s="108" t="str">
        <f>IF(B1751="","",_xlfn.XLOOKUP(N1751,#REF!,#REF!))</f>
        <v/>
      </c>
      <c r="J1751" s="105" t="str">
        <f>IF(B1751="","",_xlfn.XLOOKUP(N1751,#REF!,芝麻工资表!B:B))</f>
        <v/>
      </c>
      <c r="K1751" s="105" t="str">
        <f t="shared" si="162"/>
        <v/>
      </c>
      <c r="L1751" s="105" t="str">
        <f t="shared" si="163"/>
        <v/>
      </c>
      <c r="M1751" s="105" t="str">
        <f>IF(Q1751="","",_xlfn.XLOOKUP(Q1751,立项!W:W,立项!H:H))</f>
        <v/>
      </c>
      <c r="N1751" s="109" t="str">
        <f t="shared" si="164"/>
        <v/>
      </c>
      <c r="O1751" s="109" t="str">
        <f t="shared" si="165"/>
        <v/>
      </c>
      <c r="P1751" s="110" t="str">
        <f t="shared" si="166"/>
        <v/>
      </c>
      <c r="Q1751" s="114" t="str">
        <f t="shared" si="167"/>
        <v/>
      </c>
      <c r="R1751" s="82"/>
      <c r="S1751" s="81"/>
      <c r="T1751" s="81"/>
      <c r="U1751" s="81"/>
    </row>
    <row r="1752" s="72" customFormat="1" customHeight="1" spans="2:21">
      <c r="B1752" s="73"/>
      <c r="C1752" s="74"/>
      <c r="D1752" s="74"/>
      <c r="E1752" s="74"/>
      <c r="F1752" s="75"/>
      <c r="G1752" s="76"/>
      <c r="H1752" s="77"/>
      <c r="I1752" s="108" t="str">
        <f>IF(B1752="","",_xlfn.XLOOKUP(N1752,#REF!,#REF!))</f>
        <v/>
      </c>
      <c r="J1752" s="105" t="str">
        <f>IF(B1752="","",_xlfn.XLOOKUP(N1752,#REF!,芝麻工资表!B:B))</f>
        <v/>
      </c>
      <c r="K1752" s="105" t="str">
        <f t="shared" si="162"/>
        <v/>
      </c>
      <c r="L1752" s="105" t="str">
        <f t="shared" si="163"/>
        <v/>
      </c>
      <c r="M1752" s="105" t="str">
        <f>IF(Q1752="","",_xlfn.XLOOKUP(Q1752,立项!W:W,立项!H:H))</f>
        <v/>
      </c>
      <c r="N1752" s="109" t="str">
        <f t="shared" si="164"/>
        <v/>
      </c>
      <c r="O1752" s="109" t="str">
        <f t="shared" si="165"/>
        <v/>
      </c>
      <c r="P1752" s="110" t="str">
        <f t="shared" si="166"/>
        <v/>
      </c>
      <c r="Q1752" s="114" t="str">
        <f t="shared" si="167"/>
        <v/>
      </c>
      <c r="R1752" s="82"/>
      <c r="S1752" s="81"/>
      <c r="T1752" s="81"/>
      <c r="U1752" s="81"/>
    </row>
    <row r="1753" s="72" customFormat="1" customHeight="1" spans="2:21">
      <c r="B1753" s="73"/>
      <c r="C1753" s="74"/>
      <c r="D1753" s="74"/>
      <c r="E1753" s="74"/>
      <c r="F1753" s="75"/>
      <c r="G1753" s="76"/>
      <c r="H1753" s="77"/>
      <c r="I1753" s="108" t="str">
        <f>IF(B1753="","",_xlfn.XLOOKUP(N1753,#REF!,#REF!))</f>
        <v/>
      </c>
      <c r="J1753" s="105" t="str">
        <f>IF(B1753="","",_xlfn.XLOOKUP(N1753,#REF!,芝麻工资表!B:B))</f>
        <v/>
      </c>
      <c r="K1753" s="105" t="str">
        <f t="shared" si="162"/>
        <v/>
      </c>
      <c r="L1753" s="105" t="str">
        <f t="shared" si="163"/>
        <v/>
      </c>
      <c r="M1753" s="105" t="str">
        <f>IF(Q1753="","",_xlfn.XLOOKUP(Q1753,立项!W:W,立项!H:H))</f>
        <v/>
      </c>
      <c r="N1753" s="109" t="str">
        <f t="shared" si="164"/>
        <v/>
      </c>
      <c r="O1753" s="109" t="str">
        <f t="shared" si="165"/>
        <v/>
      </c>
      <c r="P1753" s="110" t="str">
        <f t="shared" si="166"/>
        <v/>
      </c>
      <c r="Q1753" s="114" t="str">
        <f t="shared" si="167"/>
        <v/>
      </c>
      <c r="R1753" s="82"/>
      <c r="S1753" s="81"/>
      <c r="T1753" s="81"/>
      <c r="U1753" s="81"/>
    </row>
    <row r="1754" s="72" customFormat="1" customHeight="1" spans="2:21">
      <c r="B1754" s="73"/>
      <c r="C1754" s="74"/>
      <c r="D1754" s="74"/>
      <c r="E1754" s="74"/>
      <c r="F1754" s="75"/>
      <c r="G1754" s="76"/>
      <c r="H1754" s="77"/>
      <c r="I1754" s="108" t="str">
        <f>IF(B1754="","",_xlfn.XLOOKUP(N1754,#REF!,#REF!))</f>
        <v/>
      </c>
      <c r="J1754" s="105" t="str">
        <f>IF(B1754="","",_xlfn.XLOOKUP(N1754,#REF!,芝麻工资表!B:B))</f>
        <v/>
      </c>
      <c r="K1754" s="105" t="str">
        <f t="shared" si="162"/>
        <v/>
      </c>
      <c r="L1754" s="105" t="str">
        <f t="shared" si="163"/>
        <v/>
      </c>
      <c r="M1754" s="105" t="str">
        <f>IF(Q1754="","",_xlfn.XLOOKUP(Q1754,立项!W:W,立项!H:H))</f>
        <v/>
      </c>
      <c r="N1754" s="109" t="str">
        <f t="shared" si="164"/>
        <v/>
      </c>
      <c r="O1754" s="109" t="str">
        <f t="shared" si="165"/>
        <v/>
      </c>
      <c r="P1754" s="110" t="str">
        <f t="shared" si="166"/>
        <v/>
      </c>
      <c r="Q1754" s="114" t="str">
        <f t="shared" si="167"/>
        <v/>
      </c>
      <c r="R1754" s="82"/>
      <c r="S1754" s="81"/>
      <c r="T1754" s="81"/>
      <c r="U1754" s="81"/>
    </row>
    <row r="1755" s="72" customFormat="1" customHeight="1" spans="2:21">
      <c r="B1755" s="73"/>
      <c r="C1755" s="74"/>
      <c r="D1755" s="74"/>
      <c r="E1755" s="74"/>
      <c r="F1755" s="75"/>
      <c r="G1755" s="76"/>
      <c r="H1755" s="77"/>
      <c r="I1755" s="108" t="str">
        <f>IF(B1755="","",_xlfn.XLOOKUP(N1755,#REF!,#REF!))</f>
        <v/>
      </c>
      <c r="J1755" s="105" t="str">
        <f>IF(B1755="","",_xlfn.XLOOKUP(N1755,#REF!,芝麻工资表!B:B))</f>
        <v/>
      </c>
      <c r="K1755" s="105" t="str">
        <f t="shared" si="162"/>
        <v/>
      </c>
      <c r="L1755" s="105" t="str">
        <f t="shared" si="163"/>
        <v/>
      </c>
      <c r="M1755" s="105" t="str">
        <f>IF(Q1755="","",_xlfn.XLOOKUP(Q1755,立项!W:W,立项!H:H))</f>
        <v/>
      </c>
      <c r="N1755" s="109" t="str">
        <f t="shared" si="164"/>
        <v/>
      </c>
      <c r="O1755" s="109" t="str">
        <f t="shared" si="165"/>
        <v/>
      </c>
      <c r="P1755" s="110" t="str">
        <f t="shared" si="166"/>
        <v/>
      </c>
      <c r="Q1755" s="114" t="str">
        <f t="shared" si="167"/>
        <v/>
      </c>
      <c r="R1755" s="82"/>
      <c r="S1755" s="81"/>
      <c r="T1755" s="81"/>
      <c r="U1755" s="81"/>
    </row>
    <row r="1756" s="72" customFormat="1" customHeight="1" spans="2:21">
      <c r="B1756" s="73"/>
      <c r="C1756" s="74"/>
      <c r="D1756" s="74"/>
      <c r="E1756" s="74"/>
      <c r="F1756" s="75"/>
      <c r="G1756" s="76"/>
      <c r="H1756" s="77"/>
      <c r="I1756" s="108" t="str">
        <f>IF(B1756="","",_xlfn.XLOOKUP(N1756,#REF!,#REF!))</f>
        <v/>
      </c>
      <c r="J1756" s="105" t="str">
        <f>IF(B1756="","",_xlfn.XLOOKUP(N1756,#REF!,芝麻工资表!B:B))</f>
        <v/>
      </c>
      <c r="K1756" s="105" t="str">
        <f t="shared" si="162"/>
        <v/>
      </c>
      <c r="L1756" s="105" t="str">
        <f t="shared" si="163"/>
        <v/>
      </c>
      <c r="M1756" s="105" t="str">
        <f>IF(Q1756="","",_xlfn.XLOOKUP(Q1756,立项!W:W,立项!H:H))</f>
        <v/>
      </c>
      <c r="N1756" s="109" t="str">
        <f t="shared" si="164"/>
        <v/>
      </c>
      <c r="O1756" s="109" t="str">
        <f t="shared" si="165"/>
        <v/>
      </c>
      <c r="P1756" s="110" t="str">
        <f t="shared" si="166"/>
        <v/>
      </c>
      <c r="Q1756" s="114" t="str">
        <f t="shared" si="167"/>
        <v/>
      </c>
      <c r="R1756" s="82"/>
      <c r="S1756" s="81"/>
      <c r="T1756" s="81"/>
      <c r="U1756" s="81"/>
    </row>
    <row r="1757" s="72" customFormat="1" customHeight="1" spans="2:21">
      <c r="B1757" s="73"/>
      <c r="C1757" s="74"/>
      <c r="D1757" s="74"/>
      <c r="E1757" s="74"/>
      <c r="F1757" s="75"/>
      <c r="G1757" s="76"/>
      <c r="H1757" s="77"/>
      <c r="I1757" s="108" t="str">
        <f>IF(B1757="","",_xlfn.XLOOKUP(N1757,#REF!,#REF!))</f>
        <v/>
      </c>
      <c r="J1757" s="105" t="str">
        <f>IF(B1757="","",_xlfn.XLOOKUP(N1757,#REF!,芝麻工资表!B:B))</f>
        <v/>
      </c>
      <c r="K1757" s="105" t="str">
        <f t="shared" si="162"/>
        <v/>
      </c>
      <c r="L1757" s="105" t="str">
        <f t="shared" si="163"/>
        <v/>
      </c>
      <c r="M1757" s="105" t="str">
        <f>IF(Q1757="","",_xlfn.XLOOKUP(Q1757,立项!W:W,立项!H:H))</f>
        <v/>
      </c>
      <c r="N1757" s="109" t="str">
        <f t="shared" si="164"/>
        <v/>
      </c>
      <c r="O1757" s="109" t="str">
        <f t="shared" si="165"/>
        <v/>
      </c>
      <c r="P1757" s="110" t="str">
        <f t="shared" si="166"/>
        <v/>
      </c>
      <c r="Q1757" s="114" t="str">
        <f t="shared" si="167"/>
        <v/>
      </c>
      <c r="R1757" s="82"/>
      <c r="S1757" s="81"/>
      <c r="T1757" s="81"/>
      <c r="U1757" s="81"/>
    </row>
    <row r="1758" s="72" customFormat="1" customHeight="1" spans="2:21">
      <c r="B1758" s="73"/>
      <c r="C1758" s="74"/>
      <c r="D1758" s="74"/>
      <c r="E1758" s="74"/>
      <c r="F1758" s="75"/>
      <c r="G1758" s="76"/>
      <c r="H1758" s="77"/>
      <c r="I1758" s="108" t="str">
        <f>IF(B1758="","",_xlfn.XLOOKUP(N1758,#REF!,#REF!))</f>
        <v/>
      </c>
      <c r="J1758" s="105" t="str">
        <f>IF(B1758="","",_xlfn.XLOOKUP(N1758,#REF!,芝麻工资表!B:B))</f>
        <v/>
      </c>
      <c r="K1758" s="105" t="str">
        <f t="shared" si="162"/>
        <v/>
      </c>
      <c r="L1758" s="105" t="str">
        <f t="shared" si="163"/>
        <v/>
      </c>
      <c r="M1758" s="105" t="str">
        <f>IF(Q1758="","",_xlfn.XLOOKUP(Q1758,立项!W:W,立项!H:H))</f>
        <v/>
      </c>
      <c r="N1758" s="109" t="str">
        <f t="shared" si="164"/>
        <v/>
      </c>
      <c r="O1758" s="109" t="str">
        <f t="shared" si="165"/>
        <v/>
      </c>
      <c r="P1758" s="110" t="str">
        <f t="shared" si="166"/>
        <v/>
      </c>
      <c r="Q1758" s="114" t="str">
        <f t="shared" si="167"/>
        <v/>
      </c>
      <c r="R1758" s="82"/>
      <c r="S1758" s="81"/>
      <c r="T1758" s="81"/>
      <c r="U1758" s="81"/>
    </row>
    <row r="1759" s="72" customFormat="1" customHeight="1" spans="2:21">
      <c r="B1759" s="73"/>
      <c r="C1759" s="74"/>
      <c r="D1759" s="74"/>
      <c r="E1759" s="74"/>
      <c r="F1759" s="75"/>
      <c r="G1759" s="76"/>
      <c r="H1759" s="77"/>
      <c r="I1759" s="108" t="str">
        <f>IF(B1759="","",_xlfn.XLOOKUP(N1759,#REF!,#REF!))</f>
        <v/>
      </c>
      <c r="J1759" s="105" t="str">
        <f>IF(B1759="","",_xlfn.XLOOKUP(N1759,#REF!,芝麻工资表!B:B))</f>
        <v/>
      </c>
      <c r="K1759" s="105" t="str">
        <f t="shared" si="162"/>
        <v/>
      </c>
      <c r="L1759" s="105" t="str">
        <f t="shared" si="163"/>
        <v/>
      </c>
      <c r="M1759" s="105" t="str">
        <f>IF(Q1759="","",_xlfn.XLOOKUP(Q1759,立项!W:W,立项!H:H))</f>
        <v/>
      </c>
      <c r="N1759" s="109" t="str">
        <f t="shared" si="164"/>
        <v/>
      </c>
      <c r="O1759" s="109" t="str">
        <f t="shared" si="165"/>
        <v/>
      </c>
      <c r="P1759" s="110" t="str">
        <f t="shared" si="166"/>
        <v/>
      </c>
      <c r="Q1759" s="114" t="str">
        <f t="shared" si="167"/>
        <v/>
      </c>
      <c r="R1759" s="82"/>
      <c r="S1759" s="81"/>
      <c r="T1759" s="81"/>
      <c r="U1759" s="81"/>
    </row>
    <row r="1760" s="72" customFormat="1" customHeight="1" spans="2:21">
      <c r="B1760" s="73"/>
      <c r="C1760" s="74"/>
      <c r="D1760" s="74"/>
      <c r="E1760" s="74"/>
      <c r="F1760" s="75"/>
      <c r="G1760" s="76"/>
      <c r="H1760" s="77"/>
      <c r="I1760" s="108" t="str">
        <f>IF(B1760="","",_xlfn.XLOOKUP(N1760,#REF!,#REF!))</f>
        <v/>
      </c>
      <c r="J1760" s="105" t="str">
        <f>IF(B1760="","",_xlfn.XLOOKUP(N1760,#REF!,芝麻工资表!B:B))</f>
        <v/>
      </c>
      <c r="K1760" s="105" t="str">
        <f t="shared" si="162"/>
        <v/>
      </c>
      <c r="L1760" s="105" t="str">
        <f t="shared" si="163"/>
        <v/>
      </c>
      <c r="M1760" s="105" t="str">
        <f>IF(Q1760="","",_xlfn.XLOOKUP(Q1760,立项!W:W,立项!H:H))</f>
        <v/>
      </c>
      <c r="N1760" s="109" t="str">
        <f t="shared" si="164"/>
        <v/>
      </c>
      <c r="O1760" s="109" t="str">
        <f t="shared" si="165"/>
        <v/>
      </c>
      <c r="P1760" s="110" t="str">
        <f t="shared" si="166"/>
        <v/>
      </c>
      <c r="Q1760" s="114" t="str">
        <f t="shared" si="167"/>
        <v/>
      </c>
      <c r="R1760" s="82"/>
      <c r="S1760" s="81"/>
      <c r="T1760" s="81"/>
      <c r="U1760" s="81"/>
    </row>
    <row r="1761" s="72" customFormat="1" customHeight="1" spans="2:21">
      <c r="B1761" s="73"/>
      <c r="C1761" s="74"/>
      <c r="D1761" s="74"/>
      <c r="E1761" s="74"/>
      <c r="F1761" s="75"/>
      <c r="G1761" s="76"/>
      <c r="H1761" s="77"/>
      <c r="I1761" s="108" t="str">
        <f>IF(B1761="","",_xlfn.XLOOKUP(N1761,#REF!,#REF!))</f>
        <v/>
      </c>
      <c r="J1761" s="105" t="str">
        <f>IF(B1761="","",_xlfn.XLOOKUP(N1761,#REF!,芝麻工资表!B:B))</f>
        <v/>
      </c>
      <c r="K1761" s="105" t="str">
        <f t="shared" si="162"/>
        <v/>
      </c>
      <c r="L1761" s="105" t="str">
        <f t="shared" si="163"/>
        <v/>
      </c>
      <c r="M1761" s="105" t="str">
        <f>IF(Q1761="","",_xlfn.XLOOKUP(Q1761,立项!W:W,立项!H:H))</f>
        <v/>
      </c>
      <c r="N1761" s="109" t="str">
        <f t="shared" si="164"/>
        <v/>
      </c>
      <c r="O1761" s="109" t="str">
        <f t="shared" si="165"/>
        <v/>
      </c>
      <c r="P1761" s="110" t="str">
        <f t="shared" si="166"/>
        <v/>
      </c>
      <c r="Q1761" s="114" t="str">
        <f t="shared" si="167"/>
        <v/>
      </c>
      <c r="R1761" s="82"/>
      <c r="S1761" s="81"/>
      <c r="T1761" s="81"/>
      <c r="U1761" s="81"/>
    </row>
    <row r="1762" s="72" customFormat="1" customHeight="1" spans="2:21">
      <c r="B1762" s="73"/>
      <c r="C1762" s="74"/>
      <c r="D1762" s="74"/>
      <c r="E1762" s="74"/>
      <c r="F1762" s="75"/>
      <c r="G1762" s="76"/>
      <c r="H1762" s="77"/>
      <c r="I1762" s="108" t="str">
        <f>IF(B1762="","",_xlfn.XLOOKUP(N1762,#REF!,#REF!))</f>
        <v/>
      </c>
      <c r="J1762" s="105" t="str">
        <f>IF(B1762="","",_xlfn.XLOOKUP(N1762,#REF!,芝麻工资表!B:B))</f>
        <v/>
      </c>
      <c r="K1762" s="105" t="str">
        <f t="shared" si="162"/>
        <v/>
      </c>
      <c r="L1762" s="105" t="str">
        <f t="shared" si="163"/>
        <v/>
      </c>
      <c r="M1762" s="105" t="str">
        <f>IF(Q1762="","",_xlfn.XLOOKUP(Q1762,立项!W:W,立项!H:H))</f>
        <v/>
      </c>
      <c r="N1762" s="109" t="str">
        <f t="shared" si="164"/>
        <v/>
      </c>
      <c r="O1762" s="109" t="str">
        <f t="shared" si="165"/>
        <v/>
      </c>
      <c r="P1762" s="110" t="str">
        <f t="shared" si="166"/>
        <v/>
      </c>
      <c r="Q1762" s="114" t="str">
        <f t="shared" si="167"/>
        <v/>
      </c>
      <c r="R1762" s="82"/>
      <c r="S1762" s="81"/>
      <c r="T1762" s="81"/>
      <c r="U1762" s="81"/>
    </row>
    <row r="1763" s="72" customFormat="1" customHeight="1" spans="2:21">
      <c r="B1763" s="73"/>
      <c r="C1763" s="74"/>
      <c r="D1763" s="74"/>
      <c r="E1763" s="74"/>
      <c r="F1763" s="75"/>
      <c r="G1763" s="76"/>
      <c r="H1763" s="77"/>
      <c r="I1763" s="108" t="str">
        <f>IF(B1763="","",_xlfn.XLOOKUP(N1763,#REF!,#REF!))</f>
        <v/>
      </c>
      <c r="J1763" s="105" t="str">
        <f>IF(B1763="","",_xlfn.XLOOKUP(N1763,#REF!,芝麻工资表!B:B))</f>
        <v/>
      </c>
      <c r="K1763" s="105" t="str">
        <f t="shared" si="162"/>
        <v/>
      </c>
      <c r="L1763" s="105" t="str">
        <f t="shared" si="163"/>
        <v/>
      </c>
      <c r="M1763" s="105" t="str">
        <f>IF(Q1763="","",_xlfn.XLOOKUP(Q1763,立项!W:W,立项!H:H))</f>
        <v/>
      </c>
      <c r="N1763" s="109" t="str">
        <f t="shared" si="164"/>
        <v/>
      </c>
      <c r="O1763" s="109" t="str">
        <f t="shared" si="165"/>
        <v/>
      </c>
      <c r="P1763" s="110" t="str">
        <f t="shared" si="166"/>
        <v/>
      </c>
      <c r="Q1763" s="114" t="str">
        <f t="shared" si="167"/>
        <v/>
      </c>
      <c r="R1763" s="82"/>
      <c r="S1763" s="81"/>
      <c r="T1763" s="81"/>
      <c r="U1763" s="81"/>
    </row>
    <row r="1764" s="72" customFormat="1" customHeight="1" spans="2:21">
      <c r="B1764" s="73"/>
      <c r="C1764" s="74"/>
      <c r="D1764" s="74"/>
      <c r="E1764" s="74"/>
      <c r="F1764" s="75"/>
      <c r="G1764" s="76"/>
      <c r="H1764" s="77"/>
      <c r="I1764" s="108" t="str">
        <f>IF(B1764="","",_xlfn.XLOOKUP(N1764,#REF!,#REF!))</f>
        <v/>
      </c>
      <c r="J1764" s="105" t="str">
        <f>IF(B1764="","",_xlfn.XLOOKUP(N1764,#REF!,芝麻工资表!B:B))</f>
        <v/>
      </c>
      <c r="K1764" s="105" t="str">
        <f t="shared" si="162"/>
        <v/>
      </c>
      <c r="L1764" s="105" t="str">
        <f t="shared" si="163"/>
        <v/>
      </c>
      <c r="M1764" s="105" t="str">
        <f>IF(Q1764="","",_xlfn.XLOOKUP(Q1764,立项!W:W,立项!H:H))</f>
        <v/>
      </c>
      <c r="N1764" s="109" t="str">
        <f t="shared" si="164"/>
        <v/>
      </c>
      <c r="O1764" s="109" t="str">
        <f t="shared" si="165"/>
        <v/>
      </c>
      <c r="P1764" s="110" t="str">
        <f t="shared" si="166"/>
        <v/>
      </c>
      <c r="Q1764" s="114" t="str">
        <f t="shared" si="167"/>
        <v/>
      </c>
      <c r="R1764" s="82"/>
      <c r="S1764" s="81"/>
      <c r="T1764" s="81"/>
      <c r="U1764" s="81"/>
    </row>
    <row r="1765" s="72" customFormat="1" customHeight="1" spans="2:21">
      <c r="B1765" s="73"/>
      <c r="C1765" s="74"/>
      <c r="D1765" s="74"/>
      <c r="E1765" s="74"/>
      <c r="F1765" s="75"/>
      <c r="G1765" s="76"/>
      <c r="H1765" s="77"/>
      <c r="I1765" s="108" t="str">
        <f>IF(B1765="","",_xlfn.XLOOKUP(N1765,#REF!,#REF!))</f>
        <v/>
      </c>
      <c r="J1765" s="105" t="str">
        <f>IF(B1765="","",_xlfn.XLOOKUP(N1765,#REF!,芝麻工资表!B:B))</f>
        <v/>
      </c>
      <c r="K1765" s="105" t="str">
        <f t="shared" si="162"/>
        <v/>
      </c>
      <c r="L1765" s="105" t="str">
        <f t="shared" si="163"/>
        <v/>
      </c>
      <c r="M1765" s="105" t="str">
        <f>IF(Q1765="","",_xlfn.XLOOKUP(Q1765,立项!W:W,立项!H:H))</f>
        <v/>
      </c>
      <c r="N1765" s="109" t="str">
        <f t="shared" si="164"/>
        <v/>
      </c>
      <c r="O1765" s="109" t="str">
        <f t="shared" si="165"/>
        <v/>
      </c>
      <c r="P1765" s="110" t="str">
        <f t="shared" si="166"/>
        <v/>
      </c>
      <c r="Q1765" s="114" t="str">
        <f t="shared" si="167"/>
        <v/>
      </c>
      <c r="R1765" s="82"/>
      <c r="S1765" s="81"/>
      <c r="T1765" s="81"/>
      <c r="U1765" s="81"/>
    </row>
    <row r="1766" s="72" customFormat="1" customHeight="1" spans="2:21">
      <c r="B1766" s="73"/>
      <c r="C1766" s="74"/>
      <c r="D1766" s="74"/>
      <c r="E1766" s="74"/>
      <c r="F1766" s="75"/>
      <c r="G1766" s="76"/>
      <c r="H1766" s="77"/>
      <c r="I1766" s="108" t="str">
        <f>IF(B1766="","",_xlfn.XLOOKUP(N1766,#REF!,#REF!))</f>
        <v/>
      </c>
      <c r="J1766" s="105" t="str">
        <f>IF(B1766="","",_xlfn.XLOOKUP(N1766,#REF!,芝麻工资表!B:B))</f>
        <v/>
      </c>
      <c r="K1766" s="105" t="str">
        <f t="shared" si="162"/>
        <v/>
      </c>
      <c r="L1766" s="105" t="str">
        <f t="shared" si="163"/>
        <v/>
      </c>
      <c r="M1766" s="105" t="str">
        <f>IF(Q1766="","",_xlfn.XLOOKUP(Q1766,立项!W:W,立项!H:H))</f>
        <v/>
      </c>
      <c r="N1766" s="109" t="str">
        <f t="shared" si="164"/>
        <v/>
      </c>
      <c r="O1766" s="109" t="str">
        <f t="shared" si="165"/>
        <v/>
      </c>
      <c r="P1766" s="110" t="str">
        <f t="shared" si="166"/>
        <v/>
      </c>
      <c r="Q1766" s="114" t="str">
        <f t="shared" si="167"/>
        <v/>
      </c>
      <c r="R1766" s="82"/>
      <c r="S1766" s="81"/>
      <c r="T1766" s="81"/>
      <c r="U1766" s="81"/>
    </row>
    <row r="1767" s="72" customFormat="1" customHeight="1" spans="2:21">
      <c r="B1767" s="73"/>
      <c r="C1767" s="74"/>
      <c r="D1767" s="74"/>
      <c r="E1767" s="74"/>
      <c r="F1767" s="75"/>
      <c r="G1767" s="76"/>
      <c r="H1767" s="77"/>
      <c r="I1767" s="108" t="str">
        <f>IF(B1767="","",_xlfn.XLOOKUP(N1767,#REF!,#REF!))</f>
        <v/>
      </c>
      <c r="J1767" s="105" t="str">
        <f>IF(B1767="","",_xlfn.XLOOKUP(N1767,#REF!,芝麻工资表!B:B))</f>
        <v/>
      </c>
      <c r="K1767" s="105" t="str">
        <f t="shared" si="162"/>
        <v/>
      </c>
      <c r="L1767" s="105" t="str">
        <f t="shared" si="163"/>
        <v/>
      </c>
      <c r="M1767" s="105" t="str">
        <f>IF(Q1767="","",_xlfn.XLOOKUP(Q1767,立项!W:W,立项!H:H))</f>
        <v/>
      </c>
      <c r="N1767" s="109" t="str">
        <f t="shared" si="164"/>
        <v/>
      </c>
      <c r="O1767" s="109" t="str">
        <f t="shared" si="165"/>
        <v/>
      </c>
      <c r="P1767" s="110" t="str">
        <f t="shared" si="166"/>
        <v/>
      </c>
      <c r="Q1767" s="114" t="str">
        <f t="shared" si="167"/>
        <v/>
      </c>
      <c r="R1767" s="82"/>
      <c r="S1767" s="81"/>
      <c r="T1767" s="81"/>
      <c r="U1767" s="81"/>
    </row>
    <row r="1768" s="72" customFormat="1" customHeight="1" spans="2:21">
      <c r="B1768" s="73"/>
      <c r="C1768" s="74"/>
      <c r="D1768" s="74"/>
      <c r="E1768" s="74"/>
      <c r="F1768" s="75"/>
      <c r="G1768" s="76"/>
      <c r="H1768" s="77"/>
      <c r="I1768" s="108" t="str">
        <f>IF(B1768="","",_xlfn.XLOOKUP(N1768,#REF!,#REF!))</f>
        <v/>
      </c>
      <c r="J1768" s="105" t="str">
        <f>IF(B1768="","",_xlfn.XLOOKUP(N1768,#REF!,芝麻工资表!B:B))</f>
        <v/>
      </c>
      <c r="K1768" s="105" t="str">
        <f t="shared" si="162"/>
        <v/>
      </c>
      <c r="L1768" s="105" t="str">
        <f t="shared" si="163"/>
        <v/>
      </c>
      <c r="M1768" s="105" t="str">
        <f>IF(Q1768="","",_xlfn.XLOOKUP(Q1768,立项!W:W,立项!H:H))</f>
        <v/>
      </c>
      <c r="N1768" s="109" t="str">
        <f t="shared" si="164"/>
        <v/>
      </c>
      <c r="O1768" s="109" t="str">
        <f t="shared" si="165"/>
        <v/>
      </c>
      <c r="P1768" s="110" t="str">
        <f t="shared" si="166"/>
        <v/>
      </c>
      <c r="Q1768" s="114" t="str">
        <f t="shared" si="167"/>
        <v/>
      </c>
      <c r="R1768" s="82"/>
      <c r="S1768" s="81"/>
      <c r="T1768" s="81"/>
      <c r="U1768" s="81"/>
    </row>
    <row r="1769" s="72" customFormat="1" customHeight="1" spans="2:21">
      <c r="B1769" s="73"/>
      <c r="C1769" s="74"/>
      <c r="D1769" s="74"/>
      <c r="E1769" s="74"/>
      <c r="F1769" s="75"/>
      <c r="G1769" s="76"/>
      <c r="H1769" s="77"/>
      <c r="I1769" s="108" t="str">
        <f>IF(B1769="","",_xlfn.XLOOKUP(N1769,#REF!,#REF!))</f>
        <v/>
      </c>
      <c r="J1769" s="105" t="str">
        <f>IF(B1769="","",_xlfn.XLOOKUP(N1769,#REF!,芝麻工资表!B:B))</f>
        <v/>
      </c>
      <c r="K1769" s="105" t="str">
        <f t="shared" si="162"/>
        <v/>
      </c>
      <c r="L1769" s="105" t="str">
        <f t="shared" si="163"/>
        <v/>
      </c>
      <c r="M1769" s="105" t="str">
        <f>IF(Q1769="","",_xlfn.XLOOKUP(Q1769,立项!W:W,立项!H:H))</f>
        <v/>
      </c>
      <c r="N1769" s="109" t="str">
        <f t="shared" si="164"/>
        <v/>
      </c>
      <c r="O1769" s="109" t="str">
        <f t="shared" si="165"/>
        <v/>
      </c>
      <c r="P1769" s="110" t="str">
        <f t="shared" si="166"/>
        <v/>
      </c>
      <c r="Q1769" s="114" t="str">
        <f t="shared" si="167"/>
        <v/>
      </c>
      <c r="R1769" s="82"/>
      <c r="S1769" s="81"/>
      <c r="T1769" s="81"/>
      <c r="U1769" s="81"/>
    </row>
    <row r="1770" s="72" customFormat="1" customHeight="1" spans="2:21">
      <c r="B1770" s="73"/>
      <c r="C1770" s="74"/>
      <c r="D1770" s="74"/>
      <c r="E1770" s="74"/>
      <c r="F1770" s="75"/>
      <c r="G1770" s="76"/>
      <c r="H1770" s="77"/>
      <c r="I1770" s="108" t="str">
        <f>IF(B1770="","",_xlfn.XLOOKUP(N1770,#REF!,#REF!))</f>
        <v/>
      </c>
      <c r="J1770" s="105" t="str">
        <f>IF(B1770="","",_xlfn.XLOOKUP(N1770,#REF!,芝麻工资表!B:B))</f>
        <v/>
      </c>
      <c r="K1770" s="105" t="str">
        <f t="shared" si="162"/>
        <v/>
      </c>
      <c r="L1770" s="105" t="str">
        <f t="shared" si="163"/>
        <v/>
      </c>
      <c r="M1770" s="105" t="str">
        <f>IF(Q1770="","",_xlfn.XLOOKUP(Q1770,立项!W:W,立项!H:H))</f>
        <v/>
      </c>
      <c r="N1770" s="109" t="str">
        <f t="shared" si="164"/>
        <v/>
      </c>
      <c r="O1770" s="109" t="str">
        <f t="shared" si="165"/>
        <v/>
      </c>
      <c r="P1770" s="110" t="str">
        <f t="shared" si="166"/>
        <v/>
      </c>
      <c r="Q1770" s="114" t="str">
        <f t="shared" si="167"/>
        <v/>
      </c>
      <c r="R1770" s="82"/>
      <c r="S1770" s="81"/>
      <c r="T1770" s="81"/>
      <c r="U1770" s="81"/>
    </row>
    <row r="1771" s="72" customFormat="1" customHeight="1" spans="2:21">
      <c r="B1771" s="73"/>
      <c r="C1771" s="74"/>
      <c r="D1771" s="74"/>
      <c r="E1771" s="74"/>
      <c r="F1771" s="75"/>
      <c r="G1771" s="76"/>
      <c r="H1771" s="77"/>
      <c r="I1771" s="108" t="str">
        <f>IF(B1771="","",_xlfn.XLOOKUP(N1771,#REF!,#REF!))</f>
        <v/>
      </c>
      <c r="J1771" s="105" t="str">
        <f>IF(B1771="","",_xlfn.XLOOKUP(N1771,#REF!,芝麻工资表!B:B))</f>
        <v/>
      </c>
      <c r="K1771" s="105" t="str">
        <f t="shared" si="162"/>
        <v/>
      </c>
      <c r="L1771" s="105" t="str">
        <f t="shared" si="163"/>
        <v/>
      </c>
      <c r="M1771" s="105" t="str">
        <f>IF(Q1771="","",_xlfn.XLOOKUP(Q1771,立项!W:W,立项!H:H))</f>
        <v/>
      </c>
      <c r="N1771" s="109" t="str">
        <f t="shared" si="164"/>
        <v/>
      </c>
      <c r="O1771" s="109" t="str">
        <f t="shared" si="165"/>
        <v/>
      </c>
      <c r="P1771" s="110" t="str">
        <f t="shared" si="166"/>
        <v/>
      </c>
      <c r="Q1771" s="114" t="str">
        <f t="shared" si="167"/>
        <v/>
      </c>
      <c r="R1771" s="82"/>
      <c r="S1771" s="81"/>
      <c r="T1771" s="81"/>
      <c r="U1771" s="81"/>
    </row>
    <row r="1772" s="72" customFormat="1" customHeight="1" spans="2:21">
      <c r="B1772" s="73"/>
      <c r="C1772" s="74"/>
      <c r="D1772" s="74"/>
      <c r="E1772" s="74"/>
      <c r="F1772" s="75"/>
      <c r="G1772" s="76"/>
      <c r="H1772" s="77"/>
      <c r="I1772" s="108" t="str">
        <f>IF(B1772="","",_xlfn.XLOOKUP(N1772,#REF!,#REF!))</f>
        <v/>
      </c>
      <c r="J1772" s="105" t="str">
        <f>IF(B1772="","",_xlfn.XLOOKUP(N1772,#REF!,芝麻工资表!B:B))</f>
        <v/>
      </c>
      <c r="K1772" s="105" t="str">
        <f t="shared" si="162"/>
        <v/>
      </c>
      <c r="L1772" s="105" t="str">
        <f t="shared" si="163"/>
        <v/>
      </c>
      <c r="M1772" s="105" t="str">
        <f>IF(Q1772="","",_xlfn.XLOOKUP(Q1772,立项!W:W,立项!H:H))</f>
        <v/>
      </c>
      <c r="N1772" s="109" t="str">
        <f t="shared" si="164"/>
        <v/>
      </c>
      <c r="O1772" s="109" t="str">
        <f t="shared" si="165"/>
        <v/>
      </c>
      <c r="P1772" s="110" t="str">
        <f t="shared" si="166"/>
        <v/>
      </c>
      <c r="Q1772" s="114" t="str">
        <f t="shared" si="167"/>
        <v/>
      </c>
      <c r="R1772" s="82"/>
      <c r="S1772" s="81"/>
      <c r="T1772" s="81"/>
      <c r="U1772" s="81"/>
    </row>
    <row r="1773" s="72" customFormat="1" customHeight="1" spans="2:21">
      <c r="B1773" s="73"/>
      <c r="C1773" s="74"/>
      <c r="D1773" s="74"/>
      <c r="E1773" s="74"/>
      <c r="F1773" s="75"/>
      <c r="G1773" s="76"/>
      <c r="H1773" s="77"/>
      <c r="I1773" s="108" t="str">
        <f>IF(B1773="","",_xlfn.XLOOKUP(N1773,#REF!,#REF!))</f>
        <v/>
      </c>
      <c r="J1773" s="105" t="str">
        <f>IF(B1773="","",_xlfn.XLOOKUP(N1773,#REF!,芝麻工资表!B:B))</f>
        <v/>
      </c>
      <c r="K1773" s="105" t="str">
        <f t="shared" si="162"/>
        <v/>
      </c>
      <c r="L1773" s="105" t="str">
        <f t="shared" si="163"/>
        <v/>
      </c>
      <c r="M1773" s="105" t="str">
        <f>IF(Q1773="","",_xlfn.XLOOKUP(Q1773,立项!W:W,立项!H:H))</f>
        <v/>
      </c>
      <c r="N1773" s="109" t="str">
        <f t="shared" si="164"/>
        <v/>
      </c>
      <c r="O1773" s="109" t="str">
        <f t="shared" si="165"/>
        <v/>
      </c>
      <c r="P1773" s="110" t="str">
        <f t="shared" si="166"/>
        <v/>
      </c>
      <c r="Q1773" s="114" t="str">
        <f t="shared" si="167"/>
        <v/>
      </c>
      <c r="R1773" s="82"/>
      <c r="S1773" s="81"/>
      <c r="T1773" s="81"/>
      <c r="U1773" s="81"/>
    </row>
    <row r="1774" s="72" customFormat="1" customHeight="1" spans="2:21">
      <c r="B1774" s="73"/>
      <c r="C1774" s="74"/>
      <c r="D1774" s="74"/>
      <c r="E1774" s="74"/>
      <c r="F1774" s="75"/>
      <c r="G1774" s="76"/>
      <c r="H1774" s="77"/>
      <c r="I1774" s="108" t="str">
        <f>IF(B1774="","",_xlfn.XLOOKUP(N1774,#REF!,#REF!))</f>
        <v/>
      </c>
      <c r="J1774" s="105" t="str">
        <f>IF(B1774="","",_xlfn.XLOOKUP(N1774,#REF!,芝麻工资表!B:B))</f>
        <v/>
      </c>
      <c r="K1774" s="105" t="str">
        <f t="shared" si="162"/>
        <v/>
      </c>
      <c r="L1774" s="105" t="str">
        <f t="shared" si="163"/>
        <v/>
      </c>
      <c r="M1774" s="105" t="str">
        <f>IF(Q1774="","",_xlfn.XLOOKUP(Q1774,立项!W:W,立项!H:H))</f>
        <v/>
      </c>
      <c r="N1774" s="109" t="str">
        <f t="shared" si="164"/>
        <v/>
      </c>
      <c r="O1774" s="109" t="str">
        <f t="shared" si="165"/>
        <v/>
      </c>
      <c r="P1774" s="110" t="str">
        <f t="shared" si="166"/>
        <v/>
      </c>
      <c r="Q1774" s="114" t="str">
        <f t="shared" si="167"/>
        <v/>
      </c>
      <c r="R1774" s="82"/>
      <c r="S1774" s="81"/>
      <c r="T1774" s="81"/>
      <c r="U1774" s="81"/>
    </row>
    <row r="1775" s="72" customFormat="1" customHeight="1" spans="2:21">
      <c r="B1775" s="73"/>
      <c r="C1775" s="74"/>
      <c r="D1775" s="74"/>
      <c r="E1775" s="74"/>
      <c r="F1775" s="75"/>
      <c r="G1775" s="76"/>
      <c r="H1775" s="77"/>
      <c r="I1775" s="108" t="str">
        <f>IF(B1775="","",_xlfn.XLOOKUP(N1775,#REF!,#REF!))</f>
        <v/>
      </c>
      <c r="J1775" s="105" t="str">
        <f>IF(B1775="","",_xlfn.XLOOKUP(N1775,#REF!,芝麻工资表!B:B))</f>
        <v/>
      </c>
      <c r="K1775" s="105" t="str">
        <f t="shared" si="162"/>
        <v/>
      </c>
      <c r="L1775" s="105" t="str">
        <f t="shared" si="163"/>
        <v/>
      </c>
      <c r="M1775" s="105" t="str">
        <f>IF(Q1775="","",_xlfn.XLOOKUP(Q1775,立项!W:W,立项!H:H))</f>
        <v/>
      </c>
      <c r="N1775" s="109" t="str">
        <f t="shared" si="164"/>
        <v/>
      </c>
      <c r="O1775" s="109" t="str">
        <f t="shared" si="165"/>
        <v/>
      </c>
      <c r="P1775" s="110" t="str">
        <f t="shared" si="166"/>
        <v/>
      </c>
      <c r="Q1775" s="114" t="str">
        <f t="shared" si="167"/>
        <v/>
      </c>
      <c r="R1775" s="82"/>
      <c r="S1775" s="81"/>
      <c r="T1775" s="81"/>
      <c r="U1775" s="81"/>
    </row>
    <row r="1776" s="72" customFormat="1" customHeight="1" spans="2:21">
      <c r="B1776" s="73"/>
      <c r="C1776" s="74"/>
      <c r="D1776" s="74"/>
      <c r="E1776" s="74"/>
      <c r="F1776" s="75"/>
      <c r="G1776" s="76"/>
      <c r="H1776" s="77"/>
      <c r="I1776" s="108" t="str">
        <f>IF(B1776="","",_xlfn.XLOOKUP(N1776,#REF!,#REF!))</f>
        <v/>
      </c>
      <c r="J1776" s="105" t="str">
        <f>IF(B1776="","",_xlfn.XLOOKUP(N1776,#REF!,芝麻工资表!B:B))</f>
        <v/>
      </c>
      <c r="K1776" s="105" t="str">
        <f t="shared" si="162"/>
        <v/>
      </c>
      <c r="L1776" s="105" t="str">
        <f t="shared" si="163"/>
        <v/>
      </c>
      <c r="M1776" s="105" t="str">
        <f>IF(Q1776="","",_xlfn.XLOOKUP(Q1776,立项!W:W,立项!H:H))</f>
        <v/>
      </c>
      <c r="N1776" s="109" t="str">
        <f t="shared" si="164"/>
        <v/>
      </c>
      <c r="O1776" s="109" t="str">
        <f t="shared" si="165"/>
        <v/>
      </c>
      <c r="P1776" s="110" t="str">
        <f t="shared" si="166"/>
        <v/>
      </c>
      <c r="Q1776" s="114" t="str">
        <f t="shared" si="167"/>
        <v/>
      </c>
      <c r="R1776" s="82"/>
      <c r="S1776" s="81"/>
      <c r="T1776" s="81"/>
      <c r="U1776" s="81"/>
    </row>
    <row r="1777" s="72" customFormat="1" customHeight="1" spans="2:21">
      <c r="B1777" s="73"/>
      <c r="C1777" s="74"/>
      <c r="D1777" s="74"/>
      <c r="E1777" s="74"/>
      <c r="F1777" s="75"/>
      <c r="G1777" s="76"/>
      <c r="H1777" s="77"/>
      <c r="I1777" s="108" t="str">
        <f>IF(B1777="","",_xlfn.XLOOKUP(N1777,#REF!,#REF!))</f>
        <v/>
      </c>
      <c r="J1777" s="105" t="str">
        <f>IF(B1777="","",_xlfn.XLOOKUP(N1777,#REF!,芝麻工资表!B:B))</f>
        <v/>
      </c>
      <c r="K1777" s="105" t="str">
        <f t="shared" si="162"/>
        <v/>
      </c>
      <c r="L1777" s="105" t="str">
        <f t="shared" si="163"/>
        <v/>
      </c>
      <c r="M1777" s="105" t="str">
        <f>IF(Q1777="","",_xlfn.XLOOKUP(Q1777,立项!W:W,立项!H:H))</f>
        <v/>
      </c>
      <c r="N1777" s="109" t="str">
        <f t="shared" si="164"/>
        <v/>
      </c>
      <c r="O1777" s="109" t="str">
        <f t="shared" si="165"/>
        <v/>
      </c>
      <c r="P1777" s="110" t="str">
        <f t="shared" si="166"/>
        <v/>
      </c>
      <c r="Q1777" s="114" t="str">
        <f t="shared" si="167"/>
        <v/>
      </c>
      <c r="R1777" s="82"/>
      <c r="S1777" s="81"/>
      <c r="T1777" s="81"/>
      <c r="U1777" s="81"/>
    </row>
    <row r="1778" s="72" customFormat="1" customHeight="1" spans="2:21">
      <c r="B1778" s="73"/>
      <c r="C1778" s="74"/>
      <c r="D1778" s="74"/>
      <c r="E1778" s="74"/>
      <c r="F1778" s="75"/>
      <c r="G1778" s="76"/>
      <c r="H1778" s="77"/>
      <c r="I1778" s="108" t="str">
        <f>IF(B1778="","",_xlfn.XLOOKUP(N1778,#REF!,#REF!))</f>
        <v/>
      </c>
      <c r="J1778" s="105" t="str">
        <f>IF(B1778="","",_xlfn.XLOOKUP(N1778,#REF!,芝麻工资表!B:B))</f>
        <v/>
      </c>
      <c r="K1778" s="105" t="str">
        <f t="shared" si="162"/>
        <v/>
      </c>
      <c r="L1778" s="105" t="str">
        <f t="shared" si="163"/>
        <v/>
      </c>
      <c r="M1778" s="105" t="str">
        <f>IF(Q1778="","",_xlfn.XLOOKUP(Q1778,立项!W:W,立项!H:H))</f>
        <v/>
      </c>
      <c r="N1778" s="109" t="str">
        <f t="shared" si="164"/>
        <v/>
      </c>
      <c r="O1778" s="109" t="str">
        <f t="shared" si="165"/>
        <v/>
      </c>
      <c r="P1778" s="110" t="str">
        <f t="shared" si="166"/>
        <v/>
      </c>
      <c r="Q1778" s="114" t="str">
        <f t="shared" si="167"/>
        <v/>
      </c>
      <c r="R1778" s="82"/>
      <c r="S1778" s="81"/>
      <c r="T1778" s="81"/>
      <c r="U1778" s="81"/>
    </row>
    <row r="1779" s="72" customFormat="1" customHeight="1" spans="2:21">
      <c r="B1779" s="73"/>
      <c r="C1779" s="74"/>
      <c r="D1779" s="74"/>
      <c r="E1779" s="74"/>
      <c r="F1779" s="75"/>
      <c r="G1779" s="76"/>
      <c r="H1779" s="77"/>
      <c r="I1779" s="108" t="str">
        <f>IF(B1779="","",_xlfn.XLOOKUP(N1779,#REF!,#REF!))</f>
        <v/>
      </c>
      <c r="J1779" s="105" t="str">
        <f>IF(B1779="","",_xlfn.XLOOKUP(N1779,#REF!,芝麻工资表!B:B))</f>
        <v/>
      </c>
      <c r="K1779" s="105" t="str">
        <f t="shared" si="162"/>
        <v/>
      </c>
      <c r="L1779" s="105" t="str">
        <f t="shared" si="163"/>
        <v/>
      </c>
      <c r="M1779" s="105" t="str">
        <f>IF(Q1779="","",_xlfn.XLOOKUP(Q1779,立项!W:W,立项!H:H))</f>
        <v/>
      </c>
      <c r="N1779" s="109" t="str">
        <f t="shared" si="164"/>
        <v/>
      </c>
      <c r="O1779" s="109" t="str">
        <f t="shared" si="165"/>
        <v/>
      </c>
      <c r="P1779" s="110" t="str">
        <f t="shared" si="166"/>
        <v/>
      </c>
      <c r="Q1779" s="114" t="str">
        <f t="shared" si="167"/>
        <v/>
      </c>
      <c r="R1779" s="82"/>
      <c r="S1779" s="81"/>
      <c r="T1779" s="81"/>
      <c r="U1779" s="81"/>
    </row>
    <row r="1780" s="72" customFormat="1" customHeight="1" spans="2:21">
      <c r="B1780" s="73"/>
      <c r="C1780" s="74"/>
      <c r="D1780" s="74"/>
      <c r="E1780" s="74"/>
      <c r="F1780" s="75"/>
      <c r="G1780" s="76"/>
      <c r="H1780" s="77"/>
      <c r="I1780" s="108" t="str">
        <f>IF(B1780="","",_xlfn.XLOOKUP(N1780,#REF!,#REF!))</f>
        <v/>
      </c>
      <c r="J1780" s="105" t="str">
        <f>IF(B1780="","",_xlfn.XLOOKUP(N1780,#REF!,芝麻工资表!B:B))</f>
        <v/>
      </c>
      <c r="K1780" s="105" t="str">
        <f t="shared" si="162"/>
        <v/>
      </c>
      <c r="L1780" s="105" t="str">
        <f t="shared" si="163"/>
        <v/>
      </c>
      <c r="M1780" s="105" t="str">
        <f>IF(Q1780="","",_xlfn.XLOOKUP(Q1780,立项!W:W,立项!H:H))</f>
        <v/>
      </c>
      <c r="N1780" s="109" t="str">
        <f t="shared" si="164"/>
        <v/>
      </c>
      <c r="O1780" s="109" t="str">
        <f t="shared" si="165"/>
        <v/>
      </c>
      <c r="P1780" s="110" t="str">
        <f t="shared" si="166"/>
        <v/>
      </c>
      <c r="Q1780" s="114" t="str">
        <f t="shared" si="167"/>
        <v/>
      </c>
      <c r="R1780" s="82"/>
      <c r="S1780" s="81"/>
      <c r="T1780" s="81"/>
      <c r="U1780" s="81"/>
    </row>
    <row r="1781" s="72" customFormat="1" customHeight="1" spans="2:21">
      <c r="B1781" s="73"/>
      <c r="C1781" s="74"/>
      <c r="D1781" s="74"/>
      <c r="E1781" s="74"/>
      <c r="F1781" s="75"/>
      <c r="G1781" s="76"/>
      <c r="H1781" s="77"/>
      <c r="I1781" s="108" t="str">
        <f>IF(B1781="","",_xlfn.XLOOKUP(N1781,#REF!,#REF!))</f>
        <v/>
      </c>
      <c r="J1781" s="105" t="str">
        <f>IF(B1781="","",_xlfn.XLOOKUP(N1781,#REF!,芝麻工资表!B:B))</f>
        <v/>
      </c>
      <c r="K1781" s="105" t="str">
        <f t="shared" si="162"/>
        <v/>
      </c>
      <c r="L1781" s="105" t="str">
        <f t="shared" si="163"/>
        <v/>
      </c>
      <c r="M1781" s="105" t="str">
        <f>IF(Q1781="","",_xlfn.XLOOKUP(Q1781,立项!W:W,立项!H:H))</f>
        <v/>
      </c>
      <c r="N1781" s="109" t="str">
        <f t="shared" si="164"/>
        <v/>
      </c>
      <c r="O1781" s="109" t="str">
        <f t="shared" si="165"/>
        <v/>
      </c>
      <c r="P1781" s="110" t="str">
        <f t="shared" si="166"/>
        <v/>
      </c>
      <c r="Q1781" s="114" t="str">
        <f t="shared" si="167"/>
        <v/>
      </c>
      <c r="R1781" s="82"/>
      <c r="S1781" s="81"/>
      <c r="T1781" s="81"/>
      <c r="U1781" s="81"/>
    </row>
    <row r="1782" s="72" customFormat="1" customHeight="1" spans="2:21">
      <c r="B1782" s="73"/>
      <c r="C1782" s="74"/>
      <c r="D1782" s="74"/>
      <c r="E1782" s="74"/>
      <c r="F1782" s="75"/>
      <c r="G1782" s="76"/>
      <c r="H1782" s="77"/>
      <c r="I1782" s="108" t="str">
        <f>IF(B1782="","",_xlfn.XLOOKUP(N1782,#REF!,#REF!))</f>
        <v/>
      </c>
      <c r="J1782" s="105" t="str">
        <f>IF(B1782="","",_xlfn.XLOOKUP(N1782,#REF!,芝麻工资表!B:B))</f>
        <v/>
      </c>
      <c r="K1782" s="105" t="str">
        <f t="shared" si="162"/>
        <v/>
      </c>
      <c r="L1782" s="105" t="str">
        <f t="shared" si="163"/>
        <v/>
      </c>
      <c r="M1782" s="105" t="str">
        <f>IF(Q1782="","",_xlfn.XLOOKUP(Q1782,立项!W:W,立项!H:H))</f>
        <v/>
      </c>
      <c r="N1782" s="109" t="str">
        <f t="shared" si="164"/>
        <v/>
      </c>
      <c r="O1782" s="109" t="str">
        <f t="shared" si="165"/>
        <v/>
      </c>
      <c r="P1782" s="110" t="str">
        <f t="shared" si="166"/>
        <v/>
      </c>
      <c r="Q1782" s="114" t="str">
        <f t="shared" si="167"/>
        <v/>
      </c>
      <c r="R1782" s="82"/>
      <c r="S1782" s="81"/>
      <c r="T1782" s="81"/>
      <c r="U1782" s="81"/>
    </row>
    <row r="1783" s="72" customFormat="1" customHeight="1" spans="2:21">
      <c r="B1783" s="73"/>
      <c r="C1783" s="74"/>
      <c r="D1783" s="74"/>
      <c r="E1783" s="74"/>
      <c r="F1783" s="75"/>
      <c r="G1783" s="76"/>
      <c r="H1783" s="77"/>
      <c r="I1783" s="108" t="str">
        <f>IF(B1783="","",_xlfn.XLOOKUP(N1783,#REF!,#REF!))</f>
        <v/>
      </c>
      <c r="J1783" s="105" t="str">
        <f>IF(B1783="","",_xlfn.XLOOKUP(N1783,#REF!,芝麻工资表!B:B))</f>
        <v/>
      </c>
      <c r="K1783" s="105" t="str">
        <f t="shared" si="162"/>
        <v/>
      </c>
      <c r="L1783" s="105" t="str">
        <f t="shared" si="163"/>
        <v/>
      </c>
      <c r="M1783" s="105" t="str">
        <f>IF(Q1783="","",_xlfn.XLOOKUP(Q1783,立项!W:W,立项!H:H))</f>
        <v/>
      </c>
      <c r="N1783" s="109" t="str">
        <f t="shared" si="164"/>
        <v/>
      </c>
      <c r="O1783" s="109" t="str">
        <f t="shared" si="165"/>
        <v/>
      </c>
      <c r="P1783" s="110" t="str">
        <f t="shared" si="166"/>
        <v/>
      </c>
      <c r="Q1783" s="114" t="str">
        <f t="shared" si="167"/>
        <v/>
      </c>
      <c r="R1783" s="82"/>
      <c r="S1783" s="81"/>
      <c r="T1783" s="81"/>
      <c r="U1783" s="81"/>
    </row>
    <row r="1784" s="72" customFormat="1" customHeight="1" spans="2:21">
      <c r="B1784" s="73"/>
      <c r="C1784" s="74"/>
      <c r="D1784" s="74"/>
      <c r="E1784" s="74"/>
      <c r="F1784" s="75"/>
      <c r="G1784" s="76"/>
      <c r="H1784" s="77"/>
      <c r="I1784" s="108" t="str">
        <f>IF(B1784="","",_xlfn.XLOOKUP(N1784,#REF!,#REF!))</f>
        <v/>
      </c>
      <c r="J1784" s="105" t="str">
        <f>IF(B1784="","",_xlfn.XLOOKUP(N1784,#REF!,芝麻工资表!B:B))</f>
        <v/>
      </c>
      <c r="K1784" s="105" t="str">
        <f t="shared" si="162"/>
        <v/>
      </c>
      <c r="L1784" s="105" t="str">
        <f t="shared" si="163"/>
        <v/>
      </c>
      <c r="M1784" s="105" t="str">
        <f>IF(Q1784="","",_xlfn.XLOOKUP(Q1784,立项!W:W,立项!H:H))</f>
        <v/>
      </c>
      <c r="N1784" s="109" t="str">
        <f t="shared" si="164"/>
        <v/>
      </c>
      <c r="O1784" s="109" t="str">
        <f t="shared" si="165"/>
        <v/>
      </c>
      <c r="P1784" s="110" t="str">
        <f t="shared" si="166"/>
        <v/>
      </c>
      <c r="Q1784" s="114" t="str">
        <f t="shared" si="167"/>
        <v/>
      </c>
      <c r="R1784" s="82"/>
      <c r="S1784" s="81"/>
      <c r="T1784" s="81"/>
      <c r="U1784" s="81"/>
    </row>
    <row r="1785" s="72" customFormat="1" customHeight="1" spans="2:21">
      <c r="B1785" s="73"/>
      <c r="C1785" s="74"/>
      <c r="D1785" s="74"/>
      <c r="E1785" s="74"/>
      <c r="F1785" s="75"/>
      <c r="G1785" s="76"/>
      <c r="H1785" s="77"/>
      <c r="I1785" s="108" t="str">
        <f>IF(B1785="","",_xlfn.XLOOKUP(N1785,#REF!,#REF!))</f>
        <v/>
      </c>
      <c r="J1785" s="105" t="str">
        <f>IF(B1785="","",_xlfn.XLOOKUP(N1785,#REF!,芝麻工资表!B:B))</f>
        <v/>
      </c>
      <c r="K1785" s="105" t="str">
        <f t="shared" si="162"/>
        <v/>
      </c>
      <c r="L1785" s="105" t="str">
        <f t="shared" si="163"/>
        <v/>
      </c>
      <c r="M1785" s="105" t="str">
        <f>IF(Q1785="","",_xlfn.XLOOKUP(Q1785,立项!W:W,立项!H:H))</f>
        <v/>
      </c>
      <c r="N1785" s="109" t="str">
        <f t="shared" si="164"/>
        <v/>
      </c>
      <c r="O1785" s="109" t="str">
        <f t="shared" si="165"/>
        <v/>
      </c>
      <c r="P1785" s="110" t="str">
        <f t="shared" si="166"/>
        <v/>
      </c>
      <c r="Q1785" s="114" t="str">
        <f t="shared" si="167"/>
        <v/>
      </c>
      <c r="R1785" s="82"/>
      <c r="S1785" s="81"/>
      <c r="T1785" s="81"/>
      <c r="U1785" s="81"/>
    </row>
    <row r="1786" s="72" customFormat="1" customHeight="1" spans="2:21">
      <c r="B1786" s="73"/>
      <c r="C1786" s="74"/>
      <c r="D1786" s="74"/>
      <c r="E1786" s="74"/>
      <c r="F1786" s="75"/>
      <c r="G1786" s="76"/>
      <c r="H1786" s="77"/>
      <c r="I1786" s="108" t="str">
        <f>IF(B1786="","",_xlfn.XLOOKUP(N1786,#REF!,#REF!))</f>
        <v/>
      </c>
      <c r="J1786" s="105" t="str">
        <f>IF(B1786="","",_xlfn.XLOOKUP(N1786,#REF!,芝麻工资表!B:B))</f>
        <v/>
      </c>
      <c r="K1786" s="105" t="str">
        <f t="shared" si="162"/>
        <v/>
      </c>
      <c r="L1786" s="105" t="str">
        <f t="shared" si="163"/>
        <v/>
      </c>
      <c r="M1786" s="105" t="str">
        <f>IF(Q1786="","",_xlfn.XLOOKUP(Q1786,立项!W:W,立项!H:H))</f>
        <v/>
      </c>
      <c r="N1786" s="109" t="str">
        <f t="shared" si="164"/>
        <v/>
      </c>
      <c r="O1786" s="109" t="str">
        <f t="shared" si="165"/>
        <v/>
      </c>
      <c r="P1786" s="110" t="str">
        <f t="shared" si="166"/>
        <v/>
      </c>
      <c r="Q1786" s="114" t="str">
        <f t="shared" si="167"/>
        <v/>
      </c>
      <c r="R1786" s="82"/>
      <c r="S1786" s="81"/>
      <c r="T1786" s="81"/>
      <c r="U1786" s="81"/>
    </row>
    <row r="1787" s="72" customFormat="1" customHeight="1" spans="2:21">
      <c r="B1787" s="73"/>
      <c r="C1787" s="74"/>
      <c r="D1787" s="74"/>
      <c r="E1787" s="74"/>
      <c r="F1787" s="75"/>
      <c r="G1787" s="76"/>
      <c r="H1787" s="77"/>
      <c r="I1787" s="108" t="str">
        <f>IF(B1787="","",_xlfn.XLOOKUP(N1787,#REF!,#REF!))</f>
        <v/>
      </c>
      <c r="J1787" s="105" t="str">
        <f>IF(B1787="","",_xlfn.XLOOKUP(N1787,#REF!,芝麻工资表!B:B))</f>
        <v/>
      </c>
      <c r="K1787" s="105" t="str">
        <f t="shared" si="162"/>
        <v/>
      </c>
      <c r="L1787" s="105" t="str">
        <f t="shared" si="163"/>
        <v/>
      </c>
      <c r="M1787" s="105" t="str">
        <f>IF(Q1787="","",_xlfn.XLOOKUP(Q1787,立项!W:W,立项!H:H))</f>
        <v/>
      </c>
      <c r="N1787" s="109" t="str">
        <f t="shared" si="164"/>
        <v/>
      </c>
      <c r="O1787" s="109" t="str">
        <f t="shared" si="165"/>
        <v/>
      </c>
      <c r="P1787" s="110" t="str">
        <f t="shared" si="166"/>
        <v/>
      </c>
      <c r="Q1787" s="114" t="str">
        <f t="shared" si="167"/>
        <v/>
      </c>
      <c r="R1787" s="82"/>
      <c r="S1787" s="81"/>
      <c r="T1787" s="81"/>
      <c r="U1787" s="81"/>
    </row>
    <row r="1788" s="72" customFormat="1" customHeight="1" spans="2:21">
      <c r="B1788" s="73"/>
      <c r="C1788" s="74"/>
      <c r="D1788" s="74"/>
      <c r="E1788" s="74"/>
      <c r="F1788" s="75"/>
      <c r="G1788" s="76"/>
      <c r="H1788" s="77"/>
      <c r="I1788" s="108" t="str">
        <f>IF(B1788="","",_xlfn.XLOOKUP(N1788,#REF!,#REF!))</f>
        <v/>
      </c>
      <c r="J1788" s="105" t="str">
        <f>IF(B1788="","",_xlfn.XLOOKUP(N1788,#REF!,芝麻工资表!B:B))</f>
        <v/>
      </c>
      <c r="K1788" s="105" t="str">
        <f t="shared" si="162"/>
        <v/>
      </c>
      <c r="L1788" s="105" t="str">
        <f t="shared" si="163"/>
        <v/>
      </c>
      <c r="M1788" s="105" t="str">
        <f>IF(Q1788="","",_xlfn.XLOOKUP(Q1788,立项!W:W,立项!H:H))</f>
        <v/>
      </c>
      <c r="N1788" s="109" t="str">
        <f t="shared" si="164"/>
        <v/>
      </c>
      <c r="O1788" s="109" t="str">
        <f t="shared" si="165"/>
        <v/>
      </c>
      <c r="P1788" s="110" t="str">
        <f t="shared" si="166"/>
        <v/>
      </c>
      <c r="Q1788" s="114" t="str">
        <f t="shared" si="167"/>
        <v/>
      </c>
      <c r="R1788" s="82"/>
      <c r="S1788" s="81"/>
      <c r="T1788" s="81"/>
      <c r="U1788" s="81"/>
    </row>
    <row r="1789" s="72" customFormat="1" customHeight="1" spans="2:21">
      <c r="B1789" s="73"/>
      <c r="C1789" s="74"/>
      <c r="D1789" s="74"/>
      <c r="E1789" s="74"/>
      <c r="F1789" s="75"/>
      <c r="G1789" s="76"/>
      <c r="H1789" s="77"/>
      <c r="I1789" s="108" t="str">
        <f>IF(B1789="","",_xlfn.XLOOKUP(N1789,#REF!,#REF!))</f>
        <v/>
      </c>
      <c r="J1789" s="105" t="str">
        <f>IF(B1789="","",_xlfn.XLOOKUP(N1789,#REF!,芝麻工资表!B:B))</f>
        <v/>
      </c>
      <c r="K1789" s="105" t="str">
        <f t="shared" si="162"/>
        <v/>
      </c>
      <c r="L1789" s="105" t="str">
        <f t="shared" si="163"/>
        <v/>
      </c>
      <c r="M1789" s="105" t="str">
        <f>IF(Q1789="","",_xlfn.XLOOKUP(Q1789,立项!W:W,立项!H:H))</f>
        <v/>
      </c>
      <c r="N1789" s="109" t="str">
        <f t="shared" si="164"/>
        <v/>
      </c>
      <c r="O1789" s="109" t="str">
        <f t="shared" si="165"/>
        <v/>
      </c>
      <c r="P1789" s="110" t="str">
        <f t="shared" si="166"/>
        <v/>
      </c>
      <c r="Q1789" s="114" t="str">
        <f t="shared" si="167"/>
        <v/>
      </c>
      <c r="R1789" s="82"/>
      <c r="S1789" s="81"/>
      <c r="T1789" s="81"/>
      <c r="U1789" s="81"/>
    </row>
    <row r="1790" s="72" customFormat="1" customHeight="1" spans="2:21">
      <c r="B1790" s="73"/>
      <c r="C1790" s="74"/>
      <c r="D1790" s="74"/>
      <c r="E1790" s="74"/>
      <c r="F1790" s="75"/>
      <c r="G1790" s="76"/>
      <c r="H1790" s="77"/>
      <c r="I1790" s="108" t="str">
        <f>IF(B1790="","",_xlfn.XLOOKUP(N1790,#REF!,#REF!))</f>
        <v/>
      </c>
      <c r="J1790" s="105" t="str">
        <f>IF(B1790="","",_xlfn.XLOOKUP(N1790,#REF!,芝麻工资表!B:B))</f>
        <v/>
      </c>
      <c r="K1790" s="105" t="str">
        <f t="shared" si="162"/>
        <v/>
      </c>
      <c r="L1790" s="105" t="str">
        <f t="shared" si="163"/>
        <v/>
      </c>
      <c r="M1790" s="105" t="str">
        <f>IF(Q1790="","",_xlfn.XLOOKUP(Q1790,立项!W:W,立项!H:H))</f>
        <v/>
      </c>
      <c r="N1790" s="109" t="str">
        <f t="shared" si="164"/>
        <v/>
      </c>
      <c r="O1790" s="109" t="str">
        <f t="shared" si="165"/>
        <v/>
      </c>
      <c r="P1790" s="110" t="str">
        <f t="shared" si="166"/>
        <v/>
      </c>
      <c r="Q1790" s="114" t="str">
        <f t="shared" si="167"/>
        <v/>
      </c>
      <c r="R1790" s="82"/>
      <c r="S1790" s="81"/>
      <c r="T1790" s="81"/>
      <c r="U1790" s="81"/>
    </row>
    <row r="1791" s="72" customFormat="1" customHeight="1" spans="2:21">
      <c r="B1791" s="73"/>
      <c r="C1791" s="74"/>
      <c r="D1791" s="74"/>
      <c r="E1791" s="74"/>
      <c r="F1791" s="75"/>
      <c r="G1791" s="76"/>
      <c r="H1791" s="77"/>
      <c r="I1791" s="108" t="str">
        <f>IF(B1791="","",_xlfn.XLOOKUP(N1791,#REF!,#REF!))</f>
        <v/>
      </c>
      <c r="J1791" s="105" t="str">
        <f>IF(B1791="","",_xlfn.XLOOKUP(N1791,#REF!,芝麻工资表!B:B))</f>
        <v/>
      </c>
      <c r="K1791" s="105" t="str">
        <f t="shared" si="162"/>
        <v/>
      </c>
      <c r="L1791" s="105" t="str">
        <f t="shared" si="163"/>
        <v/>
      </c>
      <c r="M1791" s="105" t="str">
        <f>IF(Q1791="","",_xlfn.XLOOKUP(Q1791,立项!W:W,立项!H:H))</f>
        <v/>
      </c>
      <c r="N1791" s="109" t="str">
        <f t="shared" si="164"/>
        <v/>
      </c>
      <c r="O1791" s="109" t="str">
        <f t="shared" si="165"/>
        <v/>
      </c>
      <c r="P1791" s="110" t="str">
        <f t="shared" si="166"/>
        <v/>
      </c>
      <c r="Q1791" s="114" t="str">
        <f t="shared" si="167"/>
        <v/>
      </c>
      <c r="R1791" s="82"/>
      <c r="S1791" s="81"/>
      <c r="T1791" s="81"/>
      <c r="U1791" s="81"/>
    </row>
    <row r="1792" s="72" customFormat="1" customHeight="1" spans="2:21">
      <c r="B1792" s="73"/>
      <c r="C1792" s="74"/>
      <c r="D1792" s="74"/>
      <c r="E1792" s="74"/>
      <c r="F1792" s="75"/>
      <c r="G1792" s="76"/>
      <c r="H1792" s="77"/>
      <c r="I1792" s="108" t="str">
        <f>IF(B1792="","",_xlfn.XLOOKUP(N1792,#REF!,#REF!))</f>
        <v/>
      </c>
      <c r="J1792" s="105" t="str">
        <f>IF(B1792="","",_xlfn.XLOOKUP(N1792,#REF!,芝麻工资表!B:B))</f>
        <v/>
      </c>
      <c r="K1792" s="105" t="str">
        <f t="shared" si="162"/>
        <v/>
      </c>
      <c r="L1792" s="105" t="str">
        <f t="shared" si="163"/>
        <v/>
      </c>
      <c r="M1792" s="105" t="str">
        <f>IF(Q1792="","",_xlfn.XLOOKUP(Q1792,立项!W:W,立项!H:H))</f>
        <v/>
      </c>
      <c r="N1792" s="109" t="str">
        <f t="shared" si="164"/>
        <v/>
      </c>
      <c r="O1792" s="109" t="str">
        <f t="shared" si="165"/>
        <v/>
      </c>
      <c r="P1792" s="110" t="str">
        <f t="shared" si="166"/>
        <v/>
      </c>
      <c r="Q1792" s="114" t="str">
        <f t="shared" si="167"/>
        <v/>
      </c>
      <c r="R1792" s="82"/>
      <c r="S1792" s="81"/>
      <c r="T1792" s="81"/>
      <c r="U1792" s="81"/>
    </row>
    <row r="1793" s="72" customFormat="1" customHeight="1" spans="2:21">
      <c r="B1793" s="73"/>
      <c r="C1793" s="74"/>
      <c r="D1793" s="74"/>
      <c r="E1793" s="74"/>
      <c r="F1793" s="75"/>
      <c r="G1793" s="76"/>
      <c r="H1793" s="77"/>
      <c r="I1793" s="108" t="str">
        <f>IF(B1793="","",_xlfn.XLOOKUP(N1793,#REF!,#REF!))</f>
        <v/>
      </c>
      <c r="J1793" s="105" t="str">
        <f>IF(B1793="","",_xlfn.XLOOKUP(N1793,#REF!,芝麻工资表!B:B))</f>
        <v/>
      </c>
      <c r="K1793" s="105" t="str">
        <f t="shared" si="162"/>
        <v/>
      </c>
      <c r="L1793" s="105" t="str">
        <f t="shared" si="163"/>
        <v/>
      </c>
      <c r="M1793" s="105" t="str">
        <f>IF(Q1793="","",_xlfn.XLOOKUP(Q1793,立项!W:W,立项!H:H))</f>
        <v/>
      </c>
      <c r="N1793" s="109" t="str">
        <f t="shared" si="164"/>
        <v/>
      </c>
      <c r="O1793" s="109" t="str">
        <f t="shared" si="165"/>
        <v/>
      </c>
      <c r="P1793" s="110" t="str">
        <f t="shared" si="166"/>
        <v/>
      </c>
      <c r="Q1793" s="114" t="str">
        <f t="shared" si="167"/>
        <v/>
      </c>
      <c r="R1793" s="82"/>
      <c r="S1793" s="81"/>
      <c r="T1793" s="81"/>
      <c r="U1793" s="81"/>
    </row>
    <row r="1794" s="72" customFormat="1" customHeight="1" spans="2:21">
      <c r="B1794" s="73"/>
      <c r="C1794" s="74"/>
      <c r="D1794" s="74"/>
      <c r="E1794" s="74"/>
      <c r="F1794" s="75"/>
      <c r="G1794" s="76"/>
      <c r="H1794" s="77"/>
      <c r="I1794" s="108" t="str">
        <f>IF(B1794="","",_xlfn.XLOOKUP(N1794,#REF!,#REF!))</f>
        <v/>
      </c>
      <c r="J1794" s="105" t="str">
        <f>IF(B1794="","",_xlfn.XLOOKUP(N1794,#REF!,芝麻工资表!B:B))</f>
        <v/>
      </c>
      <c r="K1794" s="105" t="str">
        <f t="shared" ref="K1794:K1857" si="168">IF(F1794="","",F1794-L1794)</f>
        <v/>
      </c>
      <c r="L1794" s="105" t="str">
        <f t="shared" ref="L1794:L1857" si="169">IF(F1794="","",F1794*G1794/(1+G1794))</f>
        <v/>
      </c>
      <c r="M1794" s="105" t="str">
        <f>IF(Q1794="","",_xlfn.XLOOKUP(Q1794,立项!W:W,立项!H:H))</f>
        <v/>
      </c>
      <c r="N1794" s="109" t="str">
        <f t="shared" ref="N1794:N1857" si="170">IF(H1794="","",LEFT(B1794,7))</f>
        <v/>
      </c>
      <c r="O1794" s="109" t="str">
        <f t="shared" ref="O1794:O1857" si="171">IF(H1794="","",MONTH(H1794))</f>
        <v/>
      </c>
      <c r="P1794" s="110" t="str">
        <f t="shared" ref="P1794:P1857" si="172">IF(H1794="","",DAY(H1794))</f>
        <v/>
      </c>
      <c r="Q1794" s="114" t="str">
        <f t="shared" ref="Q1794:Q1857" si="173">IF(B1794="","",MID(B1794,9,16))</f>
        <v/>
      </c>
      <c r="R1794" s="82"/>
      <c r="S1794" s="81"/>
      <c r="T1794" s="81"/>
      <c r="U1794" s="81"/>
    </row>
    <row r="1795" s="72" customFormat="1" customHeight="1" spans="2:21">
      <c r="B1795" s="73"/>
      <c r="C1795" s="74"/>
      <c r="D1795" s="74"/>
      <c r="E1795" s="74"/>
      <c r="F1795" s="75"/>
      <c r="G1795" s="76"/>
      <c r="H1795" s="77"/>
      <c r="I1795" s="108" t="str">
        <f>IF(B1795="","",_xlfn.XLOOKUP(N1795,#REF!,#REF!))</f>
        <v/>
      </c>
      <c r="J1795" s="105" t="str">
        <f>IF(B1795="","",_xlfn.XLOOKUP(N1795,#REF!,芝麻工资表!B:B))</f>
        <v/>
      </c>
      <c r="K1795" s="105" t="str">
        <f t="shared" si="168"/>
        <v/>
      </c>
      <c r="L1795" s="105" t="str">
        <f t="shared" si="169"/>
        <v/>
      </c>
      <c r="M1795" s="105" t="str">
        <f>IF(Q1795="","",_xlfn.XLOOKUP(Q1795,立项!W:W,立项!H:H))</f>
        <v/>
      </c>
      <c r="N1795" s="109" t="str">
        <f t="shared" si="170"/>
        <v/>
      </c>
      <c r="O1795" s="109" t="str">
        <f t="shared" si="171"/>
        <v/>
      </c>
      <c r="P1795" s="110" t="str">
        <f t="shared" si="172"/>
        <v/>
      </c>
      <c r="Q1795" s="114" t="str">
        <f t="shared" si="173"/>
        <v/>
      </c>
      <c r="R1795" s="82"/>
      <c r="S1795" s="81"/>
      <c r="T1795" s="81"/>
      <c r="U1795" s="81"/>
    </row>
    <row r="1796" s="72" customFormat="1" customHeight="1" spans="2:21">
      <c r="B1796" s="73"/>
      <c r="C1796" s="74"/>
      <c r="D1796" s="74"/>
      <c r="E1796" s="74"/>
      <c r="F1796" s="75"/>
      <c r="G1796" s="76"/>
      <c r="H1796" s="77"/>
      <c r="I1796" s="108" t="str">
        <f>IF(B1796="","",_xlfn.XLOOKUP(N1796,#REF!,#REF!))</f>
        <v/>
      </c>
      <c r="J1796" s="105" t="str">
        <f>IF(B1796="","",_xlfn.XLOOKUP(N1796,#REF!,芝麻工资表!B:B))</f>
        <v/>
      </c>
      <c r="K1796" s="105" t="str">
        <f t="shared" si="168"/>
        <v/>
      </c>
      <c r="L1796" s="105" t="str">
        <f t="shared" si="169"/>
        <v/>
      </c>
      <c r="M1796" s="105" t="str">
        <f>IF(Q1796="","",_xlfn.XLOOKUP(Q1796,立项!W:W,立项!H:H))</f>
        <v/>
      </c>
      <c r="N1796" s="109" t="str">
        <f t="shared" si="170"/>
        <v/>
      </c>
      <c r="O1796" s="109" t="str">
        <f t="shared" si="171"/>
        <v/>
      </c>
      <c r="P1796" s="110" t="str">
        <f t="shared" si="172"/>
        <v/>
      </c>
      <c r="Q1796" s="114" t="str">
        <f t="shared" si="173"/>
        <v/>
      </c>
      <c r="R1796" s="82"/>
      <c r="S1796" s="81"/>
      <c r="T1796" s="81"/>
      <c r="U1796" s="81"/>
    </row>
    <row r="1797" s="72" customFormat="1" customHeight="1" spans="2:21">
      <c r="B1797" s="73"/>
      <c r="C1797" s="74"/>
      <c r="D1797" s="74"/>
      <c r="E1797" s="74"/>
      <c r="F1797" s="75"/>
      <c r="G1797" s="76"/>
      <c r="H1797" s="77"/>
      <c r="I1797" s="108" t="str">
        <f>IF(B1797="","",_xlfn.XLOOKUP(N1797,#REF!,#REF!))</f>
        <v/>
      </c>
      <c r="J1797" s="105" t="str">
        <f>IF(B1797="","",_xlfn.XLOOKUP(N1797,#REF!,芝麻工资表!B:B))</f>
        <v/>
      </c>
      <c r="K1797" s="105" t="str">
        <f t="shared" si="168"/>
        <v/>
      </c>
      <c r="L1797" s="105" t="str">
        <f t="shared" si="169"/>
        <v/>
      </c>
      <c r="M1797" s="105" t="str">
        <f>IF(Q1797="","",_xlfn.XLOOKUP(Q1797,立项!W:W,立项!H:H))</f>
        <v/>
      </c>
      <c r="N1797" s="109" t="str">
        <f t="shared" si="170"/>
        <v/>
      </c>
      <c r="O1797" s="109" t="str">
        <f t="shared" si="171"/>
        <v/>
      </c>
      <c r="P1797" s="110" t="str">
        <f t="shared" si="172"/>
        <v/>
      </c>
      <c r="Q1797" s="114" t="str">
        <f t="shared" si="173"/>
        <v/>
      </c>
      <c r="R1797" s="82"/>
      <c r="S1797" s="81"/>
      <c r="T1797" s="81"/>
      <c r="U1797" s="81"/>
    </row>
    <row r="1798" s="72" customFormat="1" customHeight="1" spans="2:21">
      <c r="B1798" s="73"/>
      <c r="C1798" s="74"/>
      <c r="D1798" s="74"/>
      <c r="E1798" s="74"/>
      <c r="F1798" s="75"/>
      <c r="G1798" s="76"/>
      <c r="H1798" s="77"/>
      <c r="I1798" s="108" t="str">
        <f>IF(B1798="","",_xlfn.XLOOKUP(N1798,#REF!,#REF!))</f>
        <v/>
      </c>
      <c r="J1798" s="105" t="str">
        <f>IF(B1798="","",_xlfn.XLOOKUP(N1798,#REF!,芝麻工资表!B:B))</f>
        <v/>
      </c>
      <c r="K1798" s="105" t="str">
        <f t="shared" si="168"/>
        <v/>
      </c>
      <c r="L1798" s="105" t="str">
        <f t="shared" si="169"/>
        <v/>
      </c>
      <c r="M1798" s="105" t="str">
        <f>IF(Q1798="","",_xlfn.XLOOKUP(Q1798,立项!W:W,立项!H:H))</f>
        <v/>
      </c>
      <c r="N1798" s="109" t="str">
        <f t="shared" si="170"/>
        <v/>
      </c>
      <c r="O1798" s="109" t="str">
        <f t="shared" si="171"/>
        <v/>
      </c>
      <c r="P1798" s="110" t="str">
        <f t="shared" si="172"/>
        <v/>
      </c>
      <c r="Q1798" s="114" t="str">
        <f t="shared" si="173"/>
        <v/>
      </c>
      <c r="R1798" s="82"/>
      <c r="S1798" s="81"/>
      <c r="T1798" s="81"/>
      <c r="U1798" s="81"/>
    </row>
    <row r="1799" s="72" customFormat="1" customHeight="1" spans="2:21">
      <c r="B1799" s="73"/>
      <c r="C1799" s="74"/>
      <c r="D1799" s="74"/>
      <c r="E1799" s="74"/>
      <c r="F1799" s="75"/>
      <c r="G1799" s="76"/>
      <c r="H1799" s="77"/>
      <c r="I1799" s="108" t="str">
        <f>IF(B1799="","",_xlfn.XLOOKUP(N1799,#REF!,#REF!))</f>
        <v/>
      </c>
      <c r="J1799" s="105" t="str">
        <f>IF(B1799="","",_xlfn.XLOOKUP(N1799,#REF!,芝麻工资表!B:B))</f>
        <v/>
      </c>
      <c r="K1799" s="105" t="str">
        <f t="shared" si="168"/>
        <v/>
      </c>
      <c r="L1799" s="105" t="str">
        <f t="shared" si="169"/>
        <v/>
      </c>
      <c r="M1799" s="105" t="str">
        <f>IF(Q1799="","",_xlfn.XLOOKUP(Q1799,立项!W:W,立项!H:H))</f>
        <v/>
      </c>
      <c r="N1799" s="109" t="str">
        <f t="shared" si="170"/>
        <v/>
      </c>
      <c r="O1799" s="109" t="str">
        <f t="shared" si="171"/>
        <v/>
      </c>
      <c r="P1799" s="110" t="str">
        <f t="shared" si="172"/>
        <v/>
      </c>
      <c r="Q1799" s="114" t="str">
        <f t="shared" si="173"/>
        <v/>
      </c>
      <c r="R1799" s="82"/>
      <c r="S1799" s="81"/>
      <c r="T1799" s="81"/>
      <c r="U1799" s="81"/>
    </row>
    <row r="1800" s="72" customFormat="1" customHeight="1" spans="2:21">
      <c r="B1800" s="73"/>
      <c r="C1800" s="74"/>
      <c r="D1800" s="74"/>
      <c r="E1800" s="74"/>
      <c r="F1800" s="75"/>
      <c r="G1800" s="76"/>
      <c r="H1800" s="77"/>
      <c r="I1800" s="108" t="str">
        <f>IF(B1800="","",_xlfn.XLOOKUP(N1800,#REF!,#REF!))</f>
        <v/>
      </c>
      <c r="J1800" s="105" t="str">
        <f>IF(B1800="","",_xlfn.XLOOKUP(N1800,#REF!,芝麻工资表!B:B))</f>
        <v/>
      </c>
      <c r="K1800" s="105" t="str">
        <f t="shared" si="168"/>
        <v/>
      </c>
      <c r="L1800" s="105" t="str">
        <f t="shared" si="169"/>
        <v/>
      </c>
      <c r="M1800" s="105" t="str">
        <f>IF(Q1800="","",_xlfn.XLOOKUP(Q1800,立项!W:W,立项!H:H))</f>
        <v/>
      </c>
      <c r="N1800" s="109" t="str">
        <f t="shared" si="170"/>
        <v/>
      </c>
      <c r="O1800" s="109" t="str">
        <f t="shared" si="171"/>
        <v/>
      </c>
      <c r="P1800" s="110" t="str">
        <f t="shared" si="172"/>
        <v/>
      </c>
      <c r="Q1800" s="114" t="str">
        <f t="shared" si="173"/>
        <v/>
      </c>
      <c r="R1800" s="82"/>
      <c r="S1800" s="81"/>
      <c r="T1800" s="81"/>
      <c r="U1800" s="81"/>
    </row>
    <row r="1801" s="72" customFormat="1" customHeight="1" spans="2:21">
      <c r="B1801" s="73"/>
      <c r="C1801" s="74"/>
      <c r="D1801" s="74"/>
      <c r="E1801" s="74"/>
      <c r="F1801" s="75"/>
      <c r="G1801" s="76"/>
      <c r="H1801" s="77"/>
      <c r="I1801" s="108" t="str">
        <f>IF(B1801="","",_xlfn.XLOOKUP(N1801,#REF!,#REF!))</f>
        <v/>
      </c>
      <c r="J1801" s="105" t="str">
        <f>IF(B1801="","",_xlfn.XLOOKUP(N1801,#REF!,芝麻工资表!B:B))</f>
        <v/>
      </c>
      <c r="K1801" s="105" t="str">
        <f t="shared" si="168"/>
        <v/>
      </c>
      <c r="L1801" s="105" t="str">
        <f t="shared" si="169"/>
        <v/>
      </c>
      <c r="M1801" s="105" t="str">
        <f>IF(Q1801="","",_xlfn.XLOOKUP(Q1801,立项!W:W,立项!H:H))</f>
        <v/>
      </c>
      <c r="N1801" s="109" t="str">
        <f t="shared" si="170"/>
        <v/>
      </c>
      <c r="O1801" s="109" t="str">
        <f t="shared" si="171"/>
        <v/>
      </c>
      <c r="P1801" s="110" t="str">
        <f t="shared" si="172"/>
        <v/>
      </c>
      <c r="Q1801" s="114" t="str">
        <f t="shared" si="173"/>
        <v/>
      </c>
      <c r="R1801" s="82"/>
      <c r="S1801" s="81"/>
      <c r="T1801" s="81"/>
      <c r="U1801" s="81"/>
    </row>
    <row r="1802" s="72" customFormat="1" customHeight="1" spans="2:21">
      <c r="B1802" s="73"/>
      <c r="C1802" s="74"/>
      <c r="D1802" s="74"/>
      <c r="E1802" s="74"/>
      <c r="F1802" s="75"/>
      <c r="G1802" s="76"/>
      <c r="H1802" s="77"/>
      <c r="I1802" s="108" t="str">
        <f>IF(B1802="","",_xlfn.XLOOKUP(N1802,#REF!,#REF!))</f>
        <v/>
      </c>
      <c r="J1802" s="105" t="str">
        <f>IF(B1802="","",_xlfn.XLOOKUP(N1802,#REF!,芝麻工资表!B:B))</f>
        <v/>
      </c>
      <c r="K1802" s="105" t="str">
        <f t="shared" si="168"/>
        <v/>
      </c>
      <c r="L1802" s="105" t="str">
        <f t="shared" si="169"/>
        <v/>
      </c>
      <c r="M1802" s="105" t="str">
        <f>IF(Q1802="","",_xlfn.XLOOKUP(Q1802,立项!W:W,立项!H:H))</f>
        <v/>
      </c>
      <c r="N1802" s="109" t="str">
        <f t="shared" si="170"/>
        <v/>
      </c>
      <c r="O1802" s="109" t="str">
        <f t="shared" si="171"/>
        <v/>
      </c>
      <c r="P1802" s="110" t="str">
        <f t="shared" si="172"/>
        <v/>
      </c>
      <c r="Q1802" s="114" t="str">
        <f t="shared" si="173"/>
        <v/>
      </c>
      <c r="R1802" s="82"/>
      <c r="S1802" s="81"/>
      <c r="T1802" s="81"/>
      <c r="U1802" s="81"/>
    </row>
    <row r="1803" s="72" customFormat="1" customHeight="1" spans="2:21">
      <c r="B1803" s="73"/>
      <c r="C1803" s="74"/>
      <c r="D1803" s="74"/>
      <c r="E1803" s="74"/>
      <c r="F1803" s="75"/>
      <c r="G1803" s="76"/>
      <c r="H1803" s="77"/>
      <c r="I1803" s="108" t="str">
        <f>IF(B1803="","",_xlfn.XLOOKUP(N1803,#REF!,#REF!))</f>
        <v/>
      </c>
      <c r="J1803" s="105" t="str">
        <f>IF(B1803="","",_xlfn.XLOOKUP(N1803,#REF!,芝麻工资表!B:B))</f>
        <v/>
      </c>
      <c r="K1803" s="105" t="str">
        <f t="shared" si="168"/>
        <v/>
      </c>
      <c r="L1803" s="105" t="str">
        <f t="shared" si="169"/>
        <v/>
      </c>
      <c r="M1803" s="105" t="str">
        <f>IF(Q1803="","",_xlfn.XLOOKUP(Q1803,立项!W:W,立项!H:H))</f>
        <v/>
      </c>
      <c r="N1803" s="109" t="str">
        <f t="shared" si="170"/>
        <v/>
      </c>
      <c r="O1803" s="109" t="str">
        <f t="shared" si="171"/>
        <v/>
      </c>
      <c r="P1803" s="110" t="str">
        <f t="shared" si="172"/>
        <v/>
      </c>
      <c r="Q1803" s="114" t="str">
        <f t="shared" si="173"/>
        <v/>
      </c>
      <c r="R1803" s="82"/>
      <c r="S1803" s="81"/>
      <c r="T1803" s="81"/>
      <c r="U1803" s="81"/>
    </row>
    <row r="1804" s="72" customFormat="1" customHeight="1" spans="2:21">
      <c r="B1804" s="73"/>
      <c r="C1804" s="74"/>
      <c r="D1804" s="74"/>
      <c r="E1804" s="74"/>
      <c r="F1804" s="75"/>
      <c r="G1804" s="76"/>
      <c r="H1804" s="77"/>
      <c r="I1804" s="108" t="str">
        <f>IF(B1804="","",_xlfn.XLOOKUP(N1804,#REF!,#REF!))</f>
        <v/>
      </c>
      <c r="J1804" s="105" t="str">
        <f>IF(B1804="","",_xlfn.XLOOKUP(N1804,#REF!,芝麻工资表!B:B))</f>
        <v/>
      </c>
      <c r="K1804" s="105" t="str">
        <f t="shared" si="168"/>
        <v/>
      </c>
      <c r="L1804" s="105" t="str">
        <f t="shared" si="169"/>
        <v/>
      </c>
      <c r="M1804" s="105" t="str">
        <f>IF(Q1804="","",_xlfn.XLOOKUP(Q1804,立项!W:W,立项!H:H))</f>
        <v/>
      </c>
      <c r="N1804" s="109" t="str">
        <f t="shared" si="170"/>
        <v/>
      </c>
      <c r="O1804" s="109" t="str">
        <f t="shared" si="171"/>
        <v/>
      </c>
      <c r="P1804" s="110" t="str">
        <f t="shared" si="172"/>
        <v/>
      </c>
      <c r="Q1804" s="114" t="str">
        <f t="shared" si="173"/>
        <v/>
      </c>
      <c r="R1804" s="82"/>
      <c r="S1804" s="81"/>
      <c r="T1804" s="81"/>
      <c r="U1804" s="81"/>
    </row>
    <row r="1805" s="72" customFormat="1" customHeight="1" spans="2:21">
      <c r="B1805" s="73"/>
      <c r="C1805" s="74"/>
      <c r="D1805" s="74"/>
      <c r="E1805" s="74"/>
      <c r="F1805" s="75"/>
      <c r="G1805" s="76"/>
      <c r="H1805" s="77"/>
      <c r="I1805" s="108" t="str">
        <f>IF(B1805="","",_xlfn.XLOOKUP(N1805,#REF!,#REF!))</f>
        <v/>
      </c>
      <c r="J1805" s="105" t="str">
        <f>IF(B1805="","",_xlfn.XLOOKUP(N1805,#REF!,芝麻工资表!B:B))</f>
        <v/>
      </c>
      <c r="K1805" s="105" t="str">
        <f t="shared" si="168"/>
        <v/>
      </c>
      <c r="L1805" s="105" t="str">
        <f t="shared" si="169"/>
        <v/>
      </c>
      <c r="M1805" s="105" t="str">
        <f>IF(Q1805="","",_xlfn.XLOOKUP(Q1805,立项!W:W,立项!H:H))</f>
        <v/>
      </c>
      <c r="N1805" s="109" t="str">
        <f t="shared" si="170"/>
        <v/>
      </c>
      <c r="O1805" s="109" t="str">
        <f t="shared" si="171"/>
        <v/>
      </c>
      <c r="P1805" s="110" t="str">
        <f t="shared" si="172"/>
        <v/>
      </c>
      <c r="Q1805" s="114" t="str">
        <f t="shared" si="173"/>
        <v/>
      </c>
      <c r="R1805" s="82"/>
      <c r="S1805" s="81"/>
      <c r="T1805" s="81"/>
      <c r="U1805" s="81"/>
    </row>
    <row r="1806" s="72" customFormat="1" customHeight="1" spans="2:21">
      <c r="B1806" s="73"/>
      <c r="C1806" s="74"/>
      <c r="D1806" s="74"/>
      <c r="E1806" s="74"/>
      <c r="F1806" s="75"/>
      <c r="G1806" s="76"/>
      <c r="H1806" s="77"/>
      <c r="I1806" s="108" t="str">
        <f>IF(B1806="","",_xlfn.XLOOKUP(N1806,#REF!,#REF!))</f>
        <v/>
      </c>
      <c r="J1806" s="105" t="str">
        <f>IF(B1806="","",_xlfn.XLOOKUP(N1806,#REF!,芝麻工资表!B:B))</f>
        <v/>
      </c>
      <c r="K1806" s="105" t="str">
        <f t="shared" si="168"/>
        <v/>
      </c>
      <c r="L1806" s="105" t="str">
        <f t="shared" si="169"/>
        <v/>
      </c>
      <c r="M1806" s="105" t="str">
        <f>IF(Q1806="","",_xlfn.XLOOKUP(Q1806,立项!W:W,立项!H:H))</f>
        <v/>
      </c>
      <c r="N1806" s="109" t="str">
        <f t="shared" si="170"/>
        <v/>
      </c>
      <c r="O1806" s="109" t="str">
        <f t="shared" si="171"/>
        <v/>
      </c>
      <c r="P1806" s="110" t="str">
        <f t="shared" si="172"/>
        <v/>
      </c>
      <c r="Q1806" s="114" t="str">
        <f t="shared" si="173"/>
        <v/>
      </c>
      <c r="R1806" s="82"/>
      <c r="S1806" s="81"/>
      <c r="T1806" s="81"/>
      <c r="U1806" s="81"/>
    </row>
    <row r="1807" s="72" customFormat="1" customHeight="1" spans="2:21">
      <c r="B1807" s="73"/>
      <c r="C1807" s="74"/>
      <c r="D1807" s="74"/>
      <c r="E1807" s="74"/>
      <c r="F1807" s="75"/>
      <c r="G1807" s="76"/>
      <c r="H1807" s="77"/>
      <c r="I1807" s="108" t="str">
        <f>IF(B1807="","",_xlfn.XLOOKUP(N1807,#REF!,#REF!))</f>
        <v/>
      </c>
      <c r="J1807" s="105" t="str">
        <f>IF(B1807="","",_xlfn.XLOOKUP(N1807,#REF!,芝麻工资表!B:B))</f>
        <v/>
      </c>
      <c r="K1807" s="105" t="str">
        <f t="shared" si="168"/>
        <v/>
      </c>
      <c r="L1807" s="105" t="str">
        <f t="shared" si="169"/>
        <v/>
      </c>
      <c r="M1807" s="105" t="str">
        <f>IF(Q1807="","",_xlfn.XLOOKUP(Q1807,立项!W:W,立项!H:H))</f>
        <v/>
      </c>
      <c r="N1807" s="109" t="str">
        <f t="shared" si="170"/>
        <v/>
      </c>
      <c r="O1807" s="109" t="str">
        <f t="shared" si="171"/>
        <v/>
      </c>
      <c r="P1807" s="110" t="str">
        <f t="shared" si="172"/>
        <v/>
      </c>
      <c r="Q1807" s="114" t="str">
        <f t="shared" si="173"/>
        <v/>
      </c>
      <c r="R1807" s="82"/>
      <c r="S1807" s="81"/>
      <c r="T1807" s="81"/>
      <c r="U1807" s="81"/>
    </row>
    <row r="1808" s="72" customFormat="1" customHeight="1" spans="2:21">
      <c r="B1808" s="73"/>
      <c r="C1808" s="74"/>
      <c r="D1808" s="74"/>
      <c r="E1808" s="74"/>
      <c r="F1808" s="75"/>
      <c r="G1808" s="76"/>
      <c r="H1808" s="77"/>
      <c r="I1808" s="108" t="str">
        <f>IF(B1808="","",_xlfn.XLOOKUP(N1808,#REF!,#REF!))</f>
        <v/>
      </c>
      <c r="J1808" s="105" t="str">
        <f>IF(B1808="","",_xlfn.XLOOKUP(N1808,#REF!,芝麻工资表!B:B))</f>
        <v/>
      </c>
      <c r="K1808" s="105" t="str">
        <f t="shared" si="168"/>
        <v/>
      </c>
      <c r="L1808" s="105" t="str">
        <f t="shared" si="169"/>
        <v/>
      </c>
      <c r="M1808" s="105" t="str">
        <f>IF(Q1808="","",_xlfn.XLOOKUP(Q1808,立项!W:W,立项!H:H))</f>
        <v/>
      </c>
      <c r="N1808" s="109" t="str">
        <f t="shared" si="170"/>
        <v/>
      </c>
      <c r="O1808" s="109" t="str">
        <f t="shared" si="171"/>
        <v/>
      </c>
      <c r="P1808" s="110" t="str">
        <f t="shared" si="172"/>
        <v/>
      </c>
      <c r="Q1808" s="114" t="str">
        <f t="shared" si="173"/>
        <v/>
      </c>
      <c r="R1808" s="82"/>
      <c r="S1808" s="81"/>
      <c r="T1808" s="81"/>
      <c r="U1808" s="81"/>
    </row>
    <row r="1809" s="72" customFormat="1" customHeight="1" spans="2:21">
      <c r="B1809" s="73"/>
      <c r="C1809" s="74"/>
      <c r="D1809" s="74"/>
      <c r="E1809" s="74"/>
      <c r="F1809" s="75"/>
      <c r="G1809" s="76"/>
      <c r="H1809" s="77"/>
      <c r="I1809" s="108" t="str">
        <f>IF(B1809="","",_xlfn.XLOOKUP(N1809,#REF!,#REF!))</f>
        <v/>
      </c>
      <c r="J1809" s="105" t="str">
        <f>IF(B1809="","",_xlfn.XLOOKUP(N1809,#REF!,芝麻工资表!B:B))</f>
        <v/>
      </c>
      <c r="K1809" s="105" t="str">
        <f t="shared" si="168"/>
        <v/>
      </c>
      <c r="L1809" s="105" t="str">
        <f t="shared" si="169"/>
        <v/>
      </c>
      <c r="M1809" s="105" t="str">
        <f>IF(Q1809="","",_xlfn.XLOOKUP(Q1809,立项!W:W,立项!H:H))</f>
        <v/>
      </c>
      <c r="N1809" s="109" t="str">
        <f t="shared" si="170"/>
        <v/>
      </c>
      <c r="O1809" s="109" t="str">
        <f t="shared" si="171"/>
        <v/>
      </c>
      <c r="P1809" s="110" t="str">
        <f t="shared" si="172"/>
        <v/>
      </c>
      <c r="Q1809" s="114" t="str">
        <f t="shared" si="173"/>
        <v/>
      </c>
      <c r="R1809" s="82"/>
      <c r="S1809" s="81"/>
      <c r="T1809" s="81"/>
      <c r="U1809" s="81"/>
    </row>
    <row r="1810" s="72" customFormat="1" customHeight="1" spans="2:21">
      <c r="B1810" s="73"/>
      <c r="C1810" s="74"/>
      <c r="D1810" s="74"/>
      <c r="E1810" s="74"/>
      <c r="F1810" s="75"/>
      <c r="G1810" s="76"/>
      <c r="H1810" s="77"/>
      <c r="I1810" s="108" t="str">
        <f>IF(B1810="","",_xlfn.XLOOKUP(N1810,#REF!,#REF!))</f>
        <v/>
      </c>
      <c r="J1810" s="105" t="str">
        <f>IF(B1810="","",_xlfn.XLOOKUP(N1810,#REF!,芝麻工资表!B:B))</f>
        <v/>
      </c>
      <c r="K1810" s="105" t="str">
        <f t="shared" si="168"/>
        <v/>
      </c>
      <c r="L1810" s="105" t="str">
        <f t="shared" si="169"/>
        <v/>
      </c>
      <c r="M1810" s="105" t="str">
        <f>IF(Q1810="","",_xlfn.XLOOKUP(Q1810,立项!W:W,立项!H:H))</f>
        <v/>
      </c>
      <c r="N1810" s="109" t="str">
        <f t="shared" si="170"/>
        <v/>
      </c>
      <c r="O1810" s="109" t="str">
        <f t="shared" si="171"/>
        <v/>
      </c>
      <c r="P1810" s="110" t="str">
        <f t="shared" si="172"/>
        <v/>
      </c>
      <c r="Q1810" s="114" t="str">
        <f t="shared" si="173"/>
        <v/>
      </c>
      <c r="R1810" s="82"/>
      <c r="S1810" s="81"/>
      <c r="T1810" s="81"/>
      <c r="U1810" s="81"/>
    </row>
    <row r="1811" s="72" customFormat="1" customHeight="1" spans="2:21">
      <c r="B1811" s="73"/>
      <c r="C1811" s="74"/>
      <c r="D1811" s="74"/>
      <c r="E1811" s="74"/>
      <c r="F1811" s="75"/>
      <c r="G1811" s="76"/>
      <c r="H1811" s="77"/>
      <c r="I1811" s="108" t="str">
        <f>IF(B1811="","",_xlfn.XLOOKUP(N1811,#REF!,#REF!))</f>
        <v/>
      </c>
      <c r="J1811" s="105" t="str">
        <f>IF(B1811="","",_xlfn.XLOOKUP(N1811,#REF!,芝麻工资表!B:B))</f>
        <v/>
      </c>
      <c r="K1811" s="105" t="str">
        <f t="shared" si="168"/>
        <v/>
      </c>
      <c r="L1811" s="105" t="str">
        <f t="shared" si="169"/>
        <v/>
      </c>
      <c r="M1811" s="105" t="str">
        <f>IF(Q1811="","",_xlfn.XLOOKUP(Q1811,立项!W:W,立项!H:H))</f>
        <v/>
      </c>
      <c r="N1811" s="109" t="str">
        <f t="shared" si="170"/>
        <v/>
      </c>
      <c r="O1811" s="109" t="str">
        <f t="shared" si="171"/>
        <v/>
      </c>
      <c r="P1811" s="110" t="str">
        <f t="shared" si="172"/>
        <v/>
      </c>
      <c r="Q1811" s="114" t="str">
        <f t="shared" si="173"/>
        <v/>
      </c>
      <c r="R1811" s="82"/>
      <c r="S1811" s="81"/>
      <c r="T1811" s="81"/>
      <c r="U1811" s="81"/>
    </row>
    <row r="1812" s="72" customFormat="1" customHeight="1" spans="2:21">
      <c r="B1812" s="73"/>
      <c r="C1812" s="74"/>
      <c r="D1812" s="74"/>
      <c r="E1812" s="74"/>
      <c r="F1812" s="75"/>
      <c r="G1812" s="76"/>
      <c r="H1812" s="77"/>
      <c r="I1812" s="108" t="str">
        <f>IF(B1812="","",_xlfn.XLOOKUP(N1812,#REF!,#REF!))</f>
        <v/>
      </c>
      <c r="J1812" s="105" t="str">
        <f>IF(B1812="","",_xlfn.XLOOKUP(N1812,#REF!,芝麻工资表!B:B))</f>
        <v/>
      </c>
      <c r="K1812" s="105" t="str">
        <f t="shared" si="168"/>
        <v/>
      </c>
      <c r="L1812" s="105" t="str">
        <f t="shared" si="169"/>
        <v/>
      </c>
      <c r="M1812" s="105" t="str">
        <f>IF(Q1812="","",_xlfn.XLOOKUP(Q1812,立项!W:W,立项!H:H))</f>
        <v/>
      </c>
      <c r="N1812" s="109" t="str">
        <f t="shared" si="170"/>
        <v/>
      </c>
      <c r="O1812" s="109" t="str">
        <f t="shared" si="171"/>
        <v/>
      </c>
      <c r="P1812" s="110" t="str">
        <f t="shared" si="172"/>
        <v/>
      </c>
      <c r="Q1812" s="114" t="str">
        <f t="shared" si="173"/>
        <v/>
      </c>
      <c r="R1812" s="82"/>
      <c r="S1812" s="81"/>
      <c r="T1812" s="81"/>
      <c r="U1812" s="81"/>
    </row>
    <row r="1813" s="72" customFormat="1" customHeight="1" spans="2:21">
      <c r="B1813" s="73"/>
      <c r="C1813" s="74"/>
      <c r="D1813" s="74"/>
      <c r="E1813" s="74"/>
      <c r="F1813" s="75"/>
      <c r="G1813" s="76"/>
      <c r="H1813" s="77"/>
      <c r="I1813" s="108" t="str">
        <f>IF(B1813="","",_xlfn.XLOOKUP(N1813,#REF!,#REF!))</f>
        <v/>
      </c>
      <c r="J1813" s="105" t="str">
        <f>IF(B1813="","",_xlfn.XLOOKUP(N1813,#REF!,芝麻工资表!B:B))</f>
        <v/>
      </c>
      <c r="K1813" s="105" t="str">
        <f t="shared" si="168"/>
        <v/>
      </c>
      <c r="L1813" s="105" t="str">
        <f t="shared" si="169"/>
        <v/>
      </c>
      <c r="M1813" s="105" t="str">
        <f>IF(Q1813="","",_xlfn.XLOOKUP(Q1813,立项!W:W,立项!H:H))</f>
        <v/>
      </c>
      <c r="N1813" s="109" t="str">
        <f t="shared" si="170"/>
        <v/>
      </c>
      <c r="O1813" s="109" t="str">
        <f t="shared" si="171"/>
        <v/>
      </c>
      <c r="P1813" s="110" t="str">
        <f t="shared" si="172"/>
        <v/>
      </c>
      <c r="Q1813" s="114" t="str">
        <f t="shared" si="173"/>
        <v/>
      </c>
      <c r="R1813" s="82"/>
      <c r="S1813" s="81"/>
      <c r="T1813" s="81"/>
      <c r="U1813" s="81"/>
    </row>
    <row r="1814" s="72" customFormat="1" customHeight="1" spans="2:21">
      <c r="B1814" s="73"/>
      <c r="C1814" s="74"/>
      <c r="D1814" s="74"/>
      <c r="E1814" s="74"/>
      <c r="F1814" s="75"/>
      <c r="G1814" s="76"/>
      <c r="H1814" s="77"/>
      <c r="I1814" s="108" t="str">
        <f>IF(B1814="","",_xlfn.XLOOKUP(N1814,#REF!,#REF!))</f>
        <v/>
      </c>
      <c r="J1814" s="105" t="str">
        <f>IF(B1814="","",_xlfn.XLOOKUP(N1814,#REF!,芝麻工资表!B:B))</f>
        <v/>
      </c>
      <c r="K1814" s="105" t="str">
        <f t="shared" si="168"/>
        <v/>
      </c>
      <c r="L1814" s="105" t="str">
        <f t="shared" si="169"/>
        <v/>
      </c>
      <c r="M1814" s="105" t="str">
        <f>IF(Q1814="","",_xlfn.XLOOKUP(Q1814,立项!W:W,立项!H:H))</f>
        <v/>
      </c>
      <c r="N1814" s="109" t="str">
        <f t="shared" si="170"/>
        <v/>
      </c>
      <c r="O1814" s="109" t="str">
        <f t="shared" si="171"/>
        <v/>
      </c>
      <c r="P1814" s="110" t="str">
        <f t="shared" si="172"/>
        <v/>
      </c>
      <c r="Q1814" s="114" t="str">
        <f t="shared" si="173"/>
        <v/>
      </c>
      <c r="R1814" s="82"/>
      <c r="S1814" s="81"/>
      <c r="T1814" s="81"/>
      <c r="U1814" s="81"/>
    </row>
    <row r="1815" s="72" customFormat="1" customHeight="1" spans="2:21">
      <c r="B1815" s="73"/>
      <c r="C1815" s="74"/>
      <c r="D1815" s="74"/>
      <c r="E1815" s="74"/>
      <c r="F1815" s="75"/>
      <c r="G1815" s="76"/>
      <c r="H1815" s="77"/>
      <c r="I1815" s="108" t="str">
        <f>IF(B1815="","",_xlfn.XLOOKUP(N1815,#REF!,#REF!))</f>
        <v/>
      </c>
      <c r="J1815" s="105" t="str">
        <f>IF(B1815="","",_xlfn.XLOOKUP(N1815,#REF!,芝麻工资表!B:B))</f>
        <v/>
      </c>
      <c r="K1815" s="105" t="str">
        <f t="shared" si="168"/>
        <v/>
      </c>
      <c r="L1815" s="105" t="str">
        <f t="shared" si="169"/>
        <v/>
      </c>
      <c r="M1815" s="105" t="str">
        <f>IF(Q1815="","",_xlfn.XLOOKUP(Q1815,立项!W:W,立项!H:H))</f>
        <v/>
      </c>
      <c r="N1815" s="109" t="str">
        <f t="shared" si="170"/>
        <v/>
      </c>
      <c r="O1815" s="109" t="str">
        <f t="shared" si="171"/>
        <v/>
      </c>
      <c r="P1815" s="110" t="str">
        <f t="shared" si="172"/>
        <v/>
      </c>
      <c r="Q1815" s="114" t="str">
        <f t="shared" si="173"/>
        <v/>
      </c>
      <c r="R1815" s="82"/>
      <c r="S1815" s="81"/>
      <c r="T1815" s="81"/>
      <c r="U1815" s="81"/>
    </row>
    <row r="1816" s="72" customFormat="1" customHeight="1" spans="2:21">
      <c r="B1816" s="73"/>
      <c r="C1816" s="74"/>
      <c r="D1816" s="74"/>
      <c r="E1816" s="74"/>
      <c r="F1816" s="75"/>
      <c r="G1816" s="76"/>
      <c r="H1816" s="77"/>
      <c r="I1816" s="108" t="str">
        <f>IF(B1816="","",_xlfn.XLOOKUP(N1816,#REF!,#REF!))</f>
        <v/>
      </c>
      <c r="J1816" s="105" t="str">
        <f>IF(B1816="","",_xlfn.XLOOKUP(N1816,#REF!,芝麻工资表!B:B))</f>
        <v/>
      </c>
      <c r="K1816" s="105" t="str">
        <f t="shared" si="168"/>
        <v/>
      </c>
      <c r="L1816" s="105" t="str">
        <f t="shared" si="169"/>
        <v/>
      </c>
      <c r="M1816" s="105" t="str">
        <f>IF(Q1816="","",_xlfn.XLOOKUP(Q1816,立项!W:W,立项!H:H))</f>
        <v/>
      </c>
      <c r="N1816" s="109" t="str">
        <f t="shared" si="170"/>
        <v/>
      </c>
      <c r="O1816" s="109" t="str">
        <f t="shared" si="171"/>
        <v/>
      </c>
      <c r="P1816" s="110" t="str">
        <f t="shared" si="172"/>
        <v/>
      </c>
      <c r="Q1816" s="114" t="str">
        <f t="shared" si="173"/>
        <v/>
      </c>
      <c r="R1816" s="82"/>
      <c r="S1816" s="81"/>
      <c r="T1816" s="81"/>
      <c r="U1816" s="81"/>
    </row>
    <row r="1817" s="72" customFormat="1" customHeight="1" spans="2:21">
      <c r="B1817" s="73"/>
      <c r="C1817" s="74"/>
      <c r="D1817" s="74"/>
      <c r="E1817" s="74"/>
      <c r="F1817" s="75"/>
      <c r="G1817" s="76"/>
      <c r="H1817" s="77"/>
      <c r="I1817" s="108" t="str">
        <f>IF(B1817="","",_xlfn.XLOOKUP(N1817,#REF!,#REF!))</f>
        <v/>
      </c>
      <c r="J1817" s="105" t="str">
        <f>IF(B1817="","",_xlfn.XLOOKUP(N1817,#REF!,芝麻工资表!B:B))</f>
        <v/>
      </c>
      <c r="K1817" s="105" t="str">
        <f t="shared" si="168"/>
        <v/>
      </c>
      <c r="L1817" s="105" t="str">
        <f t="shared" si="169"/>
        <v/>
      </c>
      <c r="M1817" s="105" t="str">
        <f>IF(Q1817="","",_xlfn.XLOOKUP(Q1817,立项!W:W,立项!H:H))</f>
        <v/>
      </c>
      <c r="N1817" s="109" t="str">
        <f t="shared" si="170"/>
        <v/>
      </c>
      <c r="O1817" s="109" t="str">
        <f t="shared" si="171"/>
        <v/>
      </c>
      <c r="P1817" s="110" t="str">
        <f t="shared" si="172"/>
        <v/>
      </c>
      <c r="Q1817" s="114" t="str">
        <f t="shared" si="173"/>
        <v/>
      </c>
      <c r="R1817" s="82"/>
      <c r="S1817" s="81"/>
      <c r="T1817" s="81"/>
      <c r="U1817" s="81"/>
    </row>
    <row r="1818" s="72" customFormat="1" customHeight="1" spans="2:21">
      <c r="B1818" s="73"/>
      <c r="C1818" s="74"/>
      <c r="D1818" s="74"/>
      <c r="E1818" s="74"/>
      <c r="F1818" s="75"/>
      <c r="G1818" s="76"/>
      <c r="H1818" s="77"/>
      <c r="I1818" s="108" t="str">
        <f>IF(B1818="","",_xlfn.XLOOKUP(N1818,#REF!,#REF!))</f>
        <v/>
      </c>
      <c r="J1818" s="105" t="str">
        <f>IF(B1818="","",_xlfn.XLOOKUP(N1818,#REF!,芝麻工资表!B:B))</f>
        <v/>
      </c>
      <c r="K1818" s="105" t="str">
        <f t="shared" si="168"/>
        <v/>
      </c>
      <c r="L1818" s="105" t="str">
        <f t="shared" si="169"/>
        <v/>
      </c>
      <c r="M1818" s="105" t="str">
        <f>IF(Q1818="","",_xlfn.XLOOKUP(Q1818,立项!W:W,立项!H:H))</f>
        <v/>
      </c>
      <c r="N1818" s="109" t="str">
        <f t="shared" si="170"/>
        <v/>
      </c>
      <c r="O1818" s="109" t="str">
        <f t="shared" si="171"/>
        <v/>
      </c>
      <c r="P1818" s="110" t="str">
        <f t="shared" si="172"/>
        <v/>
      </c>
      <c r="Q1818" s="114" t="str">
        <f t="shared" si="173"/>
        <v/>
      </c>
      <c r="R1818" s="82"/>
      <c r="S1818" s="81"/>
      <c r="T1818" s="81"/>
      <c r="U1818" s="81"/>
    </row>
    <row r="1819" s="72" customFormat="1" customHeight="1" spans="2:21">
      <c r="B1819" s="73"/>
      <c r="C1819" s="74"/>
      <c r="D1819" s="74"/>
      <c r="E1819" s="74"/>
      <c r="F1819" s="75"/>
      <c r="G1819" s="76"/>
      <c r="H1819" s="77"/>
      <c r="I1819" s="108" t="str">
        <f>IF(B1819="","",_xlfn.XLOOKUP(N1819,#REF!,#REF!))</f>
        <v/>
      </c>
      <c r="J1819" s="105" t="str">
        <f>IF(B1819="","",_xlfn.XLOOKUP(N1819,#REF!,芝麻工资表!B:B))</f>
        <v/>
      </c>
      <c r="K1819" s="105" t="str">
        <f t="shared" si="168"/>
        <v/>
      </c>
      <c r="L1819" s="105" t="str">
        <f t="shared" si="169"/>
        <v/>
      </c>
      <c r="M1819" s="105" t="str">
        <f>IF(Q1819="","",_xlfn.XLOOKUP(Q1819,立项!W:W,立项!H:H))</f>
        <v/>
      </c>
      <c r="N1819" s="109" t="str">
        <f t="shared" si="170"/>
        <v/>
      </c>
      <c r="O1819" s="109" t="str">
        <f t="shared" si="171"/>
        <v/>
      </c>
      <c r="P1819" s="110" t="str">
        <f t="shared" si="172"/>
        <v/>
      </c>
      <c r="Q1819" s="114" t="str">
        <f t="shared" si="173"/>
        <v/>
      </c>
      <c r="R1819" s="82"/>
      <c r="S1819" s="81"/>
      <c r="T1819" s="81"/>
      <c r="U1819" s="81"/>
    </row>
    <row r="1820" s="72" customFormat="1" customHeight="1" spans="2:21">
      <c r="B1820" s="73"/>
      <c r="C1820" s="74"/>
      <c r="D1820" s="74"/>
      <c r="E1820" s="74"/>
      <c r="F1820" s="75"/>
      <c r="G1820" s="76"/>
      <c r="H1820" s="77"/>
      <c r="I1820" s="108" t="str">
        <f>IF(B1820="","",_xlfn.XLOOKUP(N1820,#REF!,#REF!))</f>
        <v/>
      </c>
      <c r="J1820" s="105" t="str">
        <f>IF(B1820="","",_xlfn.XLOOKUP(N1820,#REF!,芝麻工资表!B:B))</f>
        <v/>
      </c>
      <c r="K1820" s="105" t="str">
        <f t="shared" si="168"/>
        <v/>
      </c>
      <c r="L1820" s="105" t="str">
        <f t="shared" si="169"/>
        <v/>
      </c>
      <c r="M1820" s="105" t="str">
        <f>IF(Q1820="","",_xlfn.XLOOKUP(Q1820,立项!W:W,立项!H:H))</f>
        <v/>
      </c>
      <c r="N1820" s="109" t="str">
        <f t="shared" si="170"/>
        <v/>
      </c>
      <c r="O1820" s="109" t="str">
        <f t="shared" si="171"/>
        <v/>
      </c>
      <c r="P1820" s="110" t="str">
        <f t="shared" si="172"/>
        <v/>
      </c>
      <c r="Q1820" s="114" t="str">
        <f t="shared" si="173"/>
        <v/>
      </c>
      <c r="R1820" s="82"/>
      <c r="S1820" s="81"/>
      <c r="T1820" s="81"/>
      <c r="U1820" s="81"/>
    </row>
    <row r="1821" s="72" customFormat="1" customHeight="1" spans="2:21">
      <c r="B1821" s="73"/>
      <c r="C1821" s="74"/>
      <c r="D1821" s="74"/>
      <c r="E1821" s="74"/>
      <c r="F1821" s="75"/>
      <c r="G1821" s="76"/>
      <c r="H1821" s="77"/>
      <c r="I1821" s="108" t="str">
        <f>IF(B1821="","",_xlfn.XLOOKUP(N1821,#REF!,#REF!))</f>
        <v/>
      </c>
      <c r="J1821" s="105" t="str">
        <f>IF(B1821="","",_xlfn.XLOOKUP(N1821,#REF!,芝麻工资表!B:B))</f>
        <v/>
      </c>
      <c r="K1821" s="105" t="str">
        <f t="shared" si="168"/>
        <v/>
      </c>
      <c r="L1821" s="105" t="str">
        <f t="shared" si="169"/>
        <v/>
      </c>
      <c r="M1821" s="105" t="str">
        <f>IF(Q1821="","",_xlfn.XLOOKUP(Q1821,立项!W:W,立项!H:H))</f>
        <v/>
      </c>
      <c r="N1821" s="109" t="str">
        <f t="shared" si="170"/>
        <v/>
      </c>
      <c r="O1821" s="109" t="str">
        <f t="shared" si="171"/>
        <v/>
      </c>
      <c r="P1821" s="110" t="str">
        <f t="shared" si="172"/>
        <v/>
      </c>
      <c r="Q1821" s="114" t="str">
        <f t="shared" si="173"/>
        <v/>
      </c>
      <c r="R1821" s="82"/>
      <c r="S1821" s="81"/>
      <c r="T1821" s="81"/>
      <c r="U1821" s="81"/>
    </row>
    <row r="1822" s="72" customFormat="1" customHeight="1" spans="2:21">
      <c r="B1822" s="73"/>
      <c r="C1822" s="74"/>
      <c r="D1822" s="74"/>
      <c r="E1822" s="74"/>
      <c r="F1822" s="75"/>
      <c r="G1822" s="76"/>
      <c r="H1822" s="77"/>
      <c r="I1822" s="108" t="str">
        <f>IF(B1822="","",_xlfn.XLOOKUP(N1822,#REF!,#REF!))</f>
        <v/>
      </c>
      <c r="J1822" s="105" t="str">
        <f>IF(B1822="","",_xlfn.XLOOKUP(N1822,#REF!,芝麻工资表!B:B))</f>
        <v/>
      </c>
      <c r="K1822" s="105" t="str">
        <f t="shared" si="168"/>
        <v/>
      </c>
      <c r="L1822" s="105" t="str">
        <f t="shared" si="169"/>
        <v/>
      </c>
      <c r="M1822" s="105" t="str">
        <f>IF(Q1822="","",_xlfn.XLOOKUP(Q1822,立项!W:W,立项!H:H))</f>
        <v/>
      </c>
      <c r="N1822" s="109" t="str">
        <f t="shared" si="170"/>
        <v/>
      </c>
      <c r="O1822" s="109" t="str">
        <f t="shared" si="171"/>
        <v/>
      </c>
      <c r="P1822" s="110" t="str">
        <f t="shared" si="172"/>
        <v/>
      </c>
      <c r="Q1822" s="114" t="str">
        <f t="shared" si="173"/>
        <v/>
      </c>
      <c r="R1822" s="82"/>
      <c r="S1822" s="81"/>
      <c r="T1822" s="81"/>
      <c r="U1822" s="81"/>
    </row>
    <row r="1823" s="72" customFormat="1" customHeight="1" spans="2:21">
      <c r="B1823" s="73"/>
      <c r="C1823" s="74"/>
      <c r="D1823" s="74"/>
      <c r="E1823" s="74"/>
      <c r="F1823" s="75"/>
      <c r="G1823" s="76"/>
      <c r="H1823" s="77"/>
      <c r="I1823" s="108" t="str">
        <f>IF(B1823="","",_xlfn.XLOOKUP(N1823,#REF!,#REF!))</f>
        <v/>
      </c>
      <c r="J1823" s="105" t="str">
        <f>IF(B1823="","",_xlfn.XLOOKUP(N1823,#REF!,芝麻工资表!B:B))</f>
        <v/>
      </c>
      <c r="K1823" s="105" t="str">
        <f t="shared" si="168"/>
        <v/>
      </c>
      <c r="L1823" s="105" t="str">
        <f t="shared" si="169"/>
        <v/>
      </c>
      <c r="M1823" s="105" t="str">
        <f>IF(Q1823="","",_xlfn.XLOOKUP(Q1823,立项!W:W,立项!H:H))</f>
        <v/>
      </c>
      <c r="N1823" s="109" t="str">
        <f t="shared" si="170"/>
        <v/>
      </c>
      <c r="O1823" s="109" t="str">
        <f t="shared" si="171"/>
        <v/>
      </c>
      <c r="P1823" s="110" t="str">
        <f t="shared" si="172"/>
        <v/>
      </c>
      <c r="Q1823" s="114" t="str">
        <f t="shared" si="173"/>
        <v/>
      </c>
      <c r="R1823" s="82"/>
      <c r="S1823" s="81"/>
      <c r="T1823" s="81"/>
      <c r="U1823" s="81"/>
    </row>
    <row r="1824" s="72" customFormat="1" customHeight="1" spans="2:21">
      <c r="B1824" s="73"/>
      <c r="C1824" s="74"/>
      <c r="D1824" s="74"/>
      <c r="E1824" s="74"/>
      <c r="F1824" s="75"/>
      <c r="G1824" s="76"/>
      <c r="H1824" s="77"/>
      <c r="I1824" s="108" t="str">
        <f>IF(B1824="","",_xlfn.XLOOKUP(N1824,#REF!,#REF!))</f>
        <v/>
      </c>
      <c r="J1824" s="105" t="str">
        <f>IF(B1824="","",_xlfn.XLOOKUP(N1824,#REF!,芝麻工资表!B:B))</f>
        <v/>
      </c>
      <c r="K1824" s="105" t="str">
        <f t="shared" si="168"/>
        <v/>
      </c>
      <c r="L1824" s="105" t="str">
        <f t="shared" si="169"/>
        <v/>
      </c>
      <c r="M1824" s="105" t="str">
        <f>IF(Q1824="","",_xlfn.XLOOKUP(Q1824,立项!W:W,立项!H:H))</f>
        <v/>
      </c>
      <c r="N1824" s="109" t="str">
        <f t="shared" si="170"/>
        <v/>
      </c>
      <c r="O1824" s="109" t="str">
        <f t="shared" si="171"/>
        <v/>
      </c>
      <c r="P1824" s="110" t="str">
        <f t="shared" si="172"/>
        <v/>
      </c>
      <c r="Q1824" s="114" t="str">
        <f t="shared" si="173"/>
        <v/>
      </c>
      <c r="R1824" s="82"/>
      <c r="S1824" s="81"/>
      <c r="T1824" s="81"/>
      <c r="U1824" s="81"/>
    </row>
    <row r="1825" s="72" customFormat="1" customHeight="1" spans="2:21">
      <c r="B1825" s="73"/>
      <c r="C1825" s="74"/>
      <c r="D1825" s="74"/>
      <c r="E1825" s="74"/>
      <c r="F1825" s="75"/>
      <c r="G1825" s="76"/>
      <c r="H1825" s="77"/>
      <c r="I1825" s="108" t="str">
        <f>IF(B1825="","",_xlfn.XLOOKUP(N1825,#REF!,#REF!))</f>
        <v/>
      </c>
      <c r="J1825" s="105" t="str">
        <f>IF(B1825="","",_xlfn.XLOOKUP(N1825,#REF!,芝麻工资表!B:B))</f>
        <v/>
      </c>
      <c r="K1825" s="105" t="str">
        <f t="shared" si="168"/>
        <v/>
      </c>
      <c r="L1825" s="105" t="str">
        <f t="shared" si="169"/>
        <v/>
      </c>
      <c r="M1825" s="105" t="str">
        <f>IF(Q1825="","",_xlfn.XLOOKUP(Q1825,立项!W:W,立项!H:H))</f>
        <v/>
      </c>
      <c r="N1825" s="109" t="str">
        <f t="shared" si="170"/>
        <v/>
      </c>
      <c r="O1825" s="109" t="str">
        <f t="shared" si="171"/>
        <v/>
      </c>
      <c r="P1825" s="110" t="str">
        <f t="shared" si="172"/>
        <v/>
      </c>
      <c r="Q1825" s="114" t="str">
        <f t="shared" si="173"/>
        <v/>
      </c>
      <c r="R1825" s="82"/>
      <c r="S1825" s="81"/>
      <c r="T1825" s="81"/>
      <c r="U1825" s="81"/>
    </row>
    <row r="1826" s="72" customFormat="1" customHeight="1" spans="2:21">
      <c r="B1826" s="73"/>
      <c r="C1826" s="74"/>
      <c r="D1826" s="74"/>
      <c r="E1826" s="74"/>
      <c r="F1826" s="75"/>
      <c r="G1826" s="76"/>
      <c r="H1826" s="77"/>
      <c r="I1826" s="108" t="str">
        <f>IF(B1826="","",_xlfn.XLOOKUP(N1826,#REF!,#REF!))</f>
        <v/>
      </c>
      <c r="J1826" s="105" t="str">
        <f>IF(B1826="","",_xlfn.XLOOKUP(N1826,#REF!,芝麻工资表!B:B))</f>
        <v/>
      </c>
      <c r="K1826" s="105" t="str">
        <f t="shared" si="168"/>
        <v/>
      </c>
      <c r="L1826" s="105" t="str">
        <f t="shared" si="169"/>
        <v/>
      </c>
      <c r="M1826" s="105" t="str">
        <f>IF(Q1826="","",_xlfn.XLOOKUP(Q1826,立项!W:W,立项!H:H))</f>
        <v/>
      </c>
      <c r="N1826" s="109" t="str">
        <f t="shared" si="170"/>
        <v/>
      </c>
      <c r="O1826" s="109" t="str">
        <f t="shared" si="171"/>
        <v/>
      </c>
      <c r="P1826" s="110" t="str">
        <f t="shared" si="172"/>
        <v/>
      </c>
      <c r="Q1826" s="114" t="str">
        <f t="shared" si="173"/>
        <v/>
      </c>
      <c r="R1826" s="82"/>
      <c r="S1826" s="81"/>
      <c r="T1826" s="81"/>
      <c r="U1826" s="81"/>
    </row>
    <row r="1827" s="72" customFormat="1" customHeight="1" spans="2:21">
      <c r="B1827" s="73"/>
      <c r="C1827" s="74"/>
      <c r="D1827" s="74"/>
      <c r="E1827" s="74"/>
      <c r="F1827" s="75"/>
      <c r="G1827" s="76"/>
      <c r="H1827" s="77"/>
      <c r="I1827" s="108" t="str">
        <f>IF(B1827="","",_xlfn.XLOOKUP(N1827,#REF!,#REF!))</f>
        <v/>
      </c>
      <c r="J1827" s="105" t="str">
        <f>IF(B1827="","",_xlfn.XLOOKUP(N1827,#REF!,芝麻工资表!B:B))</f>
        <v/>
      </c>
      <c r="K1827" s="105" t="str">
        <f t="shared" si="168"/>
        <v/>
      </c>
      <c r="L1827" s="105" t="str">
        <f t="shared" si="169"/>
        <v/>
      </c>
      <c r="M1827" s="105" t="str">
        <f>IF(Q1827="","",_xlfn.XLOOKUP(Q1827,立项!W:W,立项!H:H))</f>
        <v/>
      </c>
      <c r="N1827" s="109" t="str">
        <f t="shared" si="170"/>
        <v/>
      </c>
      <c r="O1827" s="109" t="str">
        <f t="shared" si="171"/>
        <v/>
      </c>
      <c r="P1827" s="110" t="str">
        <f t="shared" si="172"/>
        <v/>
      </c>
      <c r="Q1827" s="114" t="str">
        <f t="shared" si="173"/>
        <v/>
      </c>
      <c r="R1827" s="82"/>
      <c r="S1827" s="81"/>
      <c r="T1827" s="81"/>
      <c r="U1827" s="81"/>
    </row>
    <row r="1828" s="72" customFormat="1" customHeight="1" spans="2:21">
      <c r="B1828" s="73"/>
      <c r="C1828" s="74"/>
      <c r="D1828" s="74"/>
      <c r="E1828" s="74"/>
      <c r="F1828" s="75"/>
      <c r="G1828" s="76"/>
      <c r="H1828" s="77"/>
      <c r="I1828" s="108" t="str">
        <f>IF(B1828="","",_xlfn.XLOOKUP(N1828,#REF!,#REF!))</f>
        <v/>
      </c>
      <c r="J1828" s="105" t="str">
        <f>IF(B1828="","",_xlfn.XLOOKUP(N1828,#REF!,芝麻工资表!B:B))</f>
        <v/>
      </c>
      <c r="K1828" s="105" t="str">
        <f t="shared" si="168"/>
        <v/>
      </c>
      <c r="L1828" s="105" t="str">
        <f t="shared" si="169"/>
        <v/>
      </c>
      <c r="M1828" s="105" t="str">
        <f>IF(Q1828="","",_xlfn.XLOOKUP(Q1828,立项!W:W,立项!H:H))</f>
        <v/>
      </c>
      <c r="N1828" s="109" t="str">
        <f t="shared" si="170"/>
        <v/>
      </c>
      <c r="O1828" s="109" t="str">
        <f t="shared" si="171"/>
        <v/>
      </c>
      <c r="P1828" s="110" t="str">
        <f t="shared" si="172"/>
        <v/>
      </c>
      <c r="Q1828" s="114" t="str">
        <f t="shared" si="173"/>
        <v/>
      </c>
      <c r="R1828" s="82"/>
      <c r="S1828" s="81"/>
      <c r="T1828" s="81"/>
      <c r="U1828" s="81"/>
    </row>
    <row r="1829" s="72" customFormat="1" customHeight="1" spans="2:21">
      <c r="B1829" s="73"/>
      <c r="C1829" s="74"/>
      <c r="D1829" s="74"/>
      <c r="E1829" s="74"/>
      <c r="F1829" s="75"/>
      <c r="G1829" s="76"/>
      <c r="H1829" s="77"/>
      <c r="I1829" s="108" t="str">
        <f>IF(B1829="","",_xlfn.XLOOKUP(N1829,#REF!,#REF!))</f>
        <v/>
      </c>
      <c r="J1829" s="105" t="str">
        <f>IF(B1829="","",_xlfn.XLOOKUP(N1829,#REF!,芝麻工资表!B:B))</f>
        <v/>
      </c>
      <c r="K1829" s="105" t="str">
        <f t="shared" si="168"/>
        <v/>
      </c>
      <c r="L1829" s="105" t="str">
        <f t="shared" si="169"/>
        <v/>
      </c>
      <c r="M1829" s="105" t="str">
        <f>IF(Q1829="","",_xlfn.XLOOKUP(Q1829,立项!W:W,立项!H:H))</f>
        <v/>
      </c>
      <c r="N1829" s="109" t="str">
        <f t="shared" si="170"/>
        <v/>
      </c>
      <c r="O1829" s="109" t="str">
        <f t="shared" si="171"/>
        <v/>
      </c>
      <c r="P1829" s="110" t="str">
        <f t="shared" si="172"/>
        <v/>
      </c>
      <c r="Q1829" s="114" t="str">
        <f t="shared" si="173"/>
        <v/>
      </c>
      <c r="R1829" s="82"/>
      <c r="S1829" s="81"/>
      <c r="T1829" s="81"/>
      <c r="U1829" s="81"/>
    </row>
    <row r="1830" s="72" customFormat="1" customHeight="1" spans="2:21">
      <c r="B1830" s="73"/>
      <c r="C1830" s="74"/>
      <c r="D1830" s="74"/>
      <c r="E1830" s="74"/>
      <c r="F1830" s="75"/>
      <c r="G1830" s="76"/>
      <c r="H1830" s="77"/>
      <c r="I1830" s="108" t="str">
        <f>IF(B1830="","",_xlfn.XLOOKUP(N1830,#REF!,#REF!))</f>
        <v/>
      </c>
      <c r="J1830" s="105" t="str">
        <f>IF(B1830="","",_xlfn.XLOOKUP(N1830,#REF!,芝麻工资表!B:B))</f>
        <v/>
      </c>
      <c r="K1830" s="105" t="str">
        <f t="shared" si="168"/>
        <v/>
      </c>
      <c r="L1830" s="105" t="str">
        <f t="shared" si="169"/>
        <v/>
      </c>
      <c r="M1830" s="105" t="str">
        <f>IF(Q1830="","",_xlfn.XLOOKUP(Q1830,立项!W:W,立项!H:H))</f>
        <v/>
      </c>
      <c r="N1830" s="109" t="str">
        <f t="shared" si="170"/>
        <v/>
      </c>
      <c r="O1830" s="109" t="str">
        <f t="shared" si="171"/>
        <v/>
      </c>
      <c r="P1830" s="110" t="str">
        <f t="shared" si="172"/>
        <v/>
      </c>
      <c r="Q1830" s="114" t="str">
        <f t="shared" si="173"/>
        <v/>
      </c>
      <c r="R1830" s="82"/>
      <c r="S1830" s="81"/>
      <c r="T1830" s="81"/>
      <c r="U1830" s="81"/>
    </row>
    <row r="1831" s="72" customFormat="1" customHeight="1" spans="2:21">
      <c r="B1831" s="73"/>
      <c r="C1831" s="74"/>
      <c r="D1831" s="74"/>
      <c r="E1831" s="74"/>
      <c r="F1831" s="75"/>
      <c r="G1831" s="76"/>
      <c r="H1831" s="77"/>
      <c r="I1831" s="108" t="str">
        <f>IF(B1831="","",_xlfn.XLOOKUP(N1831,#REF!,#REF!))</f>
        <v/>
      </c>
      <c r="J1831" s="105" t="str">
        <f>IF(B1831="","",_xlfn.XLOOKUP(N1831,#REF!,芝麻工资表!B:B))</f>
        <v/>
      </c>
      <c r="K1831" s="105" t="str">
        <f t="shared" si="168"/>
        <v/>
      </c>
      <c r="L1831" s="105" t="str">
        <f t="shared" si="169"/>
        <v/>
      </c>
      <c r="M1831" s="105" t="str">
        <f>IF(Q1831="","",_xlfn.XLOOKUP(Q1831,立项!W:W,立项!H:H))</f>
        <v/>
      </c>
      <c r="N1831" s="109" t="str">
        <f t="shared" si="170"/>
        <v/>
      </c>
      <c r="O1831" s="109" t="str">
        <f t="shared" si="171"/>
        <v/>
      </c>
      <c r="P1831" s="110" t="str">
        <f t="shared" si="172"/>
        <v/>
      </c>
      <c r="Q1831" s="114" t="str">
        <f t="shared" si="173"/>
        <v/>
      </c>
      <c r="R1831" s="82"/>
      <c r="S1831" s="81"/>
      <c r="T1831" s="81"/>
      <c r="U1831" s="81"/>
    </row>
    <row r="1832" s="72" customFormat="1" customHeight="1" spans="2:21">
      <c r="B1832" s="73"/>
      <c r="C1832" s="74"/>
      <c r="D1832" s="74"/>
      <c r="E1832" s="74"/>
      <c r="F1832" s="75"/>
      <c r="G1832" s="76"/>
      <c r="H1832" s="77"/>
      <c r="I1832" s="108" t="str">
        <f>IF(B1832="","",_xlfn.XLOOKUP(N1832,#REF!,#REF!))</f>
        <v/>
      </c>
      <c r="J1832" s="105" t="str">
        <f>IF(B1832="","",_xlfn.XLOOKUP(N1832,#REF!,芝麻工资表!B:B))</f>
        <v/>
      </c>
      <c r="K1832" s="105" t="str">
        <f t="shared" si="168"/>
        <v/>
      </c>
      <c r="L1832" s="105" t="str">
        <f t="shared" si="169"/>
        <v/>
      </c>
      <c r="M1832" s="105" t="str">
        <f>IF(Q1832="","",_xlfn.XLOOKUP(Q1832,立项!W:W,立项!H:H))</f>
        <v/>
      </c>
      <c r="N1832" s="109" t="str">
        <f t="shared" si="170"/>
        <v/>
      </c>
      <c r="O1832" s="109" t="str">
        <f t="shared" si="171"/>
        <v/>
      </c>
      <c r="P1832" s="110" t="str">
        <f t="shared" si="172"/>
        <v/>
      </c>
      <c r="Q1832" s="114" t="str">
        <f t="shared" si="173"/>
        <v/>
      </c>
      <c r="R1832" s="82"/>
      <c r="S1832" s="81"/>
      <c r="T1832" s="81"/>
      <c r="U1832" s="81"/>
    </row>
    <row r="1833" s="72" customFormat="1" customHeight="1" spans="2:21">
      <c r="B1833" s="73"/>
      <c r="C1833" s="74"/>
      <c r="D1833" s="74"/>
      <c r="E1833" s="74"/>
      <c r="F1833" s="75"/>
      <c r="G1833" s="76"/>
      <c r="H1833" s="77"/>
      <c r="I1833" s="108" t="str">
        <f>IF(B1833="","",_xlfn.XLOOKUP(N1833,#REF!,#REF!))</f>
        <v/>
      </c>
      <c r="J1833" s="105" t="str">
        <f>IF(B1833="","",_xlfn.XLOOKUP(N1833,#REF!,芝麻工资表!B:B))</f>
        <v/>
      </c>
      <c r="K1833" s="105" t="str">
        <f t="shared" si="168"/>
        <v/>
      </c>
      <c r="L1833" s="105" t="str">
        <f t="shared" si="169"/>
        <v/>
      </c>
      <c r="M1833" s="105" t="str">
        <f>IF(Q1833="","",_xlfn.XLOOKUP(Q1833,立项!W:W,立项!H:H))</f>
        <v/>
      </c>
      <c r="N1833" s="109" t="str">
        <f t="shared" si="170"/>
        <v/>
      </c>
      <c r="O1833" s="109" t="str">
        <f t="shared" si="171"/>
        <v/>
      </c>
      <c r="P1833" s="110" t="str">
        <f t="shared" si="172"/>
        <v/>
      </c>
      <c r="Q1833" s="114" t="str">
        <f t="shared" si="173"/>
        <v/>
      </c>
      <c r="R1833" s="82"/>
      <c r="S1833" s="81"/>
      <c r="T1833" s="81"/>
      <c r="U1833" s="81"/>
    </row>
    <row r="1834" s="72" customFormat="1" customHeight="1" spans="2:21">
      <c r="B1834" s="73"/>
      <c r="C1834" s="74"/>
      <c r="D1834" s="74"/>
      <c r="E1834" s="74"/>
      <c r="F1834" s="75"/>
      <c r="G1834" s="76"/>
      <c r="H1834" s="77"/>
      <c r="I1834" s="108" t="str">
        <f>IF(B1834="","",_xlfn.XLOOKUP(N1834,#REF!,#REF!))</f>
        <v/>
      </c>
      <c r="J1834" s="105" t="str">
        <f>IF(B1834="","",_xlfn.XLOOKUP(N1834,#REF!,芝麻工资表!B:B))</f>
        <v/>
      </c>
      <c r="K1834" s="105" t="str">
        <f t="shared" si="168"/>
        <v/>
      </c>
      <c r="L1834" s="105" t="str">
        <f t="shared" si="169"/>
        <v/>
      </c>
      <c r="M1834" s="105" t="str">
        <f>IF(Q1834="","",_xlfn.XLOOKUP(Q1834,立项!W:W,立项!H:H))</f>
        <v/>
      </c>
      <c r="N1834" s="109" t="str">
        <f t="shared" si="170"/>
        <v/>
      </c>
      <c r="O1834" s="109" t="str">
        <f t="shared" si="171"/>
        <v/>
      </c>
      <c r="P1834" s="110" t="str">
        <f t="shared" si="172"/>
        <v/>
      </c>
      <c r="Q1834" s="114" t="str">
        <f t="shared" si="173"/>
        <v/>
      </c>
      <c r="R1834" s="82"/>
      <c r="S1834" s="81"/>
      <c r="T1834" s="81"/>
      <c r="U1834" s="81"/>
    </row>
    <row r="1835" s="72" customFormat="1" customHeight="1" spans="2:21">
      <c r="B1835" s="73"/>
      <c r="C1835" s="74"/>
      <c r="D1835" s="74"/>
      <c r="E1835" s="74"/>
      <c r="F1835" s="75"/>
      <c r="G1835" s="76"/>
      <c r="H1835" s="77"/>
      <c r="I1835" s="108" t="str">
        <f>IF(B1835="","",_xlfn.XLOOKUP(N1835,#REF!,#REF!))</f>
        <v/>
      </c>
      <c r="J1835" s="105" t="str">
        <f>IF(B1835="","",_xlfn.XLOOKUP(N1835,#REF!,芝麻工资表!B:B))</f>
        <v/>
      </c>
      <c r="K1835" s="105" t="str">
        <f t="shared" si="168"/>
        <v/>
      </c>
      <c r="L1835" s="105" t="str">
        <f t="shared" si="169"/>
        <v/>
      </c>
      <c r="M1835" s="105" t="str">
        <f>IF(Q1835="","",_xlfn.XLOOKUP(Q1835,立项!W:W,立项!H:H))</f>
        <v/>
      </c>
      <c r="N1835" s="109" t="str">
        <f t="shared" si="170"/>
        <v/>
      </c>
      <c r="O1835" s="109" t="str">
        <f t="shared" si="171"/>
        <v/>
      </c>
      <c r="P1835" s="110" t="str">
        <f t="shared" si="172"/>
        <v/>
      </c>
      <c r="Q1835" s="114" t="str">
        <f t="shared" si="173"/>
        <v/>
      </c>
      <c r="R1835" s="82"/>
      <c r="S1835" s="81"/>
      <c r="T1835" s="81"/>
      <c r="U1835" s="81"/>
    </row>
    <row r="1836" s="72" customFormat="1" customHeight="1" spans="2:21">
      <c r="B1836" s="73"/>
      <c r="C1836" s="74"/>
      <c r="D1836" s="74"/>
      <c r="E1836" s="74"/>
      <c r="F1836" s="75"/>
      <c r="G1836" s="76"/>
      <c r="H1836" s="77"/>
      <c r="I1836" s="108" t="str">
        <f>IF(B1836="","",_xlfn.XLOOKUP(N1836,#REF!,#REF!))</f>
        <v/>
      </c>
      <c r="J1836" s="105" t="str">
        <f>IF(B1836="","",_xlfn.XLOOKUP(N1836,#REF!,芝麻工资表!B:B))</f>
        <v/>
      </c>
      <c r="K1836" s="105" t="str">
        <f t="shared" si="168"/>
        <v/>
      </c>
      <c r="L1836" s="105" t="str">
        <f t="shared" si="169"/>
        <v/>
      </c>
      <c r="M1836" s="105" t="str">
        <f>IF(Q1836="","",_xlfn.XLOOKUP(Q1836,立项!W:W,立项!H:H))</f>
        <v/>
      </c>
      <c r="N1836" s="109" t="str">
        <f t="shared" si="170"/>
        <v/>
      </c>
      <c r="O1836" s="109" t="str">
        <f t="shared" si="171"/>
        <v/>
      </c>
      <c r="P1836" s="110" t="str">
        <f t="shared" si="172"/>
        <v/>
      </c>
      <c r="Q1836" s="114" t="str">
        <f t="shared" si="173"/>
        <v/>
      </c>
      <c r="R1836" s="82"/>
      <c r="S1836" s="81"/>
      <c r="T1836" s="81"/>
      <c r="U1836" s="81"/>
    </row>
    <row r="1837" s="72" customFormat="1" customHeight="1" spans="2:21">
      <c r="B1837" s="73"/>
      <c r="C1837" s="74"/>
      <c r="D1837" s="74"/>
      <c r="E1837" s="74"/>
      <c r="F1837" s="75"/>
      <c r="G1837" s="76"/>
      <c r="H1837" s="77"/>
      <c r="I1837" s="108" t="str">
        <f>IF(B1837="","",_xlfn.XLOOKUP(N1837,#REF!,#REF!))</f>
        <v/>
      </c>
      <c r="J1837" s="105" t="str">
        <f>IF(B1837="","",_xlfn.XLOOKUP(N1837,#REF!,芝麻工资表!B:B))</f>
        <v/>
      </c>
      <c r="K1837" s="105" t="str">
        <f t="shared" si="168"/>
        <v/>
      </c>
      <c r="L1837" s="105" t="str">
        <f t="shared" si="169"/>
        <v/>
      </c>
      <c r="M1837" s="105" t="str">
        <f>IF(Q1837="","",_xlfn.XLOOKUP(Q1837,立项!W:W,立项!H:H))</f>
        <v/>
      </c>
      <c r="N1837" s="109" t="str">
        <f t="shared" si="170"/>
        <v/>
      </c>
      <c r="O1837" s="109" t="str">
        <f t="shared" si="171"/>
        <v/>
      </c>
      <c r="P1837" s="110" t="str">
        <f t="shared" si="172"/>
        <v/>
      </c>
      <c r="Q1837" s="114" t="str">
        <f t="shared" si="173"/>
        <v/>
      </c>
      <c r="R1837" s="82"/>
      <c r="S1837" s="81"/>
      <c r="T1837" s="81"/>
      <c r="U1837" s="81"/>
    </row>
    <row r="1838" s="72" customFormat="1" customHeight="1" spans="2:21">
      <c r="B1838" s="73"/>
      <c r="C1838" s="74"/>
      <c r="D1838" s="74"/>
      <c r="E1838" s="74"/>
      <c r="F1838" s="75"/>
      <c r="G1838" s="76"/>
      <c r="H1838" s="77"/>
      <c r="I1838" s="108" t="str">
        <f>IF(B1838="","",_xlfn.XLOOKUP(N1838,#REF!,#REF!))</f>
        <v/>
      </c>
      <c r="J1838" s="105" t="str">
        <f>IF(B1838="","",_xlfn.XLOOKUP(N1838,#REF!,芝麻工资表!B:B))</f>
        <v/>
      </c>
      <c r="K1838" s="105" t="str">
        <f t="shared" si="168"/>
        <v/>
      </c>
      <c r="L1838" s="105" t="str">
        <f t="shared" si="169"/>
        <v/>
      </c>
      <c r="M1838" s="105" t="str">
        <f>IF(Q1838="","",_xlfn.XLOOKUP(Q1838,立项!W:W,立项!H:H))</f>
        <v/>
      </c>
      <c r="N1838" s="109" t="str">
        <f t="shared" si="170"/>
        <v/>
      </c>
      <c r="O1838" s="109" t="str">
        <f t="shared" si="171"/>
        <v/>
      </c>
      <c r="P1838" s="110" t="str">
        <f t="shared" si="172"/>
        <v/>
      </c>
      <c r="Q1838" s="114" t="str">
        <f t="shared" si="173"/>
        <v/>
      </c>
      <c r="R1838" s="82"/>
      <c r="S1838" s="81"/>
      <c r="T1838" s="81"/>
      <c r="U1838" s="81"/>
    </row>
    <row r="1839" s="72" customFormat="1" customHeight="1" spans="2:21">
      <c r="B1839" s="73"/>
      <c r="C1839" s="74"/>
      <c r="D1839" s="74"/>
      <c r="E1839" s="74"/>
      <c r="F1839" s="75"/>
      <c r="G1839" s="76"/>
      <c r="H1839" s="77"/>
      <c r="I1839" s="108" t="str">
        <f>IF(B1839="","",_xlfn.XLOOKUP(N1839,#REF!,#REF!))</f>
        <v/>
      </c>
      <c r="J1839" s="105" t="str">
        <f>IF(B1839="","",_xlfn.XLOOKUP(N1839,#REF!,芝麻工资表!B:B))</f>
        <v/>
      </c>
      <c r="K1839" s="105" t="str">
        <f t="shared" si="168"/>
        <v/>
      </c>
      <c r="L1839" s="105" t="str">
        <f t="shared" si="169"/>
        <v/>
      </c>
      <c r="M1839" s="105" t="str">
        <f>IF(Q1839="","",_xlfn.XLOOKUP(Q1839,立项!W:W,立项!H:H))</f>
        <v/>
      </c>
      <c r="N1839" s="109" t="str">
        <f t="shared" si="170"/>
        <v/>
      </c>
      <c r="O1839" s="109" t="str">
        <f t="shared" si="171"/>
        <v/>
      </c>
      <c r="P1839" s="110" t="str">
        <f t="shared" si="172"/>
        <v/>
      </c>
      <c r="Q1839" s="114" t="str">
        <f t="shared" si="173"/>
        <v/>
      </c>
      <c r="R1839" s="82"/>
      <c r="S1839" s="81"/>
      <c r="T1839" s="81"/>
      <c r="U1839" s="81"/>
    </row>
    <row r="1840" s="72" customFormat="1" customHeight="1" spans="2:21">
      <c r="B1840" s="73"/>
      <c r="C1840" s="74"/>
      <c r="D1840" s="74"/>
      <c r="E1840" s="74"/>
      <c r="F1840" s="75"/>
      <c r="G1840" s="76"/>
      <c r="H1840" s="77"/>
      <c r="I1840" s="108" t="str">
        <f>IF(B1840="","",_xlfn.XLOOKUP(N1840,#REF!,#REF!))</f>
        <v/>
      </c>
      <c r="J1840" s="105" t="str">
        <f>IF(B1840="","",_xlfn.XLOOKUP(N1840,#REF!,芝麻工资表!B:B))</f>
        <v/>
      </c>
      <c r="K1840" s="105" t="str">
        <f t="shared" si="168"/>
        <v/>
      </c>
      <c r="L1840" s="105" t="str">
        <f t="shared" si="169"/>
        <v/>
      </c>
      <c r="M1840" s="105" t="str">
        <f>IF(Q1840="","",_xlfn.XLOOKUP(Q1840,立项!W:W,立项!H:H))</f>
        <v/>
      </c>
      <c r="N1840" s="109" t="str">
        <f t="shared" si="170"/>
        <v/>
      </c>
      <c r="O1840" s="109" t="str">
        <f t="shared" si="171"/>
        <v/>
      </c>
      <c r="P1840" s="110" t="str">
        <f t="shared" si="172"/>
        <v/>
      </c>
      <c r="Q1840" s="114" t="str">
        <f t="shared" si="173"/>
        <v/>
      </c>
      <c r="R1840" s="82"/>
      <c r="S1840" s="81"/>
      <c r="T1840" s="81"/>
      <c r="U1840" s="81"/>
    </row>
    <row r="1841" s="72" customFormat="1" customHeight="1" spans="2:21">
      <c r="B1841" s="73"/>
      <c r="C1841" s="74"/>
      <c r="D1841" s="74"/>
      <c r="E1841" s="74"/>
      <c r="F1841" s="75"/>
      <c r="G1841" s="76"/>
      <c r="H1841" s="77"/>
      <c r="I1841" s="108" t="str">
        <f>IF(B1841="","",_xlfn.XLOOKUP(N1841,#REF!,#REF!))</f>
        <v/>
      </c>
      <c r="J1841" s="105" t="str">
        <f>IF(B1841="","",_xlfn.XLOOKUP(N1841,#REF!,芝麻工资表!B:B))</f>
        <v/>
      </c>
      <c r="K1841" s="105" t="str">
        <f t="shared" si="168"/>
        <v/>
      </c>
      <c r="L1841" s="105" t="str">
        <f t="shared" si="169"/>
        <v/>
      </c>
      <c r="M1841" s="105" t="str">
        <f>IF(Q1841="","",_xlfn.XLOOKUP(Q1841,立项!W:W,立项!H:H))</f>
        <v/>
      </c>
      <c r="N1841" s="109" t="str">
        <f t="shared" si="170"/>
        <v/>
      </c>
      <c r="O1841" s="109" t="str">
        <f t="shared" si="171"/>
        <v/>
      </c>
      <c r="P1841" s="110" t="str">
        <f t="shared" si="172"/>
        <v/>
      </c>
      <c r="Q1841" s="114" t="str">
        <f t="shared" si="173"/>
        <v/>
      </c>
      <c r="R1841" s="82"/>
      <c r="S1841" s="81"/>
      <c r="T1841" s="81"/>
      <c r="U1841" s="81"/>
    </row>
    <row r="1842" s="72" customFormat="1" customHeight="1" spans="2:21">
      <c r="B1842" s="73"/>
      <c r="C1842" s="74"/>
      <c r="D1842" s="74"/>
      <c r="E1842" s="74"/>
      <c r="F1842" s="75"/>
      <c r="G1842" s="76"/>
      <c r="H1842" s="77"/>
      <c r="I1842" s="108" t="str">
        <f>IF(B1842="","",_xlfn.XLOOKUP(N1842,#REF!,#REF!))</f>
        <v/>
      </c>
      <c r="J1842" s="105" t="str">
        <f>IF(B1842="","",_xlfn.XLOOKUP(N1842,#REF!,芝麻工资表!B:B))</f>
        <v/>
      </c>
      <c r="K1842" s="105" t="str">
        <f t="shared" si="168"/>
        <v/>
      </c>
      <c r="L1842" s="105" t="str">
        <f t="shared" si="169"/>
        <v/>
      </c>
      <c r="M1842" s="105" t="str">
        <f>IF(Q1842="","",_xlfn.XLOOKUP(Q1842,立项!W:W,立项!H:H))</f>
        <v/>
      </c>
      <c r="N1842" s="109" t="str">
        <f t="shared" si="170"/>
        <v/>
      </c>
      <c r="O1842" s="109" t="str">
        <f t="shared" si="171"/>
        <v/>
      </c>
      <c r="P1842" s="110" t="str">
        <f t="shared" si="172"/>
        <v/>
      </c>
      <c r="Q1842" s="114" t="str">
        <f t="shared" si="173"/>
        <v/>
      </c>
      <c r="R1842" s="82"/>
      <c r="S1842" s="81"/>
      <c r="T1842" s="81"/>
      <c r="U1842" s="81"/>
    </row>
    <row r="1843" s="72" customFormat="1" customHeight="1" spans="2:21">
      <c r="B1843" s="73"/>
      <c r="C1843" s="74"/>
      <c r="D1843" s="74"/>
      <c r="E1843" s="74"/>
      <c r="F1843" s="75"/>
      <c r="G1843" s="76"/>
      <c r="H1843" s="77"/>
      <c r="I1843" s="108" t="str">
        <f>IF(B1843="","",_xlfn.XLOOKUP(N1843,#REF!,#REF!))</f>
        <v/>
      </c>
      <c r="J1843" s="105" t="str">
        <f>IF(B1843="","",_xlfn.XLOOKUP(N1843,#REF!,芝麻工资表!B:B))</f>
        <v/>
      </c>
      <c r="K1843" s="105" t="str">
        <f t="shared" si="168"/>
        <v/>
      </c>
      <c r="L1843" s="105" t="str">
        <f t="shared" si="169"/>
        <v/>
      </c>
      <c r="M1843" s="105" t="str">
        <f>IF(Q1843="","",_xlfn.XLOOKUP(Q1843,立项!W:W,立项!H:H))</f>
        <v/>
      </c>
      <c r="N1843" s="109" t="str">
        <f t="shared" si="170"/>
        <v/>
      </c>
      <c r="O1843" s="109" t="str">
        <f t="shared" si="171"/>
        <v/>
      </c>
      <c r="P1843" s="110" t="str">
        <f t="shared" si="172"/>
        <v/>
      </c>
      <c r="Q1843" s="114" t="str">
        <f t="shared" si="173"/>
        <v/>
      </c>
      <c r="R1843" s="82"/>
      <c r="S1843" s="81"/>
      <c r="T1843" s="81"/>
      <c r="U1843" s="81"/>
    </row>
    <row r="1844" s="72" customFormat="1" customHeight="1" spans="2:21">
      <c r="B1844" s="73"/>
      <c r="C1844" s="74"/>
      <c r="D1844" s="74"/>
      <c r="E1844" s="74"/>
      <c r="F1844" s="75"/>
      <c r="G1844" s="76"/>
      <c r="H1844" s="77"/>
      <c r="I1844" s="108" t="str">
        <f>IF(B1844="","",_xlfn.XLOOKUP(N1844,#REF!,#REF!))</f>
        <v/>
      </c>
      <c r="J1844" s="105" t="str">
        <f>IF(B1844="","",_xlfn.XLOOKUP(N1844,#REF!,芝麻工资表!B:B))</f>
        <v/>
      </c>
      <c r="K1844" s="105" t="str">
        <f t="shared" si="168"/>
        <v/>
      </c>
      <c r="L1844" s="105" t="str">
        <f t="shared" si="169"/>
        <v/>
      </c>
      <c r="M1844" s="105" t="str">
        <f>IF(Q1844="","",_xlfn.XLOOKUP(Q1844,立项!W:W,立项!H:H))</f>
        <v/>
      </c>
      <c r="N1844" s="109" t="str">
        <f t="shared" si="170"/>
        <v/>
      </c>
      <c r="O1844" s="109" t="str">
        <f t="shared" si="171"/>
        <v/>
      </c>
      <c r="P1844" s="110" t="str">
        <f t="shared" si="172"/>
        <v/>
      </c>
      <c r="Q1844" s="114" t="str">
        <f t="shared" si="173"/>
        <v/>
      </c>
      <c r="R1844" s="82"/>
      <c r="S1844" s="81"/>
      <c r="T1844" s="81"/>
      <c r="U1844" s="81"/>
    </row>
    <row r="1845" s="72" customFormat="1" customHeight="1" spans="2:21">
      <c r="B1845" s="73"/>
      <c r="C1845" s="74"/>
      <c r="D1845" s="74"/>
      <c r="E1845" s="74"/>
      <c r="F1845" s="75"/>
      <c r="G1845" s="76"/>
      <c r="H1845" s="77"/>
      <c r="I1845" s="108" t="str">
        <f>IF(B1845="","",_xlfn.XLOOKUP(N1845,#REF!,#REF!))</f>
        <v/>
      </c>
      <c r="J1845" s="105" t="str">
        <f>IF(B1845="","",_xlfn.XLOOKUP(N1845,#REF!,芝麻工资表!B:B))</f>
        <v/>
      </c>
      <c r="K1845" s="105" t="str">
        <f t="shared" si="168"/>
        <v/>
      </c>
      <c r="L1845" s="105" t="str">
        <f t="shared" si="169"/>
        <v/>
      </c>
      <c r="M1845" s="105" t="str">
        <f>IF(Q1845="","",_xlfn.XLOOKUP(Q1845,立项!W:W,立项!H:H))</f>
        <v/>
      </c>
      <c r="N1845" s="109" t="str">
        <f t="shared" si="170"/>
        <v/>
      </c>
      <c r="O1845" s="109" t="str">
        <f t="shared" si="171"/>
        <v/>
      </c>
      <c r="P1845" s="110" t="str">
        <f t="shared" si="172"/>
        <v/>
      </c>
      <c r="Q1845" s="114" t="str">
        <f t="shared" si="173"/>
        <v/>
      </c>
      <c r="R1845" s="82"/>
      <c r="S1845" s="81"/>
      <c r="T1845" s="81"/>
      <c r="U1845" s="81"/>
    </row>
    <row r="1846" s="72" customFormat="1" customHeight="1" spans="2:21">
      <c r="B1846" s="73"/>
      <c r="C1846" s="74"/>
      <c r="D1846" s="74"/>
      <c r="E1846" s="74"/>
      <c r="F1846" s="75"/>
      <c r="G1846" s="76"/>
      <c r="H1846" s="77"/>
      <c r="I1846" s="108" t="str">
        <f>IF(B1846="","",_xlfn.XLOOKUP(N1846,#REF!,#REF!))</f>
        <v/>
      </c>
      <c r="J1846" s="105" t="str">
        <f>IF(B1846="","",_xlfn.XLOOKUP(N1846,#REF!,芝麻工资表!B:B))</f>
        <v/>
      </c>
      <c r="K1846" s="105" t="str">
        <f t="shared" si="168"/>
        <v/>
      </c>
      <c r="L1846" s="105" t="str">
        <f t="shared" si="169"/>
        <v/>
      </c>
      <c r="M1846" s="105" t="str">
        <f>IF(Q1846="","",_xlfn.XLOOKUP(Q1846,立项!W:W,立项!H:H))</f>
        <v/>
      </c>
      <c r="N1846" s="109" t="str">
        <f t="shared" si="170"/>
        <v/>
      </c>
      <c r="O1846" s="109" t="str">
        <f t="shared" si="171"/>
        <v/>
      </c>
      <c r="P1846" s="110" t="str">
        <f t="shared" si="172"/>
        <v/>
      </c>
      <c r="Q1846" s="114" t="str">
        <f t="shared" si="173"/>
        <v/>
      </c>
      <c r="R1846" s="82"/>
      <c r="S1846" s="81"/>
      <c r="T1846" s="81"/>
      <c r="U1846" s="81"/>
    </row>
    <row r="1847" s="72" customFormat="1" customHeight="1" spans="2:21">
      <c r="B1847" s="73"/>
      <c r="C1847" s="74"/>
      <c r="D1847" s="74"/>
      <c r="E1847" s="74"/>
      <c r="F1847" s="75"/>
      <c r="G1847" s="76"/>
      <c r="H1847" s="77"/>
      <c r="I1847" s="108" t="str">
        <f>IF(B1847="","",_xlfn.XLOOKUP(N1847,#REF!,#REF!))</f>
        <v/>
      </c>
      <c r="J1847" s="105" t="str">
        <f>IF(B1847="","",_xlfn.XLOOKUP(N1847,#REF!,芝麻工资表!B:B))</f>
        <v/>
      </c>
      <c r="K1847" s="105" t="str">
        <f t="shared" si="168"/>
        <v/>
      </c>
      <c r="L1847" s="105" t="str">
        <f t="shared" si="169"/>
        <v/>
      </c>
      <c r="M1847" s="105" t="str">
        <f>IF(Q1847="","",_xlfn.XLOOKUP(Q1847,立项!W:W,立项!H:H))</f>
        <v/>
      </c>
      <c r="N1847" s="109" t="str">
        <f t="shared" si="170"/>
        <v/>
      </c>
      <c r="O1847" s="109" t="str">
        <f t="shared" si="171"/>
        <v/>
      </c>
      <c r="P1847" s="110" t="str">
        <f t="shared" si="172"/>
        <v/>
      </c>
      <c r="Q1847" s="114" t="str">
        <f t="shared" si="173"/>
        <v/>
      </c>
      <c r="R1847" s="82"/>
      <c r="S1847" s="81"/>
      <c r="T1847" s="81"/>
      <c r="U1847" s="81"/>
    </row>
    <row r="1848" s="72" customFormat="1" customHeight="1" spans="2:21">
      <c r="B1848" s="73"/>
      <c r="C1848" s="74"/>
      <c r="D1848" s="74"/>
      <c r="E1848" s="74"/>
      <c r="F1848" s="75"/>
      <c r="G1848" s="76"/>
      <c r="H1848" s="77"/>
      <c r="I1848" s="108" t="str">
        <f>IF(B1848="","",_xlfn.XLOOKUP(N1848,#REF!,#REF!))</f>
        <v/>
      </c>
      <c r="J1848" s="105" t="str">
        <f>IF(B1848="","",_xlfn.XLOOKUP(N1848,#REF!,芝麻工资表!B:B))</f>
        <v/>
      </c>
      <c r="K1848" s="105" t="str">
        <f t="shared" si="168"/>
        <v/>
      </c>
      <c r="L1848" s="105" t="str">
        <f t="shared" si="169"/>
        <v/>
      </c>
      <c r="M1848" s="105" t="str">
        <f>IF(Q1848="","",_xlfn.XLOOKUP(Q1848,立项!W:W,立项!H:H))</f>
        <v/>
      </c>
      <c r="N1848" s="109" t="str">
        <f t="shared" si="170"/>
        <v/>
      </c>
      <c r="O1848" s="109" t="str">
        <f t="shared" si="171"/>
        <v/>
      </c>
      <c r="P1848" s="110" t="str">
        <f t="shared" si="172"/>
        <v/>
      </c>
      <c r="Q1848" s="114" t="str">
        <f t="shared" si="173"/>
        <v/>
      </c>
      <c r="R1848" s="82"/>
      <c r="S1848" s="81"/>
      <c r="T1848" s="81"/>
      <c r="U1848" s="81"/>
    </row>
    <row r="1849" s="72" customFormat="1" customHeight="1" spans="2:21">
      <c r="B1849" s="73"/>
      <c r="C1849" s="74"/>
      <c r="D1849" s="74"/>
      <c r="E1849" s="74"/>
      <c r="F1849" s="75"/>
      <c r="G1849" s="76"/>
      <c r="H1849" s="77"/>
      <c r="I1849" s="108" t="str">
        <f>IF(B1849="","",_xlfn.XLOOKUP(N1849,#REF!,#REF!))</f>
        <v/>
      </c>
      <c r="J1849" s="105" t="str">
        <f>IF(B1849="","",_xlfn.XLOOKUP(N1849,#REF!,芝麻工资表!B:B))</f>
        <v/>
      </c>
      <c r="K1849" s="105" t="str">
        <f t="shared" si="168"/>
        <v/>
      </c>
      <c r="L1849" s="105" t="str">
        <f t="shared" si="169"/>
        <v/>
      </c>
      <c r="M1849" s="105" t="str">
        <f>IF(Q1849="","",_xlfn.XLOOKUP(Q1849,立项!W:W,立项!H:H))</f>
        <v/>
      </c>
      <c r="N1849" s="109" t="str">
        <f t="shared" si="170"/>
        <v/>
      </c>
      <c r="O1849" s="109" t="str">
        <f t="shared" si="171"/>
        <v/>
      </c>
      <c r="P1849" s="110" t="str">
        <f t="shared" si="172"/>
        <v/>
      </c>
      <c r="Q1849" s="114" t="str">
        <f t="shared" si="173"/>
        <v/>
      </c>
      <c r="R1849" s="82"/>
      <c r="S1849" s="81"/>
      <c r="T1849" s="81"/>
      <c r="U1849" s="81"/>
    </row>
    <row r="1850" s="72" customFormat="1" customHeight="1" spans="2:21">
      <c r="B1850" s="73"/>
      <c r="C1850" s="74"/>
      <c r="D1850" s="74"/>
      <c r="E1850" s="74"/>
      <c r="F1850" s="75"/>
      <c r="G1850" s="76"/>
      <c r="H1850" s="77"/>
      <c r="I1850" s="108" t="str">
        <f>IF(B1850="","",_xlfn.XLOOKUP(N1850,#REF!,#REF!))</f>
        <v/>
      </c>
      <c r="J1850" s="105" t="str">
        <f>IF(B1850="","",_xlfn.XLOOKUP(N1850,#REF!,芝麻工资表!B:B))</f>
        <v/>
      </c>
      <c r="K1850" s="105" t="str">
        <f t="shared" si="168"/>
        <v/>
      </c>
      <c r="L1850" s="105" t="str">
        <f t="shared" si="169"/>
        <v/>
      </c>
      <c r="M1850" s="105" t="str">
        <f>IF(Q1850="","",_xlfn.XLOOKUP(Q1850,立项!W:W,立项!H:H))</f>
        <v/>
      </c>
      <c r="N1850" s="109" t="str">
        <f t="shared" si="170"/>
        <v/>
      </c>
      <c r="O1850" s="109" t="str">
        <f t="shared" si="171"/>
        <v/>
      </c>
      <c r="P1850" s="110" t="str">
        <f t="shared" si="172"/>
        <v/>
      </c>
      <c r="Q1850" s="114" t="str">
        <f t="shared" si="173"/>
        <v/>
      </c>
      <c r="R1850" s="82"/>
      <c r="S1850" s="81"/>
      <c r="T1850" s="81"/>
      <c r="U1850" s="81"/>
    </row>
    <row r="1851" s="72" customFormat="1" customHeight="1" spans="2:21">
      <c r="B1851" s="73"/>
      <c r="C1851" s="74"/>
      <c r="D1851" s="74"/>
      <c r="E1851" s="74"/>
      <c r="F1851" s="75"/>
      <c r="G1851" s="76"/>
      <c r="H1851" s="77"/>
      <c r="I1851" s="108" t="str">
        <f>IF(B1851="","",_xlfn.XLOOKUP(N1851,#REF!,#REF!))</f>
        <v/>
      </c>
      <c r="J1851" s="105" t="str">
        <f>IF(B1851="","",_xlfn.XLOOKUP(N1851,#REF!,芝麻工资表!B:B))</f>
        <v/>
      </c>
      <c r="K1851" s="105" t="str">
        <f t="shared" si="168"/>
        <v/>
      </c>
      <c r="L1851" s="105" t="str">
        <f t="shared" si="169"/>
        <v/>
      </c>
      <c r="M1851" s="105" t="str">
        <f>IF(Q1851="","",_xlfn.XLOOKUP(Q1851,立项!W:W,立项!H:H))</f>
        <v/>
      </c>
      <c r="N1851" s="109" t="str">
        <f t="shared" si="170"/>
        <v/>
      </c>
      <c r="O1851" s="109" t="str">
        <f t="shared" si="171"/>
        <v/>
      </c>
      <c r="P1851" s="110" t="str">
        <f t="shared" si="172"/>
        <v/>
      </c>
      <c r="Q1851" s="114" t="str">
        <f t="shared" si="173"/>
        <v/>
      </c>
      <c r="R1851" s="82"/>
      <c r="S1851" s="81"/>
      <c r="T1851" s="81"/>
      <c r="U1851" s="81"/>
    </row>
    <row r="1852" s="72" customFormat="1" customHeight="1" spans="2:21">
      <c r="B1852" s="73"/>
      <c r="C1852" s="74"/>
      <c r="D1852" s="74"/>
      <c r="E1852" s="74"/>
      <c r="F1852" s="75"/>
      <c r="G1852" s="76"/>
      <c r="H1852" s="77"/>
      <c r="I1852" s="108" t="str">
        <f>IF(B1852="","",_xlfn.XLOOKUP(N1852,#REF!,#REF!))</f>
        <v/>
      </c>
      <c r="J1852" s="105" t="str">
        <f>IF(B1852="","",_xlfn.XLOOKUP(N1852,#REF!,芝麻工资表!B:B))</f>
        <v/>
      </c>
      <c r="K1852" s="105" t="str">
        <f t="shared" si="168"/>
        <v/>
      </c>
      <c r="L1852" s="105" t="str">
        <f t="shared" si="169"/>
        <v/>
      </c>
      <c r="M1852" s="105" t="str">
        <f>IF(Q1852="","",_xlfn.XLOOKUP(Q1852,立项!W:W,立项!H:H))</f>
        <v/>
      </c>
      <c r="N1852" s="109" t="str">
        <f t="shared" si="170"/>
        <v/>
      </c>
      <c r="O1852" s="109" t="str">
        <f t="shared" si="171"/>
        <v/>
      </c>
      <c r="P1852" s="110" t="str">
        <f t="shared" si="172"/>
        <v/>
      </c>
      <c r="Q1852" s="114" t="str">
        <f t="shared" si="173"/>
        <v/>
      </c>
      <c r="R1852" s="82"/>
      <c r="S1852" s="81"/>
      <c r="T1852" s="81"/>
      <c r="U1852" s="81"/>
    </row>
    <row r="1853" s="72" customFormat="1" customHeight="1" spans="2:21">
      <c r="B1853" s="73"/>
      <c r="C1853" s="74"/>
      <c r="D1853" s="74"/>
      <c r="E1853" s="74"/>
      <c r="F1853" s="75"/>
      <c r="G1853" s="76"/>
      <c r="H1853" s="77"/>
      <c r="I1853" s="108" t="str">
        <f>IF(B1853="","",_xlfn.XLOOKUP(N1853,#REF!,#REF!))</f>
        <v/>
      </c>
      <c r="J1853" s="105" t="str">
        <f>IF(B1853="","",_xlfn.XLOOKUP(N1853,#REF!,芝麻工资表!B:B))</f>
        <v/>
      </c>
      <c r="K1853" s="105" t="str">
        <f t="shared" si="168"/>
        <v/>
      </c>
      <c r="L1853" s="105" t="str">
        <f t="shared" si="169"/>
        <v/>
      </c>
      <c r="M1853" s="105" t="str">
        <f>IF(Q1853="","",_xlfn.XLOOKUP(Q1853,立项!W:W,立项!H:H))</f>
        <v/>
      </c>
      <c r="N1853" s="109" t="str">
        <f t="shared" si="170"/>
        <v/>
      </c>
      <c r="O1853" s="109" t="str">
        <f t="shared" si="171"/>
        <v/>
      </c>
      <c r="P1853" s="110" t="str">
        <f t="shared" si="172"/>
        <v/>
      </c>
      <c r="Q1853" s="114" t="str">
        <f t="shared" si="173"/>
        <v/>
      </c>
      <c r="R1853" s="82"/>
      <c r="S1853" s="81"/>
      <c r="T1853" s="81"/>
      <c r="U1853" s="81"/>
    </row>
    <row r="1854" s="72" customFormat="1" customHeight="1" spans="2:21">
      <c r="B1854" s="73"/>
      <c r="C1854" s="74"/>
      <c r="D1854" s="74"/>
      <c r="E1854" s="74"/>
      <c r="F1854" s="75"/>
      <c r="G1854" s="76"/>
      <c r="H1854" s="77"/>
      <c r="I1854" s="108" t="str">
        <f>IF(B1854="","",_xlfn.XLOOKUP(N1854,#REF!,#REF!))</f>
        <v/>
      </c>
      <c r="J1854" s="105" t="str">
        <f>IF(B1854="","",_xlfn.XLOOKUP(N1854,#REF!,芝麻工资表!B:B))</f>
        <v/>
      </c>
      <c r="K1854" s="105" t="str">
        <f t="shared" si="168"/>
        <v/>
      </c>
      <c r="L1854" s="105" t="str">
        <f t="shared" si="169"/>
        <v/>
      </c>
      <c r="M1854" s="105" t="str">
        <f>IF(Q1854="","",_xlfn.XLOOKUP(Q1854,立项!W:W,立项!H:H))</f>
        <v/>
      </c>
      <c r="N1854" s="109" t="str">
        <f t="shared" si="170"/>
        <v/>
      </c>
      <c r="O1854" s="109" t="str">
        <f t="shared" si="171"/>
        <v/>
      </c>
      <c r="P1854" s="110" t="str">
        <f t="shared" si="172"/>
        <v/>
      </c>
      <c r="Q1854" s="114" t="str">
        <f t="shared" si="173"/>
        <v/>
      </c>
      <c r="R1854" s="82"/>
      <c r="S1854" s="81"/>
      <c r="T1854" s="81"/>
      <c r="U1854" s="81"/>
    </row>
    <row r="1855" s="72" customFormat="1" customHeight="1" spans="2:21">
      <c r="B1855" s="73"/>
      <c r="C1855" s="74"/>
      <c r="D1855" s="74"/>
      <c r="E1855" s="74"/>
      <c r="F1855" s="75"/>
      <c r="G1855" s="76"/>
      <c r="H1855" s="77"/>
      <c r="I1855" s="108" t="str">
        <f>IF(B1855="","",_xlfn.XLOOKUP(N1855,#REF!,#REF!))</f>
        <v/>
      </c>
      <c r="J1855" s="105" t="str">
        <f>IF(B1855="","",_xlfn.XLOOKUP(N1855,#REF!,芝麻工资表!B:B))</f>
        <v/>
      </c>
      <c r="K1855" s="105" t="str">
        <f t="shared" si="168"/>
        <v/>
      </c>
      <c r="L1855" s="105" t="str">
        <f t="shared" si="169"/>
        <v/>
      </c>
      <c r="M1855" s="105" t="str">
        <f>IF(Q1855="","",_xlfn.XLOOKUP(Q1855,立项!W:W,立项!H:H))</f>
        <v/>
      </c>
      <c r="N1855" s="109" t="str">
        <f t="shared" si="170"/>
        <v/>
      </c>
      <c r="O1855" s="109" t="str">
        <f t="shared" si="171"/>
        <v/>
      </c>
      <c r="P1855" s="110" t="str">
        <f t="shared" si="172"/>
        <v/>
      </c>
      <c r="Q1855" s="114" t="str">
        <f t="shared" si="173"/>
        <v/>
      </c>
      <c r="R1855" s="82"/>
      <c r="S1855" s="81"/>
      <c r="T1855" s="81"/>
      <c r="U1855" s="81"/>
    </row>
    <row r="1856" s="72" customFormat="1" customHeight="1" spans="2:21">
      <c r="B1856" s="73"/>
      <c r="C1856" s="74"/>
      <c r="D1856" s="74"/>
      <c r="E1856" s="74"/>
      <c r="F1856" s="75"/>
      <c r="G1856" s="76"/>
      <c r="H1856" s="77"/>
      <c r="I1856" s="108" t="str">
        <f>IF(B1856="","",_xlfn.XLOOKUP(N1856,#REF!,#REF!))</f>
        <v/>
      </c>
      <c r="J1856" s="105" t="str">
        <f>IF(B1856="","",_xlfn.XLOOKUP(N1856,#REF!,芝麻工资表!B:B))</f>
        <v/>
      </c>
      <c r="K1856" s="105" t="str">
        <f t="shared" si="168"/>
        <v/>
      </c>
      <c r="L1856" s="105" t="str">
        <f t="shared" si="169"/>
        <v/>
      </c>
      <c r="M1856" s="105" t="str">
        <f>IF(Q1856="","",_xlfn.XLOOKUP(Q1856,立项!W:W,立项!H:H))</f>
        <v/>
      </c>
      <c r="N1856" s="109" t="str">
        <f t="shared" si="170"/>
        <v/>
      </c>
      <c r="O1856" s="109" t="str">
        <f t="shared" si="171"/>
        <v/>
      </c>
      <c r="P1856" s="110" t="str">
        <f t="shared" si="172"/>
        <v/>
      </c>
      <c r="Q1856" s="114" t="str">
        <f t="shared" si="173"/>
        <v/>
      </c>
      <c r="R1856" s="82"/>
      <c r="S1856" s="81"/>
      <c r="T1856" s="81"/>
      <c r="U1856" s="81"/>
    </row>
    <row r="1857" s="72" customFormat="1" customHeight="1" spans="2:21">
      <c r="B1857" s="73"/>
      <c r="C1857" s="74"/>
      <c r="D1857" s="74"/>
      <c r="E1857" s="74"/>
      <c r="F1857" s="75"/>
      <c r="G1857" s="76"/>
      <c r="H1857" s="77"/>
      <c r="I1857" s="108" t="str">
        <f>IF(B1857="","",_xlfn.XLOOKUP(N1857,#REF!,#REF!))</f>
        <v/>
      </c>
      <c r="J1857" s="105" t="str">
        <f>IF(B1857="","",_xlfn.XLOOKUP(N1857,#REF!,芝麻工资表!B:B))</f>
        <v/>
      </c>
      <c r="K1857" s="105" t="str">
        <f t="shared" si="168"/>
        <v/>
      </c>
      <c r="L1857" s="105" t="str">
        <f t="shared" si="169"/>
        <v/>
      </c>
      <c r="M1857" s="105" t="str">
        <f>IF(Q1857="","",_xlfn.XLOOKUP(Q1857,立项!W:W,立项!H:H))</f>
        <v/>
      </c>
      <c r="N1857" s="109" t="str">
        <f t="shared" si="170"/>
        <v/>
      </c>
      <c r="O1857" s="109" t="str">
        <f t="shared" si="171"/>
        <v/>
      </c>
      <c r="P1857" s="110" t="str">
        <f t="shared" si="172"/>
        <v/>
      </c>
      <c r="Q1857" s="114" t="str">
        <f t="shared" si="173"/>
        <v/>
      </c>
      <c r="R1857" s="82"/>
      <c r="S1857" s="81"/>
      <c r="T1857" s="81"/>
      <c r="U1857" s="81"/>
    </row>
    <row r="1858" s="72" customFormat="1" customHeight="1" spans="2:21">
      <c r="B1858" s="73"/>
      <c r="C1858" s="74"/>
      <c r="D1858" s="74"/>
      <c r="E1858" s="74"/>
      <c r="F1858" s="75"/>
      <c r="G1858" s="76"/>
      <c r="H1858" s="77"/>
      <c r="I1858" s="108" t="str">
        <f>IF(B1858="","",_xlfn.XLOOKUP(N1858,#REF!,#REF!))</f>
        <v/>
      </c>
      <c r="J1858" s="105" t="str">
        <f>IF(B1858="","",_xlfn.XLOOKUP(N1858,#REF!,芝麻工资表!B:B))</f>
        <v/>
      </c>
      <c r="K1858" s="105" t="str">
        <f t="shared" ref="K1858:K1921" si="174">IF(F1858="","",F1858-L1858)</f>
        <v/>
      </c>
      <c r="L1858" s="105" t="str">
        <f t="shared" ref="L1858:L1921" si="175">IF(F1858="","",F1858*G1858/(1+G1858))</f>
        <v/>
      </c>
      <c r="M1858" s="105" t="str">
        <f>IF(Q1858="","",_xlfn.XLOOKUP(Q1858,立项!W:W,立项!H:H))</f>
        <v/>
      </c>
      <c r="N1858" s="109" t="str">
        <f t="shared" ref="N1858:N1921" si="176">IF(H1858="","",LEFT(B1858,7))</f>
        <v/>
      </c>
      <c r="O1858" s="109" t="str">
        <f t="shared" ref="O1858:O1921" si="177">IF(H1858="","",MONTH(H1858))</f>
        <v/>
      </c>
      <c r="P1858" s="110" t="str">
        <f t="shared" ref="P1858:P1921" si="178">IF(H1858="","",DAY(H1858))</f>
        <v/>
      </c>
      <c r="Q1858" s="114" t="str">
        <f t="shared" ref="Q1858:Q1921" si="179">IF(B1858="","",MID(B1858,9,16))</f>
        <v/>
      </c>
      <c r="R1858" s="82"/>
      <c r="S1858" s="81"/>
      <c r="T1858" s="81"/>
      <c r="U1858" s="81"/>
    </row>
    <row r="1859" s="72" customFormat="1" customHeight="1" spans="2:21">
      <c r="B1859" s="73"/>
      <c r="C1859" s="74"/>
      <c r="D1859" s="74"/>
      <c r="E1859" s="74"/>
      <c r="F1859" s="75"/>
      <c r="G1859" s="76"/>
      <c r="H1859" s="77"/>
      <c r="I1859" s="108" t="str">
        <f>IF(B1859="","",_xlfn.XLOOKUP(N1859,#REF!,#REF!))</f>
        <v/>
      </c>
      <c r="J1859" s="105" t="str">
        <f>IF(B1859="","",_xlfn.XLOOKUP(N1859,#REF!,芝麻工资表!B:B))</f>
        <v/>
      </c>
      <c r="K1859" s="105" t="str">
        <f t="shared" si="174"/>
        <v/>
      </c>
      <c r="L1859" s="105" t="str">
        <f t="shared" si="175"/>
        <v/>
      </c>
      <c r="M1859" s="105" t="str">
        <f>IF(Q1859="","",_xlfn.XLOOKUP(Q1859,立项!W:W,立项!H:H))</f>
        <v/>
      </c>
      <c r="N1859" s="109" t="str">
        <f t="shared" si="176"/>
        <v/>
      </c>
      <c r="O1859" s="109" t="str">
        <f t="shared" si="177"/>
        <v/>
      </c>
      <c r="P1859" s="110" t="str">
        <f t="shared" si="178"/>
        <v/>
      </c>
      <c r="Q1859" s="114" t="str">
        <f t="shared" si="179"/>
        <v/>
      </c>
      <c r="R1859" s="82"/>
      <c r="S1859" s="81"/>
      <c r="T1859" s="81"/>
      <c r="U1859" s="81"/>
    </row>
    <row r="1860" s="72" customFormat="1" customHeight="1" spans="2:21">
      <c r="B1860" s="73"/>
      <c r="C1860" s="74"/>
      <c r="D1860" s="74"/>
      <c r="E1860" s="74"/>
      <c r="F1860" s="75"/>
      <c r="G1860" s="76"/>
      <c r="H1860" s="77"/>
      <c r="I1860" s="108" t="str">
        <f>IF(B1860="","",_xlfn.XLOOKUP(N1860,#REF!,#REF!))</f>
        <v/>
      </c>
      <c r="J1860" s="105" t="str">
        <f>IF(B1860="","",_xlfn.XLOOKUP(N1860,#REF!,芝麻工资表!B:B))</f>
        <v/>
      </c>
      <c r="K1860" s="105" t="str">
        <f t="shared" si="174"/>
        <v/>
      </c>
      <c r="L1860" s="105" t="str">
        <f t="shared" si="175"/>
        <v/>
      </c>
      <c r="M1860" s="105" t="str">
        <f>IF(Q1860="","",_xlfn.XLOOKUP(Q1860,立项!W:W,立项!H:H))</f>
        <v/>
      </c>
      <c r="N1860" s="109" t="str">
        <f t="shared" si="176"/>
        <v/>
      </c>
      <c r="O1860" s="109" t="str">
        <f t="shared" si="177"/>
        <v/>
      </c>
      <c r="P1860" s="110" t="str">
        <f t="shared" si="178"/>
        <v/>
      </c>
      <c r="Q1860" s="114" t="str">
        <f t="shared" si="179"/>
        <v/>
      </c>
      <c r="R1860" s="82"/>
      <c r="S1860" s="81"/>
      <c r="T1860" s="81"/>
      <c r="U1860" s="81"/>
    </row>
    <row r="1861" s="72" customFormat="1" customHeight="1" spans="2:21">
      <c r="B1861" s="73"/>
      <c r="C1861" s="74"/>
      <c r="D1861" s="74"/>
      <c r="E1861" s="74"/>
      <c r="F1861" s="75"/>
      <c r="G1861" s="76"/>
      <c r="H1861" s="77"/>
      <c r="I1861" s="108" t="str">
        <f>IF(B1861="","",_xlfn.XLOOKUP(N1861,#REF!,#REF!))</f>
        <v/>
      </c>
      <c r="J1861" s="105" t="str">
        <f>IF(B1861="","",_xlfn.XLOOKUP(N1861,#REF!,芝麻工资表!B:B))</f>
        <v/>
      </c>
      <c r="K1861" s="105" t="str">
        <f t="shared" si="174"/>
        <v/>
      </c>
      <c r="L1861" s="105" t="str">
        <f t="shared" si="175"/>
        <v/>
      </c>
      <c r="M1861" s="105" t="str">
        <f>IF(Q1861="","",_xlfn.XLOOKUP(Q1861,立项!W:W,立项!H:H))</f>
        <v/>
      </c>
      <c r="N1861" s="109" t="str">
        <f t="shared" si="176"/>
        <v/>
      </c>
      <c r="O1861" s="109" t="str">
        <f t="shared" si="177"/>
        <v/>
      </c>
      <c r="P1861" s="110" t="str">
        <f t="shared" si="178"/>
        <v/>
      </c>
      <c r="Q1861" s="114" t="str">
        <f t="shared" si="179"/>
        <v/>
      </c>
      <c r="R1861" s="82"/>
      <c r="S1861" s="81"/>
      <c r="T1861" s="81"/>
      <c r="U1861" s="81"/>
    </row>
    <row r="1862" s="72" customFormat="1" customHeight="1" spans="2:21">
      <c r="B1862" s="73"/>
      <c r="C1862" s="74"/>
      <c r="D1862" s="74"/>
      <c r="E1862" s="74"/>
      <c r="F1862" s="75"/>
      <c r="G1862" s="76"/>
      <c r="H1862" s="77"/>
      <c r="I1862" s="108" t="str">
        <f>IF(B1862="","",_xlfn.XLOOKUP(N1862,#REF!,#REF!))</f>
        <v/>
      </c>
      <c r="J1862" s="105" t="str">
        <f>IF(B1862="","",_xlfn.XLOOKUP(N1862,#REF!,芝麻工资表!B:B))</f>
        <v/>
      </c>
      <c r="K1862" s="105" t="str">
        <f t="shared" si="174"/>
        <v/>
      </c>
      <c r="L1862" s="105" t="str">
        <f t="shared" si="175"/>
        <v/>
      </c>
      <c r="M1862" s="105" t="str">
        <f>IF(Q1862="","",_xlfn.XLOOKUP(Q1862,立项!W:W,立项!H:H))</f>
        <v/>
      </c>
      <c r="N1862" s="109" t="str">
        <f t="shared" si="176"/>
        <v/>
      </c>
      <c r="O1862" s="109" t="str">
        <f t="shared" si="177"/>
        <v/>
      </c>
      <c r="P1862" s="110" t="str">
        <f t="shared" si="178"/>
        <v/>
      </c>
      <c r="Q1862" s="114" t="str">
        <f t="shared" si="179"/>
        <v/>
      </c>
      <c r="R1862" s="82"/>
      <c r="S1862" s="81"/>
      <c r="T1862" s="81"/>
      <c r="U1862" s="81"/>
    </row>
    <row r="1863" s="72" customFormat="1" customHeight="1" spans="2:21">
      <c r="B1863" s="73"/>
      <c r="C1863" s="74"/>
      <c r="D1863" s="74"/>
      <c r="E1863" s="74"/>
      <c r="F1863" s="75"/>
      <c r="G1863" s="76"/>
      <c r="H1863" s="77"/>
      <c r="I1863" s="108" t="str">
        <f>IF(B1863="","",_xlfn.XLOOKUP(N1863,#REF!,#REF!))</f>
        <v/>
      </c>
      <c r="J1863" s="105" t="str">
        <f>IF(B1863="","",_xlfn.XLOOKUP(N1863,#REF!,芝麻工资表!B:B))</f>
        <v/>
      </c>
      <c r="K1863" s="105" t="str">
        <f t="shared" si="174"/>
        <v/>
      </c>
      <c r="L1863" s="105" t="str">
        <f t="shared" si="175"/>
        <v/>
      </c>
      <c r="M1863" s="105" t="str">
        <f>IF(Q1863="","",_xlfn.XLOOKUP(Q1863,立项!W:W,立项!H:H))</f>
        <v/>
      </c>
      <c r="N1863" s="109" t="str">
        <f t="shared" si="176"/>
        <v/>
      </c>
      <c r="O1863" s="109" t="str">
        <f t="shared" si="177"/>
        <v/>
      </c>
      <c r="P1863" s="110" t="str">
        <f t="shared" si="178"/>
        <v/>
      </c>
      <c r="Q1863" s="114" t="str">
        <f t="shared" si="179"/>
        <v/>
      </c>
      <c r="R1863" s="82"/>
      <c r="S1863" s="81"/>
      <c r="T1863" s="81"/>
      <c r="U1863" s="81"/>
    </row>
    <row r="1864" s="72" customFormat="1" customHeight="1" spans="2:21">
      <c r="B1864" s="73"/>
      <c r="C1864" s="74"/>
      <c r="D1864" s="74"/>
      <c r="E1864" s="74"/>
      <c r="F1864" s="75"/>
      <c r="G1864" s="76"/>
      <c r="H1864" s="77"/>
      <c r="I1864" s="108" t="str">
        <f>IF(B1864="","",_xlfn.XLOOKUP(N1864,#REF!,#REF!))</f>
        <v/>
      </c>
      <c r="J1864" s="105" t="str">
        <f>IF(B1864="","",_xlfn.XLOOKUP(N1864,#REF!,芝麻工资表!B:B))</f>
        <v/>
      </c>
      <c r="K1864" s="105" t="str">
        <f t="shared" si="174"/>
        <v/>
      </c>
      <c r="L1864" s="105" t="str">
        <f t="shared" si="175"/>
        <v/>
      </c>
      <c r="M1864" s="105" t="str">
        <f>IF(Q1864="","",_xlfn.XLOOKUP(Q1864,立项!W:W,立项!H:H))</f>
        <v/>
      </c>
      <c r="N1864" s="109" t="str">
        <f t="shared" si="176"/>
        <v/>
      </c>
      <c r="O1864" s="109" t="str">
        <f t="shared" si="177"/>
        <v/>
      </c>
      <c r="P1864" s="110" t="str">
        <f t="shared" si="178"/>
        <v/>
      </c>
      <c r="Q1864" s="114" t="str">
        <f t="shared" si="179"/>
        <v/>
      </c>
      <c r="R1864" s="82"/>
      <c r="S1864" s="81"/>
      <c r="T1864" s="81"/>
      <c r="U1864" s="81"/>
    </row>
    <row r="1865" s="72" customFormat="1" customHeight="1" spans="2:21">
      <c r="B1865" s="73"/>
      <c r="C1865" s="74"/>
      <c r="D1865" s="74"/>
      <c r="E1865" s="74"/>
      <c r="F1865" s="75"/>
      <c r="G1865" s="76"/>
      <c r="H1865" s="77"/>
      <c r="I1865" s="108" t="str">
        <f>IF(B1865="","",_xlfn.XLOOKUP(N1865,#REF!,#REF!))</f>
        <v/>
      </c>
      <c r="J1865" s="105" t="str">
        <f>IF(B1865="","",_xlfn.XLOOKUP(N1865,#REF!,芝麻工资表!B:B))</f>
        <v/>
      </c>
      <c r="K1865" s="105" t="str">
        <f t="shared" si="174"/>
        <v/>
      </c>
      <c r="L1865" s="105" t="str">
        <f t="shared" si="175"/>
        <v/>
      </c>
      <c r="M1865" s="105" t="str">
        <f>IF(Q1865="","",_xlfn.XLOOKUP(Q1865,立项!W:W,立项!H:H))</f>
        <v/>
      </c>
      <c r="N1865" s="109" t="str">
        <f t="shared" si="176"/>
        <v/>
      </c>
      <c r="O1865" s="109" t="str">
        <f t="shared" si="177"/>
        <v/>
      </c>
      <c r="P1865" s="110" t="str">
        <f t="shared" si="178"/>
        <v/>
      </c>
      <c r="Q1865" s="114" t="str">
        <f t="shared" si="179"/>
        <v/>
      </c>
      <c r="R1865" s="82"/>
      <c r="S1865" s="81"/>
      <c r="T1865" s="81"/>
      <c r="U1865" s="81"/>
    </row>
    <row r="1866" s="72" customFormat="1" customHeight="1" spans="2:21">
      <c r="B1866" s="73"/>
      <c r="C1866" s="74"/>
      <c r="D1866" s="74"/>
      <c r="E1866" s="74"/>
      <c r="F1866" s="75"/>
      <c r="G1866" s="76"/>
      <c r="H1866" s="77"/>
      <c r="I1866" s="108" t="str">
        <f>IF(B1866="","",_xlfn.XLOOKUP(N1866,#REF!,#REF!))</f>
        <v/>
      </c>
      <c r="J1866" s="105" t="str">
        <f>IF(B1866="","",_xlfn.XLOOKUP(N1866,#REF!,芝麻工资表!B:B))</f>
        <v/>
      </c>
      <c r="K1866" s="105" t="str">
        <f t="shared" si="174"/>
        <v/>
      </c>
      <c r="L1866" s="105" t="str">
        <f t="shared" si="175"/>
        <v/>
      </c>
      <c r="M1866" s="105" t="str">
        <f>IF(Q1866="","",_xlfn.XLOOKUP(Q1866,立项!W:W,立项!H:H))</f>
        <v/>
      </c>
      <c r="N1866" s="109" t="str">
        <f t="shared" si="176"/>
        <v/>
      </c>
      <c r="O1866" s="109" t="str">
        <f t="shared" si="177"/>
        <v/>
      </c>
      <c r="P1866" s="110" t="str">
        <f t="shared" si="178"/>
        <v/>
      </c>
      <c r="Q1866" s="114" t="str">
        <f t="shared" si="179"/>
        <v/>
      </c>
      <c r="R1866" s="82"/>
      <c r="S1866" s="81"/>
      <c r="T1866" s="81"/>
      <c r="U1866" s="81"/>
    </row>
    <row r="1867" s="72" customFormat="1" customHeight="1" spans="2:21">
      <c r="B1867" s="73"/>
      <c r="C1867" s="74"/>
      <c r="D1867" s="74"/>
      <c r="E1867" s="74"/>
      <c r="F1867" s="75"/>
      <c r="G1867" s="76"/>
      <c r="H1867" s="77"/>
      <c r="I1867" s="108" t="str">
        <f>IF(B1867="","",_xlfn.XLOOKUP(N1867,#REF!,#REF!))</f>
        <v/>
      </c>
      <c r="J1867" s="105" t="str">
        <f>IF(B1867="","",_xlfn.XLOOKUP(N1867,#REF!,芝麻工资表!B:B))</f>
        <v/>
      </c>
      <c r="K1867" s="105" t="str">
        <f t="shared" si="174"/>
        <v/>
      </c>
      <c r="L1867" s="105" t="str">
        <f t="shared" si="175"/>
        <v/>
      </c>
      <c r="M1867" s="105" t="str">
        <f>IF(Q1867="","",_xlfn.XLOOKUP(Q1867,立项!W:W,立项!H:H))</f>
        <v/>
      </c>
      <c r="N1867" s="109" t="str">
        <f t="shared" si="176"/>
        <v/>
      </c>
      <c r="O1867" s="109" t="str">
        <f t="shared" si="177"/>
        <v/>
      </c>
      <c r="P1867" s="110" t="str">
        <f t="shared" si="178"/>
        <v/>
      </c>
      <c r="Q1867" s="114" t="str">
        <f t="shared" si="179"/>
        <v/>
      </c>
      <c r="R1867" s="82"/>
      <c r="S1867" s="81"/>
      <c r="T1867" s="81"/>
      <c r="U1867" s="81"/>
    </row>
    <row r="1868" s="72" customFormat="1" customHeight="1" spans="2:21">
      <c r="B1868" s="73"/>
      <c r="C1868" s="74"/>
      <c r="D1868" s="74"/>
      <c r="E1868" s="74"/>
      <c r="F1868" s="75"/>
      <c r="G1868" s="76"/>
      <c r="H1868" s="77"/>
      <c r="I1868" s="108" t="str">
        <f>IF(B1868="","",_xlfn.XLOOKUP(N1868,#REF!,#REF!))</f>
        <v/>
      </c>
      <c r="J1868" s="105" t="str">
        <f>IF(B1868="","",_xlfn.XLOOKUP(N1868,#REF!,芝麻工资表!B:B))</f>
        <v/>
      </c>
      <c r="K1868" s="105" t="str">
        <f t="shared" si="174"/>
        <v/>
      </c>
      <c r="L1868" s="105" t="str">
        <f t="shared" si="175"/>
        <v/>
      </c>
      <c r="M1868" s="105" t="str">
        <f>IF(Q1868="","",_xlfn.XLOOKUP(Q1868,立项!W:W,立项!H:H))</f>
        <v/>
      </c>
      <c r="N1868" s="109" t="str">
        <f t="shared" si="176"/>
        <v/>
      </c>
      <c r="O1868" s="109" t="str">
        <f t="shared" si="177"/>
        <v/>
      </c>
      <c r="P1868" s="110" t="str">
        <f t="shared" si="178"/>
        <v/>
      </c>
      <c r="Q1868" s="114" t="str">
        <f t="shared" si="179"/>
        <v/>
      </c>
      <c r="R1868" s="82"/>
      <c r="S1868" s="81"/>
      <c r="T1868" s="81"/>
      <c r="U1868" s="81"/>
    </row>
    <row r="1869" s="72" customFormat="1" customHeight="1" spans="2:21">
      <c r="B1869" s="73"/>
      <c r="C1869" s="74"/>
      <c r="D1869" s="74"/>
      <c r="E1869" s="74"/>
      <c r="F1869" s="75"/>
      <c r="G1869" s="76"/>
      <c r="H1869" s="77"/>
      <c r="I1869" s="108" t="str">
        <f>IF(B1869="","",_xlfn.XLOOKUP(N1869,#REF!,#REF!))</f>
        <v/>
      </c>
      <c r="J1869" s="105" t="str">
        <f>IF(B1869="","",_xlfn.XLOOKUP(N1869,#REF!,芝麻工资表!B:B))</f>
        <v/>
      </c>
      <c r="K1869" s="105" t="str">
        <f t="shared" si="174"/>
        <v/>
      </c>
      <c r="L1869" s="105" t="str">
        <f t="shared" si="175"/>
        <v/>
      </c>
      <c r="M1869" s="105" t="str">
        <f>IF(Q1869="","",_xlfn.XLOOKUP(Q1869,立项!W:W,立项!H:H))</f>
        <v/>
      </c>
      <c r="N1869" s="109" t="str">
        <f t="shared" si="176"/>
        <v/>
      </c>
      <c r="O1869" s="109" t="str">
        <f t="shared" si="177"/>
        <v/>
      </c>
      <c r="P1869" s="110" t="str">
        <f t="shared" si="178"/>
        <v/>
      </c>
      <c r="Q1869" s="114" t="str">
        <f t="shared" si="179"/>
        <v/>
      </c>
      <c r="R1869" s="82"/>
      <c r="S1869" s="81"/>
      <c r="T1869" s="81"/>
      <c r="U1869" s="81"/>
    </row>
    <row r="1870" s="72" customFormat="1" customHeight="1" spans="2:21">
      <c r="B1870" s="73"/>
      <c r="C1870" s="74"/>
      <c r="D1870" s="74"/>
      <c r="E1870" s="74"/>
      <c r="F1870" s="75"/>
      <c r="G1870" s="76"/>
      <c r="H1870" s="77"/>
      <c r="I1870" s="108" t="str">
        <f>IF(B1870="","",_xlfn.XLOOKUP(N1870,#REF!,#REF!))</f>
        <v/>
      </c>
      <c r="J1870" s="105" t="str">
        <f>IF(B1870="","",_xlfn.XLOOKUP(N1870,#REF!,芝麻工资表!B:B))</f>
        <v/>
      </c>
      <c r="K1870" s="105" t="str">
        <f t="shared" si="174"/>
        <v/>
      </c>
      <c r="L1870" s="105" t="str">
        <f t="shared" si="175"/>
        <v/>
      </c>
      <c r="M1870" s="105" t="str">
        <f>IF(Q1870="","",_xlfn.XLOOKUP(Q1870,立项!W:W,立项!H:H))</f>
        <v/>
      </c>
      <c r="N1870" s="109" t="str">
        <f t="shared" si="176"/>
        <v/>
      </c>
      <c r="O1870" s="109" t="str">
        <f t="shared" si="177"/>
        <v/>
      </c>
      <c r="P1870" s="110" t="str">
        <f t="shared" si="178"/>
        <v/>
      </c>
      <c r="Q1870" s="114" t="str">
        <f t="shared" si="179"/>
        <v/>
      </c>
      <c r="R1870" s="82"/>
      <c r="S1870" s="81"/>
      <c r="T1870" s="81"/>
      <c r="U1870" s="81"/>
    </row>
    <row r="1871" s="72" customFormat="1" customHeight="1" spans="2:21">
      <c r="B1871" s="73"/>
      <c r="C1871" s="74"/>
      <c r="D1871" s="74"/>
      <c r="E1871" s="74"/>
      <c r="F1871" s="75"/>
      <c r="G1871" s="76"/>
      <c r="H1871" s="77"/>
      <c r="I1871" s="108" t="str">
        <f>IF(B1871="","",_xlfn.XLOOKUP(N1871,#REF!,#REF!))</f>
        <v/>
      </c>
      <c r="J1871" s="105" t="str">
        <f>IF(B1871="","",_xlfn.XLOOKUP(N1871,#REF!,芝麻工资表!B:B))</f>
        <v/>
      </c>
      <c r="K1871" s="105" t="str">
        <f t="shared" si="174"/>
        <v/>
      </c>
      <c r="L1871" s="105" t="str">
        <f t="shared" si="175"/>
        <v/>
      </c>
      <c r="M1871" s="105" t="str">
        <f>IF(Q1871="","",_xlfn.XLOOKUP(Q1871,立项!W:W,立项!H:H))</f>
        <v/>
      </c>
      <c r="N1871" s="109" t="str">
        <f t="shared" si="176"/>
        <v/>
      </c>
      <c r="O1871" s="109" t="str">
        <f t="shared" si="177"/>
        <v/>
      </c>
      <c r="P1871" s="110" t="str">
        <f t="shared" si="178"/>
        <v/>
      </c>
      <c r="Q1871" s="114" t="str">
        <f t="shared" si="179"/>
        <v/>
      </c>
      <c r="R1871" s="82"/>
      <c r="S1871" s="81"/>
      <c r="T1871" s="81"/>
      <c r="U1871" s="81"/>
    </row>
    <row r="1872" s="72" customFormat="1" customHeight="1" spans="2:21">
      <c r="B1872" s="73"/>
      <c r="C1872" s="74"/>
      <c r="D1872" s="74"/>
      <c r="E1872" s="74"/>
      <c r="F1872" s="75"/>
      <c r="G1872" s="76"/>
      <c r="H1872" s="77"/>
      <c r="I1872" s="108" t="str">
        <f>IF(B1872="","",_xlfn.XLOOKUP(N1872,#REF!,#REF!))</f>
        <v/>
      </c>
      <c r="J1872" s="105" t="str">
        <f>IF(B1872="","",_xlfn.XLOOKUP(N1872,#REF!,芝麻工资表!B:B))</f>
        <v/>
      </c>
      <c r="K1872" s="105" t="str">
        <f t="shared" si="174"/>
        <v/>
      </c>
      <c r="L1872" s="105" t="str">
        <f t="shared" si="175"/>
        <v/>
      </c>
      <c r="M1872" s="105" t="str">
        <f>IF(Q1872="","",_xlfn.XLOOKUP(Q1872,立项!W:W,立项!H:H))</f>
        <v/>
      </c>
      <c r="N1872" s="109" t="str">
        <f t="shared" si="176"/>
        <v/>
      </c>
      <c r="O1872" s="109" t="str">
        <f t="shared" si="177"/>
        <v/>
      </c>
      <c r="P1872" s="110" t="str">
        <f t="shared" si="178"/>
        <v/>
      </c>
      <c r="Q1872" s="114" t="str">
        <f t="shared" si="179"/>
        <v/>
      </c>
      <c r="R1872" s="82"/>
      <c r="S1872" s="81"/>
      <c r="T1872" s="81"/>
      <c r="U1872" s="81"/>
    </row>
    <row r="1873" s="72" customFormat="1" customHeight="1" spans="2:21">
      <c r="B1873" s="73"/>
      <c r="C1873" s="74"/>
      <c r="D1873" s="74"/>
      <c r="E1873" s="74"/>
      <c r="F1873" s="75"/>
      <c r="G1873" s="76"/>
      <c r="H1873" s="77"/>
      <c r="I1873" s="108" t="str">
        <f>IF(B1873="","",_xlfn.XLOOKUP(N1873,#REF!,#REF!))</f>
        <v/>
      </c>
      <c r="J1873" s="105" t="str">
        <f>IF(B1873="","",_xlfn.XLOOKUP(N1873,#REF!,芝麻工资表!B:B))</f>
        <v/>
      </c>
      <c r="K1873" s="105" t="str">
        <f t="shared" si="174"/>
        <v/>
      </c>
      <c r="L1873" s="105" t="str">
        <f t="shared" si="175"/>
        <v/>
      </c>
      <c r="M1873" s="105" t="str">
        <f>IF(Q1873="","",_xlfn.XLOOKUP(Q1873,立项!W:W,立项!H:H))</f>
        <v/>
      </c>
      <c r="N1873" s="109" t="str">
        <f t="shared" si="176"/>
        <v/>
      </c>
      <c r="O1873" s="109" t="str">
        <f t="shared" si="177"/>
        <v/>
      </c>
      <c r="P1873" s="110" t="str">
        <f t="shared" si="178"/>
        <v/>
      </c>
      <c r="Q1873" s="114" t="str">
        <f t="shared" si="179"/>
        <v/>
      </c>
      <c r="R1873" s="82"/>
      <c r="S1873" s="81"/>
      <c r="T1873" s="81"/>
      <c r="U1873" s="81"/>
    </row>
    <row r="1874" s="72" customFormat="1" customHeight="1" spans="2:21">
      <c r="B1874" s="73"/>
      <c r="C1874" s="74"/>
      <c r="D1874" s="74"/>
      <c r="E1874" s="74"/>
      <c r="F1874" s="75"/>
      <c r="G1874" s="76"/>
      <c r="H1874" s="77"/>
      <c r="I1874" s="108" t="str">
        <f>IF(B1874="","",_xlfn.XLOOKUP(N1874,#REF!,#REF!))</f>
        <v/>
      </c>
      <c r="J1874" s="105" t="str">
        <f>IF(B1874="","",_xlfn.XLOOKUP(N1874,#REF!,芝麻工资表!B:B))</f>
        <v/>
      </c>
      <c r="K1874" s="105" t="str">
        <f t="shared" si="174"/>
        <v/>
      </c>
      <c r="L1874" s="105" t="str">
        <f t="shared" si="175"/>
        <v/>
      </c>
      <c r="M1874" s="105" t="str">
        <f>IF(Q1874="","",_xlfn.XLOOKUP(Q1874,立项!W:W,立项!H:H))</f>
        <v/>
      </c>
      <c r="N1874" s="109" t="str">
        <f t="shared" si="176"/>
        <v/>
      </c>
      <c r="O1874" s="109" t="str">
        <f t="shared" si="177"/>
        <v/>
      </c>
      <c r="P1874" s="110" t="str">
        <f t="shared" si="178"/>
        <v/>
      </c>
      <c r="Q1874" s="114" t="str">
        <f t="shared" si="179"/>
        <v/>
      </c>
      <c r="R1874" s="82"/>
      <c r="S1874" s="81"/>
      <c r="T1874" s="81"/>
      <c r="U1874" s="81"/>
    </row>
    <row r="1875" s="72" customFormat="1" customHeight="1" spans="2:21">
      <c r="B1875" s="73"/>
      <c r="C1875" s="74"/>
      <c r="D1875" s="74"/>
      <c r="E1875" s="74"/>
      <c r="F1875" s="75"/>
      <c r="G1875" s="76"/>
      <c r="H1875" s="77"/>
      <c r="I1875" s="108" t="str">
        <f>IF(B1875="","",_xlfn.XLOOKUP(N1875,#REF!,#REF!))</f>
        <v/>
      </c>
      <c r="J1875" s="105" t="str">
        <f>IF(B1875="","",_xlfn.XLOOKUP(N1875,#REF!,芝麻工资表!B:B))</f>
        <v/>
      </c>
      <c r="K1875" s="105" t="str">
        <f t="shared" si="174"/>
        <v/>
      </c>
      <c r="L1875" s="105" t="str">
        <f t="shared" si="175"/>
        <v/>
      </c>
      <c r="M1875" s="105" t="str">
        <f>IF(Q1875="","",_xlfn.XLOOKUP(Q1875,立项!W:W,立项!H:H))</f>
        <v/>
      </c>
      <c r="N1875" s="109" t="str">
        <f t="shared" si="176"/>
        <v/>
      </c>
      <c r="O1875" s="109" t="str">
        <f t="shared" si="177"/>
        <v/>
      </c>
      <c r="P1875" s="110" t="str">
        <f t="shared" si="178"/>
        <v/>
      </c>
      <c r="Q1875" s="114" t="str">
        <f t="shared" si="179"/>
        <v/>
      </c>
      <c r="R1875" s="82"/>
      <c r="S1875" s="81"/>
      <c r="T1875" s="81"/>
      <c r="U1875" s="81"/>
    </row>
    <row r="1876" s="72" customFormat="1" customHeight="1" spans="2:21">
      <c r="B1876" s="73"/>
      <c r="C1876" s="74"/>
      <c r="D1876" s="74"/>
      <c r="E1876" s="74"/>
      <c r="F1876" s="75"/>
      <c r="G1876" s="76"/>
      <c r="H1876" s="77"/>
      <c r="I1876" s="108" t="str">
        <f>IF(B1876="","",_xlfn.XLOOKUP(N1876,#REF!,#REF!))</f>
        <v/>
      </c>
      <c r="J1876" s="105" t="str">
        <f>IF(B1876="","",_xlfn.XLOOKUP(N1876,#REF!,芝麻工资表!B:B))</f>
        <v/>
      </c>
      <c r="K1876" s="105" t="str">
        <f t="shared" si="174"/>
        <v/>
      </c>
      <c r="L1876" s="105" t="str">
        <f t="shared" si="175"/>
        <v/>
      </c>
      <c r="M1876" s="105" t="str">
        <f>IF(Q1876="","",_xlfn.XLOOKUP(Q1876,立项!W:W,立项!H:H))</f>
        <v/>
      </c>
      <c r="N1876" s="109" t="str">
        <f t="shared" si="176"/>
        <v/>
      </c>
      <c r="O1876" s="109" t="str">
        <f t="shared" si="177"/>
        <v/>
      </c>
      <c r="P1876" s="110" t="str">
        <f t="shared" si="178"/>
        <v/>
      </c>
      <c r="Q1876" s="114" t="str">
        <f t="shared" si="179"/>
        <v/>
      </c>
      <c r="R1876" s="82"/>
      <c r="S1876" s="81"/>
      <c r="T1876" s="81"/>
      <c r="U1876" s="81"/>
    </row>
    <row r="1877" s="72" customFormat="1" customHeight="1" spans="2:21">
      <c r="B1877" s="73"/>
      <c r="C1877" s="74"/>
      <c r="D1877" s="74"/>
      <c r="E1877" s="74"/>
      <c r="F1877" s="75"/>
      <c r="G1877" s="76"/>
      <c r="H1877" s="77"/>
      <c r="I1877" s="108" t="str">
        <f>IF(B1877="","",_xlfn.XLOOKUP(N1877,#REF!,#REF!))</f>
        <v/>
      </c>
      <c r="J1877" s="105" t="str">
        <f>IF(B1877="","",_xlfn.XLOOKUP(N1877,#REF!,芝麻工资表!B:B))</f>
        <v/>
      </c>
      <c r="K1877" s="105" t="str">
        <f t="shared" si="174"/>
        <v/>
      </c>
      <c r="L1877" s="105" t="str">
        <f t="shared" si="175"/>
        <v/>
      </c>
      <c r="M1877" s="105" t="str">
        <f>IF(Q1877="","",_xlfn.XLOOKUP(Q1877,立项!W:W,立项!H:H))</f>
        <v/>
      </c>
      <c r="N1877" s="109" t="str">
        <f t="shared" si="176"/>
        <v/>
      </c>
      <c r="O1877" s="109" t="str">
        <f t="shared" si="177"/>
        <v/>
      </c>
      <c r="P1877" s="110" t="str">
        <f t="shared" si="178"/>
        <v/>
      </c>
      <c r="Q1877" s="114" t="str">
        <f t="shared" si="179"/>
        <v/>
      </c>
      <c r="R1877" s="82"/>
      <c r="S1877" s="81"/>
      <c r="T1877" s="81"/>
      <c r="U1877" s="81"/>
    </row>
    <row r="1878" s="72" customFormat="1" customHeight="1" spans="2:21">
      <c r="B1878" s="73"/>
      <c r="C1878" s="74"/>
      <c r="D1878" s="74"/>
      <c r="E1878" s="74"/>
      <c r="F1878" s="75"/>
      <c r="G1878" s="76"/>
      <c r="H1878" s="77"/>
      <c r="I1878" s="108" t="str">
        <f>IF(B1878="","",_xlfn.XLOOKUP(N1878,#REF!,#REF!))</f>
        <v/>
      </c>
      <c r="J1878" s="105" t="str">
        <f>IF(B1878="","",_xlfn.XLOOKUP(N1878,#REF!,芝麻工资表!B:B))</f>
        <v/>
      </c>
      <c r="K1878" s="105" t="str">
        <f t="shared" si="174"/>
        <v/>
      </c>
      <c r="L1878" s="105" t="str">
        <f t="shared" si="175"/>
        <v/>
      </c>
      <c r="M1878" s="105" t="str">
        <f>IF(Q1878="","",_xlfn.XLOOKUP(Q1878,立项!W:W,立项!H:H))</f>
        <v/>
      </c>
      <c r="N1878" s="109" t="str">
        <f t="shared" si="176"/>
        <v/>
      </c>
      <c r="O1878" s="109" t="str">
        <f t="shared" si="177"/>
        <v/>
      </c>
      <c r="P1878" s="110" t="str">
        <f t="shared" si="178"/>
        <v/>
      </c>
      <c r="Q1878" s="114" t="str">
        <f t="shared" si="179"/>
        <v/>
      </c>
      <c r="R1878" s="82"/>
      <c r="S1878" s="81"/>
      <c r="T1878" s="81"/>
      <c r="U1878" s="81"/>
    </row>
    <row r="1879" s="72" customFormat="1" customHeight="1" spans="2:21">
      <c r="B1879" s="73"/>
      <c r="C1879" s="74"/>
      <c r="D1879" s="74"/>
      <c r="E1879" s="74"/>
      <c r="F1879" s="75"/>
      <c r="G1879" s="76"/>
      <c r="H1879" s="77"/>
      <c r="I1879" s="108" t="str">
        <f>IF(B1879="","",_xlfn.XLOOKUP(N1879,#REF!,#REF!))</f>
        <v/>
      </c>
      <c r="J1879" s="105" t="str">
        <f>IF(B1879="","",_xlfn.XLOOKUP(N1879,#REF!,芝麻工资表!B:B))</f>
        <v/>
      </c>
      <c r="K1879" s="105" t="str">
        <f t="shared" si="174"/>
        <v/>
      </c>
      <c r="L1879" s="105" t="str">
        <f t="shared" si="175"/>
        <v/>
      </c>
      <c r="M1879" s="105" t="str">
        <f>IF(Q1879="","",_xlfn.XLOOKUP(Q1879,立项!W:W,立项!H:H))</f>
        <v/>
      </c>
      <c r="N1879" s="109" t="str">
        <f t="shared" si="176"/>
        <v/>
      </c>
      <c r="O1879" s="109" t="str">
        <f t="shared" si="177"/>
        <v/>
      </c>
      <c r="P1879" s="110" t="str">
        <f t="shared" si="178"/>
        <v/>
      </c>
      <c r="Q1879" s="114" t="str">
        <f t="shared" si="179"/>
        <v/>
      </c>
      <c r="R1879" s="82"/>
      <c r="S1879" s="81"/>
      <c r="T1879" s="81"/>
      <c r="U1879" s="81"/>
    </row>
    <row r="1880" s="72" customFormat="1" customHeight="1" spans="2:21">
      <c r="B1880" s="73"/>
      <c r="C1880" s="74"/>
      <c r="D1880" s="74"/>
      <c r="E1880" s="74"/>
      <c r="F1880" s="75"/>
      <c r="G1880" s="76"/>
      <c r="H1880" s="77"/>
      <c r="I1880" s="108" t="str">
        <f>IF(B1880="","",_xlfn.XLOOKUP(N1880,#REF!,#REF!))</f>
        <v/>
      </c>
      <c r="J1880" s="105" t="str">
        <f>IF(B1880="","",_xlfn.XLOOKUP(N1880,#REF!,芝麻工资表!B:B))</f>
        <v/>
      </c>
      <c r="K1880" s="105" t="str">
        <f t="shared" si="174"/>
        <v/>
      </c>
      <c r="L1880" s="105" t="str">
        <f t="shared" si="175"/>
        <v/>
      </c>
      <c r="M1880" s="105" t="str">
        <f>IF(Q1880="","",_xlfn.XLOOKUP(Q1880,立项!W:W,立项!H:H))</f>
        <v/>
      </c>
      <c r="N1880" s="109" t="str">
        <f t="shared" si="176"/>
        <v/>
      </c>
      <c r="O1880" s="109" t="str">
        <f t="shared" si="177"/>
        <v/>
      </c>
      <c r="P1880" s="110" t="str">
        <f t="shared" si="178"/>
        <v/>
      </c>
      <c r="Q1880" s="114" t="str">
        <f t="shared" si="179"/>
        <v/>
      </c>
      <c r="R1880" s="82"/>
      <c r="S1880" s="81"/>
      <c r="T1880" s="81"/>
      <c r="U1880" s="81"/>
    </row>
    <row r="1881" s="72" customFormat="1" customHeight="1" spans="2:21">
      <c r="B1881" s="73"/>
      <c r="C1881" s="74"/>
      <c r="D1881" s="74"/>
      <c r="E1881" s="74"/>
      <c r="F1881" s="75"/>
      <c r="G1881" s="76"/>
      <c r="H1881" s="77"/>
      <c r="I1881" s="108" t="str">
        <f>IF(B1881="","",_xlfn.XLOOKUP(N1881,#REF!,#REF!))</f>
        <v/>
      </c>
      <c r="J1881" s="105" t="str">
        <f>IF(B1881="","",_xlfn.XLOOKUP(N1881,#REF!,芝麻工资表!B:B))</f>
        <v/>
      </c>
      <c r="K1881" s="105" t="str">
        <f t="shared" si="174"/>
        <v/>
      </c>
      <c r="L1881" s="105" t="str">
        <f t="shared" si="175"/>
        <v/>
      </c>
      <c r="M1881" s="105" t="str">
        <f>IF(Q1881="","",_xlfn.XLOOKUP(Q1881,立项!W:W,立项!H:H))</f>
        <v/>
      </c>
      <c r="N1881" s="109" t="str">
        <f t="shared" si="176"/>
        <v/>
      </c>
      <c r="O1881" s="109" t="str">
        <f t="shared" si="177"/>
        <v/>
      </c>
      <c r="P1881" s="110" t="str">
        <f t="shared" si="178"/>
        <v/>
      </c>
      <c r="Q1881" s="114" t="str">
        <f t="shared" si="179"/>
        <v/>
      </c>
      <c r="R1881" s="82"/>
      <c r="S1881" s="81"/>
      <c r="T1881" s="81"/>
      <c r="U1881" s="81"/>
    </row>
    <row r="1882" s="72" customFormat="1" customHeight="1" spans="2:21">
      <c r="B1882" s="73"/>
      <c r="C1882" s="74"/>
      <c r="D1882" s="74"/>
      <c r="E1882" s="74"/>
      <c r="F1882" s="75"/>
      <c r="G1882" s="76"/>
      <c r="H1882" s="77"/>
      <c r="I1882" s="108" t="str">
        <f>IF(B1882="","",_xlfn.XLOOKUP(N1882,#REF!,#REF!))</f>
        <v/>
      </c>
      <c r="J1882" s="105" t="str">
        <f>IF(B1882="","",_xlfn.XLOOKUP(N1882,#REF!,芝麻工资表!B:B))</f>
        <v/>
      </c>
      <c r="K1882" s="105" t="str">
        <f t="shared" si="174"/>
        <v/>
      </c>
      <c r="L1882" s="105" t="str">
        <f t="shared" si="175"/>
        <v/>
      </c>
      <c r="M1882" s="105" t="str">
        <f>IF(Q1882="","",_xlfn.XLOOKUP(Q1882,立项!W:W,立项!H:H))</f>
        <v/>
      </c>
      <c r="N1882" s="109" t="str">
        <f t="shared" si="176"/>
        <v/>
      </c>
      <c r="O1882" s="109" t="str">
        <f t="shared" si="177"/>
        <v/>
      </c>
      <c r="P1882" s="110" t="str">
        <f t="shared" si="178"/>
        <v/>
      </c>
      <c r="Q1882" s="114" t="str">
        <f t="shared" si="179"/>
        <v/>
      </c>
      <c r="R1882" s="82"/>
      <c r="S1882" s="81"/>
      <c r="T1882" s="81"/>
      <c r="U1882" s="81"/>
    </row>
    <row r="1883" s="72" customFormat="1" customHeight="1" spans="2:21">
      <c r="B1883" s="73"/>
      <c r="C1883" s="74"/>
      <c r="D1883" s="74"/>
      <c r="E1883" s="74"/>
      <c r="F1883" s="75"/>
      <c r="G1883" s="76"/>
      <c r="H1883" s="77"/>
      <c r="I1883" s="108" t="str">
        <f>IF(B1883="","",_xlfn.XLOOKUP(N1883,#REF!,#REF!))</f>
        <v/>
      </c>
      <c r="J1883" s="105" t="str">
        <f>IF(B1883="","",_xlfn.XLOOKUP(N1883,#REF!,芝麻工资表!B:B))</f>
        <v/>
      </c>
      <c r="K1883" s="105" t="str">
        <f t="shared" si="174"/>
        <v/>
      </c>
      <c r="L1883" s="105" t="str">
        <f t="shared" si="175"/>
        <v/>
      </c>
      <c r="M1883" s="105" t="str">
        <f>IF(Q1883="","",_xlfn.XLOOKUP(Q1883,立项!W:W,立项!H:H))</f>
        <v/>
      </c>
      <c r="N1883" s="109" t="str">
        <f t="shared" si="176"/>
        <v/>
      </c>
      <c r="O1883" s="109" t="str">
        <f t="shared" si="177"/>
        <v/>
      </c>
      <c r="P1883" s="110" t="str">
        <f t="shared" si="178"/>
        <v/>
      </c>
      <c r="Q1883" s="114" t="str">
        <f t="shared" si="179"/>
        <v/>
      </c>
      <c r="R1883" s="82"/>
      <c r="S1883" s="81"/>
      <c r="T1883" s="81"/>
      <c r="U1883" s="81"/>
    </row>
    <row r="1884" s="72" customFormat="1" customHeight="1" spans="2:21">
      <c r="B1884" s="73"/>
      <c r="C1884" s="74"/>
      <c r="D1884" s="74"/>
      <c r="E1884" s="74"/>
      <c r="F1884" s="75"/>
      <c r="G1884" s="76"/>
      <c r="H1884" s="77"/>
      <c r="I1884" s="108" t="str">
        <f>IF(B1884="","",_xlfn.XLOOKUP(N1884,#REF!,#REF!))</f>
        <v/>
      </c>
      <c r="J1884" s="105" t="str">
        <f>IF(B1884="","",_xlfn.XLOOKUP(N1884,#REF!,芝麻工资表!B:B))</f>
        <v/>
      </c>
      <c r="K1884" s="105" t="str">
        <f t="shared" si="174"/>
        <v/>
      </c>
      <c r="L1884" s="105" t="str">
        <f t="shared" si="175"/>
        <v/>
      </c>
      <c r="M1884" s="105" t="str">
        <f>IF(Q1884="","",_xlfn.XLOOKUP(Q1884,立项!W:W,立项!H:H))</f>
        <v/>
      </c>
      <c r="N1884" s="109" t="str">
        <f t="shared" si="176"/>
        <v/>
      </c>
      <c r="O1884" s="109" t="str">
        <f t="shared" si="177"/>
        <v/>
      </c>
      <c r="P1884" s="110" t="str">
        <f t="shared" si="178"/>
        <v/>
      </c>
      <c r="Q1884" s="114" t="str">
        <f t="shared" si="179"/>
        <v/>
      </c>
      <c r="R1884" s="82"/>
      <c r="S1884" s="81"/>
      <c r="T1884" s="81"/>
      <c r="U1884" s="81"/>
    </row>
    <row r="1885" s="72" customFormat="1" customHeight="1" spans="2:21">
      <c r="B1885" s="73"/>
      <c r="C1885" s="74"/>
      <c r="D1885" s="74"/>
      <c r="E1885" s="74"/>
      <c r="F1885" s="75"/>
      <c r="G1885" s="76"/>
      <c r="H1885" s="77"/>
      <c r="I1885" s="108" t="str">
        <f>IF(B1885="","",_xlfn.XLOOKUP(N1885,#REF!,#REF!))</f>
        <v/>
      </c>
      <c r="J1885" s="105" t="str">
        <f>IF(B1885="","",_xlfn.XLOOKUP(N1885,#REF!,芝麻工资表!B:B))</f>
        <v/>
      </c>
      <c r="K1885" s="105" t="str">
        <f t="shared" si="174"/>
        <v/>
      </c>
      <c r="L1885" s="105" t="str">
        <f t="shared" si="175"/>
        <v/>
      </c>
      <c r="M1885" s="105" t="str">
        <f>IF(Q1885="","",_xlfn.XLOOKUP(Q1885,立项!W:W,立项!H:H))</f>
        <v/>
      </c>
      <c r="N1885" s="109" t="str">
        <f t="shared" si="176"/>
        <v/>
      </c>
      <c r="O1885" s="109" t="str">
        <f t="shared" si="177"/>
        <v/>
      </c>
      <c r="P1885" s="110" t="str">
        <f t="shared" si="178"/>
        <v/>
      </c>
      <c r="Q1885" s="114" t="str">
        <f t="shared" si="179"/>
        <v/>
      </c>
      <c r="R1885" s="82"/>
      <c r="S1885" s="81"/>
      <c r="T1885" s="81"/>
      <c r="U1885" s="81"/>
    </row>
    <row r="1886" s="72" customFormat="1" customHeight="1" spans="2:21">
      <c r="B1886" s="73"/>
      <c r="C1886" s="74"/>
      <c r="D1886" s="74"/>
      <c r="E1886" s="74"/>
      <c r="F1886" s="75"/>
      <c r="G1886" s="76"/>
      <c r="H1886" s="77"/>
      <c r="I1886" s="108" t="str">
        <f>IF(B1886="","",_xlfn.XLOOKUP(N1886,#REF!,#REF!))</f>
        <v/>
      </c>
      <c r="J1886" s="105" t="str">
        <f>IF(B1886="","",_xlfn.XLOOKUP(N1886,#REF!,芝麻工资表!B:B))</f>
        <v/>
      </c>
      <c r="K1886" s="105" t="str">
        <f t="shared" si="174"/>
        <v/>
      </c>
      <c r="L1886" s="105" t="str">
        <f t="shared" si="175"/>
        <v/>
      </c>
      <c r="M1886" s="105" t="str">
        <f>IF(Q1886="","",_xlfn.XLOOKUP(Q1886,立项!W:W,立项!H:H))</f>
        <v/>
      </c>
      <c r="N1886" s="109" t="str">
        <f t="shared" si="176"/>
        <v/>
      </c>
      <c r="O1886" s="109" t="str">
        <f t="shared" si="177"/>
        <v/>
      </c>
      <c r="P1886" s="110" t="str">
        <f t="shared" si="178"/>
        <v/>
      </c>
      <c r="Q1886" s="114" t="str">
        <f t="shared" si="179"/>
        <v/>
      </c>
      <c r="R1886" s="82"/>
      <c r="S1886" s="81"/>
      <c r="T1886" s="81"/>
      <c r="U1886" s="81"/>
    </row>
    <row r="1887" s="72" customFormat="1" customHeight="1" spans="2:21">
      <c r="B1887" s="73"/>
      <c r="C1887" s="74"/>
      <c r="D1887" s="74"/>
      <c r="E1887" s="74"/>
      <c r="F1887" s="75"/>
      <c r="G1887" s="76"/>
      <c r="H1887" s="77"/>
      <c r="I1887" s="108" t="str">
        <f>IF(B1887="","",_xlfn.XLOOKUP(N1887,#REF!,#REF!))</f>
        <v/>
      </c>
      <c r="J1887" s="105" t="str">
        <f>IF(B1887="","",_xlfn.XLOOKUP(N1887,#REF!,芝麻工资表!B:B))</f>
        <v/>
      </c>
      <c r="K1887" s="105" t="str">
        <f t="shared" si="174"/>
        <v/>
      </c>
      <c r="L1887" s="105" t="str">
        <f t="shared" si="175"/>
        <v/>
      </c>
      <c r="M1887" s="105" t="str">
        <f>IF(Q1887="","",_xlfn.XLOOKUP(Q1887,立项!W:W,立项!H:H))</f>
        <v/>
      </c>
      <c r="N1887" s="109" t="str">
        <f t="shared" si="176"/>
        <v/>
      </c>
      <c r="O1887" s="109" t="str">
        <f t="shared" si="177"/>
        <v/>
      </c>
      <c r="P1887" s="110" t="str">
        <f t="shared" si="178"/>
        <v/>
      </c>
      <c r="Q1887" s="114" t="str">
        <f t="shared" si="179"/>
        <v/>
      </c>
      <c r="R1887" s="82"/>
      <c r="S1887" s="81"/>
      <c r="T1887" s="81"/>
      <c r="U1887" s="81"/>
    </row>
    <row r="1888" s="72" customFormat="1" customHeight="1" spans="2:21">
      <c r="B1888" s="73"/>
      <c r="C1888" s="74"/>
      <c r="D1888" s="74"/>
      <c r="E1888" s="74"/>
      <c r="F1888" s="75"/>
      <c r="G1888" s="76"/>
      <c r="H1888" s="77"/>
      <c r="I1888" s="108" t="str">
        <f>IF(B1888="","",_xlfn.XLOOKUP(N1888,#REF!,#REF!))</f>
        <v/>
      </c>
      <c r="J1888" s="105" t="str">
        <f>IF(B1888="","",_xlfn.XLOOKUP(N1888,#REF!,芝麻工资表!B:B))</f>
        <v/>
      </c>
      <c r="K1888" s="105" t="str">
        <f t="shared" si="174"/>
        <v/>
      </c>
      <c r="L1888" s="105" t="str">
        <f t="shared" si="175"/>
        <v/>
      </c>
      <c r="M1888" s="105" t="str">
        <f>IF(Q1888="","",_xlfn.XLOOKUP(Q1888,立项!W:W,立项!H:H))</f>
        <v/>
      </c>
      <c r="N1888" s="109" t="str">
        <f t="shared" si="176"/>
        <v/>
      </c>
      <c r="O1888" s="109" t="str">
        <f t="shared" si="177"/>
        <v/>
      </c>
      <c r="P1888" s="110" t="str">
        <f t="shared" si="178"/>
        <v/>
      </c>
      <c r="Q1888" s="114" t="str">
        <f t="shared" si="179"/>
        <v/>
      </c>
      <c r="R1888" s="82"/>
      <c r="S1888" s="81"/>
      <c r="T1888" s="81"/>
      <c r="U1888" s="81"/>
    </row>
    <row r="1889" s="72" customFormat="1" customHeight="1" spans="2:21">
      <c r="B1889" s="73"/>
      <c r="C1889" s="74"/>
      <c r="D1889" s="74"/>
      <c r="E1889" s="74"/>
      <c r="F1889" s="75"/>
      <c r="G1889" s="76"/>
      <c r="H1889" s="77"/>
      <c r="I1889" s="108" t="str">
        <f>IF(B1889="","",_xlfn.XLOOKUP(N1889,#REF!,#REF!))</f>
        <v/>
      </c>
      <c r="J1889" s="105" t="str">
        <f>IF(B1889="","",_xlfn.XLOOKUP(N1889,#REF!,芝麻工资表!B:B))</f>
        <v/>
      </c>
      <c r="K1889" s="105" t="str">
        <f t="shared" si="174"/>
        <v/>
      </c>
      <c r="L1889" s="105" t="str">
        <f t="shared" si="175"/>
        <v/>
      </c>
      <c r="M1889" s="105" t="str">
        <f>IF(Q1889="","",_xlfn.XLOOKUP(Q1889,立项!W:W,立项!H:H))</f>
        <v/>
      </c>
      <c r="N1889" s="109" t="str">
        <f t="shared" si="176"/>
        <v/>
      </c>
      <c r="O1889" s="109" t="str">
        <f t="shared" si="177"/>
        <v/>
      </c>
      <c r="P1889" s="110" t="str">
        <f t="shared" si="178"/>
        <v/>
      </c>
      <c r="Q1889" s="114" t="str">
        <f t="shared" si="179"/>
        <v/>
      </c>
      <c r="R1889" s="82"/>
      <c r="S1889" s="81"/>
      <c r="T1889" s="81"/>
      <c r="U1889" s="81"/>
    </row>
    <row r="1890" s="72" customFormat="1" customHeight="1" spans="2:21">
      <c r="B1890" s="73"/>
      <c r="C1890" s="74"/>
      <c r="D1890" s="74"/>
      <c r="E1890" s="74"/>
      <c r="F1890" s="75"/>
      <c r="G1890" s="76"/>
      <c r="H1890" s="77"/>
      <c r="I1890" s="108" t="str">
        <f>IF(B1890="","",_xlfn.XLOOKUP(N1890,#REF!,#REF!))</f>
        <v/>
      </c>
      <c r="J1890" s="105" t="str">
        <f>IF(B1890="","",_xlfn.XLOOKUP(N1890,#REF!,芝麻工资表!B:B))</f>
        <v/>
      </c>
      <c r="K1890" s="105" t="str">
        <f t="shared" si="174"/>
        <v/>
      </c>
      <c r="L1890" s="105" t="str">
        <f t="shared" si="175"/>
        <v/>
      </c>
      <c r="M1890" s="105" t="str">
        <f>IF(Q1890="","",_xlfn.XLOOKUP(Q1890,立项!W:W,立项!H:H))</f>
        <v/>
      </c>
      <c r="N1890" s="109" t="str">
        <f t="shared" si="176"/>
        <v/>
      </c>
      <c r="O1890" s="109" t="str">
        <f t="shared" si="177"/>
        <v/>
      </c>
      <c r="P1890" s="110" t="str">
        <f t="shared" si="178"/>
        <v/>
      </c>
      <c r="Q1890" s="114" t="str">
        <f t="shared" si="179"/>
        <v/>
      </c>
      <c r="R1890" s="82"/>
      <c r="S1890" s="81"/>
      <c r="T1890" s="81"/>
      <c r="U1890" s="81"/>
    </row>
    <row r="1891" s="72" customFormat="1" customHeight="1" spans="2:21">
      <c r="B1891" s="73"/>
      <c r="C1891" s="74"/>
      <c r="D1891" s="74"/>
      <c r="E1891" s="74"/>
      <c r="F1891" s="75"/>
      <c r="G1891" s="76"/>
      <c r="H1891" s="77"/>
      <c r="I1891" s="108" t="str">
        <f>IF(B1891="","",_xlfn.XLOOKUP(N1891,#REF!,#REF!))</f>
        <v/>
      </c>
      <c r="J1891" s="105" t="str">
        <f>IF(B1891="","",_xlfn.XLOOKUP(N1891,#REF!,芝麻工资表!B:B))</f>
        <v/>
      </c>
      <c r="K1891" s="105" t="str">
        <f t="shared" si="174"/>
        <v/>
      </c>
      <c r="L1891" s="105" t="str">
        <f t="shared" si="175"/>
        <v/>
      </c>
      <c r="M1891" s="105" t="str">
        <f>IF(Q1891="","",_xlfn.XLOOKUP(Q1891,立项!W:W,立项!H:H))</f>
        <v/>
      </c>
      <c r="N1891" s="109" t="str">
        <f t="shared" si="176"/>
        <v/>
      </c>
      <c r="O1891" s="109" t="str">
        <f t="shared" si="177"/>
        <v/>
      </c>
      <c r="P1891" s="110" t="str">
        <f t="shared" si="178"/>
        <v/>
      </c>
      <c r="Q1891" s="114" t="str">
        <f t="shared" si="179"/>
        <v/>
      </c>
      <c r="R1891" s="82"/>
      <c r="S1891" s="81"/>
      <c r="T1891" s="81"/>
      <c r="U1891" s="81"/>
    </row>
    <row r="1892" s="72" customFormat="1" customHeight="1" spans="2:21">
      <c r="B1892" s="73"/>
      <c r="C1892" s="74"/>
      <c r="D1892" s="74"/>
      <c r="E1892" s="74"/>
      <c r="F1892" s="75"/>
      <c r="G1892" s="76"/>
      <c r="H1892" s="77"/>
      <c r="I1892" s="108" t="str">
        <f>IF(B1892="","",_xlfn.XLOOKUP(N1892,#REF!,#REF!))</f>
        <v/>
      </c>
      <c r="J1892" s="105" t="str">
        <f>IF(B1892="","",_xlfn.XLOOKUP(N1892,#REF!,芝麻工资表!B:B))</f>
        <v/>
      </c>
      <c r="K1892" s="105" t="str">
        <f t="shared" si="174"/>
        <v/>
      </c>
      <c r="L1892" s="105" t="str">
        <f t="shared" si="175"/>
        <v/>
      </c>
      <c r="M1892" s="105" t="str">
        <f>IF(Q1892="","",_xlfn.XLOOKUP(Q1892,立项!W:W,立项!H:H))</f>
        <v/>
      </c>
      <c r="N1892" s="109" t="str">
        <f t="shared" si="176"/>
        <v/>
      </c>
      <c r="O1892" s="109" t="str">
        <f t="shared" si="177"/>
        <v/>
      </c>
      <c r="P1892" s="110" t="str">
        <f t="shared" si="178"/>
        <v/>
      </c>
      <c r="Q1892" s="114" t="str">
        <f t="shared" si="179"/>
        <v/>
      </c>
      <c r="R1892" s="82"/>
      <c r="S1892" s="81"/>
      <c r="T1892" s="81"/>
      <c r="U1892" s="81"/>
    </row>
    <row r="1893" s="72" customFormat="1" customHeight="1" spans="2:21">
      <c r="B1893" s="73"/>
      <c r="C1893" s="74"/>
      <c r="D1893" s="74"/>
      <c r="E1893" s="74"/>
      <c r="F1893" s="75"/>
      <c r="G1893" s="76"/>
      <c r="H1893" s="77"/>
      <c r="I1893" s="108" t="str">
        <f>IF(B1893="","",_xlfn.XLOOKUP(N1893,#REF!,#REF!))</f>
        <v/>
      </c>
      <c r="J1893" s="105" t="str">
        <f>IF(B1893="","",_xlfn.XLOOKUP(N1893,#REF!,芝麻工资表!B:B))</f>
        <v/>
      </c>
      <c r="K1893" s="105" t="str">
        <f t="shared" si="174"/>
        <v/>
      </c>
      <c r="L1893" s="105" t="str">
        <f t="shared" si="175"/>
        <v/>
      </c>
      <c r="M1893" s="105" t="str">
        <f>IF(Q1893="","",_xlfn.XLOOKUP(Q1893,立项!W:W,立项!H:H))</f>
        <v/>
      </c>
      <c r="N1893" s="109" t="str">
        <f t="shared" si="176"/>
        <v/>
      </c>
      <c r="O1893" s="109" t="str">
        <f t="shared" si="177"/>
        <v/>
      </c>
      <c r="P1893" s="110" t="str">
        <f t="shared" si="178"/>
        <v/>
      </c>
      <c r="Q1893" s="114" t="str">
        <f t="shared" si="179"/>
        <v/>
      </c>
      <c r="R1893" s="82"/>
      <c r="S1893" s="81"/>
      <c r="T1893" s="81"/>
      <c r="U1893" s="81"/>
    </row>
    <row r="1894" s="72" customFormat="1" customHeight="1" spans="2:21">
      <c r="B1894" s="73"/>
      <c r="C1894" s="74"/>
      <c r="D1894" s="74"/>
      <c r="E1894" s="74"/>
      <c r="F1894" s="75"/>
      <c r="G1894" s="76"/>
      <c r="H1894" s="77"/>
      <c r="I1894" s="108" t="str">
        <f>IF(B1894="","",_xlfn.XLOOKUP(N1894,#REF!,#REF!))</f>
        <v/>
      </c>
      <c r="J1894" s="105" t="str">
        <f>IF(B1894="","",_xlfn.XLOOKUP(N1894,#REF!,芝麻工资表!B:B))</f>
        <v/>
      </c>
      <c r="K1894" s="105" t="str">
        <f t="shared" si="174"/>
        <v/>
      </c>
      <c r="L1894" s="105" t="str">
        <f t="shared" si="175"/>
        <v/>
      </c>
      <c r="M1894" s="105" t="str">
        <f>IF(Q1894="","",_xlfn.XLOOKUP(Q1894,立项!W:W,立项!H:H))</f>
        <v/>
      </c>
      <c r="N1894" s="109" t="str">
        <f t="shared" si="176"/>
        <v/>
      </c>
      <c r="O1894" s="109" t="str">
        <f t="shared" si="177"/>
        <v/>
      </c>
      <c r="P1894" s="110" t="str">
        <f t="shared" si="178"/>
        <v/>
      </c>
      <c r="Q1894" s="114" t="str">
        <f t="shared" si="179"/>
        <v/>
      </c>
      <c r="R1894" s="82"/>
      <c r="S1894" s="81"/>
      <c r="T1894" s="81"/>
      <c r="U1894" s="81"/>
    </row>
    <row r="1895" s="72" customFormat="1" customHeight="1" spans="2:21">
      <c r="B1895" s="73"/>
      <c r="C1895" s="74"/>
      <c r="D1895" s="74"/>
      <c r="E1895" s="74"/>
      <c r="F1895" s="75"/>
      <c r="G1895" s="76"/>
      <c r="H1895" s="77"/>
      <c r="I1895" s="108" t="str">
        <f>IF(B1895="","",_xlfn.XLOOKUP(N1895,#REF!,#REF!))</f>
        <v/>
      </c>
      <c r="J1895" s="105" t="str">
        <f>IF(B1895="","",_xlfn.XLOOKUP(N1895,#REF!,芝麻工资表!B:B))</f>
        <v/>
      </c>
      <c r="K1895" s="105" t="str">
        <f t="shared" si="174"/>
        <v/>
      </c>
      <c r="L1895" s="105" t="str">
        <f t="shared" si="175"/>
        <v/>
      </c>
      <c r="M1895" s="105" t="str">
        <f>IF(Q1895="","",_xlfn.XLOOKUP(Q1895,立项!W:W,立项!H:H))</f>
        <v/>
      </c>
      <c r="N1895" s="109" t="str">
        <f t="shared" si="176"/>
        <v/>
      </c>
      <c r="O1895" s="109" t="str">
        <f t="shared" si="177"/>
        <v/>
      </c>
      <c r="P1895" s="110" t="str">
        <f t="shared" si="178"/>
        <v/>
      </c>
      <c r="Q1895" s="114" t="str">
        <f t="shared" si="179"/>
        <v/>
      </c>
      <c r="R1895" s="82"/>
      <c r="S1895" s="81"/>
      <c r="T1895" s="81"/>
      <c r="U1895" s="81"/>
    </row>
    <row r="1896" s="72" customFormat="1" customHeight="1" spans="2:21">
      <c r="B1896" s="73"/>
      <c r="C1896" s="74"/>
      <c r="D1896" s="74"/>
      <c r="E1896" s="74"/>
      <c r="F1896" s="75"/>
      <c r="G1896" s="76"/>
      <c r="H1896" s="77"/>
      <c r="I1896" s="108" t="str">
        <f>IF(B1896="","",_xlfn.XLOOKUP(N1896,#REF!,#REF!))</f>
        <v/>
      </c>
      <c r="J1896" s="105" t="str">
        <f>IF(B1896="","",_xlfn.XLOOKUP(N1896,#REF!,芝麻工资表!B:B))</f>
        <v/>
      </c>
      <c r="K1896" s="105" t="str">
        <f t="shared" si="174"/>
        <v/>
      </c>
      <c r="L1896" s="105" t="str">
        <f t="shared" si="175"/>
        <v/>
      </c>
      <c r="M1896" s="105" t="str">
        <f>IF(Q1896="","",_xlfn.XLOOKUP(Q1896,立项!W:W,立项!H:H))</f>
        <v/>
      </c>
      <c r="N1896" s="109" t="str">
        <f t="shared" si="176"/>
        <v/>
      </c>
      <c r="O1896" s="109" t="str">
        <f t="shared" si="177"/>
        <v/>
      </c>
      <c r="P1896" s="110" t="str">
        <f t="shared" si="178"/>
        <v/>
      </c>
      <c r="Q1896" s="114" t="str">
        <f t="shared" si="179"/>
        <v/>
      </c>
      <c r="R1896" s="82"/>
      <c r="S1896" s="81"/>
      <c r="T1896" s="81"/>
      <c r="U1896" s="81"/>
    </row>
    <row r="1897" s="72" customFormat="1" customHeight="1" spans="2:21">
      <c r="B1897" s="73"/>
      <c r="C1897" s="74"/>
      <c r="D1897" s="74"/>
      <c r="E1897" s="74"/>
      <c r="F1897" s="75"/>
      <c r="G1897" s="76"/>
      <c r="H1897" s="77"/>
      <c r="I1897" s="108" t="str">
        <f>IF(B1897="","",_xlfn.XLOOKUP(N1897,#REF!,#REF!))</f>
        <v/>
      </c>
      <c r="J1897" s="105" t="str">
        <f>IF(B1897="","",_xlfn.XLOOKUP(N1897,#REF!,芝麻工资表!B:B))</f>
        <v/>
      </c>
      <c r="K1897" s="105" t="str">
        <f t="shared" si="174"/>
        <v/>
      </c>
      <c r="L1897" s="105" t="str">
        <f t="shared" si="175"/>
        <v/>
      </c>
      <c r="M1897" s="105" t="str">
        <f>IF(Q1897="","",_xlfn.XLOOKUP(Q1897,立项!W:W,立项!H:H))</f>
        <v/>
      </c>
      <c r="N1897" s="109" t="str">
        <f t="shared" si="176"/>
        <v/>
      </c>
      <c r="O1897" s="109" t="str">
        <f t="shared" si="177"/>
        <v/>
      </c>
      <c r="P1897" s="110" t="str">
        <f t="shared" si="178"/>
        <v/>
      </c>
      <c r="Q1897" s="114" t="str">
        <f t="shared" si="179"/>
        <v/>
      </c>
      <c r="R1897" s="82"/>
      <c r="S1897" s="81"/>
      <c r="T1897" s="81"/>
      <c r="U1897" s="81"/>
    </row>
    <row r="1898" s="72" customFormat="1" customHeight="1" spans="2:21">
      <c r="B1898" s="73"/>
      <c r="C1898" s="74"/>
      <c r="D1898" s="74"/>
      <c r="E1898" s="74"/>
      <c r="F1898" s="75"/>
      <c r="G1898" s="76"/>
      <c r="H1898" s="77"/>
      <c r="I1898" s="108" t="str">
        <f>IF(B1898="","",_xlfn.XLOOKUP(N1898,#REF!,#REF!))</f>
        <v/>
      </c>
      <c r="J1898" s="105" t="str">
        <f>IF(B1898="","",_xlfn.XLOOKUP(N1898,#REF!,芝麻工资表!B:B))</f>
        <v/>
      </c>
      <c r="K1898" s="105" t="str">
        <f t="shared" si="174"/>
        <v/>
      </c>
      <c r="L1898" s="105" t="str">
        <f t="shared" si="175"/>
        <v/>
      </c>
      <c r="M1898" s="105" t="str">
        <f>IF(Q1898="","",_xlfn.XLOOKUP(Q1898,立项!W:W,立项!H:H))</f>
        <v/>
      </c>
      <c r="N1898" s="109" t="str">
        <f t="shared" si="176"/>
        <v/>
      </c>
      <c r="O1898" s="109" t="str">
        <f t="shared" si="177"/>
        <v/>
      </c>
      <c r="P1898" s="110" t="str">
        <f t="shared" si="178"/>
        <v/>
      </c>
      <c r="Q1898" s="114" t="str">
        <f t="shared" si="179"/>
        <v/>
      </c>
      <c r="R1898" s="82"/>
      <c r="S1898" s="81"/>
      <c r="T1898" s="81"/>
      <c r="U1898" s="81"/>
    </row>
    <row r="1899" s="72" customFormat="1" customHeight="1" spans="2:21">
      <c r="B1899" s="73"/>
      <c r="C1899" s="74"/>
      <c r="D1899" s="74"/>
      <c r="E1899" s="74"/>
      <c r="F1899" s="75"/>
      <c r="G1899" s="76"/>
      <c r="H1899" s="77"/>
      <c r="I1899" s="108" t="str">
        <f>IF(B1899="","",_xlfn.XLOOKUP(N1899,#REF!,#REF!))</f>
        <v/>
      </c>
      <c r="J1899" s="105" t="str">
        <f>IF(B1899="","",_xlfn.XLOOKUP(N1899,#REF!,芝麻工资表!B:B))</f>
        <v/>
      </c>
      <c r="K1899" s="105" t="str">
        <f t="shared" si="174"/>
        <v/>
      </c>
      <c r="L1899" s="105" t="str">
        <f t="shared" si="175"/>
        <v/>
      </c>
      <c r="M1899" s="105" t="str">
        <f>IF(Q1899="","",_xlfn.XLOOKUP(Q1899,立项!W:W,立项!H:H))</f>
        <v/>
      </c>
      <c r="N1899" s="109" t="str">
        <f t="shared" si="176"/>
        <v/>
      </c>
      <c r="O1899" s="109" t="str">
        <f t="shared" si="177"/>
        <v/>
      </c>
      <c r="P1899" s="110" t="str">
        <f t="shared" si="178"/>
        <v/>
      </c>
      <c r="Q1899" s="114" t="str">
        <f t="shared" si="179"/>
        <v/>
      </c>
      <c r="R1899" s="82"/>
      <c r="S1899" s="81"/>
      <c r="T1899" s="81"/>
      <c r="U1899" s="81"/>
    </row>
    <row r="1900" s="72" customFormat="1" customHeight="1" spans="2:21">
      <c r="B1900" s="73"/>
      <c r="C1900" s="74"/>
      <c r="D1900" s="74"/>
      <c r="E1900" s="74"/>
      <c r="F1900" s="75"/>
      <c r="G1900" s="76"/>
      <c r="H1900" s="77"/>
      <c r="I1900" s="108" t="str">
        <f>IF(B1900="","",_xlfn.XLOOKUP(N1900,#REF!,#REF!))</f>
        <v/>
      </c>
      <c r="J1900" s="105" t="str">
        <f>IF(B1900="","",_xlfn.XLOOKUP(N1900,#REF!,芝麻工资表!B:B))</f>
        <v/>
      </c>
      <c r="K1900" s="105" t="str">
        <f t="shared" si="174"/>
        <v/>
      </c>
      <c r="L1900" s="105" t="str">
        <f t="shared" si="175"/>
        <v/>
      </c>
      <c r="M1900" s="105" t="str">
        <f>IF(Q1900="","",_xlfn.XLOOKUP(Q1900,立项!W:W,立项!H:H))</f>
        <v/>
      </c>
      <c r="N1900" s="109" t="str">
        <f t="shared" si="176"/>
        <v/>
      </c>
      <c r="O1900" s="109" t="str">
        <f t="shared" si="177"/>
        <v/>
      </c>
      <c r="P1900" s="110" t="str">
        <f t="shared" si="178"/>
        <v/>
      </c>
      <c r="Q1900" s="114" t="str">
        <f t="shared" si="179"/>
        <v/>
      </c>
      <c r="R1900" s="82"/>
      <c r="S1900" s="81"/>
      <c r="T1900" s="81"/>
      <c r="U1900" s="81"/>
    </row>
    <row r="1901" s="72" customFormat="1" customHeight="1" spans="2:21">
      <c r="B1901" s="73"/>
      <c r="C1901" s="74"/>
      <c r="D1901" s="74"/>
      <c r="E1901" s="74"/>
      <c r="F1901" s="75"/>
      <c r="G1901" s="76"/>
      <c r="H1901" s="77"/>
      <c r="I1901" s="108" t="str">
        <f>IF(B1901="","",_xlfn.XLOOKUP(N1901,#REF!,#REF!))</f>
        <v/>
      </c>
      <c r="J1901" s="105" t="str">
        <f>IF(B1901="","",_xlfn.XLOOKUP(N1901,#REF!,芝麻工资表!B:B))</f>
        <v/>
      </c>
      <c r="K1901" s="105" t="str">
        <f t="shared" si="174"/>
        <v/>
      </c>
      <c r="L1901" s="105" t="str">
        <f t="shared" si="175"/>
        <v/>
      </c>
      <c r="M1901" s="105" t="str">
        <f>IF(Q1901="","",_xlfn.XLOOKUP(Q1901,立项!W:W,立项!H:H))</f>
        <v/>
      </c>
      <c r="N1901" s="109" t="str">
        <f t="shared" si="176"/>
        <v/>
      </c>
      <c r="O1901" s="109" t="str">
        <f t="shared" si="177"/>
        <v/>
      </c>
      <c r="P1901" s="110" t="str">
        <f t="shared" si="178"/>
        <v/>
      </c>
      <c r="Q1901" s="114" t="str">
        <f t="shared" si="179"/>
        <v/>
      </c>
      <c r="R1901" s="82"/>
      <c r="S1901" s="81"/>
      <c r="T1901" s="81"/>
      <c r="U1901" s="81"/>
    </row>
    <row r="1902" s="72" customFormat="1" customHeight="1" spans="2:21">
      <c r="B1902" s="73"/>
      <c r="C1902" s="74"/>
      <c r="D1902" s="74"/>
      <c r="E1902" s="74"/>
      <c r="F1902" s="75"/>
      <c r="G1902" s="76"/>
      <c r="H1902" s="77"/>
      <c r="I1902" s="108" t="str">
        <f>IF(B1902="","",_xlfn.XLOOKUP(N1902,#REF!,#REF!))</f>
        <v/>
      </c>
      <c r="J1902" s="105" t="str">
        <f>IF(B1902="","",_xlfn.XLOOKUP(N1902,#REF!,芝麻工资表!B:B))</f>
        <v/>
      </c>
      <c r="K1902" s="105" t="str">
        <f t="shared" si="174"/>
        <v/>
      </c>
      <c r="L1902" s="105" t="str">
        <f t="shared" si="175"/>
        <v/>
      </c>
      <c r="M1902" s="105" t="str">
        <f>IF(Q1902="","",_xlfn.XLOOKUP(Q1902,立项!W:W,立项!H:H))</f>
        <v/>
      </c>
      <c r="N1902" s="109" t="str">
        <f t="shared" si="176"/>
        <v/>
      </c>
      <c r="O1902" s="109" t="str">
        <f t="shared" si="177"/>
        <v/>
      </c>
      <c r="P1902" s="110" t="str">
        <f t="shared" si="178"/>
        <v/>
      </c>
      <c r="Q1902" s="114" t="str">
        <f t="shared" si="179"/>
        <v/>
      </c>
      <c r="R1902" s="82"/>
      <c r="S1902" s="81"/>
      <c r="T1902" s="81"/>
      <c r="U1902" s="81"/>
    </row>
    <row r="1903" s="72" customFormat="1" customHeight="1" spans="2:21">
      <c r="B1903" s="73"/>
      <c r="C1903" s="74"/>
      <c r="D1903" s="74"/>
      <c r="E1903" s="74"/>
      <c r="F1903" s="75"/>
      <c r="G1903" s="76"/>
      <c r="H1903" s="77"/>
      <c r="I1903" s="108" t="str">
        <f>IF(B1903="","",_xlfn.XLOOKUP(N1903,#REF!,#REF!))</f>
        <v/>
      </c>
      <c r="J1903" s="105" t="str">
        <f>IF(B1903="","",_xlfn.XLOOKUP(N1903,#REF!,芝麻工资表!B:B))</f>
        <v/>
      </c>
      <c r="K1903" s="105" t="str">
        <f t="shared" si="174"/>
        <v/>
      </c>
      <c r="L1903" s="105" t="str">
        <f t="shared" si="175"/>
        <v/>
      </c>
      <c r="M1903" s="105" t="str">
        <f>IF(Q1903="","",_xlfn.XLOOKUP(Q1903,立项!W:W,立项!H:H))</f>
        <v/>
      </c>
      <c r="N1903" s="109" t="str">
        <f t="shared" si="176"/>
        <v/>
      </c>
      <c r="O1903" s="109" t="str">
        <f t="shared" si="177"/>
        <v/>
      </c>
      <c r="P1903" s="110" t="str">
        <f t="shared" si="178"/>
        <v/>
      </c>
      <c r="Q1903" s="114" t="str">
        <f t="shared" si="179"/>
        <v/>
      </c>
      <c r="R1903" s="82"/>
      <c r="S1903" s="81"/>
      <c r="T1903" s="81"/>
      <c r="U1903" s="81"/>
    </row>
    <row r="1904" s="72" customFormat="1" customHeight="1" spans="2:21">
      <c r="B1904" s="73"/>
      <c r="C1904" s="74"/>
      <c r="D1904" s="74"/>
      <c r="E1904" s="74"/>
      <c r="F1904" s="75"/>
      <c r="G1904" s="76"/>
      <c r="H1904" s="77"/>
      <c r="I1904" s="108" t="str">
        <f>IF(B1904="","",_xlfn.XLOOKUP(N1904,#REF!,#REF!))</f>
        <v/>
      </c>
      <c r="J1904" s="105" t="str">
        <f>IF(B1904="","",_xlfn.XLOOKUP(N1904,#REF!,芝麻工资表!B:B))</f>
        <v/>
      </c>
      <c r="K1904" s="105" t="str">
        <f t="shared" si="174"/>
        <v/>
      </c>
      <c r="L1904" s="105" t="str">
        <f t="shared" si="175"/>
        <v/>
      </c>
      <c r="M1904" s="105" t="str">
        <f>IF(Q1904="","",_xlfn.XLOOKUP(Q1904,立项!W:W,立项!H:H))</f>
        <v/>
      </c>
      <c r="N1904" s="109" t="str">
        <f t="shared" si="176"/>
        <v/>
      </c>
      <c r="O1904" s="109" t="str">
        <f t="shared" si="177"/>
        <v/>
      </c>
      <c r="P1904" s="110" t="str">
        <f t="shared" si="178"/>
        <v/>
      </c>
      <c r="Q1904" s="114" t="str">
        <f t="shared" si="179"/>
        <v/>
      </c>
      <c r="R1904" s="82"/>
      <c r="S1904" s="81"/>
      <c r="T1904" s="81"/>
      <c r="U1904" s="81"/>
    </row>
    <row r="1905" s="72" customFormat="1" customHeight="1" spans="2:21">
      <c r="B1905" s="73"/>
      <c r="C1905" s="74"/>
      <c r="D1905" s="74"/>
      <c r="E1905" s="74"/>
      <c r="F1905" s="75"/>
      <c r="G1905" s="76"/>
      <c r="H1905" s="77"/>
      <c r="I1905" s="108" t="str">
        <f>IF(B1905="","",_xlfn.XLOOKUP(N1905,#REF!,#REF!))</f>
        <v/>
      </c>
      <c r="J1905" s="105" t="str">
        <f>IF(B1905="","",_xlfn.XLOOKUP(N1905,#REF!,芝麻工资表!B:B))</f>
        <v/>
      </c>
      <c r="K1905" s="105" t="str">
        <f t="shared" si="174"/>
        <v/>
      </c>
      <c r="L1905" s="105" t="str">
        <f t="shared" si="175"/>
        <v/>
      </c>
      <c r="M1905" s="105" t="str">
        <f>IF(Q1905="","",_xlfn.XLOOKUP(Q1905,立项!W:W,立项!H:H))</f>
        <v/>
      </c>
      <c r="N1905" s="109" t="str">
        <f t="shared" si="176"/>
        <v/>
      </c>
      <c r="O1905" s="109" t="str">
        <f t="shared" si="177"/>
        <v/>
      </c>
      <c r="P1905" s="110" t="str">
        <f t="shared" si="178"/>
        <v/>
      </c>
      <c r="Q1905" s="114" t="str">
        <f t="shared" si="179"/>
        <v/>
      </c>
      <c r="R1905" s="82"/>
      <c r="S1905" s="81"/>
      <c r="T1905" s="81"/>
      <c r="U1905" s="81"/>
    </row>
    <row r="1906" s="72" customFormat="1" customHeight="1" spans="2:21">
      <c r="B1906" s="73"/>
      <c r="C1906" s="74"/>
      <c r="D1906" s="74"/>
      <c r="E1906" s="74"/>
      <c r="F1906" s="75"/>
      <c r="G1906" s="76"/>
      <c r="H1906" s="77"/>
      <c r="I1906" s="108" t="str">
        <f>IF(B1906="","",_xlfn.XLOOKUP(N1906,#REF!,#REF!))</f>
        <v/>
      </c>
      <c r="J1906" s="105" t="str">
        <f>IF(B1906="","",_xlfn.XLOOKUP(N1906,#REF!,芝麻工资表!B:B))</f>
        <v/>
      </c>
      <c r="K1906" s="105" t="str">
        <f t="shared" si="174"/>
        <v/>
      </c>
      <c r="L1906" s="105" t="str">
        <f t="shared" si="175"/>
        <v/>
      </c>
      <c r="M1906" s="105" t="str">
        <f>IF(Q1906="","",_xlfn.XLOOKUP(Q1906,立项!W:W,立项!H:H))</f>
        <v/>
      </c>
      <c r="N1906" s="109" t="str">
        <f t="shared" si="176"/>
        <v/>
      </c>
      <c r="O1906" s="109" t="str">
        <f t="shared" si="177"/>
        <v/>
      </c>
      <c r="P1906" s="110" t="str">
        <f t="shared" si="178"/>
        <v/>
      </c>
      <c r="Q1906" s="114" t="str">
        <f t="shared" si="179"/>
        <v/>
      </c>
      <c r="R1906" s="82"/>
      <c r="S1906" s="81"/>
      <c r="T1906" s="81"/>
      <c r="U1906" s="81"/>
    </row>
    <row r="1907" s="72" customFormat="1" customHeight="1" spans="2:21">
      <c r="B1907" s="73"/>
      <c r="C1907" s="74"/>
      <c r="D1907" s="74"/>
      <c r="E1907" s="74"/>
      <c r="F1907" s="75"/>
      <c r="G1907" s="76"/>
      <c r="H1907" s="77"/>
      <c r="I1907" s="108" t="str">
        <f>IF(B1907="","",_xlfn.XLOOKUP(N1907,#REF!,#REF!))</f>
        <v/>
      </c>
      <c r="J1907" s="105" t="str">
        <f>IF(B1907="","",_xlfn.XLOOKUP(N1907,#REF!,芝麻工资表!B:B))</f>
        <v/>
      </c>
      <c r="K1907" s="105" t="str">
        <f t="shared" si="174"/>
        <v/>
      </c>
      <c r="L1907" s="105" t="str">
        <f t="shared" si="175"/>
        <v/>
      </c>
      <c r="M1907" s="105" t="str">
        <f>IF(Q1907="","",_xlfn.XLOOKUP(Q1907,立项!W:W,立项!H:H))</f>
        <v/>
      </c>
      <c r="N1907" s="109" t="str">
        <f t="shared" si="176"/>
        <v/>
      </c>
      <c r="O1907" s="109" t="str">
        <f t="shared" si="177"/>
        <v/>
      </c>
      <c r="P1907" s="110" t="str">
        <f t="shared" si="178"/>
        <v/>
      </c>
      <c r="Q1907" s="114" t="str">
        <f t="shared" si="179"/>
        <v/>
      </c>
      <c r="R1907" s="82"/>
      <c r="S1907" s="81"/>
      <c r="T1907" s="81"/>
      <c r="U1907" s="81"/>
    </row>
    <row r="1908" s="72" customFormat="1" customHeight="1" spans="2:21">
      <c r="B1908" s="73"/>
      <c r="C1908" s="74"/>
      <c r="D1908" s="74"/>
      <c r="E1908" s="74"/>
      <c r="F1908" s="75"/>
      <c r="G1908" s="76"/>
      <c r="H1908" s="77"/>
      <c r="I1908" s="108" t="str">
        <f>IF(B1908="","",_xlfn.XLOOKUP(N1908,#REF!,#REF!))</f>
        <v/>
      </c>
      <c r="J1908" s="105" t="str">
        <f>IF(B1908="","",_xlfn.XLOOKUP(N1908,#REF!,芝麻工资表!B:B))</f>
        <v/>
      </c>
      <c r="K1908" s="105" t="str">
        <f t="shared" si="174"/>
        <v/>
      </c>
      <c r="L1908" s="105" t="str">
        <f t="shared" si="175"/>
        <v/>
      </c>
      <c r="M1908" s="105" t="str">
        <f>IF(Q1908="","",_xlfn.XLOOKUP(Q1908,立项!W:W,立项!H:H))</f>
        <v/>
      </c>
      <c r="N1908" s="109" t="str">
        <f t="shared" si="176"/>
        <v/>
      </c>
      <c r="O1908" s="109" t="str">
        <f t="shared" si="177"/>
        <v/>
      </c>
      <c r="P1908" s="110" t="str">
        <f t="shared" si="178"/>
        <v/>
      </c>
      <c r="Q1908" s="114" t="str">
        <f t="shared" si="179"/>
        <v/>
      </c>
      <c r="R1908" s="82"/>
      <c r="S1908" s="81"/>
      <c r="T1908" s="81"/>
      <c r="U1908" s="81"/>
    </row>
    <row r="1909" s="72" customFormat="1" customHeight="1" spans="2:21">
      <c r="B1909" s="73"/>
      <c r="C1909" s="74"/>
      <c r="D1909" s="74"/>
      <c r="E1909" s="74"/>
      <c r="F1909" s="75"/>
      <c r="G1909" s="76"/>
      <c r="H1909" s="77"/>
      <c r="I1909" s="108" t="str">
        <f>IF(B1909="","",_xlfn.XLOOKUP(N1909,#REF!,#REF!))</f>
        <v/>
      </c>
      <c r="J1909" s="105" t="str">
        <f>IF(B1909="","",_xlfn.XLOOKUP(N1909,#REF!,芝麻工资表!B:B))</f>
        <v/>
      </c>
      <c r="K1909" s="105" t="str">
        <f t="shared" si="174"/>
        <v/>
      </c>
      <c r="L1909" s="105" t="str">
        <f t="shared" si="175"/>
        <v/>
      </c>
      <c r="M1909" s="105" t="str">
        <f>IF(Q1909="","",_xlfn.XLOOKUP(Q1909,立项!W:W,立项!H:H))</f>
        <v/>
      </c>
      <c r="N1909" s="109" t="str">
        <f t="shared" si="176"/>
        <v/>
      </c>
      <c r="O1909" s="109" t="str">
        <f t="shared" si="177"/>
        <v/>
      </c>
      <c r="P1909" s="110" t="str">
        <f t="shared" si="178"/>
        <v/>
      </c>
      <c r="Q1909" s="114" t="str">
        <f t="shared" si="179"/>
        <v/>
      </c>
      <c r="R1909" s="82"/>
      <c r="S1909" s="81"/>
      <c r="T1909" s="81"/>
      <c r="U1909" s="81"/>
    </row>
    <row r="1910" s="72" customFormat="1" customHeight="1" spans="2:21">
      <c r="B1910" s="73"/>
      <c r="C1910" s="74"/>
      <c r="D1910" s="74"/>
      <c r="E1910" s="74"/>
      <c r="F1910" s="75"/>
      <c r="G1910" s="76"/>
      <c r="H1910" s="77"/>
      <c r="I1910" s="108" t="str">
        <f>IF(B1910="","",_xlfn.XLOOKUP(N1910,#REF!,#REF!))</f>
        <v/>
      </c>
      <c r="J1910" s="105" t="str">
        <f>IF(B1910="","",_xlfn.XLOOKUP(N1910,#REF!,芝麻工资表!B:B))</f>
        <v/>
      </c>
      <c r="K1910" s="105" t="str">
        <f t="shared" si="174"/>
        <v/>
      </c>
      <c r="L1910" s="105" t="str">
        <f t="shared" si="175"/>
        <v/>
      </c>
      <c r="M1910" s="105" t="str">
        <f>IF(Q1910="","",_xlfn.XLOOKUP(Q1910,立项!W:W,立项!H:H))</f>
        <v/>
      </c>
      <c r="N1910" s="109" t="str">
        <f t="shared" si="176"/>
        <v/>
      </c>
      <c r="O1910" s="109" t="str">
        <f t="shared" si="177"/>
        <v/>
      </c>
      <c r="P1910" s="110" t="str">
        <f t="shared" si="178"/>
        <v/>
      </c>
      <c r="Q1910" s="114" t="str">
        <f t="shared" si="179"/>
        <v/>
      </c>
      <c r="R1910" s="82"/>
      <c r="S1910" s="81"/>
      <c r="T1910" s="81"/>
      <c r="U1910" s="81"/>
    </row>
    <row r="1911" s="72" customFormat="1" customHeight="1" spans="2:21">
      <c r="B1911" s="73"/>
      <c r="C1911" s="74"/>
      <c r="D1911" s="74"/>
      <c r="E1911" s="74"/>
      <c r="F1911" s="75"/>
      <c r="G1911" s="76"/>
      <c r="H1911" s="77"/>
      <c r="I1911" s="108" t="str">
        <f>IF(B1911="","",_xlfn.XLOOKUP(N1911,#REF!,#REF!))</f>
        <v/>
      </c>
      <c r="J1911" s="105" t="str">
        <f>IF(B1911="","",_xlfn.XLOOKUP(N1911,#REF!,芝麻工资表!B:B))</f>
        <v/>
      </c>
      <c r="K1911" s="105" t="str">
        <f t="shared" si="174"/>
        <v/>
      </c>
      <c r="L1911" s="105" t="str">
        <f t="shared" si="175"/>
        <v/>
      </c>
      <c r="M1911" s="105" t="str">
        <f>IF(Q1911="","",_xlfn.XLOOKUP(Q1911,立项!W:W,立项!H:H))</f>
        <v/>
      </c>
      <c r="N1911" s="109" t="str">
        <f t="shared" si="176"/>
        <v/>
      </c>
      <c r="O1911" s="109" t="str">
        <f t="shared" si="177"/>
        <v/>
      </c>
      <c r="P1911" s="110" t="str">
        <f t="shared" si="178"/>
        <v/>
      </c>
      <c r="Q1911" s="114" t="str">
        <f t="shared" si="179"/>
        <v/>
      </c>
      <c r="R1911" s="82"/>
      <c r="S1911" s="81"/>
      <c r="T1911" s="81"/>
      <c r="U1911" s="81"/>
    </row>
    <row r="1912" s="72" customFormat="1" customHeight="1" spans="2:21">
      <c r="B1912" s="73"/>
      <c r="C1912" s="74"/>
      <c r="D1912" s="74"/>
      <c r="E1912" s="74"/>
      <c r="F1912" s="75"/>
      <c r="G1912" s="76"/>
      <c r="H1912" s="77"/>
      <c r="I1912" s="108" t="str">
        <f>IF(B1912="","",_xlfn.XLOOKUP(N1912,#REF!,#REF!))</f>
        <v/>
      </c>
      <c r="J1912" s="105" t="str">
        <f>IF(B1912="","",_xlfn.XLOOKUP(N1912,#REF!,芝麻工资表!B:B))</f>
        <v/>
      </c>
      <c r="K1912" s="105" t="str">
        <f t="shared" si="174"/>
        <v/>
      </c>
      <c r="L1912" s="105" t="str">
        <f t="shared" si="175"/>
        <v/>
      </c>
      <c r="M1912" s="105" t="str">
        <f>IF(Q1912="","",_xlfn.XLOOKUP(Q1912,立项!W:W,立项!H:H))</f>
        <v/>
      </c>
      <c r="N1912" s="109" t="str">
        <f t="shared" si="176"/>
        <v/>
      </c>
      <c r="O1912" s="109" t="str">
        <f t="shared" si="177"/>
        <v/>
      </c>
      <c r="P1912" s="110" t="str">
        <f t="shared" si="178"/>
        <v/>
      </c>
      <c r="Q1912" s="114" t="str">
        <f t="shared" si="179"/>
        <v/>
      </c>
      <c r="R1912" s="82"/>
      <c r="S1912" s="81"/>
      <c r="T1912" s="81"/>
      <c r="U1912" s="81"/>
    </row>
    <row r="1913" s="72" customFormat="1" customHeight="1" spans="2:21">
      <c r="B1913" s="73"/>
      <c r="C1913" s="74"/>
      <c r="D1913" s="74"/>
      <c r="E1913" s="74"/>
      <c r="F1913" s="75"/>
      <c r="G1913" s="76"/>
      <c r="H1913" s="77"/>
      <c r="I1913" s="108" t="str">
        <f>IF(B1913="","",_xlfn.XLOOKUP(N1913,#REF!,#REF!))</f>
        <v/>
      </c>
      <c r="J1913" s="105" t="str">
        <f>IF(B1913="","",_xlfn.XLOOKUP(N1913,#REF!,芝麻工资表!B:B))</f>
        <v/>
      </c>
      <c r="K1913" s="105" t="str">
        <f t="shared" si="174"/>
        <v/>
      </c>
      <c r="L1913" s="105" t="str">
        <f t="shared" si="175"/>
        <v/>
      </c>
      <c r="M1913" s="105" t="str">
        <f>IF(Q1913="","",_xlfn.XLOOKUP(Q1913,立项!W:W,立项!H:H))</f>
        <v/>
      </c>
      <c r="N1913" s="109" t="str">
        <f t="shared" si="176"/>
        <v/>
      </c>
      <c r="O1913" s="109" t="str">
        <f t="shared" si="177"/>
        <v/>
      </c>
      <c r="P1913" s="110" t="str">
        <f t="shared" si="178"/>
        <v/>
      </c>
      <c r="Q1913" s="114" t="str">
        <f t="shared" si="179"/>
        <v/>
      </c>
      <c r="R1913" s="82"/>
      <c r="S1913" s="81"/>
      <c r="T1913" s="81"/>
      <c r="U1913" s="81"/>
    </row>
    <row r="1914" s="72" customFormat="1" customHeight="1" spans="2:21">
      <c r="B1914" s="73"/>
      <c r="C1914" s="74"/>
      <c r="D1914" s="74"/>
      <c r="E1914" s="74"/>
      <c r="F1914" s="75"/>
      <c r="G1914" s="76"/>
      <c r="H1914" s="77"/>
      <c r="I1914" s="108" t="str">
        <f>IF(B1914="","",_xlfn.XLOOKUP(N1914,#REF!,#REF!))</f>
        <v/>
      </c>
      <c r="J1914" s="105" t="str">
        <f>IF(B1914="","",_xlfn.XLOOKUP(N1914,#REF!,芝麻工资表!B:B))</f>
        <v/>
      </c>
      <c r="K1914" s="105" t="str">
        <f t="shared" si="174"/>
        <v/>
      </c>
      <c r="L1914" s="105" t="str">
        <f t="shared" si="175"/>
        <v/>
      </c>
      <c r="M1914" s="105" t="str">
        <f>IF(Q1914="","",_xlfn.XLOOKUP(Q1914,立项!W:W,立项!H:H))</f>
        <v/>
      </c>
      <c r="N1914" s="109" t="str">
        <f t="shared" si="176"/>
        <v/>
      </c>
      <c r="O1914" s="109" t="str">
        <f t="shared" si="177"/>
        <v/>
      </c>
      <c r="P1914" s="110" t="str">
        <f t="shared" si="178"/>
        <v/>
      </c>
      <c r="Q1914" s="114" t="str">
        <f t="shared" si="179"/>
        <v/>
      </c>
      <c r="R1914" s="82"/>
      <c r="S1914" s="81"/>
      <c r="T1914" s="81"/>
      <c r="U1914" s="81"/>
    </row>
    <row r="1915" s="72" customFormat="1" customHeight="1" spans="2:21">
      <c r="B1915" s="73"/>
      <c r="C1915" s="74"/>
      <c r="D1915" s="74"/>
      <c r="E1915" s="74"/>
      <c r="F1915" s="75"/>
      <c r="G1915" s="76"/>
      <c r="H1915" s="77"/>
      <c r="I1915" s="108" t="str">
        <f>IF(B1915="","",_xlfn.XLOOKUP(N1915,#REF!,#REF!))</f>
        <v/>
      </c>
      <c r="J1915" s="105" t="str">
        <f>IF(B1915="","",_xlfn.XLOOKUP(N1915,#REF!,芝麻工资表!B:B))</f>
        <v/>
      </c>
      <c r="K1915" s="105" t="str">
        <f t="shared" si="174"/>
        <v/>
      </c>
      <c r="L1915" s="105" t="str">
        <f t="shared" si="175"/>
        <v/>
      </c>
      <c r="M1915" s="105" t="str">
        <f>IF(Q1915="","",_xlfn.XLOOKUP(Q1915,立项!W:W,立项!H:H))</f>
        <v/>
      </c>
      <c r="N1915" s="109" t="str">
        <f t="shared" si="176"/>
        <v/>
      </c>
      <c r="O1915" s="109" t="str">
        <f t="shared" si="177"/>
        <v/>
      </c>
      <c r="P1915" s="110" t="str">
        <f t="shared" si="178"/>
        <v/>
      </c>
      <c r="Q1915" s="114" t="str">
        <f t="shared" si="179"/>
        <v/>
      </c>
      <c r="R1915" s="82"/>
      <c r="S1915" s="81"/>
      <c r="T1915" s="81"/>
      <c r="U1915" s="81"/>
    </row>
    <row r="1916" s="72" customFormat="1" customHeight="1" spans="2:21">
      <c r="B1916" s="73"/>
      <c r="C1916" s="74"/>
      <c r="D1916" s="74"/>
      <c r="E1916" s="74"/>
      <c r="F1916" s="75"/>
      <c r="G1916" s="76"/>
      <c r="H1916" s="77"/>
      <c r="I1916" s="108" t="str">
        <f>IF(B1916="","",_xlfn.XLOOKUP(N1916,#REF!,#REF!))</f>
        <v/>
      </c>
      <c r="J1916" s="105" t="str">
        <f>IF(B1916="","",_xlfn.XLOOKUP(N1916,#REF!,芝麻工资表!B:B))</f>
        <v/>
      </c>
      <c r="K1916" s="105" t="str">
        <f t="shared" si="174"/>
        <v/>
      </c>
      <c r="L1916" s="105" t="str">
        <f t="shared" si="175"/>
        <v/>
      </c>
      <c r="M1916" s="105" t="str">
        <f>IF(Q1916="","",_xlfn.XLOOKUP(Q1916,立项!W:W,立项!H:H))</f>
        <v/>
      </c>
      <c r="N1916" s="109" t="str">
        <f t="shared" si="176"/>
        <v/>
      </c>
      <c r="O1916" s="109" t="str">
        <f t="shared" si="177"/>
        <v/>
      </c>
      <c r="P1916" s="110" t="str">
        <f t="shared" si="178"/>
        <v/>
      </c>
      <c r="Q1916" s="114" t="str">
        <f t="shared" si="179"/>
        <v/>
      </c>
      <c r="R1916" s="82"/>
      <c r="S1916" s="81"/>
      <c r="T1916" s="81"/>
      <c r="U1916" s="81"/>
    </row>
    <row r="1917" s="72" customFormat="1" customHeight="1" spans="2:21">
      <c r="B1917" s="73"/>
      <c r="C1917" s="74"/>
      <c r="D1917" s="74"/>
      <c r="E1917" s="74"/>
      <c r="F1917" s="75"/>
      <c r="G1917" s="76"/>
      <c r="H1917" s="77"/>
      <c r="I1917" s="108" t="str">
        <f>IF(B1917="","",_xlfn.XLOOKUP(N1917,#REF!,#REF!))</f>
        <v/>
      </c>
      <c r="J1917" s="105" t="str">
        <f>IF(B1917="","",_xlfn.XLOOKUP(N1917,#REF!,芝麻工资表!B:B))</f>
        <v/>
      </c>
      <c r="K1917" s="105" t="str">
        <f t="shared" si="174"/>
        <v/>
      </c>
      <c r="L1917" s="105" t="str">
        <f t="shared" si="175"/>
        <v/>
      </c>
      <c r="M1917" s="105" t="str">
        <f>IF(Q1917="","",_xlfn.XLOOKUP(Q1917,立项!W:W,立项!H:H))</f>
        <v/>
      </c>
      <c r="N1917" s="109" t="str">
        <f t="shared" si="176"/>
        <v/>
      </c>
      <c r="O1917" s="109" t="str">
        <f t="shared" si="177"/>
        <v/>
      </c>
      <c r="P1917" s="110" t="str">
        <f t="shared" si="178"/>
        <v/>
      </c>
      <c r="Q1917" s="114" t="str">
        <f t="shared" si="179"/>
        <v/>
      </c>
      <c r="R1917" s="82"/>
      <c r="S1917" s="81"/>
      <c r="T1917" s="81"/>
      <c r="U1917" s="81"/>
    </row>
    <row r="1918" s="72" customFormat="1" customHeight="1" spans="2:21">
      <c r="B1918" s="73"/>
      <c r="C1918" s="74"/>
      <c r="D1918" s="74"/>
      <c r="E1918" s="74"/>
      <c r="F1918" s="75"/>
      <c r="G1918" s="76"/>
      <c r="H1918" s="77"/>
      <c r="I1918" s="108" t="str">
        <f>IF(B1918="","",_xlfn.XLOOKUP(N1918,#REF!,#REF!))</f>
        <v/>
      </c>
      <c r="J1918" s="105" t="str">
        <f>IF(B1918="","",_xlfn.XLOOKUP(N1918,#REF!,芝麻工资表!B:B))</f>
        <v/>
      </c>
      <c r="K1918" s="105" t="str">
        <f t="shared" si="174"/>
        <v/>
      </c>
      <c r="L1918" s="105" t="str">
        <f t="shared" si="175"/>
        <v/>
      </c>
      <c r="M1918" s="105" t="str">
        <f>IF(Q1918="","",_xlfn.XLOOKUP(Q1918,立项!W:W,立项!H:H))</f>
        <v/>
      </c>
      <c r="N1918" s="109" t="str">
        <f t="shared" si="176"/>
        <v/>
      </c>
      <c r="O1918" s="109" t="str">
        <f t="shared" si="177"/>
        <v/>
      </c>
      <c r="P1918" s="110" t="str">
        <f t="shared" si="178"/>
        <v/>
      </c>
      <c r="Q1918" s="114" t="str">
        <f t="shared" si="179"/>
        <v/>
      </c>
      <c r="R1918" s="82"/>
      <c r="S1918" s="81"/>
      <c r="T1918" s="81"/>
      <c r="U1918" s="81"/>
    </row>
    <row r="1919" s="72" customFormat="1" customHeight="1" spans="2:21">
      <c r="B1919" s="73"/>
      <c r="C1919" s="74"/>
      <c r="D1919" s="74"/>
      <c r="E1919" s="74"/>
      <c r="F1919" s="75"/>
      <c r="G1919" s="76"/>
      <c r="H1919" s="77"/>
      <c r="I1919" s="108" t="str">
        <f>IF(B1919="","",_xlfn.XLOOKUP(N1919,#REF!,#REF!))</f>
        <v/>
      </c>
      <c r="J1919" s="105" t="str">
        <f>IF(B1919="","",_xlfn.XLOOKUP(N1919,#REF!,芝麻工资表!B:B))</f>
        <v/>
      </c>
      <c r="K1919" s="105" t="str">
        <f t="shared" si="174"/>
        <v/>
      </c>
      <c r="L1919" s="105" t="str">
        <f t="shared" si="175"/>
        <v/>
      </c>
      <c r="M1919" s="105" t="str">
        <f>IF(Q1919="","",_xlfn.XLOOKUP(Q1919,立项!W:W,立项!H:H))</f>
        <v/>
      </c>
      <c r="N1919" s="109" t="str">
        <f t="shared" si="176"/>
        <v/>
      </c>
      <c r="O1919" s="109" t="str">
        <f t="shared" si="177"/>
        <v/>
      </c>
      <c r="P1919" s="110" t="str">
        <f t="shared" si="178"/>
        <v/>
      </c>
      <c r="Q1919" s="114" t="str">
        <f t="shared" si="179"/>
        <v/>
      </c>
      <c r="R1919" s="82"/>
      <c r="S1919" s="81"/>
      <c r="T1919" s="81"/>
      <c r="U1919" s="81"/>
    </row>
    <row r="1920" s="72" customFormat="1" customHeight="1" spans="2:21">
      <c r="B1920" s="73"/>
      <c r="C1920" s="74"/>
      <c r="D1920" s="74"/>
      <c r="E1920" s="74"/>
      <c r="F1920" s="75"/>
      <c r="G1920" s="76"/>
      <c r="H1920" s="77"/>
      <c r="I1920" s="108" t="str">
        <f>IF(B1920="","",_xlfn.XLOOKUP(N1920,#REF!,#REF!))</f>
        <v/>
      </c>
      <c r="J1920" s="105" t="str">
        <f>IF(B1920="","",_xlfn.XLOOKUP(N1920,#REF!,芝麻工资表!B:B))</f>
        <v/>
      </c>
      <c r="K1920" s="105" t="str">
        <f t="shared" si="174"/>
        <v/>
      </c>
      <c r="L1920" s="105" t="str">
        <f t="shared" si="175"/>
        <v/>
      </c>
      <c r="M1920" s="105" t="str">
        <f>IF(Q1920="","",_xlfn.XLOOKUP(Q1920,立项!W:W,立项!H:H))</f>
        <v/>
      </c>
      <c r="N1920" s="109" t="str">
        <f t="shared" si="176"/>
        <v/>
      </c>
      <c r="O1920" s="109" t="str">
        <f t="shared" si="177"/>
        <v/>
      </c>
      <c r="P1920" s="110" t="str">
        <f t="shared" si="178"/>
        <v/>
      </c>
      <c r="Q1920" s="114" t="str">
        <f t="shared" si="179"/>
        <v/>
      </c>
      <c r="R1920" s="82"/>
      <c r="S1920" s="81"/>
      <c r="T1920" s="81"/>
      <c r="U1920" s="81"/>
    </row>
    <row r="1921" s="72" customFormat="1" customHeight="1" spans="2:21">
      <c r="B1921" s="73"/>
      <c r="C1921" s="74"/>
      <c r="D1921" s="74"/>
      <c r="E1921" s="74"/>
      <c r="F1921" s="75"/>
      <c r="G1921" s="76"/>
      <c r="H1921" s="77"/>
      <c r="I1921" s="108" t="str">
        <f>IF(B1921="","",_xlfn.XLOOKUP(N1921,#REF!,#REF!))</f>
        <v/>
      </c>
      <c r="J1921" s="105" t="str">
        <f>IF(B1921="","",_xlfn.XLOOKUP(N1921,#REF!,芝麻工资表!B:B))</f>
        <v/>
      </c>
      <c r="K1921" s="105" t="str">
        <f t="shared" si="174"/>
        <v/>
      </c>
      <c r="L1921" s="105" t="str">
        <f t="shared" si="175"/>
        <v/>
      </c>
      <c r="M1921" s="105" t="str">
        <f>IF(Q1921="","",_xlfn.XLOOKUP(Q1921,立项!W:W,立项!H:H))</f>
        <v/>
      </c>
      <c r="N1921" s="109" t="str">
        <f t="shared" si="176"/>
        <v/>
      </c>
      <c r="O1921" s="109" t="str">
        <f t="shared" si="177"/>
        <v/>
      </c>
      <c r="P1921" s="110" t="str">
        <f t="shared" si="178"/>
        <v/>
      </c>
      <c r="Q1921" s="114" t="str">
        <f t="shared" si="179"/>
        <v/>
      </c>
      <c r="R1921" s="82"/>
      <c r="S1921" s="81"/>
      <c r="T1921" s="81"/>
      <c r="U1921" s="81"/>
    </row>
    <row r="1922" s="72" customFormat="1" customHeight="1" spans="2:21">
      <c r="B1922" s="73"/>
      <c r="C1922" s="74"/>
      <c r="D1922" s="74"/>
      <c r="E1922" s="74"/>
      <c r="F1922" s="75"/>
      <c r="G1922" s="76"/>
      <c r="H1922" s="77"/>
      <c r="I1922" s="108" t="str">
        <f>IF(B1922="","",_xlfn.XLOOKUP(N1922,#REF!,#REF!))</f>
        <v/>
      </c>
      <c r="J1922" s="105" t="str">
        <f>IF(B1922="","",_xlfn.XLOOKUP(N1922,#REF!,芝麻工资表!B:B))</f>
        <v/>
      </c>
      <c r="K1922" s="105" t="str">
        <f t="shared" ref="K1922:K1985" si="180">IF(F1922="","",F1922-L1922)</f>
        <v/>
      </c>
      <c r="L1922" s="105" t="str">
        <f t="shared" ref="L1922:L1985" si="181">IF(F1922="","",F1922*G1922/(1+G1922))</f>
        <v/>
      </c>
      <c r="M1922" s="105" t="str">
        <f>IF(Q1922="","",_xlfn.XLOOKUP(Q1922,立项!W:W,立项!H:H))</f>
        <v/>
      </c>
      <c r="N1922" s="109" t="str">
        <f t="shared" ref="N1922:N1985" si="182">IF(H1922="","",LEFT(B1922,7))</f>
        <v/>
      </c>
      <c r="O1922" s="109" t="str">
        <f t="shared" ref="O1922:O1985" si="183">IF(H1922="","",MONTH(H1922))</f>
        <v/>
      </c>
      <c r="P1922" s="110" t="str">
        <f t="shared" ref="P1922:P1985" si="184">IF(H1922="","",DAY(H1922))</f>
        <v/>
      </c>
      <c r="Q1922" s="114" t="str">
        <f t="shared" ref="Q1922:Q1985" si="185">IF(B1922="","",MID(B1922,9,16))</f>
        <v/>
      </c>
      <c r="R1922" s="82"/>
      <c r="S1922" s="81"/>
      <c r="T1922" s="81"/>
      <c r="U1922" s="81"/>
    </row>
    <row r="1923" s="72" customFormat="1" customHeight="1" spans="2:21">
      <c r="B1923" s="73"/>
      <c r="C1923" s="74"/>
      <c r="D1923" s="74"/>
      <c r="E1923" s="74"/>
      <c r="F1923" s="75"/>
      <c r="G1923" s="76"/>
      <c r="H1923" s="77"/>
      <c r="I1923" s="108" t="str">
        <f>IF(B1923="","",_xlfn.XLOOKUP(N1923,#REF!,#REF!))</f>
        <v/>
      </c>
      <c r="J1923" s="105" t="str">
        <f>IF(B1923="","",_xlfn.XLOOKUP(N1923,#REF!,芝麻工资表!B:B))</f>
        <v/>
      </c>
      <c r="K1923" s="105" t="str">
        <f t="shared" si="180"/>
        <v/>
      </c>
      <c r="L1923" s="105" t="str">
        <f t="shared" si="181"/>
        <v/>
      </c>
      <c r="M1923" s="105" t="str">
        <f>IF(Q1923="","",_xlfn.XLOOKUP(Q1923,立项!W:W,立项!H:H))</f>
        <v/>
      </c>
      <c r="N1923" s="109" t="str">
        <f t="shared" si="182"/>
        <v/>
      </c>
      <c r="O1923" s="109" t="str">
        <f t="shared" si="183"/>
        <v/>
      </c>
      <c r="P1923" s="110" t="str">
        <f t="shared" si="184"/>
        <v/>
      </c>
      <c r="Q1923" s="114" t="str">
        <f t="shared" si="185"/>
        <v/>
      </c>
      <c r="R1923" s="82"/>
      <c r="S1923" s="81"/>
      <c r="T1923" s="81"/>
      <c r="U1923" s="81"/>
    </row>
    <row r="1924" s="72" customFormat="1" customHeight="1" spans="2:21">
      <c r="B1924" s="73"/>
      <c r="C1924" s="74"/>
      <c r="D1924" s="74"/>
      <c r="E1924" s="74"/>
      <c r="F1924" s="75"/>
      <c r="G1924" s="76"/>
      <c r="H1924" s="77"/>
      <c r="I1924" s="108" t="str">
        <f>IF(B1924="","",_xlfn.XLOOKUP(N1924,#REF!,#REF!))</f>
        <v/>
      </c>
      <c r="J1924" s="105" t="str">
        <f>IF(B1924="","",_xlfn.XLOOKUP(N1924,#REF!,芝麻工资表!B:B))</f>
        <v/>
      </c>
      <c r="K1924" s="105" t="str">
        <f t="shared" si="180"/>
        <v/>
      </c>
      <c r="L1924" s="105" t="str">
        <f t="shared" si="181"/>
        <v/>
      </c>
      <c r="M1924" s="105" t="str">
        <f>IF(Q1924="","",_xlfn.XLOOKUP(Q1924,立项!W:W,立项!H:H))</f>
        <v/>
      </c>
      <c r="N1924" s="109" t="str">
        <f t="shared" si="182"/>
        <v/>
      </c>
      <c r="O1924" s="109" t="str">
        <f t="shared" si="183"/>
        <v/>
      </c>
      <c r="P1924" s="110" t="str">
        <f t="shared" si="184"/>
        <v/>
      </c>
      <c r="Q1924" s="114" t="str">
        <f t="shared" si="185"/>
        <v/>
      </c>
      <c r="R1924" s="82"/>
      <c r="S1924" s="81"/>
      <c r="T1924" s="81"/>
      <c r="U1924" s="81"/>
    </row>
    <row r="1925" s="72" customFormat="1" customHeight="1" spans="2:21">
      <c r="B1925" s="73"/>
      <c r="C1925" s="74"/>
      <c r="D1925" s="74"/>
      <c r="E1925" s="74"/>
      <c r="F1925" s="75"/>
      <c r="G1925" s="76"/>
      <c r="H1925" s="77"/>
      <c r="I1925" s="108" t="str">
        <f>IF(B1925="","",_xlfn.XLOOKUP(N1925,#REF!,#REF!))</f>
        <v/>
      </c>
      <c r="J1925" s="105" t="str">
        <f>IF(B1925="","",_xlfn.XLOOKUP(N1925,#REF!,芝麻工资表!B:B))</f>
        <v/>
      </c>
      <c r="K1925" s="105" t="str">
        <f t="shared" si="180"/>
        <v/>
      </c>
      <c r="L1925" s="105" t="str">
        <f t="shared" si="181"/>
        <v/>
      </c>
      <c r="M1925" s="105" t="str">
        <f>IF(Q1925="","",_xlfn.XLOOKUP(Q1925,立项!W:W,立项!H:H))</f>
        <v/>
      </c>
      <c r="N1925" s="109" t="str">
        <f t="shared" si="182"/>
        <v/>
      </c>
      <c r="O1925" s="109" t="str">
        <f t="shared" si="183"/>
        <v/>
      </c>
      <c r="P1925" s="110" t="str">
        <f t="shared" si="184"/>
        <v/>
      </c>
      <c r="Q1925" s="114" t="str">
        <f t="shared" si="185"/>
        <v/>
      </c>
      <c r="R1925" s="82"/>
      <c r="S1925" s="81"/>
      <c r="T1925" s="81"/>
      <c r="U1925" s="81"/>
    </row>
    <row r="1926" s="72" customFormat="1" customHeight="1" spans="2:21">
      <c r="B1926" s="73"/>
      <c r="C1926" s="74"/>
      <c r="D1926" s="74"/>
      <c r="E1926" s="74"/>
      <c r="F1926" s="75"/>
      <c r="G1926" s="76"/>
      <c r="H1926" s="77"/>
      <c r="I1926" s="108" t="str">
        <f>IF(B1926="","",_xlfn.XLOOKUP(N1926,#REF!,#REF!))</f>
        <v/>
      </c>
      <c r="J1926" s="105" t="str">
        <f>IF(B1926="","",_xlfn.XLOOKUP(N1926,#REF!,芝麻工资表!B:B))</f>
        <v/>
      </c>
      <c r="K1926" s="105" t="str">
        <f t="shared" si="180"/>
        <v/>
      </c>
      <c r="L1926" s="105" t="str">
        <f t="shared" si="181"/>
        <v/>
      </c>
      <c r="M1926" s="105" t="str">
        <f>IF(Q1926="","",_xlfn.XLOOKUP(Q1926,立项!W:W,立项!H:H))</f>
        <v/>
      </c>
      <c r="N1926" s="109" t="str">
        <f t="shared" si="182"/>
        <v/>
      </c>
      <c r="O1926" s="109" t="str">
        <f t="shared" si="183"/>
        <v/>
      </c>
      <c r="P1926" s="110" t="str">
        <f t="shared" si="184"/>
        <v/>
      </c>
      <c r="Q1926" s="114" t="str">
        <f t="shared" si="185"/>
        <v/>
      </c>
      <c r="R1926" s="82"/>
      <c r="S1926" s="81"/>
      <c r="T1926" s="81"/>
      <c r="U1926" s="81"/>
    </row>
    <row r="1927" s="72" customFormat="1" customHeight="1" spans="2:21">
      <c r="B1927" s="73"/>
      <c r="C1927" s="74"/>
      <c r="D1927" s="74"/>
      <c r="E1927" s="74"/>
      <c r="F1927" s="75"/>
      <c r="G1927" s="76"/>
      <c r="H1927" s="77"/>
      <c r="I1927" s="108" t="str">
        <f>IF(B1927="","",_xlfn.XLOOKUP(N1927,#REF!,#REF!))</f>
        <v/>
      </c>
      <c r="J1927" s="105" t="str">
        <f>IF(B1927="","",_xlfn.XLOOKUP(N1927,#REF!,芝麻工资表!B:B))</f>
        <v/>
      </c>
      <c r="K1927" s="105" t="str">
        <f t="shared" si="180"/>
        <v/>
      </c>
      <c r="L1927" s="105" t="str">
        <f t="shared" si="181"/>
        <v/>
      </c>
      <c r="M1927" s="105" t="str">
        <f>IF(Q1927="","",_xlfn.XLOOKUP(Q1927,立项!W:W,立项!H:H))</f>
        <v/>
      </c>
      <c r="N1927" s="109" t="str">
        <f t="shared" si="182"/>
        <v/>
      </c>
      <c r="O1927" s="109" t="str">
        <f t="shared" si="183"/>
        <v/>
      </c>
      <c r="P1927" s="110" t="str">
        <f t="shared" si="184"/>
        <v/>
      </c>
      <c r="Q1927" s="114" t="str">
        <f t="shared" si="185"/>
        <v/>
      </c>
      <c r="R1927" s="82"/>
      <c r="S1927" s="81"/>
      <c r="T1927" s="81"/>
      <c r="U1927" s="81"/>
    </row>
    <row r="1928" s="72" customFormat="1" customHeight="1" spans="2:21">
      <c r="B1928" s="73"/>
      <c r="C1928" s="74"/>
      <c r="D1928" s="74"/>
      <c r="E1928" s="74"/>
      <c r="F1928" s="75"/>
      <c r="G1928" s="76"/>
      <c r="H1928" s="77"/>
      <c r="I1928" s="108" t="str">
        <f>IF(B1928="","",_xlfn.XLOOKUP(N1928,#REF!,#REF!))</f>
        <v/>
      </c>
      <c r="J1928" s="105" t="str">
        <f>IF(B1928="","",_xlfn.XLOOKUP(N1928,#REF!,芝麻工资表!B:B))</f>
        <v/>
      </c>
      <c r="K1928" s="105" t="str">
        <f t="shared" si="180"/>
        <v/>
      </c>
      <c r="L1928" s="105" t="str">
        <f t="shared" si="181"/>
        <v/>
      </c>
      <c r="M1928" s="105" t="str">
        <f>IF(Q1928="","",_xlfn.XLOOKUP(Q1928,立项!W:W,立项!H:H))</f>
        <v/>
      </c>
      <c r="N1928" s="109" t="str">
        <f t="shared" si="182"/>
        <v/>
      </c>
      <c r="O1928" s="109" t="str">
        <f t="shared" si="183"/>
        <v/>
      </c>
      <c r="P1928" s="110" t="str">
        <f t="shared" si="184"/>
        <v/>
      </c>
      <c r="Q1928" s="114" t="str">
        <f t="shared" si="185"/>
        <v/>
      </c>
      <c r="R1928" s="82"/>
      <c r="S1928" s="81"/>
      <c r="T1928" s="81"/>
      <c r="U1928" s="81"/>
    </row>
    <row r="1929" s="72" customFormat="1" customHeight="1" spans="2:21">
      <c r="B1929" s="73"/>
      <c r="C1929" s="74"/>
      <c r="D1929" s="74"/>
      <c r="E1929" s="74"/>
      <c r="F1929" s="75"/>
      <c r="G1929" s="76"/>
      <c r="H1929" s="77"/>
      <c r="I1929" s="108" t="str">
        <f>IF(B1929="","",_xlfn.XLOOKUP(N1929,#REF!,#REF!))</f>
        <v/>
      </c>
      <c r="J1929" s="105" t="str">
        <f>IF(B1929="","",_xlfn.XLOOKUP(N1929,#REF!,芝麻工资表!B:B))</f>
        <v/>
      </c>
      <c r="K1929" s="105" t="str">
        <f t="shared" si="180"/>
        <v/>
      </c>
      <c r="L1929" s="105" t="str">
        <f t="shared" si="181"/>
        <v/>
      </c>
      <c r="M1929" s="105" t="str">
        <f>IF(Q1929="","",_xlfn.XLOOKUP(Q1929,立项!W:W,立项!H:H))</f>
        <v/>
      </c>
      <c r="N1929" s="109" t="str">
        <f t="shared" si="182"/>
        <v/>
      </c>
      <c r="O1929" s="109" t="str">
        <f t="shared" si="183"/>
        <v/>
      </c>
      <c r="P1929" s="110" t="str">
        <f t="shared" si="184"/>
        <v/>
      </c>
      <c r="Q1929" s="114" t="str">
        <f t="shared" si="185"/>
        <v/>
      </c>
      <c r="R1929" s="82"/>
      <c r="S1929" s="81"/>
      <c r="T1929" s="81"/>
      <c r="U1929" s="81"/>
    </row>
    <row r="1930" s="72" customFormat="1" customHeight="1" spans="2:21">
      <c r="B1930" s="73"/>
      <c r="C1930" s="74"/>
      <c r="D1930" s="74"/>
      <c r="E1930" s="74"/>
      <c r="F1930" s="75"/>
      <c r="G1930" s="76"/>
      <c r="H1930" s="77"/>
      <c r="I1930" s="108" t="str">
        <f>IF(B1930="","",_xlfn.XLOOKUP(N1930,#REF!,#REF!))</f>
        <v/>
      </c>
      <c r="J1930" s="105" t="str">
        <f>IF(B1930="","",_xlfn.XLOOKUP(N1930,#REF!,芝麻工资表!B:B))</f>
        <v/>
      </c>
      <c r="K1930" s="105" t="str">
        <f t="shared" si="180"/>
        <v/>
      </c>
      <c r="L1930" s="105" t="str">
        <f t="shared" si="181"/>
        <v/>
      </c>
      <c r="M1930" s="105" t="str">
        <f>IF(Q1930="","",_xlfn.XLOOKUP(Q1930,立项!W:W,立项!H:H))</f>
        <v/>
      </c>
      <c r="N1930" s="109" t="str">
        <f t="shared" si="182"/>
        <v/>
      </c>
      <c r="O1930" s="109" t="str">
        <f t="shared" si="183"/>
        <v/>
      </c>
      <c r="P1930" s="110" t="str">
        <f t="shared" si="184"/>
        <v/>
      </c>
      <c r="Q1930" s="114" t="str">
        <f t="shared" si="185"/>
        <v/>
      </c>
      <c r="R1930" s="82"/>
      <c r="S1930" s="81"/>
      <c r="T1930" s="81"/>
      <c r="U1930" s="81"/>
    </row>
    <row r="1931" s="72" customFormat="1" customHeight="1" spans="2:21">
      <c r="B1931" s="73"/>
      <c r="C1931" s="74"/>
      <c r="D1931" s="74"/>
      <c r="E1931" s="74"/>
      <c r="F1931" s="75"/>
      <c r="G1931" s="76"/>
      <c r="H1931" s="77"/>
      <c r="I1931" s="108" t="str">
        <f>IF(B1931="","",_xlfn.XLOOKUP(N1931,#REF!,#REF!))</f>
        <v/>
      </c>
      <c r="J1931" s="105" t="str">
        <f>IF(B1931="","",_xlfn.XLOOKUP(N1931,#REF!,芝麻工资表!B:B))</f>
        <v/>
      </c>
      <c r="K1931" s="105" t="str">
        <f t="shared" si="180"/>
        <v/>
      </c>
      <c r="L1931" s="105" t="str">
        <f t="shared" si="181"/>
        <v/>
      </c>
      <c r="M1931" s="105" t="str">
        <f>IF(Q1931="","",_xlfn.XLOOKUP(Q1931,立项!W:W,立项!H:H))</f>
        <v/>
      </c>
      <c r="N1931" s="109" t="str">
        <f t="shared" si="182"/>
        <v/>
      </c>
      <c r="O1931" s="109" t="str">
        <f t="shared" si="183"/>
        <v/>
      </c>
      <c r="P1931" s="110" t="str">
        <f t="shared" si="184"/>
        <v/>
      </c>
      <c r="Q1931" s="114" t="str">
        <f t="shared" si="185"/>
        <v/>
      </c>
      <c r="R1931" s="82"/>
      <c r="S1931" s="81"/>
      <c r="T1931" s="81"/>
      <c r="U1931" s="81"/>
    </row>
    <row r="1932" s="72" customFormat="1" customHeight="1" spans="2:21">
      <c r="B1932" s="73"/>
      <c r="C1932" s="74"/>
      <c r="D1932" s="74"/>
      <c r="E1932" s="74"/>
      <c r="F1932" s="75"/>
      <c r="G1932" s="76"/>
      <c r="H1932" s="77"/>
      <c r="I1932" s="108" t="str">
        <f>IF(B1932="","",_xlfn.XLOOKUP(N1932,#REF!,#REF!))</f>
        <v/>
      </c>
      <c r="J1932" s="105" t="str">
        <f>IF(B1932="","",_xlfn.XLOOKUP(N1932,#REF!,芝麻工资表!B:B))</f>
        <v/>
      </c>
      <c r="K1932" s="105" t="str">
        <f t="shared" si="180"/>
        <v/>
      </c>
      <c r="L1932" s="105" t="str">
        <f t="shared" si="181"/>
        <v/>
      </c>
      <c r="M1932" s="105" t="str">
        <f>IF(Q1932="","",_xlfn.XLOOKUP(Q1932,立项!W:W,立项!H:H))</f>
        <v/>
      </c>
      <c r="N1932" s="109" t="str">
        <f t="shared" si="182"/>
        <v/>
      </c>
      <c r="O1932" s="109" t="str">
        <f t="shared" si="183"/>
        <v/>
      </c>
      <c r="P1932" s="110" t="str">
        <f t="shared" si="184"/>
        <v/>
      </c>
      <c r="Q1932" s="114" t="str">
        <f t="shared" si="185"/>
        <v/>
      </c>
      <c r="R1932" s="82"/>
      <c r="S1932" s="81"/>
      <c r="T1932" s="81"/>
      <c r="U1932" s="81"/>
    </row>
    <row r="1933" s="72" customFormat="1" customHeight="1" spans="2:21">
      <c r="B1933" s="73"/>
      <c r="C1933" s="74"/>
      <c r="D1933" s="74"/>
      <c r="E1933" s="74"/>
      <c r="F1933" s="75"/>
      <c r="G1933" s="76"/>
      <c r="H1933" s="77"/>
      <c r="I1933" s="108" t="str">
        <f>IF(B1933="","",_xlfn.XLOOKUP(N1933,#REF!,#REF!))</f>
        <v/>
      </c>
      <c r="J1933" s="105" t="str">
        <f>IF(B1933="","",_xlfn.XLOOKUP(N1933,#REF!,芝麻工资表!B:B))</f>
        <v/>
      </c>
      <c r="K1933" s="105" t="str">
        <f t="shared" si="180"/>
        <v/>
      </c>
      <c r="L1933" s="105" t="str">
        <f t="shared" si="181"/>
        <v/>
      </c>
      <c r="M1933" s="105" t="str">
        <f>IF(Q1933="","",_xlfn.XLOOKUP(Q1933,立项!W:W,立项!H:H))</f>
        <v/>
      </c>
      <c r="N1933" s="109" t="str">
        <f t="shared" si="182"/>
        <v/>
      </c>
      <c r="O1933" s="109" t="str">
        <f t="shared" si="183"/>
        <v/>
      </c>
      <c r="P1933" s="110" t="str">
        <f t="shared" si="184"/>
        <v/>
      </c>
      <c r="Q1933" s="114" t="str">
        <f t="shared" si="185"/>
        <v/>
      </c>
      <c r="R1933" s="82"/>
      <c r="S1933" s="81"/>
      <c r="T1933" s="81"/>
      <c r="U1933" s="81"/>
    </row>
    <row r="1934" s="72" customFormat="1" customHeight="1" spans="2:21">
      <c r="B1934" s="73"/>
      <c r="C1934" s="74"/>
      <c r="D1934" s="74"/>
      <c r="E1934" s="74"/>
      <c r="F1934" s="75"/>
      <c r="G1934" s="76"/>
      <c r="H1934" s="77"/>
      <c r="I1934" s="108" t="str">
        <f>IF(B1934="","",_xlfn.XLOOKUP(N1934,#REF!,#REF!))</f>
        <v/>
      </c>
      <c r="J1934" s="105" t="str">
        <f>IF(B1934="","",_xlfn.XLOOKUP(N1934,#REF!,芝麻工资表!B:B))</f>
        <v/>
      </c>
      <c r="K1934" s="105" t="str">
        <f t="shared" si="180"/>
        <v/>
      </c>
      <c r="L1934" s="105" t="str">
        <f t="shared" si="181"/>
        <v/>
      </c>
      <c r="M1934" s="105" t="str">
        <f>IF(Q1934="","",_xlfn.XLOOKUP(Q1934,立项!W:W,立项!H:H))</f>
        <v/>
      </c>
      <c r="N1934" s="109" t="str">
        <f t="shared" si="182"/>
        <v/>
      </c>
      <c r="O1934" s="109" t="str">
        <f t="shared" si="183"/>
        <v/>
      </c>
      <c r="P1934" s="110" t="str">
        <f t="shared" si="184"/>
        <v/>
      </c>
      <c r="Q1934" s="114" t="str">
        <f t="shared" si="185"/>
        <v/>
      </c>
      <c r="R1934" s="82"/>
      <c r="S1934" s="81"/>
      <c r="T1934" s="81"/>
      <c r="U1934" s="81"/>
    </row>
    <row r="1935" s="72" customFormat="1" customHeight="1" spans="2:21">
      <c r="B1935" s="73"/>
      <c r="C1935" s="74"/>
      <c r="D1935" s="74"/>
      <c r="E1935" s="74"/>
      <c r="F1935" s="75"/>
      <c r="G1935" s="76"/>
      <c r="H1935" s="77"/>
      <c r="I1935" s="108" t="str">
        <f>IF(B1935="","",_xlfn.XLOOKUP(N1935,#REF!,#REF!))</f>
        <v/>
      </c>
      <c r="J1935" s="105" t="str">
        <f>IF(B1935="","",_xlfn.XLOOKUP(N1935,#REF!,芝麻工资表!B:B))</f>
        <v/>
      </c>
      <c r="K1935" s="105" t="str">
        <f t="shared" si="180"/>
        <v/>
      </c>
      <c r="L1935" s="105" t="str">
        <f t="shared" si="181"/>
        <v/>
      </c>
      <c r="M1935" s="105" t="str">
        <f>IF(Q1935="","",_xlfn.XLOOKUP(Q1935,立项!W:W,立项!H:H))</f>
        <v/>
      </c>
      <c r="N1935" s="109" t="str">
        <f t="shared" si="182"/>
        <v/>
      </c>
      <c r="O1935" s="109" t="str">
        <f t="shared" si="183"/>
        <v/>
      </c>
      <c r="P1935" s="110" t="str">
        <f t="shared" si="184"/>
        <v/>
      </c>
      <c r="Q1935" s="114" t="str">
        <f t="shared" si="185"/>
        <v/>
      </c>
      <c r="R1935" s="82"/>
      <c r="S1935" s="81"/>
      <c r="T1935" s="81"/>
      <c r="U1935" s="81"/>
    </row>
    <row r="1936" s="72" customFormat="1" customHeight="1" spans="2:21">
      <c r="B1936" s="73"/>
      <c r="C1936" s="74"/>
      <c r="D1936" s="74"/>
      <c r="E1936" s="74"/>
      <c r="F1936" s="75"/>
      <c r="G1936" s="76"/>
      <c r="H1936" s="77"/>
      <c r="I1936" s="108" t="str">
        <f>IF(B1936="","",_xlfn.XLOOKUP(N1936,#REF!,#REF!))</f>
        <v/>
      </c>
      <c r="J1936" s="105" t="str">
        <f>IF(B1936="","",_xlfn.XLOOKUP(N1936,#REF!,芝麻工资表!B:B))</f>
        <v/>
      </c>
      <c r="K1936" s="105" t="str">
        <f t="shared" si="180"/>
        <v/>
      </c>
      <c r="L1936" s="105" t="str">
        <f t="shared" si="181"/>
        <v/>
      </c>
      <c r="M1936" s="105" t="str">
        <f>IF(Q1936="","",_xlfn.XLOOKUP(Q1936,立项!W:W,立项!H:H))</f>
        <v/>
      </c>
      <c r="N1936" s="109" t="str">
        <f t="shared" si="182"/>
        <v/>
      </c>
      <c r="O1936" s="109" t="str">
        <f t="shared" si="183"/>
        <v/>
      </c>
      <c r="P1936" s="110" t="str">
        <f t="shared" si="184"/>
        <v/>
      </c>
      <c r="Q1936" s="114" t="str">
        <f t="shared" si="185"/>
        <v/>
      </c>
      <c r="R1936" s="82"/>
      <c r="S1936" s="81"/>
      <c r="T1936" s="81"/>
      <c r="U1936" s="81"/>
    </row>
    <row r="1937" s="72" customFormat="1" customHeight="1" spans="2:21">
      <c r="B1937" s="73"/>
      <c r="C1937" s="74"/>
      <c r="D1937" s="74"/>
      <c r="E1937" s="74"/>
      <c r="F1937" s="75"/>
      <c r="G1937" s="76"/>
      <c r="H1937" s="77"/>
      <c r="I1937" s="108" t="str">
        <f>IF(B1937="","",_xlfn.XLOOKUP(N1937,#REF!,#REF!))</f>
        <v/>
      </c>
      <c r="J1937" s="105" t="str">
        <f>IF(B1937="","",_xlfn.XLOOKUP(N1937,#REF!,芝麻工资表!B:B))</f>
        <v/>
      </c>
      <c r="K1937" s="105" t="str">
        <f t="shared" si="180"/>
        <v/>
      </c>
      <c r="L1937" s="105" t="str">
        <f t="shared" si="181"/>
        <v/>
      </c>
      <c r="M1937" s="105" t="str">
        <f>IF(Q1937="","",_xlfn.XLOOKUP(Q1937,立项!W:W,立项!H:H))</f>
        <v/>
      </c>
      <c r="N1937" s="109" t="str">
        <f t="shared" si="182"/>
        <v/>
      </c>
      <c r="O1937" s="109" t="str">
        <f t="shared" si="183"/>
        <v/>
      </c>
      <c r="P1937" s="110" t="str">
        <f t="shared" si="184"/>
        <v/>
      </c>
      <c r="Q1937" s="114" t="str">
        <f t="shared" si="185"/>
        <v/>
      </c>
      <c r="R1937" s="82"/>
      <c r="S1937" s="81"/>
      <c r="T1937" s="81"/>
      <c r="U1937" s="81"/>
    </row>
    <row r="1938" s="72" customFormat="1" customHeight="1" spans="2:21">
      <c r="B1938" s="73"/>
      <c r="C1938" s="74"/>
      <c r="D1938" s="74"/>
      <c r="E1938" s="74"/>
      <c r="F1938" s="75"/>
      <c r="G1938" s="76"/>
      <c r="H1938" s="77"/>
      <c r="I1938" s="108" t="str">
        <f>IF(B1938="","",_xlfn.XLOOKUP(N1938,#REF!,#REF!))</f>
        <v/>
      </c>
      <c r="J1938" s="105" t="str">
        <f>IF(B1938="","",_xlfn.XLOOKUP(N1938,#REF!,芝麻工资表!B:B))</f>
        <v/>
      </c>
      <c r="K1938" s="105" t="str">
        <f t="shared" si="180"/>
        <v/>
      </c>
      <c r="L1938" s="105" t="str">
        <f t="shared" si="181"/>
        <v/>
      </c>
      <c r="M1938" s="105" t="str">
        <f>IF(Q1938="","",_xlfn.XLOOKUP(Q1938,立项!W:W,立项!H:H))</f>
        <v/>
      </c>
      <c r="N1938" s="109" t="str">
        <f t="shared" si="182"/>
        <v/>
      </c>
      <c r="O1938" s="109" t="str">
        <f t="shared" si="183"/>
        <v/>
      </c>
      <c r="P1938" s="110" t="str">
        <f t="shared" si="184"/>
        <v/>
      </c>
      <c r="Q1938" s="114" t="str">
        <f t="shared" si="185"/>
        <v/>
      </c>
      <c r="R1938" s="82"/>
      <c r="S1938" s="81"/>
      <c r="T1938" s="81"/>
      <c r="U1938" s="81"/>
    </row>
    <row r="1939" s="72" customFormat="1" customHeight="1" spans="2:21">
      <c r="B1939" s="73"/>
      <c r="C1939" s="74"/>
      <c r="D1939" s="74"/>
      <c r="E1939" s="74"/>
      <c r="F1939" s="75"/>
      <c r="G1939" s="76"/>
      <c r="H1939" s="77"/>
      <c r="I1939" s="108" t="str">
        <f>IF(B1939="","",_xlfn.XLOOKUP(N1939,#REF!,#REF!))</f>
        <v/>
      </c>
      <c r="J1939" s="105" t="str">
        <f>IF(B1939="","",_xlfn.XLOOKUP(N1939,#REF!,芝麻工资表!B:B))</f>
        <v/>
      </c>
      <c r="K1939" s="105" t="str">
        <f t="shared" si="180"/>
        <v/>
      </c>
      <c r="L1939" s="105" t="str">
        <f t="shared" si="181"/>
        <v/>
      </c>
      <c r="M1939" s="105" t="str">
        <f>IF(Q1939="","",_xlfn.XLOOKUP(Q1939,立项!W:W,立项!H:H))</f>
        <v/>
      </c>
      <c r="N1939" s="109" t="str">
        <f t="shared" si="182"/>
        <v/>
      </c>
      <c r="O1939" s="109" t="str">
        <f t="shared" si="183"/>
        <v/>
      </c>
      <c r="P1939" s="110" t="str">
        <f t="shared" si="184"/>
        <v/>
      </c>
      <c r="Q1939" s="114" t="str">
        <f t="shared" si="185"/>
        <v/>
      </c>
      <c r="R1939" s="82"/>
      <c r="S1939" s="81"/>
      <c r="T1939" s="81"/>
      <c r="U1939" s="81"/>
    </row>
    <row r="1940" s="72" customFormat="1" customHeight="1" spans="2:21">
      <c r="B1940" s="73"/>
      <c r="C1940" s="74"/>
      <c r="D1940" s="74"/>
      <c r="E1940" s="74"/>
      <c r="F1940" s="75"/>
      <c r="G1940" s="76"/>
      <c r="H1940" s="77"/>
      <c r="I1940" s="108" t="str">
        <f>IF(B1940="","",_xlfn.XLOOKUP(N1940,#REF!,#REF!))</f>
        <v/>
      </c>
      <c r="J1940" s="105" t="str">
        <f>IF(B1940="","",_xlfn.XLOOKUP(N1940,#REF!,芝麻工资表!B:B))</f>
        <v/>
      </c>
      <c r="K1940" s="105" t="str">
        <f t="shared" si="180"/>
        <v/>
      </c>
      <c r="L1940" s="105" t="str">
        <f t="shared" si="181"/>
        <v/>
      </c>
      <c r="M1940" s="105" t="str">
        <f>IF(Q1940="","",_xlfn.XLOOKUP(Q1940,立项!W:W,立项!H:H))</f>
        <v/>
      </c>
      <c r="N1940" s="109" t="str">
        <f t="shared" si="182"/>
        <v/>
      </c>
      <c r="O1940" s="109" t="str">
        <f t="shared" si="183"/>
        <v/>
      </c>
      <c r="P1940" s="110" t="str">
        <f t="shared" si="184"/>
        <v/>
      </c>
      <c r="Q1940" s="114" t="str">
        <f t="shared" si="185"/>
        <v/>
      </c>
      <c r="R1940" s="82"/>
      <c r="S1940" s="81"/>
      <c r="T1940" s="81"/>
      <c r="U1940" s="81"/>
    </row>
    <row r="1941" s="72" customFormat="1" customHeight="1" spans="2:21">
      <c r="B1941" s="73"/>
      <c r="C1941" s="74"/>
      <c r="D1941" s="74"/>
      <c r="E1941" s="74"/>
      <c r="F1941" s="75"/>
      <c r="G1941" s="76"/>
      <c r="H1941" s="77"/>
      <c r="I1941" s="108" t="str">
        <f>IF(B1941="","",_xlfn.XLOOKUP(N1941,#REF!,#REF!))</f>
        <v/>
      </c>
      <c r="J1941" s="105" t="str">
        <f>IF(B1941="","",_xlfn.XLOOKUP(N1941,#REF!,芝麻工资表!B:B))</f>
        <v/>
      </c>
      <c r="K1941" s="105" t="str">
        <f t="shared" si="180"/>
        <v/>
      </c>
      <c r="L1941" s="105" t="str">
        <f t="shared" si="181"/>
        <v/>
      </c>
      <c r="M1941" s="105" t="str">
        <f>IF(Q1941="","",_xlfn.XLOOKUP(Q1941,立项!W:W,立项!H:H))</f>
        <v/>
      </c>
      <c r="N1941" s="109" t="str">
        <f t="shared" si="182"/>
        <v/>
      </c>
      <c r="O1941" s="109" t="str">
        <f t="shared" si="183"/>
        <v/>
      </c>
      <c r="P1941" s="110" t="str">
        <f t="shared" si="184"/>
        <v/>
      </c>
      <c r="Q1941" s="114" t="str">
        <f t="shared" si="185"/>
        <v/>
      </c>
      <c r="R1941" s="82"/>
      <c r="S1941" s="81"/>
      <c r="T1941" s="81"/>
      <c r="U1941" s="81"/>
    </row>
    <row r="1942" s="72" customFormat="1" customHeight="1" spans="2:21">
      <c r="B1942" s="73"/>
      <c r="C1942" s="74"/>
      <c r="D1942" s="74"/>
      <c r="E1942" s="74"/>
      <c r="F1942" s="75"/>
      <c r="G1942" s="76"/>
      <c r="H1942" s="77"/>
      <c r="I1942" s="108" t="str">
        <f>IF(B1942="","",_xlfn.XLOOKUP(N1942,#REF!,#REF!))</f>
        <v/>
      </c>
      <c r="J1942" s="105" t="str">
        <f>IF(B1942="","",_xlfn.XLOOKUP(N1942,#REF!,芝麻工资表!B:B))</f>
        <v/>
      </c>
      <c r="K1942" s="105" t="str">
        <f t="shared" si="180"/>
        <v/>
      </c>
      <c r="L1942" s="105" t="str">
        <f t="shared" si="181"/>
        <v/>
      </c>
      <c r="M1942" s="105" t="str">
        <f>IF(Q1942="","",_xlfn.XLOOKUP(Q1942,立项!W:W,立项!H:H))</f>
        <v/>
      </c>
      <c r="N1942" s="109" t="str">
        <f t="shared" si="182"/>
        <v/>
      </c>
      <c r="O1942" s="109" t="str">
        <f t="shared" si="183"/>
        <v/>
      </c>
      <c r="P1942" s="110" t="str">
        <f t="shared" si="184"/>
        <v/>
      </c>
      <c r="Q1942" s="114" t="str">
        <f t="shared" si="185"/>
        <v/>
      </c>
      <c r="R1942" s="82"/>
      <c r="S1942" s="81"/>
      <c r="T1942" s="81"/>
      <c r="U1942" s="81"/>
    </row>
    <row r="1943" s="72" customFormat="1" customHeight="1" spans="2:21">
      <c r="B1943" s="73"/>
      <c r="C1943" s="74"/>
      <c r="D1943" s="74"/>
      <c r="E1943" s="74"/>
      <c r="F1943" s="75"/>
      <c r="G1943" s="76"/>
      <c r="H1943" s="77"/>
      <c r="I1943" s="108" t="str">
        <f>IF(B1943="","",_xlfn.XLOOKUP(N1943,#REF!,#REF!))</f>
        <v/>
      </c>
      <c r="J1943" s="105" t="str">
        <f>IF(B1943="","",_xlfn.XLOOKUP(N1943,#REF!,芝麻工资表!B:B))</f>
        <v/>
      </c>
      <c r="K1943" s="105" t="str">
        <f t="shared" si="180"/>
        <v/>
      </c>
      <c r="L1943" s="105" t="str">
        <f t="shared" si="181"/>
        <v/>
      </c>
      <c r="M1943" s="105" t="str">
        <f>IF(Q1943="","",_xlfn.XLOOKUP(Q1943,立项!W:W,立项!H:H))</f>
        <v/>
      </c>
      <c r="N1943" s="109" t="str">
        <f t="shared" si="182"/>
        <v/>
      </c>
      <c r="O1943" s="109" t="str">
        <f t="shared" si="183"/>
        <v/>
      </c>
      <c r="P1943" s="110" t="str">
        <f t="shared" si="184"/>
        <v/>
      </c>
      <c r="Q1943" s="114" t="str">
        <f t="shared" si="185"/>
        <v/>
      </c>
      <c r="R1943" s="82"/>
      <c r="S1943" s="81"/>
      <c r="T1943" s="81"/>
      <c r="U1943" s="81"/>
    </row>
    <row r="1944" s="72" customFormat="1" customHeight="1" spans="2:21">
      <c r="B1944" s="73"/>
      <c r="C1944" s="74"/>
      <c r="D1944" s="74"/>
      <c r="E1944" s="74"/>
      <c r="F1944" s="75"/>
      <c r="G1944" s="76"/>
      <c r="H1944" s="77"/>
      <c r="I1944" s="108" t="str">
        <f>IF(B1944="","",_xlfn.XLOOKUP(N1944,#REF!,#REF!))</f>
        <v/>
      </c>
      <c r="J1944" s="105" t="str">
        <f>IF(B1944="","",_xlfn.XLOOKUP(N1944,#REF!,芝麻工资表!B:B))</f>
        <v/>
      </c>
      <c r="K1944" s="105" t="str">
        <f t="shared" si="180"/>
        <v/>
      </c>
      <c r="L1944" s="105" t="str">
        <f t="shared" si="181"/>
        <v/>
      </c>
      <c r="M1944" s="105" t="str">
        <f>IF(Q1944="","",_xlfn.XLOOKUP(Q1944,立项!W:W,立项!H:H))</f>
        <v/>
      </c>
      <c r="N1944" s="109" t="str">
        <f t="shared" si="182"/>
        <v/>
      </c>
      <c r="O1944" s="109" t="str">
        <f t="shared" si="183"/>
        <v/>
      </c>
      <c r="P1944" s="110" t="str">
        <f t="shared" si="184"/>
        <v/>
      </c>
      <c r="Q1944" s="114" t="str">
        <f t="shared" si="185"/>
        <v/>
      </c>
      <c r="R1944" s="82"/>
      <c r="S1944" s="81"/>
      <c r="T1944" s="81"/>
      <c r="U1944" s="81"/>
    </row>
    <row r="1945" s="72" customFormat="1" customHeight="1" spans="2:21">
      <c r="B1945" s="73"/>
      <c r="C1945" s="74"/>
      <c r="D1945" s="74"/>
      <c r="E1945" s="74"/>
      <c r="F1945" s="75"/>
      <c r="G1945" s="76"/>
      <c r="H1945" s="77"/>
      <c r="I1945" s="108" t="str">
        <f>IF(B1945="","",_xlfn.XLOOKUP(N1945,#REF!,#REF!))</f>
        <v/>
      </c>
      <c r="J1945" s="105" t="str">
        <f>IF(B1945="","",_xlfn.XLOOKUP(N1945,#REF!,芝麻工资表!B:B))</f>
        <v/>
      </c>
      <c r="K1945" s="105" t="str">
        <f t="shared" si="180"/>
        <v/>
      </c>
      <c r="L1945" s="105" t="str">
        <f t="shared" si="181"/>
        <v/>
      </c>
      <c r="M1945" s="105" t="str">
        <f>IF(Q1945="","",_xlfn.XLOOKUP(Q1945,立项!W:W,立项!H:H))</f>
        <v/>
      </c>
      <c r="N1945" s="109" t="str">
        <f t="shared" si="182"/>
        <v/>
      </c>
      <c r="O1945" s="109" t="str">
        <f t="shared" si="183"/>
        <v/>
      </c>
      <c r="P1945" s="110" t="str">
        <f t="shared" si="184"/>
        <v/>
      </c>
      <c r="Q1945" s="114" t="str">
        <f t="shared" si="185"/>
        <v/>
      </c>
      <c r="R1945" s="82"/>
      <c r="S1945" s="81"/>
      <c r="T1945" s="81"/>
      <c r="U1945" s="81"/>
    </row>
    <row r="1946" s="72" customFormat="1" customHeight="1" spans="2:21">
      <c r="B1946" s="73"/>
      <c r="C1946" s="74"/>
      <c r="D1946" s="74"/>
      <c r="E1946" s="74"/>
      <c r="F1946" s="75"/>
      <c r="G1946" s="76"/>
      <c r="H1946" s="77"/>
      <c r="I1946" s="108" t="str">
        <f>IF(B1946="","",_xlfn.XLOOKUP(N1946,#REF!,#REF!))</f>
        <v/>
      </c>
      <c r="J1946" s="105" t="str">
        <f>IF(B1946="","",_xlfn.XLOOKUP(N1946,#REF!,芝麻工资表!B:B))</f>
        <v/>
      </c>
      <c r="K1946" s="105" t="str">
        <f t="shared" si="180"/>
        <v/>
      </c>
      <c r="L1946" s="105" t="str">
        <f t="shared" si="181"/>
        <v/>
      </c>
      <c r="M1946" s="105" t="str">
        <f>IF(Q1946="","",_xlfn.XLOOKUP(Q1946,立项!W:W,立项!H:H))</f>
        <v/>
      </c>
      <c r="N1946" s="109" t="str">
        <f t="shared" si="182"/>
        <v/>
      </c>
      <c r="O1946" s="109" t="str">
        <f t="shared" si="183"/>
        <v/>
      </c>
      <c r="P1946" s="110" t="str">
        <f t="shared" si="184"/>
        <v/>
      </c>
      <c r="Q1946" s="114" t="str">
        <f t="shared" si="185"/>
        <v/>
      </c>
      <c r="R1946" s="82"/>
      <c r="S1946" s="81"/>
      <c r="T1946" s="81"/>
      <c r="U1946" s="81"/>
    </row>
    <row r="1947" s="72" customFormat="1" customHeight="1" spans="2:21">
      <c r="B1947" s="73"/>
      <c r="C1947" s="74"/>
      <c r="D1947" s="74"/>
      <c r="E1947" s="74"/>
      <c r="F1947" s="75"/>
      <c r="G1947" s="76"/>
      <c r="H1947" s="77"/>
      <c r="I1947" s="108" t="str">
        <f>IF(B1947="","",_xlfn.XLOOKUP(N1947,#REF!,#REF!))</f>
        <v/>
      </c>
      <c r="J1947" s="105" t="str">
        <f>IF(B1947="","",_xlfn.XLOOKUP(N1947,#REF!,芝麻工资表!B:B))</f>
        <v/>
      </c>
      <c r="K1947" s="105" t="str">
        <f t="shared" si="180"/>
        <v/>
      </c>
      <c r="L1947" s="105" t="str">
        <f t="shared" si="181"/>
        <v/>
      </c>
      <c r="M1947" s="105" t="str">
        <f>IF(Q1947="","",_xlfn.XLOOKUP(Q1947,立项!W:W,立项!H:H))</f>
        <v/>
      </c>
      <c r="N1947" s="109" t="str">
        <f t="shared" si="182"/>
        <v/>
      </c>
      <c r="O1947" s="109" t="str">
        <f t="shared" si="183"/>
        <v/>
      </c>
      <c r="P1947" s="110" t="str">
        <f t="shared" si="184"/>
        <v/>
      </c>
      <c r="Q1947" s="114" t="str">
        <f t="shared" si="185"/>
        <v/>
      </c>
      <c r="R1947" s="82"/>
      <c r="S1947" s="81"/>
      <c r="T1947" s="81"/>
      <c r="U1947" s="81"/>
    </row>
    <row r="1948" s="72" customFormat="1" customHeight="1" spans="2:21">
      <c r="B1948" s="73"/>
      <c r="C1948" s="74"/>
      <c r="D1948" s="74"/>
      <c r="E1948" s="74"/>
      <c r="F1948" s="75"/>
      <c r="G1948" s="76"/>
      <c r="H1948" s="77"/>
      <c r="I1948" s="108" t="str">
        <f>IF(B1948="","",_xlfn.XLOOKUP(N1948,#REF!,#REF!))</f>
        <v/>
      </c>
      <c r="J1948" s="105" t="str">
        <f>IF(B1948="","",_xlfn.XLOOKUP(N1948,#REF!,芝麻工资表!B:B))</f>
        <v/>
      </c>
      <c r="K1948" s="105" t="str">
        <f t="shared" si="180"/>
        <v/>
      </c>
      <c r="L1948" s="105" t="str">
        <f t="shared" si="181"/>
        <v/>
      </c>
      <c r="M1948" s="105" t="str">
        <f>IF(Q1948="","",_xlfn.XLOOKUP(Q1948,立项!W:W,立项!H:H))</f>
        <v/>
      </c>
      <c r="N1948" s="109" t="str">
        <f t="shared" si="182"/>
        <v/>
      </c>
      <c r="O1948" s="109" t="str">
        <f t="shared" si="183"/>
        <v/>
      </c>
      <c r="P1948" s="110" t="str">
        <f t="shared" si="184"/>
        <v/>
      </c>
      <c r="Q1948" s="114" t="str">
        <f t="shared" si="185"/>
        <v/>
      </c>
      <c r="R1948" s="82"/>
      <c r="S1948" s="81"/>
      <c r="T1948" s="81"/>
      <c r="U1948" s="81"/>
    </row>
    <row r="1949" s="72" customFormat="1" customHeight="1" spans="2:21">
      <c r="B1949" s="73"/>
      <c r="C1949" s="74"/>
      <c r="D1949" s="74"/>
      <c r="E1949" s="74"/>
      <c r="F1949" s="75"/>
      <c r="G1949" s="76"/>
      <c r="H1949" s="77"/>
      <c r="I1949" s="108" t="str">
        <f>IF(B1949="","",_xlfn.XLOOKUP(N1949,#REF!,#REF!))</f>
        <v/>
      </c>
      <c r="J1949" s="105" t="str">
        <f>IF(B1949="","",_xlfn.XLOOKUP(N1949,#REF!,芝麻工资表!B:B))</f>
        <v/>
      </c>
      <c r="K1949" s="105" t="str">
        <f t="shared" si="180"/>
        <v/>
      </c>
      <c r="L1949" s="105" t="str">
        <f t="shared" si="181"/>
        <v/>
      </c>
      <c r="M1949" s="105" t="str">
        <f>IF(Q1949="","",_xlfn.XLOOKUP(Q1949,立项!W:W,立项!H:H))</f>
        <v/>
      </c>
      <c r="N1949" s="109" t="str">
        <f t="shared" si="182"/>
        <v/>
      </c>
      <c r="O1949" s="109" t="str">
        <f t="shared" si="183"/>
        <v/>
      </c>
      <c r="P1949" s="110" t="str">
        <f t="shared" si="184"/>
        <v/>
      </c>
      <c r="Q1949" s="114" t="str">
        <f t="shared" si="185"/>
        <v/>
      </c>
      <c r="R1949" s="82"/>
      <c r="S1949" s="81"/>
      <c r="T1949" s="81"/>
      <c r="U1949" s="81"/>
    </row>
    <row r="1950" s="72" customFormat="1" customHeight="1" spans="2:21">
      <c r="B1950" s="73"/>
      <c r="C1950" s="74"/>
      <c r="D1950" s="74"/>
      <c r="E1950" s="74"/>
      <c r="F1950" s="75"/>
      <c r="G1950" s="76"/>
      <c r="H1950" s="77"/>
      <c r="I1950" s="108" t="str">
        <f>IF(B1950="","",_xlfn.XLOOKUP(N1950,#REF!,#REF!))</f>
        <v/>
      </c>
      <c r="J1950" s="105" t="str">
        <f>IF(B1950="","",_xlfn.XLOOKUP(N1950,#REF!,芝麻工资表!B:B))</f>
        <v/>
      </c>
      <c r="K1950" s="105" t="str">
        <f t="shared" si="180"/>
        <v/>
      </c>
      <c r="L1950" s="105" t="str">
        <f t="shared" si="181"/>
        <v/>
      </c>
      <c r="M1950" s="105" t="str">
        <f>IF(Q1950="","",_xlfn.XLOOKUP(Q1950,立项!W:W,立项!H:H))</f>
        <v/>
      </c>
      <c r="N1950" s="109" t="str">
        <f t="shared" si="182"/>
        <v/>
      </c>
      <c r="O1950" s="109" t="str">
        <f t="shared" si="183"/>
        <v/>
      </c>
      <c r="P1950" s="110" t="str">
        <f t="shared" si="184"/>
        <v/>
      </c>
      <c r="Q1950" s="114" t="str">
        <f t="shared" si="185"/>
        <v/>
      </c>
      <c r="R1950" s="82"/>
      <c r="S1950" s="81"/>
      <c r="T1950" s="81"/>
      <c r="U1950" s="81"/>
    </row>
    <row r="1951" s="72" customFormat="1" customHeight="1" spans="2:21">
      <c r="B1951" s="73"/>
      <c r="C1951" s="74"/>
      <c r="D1951" s="74"/>
      <c r="E1951" s="74"/>
      <c r="F1951" s="75"/>
      <c r="G1951" s="76"/>
      <c r="H1951" s="77"/>
      <c r="I1951" s="108" t="str">
        <f>IF(B1951="","",_xlfn.XLOOKUP(N1951,#REF!,#REF!))</f>
        <v/>
      </c>
      <c r="J1951" s="105" t="str">
        <f>IF(B1951="","",_xlfn.XLOOKUP(N1951,#REF!,芝麻工资表!B:B))</f>
        <v/>
      </c>
      <c r="K1951" s="105" t="str">
        <f t="shared" si="180"/>
        <v/>
      </c>
      <c r="L1951" s="105" t="str">
        <f t="shared" si="181"/>
        <v/>
      </c>
      <c r="M1951" s="105" t="str">
        <f>IF(Q1951="","",_xlfn.XLOOKUP(Q1951,立项!W:W,立项!H:H))</f>
        <v/>
      </c>
      <c r="N1951" s="109" t="str">
        <f t="shared" si="182"/>
        <v/>
      </c>
      <c r="O1951" s="109" t="str">
        <f t="shared" si="183"/>
        <v/>
      </c>
      <c r="P1951" s="110" t="str">
        <f t="shared" si="184"/>
        <v/>
      </c>
      <c r="Q1951" s="114" t="str">
        <f t="shared" si="185"/>
        <v/>
      </c>
      <c r="R1951" s="82"/>
      <c r="S1951" s="81"/>
      <c r="T1951" s="81"/>
      <c r="U1951" s="81"/>
    </row>
    <row r="1952" s="72" customFormat="1" customHeight="1" spans="2:21">
      <c r="B1952" s="73"/>
      <c r="C1952" s="74"/>
      <c r="D1952" s="74"/>
      <c r="E1952" s="74"/>
      <c r="F1952" s="75"/>
      <c r="G1952" s="76"/>
      <c r="H1952" s="77"/>
      <c r="I1952" s="108" t="str">
        <f>IF(B1952="","",_xlfn.XLOOKUP(N1952,#REF!,#REF!))</f>
        <v/>
      </c>
      <c r="J1952" s="105" t="str">
        <f>IF(B1952="","",_xlfn.XLOOKUP(N1952,#REF!,芝麻工资表!B:B))</f>
        <v/>
      </c>
      <c r="K1952" s="105" t="str">
        <f t="shared" si="180"/>
        <v/>
      </c>
      <c r="L1952" s="105" t="str">
        <f t="shared" si="181"/>
        <v/>
      </c>
      <c r="M1952" s="105" t="str">
        <f>IF(Q1952="","",_xlfn.XLOOKUP(Q1952,立项!W:W,立项!H:H))</f>
        <v/>
      </c>
      <c r="N1952" s="109" t="str">
        <f t="shared" si="182"/>
        <v/>
      </c>
      <c r="O1952" s="109" t="str">
        <f t="shared" si="183"/>
        <v/>
      </c>
      <c r="P1952" s="110" t="str">
        <f t="shared" si="184"/>
        <v/>
      </c>
      <c r="Q1952" s="114" t="str">
        <f t="shared" si="185"/>
        <v/>
      </c>
      <c r="R1952" s="82"/>
      <c r="S1952" s="81"/>
      <c r="T1952" s="81"/>
      <c r="U1952" s="81"/>
    </row>
    <row r="1953" s="72" customFormat="1" customHeight="1" spans="2:21">
      <c r="B1953" s="73"/>
      <c r="C1953" s="74"/>
      <c r="D1953" s="74"/>
      <c r="E1953" s="74"/>
      <c r="F1953" s="75"/>
      <c r="G1953" s="76"/>
      <c r="H1953" s="77"/>
      <c r="I1953" s="108" t="str">
        <f>IF(B1953="","",_xlfn.XLOOKUP(N1953,#REF!,#REF!))</f>
        <v/>
      </c>
      <c r="J1953" s="105" t="str">
        <f>IF(B1953="","",_xlfn.XLOOKUP(N1953,#REF!,芝麻工资表!B:B))</f>
        <v/>
      </c>
      <c r="K1953" s="105" t="str">
        <f t="shared" si="180"/>
        <v/>
      </c>
      <c r="L1953" s="105" t="str">
        <f t="shared" si="181"/>
        <v/>
      </c>
      <c r="M1953" s="105" t="str">
        <f>IF(Q1953="","",_xlfn.XLOOKUP(Q1953,立项!W:W,立项!H:H))</f>
        <v/>
      </c>
      <c r="N1953" s="109" t="str">
        <f t="shared" si="182"/>
        <v/>
      </c>
      <c r="O1953" s="109" t="str">
        <f t="shared" si="183"/>
        <v/>
      </c>
      <c r="P1953" s="110" t="str">
        <f t="shared" si="184"/>
        <v/>
      </c>
      <c r="Q1953" s="114" t="str">
        <f t="shared" si="185"/>
        <v/>
      </c>
      <c r="R1953" s="82"/>
      <c r="S1953" s="81"/>
      <c r="T1953" s="81"/>
      <c r="U1953" s="81"/>
    </row>
    <row r="1954" s="72" customFormat="1" customHeight="1" spans="2:21">
      <c r="B1954" s="73"/>
      <c r="C1954" s="74"/>
      <c r="D1954" s="74"/>
      <c r="E1954" s="74"/>
      <c r="F1954" s="75"/>
      <c r="G1954" s="76"/>
      <c r="H1954" s="77"/>
      <c r="I1954" s="108" t="str">
        <f>IF(B1954="","",_xlfn.XLOOKUP(N1954,#REF!,#REF!))</f>
        <v/>
      </c>
      <c r="J1954" s="105" t="str">
        <f>IF(B1954="","",_xlfn.XLOOKUP(N1954,#REF!,芝麻工资表!B:B))</f>
        <v/>
      </c>
      <c r="K1954" s="105" t="str">
        <f t="shared" si="180"/>
        <v/>
      </c>
      <c r="L1954" s="105" t="str">
        <f t="shared" si="181"/>
        <v/>
      </c>
      <c r="M1954" s="105" t="str">
        <f>IF(Q1954="","",_xlfn.XLOOKUP(Q1954,立项!W:W,立项!H:H))</f>
        <v/>
      </c>
      <c r="N1954" s="109" t="str">
        <f t="shared" si="182"/>
        <v/>
      </c>
      <c r="O1954" s="109" t="str">
        <f t="shared" si="183"/>
        <v/>
      </c>
      <c r="P1954" s="110" t="str">
        <f t="shared" si="184"/>
        <v/>
      </c>
      <c r="Q1954" s="114" t="str">
        <f t="shared" si="185"/>
        <v/>
      </c>
      <c r="R1954" s="82"/>
      <c r="S1954" s="81"/>
      <c r="T1954" s="81"/>
      <c r="U1954" s="81"/>
    </row>
    <row r="1955" s="72" customFormat="1" customHeight="1" spans="2:21">
      <c r="B1955" s="73"/>
      <c r="C1955" s="74"/>
      <c r="D1955" s="74"/>
      <c r="E1955" s="74"/>
      <c r="F1955" s="75"/>
      <c r="G1955" s="76"/>
      <c r="H1955" s="77"/>
      <c r="I1955" s="108" t="str">
        <f>IF(B1955="","",_xlfn.XLOOKUP(N1955,#REF!,#REF!))</f>
        <v/>
      </c>
      <c r="J1955" s="105" t="str">
        <f>IF(B1955="","",_xlfn.XLOOKUP(N1955,#REF!,芝麻工资表!B:B))</f>
        <v/>
      </c>
      <c r="K1955" s="105" t="str">
        <f t="shared" si="180"/>
        <v/>
      </c>
      <c r="L1955" s="105" t="str">
        <f t="shared" si="181"/>
        <v/>
      </c>
      <c r="M1955" s="105" t="str">
        <f>IF(Q1955="","",_xlfn.XLOOKUP(Q1955,立项!W:W,立项!H:H))</f>
        <v/>
      </c>
      <c r="N1955" s="109" t="str">
        <f t="shared" si="182"/>
        <v/>
      </c>
      <c r="O1955" s="109" t="str">
        <f t="shared" si="183"/>
        <v/>
      </c>
      <c r="P1955" s="110" t="str">
        <f t="shared" si="184"/>
        <v/>
      </c>
      <c r="Q1955" s="114" t="str">
        <f t="shared" si="185"/>
        <v/>
      </c>
      <c r="R1955" s="82"/>
      <c r="S1955" s="81"/>
      <c r="T1955" s="81"/>
      <c r="U1955" s="81"/>
    </row>
    <row r="1956" s="72" customFormat="1" customHeight="1" spans="2:21">
      <c r="B1956" s="73"/>
      <c r="C1956" s="74"/>
      <c r="D1956" s="74"/>
      <c r="E1956" s="74"/>
      <c r="F1956" s="75"/>
      <c r="G1956" s="76"/>
      <c r="H1956" s="77"/>
      <c r="I1956" s="108" t="str">
        <f>IF(B1956="","",_xlfn.XLOOKUP(N1956,#REF!,#REF!))</f>
        <v/>
      </c>
      <c r="J1956" s="105" t="str">
        <f>IF(B1956="","",_xlfn.XLOOKUP(N1956,#REF!,芝麻工资表!B:B))</f>
        <v/>
      </c>
      <c r="K1956" s="105" t="str">
        <f t="shared" si="180"/>
        <v/>
      </c>
      <c r="L1956" s="105" t="str">
        <f t="shared" si="181"/>
        <v/>
      </c>
      <c r="M1956" s="105" t="str">
        <f>IF(Q1956="","",_xlfn.XLOOKUP(Q1956,立项!W:W,立项!H:H))</f>
        <v/>
      </c>
      <c r="N1956" s="109" t="str">
        <f t="shared" si="182"/>
        <v/>
      </c>
      <c r="O1956" s="109" t="str">
        <f t="shared" si="183"/>
        <v/>
      </c>
      <c r="P1956" s="110" t="str">
        <f t="shared" si="184"/>
        <v/>
      </c>
      <c r="Q1956" s="114" t="str">
        <f t="shared" si="185"/>
        <v/>
      </c>
      <c r="R1956" s="82"/>
      <c r="S1956" s="81"/>
      <c r="T1956" s="81"/>
      <c r="U1956" s="81"/>
    </row>
    <row r="1957" s="72" customFormat="1" customHeight="1" spans="2:21">
      <c r="B1957" s="73"/>
      <c r="C1957" s="74"/>
      <c r="D1957" s="74"/>
      <c r="E1957" s="74"/>
      <c r="F1957" s="75"/>
      <c r="G1957" s="76"/>
      <c r="H1957" s="77"/>
      <c r="I1957" s="108" t="str">
        <f>IF(B1957="","",_xlfn.XLOOKUP(N1957,#REF!,#REF!))</f>
        <v/>
      </c>
      <c r="J1957" s="105" t="str">
        <f>IF(B1957="","",_xlfn.XLOOKUP(N1957,#REF!,芝麻工资表!B:B))</f>
        <v/>
      </c>
      <c r="K1957" s="105" t="str">
        <f t="shared" si="180"/>
        <v/>
      </c>
      <c r="L1957" s="105" t="str">
        <f t="shared" si="181"/>
        <v/>
      </c>
      <c r="M1957" s="105" t="str">
        <f>IF(Q1957="","",_xlfn.XLOOKUP(Q1957,立项!W:W,立项!H:H))</f>
        <v/>
      </c>
      <c r="N1957" s="109" t="str">
        <f t="shared" si="182"/>
        <v/>
      </c>
      <c r="O1957" s="109" t="str">
        <f t="shared" si="183"/>
        <v/>
      </c>
      <c r="P1957" s="110" t="str">
        <f t="shared" si="184"/>
        <v/>
      </c>
      <c r="Q1957" s="114" t="str">
        <f t="shared" si="185"/>
        <v/>
      </c>
      <c r="R1957" s="82"/>
      <c r="S1957" s="81"/>
      <c r="T1957" s="81"/>
      <c r="U1957" s="81"/>
    </row>
    <row r="1958" s="72" customFormat="1" customHeight="1" spans="2:21">
      <c r="B1958" s="73"/>
      <c r="C1958" s="74"/>
      <c r="D1958" s="74"/>
      <c r="E1958" s="74"/>
      <c r="F1958" s="75"/>
      <c r="G1958" s="76"/>
      <c r="H1958" s="77"/>
      <c r="I1958" s="108" t="str">
        <f>IF(B1958="","",_xlfn.XLOOKUP(N1958,#REF!,#REF!))</f>
        <v/>
      </c>
      <c r="J1958" s="105" t="str">
        <f>IF(B1958="","",_xlfn.XLOOKUP(N1958,#REF!,芝麻工资表!B:B))</f>
        <v/>
      </c>
      <c r="K1958" s="105" t="str">
        <f t="shared" si="180"/>
        <v/>
      </c>
      <c r="L1958" s="105" t="str">
        <f t="shared" si="181"/>
        <v/>
      </c>
      <c r="M1958" s="105" t="str">
        <f>IF(Q1958="","",_xlfn.XLOOKUP(Q1958,立项!W:W,立项!H:H))</f>
        <v/>
      </c>
      <c r="N1958" s="109" t="str">
        <f t="shared" si="182"/>
        <v/>
      </c>
      <c r="O1958" s="109" t="str">
        <f t="shared" si="183"/>
        <v/>
      </c>
      <c r="P1958" s="110" t="str">
        <f t="shared" si="184"/>
        <v/>
      </c>
      <c r="Q1958" s="114" t="str">
        <f t="shared" si="185"/>
        <v/>
      </c>
      <c r="R1958" s="82"/>
      <c r="S1958" s="81"/>
      <c r="T1958" s="81"/>
      <c r="U1958" s="81"/>
    </row>
    <row r="1959" s="72" customFormat="1" customHeight="1" spans="2:21">
      <c r="B1959" s="73"/>
      <c r="C1959" s="74"/>
      <c r="D1959" s="74"/>
      <c r="E1959" s="74"/>
      <c r="F1959" s="75"/>
      <c r="G1959" s="76"/>
      <c r="H1959" s="77"/>
      <c r="I1959" s="108" t="str">
        <f>IF(B1959="","",_xlfn.XLOOKUP(N1959,#REF!,#REF!))</f>
        <v/>
      </c>
      <c r="J1959" s="105" t="str">
        <f>IF(B1959="","",_xlfn.XLOOKUP(N1959,#REF!,芝麻工资表!B:B))</f>
        <v/>
      </c>
      <c r="K1959" s="105" t="str">
        <f t="shared" si="180"/>
        <v/>
      </c>
      <c r="L1959" s="105" t="str">
        <f t="shared" si="181"/>
        <v/>
      </c>
      <c r="M1959" s="105" t="str">
        <f>IF(Q1959="","",_xlfn.XLOOKUP(Q1959,立项!W:W,立项!H:H))</f>
        <v/>
      </c>
      <c r="N1959" s="109" t="str">
        <f t="shared" si="182"/>
        <v/>
      </c>
      <c r="O1959" s="109" t="str">
        <f t="shared" si="183"/>
        <v/>
      </c>
      <c r="P1959" s="110" t="str">
        <f t="shared" si="184"/>
        <v/>
      </c>
      <c r="Q1959" s="114" t="str">
        <f t="shared" si="185"/>
        <v/>
      </c>
      <c r="R1959" s="82"/>
      <c r="S1959" s="81"/>
      <c r="T1959" s="81"/>
      <c r="U1959" s="81"/>
    </row>
    <row r="1960" s="72" customFormat="1" customHeight="1" spans="2:21">
      <c r="B1960" s="73"/>
      <c r="C1960" s="74"/>
      <c r="D1960" s="74"/>
      <c r="E1960" s="74"/>
      <c r="F1960" s="75"/>
      <c r="G1960" s="76"/>
      <c r="H1960" s="77"/>
      <c r="I1960" s="108" t="str">
        <f>IF(B1960="","",_xlfn.XLOOKUP(N1960,#REF!,#REF!))</f>
        <v/>
      </c>
      <c r="J1960" s="105" t="str">
        <f>IF(B1960="","",_xlfn.XLOOKUP(N1960,#REF!,芝麻工资表!B:B))</f>
        <v/>
      </c>
      <c r="K1960" s="105" t="str">
        <f t="shared" si="180"/>
        <v/>
      </c>
      <c r="L1960" s="105" t="str">
        <f t="shared" si="181"/>
        <v/>
      </c>
      <c r="M1960" s="105" t="str">
        <f>IF(Q1960="","",_xlfn.XLOOKUP(Q1960,立项!W:W,立项!H:H))</f>
        <v/>
      </c>
      <c r="N1960" s="109" t="str">
        <f t="shared" si="182"/>
        <v/>
      </c>
      <c r="O1960" s="109" t="str">
        <f t="shared" si="183"/>
        <v/>
      </c>
      <c r="P1960" s="110" t="str">
        <f t="shared" si="184"/>
        <v/>
      </c>
      <c r="Q1960" s="114" t="str">
        <f t="shared" si="185"/>
        <v/>
      </c>
      <c r="R1960" s="82"/>
      <c r="S1960" s="81"/>
      <c r="T1960" s="81"/>
      <c r="U1960" s="81"/>
    </row>
    <row r="1961" s="72" customFormat="1" customHeight="1" spans="2:21">
      <c r="B1961" s="73"/>
      <c r="C1961" s="74"/>
      <c r="D1961" s="74"/>
      <c r="E1961" s="74"/>
      <c r="F1961" s="75"/>
      <c r="G1961" s="76"/>
      <c r="H1961" s="77"/>
      <c r="I1961" s="108" t="str">
        <f>IF(B1961="","",_xlfn.XLOOKUP(N1961,#REF!,#REF!))</f>
        <v/>
      </c>
      <c r="J1961" s="105" t="str">
        <f>IF(B1961="","",_xlfn.XLOOKUP(N1961,#REF!,芝麻工资表!B:B))</f>
        <v/>
      </c>
      <c r="K1961" s="105" t="str">
        <f t="shared" si="180"/>
        <v/>
      </c>
      <c r="L1961" s="105" t="str">
        <f t="shared" si="181"/>
        <v/>
      </c>
      <c r="M1961" s="105" t="str">
        <f>IF(Q1961="","",_xlfn.XLOOKUP(Q1961,立项!W:W,立项!H:H))</f>
        <v/>
      </c>
      <c r="N1961" s="109" t="str">
        <f t="shared" si="182"/>
        <v/>
      </c>
      <c r="O1961" s="109" t="str">
        <f t="shared" si="183"/>
        <v/>
      </c>
      <c r="P1961" s="110" t="str">
        <f t="shared" si="184"/>
        <v/>
      </c>
      <c r="Q1961" s="114" t="str">
        <f t="shared" si="185"/>
        <v/>
      </c>
      <c r="R1961" s="82"/>
      <c r="S1961" s="81"/>
      <c r="T1961" s="81"/>
      <c r="U1961" s="81"/>
    </row>
    <row r="1962" s="72" customFormat="1" customHeight="1" spans="2:21">
      <c r="B1962" s="73"/>
      <c r="C1962" s="74"/>
      <c r="D1962" s="74"/>
      <c r="E1962" s="74"/>
      <c r="F1962" s="75"/>
      <c r="G1962" s="76"/>
      <c r="H1962" s="77"/>
      <c r="I1962" s="108" t="str">
        <f>IF(B1962="","",_xlfn.XLOOKUP(N1962,#REF!,#REF!))</f>
        <v/>
      </c>
      <c r="J1962" s="105" t="str">
        <f>IF(B1962="","",_xlfn.XLOOKUP(N1962,#REF!,芝麻工资表!B:B))</f>
        <v/>
      </c>
      <c r="K1962" s="105" t="str">
        <f t="shared" si="180"/>
        <v/>
      </c>
      <c r="L1962" s="105" t="str">
        <f t="shared" si="181"/>
        <v/>
      </c>
      <c r="M1962" s="105" t="str">
        <f>IF(Q1962="","",_xlfn.XLOOKUP(Q1962,立项!W:W,立项!H:H))</f>
        <v/>
      </c>
      <c r="N1962" s="109" t="str">
        <f t="shared" si="182"/>
        <v/>
      </c>
      <c r="O1962" s="109" t="str">
        <f t="shared" si="183"/>
        <v/>
      </c>
      <c r="P1962" s="110" t="str">
        <f t="shared" si="184"/>
        <v/>
      </c>
      <c r="Q1962" s="114" t="str">
        <f t="shared" si="185"/>
        <v/>
      </c>
      <c r="R1962" s="82"/>
      <c r="S1962" s="81"/>
      <c r="T1962" s="81"/>
      <c r="U1962" s="81"/>
    </row>
    <row r="1963" s="72" customFormat="1" customHeight="1" spans="2:21">
      <c r="B1963" s="73"/>
      <c r="C1963" s="74"/>
      <c r="D1963" s="74"/>
      <c r="E1963" s="74"/>
      <c r="F1963" s="75"/>
      <c r="G1963" s="76"/>
      <c r="H1963" s="77"/>
      <c r="I1963" s="108" t="str">
        <f>IF(B1963="","",_xlfn.XLOOKUP(N1963,#REF!,#REF!))</f>
        <v/>
      </c>
      <c r="J1963" s="105" t="str">
        <f>IF(B1963="","",_xlfn.XLOOKUP(N1963,#REF!,芝麻工资表!B:B))</f>
        <v/>
      </c>
      <c r="K1963" s="105" t="str">
        <f t="shared" si="180"/>
        <v/>
      </c>
      <c r="L1963" s="105" t="str">
        <f t="shared" si="181"/>
        <v/>
      </c>
      <c r="M1963" s="105" t="str">
        <f>IF(Q1963="","",_xlfn.XLOOKUP(Q1963,立项!W:W,立项!H:H))</f>
        <v/>
      </c>
      <c r="N1963" s="109" t="str">
        <f t="shared" si="182"/>
        <v/>
      </c>
      <c r="O1963" s="109" t="str">
        <f t="shared" si="183"/>
        <v/>
      </c>
      <c r="P1963" s="110" t="str">
        <f t="shared" si="184"/>
        <v/>
      </c>
      <c r="Q1963" s="114" t="str">
        <f t="shared" si="185"/>
        <v/>
      </c>
      <c r="R1963" s="82"/>
      <c r="S1963" s="81"/>
      <c r="T1963" s="81"/>
      <c r="U1963" s="81"/>
    </row>
    <row r="1964" s="72" customFormat="1" customHeight="1" spans="2:21">
      <c r="B1964" s="73"/>
      <c r="C1964" s="74"/>
      <c r="D1964" s="74"/>
      <c r="E1964" s="74"/>
      <c r="F1964" s="75"/>
      <c r="G1964" s="76"/>
      <c r="H1964" s="77"/>
      <c r="I1964" s="108" t="str">
        <f>IF(B1964="","",_xlfn.XLOOKUP(N1964,#REF!,#REF!))</f>
        <v/>
      </c>
      <c r="J1964" s="105" t="str">
        <f>IF(B1964="","",_xlfn.XLOOKUP(N1964,#REF!,芝麻工资表!B:B))</f>
        <v/>
      </c>
      <c r="K1964" s="105" t="str">
        <f t="shared" si="180"/>
        <v/>
      </c>
      <c r="L1964" s="105" t="str">
        <f t="shared" si="181"/>
        <v/>
      </c>
      <c r="M1964" s="105" t="str">
        <f>IF(Q1964="","",_xlfn.XLOOKUP(Q1964,立项!W:W,立项!H:H))</f>
        <v/>
      </c>
      <c r="N1964" s="109" t="str">
        <f t="shared" si="182"/>
        <v/>
      </c>
      <c r="O1964" s="109" t="str">
        <f t="shared" si="183"/>
        <v/>
      </c>
      <c r="P1964" s="110" t="str">
        <f t="shared" si="184"/>
        <v/>
      </c>
      <c r="Q1964" s="114" t="str">
        <f t="shared" si="185"/>
        <v/>
      </c>
      <c r="R1964" s="82"/>
      <c r="S1964" s="81"/>
      <c r="T1964" s="81"/>
      <c r="U1964" s="81"/>
    </row>
    <row r="1965" s="72" customFormat="1" customHeight="1" spans="2:21">
      <c r="B1965" s="73"/>
      <c r="C1965" s="74"/>
      <c r="D1965" s="74"/>
      <c r="E1965" s="74"/>
      <c r="F1965" s="75"/>
      <c r="G1965" s="76"/>
      <c r="H1965" s="77"/>
      <c r="I1965" s="108" t="str">
        <f>IF(B1965="","",_xlfn.XLOOKUP(N1965,#REF!,#REF!))</f>
        <v/>
      </c>
      <c r="J1965" s="105" t="str">
        <f>IF(B1965="","",_xlfn.XLOOKUP(N1965,#REF!,芝麻工资表!B:B))</f>
        <v/>
      </c>
      <c r="K1965" s="105" t="str">
        <f t="shared" si="180"/>
        <v/>
      </c>
      <c r="L1965" s="105" t="str">
        <f t="shared" si="181"/>
        <v/>
      </c>
      <c r="M1965" s="105" t="str">
        <f>IF(Q1965="","",_xlfn.XLOOKUP(Q1965,立项!W:W,立项!H:H))</f>
        <v/>
      </c>
      <c r="N1965" s="109" t="str">
        <f t="shared" si="182"/>
        <v/>
      </c>
      <c r="O1965" s="109" t="str">
        <f t="shared" si="183"/>
        <v/>
      </c>
      <c r="P1965" s="110" t="str">
        <f t="shared" si="184"/>
        <v/>
      </c>
      <c r="Q1965" s="114" t="str">
        <f t="shared" si="185"/>
        <v/>
      </c>
      <c r="R1965" s="82"/>
      <c r="S1965" s="81"/>
      <c r="T1965" s="81"/>
      <c r="U1965" s="81"/>
    </row>
    <row r="1966" s="72" customFormat="1" customHeight="1" spans="2:21">
      <c r="B1966" s="73"/>
      <c r="C1966" s="74"/>
      <c r="D1966" s="74"/>
      <c r="E1966" s="74"/>
      <c r="F1966" s="75"/>
      <c r="G1966" s="76"/>
      <c r="H1966" s="77"/>
      <c r="I1966" s="108" t="str">
        <f>IF(B1966="","",_xlfn.XLOOKUP(N1966,#REF!,#REF!))</f>
        <v/>
      </c>
      <c r="J1966" s="105" t="str">
        <f>IF(B1966="","",_xlfn.XLOOKUP(N1966,#REF!,芝麻工资表!B:B))</f>
        <v/>
      </c>
      <c r="K1966" s="105" t="str">
        <f t="shared" si="180"/>
        <v/>
      </c>
      <c r="L1966" s="105" t="str">
        <f t="shared" si="181"/>
        <v/>
      </c>
      <c r="M1966" s="105" t="str">
        <f>IF(Q1966="","",_xlfn.XLOOKUP(Q1966,立项!W:W,立项!H:H))</f>
        <v/>
      </c>
      <c r="N1966" s="109" t="str">
        <f t="shared" si="182"/>
        <v/>
      </c>
      <c r="O1966" s="109" t="str">
        <f t="shared" si="183"/>
        <v/>
      </c>
      <c r="P1966" s="110" t="str">
        <f t="shared" si="184"/>
        <v/>
      </c>
      <c r="Q1966" s="114" t="str">
        <f t="shared" si="185"/>
        <v/>
      </c>
      <c r="R1966" s="82"/>
      <c r="S1966" s="81"/>
      <c r="T1966" s="81"/>
      <c r="U1966" s="81"/>
    </row>
    <row r="1967" s="72" customFormat="1" customHeight="1" spans="2:21">
      <c r="B1967" s="73"/>
      <c r="C1967" s="74"/>
      <c r="D1967" s="74"/>
      <c r="E1967" s="74"/>
      <c r="F1967" s="75"/>
      <c r="G1967" s="76"/>
      <c r="H1967" s="77"/>
      <c r="I1967" s="108" t="str">
        <f>IF(B1967="","",_xlfn.XLOOKUP(N1967,#REF!,#REF!))</f>
        <v/>
      </c>
      <c r="J1967" s="105" t="str">
        <f>IF(B1967="","",_xlfn.XLOOKUP(N1967,#REF!,芝麻工资表!B:B))</f>
        <v/>
      </c>
      <c r="K1967" s="105" t="str">
        <f t="shared" si="180"/>
        <v/>
      </c>
      <c r="L1967" s="105" t="str">
        <f t="shared" si="181"/>
        <v/>
      </c>
      <c r="M1967" s="105" t="str">
        <f>IF(Q1967="","",_xlfn.XLOOKUP(Q1967,立项!W:W,立项!H:H))</f>
        <v/>
      </c>
      <c r="N1967" s="109" t="str">
        <f t="shared" si="182"/>
        <v/>
      </c>
      <c r="O1967" s="109" t="str">
        <f t="shared" si="183"/>
        <v/>
      </c>
      <c r="P1967" s="110" t="str">
        <f t="shared" si="184"/>
        <v/>
      </c>
      <c r="Q1967" s="114" t="str">
        <f t="shared" si="185"/>
        <v/>
      </c>
      <c r="R1967" s="82"/>
      <c r="S1967" s="81"/>
      <c r="T1967" s="81"/>
      <c r="U1967" s="81"/>
    </row>
    <row r="1968" s="72" customFormat="1" customHeight="1" spans="2:21">
      <c r="B1968" s="73"/>
      <c r="C1968" s="74"/>
      <c r="D1968" s="74"/>
      <c r="E1968" s="74"/>
      <c r="F1968" s="75"/>
      <c r="G1968" s="76"/>
      <c r="H1968" s="77"/>
      <c r="I1968" s="108" t="str">
        <f>IF(B1968="","",_xlfn.XLOOKUP(N1968,#REF!,#REF!))</f>
        <v/>
      </c>
      <c r="J1968" s="105" t="str">
        <f>IF(B1968="","",_xlfn.XLOOKUP(N1968,#REF!,芝麻工资表!B:B))</f>
        <v/>
      </c>
      <c r="K1968" s="105" t="str">
        <f t="shared" si="180"/>
        <v/>
      </c>
      <c r="L1968" s="105" t="str">
        <f t="shared" si="181"/>
        <v/>
      </c>
      <c r="M1968" s="105" t="str">
        <f>IF(Q1968="","",_xlfn.XLOOKUP(Q1968,立项!W:W,立项!H:H))</f>
        <v/>
      </c>
      <c r="N1968" s="109" t="str">
        <f t="shared" si="182"/>
        <v/>
      </c>
      <c r="O1968" s="109" t="str">
        <f t="shared" si="183"/>
        <v/>
      </c>
      <c r="P1968" s="110" t="str">
        <f t="shared" si="184"/>
        <v/>
      </c>
      <c r="Q1968" s="114" t="str">
        <f t="shared" si="185"/>
        <v/>
      </c>
      <c r="R1968" s="82"/>
      <c r="S1968" s="81"/>
      <c r="T1968" s="81"/>
      <c r="U1968" s="81"/>
    </row>
    <row r="1969" s="72" customFormat="1" customHeight="1" spans="2:21">
      <c r="B1969" s="73"/>
      <c r="C1969" s="74"/>
      <c r="D1969" s="74"/>
      <c r="E1969" s="74"/>
      <c r="F1969" s="75"/>
      <c r="G1969" s="76"/>
      <c r="H1969" s="77"/>
      <c r="I1969" s="108" t="str">
        <f>IF(B1969="","",_xlfn.XLOOKUP(N1969,#REF!,#REF!))</f>
        <v/>
      </c>
      <c r="J1969" s="105" t="str">
        <f>IF(B1969="","",_xlfn.XLOOKUP(N1969,#REF!,芝麻工资表!B:B))</f>
        <v/>
      </c>
      <c r="K1969" s="105" t="str">
        <f t="shared" si="180"/>
        <v/>
      </c>
      <c r="L1969" s="105" t="str">
        <f t="shared" si="181"/>
        <v/>
      </c>
      <c r="M1969" s="105" t="str">
        <f>IF(Q1969="","",_xlfn.XLOOKUP(Q1969,立项!W:W,立项!H:H))</f>
        <v/>
      </c>
      <c r="N1969" s="109" t="str">
        <f t="shared" si="182"/>
        <v/>
      </c>
      <c r="O1969" s="109" t="str">
        <f t="shared" si="183"/>
        <v/>
      </c>
      <c r="P1969" s="110" t="str">
        <f t="shared" si="184"/>
        <v/>
      </c>
      <c r="Q1969" s="114" t="str">
        <f t="shared" si="185"/>
        <v/>
      </c>
      <c r="R1969" s="82"/>
      <c r="S1969" s="81"/>
      <c r="T1969" s="81"/>
      <c r="U1969" s="81"/>
    </row>
    <row r="1970" s="72" customFormat="1" customHeight="1" spans="2:21">
      <c r="B1970" s="73"/>
      <c r="C1970" s="74"/>
      <c r="D1970" s="74"/>
      <c r="E1970" s="74"/>
      <c r="F1970" s="75"/>
      <c r="G1970" s="76"/>
      <c r="H1970" s="77"/>
      <c r="I1970" s="108" t="str">
        <f>IF(B1970="","",_xlfn.XLOOKUP(N1970,#REF!,#REF!))</f>
        <v/>
      </c>
      <c r="J1970" s="105" t="str">
        <f>IF(B1970="","",_xlfn.XLOOKUP(N1970,#REF!,芝麻工资表!B:B))</f>
        <v/>
      </c>
      <c r="K1970" s="105" t="str">
        <f t="shared" si="180"/>
        <v/>
      </c>
      <c r="L1970" s="105" t="str">
        <f t="shared" si="181"/>
        <v/>
      </c>
      <c r="M1970" s="105" t="str">
        <f>IF(Q1970="","",_xlfn.XLOOKUP(Q1970,立项!W:W,立项!H:H))</f>
        <v/>
      </c>
      <c r="N1970" s="109" t="str">
        <f t="shared" si="182"/>
        <v/>
      </c>
      <c r="O1970" s="109" t="str">
        <f t="shared" si="183"/>
        <v/>
      </c>
      <c r="P1970" s="110" t="str">
        <f t="shared" si="184"/>
        <v/>
      </c>
      <c r="Q1970" s="114" t="str">
        <f t="shared" si="185"/>
        <v/>
      </c>
      <c r="R1970" s="82"/>
      <c r="S1970" s="81"/>
      <c r="T1970" s="81"/>
      <c r="U1970" s="81"/>
    </row>
    <row r="1971" s="72" customFormat="1" customHeight="1" spans="2:21">
      <c r="B1971" s="73"/>
      <c r="C1971" s="74"/>
      <c r="D1971" s="74"/>
      <c r="E1971" s="74"/>
      <c r="F1971" s="75"/>
      <c r="G1971" s="76"/>
      <c r="H1971" s="77"/>
      <c r="I1971" s="108" t="str">
        <f>IF(B1971="","",_xlfn.XLOOKUP(N1971,#REF!,#REF!))</f>
        <v/>
      </c>
      <c r="J1971" s="105" t="str">
        <f>IF(B1971="","",_xlfn.XLOOKUP(N1971,#REF!,芝麻工资表!B:B))</f>
        <v/>
      </c>
      <c r="K1971" s="105" t="str">
        <f t="shared" si="180"/>
        <v/>
      </c>
      <c r="L1971" s="105" t="str">
        <f t="shared" si="181"/>
        <v/>
      </c>
      <c r="M1971" s="105" t="str">
        <f>IF(Q1971="","",_xlfn.XLOOKUP(Q1971,立项!W:W,立项!H:H))</f>
        <v/>
      </c>
      <c r="N1971" s="109" t="str">
        <f t="shared" si="182"/>
        <v/>
      </c>
      <c r="O1971" s="109" t="str">
        <f t="shared" si="183"/>
        <v/>
      </c>
      <c r="P1971" s="110" t="str">
        <f t="shared" si="184"/>
        <v/>
      </c>
      <c r="Q1971" s="114" t="str">
        <f t="shared" si="185"/>
        <v/>
      </c>
      <c r="R1971" s="82"/>
      <c r="S1971" s="81"/>
      <c r="T1971" s="81"/>
      <c r="U1971" s="81"/>
    </row>
    <row r="1972" s="72" customFormat="1" customHeight="1" spans="2:21">
      <c r="B1972" s="73"/>
      <c r="C1972" s="74"/>
      <c r="D1972" s="74"/>
      <c r="E1972" s="74"/>
      <c r="F1972" s="75"/>
      <c r="G1972" s="76"/>
      <c r="H1972" s="77"/>
      <c r="I1972" s="108" t="str">
        <f>IF(B1972="","",_xlfn.XLOOKUP(N1972,#REF!,#REF!))</f>
        <v/>
      </c>
      <c r="J1972" s="105" t="str">
        <f>IF(B1972="","",_xlfn.XLOOKUP(N1972,#REF!,芝麻工资表!B:B))</f>
        <v/>
      </c>
      <c r="K1972" s="105" t="str">
        <f t="shared" si="180"/>
        <v/>
      </c>
      <c r="L1972" s="105" t="str">
        <f t="shared" si="181"/>
        <v/>
      </c>
      <c r="M1972" s="105" t="str">
        <f>IF(Q1972="","",_xlfn.XLOOKUP(Q1972,立项!W:W,立项!H:H))</f>
        <v/>
      </c>
      <c r="N1972" s="109" t="str">
        <f t="shared" si="182"/>
        <v/>
      </c>
      <c r="O1972" s="109" t="str">
        <f t="shared" si="183"/>
        <v/>
      </c>
      <c r="P1972" s="110" t="str">
        <f t="shared" si="184"/>
        <v/>
      </c>
      <c r="Q1972" s="114" t="str">
        <f t="shared" si="185"/>
        <v/>
      </c>
      <c r="R1972" s="82"/>
      <c r="S1972" s="81"/>
      <c r="T1972" s="81"/>
      <c r="U1972" s="81"/>
    </row>
    <row r="1973" s="72" customFormat="1" customHeight="1" spans="2:21">
      <c r="B1973" s="73"/>
      <c r="C1973" s="74"/>
      <c r="D1973" s="74"/>
      <c r="E1973" s="74"/>
      <c r="F1973" s="75"/>
      <c r="G1973" s="76"/>
      <c r="H1973" s="77"/>
      <c r="I1973" s="108" t="str">
        <f>IF(B1973="","",_xlfn.XLOOKUP(N1973,#REF!,#REF!))</f>
        <v/>
      </c>
      <c r="J1973" s="105" t="str">
        <f>IF(B1973="","",_xlfn.XLOOKUP(N1973,#REF!,芝麻工资表!B:B))</f>
        <v/>
      </c>
      <c r="K1973" s="105" t="str">
        <f t="shared" si="180"/>
        <v/>
      </c>
      <c r="L1973" s="105" t="str">
        <f t="shared" si="181"/>
        <v/>
      </c>
      <c r="M1973" s="105" t="str">
        <f>IF(Q1973="","",_xlfn.XLOOKUP(Q1973,立项!W:W,立项!H:H))</f>
        <v/>
      </c>
      <c r="N1973" s="109" t="str">
        <f t="shared" si="182"/>
        <v/>
      </c>
      <c r="O1973" s="109" t="str">
        <f t="shared" si="183"/>
        <v/>
      </c>
      <c r="P1973" s="110" t="str">
        <f t="shared" si="184"/>
        <v/>
      </c>
      <c r="Q1973" s="114" t="str">
        <f t="shared" si="185"/>
        <v/>
      </c>
      <c r="R1973" s="82"/>
      <c r="S1973" s="81"/>
      <c r="T1973" s="81"/>
      <c r="U1973" s="81"/>
    </row>
    <row r="1974" s="72" customFormat="1" customHeight="1" spans="2:21">
      <c r="B1974" s="73"/>
      <c r="C1974" s="74"/>
      <c r="D1974" s="74"/>
      <c r="E1974" s="74"/>
      <c r="F1974" s="75"/>
      <c r="G1974" s="76"/>
      <c r="H1974" s="77"/>
      <c r="I1974" s="108" t="str">
        <f>IF(B1974="","",_xlfn.XLOOKUP(N1974,#REF!,#REF!))</f>
        <v/>
      </c>
      <c r="J1974" s="105" t="str">
        <f>IF(B1974="","",_xlfn.XLOOKUP(N1974,#REF!,芝麻工资表!B:B))</f>
        <v/>
      </c>
      <c r="K1974" s="105" t="str">
        <f t="shared" si="180"/>
        <v/>
      </c>
      <c r="L1974" s="105" t="str">
        <f t="shared" si="181"/>
        <v/>
      </c>
      <c r="M1974" s="105" t="str">
        <f>IF(Q1974="","",_xlfn.XLOOKUP(Q1974,立项!W:W,立项!H:H))</f>
        <v/>
      </c>
      <c r="N1974" s="109" t="str">
        <f t="shared" si="182"/>
        <v/>
      </c>
      <c r="O1974" s="109" t="str">
        <f t="shared" si="183"/>
        <v/>
      </c>
      <c r="P1974" s="110" t="str">
        <f t="shared" si="184"/>
        <v/>
      </c>
      <c r="Q1974" s="114" t="str">
        <f t="shared" si="185"/>
        <v/>
      </c>
      <c r="R1974" s="82"/>
      <c r="S1974" s="81"/>
      <c r="T1974" s="81"/>
      <c r="U1974" s="81"/>
    </row>
    <row r="1975" s="72" customFormat="1" customHeight="1" spans="2:21">
      <c r="B1975" s="73"/>
      <c r="C1975" s="74"/>
      <c r="D1975" s="74"/>
      <c r="E1975" s="74"/>
      <c r="F1975" s="75"/>
      <c r="G1975" s="76"/>
      <c r="H1975" s="77"/>
      <c r="I1975" s="108" t="str">
        <f>IF(B1975="","",_xlfn.XLOOKUP(N1975,#REF!,#REF!))</f>
        <v/>
      </c>
      <c r="J1975" s="105" t="str">
        <f>IF(B1975="","",_xlfn.XLOOKUP(N1975,#REF!,芝麻工资表!B:B))</f>
        <v/>
      </c>
      <c r="K1975" s="105" t="str">
        <f t="shared" si="180"/>
        <v/>
      </c>
      <c r="L1975" s="105" t="str">
        <f t="shared" si="181"/>
        <v/>
      </c>
      <c r="M1975" s="105" t="str">
        <f>IF(Q1975="","",_xlfn.XLOOKUP(Q1975,立项!W:W,立项!H:H))</f>
        <v/>
      </c>
      <c r="N1975" s="109" t="str">
        <f t="shared" si="182"/>
        <v/>
      </c>
      <c r="O1975" s="109" t="str">
        <f t="shared" si="183"/>
        <v/>
      </c>
      <c r="P1975" s="110" t="str">
        <f t="shared" si="184"/>
        <v/>
      </c>
      <c r="Q1975" s="114" t="str">
        <f t="shared" si="185"/>
        <v/>
      </c>
      <c r="R1975" s="82"/>
      <c r="S1975" s="81"/>
      <c r="T1975" s="81"/>
      <c r="U1975" s="81"/>
    </row>
    <row r="1976" s="72" customFormat="1" customHeight="1" spans="2:21">
      <c r="B1976" s="73"/>
      <c r="C1976" s="74"/>
      <c r="D1976" s="74"/>
      <c r="E1976" s="74"/>
      <c r="F1976" s="75"/>
      <c r="G1976" s="76"/>
      <c r="H1976" s="77"/>
      <c r="I1976" s="108" t="str">
        <f>IF(B1976="","",_xlfn.XLOOKUP(N1976,#REF!,#REF!))</f>
        <v/>
      </c>
      <c r="J1976" s="105" t="str">
        <f>IF(B1976="","",_xlfn.XLOOKUP(N1976,#REF!,芝麻工资表!B:B))</f>
        <v/>
      </c>
      <c r="K1976" s="105" t="str">
        <f t="shared" si="180"/>
        <v/>
      </c>
      <c r="L1976" s="105" t="str">
        <f t="shared" si="181"/>
        <v/>
      </c>
      <c r="M1976" s="105" t="str">
        <f>IF(Q1976="","",_xlfn.XLOOKUP(Q1976,立项!W:W,立项!H:H))</f>
        <v/>
      </c>
      <c r="N1976" s="109" t="str">
        <f t="shared" si="182"/>
        <v/>
      </c>
      <c r="O1976" s="109" t="str">
        <f t="shared" si="183"/>
        <v/>
      </c>
      <c r="P1976" s="110" t="str">
        <f t="shared" si="184"/>
        <v/>
      </c>
      <c r="Q1976" s="114" t="str">
        <f t="shared" si="185"/>
        <v/>
      </c>
      <c r="R1976" s="82"/>
      <c r="S1976" s="81"/>
      <c r="T1976" s="81"/>
      <c r="U1976" s="81"/>
    </row>
    <row r="1977" s="72" customFormat="1" customHeight="1" spans="2:21">
      <c r="B1977" s="73"/>
      <c r="C1977" s="74"/>
      <c r="D1977" s="74"/>
      <c r="E1977" s="74"/>
      <c r="F1977" s="75"/>
      <c r="G1977" s="76"/>
      <c r="H1977" s="77"/>
      <c r="I1977" s="108" t="str">
        <f>IF(B1977="","",_xlfn.XLOOKUP(N1977,#REF!,#REF!))</f>
        <v/>
      </c>
      <c r="J1977" s="105" t="str">
        <f>IF(B1977="","",_xlfn.XLOOKUP(N1977,#REF!,芝麻工资表!B:B))</f>
        <v/>
      </c>
      <c r="K1977" s="105" t="str">
        <f t="shared" si="180"/>
        <v/>
      </c>
      <c r="L1977" s="105" t="str">
        <f t="shared" si="181"/>
        <v/>
      </c>
      <c r="M1977" s="105" t="str">
        <f>IF(Q1977="","",_xlfn.XLOOKUP(Q1977,立项!W:W,立项!H:H))</f>
        <v/>
      </c>
      <c r="N1977" s="109" t="str">
        <f t="shared" si="182"/>
        <v/>
      </c>
      <c r="O1977" s="109" t="str">
        <f t="shared" si="183"/>
        <v/>
      </c>
      <c r="P1977" s="110" t="str">
        <f t="shared" si="184"/>
        <v/>
      </c>
      <c r="Q1977" s="114" t="str">
        <f t="shared" si="185"/>
        <v/>
      </c>
      <c r="R1977" s="82"/>
      <c r="S1977" s="81"/>
      <c r="T1977" s="81"/>
      <c r="U1977" s="81"/>
    </row>
    <row r="1978" s="72" customFormat="1" customHeight="1" spans="2:21">
      <c r="B1978" s="73"/>
      <c r="C1978" s="74"/>
      <c r="D1978" s="74"/>
      <c r="E1978" s="74"/>
      <c r="F1978" s="75"/>
      <c r="G1978" s="76"/>
      <c r="H1978" s="77"/>
      <c r="I1978" s="108" t="str">
        <f>IF(B1978="","",_xlfn.XLOOKUP(N1978,#REF!,#REF!))</f>
        <v/>
      </c>
      <c r="J1978" s="105" t="str">
        <f>IF(B1978="","",_xlfn.XLOOKUP(N1978,#REF!,芝麻工资表!B:B))</f>
        <v/>
      </c>
      <c r="K1978" s="105" t="str">
        <f t="shared" si="180"/>
        <v/>
      </c>
      <c r="L1978" s="105" t="str">
        <f t="shared" si="181"/>
        <v/>
      </c>
      <c r="M1978" s="105" t="str">
        <f>IF(Q1978="","",_xlfn.XLOOKUP(Q1978,立项!W:W,立项!H:H))</f>
        <v/>
      </c>
      <c r="N1978" s="109" t="str">
        <f t="shared" si="182"/>
        <v/>
      </c>
      <c r="O1978" s="109" t="str">
        <f t="shared" si="183"/>
        <v/>
      </c>
      <c r="P1978" s="110" t="str">
        <f t="shared" si="184"/>
        <v/>
      </c>
      <c r="Q1978" s="114" t="str">
        <f t="shared" si="185"/>
        <v/>
      </c>
      <c r="R1978" s="82"/>
      <c r="S1978" s="81"/>
      <c r="T1978" s="81"/>
      <c r="U1978" s="81"/>
    </row>
    <row r="1979" s="72" customFormat="1" customHeight="1" spans="2:21">
      <c r="B1979" s="73"/>
      <c r="C1979" s="74"/>
      <c r="D1979" s="74"/>
      <c r="E1979" s="74"/>
      <c r="F1979" s="75"/>
      <c r="G1979" s="76"/>
      <c r="H1979" s="77"/>
      <c r="I1979" s="108" t="str">
        <f>IF(B1979="","",_xlfn.XLOOKUP(N1979,#REF!,#REF!))</f>
        <v/>
      </c>
      <c r="J1979" s="105" t="str">
        <f>IF(B1979="","",_xlfn.XLOOKUP(N1979,#REF!,芝麻工资表!B:B))</f>
        <v/>
      </c>
      <c r="K1979" s="105" t="str">
        <f t="shared" si="180"/>
        <v/>
      </c>
      <c r="L1979" s="105" t="str">
        <f t="shared" si="181"/>
        <v/>
      </c>
      <c r="M1979" s="105" t="str">
        <f>IF(Q1979="","",_xlfn.XLOOKUP(Q1979,立项!W:W,立项!H:H))</f>
        <v/>
      </c>
      <c r="N1979" s="109" t="str">
        <f t="shared" si="182"/>
        <v/>
      </c>
      <c r="O1979" s="109" t="str">
        <f t="shared" si="183"/>
        <v/>
      </c>
      <c r="P1979" s="110" t="str">
        <f t="shared" si="184"/>
        <v/>
      </c>
      <c r="Q1979" s="114" t="str">
        <f t="shared" si="185"/>
        <v/>
      </c>
      <c r="R1979" s="82"/>
      <c r="S1979" s="81"/>
      <c r="T1979" s="81"/>
      <c r="U1979" s="81"/>
    </row>
    <row r="1980" s="72" customFormat="1" customHeight="1" spans="2:21">
      <c r="B1980" s="73"/>
      <c r="C1980" s="74"/>
      <c r="D1980" s="74"/>
      <c r="E1980" s="74"/>
      <c r="F1980" s="75"/>
      <c r="G1980" s="76"/>
      <c r="H1980" s="77"/>
      <c r="I1980" s="108" t="str">
        <f>IF(B1980="","",_xlfn.XLOOKUP(N1980,#REF!,#REF!))</f>
        <v/>
      </c>
      <c r="J1980" s="105" t="str">
        <f>IF(B1980="","",_xlfn.XLOOKUP(N1980,#REF!,芝麻工资表!B:B))</f>
        <v/>
      </c>
      <c r="K1980" s="105" t="str">
        <f t="shared" si="180"/>
        <v/>
      </c>
      <c r="L1980" s="105" t="str">
        <f t="shared" si="181"/>
        <v/>
      </c>
      <c r="M1980" s="105" t="str">
        <f>IF(Q1980="","",_xlfn.XLOOKUP(Q1980,立项!W:W,立项!H:H))</f>
        <v/>
      </c>
      <c r="N1980" s="109" t="str">
        <f t="shared" si="182"/>
        <v/>
      </c>
      <c r="O1980" s="109" t="str">
        <f t="shared" si="183"/>
        <v/>
      </c>
      <c r="P1980" s="110" t="str">
        <f t="shared" si="184"/>
        <v/>
      </c>
      <c r="Q1980" s="114" t="str">
        <f t="shared" si="185"/>
        <v/>
      </c>
      <c r="R1980" s="82"/>
      <c r="S1980" s="81"/>
      <c r="T1980" s="81"/>
      <c r="U1980" s="81"/>
    </row>
    <row r="1981" s="72" customFormat="1" customHeight="1" spans="2:21">
      <c r="B1981" s="73"/>
      <c r="C1981" s="74"/>
      <c r="D1981" s="74"/>
      <c r="E1981" s="74"/>
      <c r="F1981" s="75"/>
      <c r="G1981" s="76"/>
      <c r="H1981" s="77"/>
      <c r="I1981" s="108" t="str">
        <f>IF(B1981="","",_xlfn.XLOOKUP(N1981,#REF!,#REF!))</f>
        <v/>
      </c>
      <c r="J1981" s="105" t="str">
        <f>IF(B1981="","",_xlfn.XLOOKUP(N1981,#REF!,芝麻工资表!B:B))</f>
        <v/>
      </c>
      <c r="K1981" s="105" t="str">
        <f t="shared" si="180"/>
        <v/>
      </c>
      <c r="L1981" s="105" t="str">
        <f t="shared" si="181"/>
        <v/>
      </c>
      <c r="M1981" s="105" t="str">
        <f>IF(Q1981="","",_xlfn.XLOOKUP(Q1981,立项!W:W,立项!H:H))</f>
        <v/>
      </c>
      <c r="N1981" s="109" t="str">
        <f t="shared" si="182"/>
        <v/>
      </c>
      <c r="O1981" s="109" t="str">
        <f t="shared" si="183"/>
        <v/>
      </c>
      <c r="P1981" s="110" t="str">
        <f t="shared" si="184"/>
        <v/>
      </c>
      <c r="Q1981" s="114" t="str">
        <f t="shared" si="185"/>
        <v/>
      </c>
      <c r="R1981" s="82"/>
      <c r="S1981" s="81"/>
      <c r="T1981" s="81"/>
      <c r="U1981" s="81"/>
    </row>
    <row r="1982" s="72" customFormat="1" customHeight="1" spans="2:21">
      <c r="B1982" s="73"/>
      <c r="C1982" s="74"/>
      <c r="D1982" s="74"/>
      <c r="E1982" s="74"/>
      <c r="F1982" s="75"/>
      <c r="G1982" s="76"/>
      <c r="H1982" s="77"/>
      <c r="I1982" s="108" t="str">
        <f>IF(B1982="","",_xlfn.XLOOKUP(N1982,#REF!,#REF!))</f>
        <v/>
      </c>
      <c r="J1982" s="105" t="str">
        <f>IF(B1982="","",_xlfn.XLOOKUP(N1982,#REF!,芝麻工资表!B:B))</f>
        <v/>
      </c>
      <c r="K1982" s="105" t="str">
        <f t="shared" si="180"/>
        <v/>
      </c>
      <c r="L1982" s="105" t="str">
        <f t="shared" si="181"/>
        <v/>
      </c>
      <c r="M1982" s="105" t="str">
        <f>IF(Q1982="","",_xlfn.XLOOKUP(Q1982,立项!W:W,立项!H:H))</f>
        <v/>
      </c>
      <c r="N1982" s="109" t="str">
        <f t="shared" si="182"/>
        <v/>
      </c>
      <c r="O1982" s="109" t="str">
        <f t="shared" si="183"/>
        <v/>
      </c>
      <c r="P1982" s="110" t="str">
        <f t="shared" si="184"/>
        <v/>
      </c>
      <c r="Q1982" s="114" t="str">
        <f t="shared" si="185"/>
        <v/>
      </c>
      <c r="R1982" s="82"/>
      <c r="S1982" s="81"/>
      <c r="T1982" s="81"/>
      <c r="U1982" s="81"/>
    </row>
    <row r="1983" s="72" customFormat="1" customHeight="1" spans="2:21">
      <c r="B1983" s="73"/>
      <c r="C1983" s="74"/>
      <c r="D1983" s="74"/>
      <c r="E1983" s="74"/>
      <c r="F1983" s="75"/>
      <c r="G1983" s="76"/>
      <c r="H1983" s="77"/>
      <c r="I1983" s="108" t="str">
        <f>IF(B1983="","",_xlfn.XLOOKUP(N1983,#REF!,#REF!))</f>
        <v/>
      </c>
      <c r="J1983" s="105" t="str">
        <f>IF(B1983="","",_xlfn.XLOOKUP(N1983,#REF!,芝麻工资表!B:B))</f>
        <v/>
      </c>
      <c r="K1983" s="105" t="str">
        <f t="shared" si="180"/>
        <v/>
      </c>
      <c r="L1983" s="105" t="str">
        <f t="shared" si="181"/>
        <v/>
      </c>
      <c r="M1983" s="105" t="str">
        <f>IF(Q1983="","",_xlfn.XLOOKUP(Q1983,立项!W:W,立项!H:H))</f>
        <v/>
      </c>
      <c r="N1983" s="109" t="str">
        <f t="shared" si="182"/>
        <v/>
      </c>
      <c r="O1983" s="109" t="str">
        <f t="shared" si="183"/>
        <v/>
      </c>
      <c r="P1983" s="110" t="str">
        <f t="shared" si="184"/>
        <v/>
      </c>
      <c r="Q1983" s="114" t="str">
        <f t="shared" si="185"/>
        <v/>
      </c>
      <c r="R1983" s="82"/>
      <c r="S1983" s="81"/>
      <c r="T1983" s="81"/>
      <c r="U1983" s="81"/>
    </row>
    <row r="1984" s="72" customFormat="1" customHeight="1" spans="2:21">
      <c r="B1984" s="73"/>
      <c r="C1984" s="74"/>
      <c r="D1984" s="74"/>
      <c r="E1984" s="74"/>
      <c r="F1984" s="75"/>
      <c r="G1984" s="76"/>
      <c r="H1984" s="77"/>
      <c r="I1984" s="108" t="str">
        <f>IF(B1984="","",_xlfn.XLOOKUP(N1984,#REF!,#REF!))</f>
        <v/>
      </c>
      <c r="J1984" s="105" t="str">
        <f>IF(B1984="","",_xlfn.XLOOKUP(N1984,#REF!,芝麻工资表!B:B))</f>
        <v/>
      </c>
      <c r="K1984" s="105" t="str">
        <f t="shared" si="180"/>
        <v/>
      </c>
      <c r="L1984" s="105" t="str">
        <f t="shared" si="181"/>
        <v/>
      </c>
      <c r="M1984" s="105" t="str">
        <f>IF(Q1984="","",_xlfn.XLOOKUP(Q1984,立项!W:W,立项!H:H))</f>
        <v/>
      </c>
      <c r="N1984" s="109" t="str">
        <f t="shared" si="182"/>
        <v/>
      </c>
      <c r="O1984" s="109" t="str">
        <f t="shared" si="183"/>
        <v/>
      </c>
      <c r="P1984" s="110" t="str">
        <f t="shared" si="184"/>
        <v/>
      </c>
      <c r="Q1984" s="114" t="str">
        <f t="shared" si="185"/>
        <v/>
      </c>
      <c r="R1984" s="82"/>
      <c r="S1984" s="81"/>
      <c r="T1984" s="81"/>
      <c r="U1984" s="81"/>
    </row>
    <row r="1985" s="72" customFormat="1" customHeight="1" spans="2:21">
      <c r="B1985" s="73"/>
      <c r="C1985" s="74"/>
      <c r="D1985" s="74"/>
      <c r="E1985" s="74"/>
      <c r="F1985" s="75"/>
      <c r="G1985" s="76"/>
      <c r="H1985" s="77"/>
      <c r="I1985" s="108" t="str">
        <f>IF(B1985="","",_xlfn.XLOOKUP(N1985,#REF!,#REF!))</f>
        <v/>
      </c>
      <c r="J1985" s="105" t="str">
        <f>IF(B1985="","",_xlfn.XLOOKUP(N1985,#REF!,芝麻工资表!B:B))</f>
        <v/>
      </c>
      <c r="K1985" s="105" t="str">
        <f t="shared" si="180"/>
        <v/>
      </c>
      <c r="L1985" s="105" t="str">
        <f t="shared" si="181"/>
        <v/>
      </c>
      <c r="M1985" s="105" t="str">
        <f>IF(Q1985="","",_xlfn.XLOOKUP(Q1985,立项!W:W,立项!H:H))</f>
        <v/>
      </c>
      <c r="N1985" s="109" t="str">
        <f t="shared" si="182"/>
        <v/>
      </c>
      <c r="O1985" s="109" t="str">
        <f t="shared" si="183"/>
        <v/>
      </c>
      <c r="P1985" s="110" t="str">
        <f t="shared" si="184"/>
        <v/>
      </c>
      <c r="Q1985" s="114" t="str">
        <f t="shared" si="185"/>
        <v/>
      </c>
      <c r="R1985" s="82"/>
      <c r="S1985" s="81"/>
      <c r="T1985" s="81"/>
      <c r="U1985" s="81"/>
    </row>
    <row r="1986" s="72" customFormat="1" customHeight="1" spans="2:21">
      <c r="B1986" s="73"/>
      <c r="C1986" s="74"/>
      <c r="D1986" s="74"/>
      <c r="E1986" s="74"/>
      <c r="F1986" s="75"/>
      <c r="G1986" s="76"/>
      <c r="H1986" s="77"/>
      <c r="I1986" s="108" t="str">
        <f>IF(B1986="","",_xlfn.XLOOKUP(N1986,#REF!,#REF!))</f>
        <v/>
      </c>
      <c r="J1986" s="105" t="str">
        <f>IF(B1986="","",_xlfn.XLOOKUP(N1986,#REF!,芝麻工资表!B:B))</f>
        <v/>
      </c>
      <c r="K1986" s="105" t="str">
        <f t="shared" ref="K1986:K2049" si="186">IF(F1986="","",F1986-L1986)</f>
        <v/>
      </c>
      <c r="L1986" s="105" t="str">
        <f t="shared" ref="L1986:L2049" si="187">IF(F1986="","",F1986*G1986/(1+G1986))</f>
        <v/>
      </c>
      <c r="M1986" s="105" t="str">
        <f>IF(Q1986="","",_xlfn.XLOOKUP(Q1986,立项!W:W,立项!H:H))</f>
        <v/>
      </c>
      <c r="N1986" s="109" t="str">
        <f t="shared" ref="N1986:N2049" si="188">IF(H1986="","",LEFT(B1986,7))</f>
        <v/>
      </c>
      <c r="O1986" s="109" t="str">
        <f t="shared" ref="O1986:O2049" si="189">IF(H1986="","",MONTH(H1986))</f>
        <v/>
      </c>
      <c r="P1986" s="110" t="str">
        <f t="shared" ref="P1986:P2049" si="190">IF(H1986="","",DAY(H1986))</f>
        <v/>
      </c>
      <c r="Q1986" s="114" t="str">
        <f t="shared" ref="Q1986:Q2049" si="191">IF(B1986="","",MID(B1986,9,16))</f>
        <v/>
      </c>
      <c r="R1986" s="82"/>
      <c r="S1986" s="81"/>
      <c r="T1986" s="81"/>
      <c r="U1986" s="81"/>
    </row>
    <row r="1987" s="72" customFormat="1" customHeight="1" spans="2:21">
      <c r="B1987" s="73"/>
      <c r="C1987" s="74"/>
      <c r="D1987" s="74"/>
      <c r="E1987" s="74"/>
      <c r="F1987" s="75"/>
      <c r="G1987" s="76"/>
      <c r="H1987" s="77"/>
      <c r="I1987" s="108" t="str">
        <f>IF(B1987="","",_xlfn.XLOOKUP(N1987,#REF!,#REF!))</f>
        <v/>
      </c>
      <c r="J1987" s="105" t="str">
        <f>IF(B1987="","",_xlfn.XLOOKUP(N1987,#REF!,芝麻工资表!B:B))</f>
        <v/>
      </c>
      <c r="K1987" s="105" t="str">
        <f t="shared" si="186"/>
        <v/>
      </c>
      <c r="L1987" s="105" t="str">
        <f t="shared" si="187"/>
        <v/>
      </c>
      <c r="M1987" s="105" t="str">
        <f>IF(Q1987="","",_xlfn.XLOOKUP(Q1987,立项!W:W,立项!H:H))</f>
        <v/>
      </c>
      <c r="N1987" s="109" t="str">
        <f t="shared" si="188"/>
        <v/>
      </c>
      <c r="O1987" s="109" t="str">
        <f t="shared" si="189"/>
        <v/>
      </c>
      <c r="P1987" s="110" t="str">
        <f t="shared" si="190"/>
        <v/>
      </c>
      <c r="Q1987" s="114" t="str">
        <f t="shared" si="191"/>
        <v/>
      </c>
      <c r="R1987" s="82"/>
      <c r="S1987" s="81"/>
      <c r="T1987" s="81"/>
      <c r="U1987" s="81"/>
    </row>
    <row r="1988" s="72" customFormat="1" customHeight="1" spans="2:21">
      <c r="B1988" s="73"/>
      <c r="C1988" s="74"/>
      <c r="D1988" s="74"/>
      <c r="E1988" s="74"/>
      <c r="F1988" s="75"/>
      <c r="G1988" s="76"/>
      <c r="H1988" s="77"/>
      <c r="I1988" s="108" t="str">
        <f>IF(B1988="","",_xlfn.XLOOKUP(N1988,#REF!,#REF!))</f>
        <v/>
      </c>
      <c r="J1988" s="105" t="str">
        <f>IF(B1988="","",_xlfn.XLOOKUP(N1988,#REF!,芝麻工资表!B:B))</f>
        <v/>
      </c>
      <c r="K1988" s="105" t="str">
        <f t="shared" si="186"/>
        <v/>
      </c>
      <c r="L1988" s="105" t="str">
        <f t="shared" si="187"/>
        <v/>
      </c>
      <c r="M1988" s="105" t="str">
        <f>IF(Q1988="","",_xlfn.XLOOKUP(Q1988,立项!W:W,立项!H:H))</f>
        <v/>
      </c>
      <c r="N1988" s="109" t="str">
        <f t="shared" si="188"/>
        <v/>
      </c>
      <c r="O1988" s="109" t="str">
        <f t="shared" si="189"/>
        <v/>
      </c>
      <c r="P1988" s="110" t="str">
        <f t="shared" si="190"/>
        <v/>
      </c>
      <c r="Q1988" s="114" t="str">
        <f t="shared" si="191"/>
        <v/>
      </c>
      <c r="R1988" s="82"/>
      <c r="S1988" s="81"/>
      <c r="T1988" s="81"/>
      <c r="U1988" s="81"/>
    </row>
    <row r="1989" s="72" customFormat="1" customHeight="1" spans="2:21">
      <c r="B1989" s="73"/>
      <c r="C1989" s="74"/>
      <c r="D1989" s="74"/>
      <c r="E1989" s="74"/>
      <c r="F1989" s="75"/>
      <c r="G1989" s="76"/>
      <c r="H1989" s="77"/>
      <c r="I1989" s="108" t="str">
        <f>IF(B1989="","",_xlfn.XLOOKUP(N1989,#REF!,#REF!))</f>
        <v/>
      </c>
      <c r="J1989" s="105" t="str">
        <f>IF(B1989="","",_xlfn.XLOOKUP(N1989,#REF!,芝麻工资表!B:B))</f>
        <v/>
      </c>
      <c r="K1989" s="105" t="str">
        <f t="shared" si="186"/>
        <v/>
      </c>
      <c r="L1989" s="105" t="str">
        <f t="shared" si="187"/>
        <v/>
      </c>
      <c r="M1989" s="105" t="str">
        <f>IF(Q1989="","",_xlfn.XLOOKUP(Q1989,立项!W:W,立项!H:H))</f>
        <v/>
      </c>
      <c r="N1989" s="109" t="str">
        <f t="shared" si="188"/>
        <v/>
      </c>
      <c r="O1989" s="109" t="str">
        <f t="shared" si="189"/>
        <v/>
      </c>
      <c r="P1989" s="110" t="str">
        <f t="shared" si="190"/>
        <v/>
      </c>
      <c r="Q1989" s="114" t="str">
        <f t="shared" si="191"/>
        <v/>
      </c>
      <c r="R1989" s="82"/>
      <c r="S1989" s="81"/>
      <c r="T1989" s="81"/>
      <c r="U1989" s="81"/>
    </row>
    <row r="1990" s="72" customFormat="1" customHeight="1" spans="2:21">
      <c r="B1990" s="73"/>
      <c r="C1990" s="74"/>
      <c r="D1990" s="74"/>
      <c r="E1990" s="74"/>
      <c r="F1990" s="75"/>
      <c r="G1990" s="76"/>
      <c r="H1990" s="77"/>
      <c r="I1990" s="108" t="str">
        <f>IF(B1990="","",_xlfn.XLOOKUP(N1990,#REF!,#REF!))</f>
        <v/>
      </c>
      <c r="J1990" s="105" t="str">
        <f>IF(B1990="","",_xlfn.XLOOKUP(N1990,#REF!,芝麻工资表!B:B))</f>
        <v/>
      </c>
      <c r="K1990" s="105" t="str">
        <f t="shared" si="186"/>
        <v/>
      </c>
      <c r="L1990" s="105" t="str">
        <f t="shared" si="187"/>
        <v/>
      </c>
      <c r="M1990" s="105" t="str">
        <f>IF(Q1990="","",_xlfn.XLOOKUP(Q1990,立项!W:W,立项!H:H))</f>
        <v/>
      </c>
      <c r="N1990" s="109" t="str">
        <f t="shared" si="188"/>
        <v/>
      </c>
      <c r="O1990" s="109" t="str">
        <f t="shared" si="189"/>
        <v/>
      </c>
      <c r="P1990" s="110" t="str">
        <f t="shared" si="190"/>
        <v/>
      </c>
      <c r="Q1990" s="114" t="str">
        <f t="shared" si="191"/>
        <v/>
      </c>
      <c r="R1990" s="82"/>
      <c r="S1990" s="81"/>
      <c r="T1990" s="81"/>
      <c r="U1990" s="81"/>
    </row>
    <row r="1991" s="72" customFormat="1" customHeight="1" spans="2:21">
      <c r="B1991" s="73"/>
      <c r="C1991" s="74"/>
      <c r="D1991" s="74"/>
      <c r="E1991" s="74"/>
      <c r="F1991" s="75"/>
      <c r="G1991" s="76"/>
      <c r="H1991" s="77"/>
      <c r="I1991" s="108" t="str">
        <f>IF(B1991="","",_xlfn.XLOOKUP(N1991,#REF!,#REF!))</f>
        <v/>
      </c>
      <c r="J1991" s="105" t="str">
        <f>IF(B1991="","",_xlfn.XLOOKUP(N1991,#REF!,芝麻工资表!B:B))</f>
        <v/>
      </c>
      <c r="K1991" s="105" t="str">
        <f t="shared" si="186"/>
        <v/>
      </c>
      <c r="L1991" s="105" t="str">
        <f t="shared" si="187"/>
        <v/>
      </c>
      <c r="M1991" s="105" t="str">
        <f>IF(Q1991="","",_xlfn.XLOOKUP(Q1991,立项!W:W,立项!H:H))</f>
        <v/>
      </c>
      <c r="N1991" s="109" t="str">
        <f t="shared" si="188"/>
        <v/>
      </c>
      <c r="O1991" s="109" t="str">
        <f t="shared" si="189"/>
        <v/>
      </c>
      <c r="P1991" s="110" t="str">
        <f t="shared" si="190"/>
        <v/>
      </c>
      <c r="Q1991" s="114" t="str">
        <f t="shared" si="191"/>
        <v/>
      </c>
      <c r="R1991" s="82"/>
      <c r="S1991" s="81"/>
      <c r="T1991" s="81"/>
      <c r="U1991" s="81"/>
    </row>
    <row r="1992" s="72" customFormat="1" customHeight="1" spans="2:21">
      <c r="B1992" s="73"/>
      <c r="C1992" s="74"/>
      <c r="D1992" s="74"/>
      <c r="E1992" s="74"/>
      <c r="F1992" s="75"/>
      <c r="G1992" s="76"/>
      <c r="H1992" s="77"/>
      <c r="I1992" s="108" t="str">
        <f>IF(B1992="","",_xlfn.XLOOKUP(N1992,#REF!,#REF!))</f>
        <v/>
      </c>
      <c r="J1992" s="105" t="str">
        <f>IF(B1992="","",_xlfn.XLOOKUP(N1992,#REF!,芝麻工资表!B:B))</f>
        <v/>
      </c>
      <c r="K1992" s="105" t="str">
        <f t="shared" si="186"/>
        <v/>
      </c>
      <c r="L1992" s="105" t="str">
        <f t="shared" si="187"/>
        <v/>
      </c>
      <c r="M1992" s="105" t="str">
        <f>IF(Q1992="","",_xlfn.XLOOKUP(Q1992,立项!W:W,立项!H:H))</f>
        <v/>
      </c>
      <c r="N1992" s="109" t="str">
        <f t="shared" si="188"/>
        <v/>
      </c>
      <c r="O1992" s="109" t="str">
        <f t="shared" si="189"/>
        <v/>
      </c>
      <c r="P1992" s="110" t="str">
        <f t="shared" si="190"/>
        <v/>
      </c>
      <c r="Q1992" s="114" t="str">
        <f t="shared" si="191"/>
        <v/>
      </c>
      <c r="R1992" s="82"/>
      <c r="S1992" s="81"/>
      <c r="T1992" s="81"/>
      <c r="U1992" s="81"/>
    </row>
    <row r="1993" s="72" customFormat="1" customHeight="1" spans="2:21">
      <c r="B1993" s="73"/>
      <c r="C1993" s="74"/>
      <c r="D1993" s="74"/>
      <c r="E1993" s="74"/>
      <c r="F1993" s="75"/>
      <c r="G1993" s="76"/>
      <c r="H1993" s="77"/>
      <c r="I1993" s="108" t="str">
        <f>IF(B1993="","",_xlfn.XLOOKUP(N1993,#REF!,#REF!))</f>
        <v/>
      </c>
      <c r="J1993" s="105" t="str">
        <f>IF(B1993="","",_xlfn.XLOOKUP(N1993,#REF!,芝麻工资表!B:B))</f>
        <v/>
      </c>
      <c r="K1993" s="105" t="str">
        <f t="shared" si="186"/>
        <v/>
      </c>
      <c r="L1993" s="105" t="str">
        <f t="shared" si="187"/>
        <v/>
      </c>
      <c r="M1993" s="105" t="str">
        <f>IF(Q1993="","",_xlfn.XLOOKUP(Q1993,立项!W:W,立项!H:H))</f>
        <v/>
      </c>
      <c r="N1993" s="109" t="str">
        <f t="shared" si="188"/>
        <v/>
      </c>
      <c r="O1993" s="109" t="str">
        <f t="shared" si="189"/>
        <v/>
      </c>
      <c r="P1993" s="110" t="str">
        <f t="shared" si="190"/>
        <v/>
      </c>
      <c r="Q1993" s="114" t="str">
        <f t="shared" si="191"/>
        <v/>
      </c>
      <c r="R1993" s="82"/>
      <c r="S1993" s="81"/>
      <c r="T1993" s="81"/>
      <c r="U1993" s="81"/>
    </row>
    <row r="1994" s="72" customFormat="1" customHeight="1" spans="2:21">
      <c r="B1994" s="73"/>
      <c r="C1994" s="74"/>
      <c r="D1994" s="74"/>
      <c r="E1994" s="74"/>
      <c r="F1994" s="75"/>
      <c r="G1994" s="76"/>
      <c r="H1994" s="77"/>
      <c r="I1994" s="108" t="str">
        <f>IF(B1994="","",_xlfn.XLOOKUP(N1994,#REF!,#REF!))</f>
        <v/>
      </c>
      <c r="J1994" s="105" t="str">
        <f>IF(B1994="","",_xlfn.XLOOKUP(N1994,#REF!,芝麻工资表!B:B))</f>
        <v/>
      </c>
      <c r="K1994" s="105" t="str">
        <f t="shared" si="186"/>
        <v/>
      </c>
      <c r="L1994" s="105" t="str">
        <f t="shared" si="187"/>
        <v/>
      </c>
      <c r="M1994" s="105" t="str">
        <f>IF(Q1994="","",_xlfn.XLOOKUP(Q1994,立项!W:W,立项!H:H))</f>
        <v/>
      </c>
      <c r="N1994" s="109" t="str">
        <f t="shared" si="188"/>
        <v/>
      </c>
      <c r="O1994" s="109" t="str">
        <f t="shared" si="189"/>
        <v/>
      </c>
      <c r="P1994" s="110" t="str">
        <f t="shared" si="190"/>
        <v/>
      </c>
      <c r="Q1994" s="114" t="str">
        <f t="shared" si="191"/>
        <v/>
      </c>
      <c r="R1994" s="82"/>
      <c r="S1994" s="81"/>
      <c r="T1994" s="81"/>
      <c r="U1994" s="81"/>
    </row>
    <row r="1995" s="72" customFormat="1" customHeight="1" spans="2:21">
      <c r="B1995" s="73"/>
      <c r="C1995" s="74"/>
      <c r="D1995" s="74"/>
      <c r="E1995" s="74"/>
      <c r="F1995" s="75"/>
      <c r="G1995" s="76"/>
      <c r="H1995" s="77"/>
      <c r="I1995" s="108" t="str">
        <f>IF(B1995="","",_xlfn.XLOOKUP(N1995,#REF!,#REF!))</f>
        <v/>
      </c>
      <c r="J1995" s="105" t="str">
        <f>IF(B1995="","",_xlfn.XLOOKUP(N1995,#REF!,芝麻工资表!B:B))</f>
        <v/>
      </c>
      <c r="K1995" s="105" t="str">
        <f t="shared" si="186"/>
        <v/>
      </c>
      <c r="L1995" s="105" t="str">
        <f t="shared" si="187"/>
        <v/>
      </c>
      <c r="M1995" s="105" t="str">
        <f>IF(Q1995="","",_xlfn.XLOOKUP(Q1995,立项!W:W,立项!H:H))</f>
        <v/>
      </c>
      <c r="N1995" s="109" t="str">
        <f t="shared" si="188"/>
        <v/>
      </c>
      <c r="O1995" s="109" t="str">
        <f t="shared" si="189"/>
        <v/>
      </c>
      <c r="P1995" s="110" t="str">
        <f t="shared" si="190"/>
        <v/>
      </c>
      <c r="Q1995" s="114" t="str">
        <f t="shared" si="191"/>
        <v/>
      </c>
      <c r="R1995" s="82"/>
      <c r="S1995" s="81"/>
      <c r="T1995" s="81"/>
      <c r="U1995" s="81"/>
    </row>
    <row r="1996" s="72" customFormat="1" customHeight="1" spans="2:21">
      <c r="B1996" s="73"/>
      <c r="C1996" s="74"/>
      <c r="D1996" s="74"/>
      <c r="E1996" s="74"/>
      <c r="F1996" s="75"/>
      <c r="G1996" s="76"/>
      <c r="H1996" s="77"/>
      <c r="I1996" s="108" t="str">
        <f>IF(B1996="","",_xlfn.XLOOKUP(N1996,#REF!,#REF!))</f>
        <v/>
      </c>
      <c r="J1996" s="105" t="str">
        <f>IF(B1996="","",_xlfn.XLOOKUP(N1996,#REF!,芝麻工资表!B:B))</f>
        <v/>
      </c>
      <c r="K1996" s="105" t="str">
        <f t="shared" si="186"/>
        <v/>
      </c>
      <c r="L1996" s="105" t="str">
        <f t="shared" si="187"/>
        <v/>
      </c>
      <c r="M1996" s="105" t="str">
        <f>IF(Q1996="","",_xlfn.XLOOKUP(Q1996,立项!W:W,立项!H:H))</f>
        <v/>
      </c>
      <c r="N1996" s="109" t="str">
        <f t="shared" si="188"/>
        <v/>
      </c>
      <c r="O1996" s="109" t="str">
        <f t="shared" si="189"/>
        <v/>
      </c>
      <c r="P1996" s="110" t="str">
        <f t="shared" si="190"/>
        <v/>
      </c>
      <c r="Q1996" s="114" t="str">
        <f t="shared" si="191"/>
        <v/>
      </c>
      <c r="R1996" s="82"/>
      <c r="S1996" s="81"/>
      <c r="T1996" s="81"/>
      <c r="U1996" s="81"/>
    </row>
    <row r="1997" s="72" customFormat="1" customHeight="1" spans="2:21">
      <c r="B1997" s="73"/>
      <c r="C1997" s="74"/>
      <c r="D1997" s="74"/>
      <c r="E1997" s="74"/>
      <c r="F1997" s="75"/>
      <c r="G1997" s="76"/>
      <c r="H1997" s="77"/>
      <c r="I1997" s="108" t="str">
        <f>IF(B1997="","",_xlfn.XLOOKUP(N1997,#REF!,#REF!))</f>
        <v/>
      </c>
      <c r="J1997" s="105" t="str">
        <f>IF(B1997="","",_xlfn.XLOOKUP(N1997,#REF!,芝麻工资表!B:B))</f>
        <v/>
      </c>
      <c r="K1997" s="105" t="str">
        <f t="shared" si="186"/>
        <v/>
      </c>
      <c r="L1997" s="105" t="str">
        <f t="shared" si="187"/>
        <v/>
      </c>
      <c r="M1997" s="105" t="str">
        <f>IF(Q1997="","",_xlfn.XLOOKUP(Q1997,立项!W:W,立项!H:H))</f>
        <v/>
      </c>
      <c r="N1997" s="109" t="str">
        <f t="shared" si="188"/>
        <v/>
      </c>
      <c r="O1997" s="109" t="str">
        <f t="shared" si="189"/>
        <v/>
      </c>
      <c r="P1997" s="110" t="str">
        <f t="shared" si="190"/>
        <v/>
      </c>
      <c r="Q1997" s="114" t="str">
        <f t="shared" si="191"/>
        <v/>
      </c>
      <c r="R1997" s="82"/>
      <c r="S1997" s="81"/>
      <c r="T1997" s="81"/>
      <c r="U1997" s="81"/>
    </row>
    <row r="1998" s="72" customFormat="1" customHeight="1" spans="2:21">
      <c r="B1998" s="73"/>
      <c r="C1998" s="74"/>
      <c r="D1998" s="74"/>
      <c r="E1998" s="74"/>
      <c r="F1998" s="75"/>
      <c r="G1998" s="76"/>
      <c r="H1998" s="77"/>
      <c r="I1998" s="108" t="str">
        <f>IF(B1998="","",_xlfn.XLOOKUP(N1998,#REF!,#REF!))</f>
        <v/>
      </c>
      <c r="J1998" s="105" t="str">
        <f>IF(B1998="","",_xlfn.XLOOKUP(N1998,#REF!,芝麻工资表!B:B))</f>
        <v/>
      </c>
      <c r="K1998" s="105" t="str">
        <f t="shared" si="186"/>
        <v/>
      </c>
      <c r="L1998" s="105" t="str">
        <f t="shared" si="187"/>
        <v/>
      </c>
      <c r="M1998" s="105" t="str">
        <f>IF(Q1998="","",_xlfn.XLOOKUP(Q1998,立项!W:W,立项!H:H))</f>
        <v/>
      </c>
      <c r="N1998" s="109" t="str">
        <f t="shared" si="188"/>
        <v/>
      </c>
      <c r="O1998" s="109" t="str">
        <f t="shared" si="189"/>
        <v/>
      </c>
      <c r="P1998" s="110" t="str">
        <f t="shared" si="190"/>
        <v/>
      </c>
      <c r="Q1998" s="114" t="str">
        <f t="shared" si="191"/>
        <v/>
      </c>
      <c r="R1998" s="82"/>
      <c r="S1998" s="81"/>
      <c r="T1998" s="81"/>
      <c r="U1998" s="81"/>
    </row>
    <row r="1999" s="72" customFormat="1" customHeight="1" spans="2:21">
      <c r="B1999" s="73"/>
      <c r="C1999" s="74"/>
      <c r="D1999" s="74"/>
      <c r="E1999" s="74"/>
      <c r="F1999" s="75"/>
      <c r="G1999" s="76"/>
      <c r="H1999" s="77"/>
      <c r="I1999" s="108" t="str">
        <f>IF(B1999="","",_xlfn.XLOOKUP(N1999,#REF!,#REF!))</f>
        <v/>
      </c>
      <c r="J1999" s="105" t="str">
        <f>IF(B1999="","",_xlfn.XLOOKUP(N1999,#REF!,芝麻工资表!B:B))</f>
        <v/>
      </c>
      <c r="K1999" s="105" t="str">
        <f t="shared" si="186"/>
        <v/>
      </c>
      <c r="L1999" s="105" t="str">
        <f t="shared" si="187"/>
        <v/>
      </c>
      <c r="M1999" s="105" t="str">
        <f>IF(Q1999="","",_xlfn.XLOOKUP(Q1999,立项!W:W,立项!H:H))</f>
        <v/>
      </c>
      <c r="N1999" s="109" t="str">
        <f t="shared" si="188"/>
        <v/>
      </c>
      <c r="O1999" s="109" t="str">
        <f t="shared" si="189"/>
        <v/>
      </c>
      <c r="P1999" s="110" t="str">
        <f t="shared" si="190"/>
        <v/>
      </c>
      <c r="Q1999" s="114" t="str">
        <f t="shared" si="191"/>
        <v/>
      </c>
      <c r="R1999" s="82"/>
      <c r="S1999" s="81"/>
      <c r="T1999" s="81"/>
      <c r="U1999" s="81"/>
    </row>
    <row r="2000" s="72" customFormat="1" customHeight="1" spans="2:21">
      <c r="B2000" s="73"/>
      <c r="C2000" s="74"/>
      <c r="D2000" s="74"/>
      <c r="E2000" s="74"/>
      <c r="F2000" s="75"/>
      <c r="G2000" s="76"/>
      <c r="H2000" s="77"/>
      <c r="I2000" s="108" t="str">
        <f>IF(B2000="","",_xlfn.XLOOKUP(N2000,#REF!,#REF!))</f>
        <v/>
      </c>
      <c r="J2000" s="105" t="str">
        <f>IF(B2000="","",_xlfn.XLOOKUP(N2000,#REF!,芝麻工资表!B:B))</f>
        <v/>
      </c>
      <c r="K2000" s="105" t="str">
        <f t="shared" si="186"/>
        <v/>
      </c>
      <c r="L2000" s="105" t="str">
        <f t="shared" si="187"/>
        <v/>
      </c>
      <c r="M2000" s="105" t="str">
        <f>IF(Q2000="","",_xlfn.XLOOKUP(Q2000,立项!W:W,立项!H:H))</f>
        <v/>
      </c>
      <c r="N2000" s="109" t="str">
        <f t="shared" si="188"/>
        <v/>
      </c>
      <c r="O2000" s="109" t="str">
        <f t="shared" si="189"/>
        <v/>
      </c>
      <c r="P2000" s="110" t="str">
        <f t="shared" si="190"/>
        <v/>
      </c>
      <c r="Q2000" s="114" t="str">
        <f t="shared" si="191"/>
        <v/>
      </c>
      <c r="R2000" s="82"/>
      <c r="S2000" s="81"/>
      <c r="T2000" s="81"/>
      <c r="U2000" s="81"/>
    </row>
    <row r="2001" s="72" customFormat="1" customHeight="1" spans="2:21">
      <c r="B2001" s="73"/>
      <c r="C2001" s="74"/>
      <c r="D2001" s="74"/>
      <c r="E2001" s="74"/>
      <c r="F2001" s="75"/>
      <c r="G2001" s="76"/>
      <c r="H2001" s="77"/>
      <c r="I2001" s="108" t="str">
        <f>IF(B2001="","",_xlfn.XLOOKUP(N2001,#REF!,#REF!))</f>
        <v/>
      </c>
      <c r="J2001" s="105" t="str">
        <f>IF(B2001="","",_xlfn.XLOOKUP(N2001,#REF!,芝麻工资表!B:B))</f>
        <v/>
      </c>
      <c r="K2001" s="105" t="str">
        <f t="shared" si="186"/>
        <v/>
      </c>
      <c r="L2001" s="105" t="str">
        <f t="shared" si="187"/>
        <v/>
      </c>
      <c r="M2001" s="105" t="str">
        <f>IF(Q2001="","",_xlfn.XLOOKUP(Q2001,立项!W:W,立项!H:H))</f>
        <v/>
      </c>
      <c r="N2001" s="109" t="str">
        <f t="shared" si="188"/>
        <v/>
      </c>
      <c r="O2001" s="109" t="str">
        <f t="shared" si="189"/>
        <v/>
      </c>
      <c r="P2001" s="110" t="str">
        <f t="shared" si="190"/>
        <v/>
      </c>
      <c r="Q2001" s="114" t="str">
        <f t="shared" si="191"/>
        <v/>
      </c>
      <c r="R2001" s="82"/>
      <c r="S2001" s="81"/>
      <c r="T2001" s="81"/>
      <c r="U2001" s="81"/>
    </row>
    <row r="2002" s="72" customFormat="1" customHeight="1" spans="2:21">
      <c r="B2002" s="73"/>
      <c r="C2002" s="74"/>
      <c r="D2002" s="74"/>
      <c r="E2002" s="74"/>
      <c r="F2002" s="75"/>
      <c r="G2002" s="76"/>
      <c r="H2002" s="77"/>
      <c r="I2002" s="108" t="str">
        <f>IF(B2002="","",_xlfn.XLOOKUP(N2002,#REF!,#REF!))</f>
        <v/>
      </c>
      <c r="J2002" s="105" t="str">
        <f>IF(B2002="","",_xlfn.XLOOKUP(N2002,#REF!,芝麻工资表!B:B))</f>
        <v/>
      </c>
      <c r="K2002" s="105" t="str">
        <f t="shared" si="186"/>
        <v/>
      </c>
      <c r="L2002" s="105" t="str">
        <f t="shared" si="187"/>
        <v/>
      </c>
      <c r="M2002" s="105" t="str">
        <f>IF(Q2002="","",_xlfn.XLOOKUP(Q2002,立项!W:W,立项!H:H))</f>
        <v/>
      </c>
      <c r="N2002" s="109" t="str">
        <f t="shared" si="188"/>
        <v/>
      </c>
      <c r="O2002" s="109" t="str">
        <f t="shared" si="189"/>
        <v/>
      </c>
      <c r="P2002" s="110" t="str">
        <f t="shared" si="190"/>
        <v/>
      </c>
      <c r="Q2002" s="114" t="str">
        <f t="shared" si="191"/>
        <v/>
      </c>
      <c r="R2002" s="82"/>
      <c r="S2002" s="81"/>
      <c r="T2002" s="81"/>
      <c r="U2002" s="81"/>
    </row>
    <row r="2003" s="72" customFormat="1" customHeight="1" spans="2:21">
      <c r="B2003" s="73"/>
      <c r="C2003" s="74"/>
      <c r="D2003" s="74"/>
      <c r="E2003" s="74"/>
      <c r="F2003" s="75"/>
      <c r="G2003" s="76"/>
      <c r="H2003" s="77"/>
      <c r="I2003" s="108" t="str">
        <f>IF(B2003="","",_xlfn.XLOOKUP(N2003,#REF!,#REF!))</f>
        <v/>
      </c>
      <c r="J2003" s="105" t="str">
        <f>IF(B2003="","",_xlfn.XLOOKUP(N2003,#REF!,芝麻工资表!B:B))</f>
        <v/>
      </c>
      <c r="K2003" s="105" t="str">
        <f t="shared" si="186"/>
        <v/>
      </c>
      <c r="L2003" s="105" t="str">
        <f t="shared" si="187"/>
        <v/>
      </c>
      <c r="M2003" s="105" t="str">
        <f>IF(Q2003="","",_xlfn.XLOOKUP(Q2003,立项!W:W,立项!H:H))</f>
        <v/>
      </c>
      <c r="N2003" s="109" t="str">
        <f t="shared" si="188"/>
        <v/>
      </c>
      <c r="O2003" s="109" t="str">
        <f t="shared" si="189"/>
        <v/>
      </c>
      <c r="P2003" s="110" t="str">
        <f t="shared" si="190"/>
        <v/>
      </c>
      <c r="Q2003" s="114" t="str">
        <f t="shared" si="191"/>
        <v/>
      </c>
      <c r="R2003" s="82"/>
      <c r="S2003" s="81"/>
      <c r="T2003" s="81"/>
      <c r="U2003" s="81"/>
    </row>
    <row r="2004" s="72" customFormat="1" customHeight="1" spans="2:21">
      <c r="B2004" s="73"/>
      <c r="C2004" s="74"/>
      <c r="D2004" s="74"/>
      <c r="E2004" s="74"/>
      <c r="F2004" s="75"/>
      <c r="G2004" s="76"/>
      <c r="H2004" s="77"/>
      <c r="I2004" s="108" t="str">
        <f>IF(B2004="","",_xlfn.XLOOKUP(N2004,#REF!,#REF!))</f>
        <v/>
      </c>
      <c r="J2004" s="105" t="str">
        <f>IF(B2004="","",_xlfn.XLOOKUP(N2004,#REF!,芝麻工资表!B:B))</f>
        <v/>
      </c>
      <c r="K2004" s="105" t="str">
        <f t="shared" si="186"/>
        <v/>
      </c>
      <c r="L2004" s="105" t="str">
        <f t="shared" si="187"/>
        <v/>
      </c>
      <c r="M2004" s="105" t="str">
        <f>IF(Q2004="","",_xlfn.XLOOKUP(Q2004,立项!W:W,立项!H:H))</f>
        <v/>
      </c>
      <c r="N2004" s="109" t="str">
        <f t="shared" si="188"/>
        <v/>
      </c>
      <c r="O2004" s="109" t="str">
        <f t="shared" si="189"/>
        <v/>
      </c>
      <c r="P2004" s="110" t="str">
        <f t="shared" si="190"/>
        <v/>
      </c>
      <c r="Q2004" s="114" t="str">
        <f t="shared" si="191"/>
        <v/>
      </c>
      <c r="R2004" s="82"/>
      <c r="S2004" s="81"/>
      <c r="T2004" s="81"/>
      <c r="U2004" s="81"/>
    </row>
    <row r="2005" s="72" customFormat="1" customHeight="1" spans="2:21">
      <c r="B2005" s="73"/>
      <c r="C2005" s="74"/>
      <c r="D2005" s="74"/>
      <c r="E2005" s="74"/>
      <c r="F2005" s="75"/>
      <c r="G2005" s="76"/>
      <c r="H2005" s="77"/>
      <c r="I2005" s="108" t="str">
        <f>IF(B2005="","",_xlfn.XLOOKUP(N2005,#REF!,#REF!))</f>
        <v/>
      </c>
      <c r="J2005" s="105" t="str">
        <f>IF(B2005="","",_xlfn.XLOOKUP(N2005,#REF!,芝麻工资表!B:B))</f>
        <v/>
      </c>
      <c r="K2005" s="105" t="str">
        <f t="shared" si="186"/>
        <v/>
      </c>
      <c r="L2005" s="105" t="str">
        <f t="shared" si="187"/>
        <v/>
      </c>
      <c r="M2005" s="105" t="str">
        <f>IF(Q2005="","",_xlfn.XLOOKUP(Q2005,立项!W:W,立项!H:H))</f>
        <v/>
      </c>
      <c r="N2005" s="109" t="str">
        <f t="shared" si="188"/>
        <v/>
      </c>
      <c r="O2005" s="109" t="str">
        <f t="shared" si="189"/>
        <v/>
      </c>
      <c r="P2005" s="110" t="str">
        <f t="shared" si="190"/>
        <v/>
      </c>
      <c r="Q2005" s="114" t="str">
        <f t="shared" si="191"/>
        <v/>
      </c>
      <c r="R2005" s="82"/>
      <c r="S2005" s="81"/>
      <c r="T2005" s="81"/>
      <c r="U2005" s="81"/>
    </row>
    <row r="2006" s="72" customFormat="1" customHeight="1" spans="2:21">
      <c r="B2006" s="73"/>
      <c r="C2006" s="74"/>
      <c r="D2006" s="74"/>
      <c r="E2006" s="74"/>
      <c r="F2006" s="75"/>
      <c r="G2006" s="76"/>
      <c r="H2006" s="77"/>
      <c r="I2006" s="108" t="str">
        <f>IF(B2006="","",_xlfn.XLOOKUP(N2006,#REF!,#REF!))</f>
        <v/>
      </c>
      <c r="J2006" s="105" t="str">
        <f>IF(B2006="","",_xlfn.XLOOKUP(N2006,#REF!,芝麻工资表!B:B))</f>
        <v/>
      </c>
      <c r="K2006" s="105" t="str">
        <f t="shared" si="186"/>
        <v/>
      </c>
      <c r="L2006" s="105" t="str">
        <f t="shared" si="187"/>
        <v/>
      </c>
      <c r="M2006" s="105" t="str">
        <f>IF(Q2006="","",_xlfn.XLOOKUP(Q2006,立项!W:W,立项!H:H))</f>
        <v/>
      </c>
      <c r="N2006" s="109" t="str">
        <f t="shared" si="188"/>
        <v/>
      </c>
      <c r="O2006" s="109" t="str">
        <f t="shared" si="189"/>
        <v/>
      </c>
      <c r="P2006" s="110" t="str">
        <f t="shared" si="190"/>
        <v/>
      </c>
      <c r="Q2006" s="114" t="str">
        <f t="shared" si="191"/>
        <v/>
      </c>
      <c r="R2006" s="82"/>
      <c r="S2006" s="81"/>
      <c r="T2006" s="81"/>
      <c r="U2006" s="81"/>
    </row>
    <row r="2007" s="72" customFormat="1" customHeight="1" spans="2:21">
      <c r="B2007" s="73"/>
      <c r="C2007" s="74"/>
      <c r="D2007" s="74"/>
      <c r="E2007" s="74"/>
      <c r="F2007" s="75"/>
      <c r="G2007" s="76"/>
      <c r="H2007" s="77"/>
      <c r="I2007" s="108" t="str">
        <f>IF(B2007="","",_xlfn.XLOOKUP(N2007,#REF!,#REF!))</f>
        <v/>
      </c>
      <c r="J2007" s="105" t="str">
        <f>IF(B2007="","",_xlfn.XLOOKUP(N2007,#REF!,芝麻工资表!B:B))</f>
        <v/>
      </c>
      <c r="K2007" s="105" t="str">
        <f t="shared" si="186"/>
        <v/>
      </c>
      <c r="L2007" s="105" t="str">
        <f t="shared" si="187"/>
        <v/>
      </c>
      <c r="M2007" s="105" t="str">
        <f>IF(Q2007="","",_xlfn.XLOOKUP(Q2007,立项!W:W,立项!H:H))</f>
        <v/>
      </c>
      <c r="N2007" s="109" t="str">
        <f t="shared" si="188"/>
        <v/>
      </c>
      <c r="O2007" s="109" t="str">
        <f t="shared" si="189"/>
        <v/>
      </c>
      <c r="P2007" s="110" t="str">
        <f t="shared" si="190"/>
        <v/>
      </c>
      <c r="Q2007" s="114" t="str">
        <f t="shared" si="191"/>
        <v/>
      </c>
      <c r="R2007" s="82"/>
      <c r="S2007" s="81"/>
      <c r="T2007" s="81"/>
      <c r="U2007" s="81"/>
    </row>
    <row r="2008" s="72" customFormat="1" customHeight="1" spans="2:21">
      <c r="B2008" s="73"/>
      <c r="C2008" s="74"/>
      <c r="D2008" s="74"/>
      <c r="E2008" s="74"/>
      <c r="F2008" s="75"/>
      <c r="G2008" s="76"/>
      <c r="H2008" s="77"/>
      <c r="I2008" s="108" t="str">
        <f>IF(B2008="","",_xlfn.XLOOKUP(N2008,#REF!,#REF!))</f>
        <v/>
      </c>
      <c r="J2008" s="105" t="str">
        <f>IF(B2008="","",_xlfn.XLOOKUP(N2008,#REF!,芝麻工资表!B:B))</f>
        <v/>
      </c>
      <c r="K2008" s="105" t="str">
        <f t="shared" si="186"/>
        <v/>
      </c>
      <c r="L2008" s="105" t="str">
        <f t="shared" si="187"/>
        <v/>
      </c>
      <c r="M2008" s="105" t="str">
        <f>IF(Q2008="","",_xlfn.XLOOKUP(Q2008,立项!W:W,立项!H:H))</f>
        <v/>
      </c>
      <c r="N2008" s="109" t="str">
        <f t="shared" si="188"/>
        <v/>
      </c>
      <c r="O2008" s="109" t="str">
        <f t="shared" si="189"/>
        <v/>
      </c>
      <c r="P2008" s="110" t="str">
        <f t="shared" si="190"/>
        <v/>
      </c>
      <c r="Q2008" s="114" t="str">
        <f t="shared" si="191"/>
        <v/>
      </c>
      <c r="R2008" s="82"/>
      <c r="S2008" s="81"/>
      <c r="T2008" s="81"/>
      <c r="U2008" s="81"/>
    </row>
    <row r="2009" s="72" customFormat="1" customHeight="1" spans="2:21">
      <c r="B2009" s="73"/>
      <c r="C2009" s="74"/>
      <c r="D2009" s="74"/>
      <c r="E2009" s="74"/>
      <c r="F2009" s="75"/>
      <c r="G2009" s="76"/>
      <c r="H2009" s="77"/>
      <c r="I2009" s="108" t="str">
        <f>IF(B2009="","",_xlfn.XLOOKUP(N2009,#REF!,#REF!))</f>
        <v/>
      </c>
      <c r="J2009" s="105" t="str">
        <f>IF(B2009="","",_xlfn.XLOOKUP(N2009,#REF!,芝麻工资表!B:B))</f>
        <v/>
      </c>
      <c r="K2009" s="105" t="str">
        <f t="shared" si="186"/>
        <v/>
      </c>
      <c r="L2009" s="105" t="str">
        <f t="shared" si="187"/>
        <v/>
      </c>
      <c r="M2009" s="105" t="str">
        <f>IF(Q2009="","",_xlfn.XLOOKUP(Q2009,立项!W:W,立项!H:H))</f>
        <v/>
      </c>
      <c r="N2009" s="109" t="str">
        <f t="shared" si="188"/>
        <v/>
      </c>
      <c r="O2009" s="109" t="str">
        <f t="shared" si="189"/>
        <v/>
      </c>
      <c r="P2009" s="110" t="str">
        <f t="shared" si="190"/>
        <v/>
      </c>
      <c r="Q2009" s="114" t="str">
        <f t="shared" si="191"/>
        <v/>
      </c>
      <c r="R2009" s="82"/>
      <c r="S2009" s="81"/>
      <c r="T2009" s="81"/>
      <c r="U2009" s="81"/>
    </row>
    <row r="2010" s="72" customFormat="1" customHeight="1" spans="2:21">
      <c r="B2010" s="73"/>
      <c r="C2010" s="74"/>
      <c r="D2010" s="74"/>
      <c r="E2010" s="74"/>
      <c r="F2010" s="75"/>
      <c r="G2010" s="76"/>
      <c r="H2010" s="77"/>
      <c r="I2010" s="108" t="str">
        <f>IF(B2010="","",_xlfn.XLOOKUP(N2010,#REF!,#REF!))</f>
        <v/>
      </c>
      <c r="J2010" s="105" t="str">
        <f>IF(B2010="","",_xlfn.XLOOKUP(N2010,#REF!,芝麻工资表!B:B))</f>
        <v/>
      </c>
      <c r="K2010" s="105" t="str">
        <f t="shared" si="186"/>
        <v/>
      </c>
      <c r="L2010" s="105" t="str">
        <f t="shared" si="187"/>
        <v/>
      </c>
      <c r="M2010" s="105" t="str">
        <f>IF(Q2010="","",_xlfn.XLOOKUP(Q2010,立项!W:W,立项!H:H))</f>
        <v/>
      </c>
      <c r="N2010" s="109" t="str">
        <f t="shared" si="188"/>
        <v/>
      </c>
      <c r="O2010" s="109" t="str">
        <f t="shared" si="189"/>
        <v/>
      </c>
      <c r="P2010" s="110" t="str">
        <f t="shared" si="190"/>
        <v/>
      </c>
      <c r="Q2010" s="114" t="str">
        <f t="shared" si="191"/>
        <v/>
      </c>
      <c r="R2010" s="82"/>
      <c r="S2010" s="81"/>
      <c r="T2010" s="81"/>
      <c r="U2010" s="81"/>
    </row>
    <row r="2011" s="72" customFormat="1" customHeight="1" spans="2:21">
      <c r="B2011" s="73"/>
      <c r="C2011" s="74"/>
      <c r="D2011" s="74"/>
      <c r="E2011" s="74"/>
      <c r="F2011" s="75"/>
      <c r="G2011" s="76"/>
      <c r="H2011" s="77"/>
      <c r="I2011" s="108" t="str">
        <f>IF(B2011="","",_xlfn.XLOOKUP(N2011,#REF!,#REF!))</f>
        <v/>
      </c>
      <c r="J2011" s="105" t="str">
        <f>IF(B2011="","",_xlfn.XLOOKUP(N2011,#REF!,芝麻工资表!B:B))</f>
        <v/>
      </c>
      <c r="K2011" s="105" t="str">
        <f t="shared" si="186"/>
        <v/>
      </c>
      <c r="L2011" s="105" t="str">
        <f t="shared" si="187"/>
        <v/>
      </c>
      <c r="M2011" s="105" t="str">
        <f>IF(Q2011="","",_xlfn.XLOOKUP(Q2011,立项!W:W,立项!H:H))</f>
        <v/>
      </c>
      <c r="N2011" s="109" t="str">
        <f t="shared" si="188"/>
        <v/>
      </c>
      <c r="O2011" s="109" t="str">
        <f t="shared" si="189"/>
        <v/>
      </c>
      <c r="P2011" s="110" t="str">
        <f t="shared" si="190"/>
        <v/>
      </c>
      <c r="Q2011" s="114" t="str">
        <f t="shared" si="191"/>
        <v/>
      </c>
      <c r="R2011" s="82"/>
      <c r="S2011" s="81"/>
      <c r="T2011" s="81"/>
      <c r="U2011" s="81"/>
    </row>
    <row r="2012" s="72" customFormat="1" customHeight="1" spans="2:21">
      <c r="B2012" s="73"/>
      <c r="C2012" s="74"/>
      <c r="D2012" s="74"/>
      <c r="E2012" s="74"/>
      <c r="F2012" s="75"/>
      <c r="G2012" s="76"/>
      <c r="H2012" s="77"/>
      <c r="I2012" s="108" t="str">
        <f>IF(B2012="","",_xlfn.XLOOKUP(N2012,#REF!,#REF!))</f>
        <v/>
      </c>
      <c r="J2012" s="105" t="str">
        <f>IF(B2012="","",_xlfn.XLOOKUP(N2012,#REF!,芝麻工资表!B:B))</f>
        <v/>
      </c>
      <c r="K2012" s="105" t="str">
        <f t="shared" si="186"/>
        <v/>
      </c>
      <c r="L2012" s="105" t="str">
        <f t="shared" si="187"/>
        <v/>
      </c>
      <c r="M2012" s="105" t="str">
        <f>IF(Q2012="","",_xlfn.XLOOKUP(Q2012,立项!W:W,立项!H:H))</f>
        <v/>
      </c>
      <c r="N2012" s="109" t="str">
        <f t="shared" si="188"/>
        <v/>
      </c>
      <c r="O2012" s="109" t="str">
        <f t="shared" si="189"/>
        <v/>
      </c>
      <c r="P2012" s="110" t="str">
        <f t="shared" si="190"/>
        <v/>
      </c>
      <c r="Q2012" s="114" t="str">
        <f t="shared" si="191"/>
        <v/>
      </c>
      <c r="R2012" s="82"/>
      <c r="S2012" s="81"/>
      <c r="T2012" s="81"/>
      <c r="U2012" s="81"/>
    </row>
    <row r="2013" s="72" customFormat="1" customHeight="1" spans="2:21">
      <c r="B2013" s="73"/>
      <c r="C2013" s="74"/>
      <c r="D2013" s="74"/>
      <c r="E2013" s="74"/>
      <c r="F2013" s="75"/>
      <c r="G2013" s="76"/>
      <c r="H2013" s="77"/>
      <c r="I2013" s="108" t="str">
        <f>IF(B2013="","",_xlfn.XLOOKUP(N2013,#REF!,#REF!))</f>
        <v/>
      </c>
      <c r="J2013" s="105" t="str">
        <f>IF(B2013="","",_xlfn.XLOOKUP(N2013,#REF!,芝麻工资表!B:B))</f>
        <v/>
      </c>
      <c r="K2013" s="105" t="str">
        <f t="shared" si="186"/>
        <v/>
      </c>
      <c r="L2013" s="105" t="str">
        <f t="shared" si="187"/>
        <v/>
      </c>
      <c r="M2013" s="105" t="str">
        <f>IF(Q2013="","",_xlfn.XLOOKUP(Q2013,立项!W:W,立项!H:H))</f>
        <v/>
      </c>
      <c r="N2013" s="109" t="str">
        <f t="shared" si="188"/>
        <v/>
      </c>
      <c r="O2013" s="109" t="str">
        <f t="shared" si="189"/>
        <v/>
      </c>
      <c r="P2013" s="110" t="str">
        <f t="shared" si="190"/>
        <v/>
      </c>
      <c r="Q2013" s="114" t="str">
        <f t="shared" si="191"/>
        <v/>
      </c>
      <c r="R2013" s="82"/>
      <c r="S2013" s="81"/>
      <c r="T2013" s="81"/>
      <c r="U2013" s="81"/>
    </row>
    <row r="2014" s="72" customFormat="1" customHeight="1" spans="2:21">
      <c r="B2014" s="73"/>
      <c r="C2014" s="74"/>
      <c r="D2014" s="74"/>
      <c r="E2014" s="74"/>
      <c r="F2014" s="75"/>
      <c r="G2014" s="76"/>
      <c r="H2014" s="77"/>
      <c r="I2014" s="108" t="str">
        <f>IF(B2014="","",_xlfn.XLOOKUP(N2014,#REF!,#REF!))</f>
        <v/>
      </c>
      <c r="J2014" s="105" t="str">
        <f>IF(B2014="","",_xlfn.XLOOKUP(N2014,#REF!,芝麻工资表!B:B))</f>
        <v/>
      </c>
      <c r="K2014" s="105" t="str">
        <f t="shared" si="186"/>
        <v/>
      </c>
      <c r="L2014" s="105" t="str">
        <f t="shared" si="187"/>
        <v/>
      </c>
      <c r="M2014" s="105" t="str">
        <f>IF(Q2014="","",_xlfn.XLOOKUP(Q2014,立项!W:W,立项!H:H))</f>
        <v/>
      </c>
      <c r="N2014" s="109" t="str">
        <f t="shared" si="188"/>
        <v/>
      </c>
      <c r="O2014" s="109" t="str">
        <f t="shared" si="189"/>
        <v/>
      </c>
      <c r="P2014" s="110" t="str">
        <f t="shared" si="190"/>
        <v/>
      </c>
      <c r="Q2014" s="114" t="str">
        <f t="shared" si="191"/>
        <v/>
      </c>
      <c r="R2014" s="82"/>
      <c r="S2014" s="81"/>
      <c r="T2014" s="81"/>
      <c r="U2014" s="81"/>
    </row>
    <row r="2015" s="72" customFormat="1" customHeight="1" spans="2:21">
      <c r="B2015" s="73"/>
      <c r="C2015" s="74"/>
      <c r="D2015" s="74"/>
      <c r="E2015" s="74"/>
      <c r="F2015" s="75"/>
      <c r="G2015" s="76"/>
      <c r="H2015" s="77"/>
      <c r="I2015" s="108" t="str">
        <f>IF(B2015="","",_xlfn.XLOOKUP(N2015,#REF!,#REF!))</f>
        <v/>
      </c>
      <c r="J2015" s="105" t="str">
        <f>IF(B2015="","",_xlfn.XLOOKUP(N2015,#REF!,芝麻工资表!B:B))</f>
        <v/>
      </c>
      <c r="K2015" s="105" t="str">
        <f t="shared" si="186"/>
        <v/>
      </c>
      <c r="L2015" s="105" t="str">
        <f t="shared" si="187"/>
        <v/>
      </c>
      <c r="M2015" s="105" t="str">
        <f>IF(Q2015="","",_xlfn.XLOOKUP(Q2015,立项!W:W,立项!H:H))</f>
        <v/>
      </c>
      <c r="N2015" s="109" t="str">
        <f t="shared" si="188"/>
        <v/>
      </c>
      <c r="O2015" s="109" t="str">
        <f t="shared" si="189"/>
        <v/>
      </c>
      <c r="P2015" s="110" t="str">
        <f t="shared" si="190"/>
        <v/>
      </c>
      <c r="Q2015" s="114" t="str">
        <f t="shared" si="191"/>
        <v/>
      </c>
      <c r="R2015" s="82"/>
      <c r="S2015" s="81"/>
      <c r="T2015" s="81"/>
      <c r="U2015" s="81"/>
    </row>
    <row r="2016" s="72" customFormat="1" customHeight="1" spans="2:21">
      <c r="B2016" s="73"/>
      <c r="C2016" s="74"/>
      <c r="D2016" s="74"/>
      <c r="E2016" s="74"/>
      <c r="F2016" s="75"/>
      <c r="G2016" s="76"/>
      <c r="H2016" s="77"/>
      <c r="I2016" s="108" t="str">
        <f>IF(B2016="","",_xlfn.XLOOKUP(N2016,#REF!,#REF!))</f>
        <v/>
      </c>
      <c r="J2016" s="105" t="str">
        <f>IF(B2016="","",_xlfn.XLOOKUP(N2016,#REF!,芝麻工资表!B:B))</f>
        <v/>
      </c>
      <c r="K2016" s="105" t="str">
        <f t="shared" si="186"/>
        <v/>
      </c>
      <c r="L2016" s="105" t="str">
        <f t="shared" si="187"/>
        <v/>
      </c>
      <c r="M2016" s="105" t="str">
        <f>IF(Q2016="","",_xlfn.XLOOKUP(Q2016,立项!W:W,立项!H:H))</f>
        <v/>
      </c>
      <c r="N2016" s="109" t="str">
        <f t="shared" si="188"/>
        <v/>
      </c>
      <c r="O2016" s="109" t="str">
        <f t="shared" si="189"/>
        <v/>
      </c>
      <c r="P2016" s="110" t="str">
        <f t="shared" si="190"/>
        <v/>
      </c>
      <c r="Q2016" s="114" t="str">
        <f t="shared" si="191"/>
        <v/>
      </c>
      <c r="R2016" s="82"/>
      <c r="S2016" s="81"/>
      <c r="T2016" s="81"/>
      <c r="U2016" s="81"/>
    </row>
    <row r="2017" s="72" customFormat="1" customHeight="1" spans="2:21">
      <c r="B2017" s="73"/>
      <c r="C2017" s="74"/>
      <c r="D2017" s="74"/>
      <c r="E2017" s="74"/>
      <c r="F2017" s="75"/>
      <c r="G2017" s="76"/>
      <c r="H2017" s="77"/>
      <c r="I2017" s="108" t="str">
        <f>IF(B2017="","",_xlfn.XLOOKUP(N2017,#REF!,#REF!))</f>
        <v/>
      </c>
      <c r="J2017" s="105" t="str">
        <f>IF(B2017="","",_xlfn.XLOOKUP(N2017,#REF!,芝麻工资表!B:B))</f>
        <v/>
      </c>
      <c r="K2017" s="105" t="str">
        <f t="shared" si="186"/>
        <v/>
      </c>
      <c r="L2017" s="105" t="str">
        <f t="shared" si="187"/>
        <v/>
      </c>
      <c r="M2017" s="105" t="str">
        <f>IF(Q2017="","",_xlfn.XLOOKUP(Q2017,立项!W:W,立项!H:H))</f>
        <v/>
      </c>
      <c r="N2017" s="109" t="str">
        <f t="shared" si="188"/>
        <v/>
      </c>
      <c r="O2017" s="109" t="str">
        <f t="shared" si="189"/>
        <v/>
      </c>
      <c r="P2017" s="110" t="str">
        <f t="shared" si="190"/>
        <v/>
      </c>
      <c r="Q2017" s="114" t="str">
        <f t="shared" si="191"/>
        <v/>
      </c>
      <c r="R2017" s="82"/>
      <c r="S2017" s="81"/>
      <c r="T2017" s="81"/>
      <c r="U2017" s="81"/>
    </row>
    <row r="2018" s="72" customFormat="1" customHeight="1" spans="2:21">
      <c r="B2018" s="73"/>
      <c r="C2018" s="74"/>
      <c r="D2018" s="74"/>
      <c r="E2018" s="74"/>
      <c r="F2018" s="75"/>
      <c r="G2018" s="76"/>
      <c r="H2018" s="77"/>
      <c r="I2018" s="108" t="str">
        <f>IF(B2018="","",_xlfn.XLOOKUP(N2018,#REF!,#REF!))</f>
        <v/>
      </c>
      <c r="J2018" s="105" t="str">
        <f>IF(B2018="","",_xlfn.XLOOKUP(N2018,#REF!,芝麻工资表!B:B))</f>
        <v/>
      </c>
      <c r="K2018" s="105" t="str">
        <f t="shared" si="186"/>
        <v/>
      </c>
      <c r="L2018" s="105" t="str">
        <f t="shared" si="187"/>
        <v/>
      </c>
      <c r="M2018" s="105" t="str">
        <f>IF(Q2018="","",_xlfn.XLOOKUP(Q2018,立项!W:W,立项!H:H))</f>
        <v/>
      </c>
      <c r="N2018" s="109" t="str">
        <f t="shared" si="188"/>
        <v/>
      </c>
      <c r="O2018" s="109" t="str">
        <f t="shared" si="189"/>
        <v/>
      </c>
      <c r="P2018" s="110" t="str">
        <f t="shared" si="190"/>
        <v/>
      </c>
      <c r="Q2018" s="114" t="str">
        <f t="shared" si="191"/>
        <v/>
      </c>
      <c r="R2018" s="82"/>
      <c r="S2018" s="81"/>
      <c r="T2018" s="81"/>
      <c r="U2018" s="81"/>
    </row>
    <row r="2019" s="72" customFormat="1" customHeight="1" spans="2:21">
      <c r="B2019" s="73"/>
      <c r="C2019" s="74"/>
      <c r="D2019" s="74"/>
      <c r="E2019" s="74"/>
      <c r="F2019" s="75"/>
      <c r="G2019" s="76"/>
      <c r="H2019" s="77"/>
      <c r="I2019" s="108" t="str">
        <f>IF(B2019="","",_xlfn.XLOOKUP(N2019,#REF!,#REF!))</f>
        <v/>
      </c>
      <c r="J2019" s="105" t="str">
        <f>IF(B2019="","",_xlfn.XLOOKUP(N2019,#REF!,芝麻工资表!B:B))</f>
        <v/>
      </c>
      <c r="K2019" s="105" t="str">
        <f t="shared" si="186"/>
        <v/>
      </c>
      <c r="L2019" s="105" t="str">
        <f t="shared" si="187"/>
        <v/>
      </c>
      <c r="M2019" s="105" t="str">
        <f>IF(Q2019="","",_xlfn.XLOOKUP(Q2019,立项!W:W,立项!H:H))</f>
        <v/>
      </c>
      <c r="N2019" s="109" t="str">
        <f t="shared" si="188"/>
        <v/>
      </c>
      <c r="O2019" s="109" t="str">
        <f t="shared" si="189"/>
        <v/>
      </c>
      <c r="P2019" s="110" t="str">
        <f t="shared" si="190"/>
        <v/>
      </c>
      <c r="Q2019" s="114" t="str">
        <f t="shared" si="191"/>
        <v/>
      </c>
      <c r="R2019" s="82"/>
      <c r="S2019" s="81"/>
      <c r="T2019" s="81"/>
      <c r="U2019" s="81"/>
    </row>
    <row r="2020" s="72" customFormat="1" customHeight="1" spans="2:21">
      <c r="B2020" s="73"/>
      <c r="C2020" s="74"/>
      <c r="D2020" s="74"/>
      <c r="E2020" s="74"/>
      <c r="F2020" s="75"/>
      <c r="G2020" s="76"/>
      <c r="H2020" s="77"/>
      <c r="I2020" s="108" t="str">
        <f>IF(B2020="","",_xlfn.XLOOKUP(N2020,#REF!,#REF!))</f>
        <v/>
      </c>
      <c r="J2020" s="105" t="str">
        <f>IF(B2020="","",_xlfn.XLOOKUP(N2020,#REF!,芝麻工资表!B:B))</f>
        <v/>
      </c>
      <c r="K2020" s="105" t="str">
        <f t="shared" si="186"/>
        <v/>
      </c>
      <c r="L2020" s="105" t="str">
        <f t="shared" si="187"/>
        <v/>
      </c>
      <c r="M2020" s="105" t="str">
        <f>IF(Q2020="","",_xlfn.XLOOKUP(Q2020,立项!W:W,立项!H:H))</f>
        <v/>
      </c>
      <c r="N2020" s="109" t="str">
        <f t="shared" si="188"/>
        <v/>
      </c>
      <c r="O2020" s="109" t="str">
        <f t="shared" si="189"/>
        <v/>
      </c>
      <c r="P2020" s="110" t="str">
        <f t="shared" si="190"/>
        <v/>
      </c>
      <c r="Q2020" s="114" t="str">
        <f t="shared" si="191"/>
        <v/>
      </c>
      <c r="R2020" s="82"/>
      <c r="S2020" s="81"/>
      <c r="T2020" s="81"/>
      <c r="U2020" s="81"/>
    </row>
    <row r="2021" s="72" customFormat="1" customHeight="1" spans="2:21">
      <c r="B2021" s="73"/>
      <c r="C2021" s="74"/>
      <c r="D2021" s="74"/>
      <c r="E2021" s="74"/>
      <c r="F2021" s="75"/>
      <c r="G2021" s="76"/>
      <c r="H2021" s="77"/>
      <c r="I2021" s="108" t="str">
        <f>IF(B2021="","",_xlfn.XLOOKUP(N2021,#REF!,#REF!))</f>
        <v/>
      </c>
      <c r="J2021" s="105" t="str">
        <f>IF(B2021="","",_xlfn.XLOOKUP(N2021,#REF!,芝麻工资表!B:B))</f>
        <v/>
      </c>
      <c r="K2021" s="105" t="str">
        <f t="shared" si="186"/>
        <v/>
      </c>
      <c r="L2021" s="105" t="str">
        <f t="shared" si="187"/>
        <v/>
      </c>
      <c r="M2021" s="105" t="str">
        <f>IF(Q2021="","",_xlfn.XLOOKUP(Q2021,立项!W:W,立项!H:H))</f>
        <v/>
      </c>
      <c r="N2021" s="109" t="str">
        <f t="shared" si="188"/>
        <v/>
      </c>
      <c r="O2021" s="109" t="str">
        <f t="shared" si="189"/>
        <v/>
      </c>
      <c r="P2021" s="110" t="str">
        <f t="shared" si="190"/>
        <v/>
      </c>
      <c r="Q2021" s="114" t="str">
        <f t="shared" si="191"/>
        <v/>
      </c>
      <c r="R2021" s="82"/>
      <c r="S2021" s="81"/>
      <c r="T2021" s="81"/>
      <c r="U2021" s="81"/>
    </row>
    <row r="2022" s="72" customFormat="1" customHeight="1" spans="2:21">
      <c r="B2022" s="73"/>
      <c r="C2022" s="74"/>
      <c r="D2022" s="74"/>
      <c r="E2022" s="74"/>
      <c r="F2022" s="75"/>
      <c r="G2022" s="76"/>
      <c r="H2022" s="77"/>
      <c r="I2022" s="108" t="str">
        <f>IF(B2022="","",_xlfn.XLOOKUP(N2022,#REF!,#REF!))</f>
        <v/>
      </c>
      <c r="J2022" s="105" t="str">
        <f>IF(B2022="","",_xlfn.XLOOKUP(N2022,#REF!,芝麻工资表!B:B))</f>
        <v/>
      </c>
      <c r="K2022" s="105" t="str">
        <f t="shared" si="186"/>
        <v/>
      </c>
      <c r="L2022" s="105" t="str">
        <f t="shared" si="187"/>
        <v/>
      </c>
      <c r="M2022" s="105" t="str">
        <f>IF(Q2022="","",_xlfn.XLOOKUP(Q2022,立项!W:W,立项!H:H))</f>
        <v/>
      </c>
      <c r="N2022" s="109" t="str">
        <f t="shared" si="188"/>
        <v/>
      </c>
      <c r="O2022" s="109" t="str">
        <f t="shared" si="189"/>
        <v/>
      </c>
      <c r="P2022" s="110" t="str">
        <f t="shared" si="190"/>
        <v/>
      </c>
      <c r="Q2022" s="114" t="str">
        <f t="shared" si="191"/>
        <v/>
      </c>
      <c r="R2022" s="82"/>
      <c r="S2022" s="81"/>
      <c r="T2022" s="81"/>
      <c r="U2022" s="81"/>
    </row>
    <row r="2023" s="72" customFormat="1" customHeight="1" spans="2:21">
      <c r="B2023" s="73"/>
      <c r="C2023" s="74"/>
      <c r="D2023" s="74"/>
      <c r="E2023" s="74"/>
      <c r="F2023" s="75"/>
      <c r="G2023" s="76"/>
      <c r="H2023" s="77"/>
      <c r="I2023" s="108" t="str">
        <f>IF(B2023="","",_xlfn.XLOOKUP(N2023,#REF!,#REF!))</f>
        <v/>
      </c>
      <c r="J2023" s="105" t="str">
        <f>IF(B2023="","",_xlfn.XLOOKUP(N2023,#REF!,芝麻工资表!B:B))</f>
        <v/>
      </c>
      <c r="K2023" s="105" t="str">
        <f t="shared" si="186"/>
        <v/>
      </c>
      <c r="L2023" s="105" t="str">
        <f t="shared" si="187"/>
        <v/>
      </c>
      <c r="M2023" s="105" t="str">
        <f>IF(Q2023="","",_xlfn.XLOOKUP(Q2023,立项!W:W,立项!H:H))</f>
        <v/>
      </c>
      <c r="N2023" s="109" t="str">
        <f t="shared" si="188"/>
        <v/>
      </c>
      <c r="O2023" s="109" t="str">
        <f t="shared" si="189"/>
        <v/>
      </c>
      <c r="P2023" s="110" t="str">
        <f t="shared" si="190"/>
        <v/>
      </c>
      <c r="Q2023" s="114" t="str">
        <f t="shared" si="191"/>
        <v/>
      </c>
      <c r="R2023" s="82"/>
      <c r="S2023" s="81"/>
      <c r="T2023" s="81"/>
      <c r="U2023" s="81"/>
    </row>
    <row r="2024" s="72" customFormat="1" customHeight="1" spans="2:21">
      <c r="B2024" s="73"/>
      <c r="C2024" s="74"/>
      <c r="D2024" s="74"/>
      <c r="E2024" s="74"/>
      <c r="F2024" s="75"/>
      <c r="G2024" s="76"/>
      <c r="H2024" s="77"/>
      <c r="I2024" s="108" t="str">
        <f>IF(B2024="","",_xlfn.XLOOKUP(N2024,#REF!,#REF!))</f>
        <v/>
      </c>
      <c r="J2024" s="105" t="str">
        <f>IF(B2024="","",_xlfn.XLOOKUP(N2024,#REF!,芝麻工资表!B:B))</f>
        <v/>
      </c>
      <c r="K2024" s="105" t="str">
        <f t="shared" si="186"/>
        <v/>
      </c>
      <c r="L2024" s="105" t="str">
        <f t="shared" si="187"/>
        <v/>
      </c>
      <c r="M2024" s="105" t="str">
        <f>IF(Q2024="","",_xlfn.XLOOKUP(Q2024,立项!W:W,立项!H:H))</f>
        <v/>
      </c>
      <c r="N2024" s="109" t="str">
        <f t="shared" si="188"/>
        <v/>
      </c>
      <c r="O2024" s="109" t="str">
        <f t="shared" si="189"/>
        <v/>
      </c>
      <c r="P2024" s="110" t="str">
        <f t="shared" si="190"/>
        <v/>
      </c>
      <c r="Q2024" s="114" t="str">
        <f t="shared" si="191"/>
        <v/>
      </c>
      <c r="R2024" s="82"/>
      <c r="S2024" s="81"/>
      <c r="T2024" s="81"/>
      <c r="U2024" s="81"/>
    </row>
    <row r="2025" s="72" customFormat="1" customHeight="1" spans="2:21">
      <c r="B2025" s="73"/>
      <c r="C2025" s="74"/>
      <c r="D2025" s="74"/>
      <c r="E2025" s="74"/>
      <c r="F2025" s="75"/>
      <c r="G2025" s="76"/>
      <c r="H2025" s="77"/>
      <c r="I2025" s="108" t="str">
        <f>IF(B2025="","",_xlfn.XLOOKUP(N2025,#REF!,#REF!))</f>
        <v/>
      </c>
      <c r="J2025" s="105" t="str">
        <f>IF(B2025="","",_xlfn.XLOOKUP(N2025,#REF!,芝麻工资表!B:B))</f>
        <v/>
      </c>
      <c r="K2025" s="105" t="str">
        <f t="shared" si="186"/>
        <v/>
      </c>
      <c r="L2025" s="105" t="str">
        <f t="shared" si="187"/>
        <v/>
      </c>
      <c r="M2025" s="105" t="str">
        <f>IF(Q2025="","",_xlfn.XLOOKUP(Q2025,立项!W:W,立项!H:H))</f>
        <v/>
      </c>
      <c r="N2025" s="109" t="str">
        <f t="shared" si="188"/>
        <v/>
      </c>
      <c r="O2025" s="109" t="str">
        <f t="shared" si="189"/>
        <v/>
      </c>
      <c r="P2025" s="110" t="str">
        <f t="shared" si="190"/>
        <v/>
      </c>
      <c r="Q2025" s="114" t="str">
        <f t="shared" si="191"/>
        <v/>
      </c>
      <c r="R2025" s="82"/>
      <c r="S2025" s="81"/>
      <c r="T2025" s="81"/>
      <c r="U2025" s="81"/>
    </row>
    <row r="2026" s="72" customFormat="1" customHeight="1" spans="2:21">
      <c r="B2026" s="73"/>
      <c r="C2026" s="74"/>
      <c r="D2026" s="74"/>
      <c r="E2026" s="74"/>
      <c r="F2026" s="75"/>
      <c r="G2026" s="76"/>
      <c r="H2026" s="77"/>
      <c r="I2026" s="108" t="str">
        <f>IF(B2026="","",_xlfn.XLOOKUP(N2026,#REF!,#REF!))</f>
        <v/>
      </c>
      <c r="J2026" s="105" t="str">
        <f>IF(B2026="","",_xlfn.XLOOKUP(N2026,#REF!,芝麻工资表!B:B))</f>
        <v/>
      </c>
      <c r="K2026" s="105" t="str">
        <f t="shared" si="186"/>
        <v/>
      </c>
      <c r="L2026" s="105" t="str">
        <f t="shared" si="187"/>
        <v/>
      </c>
      <c r="M2026" s="105" t="str">
        <f>IF(Q2026="","",_xlfn.XLOOKUP(Q2026,立项!W:W,立项!H:H))</f>
        <v/>
      </c>
      <c r="N2026" s="109" t="str">
        <f t="shared" si="188"/>
        <v/>
      </c>
      <c r="O2026" s="109" t="str">
        <f t="shared" si="189"/>
        <v/>
      </c>
      <c r="P2026" s="110" t="str">
        <f t="shared" si="190"/>
        <v/>
      </c>
      <c r="Q2026" s="114" t="str">
        <f t="shared" si="191"/>
        <v/>
      </c>
      <c r="R2026" s="82"/>
      <c r="S2026" s="81"/>
      <c r="T2026" s="81"/>
      <c r="U2026" s="81"/>
    </row>
    <row r="2027" s="72" customFormat="1" customHeight="1" spans="2:21">
      <c r="B2027" s="73"/>
      <c r="C2027" s="74"/>
      <c r="D2027" s="74"/>
      <c r="E2027" s="74"/>
      <c r="F2027" s="75"/>
      <c r="G2027" s="76"/>
      <c r="H2027" s="77"/>
      <c r="I2027" s="108" t="str">
        <f>IF(B2027="","",_xlfn.XLOOKUP(N2027,#REF!,#REF!))</f>
        <v/>
      </c>
      <c r="J2027" s="105" t="str">
        <f>IF(B2027="","",_xlfn.XLOOKUP(N2027,#REF!,芝麻工资表!B:B))</f>
        <v/>
      </c>
      <c r="K2027" s="105" t="str">
        <f t="shared" si="186"/>
        <v/>
      </c>
      <c r="L2027" s="105" t="str">
        <f t="shared" si="187"/>
        <v/>
      </c>
      <c r="M2027" s="105" t="str">
        <f>IF(Q2027="","",_xlfn.XLOOKUP(Q2027,立项!W:W,立项!H:H))</f>
        <v/>
      </c>
      <c r="N2027" s="109" t="str">
        <f t="shared" si="188"/>
        <v/>
      </c>
      <c r="O2027" s="109" t="str">
        <f t="shared" si="189"/>
        <v/>
      </c>
      <c r="P2027" s="110" t="str">
        <f t="shared" si="190"/>
        <v/>
      </c>
      <c r="Q2027" s="114" t="str">
        <f t="shared" si="191"/>
        <v/>
      </c>
      <c r="R2027" s="82"/>
      <c r="S2027" s="81"/>
      <c r="T2027" s="81"/>
      <c r="U2027" s="81"/>
    </row>
    <row r="2028" s="72" customFormat="1" customHeight="1" spans="2:21">
      <c r="B2028" s="73"/>
      <c r="C2028" s="74"/>
      <c r="D2028" s="74"/>
      <c r="E2028" s="74"/>
      <c r="F2028" s="75"/>
      <c r="G2028" s="76"/>
      <c r="H2028" s="77"/>
      <c r="I2028" s="108" t="str">
        <f>IF(B2028="","",_xlfn.XLOOKUP(N2028,#REF!,#REF!))</f>
        <v/>
      </c>
      <c r="J2028" s="105" t="str">
        <f>IF(B2028="","",_xlfn.XLOOKUP(N2028,#REF!,芝麻工资表!B:B))</f>
        <v/>
      </c>
      <c r="K2028" s="105" t="str">
        <f t="shared" si="186"/>
        <v/>
      </c>
      <c r="L2028" s="105" t="str">
        <f t="shared" si="187"/>
        <v/>
      </c>
      <c r="M2028" s="105" t="str">
        <f>IF(Q2028="","",_xlfn.XLOOKUP(Q2028,立项!W:W,立项!H:H))</f>
        <v/>
      </c>
      <c r="N2028" s="109" t="str">
        <f t="shared" si="188"/>
        <v/>
      </c>
      <c r="O2028" s="109" t="str">
        <f t="shared" si="189"/>
        <v/>
      </c>
      <c r="P2028" s="110" t="str">
        <f t="shared" si="190"/>
        <v/>
      </c>
      <c r="Q2028" s="114" t="str">
        <f t="shared" si="191"/>
        <v/>
      </c>
      <c r="R2028" s="82"/>
      <c r="S2028" s="81"/>
      <c r="T2028" s="81"/>
      <c r="U2028" s="81"/>
    </row>
    <row r="2029" s="72" customFormat="1" customHeight="1" spans="2:21">
      <c r="B2029" s="73"/>
      <c r="C2029" s="74"/>
      <c r="D2029" s="74"/>
      <c r="E2029" s="74"/>
      <c r="F2029" s="75"/>
      <c r="G2029" s="76"/>
      <c r="H2029" s="77"/>
      <c r="I2029" s="108" t="str">
        <f>IF(B2029="","",_xlfn.XLOOKUP(N2029,#REF!,#REF!))</f>
        <v/>
      </c>
      <c r="J2029" s="105" t="str">
        <f>IF(B2029="","",_xlfn.XLOOKUP(N2029,#REF!,芝麻工资表!B:B))</f>
        <v/>
      </c>
      <c r="K2029" s="105" t="str">
        <f t="shared" si="186"/>
        <v/>
      </c>
      <c r="L2029" s="105" t="str">
        <f t="shared" si="187"/>
        <v/>
      </c>
      <c r="M2029" s="105" t="str">
        <f>IF(Q2029="","",_xlfn.XLOOKUP(Q2029,立项!W:W,立项!H:H))</f>
        <v/>
      </c>
      <c r="N2029" s="109" t="str">
        <f t="shared" si="188"/>
        <v/>
      </c>
      <c r="O2029" s="109" t="str">
        <f t="shared" si="189"/>
        <v/>
      </c>
      <c r="P2029" s="110" t="str">
        <f t="shared" si="190"/>
        <v/>
      </c>
      <c r="Q2029" s="114" t="str">
        <f t="shared" si="191"/>
        <v/>
      </c>
      <c r="R2029" s="82"/>
      <c r="S2029" s="81"/>
      <c r="T2029" s="81"/>
      <c r="U2029" s="81"/>
    </row>
    <row r="2030" s="72" customFormat="1" customHeight="1" spans="2:21">
      <c r="B2030" s="73"/>
      <c r="C2030" s="74"/>
      <c r="D2030" s="74"/>
      <c r="E2030" s="74"/>
      <c r="F2030" s="75"/>
      <c r="G2030" s="76"/>
      <c r="H2030" s="77"/>
      <c r="I2030" s="108" t="str">
        <f>IF(B2030="","",_xlfn.XLOOKUP(N2030,#REF!,#REF!))</f>
        <v/>
      </c>
      <c r="J2030" s="105" t="str">
        <f>IF(B2030="","",_xlfn.XLOOKUP(N2030,#REF!,芝麻工资表!B:B))</f>
        <v/>
      </c>
      <c r="K2030" s="105" t="str">
        <f t="shared" si="186"/>
        <v/>
      </c>
      <c r="L2030" s="105" t="str">
        <f t="shared" si="187"/>
        <v/>
      </c>
      <c r="M2030" s="105" t="str">
        <f>IF(Q2030="","",_xlfn.XLOOKUP(Q2030,立项!W:W,立项!H:H))</f>
        <v/>
      </c>
      <c r="N2030" s="109" t="str">
        <f t="shared" si="188"/>
        <v/>
      </c>
      <c r="O2030" s="109" t="str">
        <f t="shared" si="189"/>
        <v/>
      </c>
      <c r="P2030" s="110" t="str">
        <f t="shared" si="190"/>
        <v/>
      </c>
      <c r="Q2030" s="114" t="str">
        <f t="shared" si="191"/>
        <v/>
      </c>
      <c r="R2030" s="82"/>
      <c r="S2030" s="81"/>
      <c r="T2030" s="81"/>
      <c r="U2030" s="81"/>
    </row>
    <row r="2031" s="72" customFormat="1" customHeight="1" spans="2:21">
      <c r="B2031" s="73"/>
      <c r="C2031" s="74"/>
      <c r="D2031" s="74"/>
      <c r="E2031" s="74"/>
      <c r="F2031" s="75"/>
      <c r="G2031" s="76"/>
      <c r="H2031" s="77"/>
      <c r="I2031" s="108" t="str">
        <f>IF(B2031="","",_xlfn.XLOOKUP(N2031,#REF!,#REF!))</f>
        <v/>
      </c>
      <c r="J2031" s="105" t="str">
        <f>IF(B2031="","",_xlfn.XLOOKUP(N2031,#REF!,芝麻工资表!B:B))</f>
        <v/>
      </c>
      <c r="K2031" s="105" t="str">
        <f t="shared" si="186"/>
        <v/>
      </c>
      <c r="L2031" s="105" t="str">
        <f t="shared" si="187"/>
        <v/>
      </c>
      <c r="M2031" s="105" t="str">
        <f>IF(Q2031="","",_xlfn.XLOOKUP(Q2031,立项!W:W,立项!H:H))</f>
        <v/>
      </c>
      <c r="N2031" s="109" t="str">
        <f t="shared" si="188"/>
        <v/>
      </c>
      <c r="O2031" s="109" t="str">
        <f t="shared" si="189"/>
        <v/>
      </c>
      <c r="P2031" s="110" t="str">
        <f t="shared" si="190"/>
        <v/>
      </c>
      <c r="Q2031" s="114" t="str">
        <f t="shared" si="191"/>
        <v/>
      </c>
      <c r="R2031" s="82"/>
      <c r="S2031" s="81"/>
      <c r="T2031" s="81"/>
      <c r="U2031" s="81"/>
    </row>
    <row r="2032" s="72" customFormat="1" customHeight="1" spans="2:21">
      <c r="B2032" s="73"/>
      <c r="C2032" s="74"/>
      <c r="D2032" s="74"/>
      <c r="E2032" s="74"/>
      <c r="F2032" s="75"/>
      <c r="G2032" s="76"/>
      <c r="H2032" s="77"/>
      <c r="I2032" s="108" t="str">
        <f>IF(B2032="","",_xlfn.XLOOKUP(N2032,#REF!,#REF!))</f>
        <v/>
      </c>
      <c r="J2032" s="105" t="str">
        <f>IF(B2032="","",_xlfn.XLOOKUP(N2032,#REF!,芝麻工资表!B:B))</f>
        <v/>
      </c>
      <c r="K2032" s="105" t="str">
        <f t="shared" si="186"/>
        <v/>
      </c>
      <c r="L2032" s="105" t="str">
        <f t="shared" si="187"/>
        <v/>
      </c>
      <c r="M2032" s="105" t="str">
        <f>IF(Q2032="","",_xlfn.XLOOKUP(Q2032,立项!W:W,立项!H:H))</f>
        <v/>
      </c>
      <c r="N2032" s="109" t="str">
        <f t="shared" si="188"/>
        <v/>
      </c>
      <c r="O2032" s="109" t="str">
        <f t="shared" si="189"/>
        <v/>
      </c>
      <c r="P2032" s="110" t="str">
        <f t="shared" si="190"/>
        <v/>
      </c>
      <c r="Q2032" s="114" t="str">
        <f t="shared" si="191"/>
        <v/>
      </c>
      <c r="R2032" s="82"/>
      <c r="S2032" s="81"/>
      <c r="T2032" s="81"/>
      <c r="U2032" s="81"/>
    </row>
    <row r="2033" s="72" customFormat="1" customHeight="1" spans="2:21">
      <c r="B2033" s="73"/>
      <c r="C2033" s="74"/>
      <c r="D2033" s="74"/>
      <c r="E2033" s="74"/>
      <c r="F2033" s="75"/>
      <c r="G2033" s="76"/>
      <c r="H2033" s="77"/>
      <c r="I2033" s="108" t="str">
        <f>IF(B2033="","",_xlfn.XLOOKUP(N2033,#REF!,#REF!))</f>
        <v/>
      </c>
      <c r="J2033" s="105" t="str">
        <f>IF(B2033="","",_xlfn.XLOOKUP(N2033,#REF!,芝麻工资表!B:B))</f>
        <v/>
      </c>
      <c r="K2033" s="105" t="str">
        <f t="shared" si="186"/>
        <v/>
      </c>
      <c r="L2033" s="105" t="str">
        <f t="shared" si="187"/>
        <v/>
      </c>
      <c r="M2033" s="105" t="str">
        <f>IF(Q2033="","",_xlfn.XLOOKUP(Q2033,立项!W:W,立项!H:H))</f>
        <v/>
      </c>
      <c r="N2033" s="109" t="str">
        <f t="shared" si="188"/>
        <v/>
      </c>
      <c r="O2033" s="109" t="str">
        <f t="shared" si="189"/>
        <v/>
      </c>
      <c r="P2033" s="110" t="str">
        <f t="shared" si="190"/>
        <v/>
      </c>
      <c r="Q2033" s="114" t="str">
        <f t="shared" si="191"/>
        <v/>
      </c>
      <c r="R2033" s="82"/>
      <c r="S2033" s="81"/>
      <c r="T2033" s="81"/>
      <c r="U2033" s="81"/>
    </row>
    <row r="2034" s="72" customFormat="1" customHeight="1" spans="2:21">
      <c r="B2034" s="73"/>
      <c r="C2034" s="74"/>
      <c r="D2034" s="74"/>
      <c r="E2034" s="74"/>
      <c r="F2034" s="75"/>
      <c r="G2034" s="76"/>
      <c r="H2034" s="77"/>
      <c r="I2034" s="108" t="str">
        <f>IF(B2034="","",_xlfn.XLOOKUP(N2034,#REF!,#REF!))</f>
        <v/>
      </c>
      <c r="J2034" s="105" t="str">
        <f>IF(B2034="","",_xlfn.XLOOKUP(N2034,#REF!,芝麻工资表!B:B))</f>
        <v/>
      </c>
      <c r="K2034" s="105" t="str">
        <f t="shared" si="186"/>
        <v/>
      </c>
      <c r="L2034" s="105" t="str">
        <f t="shared" si="187"/>
        <v/>
      </c>
      <c r="M2034" s="105" t="str">
        <f>IF(Q2034="","",_xlfn.XLOOKUP(Q2034,立项!W:W,立项!H:H))</f>
        <v/>
      </c>
      <c r="N2034" s="109" t="str">
        <f t="shared" si="188"/>
        <v/>
      </c>
      <c r="O2034" s="109" t="str">
        <f t="shared" si="189"/>
        <v/>
      </c>
      <c r="P2034" s="110" t="str">
        <f t="shared" si="190"/>
        <v/>
      </c>
      <c r="Q2034" s="114" t="str">
        <f t="shared" si="191"/>
        <v/>
      </c>
      <c r="R2034" s="82"/>
      <c r="S2034" s="81"/>
      <c r="T2034" s="81"/>
      <c r="U2034" s="81"/>
    </row>
    <row r="2035" s="72" customFormat="1" customHeight="1" spans="2:21">
      <c r="B2035" s="73"/>
      <c r="C2035" s="74"/>
      <c r="D2035" s="74"/>
      <c r="E2035" s="74"/>
      <c r="F2035" s="75"/>
      <c r="G2035" s="76"/>
      <c r="H2035" s="77"/>
      <c r="I2035" s="108" t="str">
        <f>IF(B2035="","",_xlfn.XLOOKUP(N2035,#REF!,#REF!))</f>
        <v/>
      </c>
      <c r="J2035" s="105" t="str">
        <f>IF(B2035="","",_xlfn.XLOOKUP(N2035,#REF!,芝麻工资表!B:B))</f>
        <v/>
      </c>
      <c r="K2035" s="105" t="str">
        <f t="shared" si="186"/>
        <v/>
      </c>
      <c r="L2035" s="105" t="str">
        <f t="shared" si="187"/>
        <v/>
      </c>
      <c r="M2035" s="105" t="str">
        <f>IF(Q2035="","",_xlfn.XLOOKUP(Q2035,立项!W:W,立项!H:H))</f>
        <v/>
      </c>
      <c r="N2035" s="109" t="str">
        <f t="shared" si="188"/>
        <v/>
      </c>
      <c r="O2035" s="109" t="str">
        <f t="shared" si="189"/>
        <v/>
      </c>
      <c r="P2035" s="110" t="str">
        <f t="shared" si="190"/>
        <v/>
      </c>
      <c r="Q2035" s="114" t="str">
        <f t="shared" si="191"/>
        <v/>
      </c>
      <c r="R2035" s="82"/>
      <c r="S2035" s="81"/>
      <c r="T2035" s="81"/>
      <c r="U2035" s="81"/>
    </row>
    <row r="2036" s="72" customFormat="1" customHeight="1" spans="2:21">
      <c r="B2036" s="73"/>
      <c r="C2036" s="74"/>
      <c r="D2036" s="74"/>
      <c r="E2036" s="74"/>
      <c r="F2036" s="75"/>
      <c r="G2036" s="76"/>
      <c r="H2036" s="77"/>
      <c r="I2036" s="108" t="str">
        <f>IF(B2036="","",_xlfn.XLOOKUP(N2036,#REF!,#REF!))</f>
        <v/>
      </c>
      <c r="J2036" s="105" t="str">
        <f>IF(B2036="","",_xlfn.XLOOKUP(N2036,#REF!,芝麻工资表!B:B))</f>
        <v/>
      </c>
      <c r="K2036" s="105" t="str">
        <f t="shared" si="186"/>
        <v/>
      </c>
      <c r="L2036" s="105" t="str">
        <f t="shared" si="187"/>
        <v/>
      </c>
      <c r="M2036" s="105" t="str">
        <f>IF(Q2036="","",_xlfn.XLOOKUP(Q2036,立项!W:W,立项!H:H))</f>
        <v/>
      </c>
      <c r="N2036" s="109" t="str">
        <f t="shared" si="188"/>
        <v/>
      </c>
      <c r="O2036" s="109" t="str">
        <f t="shared" si="189"/>
        <v/>
      </c>
      <c r="P2036" s="110" t="str">
        <f t="shared" si="190"/>
        <v/>
      </c>
      <c r="Q2036" s="114" t="str">
        <f t="shared" si="191"/>
        <v/>
      </c>
      <c r="R2036" s="82"/>
      <c r="S2036" s="81"/>
      <c r="T2036" s="81"/>
      <c r="U2036" s="81"/>
    </row>
    <row r="2037" s="72" customFormat="1" customHeight="1" spans="2:21">
      <c r="B2037" s="73"/>
      <c r="C2037" s="74"/>
      <c r="D2037" s="74"/>
      <c r="E2037" s="74"/>
      <c r="F2037" s="75"/>
      <c r="G2037" s="76"/>
      <c r="H2037" s="77"/>
      <c r="I2037" s="108" t="str">
        <f>IF(B2037="","",_xlfn.XLOOKUP(N2037,#REF!,#REF!))</f>
        <v/>
      </c>
      <c r="J2037" s="105" t="str">
        <f>IF(B2037="","",_xlfn.XLOOKUP(N2037,#REF!,芝麻工资表!B:B))</f>
        <v/>
      </c>
      <c r="K2037" s="105" t="str">
        <f t="shared" si="186"/>
        <v/>
      </c>
      <c r="L2037" s="105" t="str">
        <f t="shared" si="187"/>
        <v/>
      </c>
      <c r="M2037" s="105" t="str">
        <f>IF(Q2037="","",_xlfn.XLOOKUP(Q2037,立项!W:W,立项!H:H))</f>
        <v/>
      </c>
      <c r="N2037" s="109" t="str">
        <f t="shared" si="188"/>
        <v/>
      </c>
      <c r="O2037" s="109" t="str">
        <f t="shared" si="189"/>
        <v/>
      </c>
      <c r="P2037" s="110" t="str">
        <f t="shared" si="190"/>
        <v/>
      </c>
      <c r="Q2037" s="114" t="str">
        <f t="shared" si="191"/>
        <v/>
      </c>
      <c r="R2037" s="82"/>
      <c r="S2037" s="81"/>
      <c r="T2037" s="81"/>
      <c r="U2037" s="81"/>
    </row>
    <row r="2038" s="72" customFormat="1" customHeight="1" spans="2:21">
      <c r="B2038" s="73"/>
      <c r="C2038" s="74"/>
      <c r="D2038" s="74"/>
      <c r="E2038" s="74"/>
      <c r="F2038" s="75"/>
      <c r="G2038" s="76"/>
      <c r="H2038" s="77"/>
      <c r="I2038" s="108" t="str">
        <f>IF(B2038="","",_xlfn.XLOOKUP(N2038,#REF!,#REF!))</f>
        <v/>
      </c>
      <c r="J2038" s="105" t="str">
        <f>IF(B2038="","",_xlfn.XLOOKUP(N2038,#REF!,芝麻工资表!B:B))</f>
        <v/>
      </c>
      <c r="K2038" s="105" t="str">
        <f t="shared" si="186"/>
        <v/>
      </c>
      <c r="L2038" s="105" t="str">
        <f t="shared" si="187"/>
        <v/>
      </c>
      <c r="M2038" s="105" t="str">
        <f>IF(Q2038="","",_xlfn.XLOOKUP(Q2038,立项!W:W,立项!H:H))</f>
        <v/>
      </c>
      <c r="N2038" s="109" t="str">
        <f t="shared" si="188"/>
        <v/>
      </c>
      <c r="O2038" s="109" t="str">
        <f t="shared" si="189"/>
        <v/>
      </c>
      <c r="P2038" s="110" t="str">
        <f t="shared" si="190"/>
        <v/>
      </c>
      <c r="Q2038" s="114" t="str">
        <f t="shared" si="191"/>
        <v/>
      </c>
      <c r="R2038" s="82"/>
      <c r="S2038" s="81"/>
      <c r="T2038" s="81"/>
      <c r="U2038" s="81"/>
    </row>
    <row r="2039" s="72" customFormat="1" customHeight="1" spans="2:21">
      <c r="B2039" s="73"/>
      <c r="C2039" s="74"/>
      <c r="D2039" s="74"/>
      <c r="E2039" s="74"/>
      <c r="F2039" s="75"/>
      <c r="G2039" s="76"/>
      <c r="H2039" s="77"/>
      <c r="I2039" s="108" t="str">
        <f>IF(B2039="","",_xlfn.XLOOKUP(N2039,#REF!,#REF!))</f>
        <v/>
      </c>
      <c r="J2039" s="105" t="str">
        <f>IF(B2039="","",_xlfn.XLOOKUP(N2039,#REF!,芝麻工资表!B:B))</f>
        <v/>
      </c>
      <c r="K2039" s="105" t="str">
        <f t="shared" si="186"/>
        <v/>
      </c>
      <c r="L2039" s="105" t="str">
        <f t="shared" si="187"/>
        <v/>
      </c>
      <c r="M2039" s="105" t="str">
        <f>IF(Q2039="","",_xlfn.XLOOKUP(Q2039,立项!W:W,立项!H:H))</f>
        <v/>
      </c>
      <c r="N2039" s="109" t="str">
        <f t="shared" si="188"/>
        <v/>
      </c>
      <c r="O2039" s="109" t="str">
        <f t="shared" si="189"/>
        <v/>
      </c>
      <c r="P2039" s="110" t="str">
        <f t="shared" si="190"/>
        <v/>
      </c>
      <c r="Q2039" s="114" t="str">
        <f t="shared" si="191"/>
        <v/>
      </c>
      <c r="R2039" s="82"/>
      <c r="S2039" s="81"/>
      <c r="T2039" s="81"/>
      <c r="U2039" s="81"/>
    </row>
    <row r="2040" s="72" customFormat="1" customHeight="1" spans="2:21">
      <c r="B2040" s="73"/>
      <c r="C2040" s="74"/>
      <c r="D2040" s="74"/>
      <c r="E2040" s="74"/>
      <c r="F2040" s="75"/>
      <c r="G2040" s="76"/>
      <c r="H2040" s="77"/>
      <c r="I2040" s="108" t="str">
        <f>IF(B2040="","",_xlfn.XLOOKUP(N2040,#REF!,#REF!))</f>
        <v/>
      </c>
      <c r="J2040" s="105" t="str">
        <f>IF(B2040="","",_xlfn.XLOOKUP(N2040,#REF!,芝麻工资表!B:B))</f>
        <v/>
      </c>
      <c r="K2040" s="105" t="str">
        <f t="shared" si="186"/>
        <v/>
      </c>
      <c r="L2040" s="105" t="str">
        <f t="shared" si="187"/>
        <v/>
      </c>
      <c r="M2040" s="105" t="str">
        <f>IF(Q2040="","",_xlfn.XLOOKUP(Q2040,立项!W:W,立项!H:H))</f>
        <v/>
      </c>
      <c r="N2040" s="109" t="str">
        <f t="shared" si="188"/>
        <v/>
      </c>
      <c r="O2040" s="109" t="str">
        <f t="shared" si="189"/>
        <v/>
      </c>
      <c r="P2040" s="110" t="str">
        <f t="shared" si="190"/>
        <v/>
      </c>
      <c r="Q2040" s="114" t="str">
        <f t="shared" si="191"/>
        <v/>
      </c>
      <c r="R2040" s="82"/>
      <c r="S2040" s="81"/>
      <c r="T2040" s="81"/>
      <c r="U2040" s="81"/>
    </row>
    <row r="2041" s="72" customFormat="1" customHeight="1" spans="2:21">
      <c r="B2041" s="73"/>
      <c r="C2041" s="74"/>
      <c r="D2041" s="74"/>
      <c r="E2041" s="74"/>
      <c r="F2041" s="75"/>
      <c r="G2041" s="76"/>
      <c r="H2041" s="77"/>
      <c r="I2041" s="108" t="str">
        <f>IF(B2041="","",_xlfn.XLOOKUP(N2041,#REF!,#REF!))</f>
        <v/>
      </c>
      <c r="J2041" s="105" t="str">
        <f>IF(B2041="","",_xlfn.XLOOKUP(N2041,#REF!,芝麻工资表!B:B))</f>
        <v/>
      </c>
      <c r="K2041" s="105" t="str">
        <f t="shared" si="186"/>
        <v/>
      </c>
      <c r="L2041" s="105" t="str">
        <f t="shared" si="187"/>
        <v/>
      </c>
      <c r="M2041" s="105" t="str">
        <f>IF(Q2041="","",_xlfn.XLOOKUP(Q2041,立项!W:W,立项!H:H))</f>
        <v/>
      </c>
      <c r="N2041" s="109" t="str">
        <f t="shared" si="188"/>
        <v/>
      </c>
      <c r="O2041" s="109" t="str">
        <f t="shared" si="189"/>
        <v/>
      </c>
      <c r="P2041" s="110" t="str">
        <f t="shared" si="190"/>
        <v/>
      </c>
      <c r="Q2041" s="114" t="str">
        <f t="shared" si="191"/>
        <v/>
      </c>
      <c r="R2041" s="82"/>
      <c r="S2041" s="81"/>
      <c r="T2041" s="81"/>
      <c r="U2041" s="81"/>
    </row>
    <row r="2042" s="72" customFormat="1" customHeight="1" spans="2:21">
      <c r="B2042" s="73"/>
      <c r="C2042" s="74"/>
      <c r="D2042" s="74"/>
      <c r="E2042" s="74"/>
      <c r="F2042" s="75"/>
      <c r="G2042" s="76"/>
      <c r="H2042" s="77"/>
      <c r="I2042" s="108" t="str">
        <f>IF(B2042="","",_xlfn.XLOOKUP(N2042,#REF!,#REF!))</f>
        <v/>
      </c>
      <c r="J2042" s="105" t="str">
        <f>IF(B2042="","",_xlfn.XLOOKUP(N2042,#REF!,芝麻工资表!B:B))</f>
        <v/>
      </c>
      <c r="K2042" s="105" t="str">
        <f t="shared" si="186"/>
        <v/>
      </c>
      <c r="L2042" s="105" t="str">
        <f t="shared" si="187"/>
        <v/>
      </c>
      <c r="M2042" s="105" t="str">
        <f>IF(Q2042="","",_xlfn.XLOOKUP(Q2042,立项!W:W,立项!H:H))</f>
        <v/>
      </c>
      <c r="N2042" s="109" t="str">
        <f t="shared" si="188"/>
        <v/>
      </c>
      <c r="O2042" s="109" t="str">
        <f t="shared" si="189"/>
        <v/>
      </c>
      <c r="P2042" s="110" t="str">
        <f t="shared" si="190"/>
        <v/>
      </c>
      <c r="Q2042" s="114" t="str">
        <f t="shared" si="191"/>
        <v/>
      </c>
      <c r="R2042" s="82"/>
      <c r="S2042" s="81"/>
      <c r="T2042" s="81"/>
      <c r="U2042" s="81"/>
    </row>
    <row r="2043" s="72" customFormat="1" customHeight="1" spans="2:21">
      <c r="B2043" s="73"/>
      <c r="C2043" s="74"/>
      <c r="D2043" s="74"/>
      <c r="E2043" s="74"/>
      <c r="F2043" s="75"/>
      <c r="G2043" s="76"/>
      <c r="H2043" s="77"/>
      <c r="I2043" s="108" t="str">
        <f>IF(B2043="","",_xlfn.XLOOKUP(N2043,#REF!,#REF!))</f>
        <v/>
      </c>
      <c r="J2043" s="105" t="str">
        <f>IF(B2043="","",_xlfn.XLOOKUP(N2043,#REF!,芝麻工资表!B:B))</f>
        <v/>
      </c>
      <c r="K2043" s="105" t="str">
        <f t="shared" si="186"/>
        <v/>
      </c>
      <c r="L2043" s="105" t="str">
        <f t="shared" si="187"/>
        <v/>
      </c>
      <c r="M2043" s="105" t="str">
        <f>IF(Q2043="","",_xlfn.XLOOKUP(Q2043,立项!W:W,立项!H:H))</f>
        <v/>
      </c>
      <c r="N2043" s="109" t="str">
        <f t="shared" si="188"/>
        <v/>
      </c>
      <c r="O2043" s="109" t="str">
        <f t="shared" si="189"/>
        <v/>
      </c>
      <c r="P2043" s="110" t="str">
        <f t="shared" si="190"/>
        <v/>
      </c>
      <c r="Q2043" s="114" t="str">
        <f t="shared" si="191"/>
        <v/>
      </c>
      <c r="R2043" s="82"/>
      <c r="S2043" s="81"/>
      <c r="T2043" s="81"/>
      <c r="U2043" s="81"/>
    </row>
    <row r="2044" s="72" customFormat="1" customHeight="1" spans="2:21">
      <c r="B2044" s="73"/>
      <c r="C2044" s="74"/>
      <c r="D2044" s="74"/>
      <c r="E2044" s="74"/>
      <c r="F2044" s="75"/>
      <c r="G2044" s="76"/>
      <c r="H2044" s="77"/>
      <c r="I2044" s="108" t="str">
        <f>IF(B2044="","",_xlfn.XLOOKUP(N2044,#REF!,#REF!))</f>
        <v/>
      </c>
      <c r="J2044" s="105" t="str">
        <f>IF(B2044="","",_xlfn.XLOOKUP(N2044,#REF!,芝麻工资表!B:B))</f>
        <v/>
      </c>
      <c r="K2044" s="105" t="str">
        <f t="shared" si="186"/>
        <v/>
      </c>
      <c r="L2044" s="105" t="str">
        <f t="shared" si="187"/>
        <v/>
      </c>
      <c r="M2044" s="105" t="str">
        <f>IF(Q2044="","",_xlfn.XLOOKUP(Q2044,立项!W:W,立项!H:H))</f>
        <v/>
      </c>
      <c r="N2044" s="109" t="str">
        <f t="shared" si="188"/>
        <v/>
      </c>
      <c r="O2044" s="109" t="str">
        <f t="shared" si="189"/>
        <v/>
      </c>
      <c r="P2044" s="110" t="str">
        <f t="shared" si="190"/>
        <v/>
      </c>
      <c r="Q2044" s="114" t="str">
        <f t="shared" si="191"/>
        <v/>
      </c>
      <c r="R2044" s="82"/>
      <c r="S2044" s="81"/>
      <c r="T2044" s="81"/>
      <c r="U2044" s="81"/>
    </row>
    <row r="2045" s="72" customFormat="1" customHeight="1" spans="2:21">
      <c r="B2045" s="73"/>
      <c r="C2045" s="74"/>
      <c r="D2045" s="74"/>
      <c r="E2045" s="74"/>
      <c r="F2045" s="75"/>
      <c r="G2045" s="76"/>
      <c r="H2045" s="77"/>
      <c r="I2045" s="108" t="str">
        <f>IF(B2045="","",_xlfn.XLOOKUP(N2045,#REF!,#REF!))</f>
        <v/>
      </c>
      <c r="J2045" s="105" t="str">
        <f>IF(B2045="","",_xlfn.XLOOKUP(N2045,#REF!,芝麻工资表!B:B))</f>
        <v/>
      </c>
      <c r="K2045" s="105" t="str">
        <f t="shared" si="186"/>
        <v/>
      </c>
      <c r="L2045" s="105" t="str">
        <f t="shared" si="187"/>
        <v/>
      </c>
      <c r="M2045" s="105" t="str">
        <f>IF(Q2045="","",_xlfn.XLOOKUP(Q2045,立项!W:W,立项!H:H))</f>
        <v/>
      </c>
      <c r="N2045" s="109" t="str">
        <f t="shared" si="188"/>
        <v/>
      </c>
      <c r="O2045" s="109" t="str">
        <f t="shared" si="189"/>
        <v/>
      </c>
      <c r="P2045" s="110" t="str">
        <f t="shared" si="190"/>
        <v/>
      </c>
      <c r="Q2045" s="114" t="str">
        <f t="shared" si="191"/>
        <v/>
      </c>
      <c r="R2045" s="82"/>
      <c r="S2045" s="81"/>
      <c r="T2045" s="81"/>
      <c r="U2045" s="81"/>
    </row>
    <row r="2046" s="72" customFormat="1" customHeight="1" spans="2:21">
      <c r="B2046" s="73"/>
      <c r="C2046" s="74"/>
      <c r="D2046" s="74"/>
      <c r="E2046" s="74"/>
      <c r="F2046" s="75"/>
      <c r="G2046" s="76"/>
      <c r="H2046" s="77"/>
      <c r="I2046" s="108" t="str">
        <f>IF(B2046="","",_xlfn.XLOOKUP(N2046,#REF!,#REF!))</f>
        <v/>
      </c>
      <c r="J2046" s="105" t="str">
        <f>IF(B2046="","",_xlfn.XLOOKUP(N2046,#REF!,芝麻工资表!B:B))</f>
        <v/>
      </c>
      <c r="K2046" s="105" t="str">
        <f t="shared" si="186"/>
        <v/>
      </c>
      <c r="L2046" s="105" t="str">
        <f t="shared" si="187"/>
        <v/>
      </c>
      <c r="M2046" s="105" t="str">
        <f>IF(Q2046="","",_xlfn.XLOOKUP(Q2046,立项!W:W,立项!H:H))</f>
        <v/>
      </c>
      <c r="N2046" s="109" t="str">
        <f t="shared" si="188"/>
        <v/>
      </c>
      <c r="O2046" s="109" t="str">
        <f t="shared" si="189"/>
        <v/>
      </c>
      <c r="P2046" s="110" t="str">
        <f t="shared" si="190"/>
        <v/>
      </c>
      <c r="Q2046" s="114" t="str">
        <f t="shared" si="191"/>
        <v/>
      </c>
      <c r="R2046" s="82"/>
      <c r="S2046" s="81"/>
      <c r="T2046" s="81"/>
      <c r="U2046" s="81"/>
    </row>
    <row r="2047" s="72" customFormat="1" customHeight="1" spans="2:21">
      <c r="B2047" s="73"/>
      <c r="C2047" s="74"/>
      <c r="D2047" s="74"/>
      <c r="E2047" s="74"/>
      <c r="F2047" s="75"/>
      <c r="G2047" s="76"/>
      <c r="H2047" s="77"/>
      <c r="I2047" s="108" t="str">
        <f>IF(B2047="","",_xlfn.XLOOKUP(N2047,#REF!,#REF!))</f>
        <v/>
      </c>
      <c r="J2047" s="105" t="str">
        <f>IF(B2047="","",_xlfn.XLOOKUP(N2047,#REF!,芝麻工资表!B:B))</f>
        <v/>
      </c>
      <c r="K2047" s="105" t="str">
        <f t="shared" si="186"/>
        <v/>
      </c>
      <c r="L2047" s="105" t="str">
        <f t="shared" si="187"/>
        <v/>
      </c>
      <c r="M2047" s="105" t="str">
        <f>IF(Q2047="","",_xlfn.XLOOKUP(Q2047,立项!W:W,立项!H:H))</f>
        <v/>
      </c>
      <c r="N2047" s="109" t="str">
        <f t="shared" si="188"/>
        <v/>
      </c>
      <c r="O2047" s="109" t="str">
        <f t="shared" si="189"/>
        <v/>
      </c>
      <c r="P2047" s="110" t="str">
        <f t="shared" si="190"/>
        <v/>
      </c>
      <c r="Q2047" s="114" t="str">
        <f t="shared" si="191"/>
        <v/>
      </c>
      <c r="R2047" s="82"/>
      <c r="S2047" s="81"/>
      <c r="T2047" s="81"/>
      <c r="U2047" s="81"/>
    </row>
    <row r="2048" s="72" customFormat="1" customHeight="1" spans="2:21">
      <c r="B2048" s="73"/>
      <c r="C2048" s="74"/>
      <c r="D2048" s="74"/>
      <c r="E2048" s="74"/>
      <c r="F2048" s="75"/>
      <c r="G2048" s="76"/>
      <c r="H2048" s="77"/>
      <c r="I2048" s="108" t="str">
        <f>IF(B2048="","",_xlfn.XLOOKUP(N2048,#REF!,#REF!))</f>
        <v/>
      </c>
      <c r="J2048" s="105" t="str">
        <f>IF(B2048="","",_xlfn.XLOOKUP(N2048,#REF!,芝麻工资表!B:B))</f>
        <v/>
      </c>
      <c r="K2048" s="105" t="str">
        <f t="shared" si="186"/>
        <v/>
      </c>
      <c r="L2048" s="105" t="str">
        <f t="shared" si="187"/>
        <v/>
      </c>
      <c r="M2048" s="105" t="str">
        <f>IF(Q2048="","",_xlfn.XLOOKUP(Q2048,立项!W:W,立项!H:H))</f>
        <v/>
      </c>
      <c r="N2048" s="109" t="str">
        <f t="shared" si="188"/>
        <v/>
      </c>
      <c r="O2048" s="109" t="str">
        <f t="shared" si="189"/>
        <v/>
      </c>
      <c r="P2048" s="110" t="str">
        <f t="shared" si="190"/>
        <v/>
      </c>
      <c r="Q2048" s="114" t="str">
        <f t="shared" si="191"/>
        <v/>
      </c>
      <c r="R2048" s="82"/>
      <c r="S2048" s="81"/>
      <c r="T2048" s="81"/>
      <c r="U2048" s="81"/>
    </row>
    <row r="2049" s="72" customFormat="1" customHeight="1" spans="2:21">
      <c r="B2049" s="73"/>
      <c r="C2049" s="74"/>
      <c r="D2049" s="74"/>
      <c r="E2049" s="74"/>
      <c r="F2049" s="75"/>
      <c r="G2049" s="76"/>
      <c r="H2049" s="77"/>
      <c r="I2049" s="108" t="str">
        <f>IF(B2049="","",_xlfn.XLOOKUP(N2049,#REF!,#REF!))</f>
        <v/>
      </c>
      <c r="J2049" s="105" t="str">
        <f>IF(B2049="","",_xlfn.XLOOKUP(N2049,#REF!,芝麻工资表!B:B))</f>
        <v/>
      </c>
      <c r="K2049" s="105" t="str">
        <f t="shared" si="186"/>
        <v/>
      </c>
      <c r="L2049" s="105" t="str">
        <f t="shared" si="187"/>
        <v/>
      </c>
      <c r="M2049" s="105" t="str">
        <f>IF(Q2049="","",_xlfn.XLOOKUP(Q2049,立项!W:W,立项!H:H))</f>
        <v/>
      </c>
      <c r="N2049" s="109" t="str">
        <f t="shared" si="188"/>
        <v/>
      </c>
      <c r="O2049" s="109" t="str">
        <f t="shared" si="189"/>
        <v/>
      </c>
      <c r="P2049" s="110" t="str">
        <f t="shared" si="190"/>
        <v/>
      </c>
      <c r="Q2049" s="114" t="str">
        <f t="shared" si="191"/>
        <v/>
      </c>
      <c r="R2049" s="82"/>
      <c r="S2049" s="81"/>
      <c r="T2049" s="81"/>
      <c r="U2049" s="81"/>
    </row>
    <row r="2050" s="72" customFormat="1" customHeight="1" spans="2:21">
      <c r="B2050" s="73"/>
      <c r="C2050" s="74"/>
      <c r="D2050" s="74"/>
      <c r="E2050" s="74"/>
      <c r="F2050" s="75"/>
      <c r="G2050" s="76"/>
      <c r="H2050" s="77"/>
      <c r="I2050" s="108" t="str">
        <f>IF(B2050="","",_xlfn.XLOOKUP(N2050,#REF!,#REF!))</f>
        <v/>
      </c>
      <c r="J2050" s="105" t="str">
        <f>IF(B2050="","",_xlfn.XLOOKUP(N2050,#REF!,芝麻工资表!B:B))</f>
        <v/>
      </c>
      <c r="K2050" s="105" t="str">
        <f t="shared" ref="K2050:K2113" si="192">IF(F2050="","",F2050-L2050)</f>
        <v/>
      </c>
      <c r="L2050" s="105" t="str">
        <f t="shared" ref="L2050:L2113" si="193">IF(F2050="","",F2050*G2050/(1+G2050))</f>
        <v/>
      </c>
      <c r="M2050" s="105" t="str">
        <f>IF(Q2050="","",_xlfn.XLOOKUP(Q2050,立项!W:W,立项!H:H))</f>
        <v/>
      </c>
      <c r="N2050" s="109" t="str">
        <f t="shared" ref="N2050:N2113" si="194">IF(H2050="","",LEFT(B2050,7))</f>
        <v/>
      </c>
      <c r="O2050" s="109" t="str">
        <f t="shared" ref="O2050:O2113" si="195">IF(H2050="","",MONTH(H2050))</f>
        <v/>
      </c>
      <c r="P2050" s="110" t="str">
        <f t="shared" ref="P2050:P2113" si="196">IF(H2050="","",DAY(H2050))</f>
        <v/>
      </c>
      <c r="Q2050" s="114" t="str">
        <f t="shared" ref="Q2050:Q2113" si="197">IF(B2050="","",MID(B2050,9,16))</f>
        <v/>
      </c>
      <c r="R2050" s="82"/>
      <c r="S2050" s="81"/>
      <c r="T2050" s="81"/>
      <c r="U2050" s="81"/>
    </row>
    <row r="2051" s="72" customFormat="1" customHeight="1" spans="2:21">
      <c r="B2051" s="73"/>
      <c r="C2051" s="74"/>
      <c r="D2051" s="74"/>
      <c r="E2051" s="74"/>
      <c r="F2051" s="75"/>
      <c r="G2051" s="76"/>
      <c r="H2051" s="77"/>
      <c r="I2051" s="108" t="str">
        <f>IF(B2051="","",_xlfn.XLOOKUP(N2051,#REF!,#REF!))</f>
        <v/>
      </c>
      <c r="J2051" s="105" t="str">
        <f>IF(B2051="","",_xlfn.XLOOKUP(N2051,#REF!,芝麻工资表!B:B))</f>
        <v/>
      </c>
      <c r="K2051" s="105" t="str">
        <f t="shared" si="192"/>
        <v/>
      </c>
      <c r="L2051" s="105" t="str">
        <f t="shared" si="193"/>
        <v/>
      </c>
      <c r="M2051" s="105" t="str">
        <f>IF(Q2051="","",_xlfn.XLOOKUP(Q2051,立项!W:W,立项!H:H))</f>
        <v/>
      </c>
      <c r="N2051" s="109" t="str">
        <f t="shared" si="194"/>
        <v/>
      </c>
      <c r="O2051" s="109" t="str">
        <f t="shared" si="195"/>
        <v/>
      </c>
      <c r="P2051" s="110" t="str">
        <f t="shared" si="196"/>
        <v/>
      </c>
      <c r="Q2051" s="114" t="str">
        <f t="shared" si="197"/>
        <v/>
      </c>
      <c r="R2051" s="82"/>
      <c r="S2051" s="81"/>
      <c r="T2051" s="81"/>
      <c r="U2051" s="81"/>
    </row>
    <row r="2052" s="72" customFormat="1" customHeight="1" spans="2:21">
      <c r="B2052" s="73"/>
      <c r="C2052" s="74"/>
      <c r="D2052" s="74"/>
      <c r="E2052" s="74"/>
      <c r="F2052" s="75"/>
      <c r="G2052" s="76"/>
      <c r="H2052" s="77"/>
      <c r="I2052" s="108" t="str">
        <f>IF(B2052="","",_xlfn.XLOOKUP(N2052,#REF!,#REF!))</f>
        <v/>
      </c>
      <c r="J2052" s="105" t="str">
        <f>IF(B2052="","",_xlfn.XLOOKUP(N2052,#REF!,芝麻工资表!B:B))</f>
        <v/>
      </c>
      <c r="K2052" s="105" t="str">
        <f t="shared" si="192"/>
        <v/>
      </c>
      <c r="L2052" s="105" t="str">
        <f t="shared" si="193"/>
        <v/>
      </c>
      <c r="M2052" s="105" t="str">
        <f>IF(Q2052="","",_xlfn.XLOOKUP(Q2052,立项!W:W,立项!H:H))</f>
        <v/>
      </c>
      <c r="N2052" s="109" t="str">
        <f t="shared" si="194"/>
        <v/>
      </c>
      <c r="O2052" s="109" t="str">
        <f t="shared" si="195"/>
        <v/>
      </c>
      <c r="P2052" s="110" t="str">
        <f t="shared" si="196"/>
        <v/>
      </c>
      <c r="Q2052" s="114" t="str">
        <f t="shared" si="197"/>
        <v/>
      </c>
      <c r="R2052" s="82"/>
      <c r="S2052" s="81"/>
      <c r="T2052" s="81"/>
      <c r="U2052" s="81"/>
    </row>
    <row r="2053" s="72" customFormat="1" customHeight="1" spans="2:21">
      <c r="B2053" s="73"/>
      <c r="C2053" s="74"/>
      <c r="D2053" s="74"/>
      <c r="E2053" s="74"/>
      <c r="F2053" s="75"/>
      <c r="G2053" s="76"/>
      <c r="H2053" s="77"/>
      <c r="I2053" s="108" t="str">
        <f>IF(B2053="","",_xlfn.XLOOKUP(N2053,#REF!,#REF!))</f>
        <v/>
      </c>
      <c r="J2053" s="105" t="str">
        <f>IF(B2053="","",_xlfn.XLOOKUP(N2053,#REF!,芝麻工资表!B:B))</f>
        <v/>
      </c>
      <c r="K2053" s="105" t="str">
        <f t="shared" si="192"/>
        <v/>
      </c>
      <c r="L2053" s="105" t="str">
        <f t="shared" si="193"/>
        <v/>
      </c>
      <c r="M2053" s="105" t="str">
        <f>IF(Q2053="","",_xlfn.XLOOKUP(Q2053,立项!W:W,立项!H:H))</f>
        <v/>
      </c>
      <c r="N2053" s="109" t="str">
        <f t="shared" si="194"/>
        <v/>
      </c>
      <c r="O2053" s="109" t="str">
        <f t="shared" si="195"/>
        <v/>
      </c>
      <c r="P2053" s="110" t="str">
        <f t="shared" si="196"/>
        <v/>
      </c>
      <c r="Q2053" s="114" t="str">
        <f t="shared" si="197"/>
        <v/>
      </c>
      <c r="R2053" s="82"/>
      <c r="S2053" s="81"/>
      <c r="T2053" s="81"/>
      <c r="U2053" s="81"/>
    </row>
    <row r="2054" s="72" customFormat="1" customHeight="1" spans="2:21">
      <c r="B2054" s="73"/>
      <c r="C2054" s="74"/>
      <c r="D2054" s="74"/>
      <c r="E2054" s="74"/>
      <c r="F2054" s="75"/>
      <c r="G2054" s="76"/>
      <c r="H2054" s="77"/>
      <c r="I2054" s="108" t="str">
        <f>IF(B2054="","",_xlfn.XLOOKUP(N2054,#REF!,#REF!))</f>
        <v/>
      </c>
      <c r="J2054" s="105" t="str">
        <f>IF(B2054="","",_xlfn.XLOOKUP(N2054,#REF!,芝麻工资表!B:B))</f>
        <v/>
      </c>
      <c r="K2054" s="105" t="str">
        <f t="shared" si="192"/>
        <v/>
      </c>
      <c r="L2054" s="105" t="str">
        <f t="shared" si="193"/>
        <v/>
      </c>
      <c r="M2054" s="105" t="str">
        <f>IF(Q2054="","",_xlfn.XLOOKUP(Q2054,立项!W:W,立项!H:H))</f>
        <v/>
      </c>
      <c r="N2054" s="109" t="str">
        <f t="shared" si="194"/>
        <v/>
      </c>
      <c r="O2054" s="109" t="str">
        <f t="shared" si="195"/>
        <v/>
      </c>
      <c r="P2054" s="110" t="str">
        <f t="shared" si="196"/>
        <v/>
      </c>
      <c r="Q2054" s="114" t="str">
        <f t="shared" si="197"/>
        <v/>
      </c>
      <c r="R2054" s="82"/>
      <c r="S2054" s="81"/>
      <c r="T2054" s="81"/>
      <c r="U2054" s="81"/>
    </row>
    <row r="2055" s="72" customFormat="1" customHeight="1" spans="2:21">
      <c r="B2055" s="73"/>
      <c r="C2055" s="74"/>
      <c r="D2055" s="74"/>
      <c r="E2055" s="74"/>
      <c r="F2055" s="75"/>
      <c r="G2055" s="76"/>
      <c r="H2055" s="77"/>
      <c r="I2055" s="108" t="str">
        <f>IF(B2055="","",_xlfn.XLOOKUP(N2055,#REF!,#REF!))</f>
        <v/>
      </c>
      <c r="J2055" s="105" t="str">
        <f>IF(B2055="","",_xlfn.XLOOKUP(N2055,#REF!,芝麻工资表!B:B))</f>
        <v/>
      </c>
      <c r="K2055" s="105" t="str">
        <f t="shared" si="192"/>
        <v/>
      </c>
      <c r="L2055" s="105" t="str">
        <f t="shared" si="193"/>
        <v/>
      </c>
      <c r="M2055" s="105" t="str">
        <f>IF(Q2055="","",_xlfn.XLOOKUP(Q2055,立项!W:W,立项!H:H))</f>
        <v/>
      </c>
      <c r="N2055" s="109" t="str">
        <f t="shared" si="194"/>
        <v/>
      </c>
      <c r="O2055" s="109" t="str">
        <f t="shared" si="195"/>
        <v/>
      </c>
      <c r="P2055" s="110" t="str">
        <f t="shared" si="196"/>
        <v/>
      </c>
      <c r="Q2055" s="114" t="str">
        <f t="shared" si="197"/>
        <v/>
      </c>
      <c r="R2055" s="82"/>
      <c r="S2055" s="81"/>
      <c r="T2055" s="81"/>
      <c r="U2055" s="81"/>
    </row>
    <row r="2056" s="72" customFormat="1" customHeight="1" spans="2:21">
      <c r="B2056" s="73"/>
      <c r="C2056" s="74"/>
      <c r="D2056" s="74"/>
      <c r="E2056" s="74"/>
      <c r="F2056" s="75"/>
      <c r="G2056" s="76"/>
      <c r="H2056" s="77"/>
      <c r="I2056" s="108" t="str">
        <f>IF(B2056="","",_xlfn.XLOOKUP(N2056,#REF!,#REF!))</f>
        <v/>
      </c>
      <c r="J2056" s="105" t="str">
        <f>IF(B2056="","",_xlfn.XLOOKUP(N2056,#REF!,芝麻工资表!B:B))</f>
        <v/>
      </c>
      <c r="K2056" s="105" t="str">
        <f t="shared" si="192"/>
        <v/>
      </c>
      <c r="L2056" s="105" t="str">
        <f t="shared" si="193"/>
        <v/>
      </c>
      <c r="M2056" s="105" t="str">
        <f>IF(Q2056="","",_xlfn.XLOOKUP(Q2056,立项!W:W,立项!H:H))</f>
        <v/>
      </c>
      <c r="N2056" s="109" t="str">
        <f t="shared" si="194"/>
        <v/>
      </c>
      <c r="O2056" s="109" t="str">
        <f t="shared" si="195"/>
        <v/>
      </c>
      <c r="P2056" s="110" t="str">
        <f t="shared" si="196"/>
        <v/>
      </c>
      <c r="Q2056" s="114" t="str">
        <f t="shared" si="197"/>
        <v/>
      </c>
      <c r="R2056" s="82"/>
      <c r="S2056" s="81"/>
      <c r="T2056" s="81"/>
      <c r="U2056" s="81"/>
    </row>
    <row r="2057" s="72" customFormat="1" customHeight="1" spans="2:21">
      <c r="B2057" s="73"/>
      <c r="C2057" s="74"/>
      <c r="D2057" s="74"/>
      <c r="E2057" s="74"/>
      <c r="F2057" s="75"/>
      <c r="G2057" s="76"/>
      <c r="H2057" s="77"/>
      <c r="I2057" s="108" t="str">
        <f>IF(B2057="","",_xlfn.XLOOKUP(N2057,#REF!,#REF!))</f>
        <v/>
      </c>
      <c r="J2057" s="105" t="str">
        <f>IF(B2057="","",_xlfn.XLOOKUP(N2057,#REF!,芝麻工资表!B:B))</f>
        <v/>
      </c>
      <c r="K2057" s="105" t="str">
        <f t="shared" si="192"/>
        <v/>
      </c>
      <c r="L2057" s="105" t="str">
        <f t="shared" si="193"/>
        <v/>
      </c>
      <c r="M2057" s="105" t="str">
        <f>IF(Q2057="","",_xlfn.XLOOKUP(Q2057,立项!W:W,立项!H:H))</f>
        <v/>
      </c>
      <c r="N2057" s="109" t="str">
        <f t="shared" si="194"/>
        <v/>
      </c>
      <c r="O2057" s="109" t="str">
        <f t="shared" si="195"/>
        <v/>
      </c>
      <c r="P2057" s="110" t="str">
        <f t="shared" si="196"/>
        <v/>
      </c>
      <c r="Q2057" s="114" t="str">
        <f t="shared" si="197"/>
        <v/>
      </c>
      <c r="R2057" s="82"/>
      <c r="S2057" s="81"/>
      <c r="T2057" s="81"/>
      <c r="U2057" s="81"/>
    </row>
    <row r="2058" s="72" customFormat="1" customHeight="1" spans="2:21">
      <c r="B2058" s="73"/>
      <c r="C2058" s="74"/>
      <c r="D2058" s="74"/>
      <c r="E2058" s="74"/>
      <c r="F2058" s="75"/>
      <c r="G2058" s="76"/>
      <c r="H2058" s="77"/>
      <c r="I2058" s="108" t="str">
        <f>IF(B2058="","",_xlfn.XLOOKUP(N2058,#REF!,#REF!))</f>
        <v/>
      </c>
      <c r="J2058" s="105" t="str">
        <f>IF(B2058="","",_xlfn.XLOOKUP(N2058,#REF!,芝麻工资表!B:B))</f>
        <v/>
      </c>
      <c r="K2058" s="105" t="str">
        <f t="shared" si="192"/>
        <v/>
      </c>
      <c r="L2058" s="105" t="str">
        <f t="shared" si="193"/>
        <v/>
      </c>
      <c r="M2058" s="105" t="str">
        <f>IF(Q2058="","",_xlfn.XLOOKUP(Q2058,立项!W:W,立项!H:H))</f>
        <v/>
      </c>
      <c r="N2058" s="109" t="str">
        <f t="shared" si="194"/>
        <v/>
      </c>
      <c r="O2058" s="109" t="str">
        <f t="shared" si="195"/>
        <v/>
      </c>
      <c r="P2058" s="110" t="str">
        <f t="shared" si="196"/>
        <v/>
      </c>
      <c r="Q2058" s="114" t="str">
        <f t="shared" si="197"/>
        <v/>
      </c>
      <c r="R2058" s="82"/>
      <c r="S2058" s="81"/>
      <c r="T2058" s="81"/>
      <c r="U2058" s="81"/>
    </row>
    <row r="2059" s="72" customFormat="1" customHeight="1" spans="2:21">
      <c r="B2059" s="73"/>
      <c r="C2059" s="74"/>
      <c r="D2059" s="74"/>
      <c r="E2059" s="74"/>
      <c r="F2059" s="75"/>
      <c r="G2059" s="76"/>
      <c r="H2059" s="77"/>
      <c r="I2059" s="108" t="str">
        <f>IF(B2059="","",_xlfn.XLOOKUP(N2059,#REF!,#REF!))</f>
        <v/>
      </c>
      <c r="J2059" s="105" t="str">
        <f>IF(B2059="","",_xlfn.XLOOKUP(N2059,#REF!,芝麻工资表!B:B))</f>
        <v/>
      </c>
      <c r="K2059" s="105" t="str">
        <f t="shared" si="192"/>
        <v/>
      </c>
      <c r="L2059" s="105" t="str">
        <f t="shared" si="193"/>
        <v/>
      </c>
      <c r="M2059" s="105" t="str">
        <f>IF(Q2059="","",_xlfn.XLOOKUP(Q2059,立项!W:W,立项!H:H))</f>
        <v/>
      </c>
      <c r="N2059" s="109" t="str">
        <f t="shared" si="194"/>
        <v/>
      </c>
      <c r="O2059" s="109" t="str">
        <f t="shared" si="195"/>
        <v/>
      </c>
      <c r="P2059" s="110" t="str">
        <f t="shared" si="196"/>
        <v/>
      </c>
      <c r="Q2059" s="114" t="str">
        <f t="shared" si="197"/>
        <v/>
      </c>
      <c r="R2059" s="82"/>
      <c r="S2059" s="81"/>
      <c r="T2059" s="81"/>
      <c r="U2059" s="81"/>
    </row>
    <row r="2060" s="72" customFormat="1" customHeight="1" spans="2:21">
      <c r="B2060" s="73"/>
      <c r="C2060" s="74"/>
      <c r="D2060" s="74"/>
      <c r="E2060" s="74"/>
      <c r="F2060" s="75"/>
      <c r="G2060" s="76"/>
      <c r="H2060" s="77"/>
      <c r="I2060" s="108" t="str">
        <f>IF(B2060="","",_xlfn.XLOOKUP(N2060,#REF!,#REF!))</f>
        <v/>
      </c>
      <c r="J2060" s="105" t="str">
        <f>IF(B2060="","",_xlfn.XLOOKUP(N2060,#REF!,芝麻工资表!B:B))</f>
        <v/>
      </c>
      <c r="K2060" s="105" t="str">
        <f t="shared" si="192"/>
        <v/>
      </c>
      <c r="L2060" s="105" t="str">
        <f t="shared" si="193"/>
        <v/>
      </c>
      <c r="M2060" s="105" t="str">
        <f>IF(Q2060="","",_xlfn.XLOOKUP(Q2060,立项!W:W,立项!H:H))</f>
        <v/>
      </c>
      <c r="N2060" s="109" t="str">
        <f t="shared" si="194"/>
        <v/>
      </c>
      <c r="O2060" s="109" t="str">
        <f t="shared" si="195"/>
        <v/>
      </c>
      <c r="P2060" s="110" t="str">
        <f t="shared" si="196"/>
        <v/>
      </c>
      <c r="Q2060" s="114" t="str">
        <f t="shared" si="197"/>
        <v/>
      </c>
      <c r="R2060" s="82"/>
      <c r="S2060" s="81"/>
      <c r="T2060" s="81"/>
      <c r="U2060" s="81"/>
    </row>
    <row r="2061" s="72" customFormat="1" customHeight="1" spans="2:21">
      <c r="B2061" s="73"/>
      <c r="C2061" s="74"/>
      <c r="D2061" s="74"/>
      <c r="E2061" s="74"/>
      <c r="F2061" s="75"/>
      <c r="G2061" s="76"/>
      <c r="H2061" s="77"/>
      <c r="I2061" s="108" t="str">
        <f>IF(B2061="","",_xlfn.XLOOKUP(N2061,#REF!,#REF!))</f>
        <v/>
      </c>
      <c r="J2061" s="105" t="str">
        <f>IF(B2061="","",_xlfn.XLOOKUP(N2061,#REF!,芝麻工资表!B:B))</f>
        <v/>
      </c>
      <c r="K2061" s="105" t="str">
        <f t="shared" si="192"/>
        <v/>
      </c>
      <c r="L2061" s="105" t="str">
        <f t="shared" si="193"/>
        <v/>
      </c>
      <c r="M2061" s="105" t="str">
        <f>IF(Q2061="","",_xlfn.XLOOKUP(Q2061,立项!W:W,立项!H:H))</f>
        <v/>
      </c>
      <c r="N2061" s="109" t="str">
        <f t="shared" si="194"/>
        <v/>
      </c>
      <c r="O2061" s="109" t="str">
        <f t="shared" si="195"/>
        <v/>
      </c>
      <c r="P2061" s="110" t="str">
        <f t="shared" si="196"/>
        <v/>
      </c>
      <c r="Q2061" s="114" t="str">
        <f t="shared" si="197"/>
        <v/>
      </c>
      <c r="R2061" s="82"/>
      <c r="S2061" s="81"/>
      <c r="T2061" s="81"/>
      <c r="U2061" s="81"/>
    </row>
    <row r="2062" s="72" customFormat="1" customHeight="1" spans="2:21">
      <c r="B2062" s="73"/>
      <c r="C2062" s="74"/>
      <c r="D2062" s="74"/>
      <c r="E2062" s="74"/>
      <c r="F2062" s="75"/>
      <c r="G2062" s="76"/>
      <c r="H2062" s="77"/>
      <c r="I2062" s="108" t="str">
        <f>IF(B2062="","",_xlfn.XLOOKUP(N2062,#REF!,#REF!))</f>
        <v/>
      </c>
      <c r="J2062" s="105" t="str">
        <f>IF(B2062="","",_xlfn.XLOOKUP(N2062,#REF!,芝麻工资表!B:B))</f>
        <v/>
      </c>
      <c r="K2062" s="105" t="str">
        <f t="shared" si="192"/>
        <v/>
      </c>
      <c r="L2062" s="105" t="str">
        <f t="shared" si="193"/>
        <v/>
      </c>
      <c r="M2062" s="105" t="str">
        <f>IF(Q2062="","",_xlfn.XLOOKUP(Q2062,立项!W:W,立项!H:H))</f>
        <v/>
      </c>
      <c r="N2062" s="109" t="str">
        <f t="shared" si="194"/>
        <v/>
      </c>
      <c r="O2062" s="109" t="str">
        <f t="shared" si="195"/>
        <v/>
      </c>
      <c r="P2062" s="110" t="str">
        <f t="shared" si="196"/>
        <v/>
      </c>
      <c r="Q2062" s="114" t="str">
        <f t="shared" si="197"/>
        <v/>
      </c>
      <c r="R2062" s="82"/>
      <c r="S2062" s="81"/>
      <c r="T2062" s="81"/>
      <c r="U2062" s="81"/>
    </row>
    <row r="2063" s="72" customFormat="1" customHeight="1" spans="2:21">
      <c r="B2063" s="73"/>
      <c r="C2063" s="74"/>
      <c r="D2063" s="74"/>
      <c r="E2063" s="74"/>
      <c r="F2063" s="75"/>
      <c r="G2063" s="76"/>
      <c r="H2063" s="77"/>
      <c r="I2063" s="108" t="str">
        <f>IF(B2063="","",_xlfn.XLOOKUP(N2063,#REF!,#REF!))</f>
        <v/>
      </c>
      <c r="J2063" s="105" t="str">
        <f>IF(B2063="","",_xlfn.XLOOKUP(N2063,#REF!,芝麻工资表!B:B))</f>
        <v/>
      </c>
      <c r="K2063" s="105" t="str">
        <f t="shared" si="192"/>
        <v/>
      </c>
      <c r="L2063" s="105" t="str">
        <f t="shared" si="193"/>
        <v/>
      </c>
      <c r="M2063" s="105" t="str">
        <f>IF(Q2063="","",_xlfn.XLOOKUP(Q2063,立项!W:W,立项!H:H))</f>
        <v/>
      </c>
      <c r="N2063" s="109" t="str">
        <f t="shared" si="194"/>
        <v/>
      </c>
      <c r="O2063" s="109" t="str">
        <f t="shared" si="195"/>
        <v/>
      </c>
      <c r="P2063" s="110" t="str">
        <f t="shared" si="196"/>
        <v/>
      </c>
      <c r="Q2063" s="114" t="str">
        <f t="shared" si="197"/>
        <v/>
      </c>
      <c r="R2063" s="82"/>
      <c r="S2063" s="81"/>
      <c r="T2063" s="81"/>
      <c r="U2063" s="81"/>
    </row>
    <row r="2064" s="72" customFormat="1" customHeight="1" spans="2:21">
      <c r="B2064" s="73"/>
      <c r="C2064" s="74"/>
      <c r="D2064" s="74"/>
      <c r="E2064" s="74"/>
      <c r="F2064" s="75"/>
      <c r="G2064" s="76"/>
      <c r="H2064" s="77"/>
      <c r="I2064" s="108" t="str">
        <f>IF(B2064="","",_xlfn.XLOOKUP(N2064,#REF!,#REF!))</f>
        <v/>
      </c>
      <c r="J2064" s="105" t="str">
        <f>IF(B2064="","",_xlfn.XLOOKUP(N2064,#REF!,芝麻工资表!B:B))</f>
        <v/>
      </c>
      <c r="K2064" s="105" t="str">
        <f t="shared" si="192"/>
        <v/>
      </c>
      <c r="L2064" s="105" t="str">
        <f t="shared" si="193"/>
        <v/>
      </c>
      <c r="M2064" s="105" t="str">
        <f>IF(Q2064="","",_xlfn.XLOOKUP(Q2064,立项!W:W,立项!H:H))</f>
        <v/>
      </c>
      <c r="N2064" s="109" t="str">
        <f t="shared" si="194"/>
        <v/>
      </c>
      <c r="O2064" s="109" t="str">
        <f t="shared" si="195"/>
        <v/>
      </c>
      <c r="P2064" s="110" t="str">
        <f t="shared" si="196"/>
        <v/>
      </c>
      <c r="Q2064" s="114" t="str">
        <f t="shared" si="197"/>
        <v/>
      </c>
      <c r="R2064" s="82"/>
      <c r="S2064" s="81"/>
      <c r="T2064" s="81"/>
      <c r="U2064" s="81"/>
    </row>
    <row r="2065" s="72" customFormat="1" customHeight="1" spans="2:21">
      <c r="B2065" s="73"/>
      <c r="C2065" s="74"/>
      <c r="D2065" s="74"/>
      <c r="E2065" s="74"/>
      <c r="F2065" s="75"/>
      <c r="G2065" s="76"/>
      <c r="H2065" s="77"/>
      <c r="I2065" s="108" t="str">
        <f>IF(B2065="","",_xlfn.XLOOKUP(N2065,#REF!,#REF!))</f>
        <v/>
      </c>
      <c r="J2065" s="105" t="str">
        <f>IF(B2065="","",_xlfn.XLOOKUP(N2065,#REF!,芝麻工资表!B:B))</f>
        <v/>
      </c>
      <c r="K2065" s="105" t="str">
        <f t="shared" si="192"/>
        <v/>
      </c>
      <c r="L2065" s="105" t="str">
        <f t="shared" si="193"/>
        <v/>
      </c>
      <c r="M2065" s="105" t="str">
        <f>IF(Q2065="","",_xlfn.XLOOKUP(Q2065,立项!W:W,立项!H:H))</f>
        <v/>
      </c>
      <c r="N2065" s="109" t="str">
        <f t="shared" si="194"/>
        <v/>
      </c>
      <c r="O2065" s="109" t="str">
        <f t="shared" si="195"/>
        <v/>
      </c>
      <c r="P2065" s="110" t="str">
        <f t="shared" si="196"/>
        <v/>
      </c>
      <c r="Q2065" s="114" t="str">
        <f t="shared" si="197"/>
        <v/>
      </c>
      <c r="R2065" s="82"/>
      <c r="S2065" s="81"/>
      <c r="T2065" s="81"/>
      <c r="U2065" s="81"/>
    </row>
    <row r="2066" s="72" customFormat="1" customHeight="1" spans="2:21">
      <c r="B2066" s="73"/>
      <c r="C2066" s="74"/>
      <c r="D2066" s="74"/>
      <c r="E2066" s="74"/>
      <c r="F2066" s="75"/>
      <c r="G2066" s="76"/>
      <c r="H2066" s="77"/>
      <c r="I2066" s="108" t="str">
        <f>IF(B2066="","",_xlfn.XLOOKUP(N2066,#REF!,#REF!))</f>
        <v/>
      </c>
      <c r="J2066" s="105" t="str">
        <f>IF(B2066="","",_xlfn.XLOOKUP(N2066,#REF!,芝麻工资表!B:B))</f>
        <v/>
      </c>
      <c r="K2066" s="105" t="str">
        <f t="shared" si="192"/>
        <v/>
      </c>
      <c r="L2066" s="105" t="str">
        <f t="shared" si="193"/>
        <v/>
      </c>
      <c r="M2066" s="105" t="str">
        <f>IF(Q2066="","",_xlfn.XLOOKUP(Q2066,立项!W:W,立项!H:H))</f>
        <v/>
      </c>
      <c r="N2066" s="109" t="str">
        <f t="shared" si="194"/>
        <v/>
      </c>
      <c r="O2066" s="109" t="str">
        <f t="shared" si="195"/>
        <v/>
      </c>
      <c r="P2066" s="110" t="str">
        <f t="shared" si="196"/>
        <v/>
      </c>
      <c r="Q2066" s="114" t="str">
        <f t="shared" si="197"/>
        <v/>
      </c>
      <c r="R2066" s="82"/>
      <c r="S2066" s="81"/>
      <c r="T2066" s="81"/>
      <c r="U2066" s="81"/>
    </row>
    <row r="2067" s="72" customFormat="1" customHeight="1" spans="2:21">
      <c r="B2067" s="73"/>
      <c r="C2067" s="74"/>
      <c r="D2067" s="74"/>
      <c r="E2067" s="74"/>
      <c r="F2067" s="75"/>
      <c r="G2067" s="76"/>
      <c r="H2067" s="77"/>
      <c r="I2067" s="108" t="str">
        <f>IF(B2067="","",_xlfn.XLOOKUP(N2067,#REF!,#REF!))</f>
        <v/>
      </c>
      <c r="J2067" s="105" t="str">
        <f>IF(B2067="","",_xlfn.XLOOKUP(N2067,#REF!,芝麻工资表!B:B))</f>
        <v/>
      </c>
      <c r="K2067" s="105" t="str">
        <f t="shared" si="192"/>
        <v/>
      </c>
      <c r="L2067" s="105" t="str">
        <f t="shared" si="193"/>
        <v/>
      </c>
      <c r="M2067" s="105" t="str">
        <f>IF(Q2067="","",_xlfn.XLOOKUP(Q2067,立项!W:W,立项!H:H))</f>
        <v/>
      </c>
      <c r="N2067" s="109" t="str">
        <f t="shared" si="194"/>
        <v/>
      </c>
      <c r="O2067" s="109" t="str">
        <f t="shared" si="195"/>
        <v/>
      </c>
      <c r="P2067" s="110" t="str">
        <f t="shared" si="196"/>
        <v/>
      </c>
      <c r="Q2067" s="114" t="str">
        <f t="shared" si="197"/>
        <v/>
      </c>
      <c r="R2067" s="82"/>
      <c r="S2067" s="81"/>
      <c r="T2067" s="81"/>
      <c r="U2067" s="81"/>
    </row>
    <row r="2068" s="72" customFormat="1" customHeight="1" spans="2:21">
      <c r="B2068" s="73"/>
      <c r="C2068" s="74"/>
      <c r="D2068" s="74"/>
      <c r="E2068" s="74"/>
      <c r="F2068" s="75"/>
      <c r="G2068" s="76"/>
      <c r="H2068" s="77"/>
      <c r="I2068" s="108" t="str">
        <f>IF(B2068="","",_xlfn.XLOOKUP(N2068,#REF!,#REF!))</f>
        <v/>
      </c>
      <c r="J2068" s="105" t="str">
        <f>IF(B2068="","",_xlfn.XLOOKUP(N2068,#REF!,芝麻工资表!B:B))</f>
        <v/>
      </c>
      <c r="K2068" s="105" t="str">
        <f t="shared" si="192"/>
        <v/>
      </c>
      <c r="L2068" s="105" t="str">
        <f t="shared" si="193"/>
        <v/>
      </c>
      <c r="M2068" s="105" t="str">
        <f>IF(Q2068="","",_xlfn.XLOOKUP(Q2068,立项!W:W,立项!H:H))</f>
        <v/>
      </c>
      <c r="N2068" s="109" t="str">
        <f t="shared" si="194"/>
        <v/>
      </c>
      <c r="O2068" s="109" t="str">
        <f t="shared" si="195"/>
        <v/>
      </c>
      <c r="P2068" s="110" t="str">
        <f t="shared" si="196"/>
        <v/>
      </c>
      <c r="Q2068" s="114" t="str">
        <f t="shared" si="197"/>
        <v/>
      </c>
      <c r="R2068" s="82"/>
      <c r="S2068" s="81"/>
      <c r="T2068" s="81"/>
      <c r="U2068" s="81"/>
    </row>
    <row r="2069" s="72" customFormat="1" customHeight="1" spans="2:21">
      <c r="B2069" s="73"/>
      <c r="C2069" s="74"/>
      <c r="D2069" s="74"/>
      <c r="E2069" s="74"/>
      <c r="F2069" s="75"/>
      <c r="G2069" s="76"/>
      <c r="H2069" s="77"/>
      <c r="I2069" s="108" t="str">
        <f>IF(B2069="","",_xlfn.XLOOKUP(N2069,#REF!,#REF!))</f>
        <v/>
      </c>
      <c r="J2069" s="105" t="str">
        <f>IF(B2069="","",_xlfn.XLOOKUP(N2069,#REF!,芝麻工资表!B:B))</f>
        <v/>
      </c>
      <c r="K2069" s="105" t="str">
        <f t="shared" si="192"/>
        <v/>
      </c>
      <c r="L2069" s="105" t="str">
        <f t="shared" si="193"/>
        <v/>
      </c>
      <c r="M2069" s="105" t="str">
        <f>IF(Q2069="","",_xlfn.XLOOKUP(Q2069,立项!W:W,立项!H:H))</f>
        <v/>
      </c>
      <c r="N2069" s="109" t="str">
        <f t="shared" si="194"/>
        <v/>
      </c>
      <c r="O2069" s="109" t="str">
        <f t="shared" si="195"/>
        <v/>
      </c>
      <c r="P2069" s="110" t="str">
        <f t="shared" si="196"/>
        <v/>
      </c>
      <c r="Q2069" s="114" t="str">
        <f t="shared" si="197"/>
        <v/>
      </c>
      <c r="R2069" s="82"/>
      <c r="S2069" s="81"/>
      <c r="T2069" s="81"/>
      <c r="U2069" s="81"/>
    </row>
    <row r="2070" s="72" customFormat="1" customHeight="1" spans="2:21">
      <c r="B2070" s="73"/>
      <c r="C2070" s="74"/>
      <c r="D2070" s="74"/>
      <c r="E2070" s="74"/>
      <c r="F2070" s="75"/>
      <c r="G2070" s="76"/>
      <c r="H2070" s="77"/>
      <c r="I2070" s="108" t="str">
        <f>IF(B2070="","",_xlfn.XLOOKUP(N2070,#REF!,#REF!))</f>
        <v/>
      </c>
      <c r="J2070" s="105" t="str">
        <f>IF(B2070="","",_xlfn.XLOOKUP(N2070,#REF!,芝麻工资表!B:B))</f>
        <v/>
      </c>
      <c r="K2070" s="105" t="str">
        <f t="shared" si="192"/>
        <v/>
      </c>
      <c r="L2070" s="105" t="str">
        <f t="shared" si="193"/>
        <v/>
      </c>
      <c r="M2070" s="105" t="str">
        <f>IF(Q2070="","",_xlfn.XLOOKUP(Q2070,立项!W:W,立项!H:H))</f>
        <v/>
      </c>
      <c r="N2070" s="109" t="str">
        <f t="shared" si="194"/>
        <v/>
      </c>
      <c r="O2070" s="109" t="str">
        <f t="shared" si="195"/>
        <v/>
      </c>
      <c r="P2070" s="110" t="str">
        <f t="shared" si="196"/>
        <v/>
      </c>
      <c r="Q2070" s="114" t="str">
        <f t="shared" si="197"/>
        <v/>
      </c>
      <c r="R2070" s="82"/>
      <c r="S2070" s="81"/>
      <c r="T2070" s="81"/>
      <c r="U2070" s="81"/>
    </row>
    <row r="2071" s="72" customFormat="1" customHeight="1" spans="2:21">
      <c r="B2071" s="73"/>
      <c r="C2071" s="74"/>
      <c r="D2071" s="74"/>
      <c r="E2071" s="74"/>
      <c r="F2071" s="75"/>
      <c r="G2071" s="76"/>
      <c r="H2071" s="77"/>
      <c r="I2071" s="108" t="str">
        <f>IF(B2071="","",_xlfn.XLOOKUP(N2071,#REF!,#REF!))</f>
        <v/>
      </c>
      <c r="J2071" s="105" t="str">
        <f>IF(B2071="","",_xlfn.XLOOKUP(N2071,#REF!,芝麻工资表!B:B))</f>
        <v/>
      </c>
      <c r="K2071" s="105" t="str">
        <f t="shared" si="192"/>
        <v/>
      </c>
      <c r="L2071" s="105" t="str">
        <f t="shared" si="193"/>
        <v/>
      </c>
      <c r="M2071" s="105" t="str">
        <f>IF(Q2071="","",_xlfn.XLOOKUP(Q2071,立项!W:W,立项!H:H))</f>
        <v/>
      </c>
      <c r="N2071" s="109" t="str">
        <f t="shared" si="194"/>
        <v/>
      </c>
      <c r="O2071" s="109" t="str">
        <f t="shared" si="195"/>
        <v/>
      </c>
      <c r="P2071" s="110" t="str">
        <f t="shared" si="196"/>
        <v/>
      </c>
      <c r="Q2071" s="114" t="str">
        <f t="shared" si="197"/>
        <v/>
      </c>
      <c r="R2071" s="82"/>
      <c r="S2071" s="81"/>
      <c r="T2071" s="81"/>
      <c r="U2071" s="81"/>
    </row>
    <row r="2072" s="72" customFormat="1" customHeight="1" spans="2:21">
      <c r="B2072" s="73"/>
      <c r="C2072" s="74"/>
      <c r="D2072" s="74"/>
      <c r="E2072" s="74"/>
      <c r="F2072" s="75"/>
      <c r="G2072" s="76"/>
      <c r="H2072" s="77"/>
      <c r="I2072" s="108" t="str">
        <f>IF(B2072="","",_xlfn.XLOOKUP(N2072,#REF!,#REF!))</f>
        <v/>
      </c>
      <c r="J2072" s="105" t="str">
        <f>IF(B2072="","",_xlfn.XLOOKUP(N2072,#REF!,芝麻工资表!B:B))</f>
        <v/>
      </c>
      <c r="K2072" s="105" t="str">
        <f t="shared" si="192"/>
        <v/>
      </c>
      <c r="L2072" s="105" t="str">
        <f t="shared" si="193"/>
        <v/>
      </c>
      <c r="M2072" s="105" t="str">
        <f>IF(Q2072="","",_xlfn.XLOOKUP(Q2072,立项!W:W,立项!H:H))</f>
        <v/>
      </c>
      <c r="N2072" s="109" t="str">
        <f t="shared" si="194"/>
        <v/>
      </c>
      <c r="O2072" s="109" t="str">
        <f t="shared" si="195"/>
        <v/>
      </c>
      <c r="P2072" s="110" t="str">
        <f t="shared" si="196"/>
        <v/>
      </c>
      <c r="Q2072" s="114" t="str">
        <f t="shared" si="197"/>
        <v/>
      </c>
      <c r="R2072" s="82"/>
      <c r="S2072" s="81"/>
      <c r="T2072" s="81"/>
      <c r="U2072" s="81"/>
    </row>
    <row r="2073" s="72" customFormat="1" customHeight="1" spans="2:21">
      <c r="B2073" s="73"/>
      <c r="C2073" s="74"/>
      <c r="D2073" s="74"/>
      <c r="E2073" s="74"/>
      <c r="F2073" s="75"/>
      <c r="G2073" s="76"/>
      <c r="H2073" s="77"/>
      <c r="I2073" s="108" t="str">
        <f>IF(B2073="","",_xlfn.XLOOKUP(N2073,#REF!,#REF!))</f>
        <v/>
      </c>
      <c r="J2073" s="105" t="str">
        <f>IF(B2073="","",_xlfn.XLOOKUP(N2073,#REF!,芝麻工资表!B:B))</f>
        <v/>
      </c>
      <c r="K2073" s="105" t="str">
        <f t="shared" si="192"/>
        <v/>
      </c>
      <c r="L2073" s="105" t="str">
        <f t="shared" si="193"/>
        <v/>
      </c>
      <c r="M2073" s="105" t="str">
        <f>IF(Q2073="","",_xlfn.XLOOKUP(Q2073,立项!W:W,立项!H:H))</f>
        <v/>
      </c>
      <c r="N2073" s="109" t="str">
        <f t="shared" si="194"/>
        <v/>
      </c>
      <c r="O2073" s="109" t="str">
        <f t="shared" si="195"/>
        <v/>
      </c>
      <c r="P2073" s="110" t="str">
        <f t="shared" si="196"/>
        <v/>
      </c>
      <c r="Q2073" s="114" t="str">
        <f t="shared" si="197"/>
        <v/>
      </c>
      <c r="R2073" s="82"/>
      <c r="S2073" s="81"/>
      <c r="T2073" s="81"/>
      <c r="U2073" s="81"/>
    </row>
    <row r="2074" s="72" customFormat="1" customHeight="1" spans="2:21">
      <c r="B2074" s="73"/>
      <c r="C2074" s="74"/>
      <c r="D2074" s="74"/>
      <c r="E2074" s="74"/>
      <c r="F2074" s="75"/>
      <c r="G2074" s="76"/>
      <c r="H2074" s="77"/>
      <c r="I2074" s="108" t="str">
        <f>IF(B2074="","",_xlfn.XLOOKUP(N2074,#REF!,#REF!))</f>
        <v/>
      </c>
      <c r="J2074" s="105" t="str">
        <f>IF(B2074="","",_xlfn.XLOOKUP(N2074,#REF!,芝麻工资表!B:B))</f>
        <v/>
      </c>
      <c r="K2074" s="105" t="str">
        <f t="shared" si="192"/>
        <v/>
      </c>
      <c r="L2074" s="105" t="str">
        <f t="shared" si="193"/>
        <v/>
      </c>
      <c r="M2074" s="105" t="str">
        <f>IF(Q2074="","",_xlfn.XLOOKUP(Q2074,立项!W:W,立项!H:H))</f>
        <v/>
      </c>
      <c r="N2074" s="109" t="str">
        <f t="shared" si="194"/>
        <v/>
      </c>
      <c r="O2074" s="109" t="str">
        <f t="shared" si="195"/>
        <v/>
      </c>
      <c r="P2074" s="110" t="str">
        <f t="shared" si="196"/>
        <v/>
      </c>
      <c r="Q2074" s="114" t="str">
        <f t="shared" si="197"/>
        <v/>
      </c>
      <c r="R2074" s="82"/>
      <c r="S2074" s="81"/>
      <c r="T2074" s="81"/>
      <c r="U2074" s="81"/>
    </row>
    <row r="2075" s="72" customFormat="1" customHeight="1" spans="2:21">
      <c r="B2075" s="73"/>
      <c r="C2075" s="74"/>
      <c r="D2075" s="74"/>
      <c r="E2075" s="74"/>
      <c r="F2075" s="75"/>
      <c r="G2075" s="76"/>
      <c r="H2075" s="77"/>
      <c r="I2075" s="108" t="str">
        <f>IF(B2075="","",_xlfn.XLOOKUP(N2075,#REF!,#REF!))</f>
        <v/>
      </c>
      <c r="J2075" s="105" t="str">
        <f>IF(B2075="","",_xlfn.XLOOKUP(N2075,#REF!,芝麻工资表!B:B))</f>
        <v/>
      </c>
      <c r="K2075" s="105" t="str">
        <f t="shared" si="192"/>
        <v/>
      </c>
      <c r="L2075" s="105" t="str">
        <f t="shared" si="193"/>
        <v/>
      </c>
      <c r="M2075" s="105" t="str">
        <f>IF(Q2075="","",_xlfn.XLOOKUP(Q2075,立项!W:W,立项!H:H))</f>
        <v/>
      </c>
      <c r="N2075" s="109" t="str">
        <f t="shared" si="194"/>
        <v/>
      </c>
      <c r="O2075" s="109" t="str">
        <f t="shared" si="195"/>
        <v/>
      </c>
      <c r="P2075" s="110" t="str">
        <f t="shared" si="196"/>
        <v/>
      </c>
      <c r="Q2075" s="114" t="str">
        <f t="shared" si="197"/>
        <v/>
      </c>
      <c r="R2075" s="82"/>
      <c r="S2075" s="81"/>
      <c r="T2075" s="81"/>
      <c r="U2075" s="81"/>
    </row>
    <row r="2076" s="72" customFormat="1" customHeight="1" spans="2:21">
      <c r="B2076" s="73"/>
      <c r="C2076" s="74"/>
      <c r="D2076" s="74"/>
      <c r="E2076" s="74"/>
      <c r="F2076" s="75"/>
      <c r="G2076" s="76"/>
      <c r="H2076" s="77"/>
      <c r="I2076" s="108" t="str">
        <f>IF(B2076="","",_xlfn.XLOOKUP(N2076,#REF!,#REF!))</f>
        <v/>
      </c>
      <c r="J2076" s="105" t="str">
        <f>IF(B2076="","",_xlfn.XLOOKUP(N2076,#REF!,芝麻工资表!B:B))</f>
        <v/>
      </c>
      <c r="K2076" s="105" t="str">
        <f t="shared" si="192"/>
        <v/>
      </c>
      <c r="L2076" s="105" t="str">
        <f t="shared" si="193"/>
        <v/>
      </c>
      <c r="M2076" s="105" t="str">
        <f>IF(Q2076="","",_xlfn.XLOOKUP(Q2076,立项!W:W,立项!H:H))</f>
        <v/>
      </c>
      <c r="N2076" s="109" t="str">
        <f t="shared" si="194"/>
        <v/>
      </c>
      <c r="O2076" s="109" t="str">
        <f t="shared" si="195"/>
        <v/>
      </c>
      <c r="P2076" s="110" t="str">
        <f t="shared" si="196"/>
        <v/>
      </c>
      <c r="Q2076" s="114" t="str">
        <f t="shared" si="197"/>
        <v/>
      </c>
      <c r="R2076" s="82"/>
      <c r="S2076" s="81"/>
      <c r="T2076" s="81"/>
      <c r="U2076" s="81"/>
    </row>
    <row r="2077" s="72" customFormat="1" customHeight="1" spans="2:21">
      <c r="B2077" s="73"/>
      <c r="C2077" s="74"/>
      <c r="D2077" s="74"/>
      <c r="E2077" s="74"/>
      <c r="F2077" s="75"/>
      <c r="G2077" s="76"/>
      <c r="H2077" s="77"/>
      <c r="I2077" s="108" t="str">
        <f>IF(B2077="","",_xlfn.XLOOKUP(N2077,#REF!,#REF!))</f>
        <v/>
      </c>
      <c r="J2077" s="105" t="str">
        <f>IF(B2077="","",_xlfn.XLOOKUP(N2077,#REF!,芝麻工资表!B:B))</f>
        <v/>
      </c>
      <c r="K2077" s="105" t="str">
        <f t="shared" si="192"/>
        <v/>
      </c>
      <c r="L2077" s="105" t="str">
        <f t="shared" si="193"/>
        <v/>
      </c>
      <c r="M2077" s="105" t="str">
        <f>IF(Q2077="","",_xlfn.XLOOKUP(Q2077,立项!W:W,立项!H:H))</f>
        <v/>
      </c>
      <c r="N2077" s="109" t="str">
        <f t="shared" si="194"/>
        <v/>
      </c>
      <c r="O2077" s="109" t="str">
        <f t="shared" si="195"/>
        <v/>
      </c>
      <c r="P2077" s="110" t="str">
        <f t="shared" si="196"/>
        <v/>
      </c>
      <c r="Q2077" s="114" t="str">
        <f t="shared" si="197"/>
        <v/>
      </c>
      <c r="R2077" s="82"/>
      <c r="S2077" s="81"/>
      <c r="T2077" s="81"/>
      <c r="U2077" s="81"/>
    </row>
    <row r="2078" s="72" customFormat="1" customHeight="1" spans="2:21">
      <c r="B2078" s="73"/>
      <c r="C2078" s="74"/>
      <c r="D2078" s="74"/>
      <c r="E2078" s="74"/>
      <c r="F2078" s="75"/>
      <c r="G2078" s="76"/>
      <c r="H2078" s="77"/>
      <c r="I2078" s="108" t="str">
        <f>IF(B2078="","",_xlfn.XLOOKUP(N2078,#REF!,#REF!))</f>
        <v/>
      </c>
      <c r="J2078" s="105" t="str">
        <f>IF(B2078="","",_xlfn.XLOOKUP(N2078,#REF!,芝麻工资表!B:B))</f>
        <v/>
      </c>
      <c r="K2078" s="105" t="str">
        <f t="shared" si="192"/>
        <v/>
      </c>
      <c r="L2078" s="105" t="str">
        <f t="shared" si="193"/>
        <v/>
      </c>
      <c r="M2078" s="105" t="str">
        <f>IF(Q2078="","",_xlfn.XLOOKUP(Q2078,立项!W:W,立项!H:H))</f>
        <v/>
      </c>
      <c r="N2078" s="109" t="str">
        <f t="shared" si="194"/>
        <v/>
      </c>
      <c r="O2078" s="109" t="str">
        <f t="shared" si="195"/>
        <v/>
      </c>
      <c r="P2078" s="110" t="str">
        <f t="shared" si="196"/>
        <v/>
      </c>
      <c r="Q2078" s="114" t="str">
        <f t="shared" si="197"/>
        <v/>
      </c>
      <c r="R2078" s="82"/>
      <c r="S2078" s="81"/>
      <c r="T2078" s="81"/>
      <c r="U2078" s="81"/>
    </row>
    <row r="2079" s="72" customFormat="1" customHeight="1" spans="2:21">
      <c r="B2079" s="73"/>
      <c r="C2079" s="74"/>
      <c r="D2079" s="74"/>
      <c r="E2079" s="74"/>
      <c r="F2079" s="75"/>
      <c r="G2079" s="76"/>
      <c r="H2079" s="77"/>
      <c r="I2079" s="108" t="str">
        <f>IF(B2079="","",_xlfn.XLOOKUP(N2079,#REF!,#REF!))</f>
        <v/>
      </c>
      <c r="J2079" s="105" t="str">
        <f>IF(B2079="","",_xlfn.XLOOKUP(N2079,#REF!,芝麻工资表!B:B))</f>
        <v/>
      </c>
      <c r="K2079" s="105" t="str">
        <f t="shared" si="192"/>
        <v/>
      </c>
      <c r="L2079" s="105" t="str">
        <f t="shared" si="193"/>
        <v/>
      </c>
      <c r="M2079" s="105" t="str">
        <f>IF(Q2079="","",_xlfn.XLOOKUP(Q2079,立项!W:W,立项!H:H))</f>
        <v/>
      </c>
      <c r="N2079" s="109" t="str">
        <f t="shared" si="194"/>
        <v/>
      </c>
      <c r="O2079" s="109" t="str">
        <f t="shared" si="195"/>
        <v/>
      </c>
      <c r="P2079" s="110" t="str">
        <f t="shared" si="196"/>
        <v/>
      </c>
      <c r="Q2079" s="114" t="str">
        <f t="shared" si="197"/>
        <v/>
      </c>
      <c r="R2079" s="82"/>
      <c r="S2079" s="81"/>
      <c r="T2079" s="81"/>
      <c r="U2079" s="81"/>
    </row>
    <row r="2080" s="72" customFormat="1" customHeight="1" spans="2:21">
      <c r="B2080" s="73"/>
      <c r="C2080" s="74"/>
      <c r="D2080" s="74"/>
      <c r="E2080" s="74"/>
      <c r="F2080" s="75"/>
      <c r="G2080" s="76"/>
      <c r="H2080" s="77"/>
      <c r="I2080" s="108" t="str">
        <f>IF(B2080="","",_xlfn.XLOOKUP(N2080,#REF!,#REF!))</f>
        <v/>
      </c>
      <c r="J2080" s="105" t="str">
        <f>IF(B2080="","",_xlfn.XLOOKUP(N2080,#REF!,芝麻工资表!B:B))</f>
        <v/>
      </c>
      <c r="K2080" s="105" t="str">
        <f t="shared" si="192"/>
        <v/>
      </c>
      <c r="L2080" s="105" t="str">
        <f t="shared" si="193"/>
        <v/>
      </c>
      <c r="M2080" s="105" t="str">
        <f>IF(Q2080="","",_xlfn.XLOOKUP(Q2080,立项!W:W,立项!H:H))</f>
        <v/>
      </c>
      <c r="N2080" s="109" t="str">
        <f t="shared" si="194"/>
        <v/>
      </c>
      <c r="O2080" s="109" t="str">
        <f t="shared" si="195"/>
        <v/>
      </c>
      <c r="P2080" s="110" t="str">
        <f t="shared" si="196"/>
        <v/>
      </c>
      <c r="Q2080" s="114" t="str">
        <f t="shared" si="197"/>
        <v/>
      </c>
      <c r="R2080" s="82"/>
      <c r="S2080" s="81"/>
      <c r="T2080" s="81"/>
      <c r="U2080" s="81"/>
    </row>
    <row r="2081" s="72" customFormat="1" customHeight="1" spans="2:21">
      <c r="B2081" s="73"/>
      <c r="C2081" s="74"/>
      <c r="D2081" s="74"/>
      <c r="E2081" s="74"/>
      <c r="F2081" s="75"/>
      <c r="G2081" s="76"/>
      <c r="H2081" s="77"/>
      <c r="I2081" s="108" t="str">
        <f>IF(B2081="","",_xlfn.XLOOKUP(N2081,#REF!,#REF!))</f>
        <v/>
      </c>
      <c r="J2081" s="105" t="str">
        <f>IF(B2081="","",_xlfn.XLOOKUP(N2081,#REF!,芝麻工资表!B:B))</f>
        <v/>
      </c>
      <c r="K2081" s="105" t="str">
        <f t="shared" si="192"/>
        <v/>
      </c>
      <c r="L2081" s="105" t="str">
        <f t="shared" si="193"/>
        <v/>
      </c>
      <c r="M2081" s="105" t="str">
        <f>IF(Q2081="","",_xlfn.XLOOKUP(Q2081,立项!W:W,立项!H:H))</f>
        <v/>
      </c>
      <c r="N2081" s="109" t="str">
        <f t="shared" si="194"/>
        <v/>
      </c>
      <c r="O2081" s="109" t="str">
        <f t="shared" si="195"/>
        <v/>
      </c>
      <c r="P2081" s="110" t="str">
        <f t="shared" si="196"/>
        <v/>
      </c>
      <c r="Q2081" s="114" t="str">
        <f t="shared" si="197"/>
        <v/>
      </c>
      <c r="R2081" s="82"/>
      <c r="S2081" s="81"/>
      <c r="T2081" s="81"/>
      <c r="U2081" s="81"/>
    </row>
    <row r="2082" s="72" customFormat="1" customHeight="1" spans="2:21">
      <c r="B2082" s="73"/>
      <c r="C2082" s="74"/>
      <c r="D2082" s="74"/>
      <c r="E2082" s="74"/>
      <c r="F2082" s="75"/>
      <c r="G2082" s="76"/>
      <c r="H2082" s="77"/>
      <c r="I2082" s="108" t="str">
        <f>IF(B2082="","",_xlfn.XLOOKUP(N2082,#REF!,#REF!))</f>
        <v/>
      </c>
      <c r="J2082" s="105" t="str">
        <f>IF(B2082="","",_xlfn.XLOOKUP(N2082,#REF!,芝麻工资表!B:B))</f>
        <v/>
      </c>
      <c r="K2082" s="105" t="str">
        <f t="shared" si="192"/>
        <v/>
      </c>
      <c r="L2082" s="105" t="str">
        <f t="shared" si="193"/>
        <v/>
      </c>
      <c r="M2082" s="105" t="str">
        <f>IF(Q2082="","",_xlfn.XLOOKUP(Q2082,立项!W:W,立项!H:H))</f>
        <v/>
      </c>
      <c r="N2082" s="109" t="str">
        <f t="shared" si="194"/>
        <v/>
      </c>
      <c r="O2082" s="109" t="str">
        <f t="shared" si="195"/>
        <v/>
      </c>
      <c r="P2082" s="110" t="str">
        <f t="shared" si="196"/>
        <v/>
      </c>
      <c r="Q2082" s="114" t="str">
        <f t="shared" si="197"/>
        <v/>
      </c>
      <c r="R2082" s="82"/>
      <c r="S2082" s="81"/>
      <c r="T2082" s="81"/>
      <c r="U2082" s="81"/>
    </row>
    <row r="2083" s="72" customFormat="1" customHeight="1" spans="2:21">
      <c r="B2083" s="73"/>
      <c r="C2083" s="74"/>
      <c r="D2083" s="74"/>
      <c r="E2083" s="74"/>
      <c r="F2083" s="75"/>
      <c r="G2083" s="76"/>
      <c r="H2083" s="77"/>
      <c r="I2083" s="108" t="str">
        <f>IF(B2083="","",_xlfn.XLOOKUP(N2083,#REF!,#REF!))</f>
        <v/>
      </c>
      <c r="J2083" s="105" t="str">
        <f>IF(B2083="","",_xlfn.XLOOKUP(N2083,#REF!,芝麻工资表!B:B))</f>
        <v/>
      </c>
      <c r="K2083" s="105" t="str">
        <f t="shared" si="192"/>
        <v/>
      </c>
      <c r="L2083" s="105" t="str">
        <f t="shared" si="193"/>
        <v/>
      </c>
      <c r="M2083" s="105" t="str">
        <f>IF(Q2083="","",_xlfn.XLOOKUP(Q2083,立项!W:W,立项!H:H))</f>
        <v/>
      </c>
      <c r="N2083" s="109" t="str">
        <f t="shared" si="194"/>
        <v/>
      </c>
      <c r="O2083" s="109" t="str">
        <f t="shared" si="195"/>
        <v/>
      </c>
      <c r="P2083" s="110" t="str">
        <f t="shared" si="196"/>
        <v/>
      </c>
      <c r="Q2083" s="114" t="str">
        <f t="shared" si="197"/>
        <v/>
      </c>
      <c r="R2083" s="82"/>
      <c r="S2083" s="81"/>
      <c r="T2083" s="81"/>
      <c r="U2083" s="81"/>
    </row>
    <row r="2084" s="72" customFormat="1" customHeight="1" spans="2:21">
      <c r="B2084" s="73"/>
      <c r="C2084" s="74"/>
      <c r="D2084" s="74"/>
      <c r="E2084" s="74"/>
      <c r="F2084" s="75"/>
      <c r="G2084" s="76"/>
      <c r="H2084" s="77"/>
      <c r="I2084" s="108" t="str">
        <f>IF(B2084="","",_xlfn.XLOOKUP(N2084,#REF!,#REF!))</f>
        <v/>
      </c>
      <c r="J2084" s="105" t="str">
        <f>IF(B2084="","",_xlfn.XLOOKUP(N2084,#REF!,芝麻工资表!B:B))</f>
        <v/>
      </c>
      <c r="K2084" s="105" t="str">
        <f t="shared" si="192"/>
        <v/>
      </c>
      <c r="L2084" s="105" t="str">
        <f t="shared" si="193"/>
        <v/>
      </c>
      <c r="M2084" s="105" t="str">
        <f>IF(Q2084="","",_xlfn.XLOOKUP(Q2084,立项!W:W,立项!H:H))</f>
        <v/>
      </c>
      <c r="N2084" s="109" t="str">
        <f t="shared" si="194"/>
        <v/>
      </c>
      <c r="O2084" s="109" t="str">
        <f t="shared" si="195"/>
        <v/>
      </c>
      <c r="P2084" s="110" t="str">
        <f t="shared" si="196"/>
        <v/>
      </c>
      <c r="Q2084" s="114" t="str">
        <f t="shared" si="197"/>
        <v/>
      </c>
      <c r="R2084" s="82"/>
      <c r="S2084" s="81"/>
      <c r="T2084" s="81"/>
      <c r="U2084" s="81"/>
    </row>
    <row r="2085" s="72" customFormat="1" customHeight="1" spans="2:21">
      <c r="B2085" s="73"/>
      <c r="C2085" s="74"/>
      <c r="D2085" s="74"/>
      <c r="E2085" s="74"/>
      <c r="F2085" s="75"/>
      <c r="G2085" s="76"/>
      <c r="H2085" s="77"/>
      <c r="I2085" s="108" t="str">
        <f>IF(B2085="","",_xlfn.XLOOKUP(N2085,#REF!,#REF!))</f>
        <v/>
      </c>
      <c r="J2085" s="105" t="str">
        <f>IF(B2085="","",_xlfn.XLOOKUP(N2085,#REF!,芝麻工资表!B:B))</f>
        <v/>
      </c>
      <c r="K2085" s="105" t="str">
        <f t="shared" si="192"/>
        <v/>
      </c>
      <c r="L2085" s="105" t="str">
        <f t="shared" si="193"/>
        <v/>
      </c>
      <c r="M2085" s="105" t="str">
        <f>IF(Q2085="","",_xlfn.XLOOKUP(Q2085,立项!W:W,立项!H:H))</f>
        <v/>
      </c>
      <c r="N2085" s="109" t="str">
        <f t="shared" si="194"/>
        <v/>
      </c>
      <c r="O2085" s="109" t="str">
        <f t="shared" si="195"/>
        <v/>
      </c>
      <c r="P2085" s="110" t="str">
        <f t="shared" si="196"/>
        <v/>
      </c>
      <c r="Q2085" s="114" t="str">
        <f t="shared" si="197"/>
        <v/>
      </c>
      <c r="R2085" s="82"/>
      <c r="S2085" s="81"/>
      <c r="T2085" s="81"/>
      <c r="U2085" s="81"/>
    </row>
    <row r="2086" s="72" customFormat="1" customHeight="1" spans="2:21">
      <c r="B2086" s="73"/>
      <c r="C2086" s="74"/>
      <c r="D2086" s="74"/>
      <c r="E2086" s="74"/>
      <c r="F2086" s="75"/>
      <c r="G2086" s="76"/>
      <c r="H2086" s="77"/>
      <c r="I2086" s="108" t="str">
        <f>IF(B2086="","",_xlfn.XLOOKUP(N2086,#REF!,#REF!))</f>
        <v/>
      </c>
      <c r="J2086" s="105" t="str">
        <f>IF(B2086="","",_xlfn.XLOOKUP(N2086,#REF!,芝麻工资表!B:B))</f>
        <v/>
      </c>
      <c r="K2086" s="105" t="str">
        <f t="shared" si="192"/>
        <v/>
      </c>
      <c r="L2086" s="105" t="str">
        <f t="shared" si="193"/>
        <v/>
      </c>
      <c r="M2086" s="105" t="str">
        <f>IF(Q2086="","",_xlfn.XLOOKUP(Q2086,立项!W:W,立项!H:H))</f>
        <v/>
      </c>
      <c r="N2086" s="109" t="str">
        <f t="shared" si="194"/>
        <v/>
      </c>
      <c r="O2086" s="109" t="str">
        <f t="shared" si="195"/>
        <v/>
      </c>
      <c r="P2086" s="110" t="str">
        <f t="shared" si="196"/>
        <v/>
      </c>
      <c r="Q2086" s="114" t="str">
        <f t="shared" si="197"/>
        <v/>
      </c>
      <c r="R2086" s="82"/>
      <c r="S2086" s="81"/>
      <c r="T2086" s="81"/>
      <c r="U2086" s="81"/>
    </row>
    <row r="2087" s="72" customFormat="1" customHeight="1" spans="2:21">
      <c r="B2087" s="73"/>
      <c r="C2087" s="74"/>
      <c r="D2087" s="74"/>
      <c r="E2087" s="74"/>
      <c r="F2087" s="75"/>
      <c r="G2087" s="76"/>
      <c r="H2087" s="77"/>
      <c r="I2087" s="108" t="str">
        <f>IF(B2087="","",_xlfn.XLOOKUP(N2087,#REF!,#REF!))</f>
        <v/>
      </c>
      <c r="J2087" s="105" t="str">
        <f>IF(B2087="","",_xlfn.XLOOKUP(N2087,#REF!,芝麻工资表!B:B))</f>
        <v/>
      </c>
      <c r="K2087" s="105" t="str">
        <f t="shared" si="192"/>
        <v/>
      </c>
      <c r="L2087" s="105" t="str">
        <f t="shared" si="193"/>
        <v/>
      </c>
      <c r="M2087" s="105" t="str">
        <f>IF(Q2087="","",_xlfn.XLOOKUP(Q2087,立项!W:W,立项!H:H))</f>
        <v/>
      </c>
      <c r="N2087" s="109" t="str">
        <f t="shared" si="194"/>
        <v/>
      </c>
      <c r="O2087" s="109" t="str">
        <f t="shared" si="195"/>
        <v/>
      </c>
      <c r="P2087" s="110" t="str">
        <f t="shared" si="196"/>
        <v/>
      </c>
      <c r="Q2087" s="114" t="str">
        <f t="shared" si="197"/>
        <v/>
      </c>
      <c r="R2087" s="82"/>
      <c r="S2087" s="81"/>
      <c r="T2087" s="81"/>
      <c r="U2087" s="81"/>
    </row>
    <row r="2088" s="72" customFormat="1" customHeight="1" spans="2:21">
      <c r="B2088" s="73"/>
      <c r="C2088" s="74"/>
      <c r="D2088" s="74"/>
      <c r="E2088" s="74"/>
      <c r="F2088" s="75"/>
      <c r="G2088" s="76"/>
      <c r="H2088" s="77"/>
      <c r="I2088" s="108" t="str">
        <f>IF(B2088="","",_xlfn.XLOOKUP(N2088,#REF!,#REF!))</f>
        <v/>
      </c>
      <c r="J2088" s="105" t="str">
        <f>IF(B2088="","",_xlfn.XLOOKUP(N2088,#REF!,芝麻工资表!B:B))</f>
        <v/>
      </c>
      <c r="K2088" s="105" t="str">
        <f t="shared" si="192"/>
        <v/>
      </c>
      <c r="L2088" s="105" t="str">
        <f t="shared" si="193"/>
        <v/>
      </c>
      <c r="M2088" s="105" t="str">
        <f>IF(Q2088="","",_xlfn.XLOOKUP(Q2088,立项!W:W,立项!H:H))</f>
        <v/>
      </c>
      <c r="N2088" s="109" t="str">
        <f t="shared" si="194"/>
        <v/>
      </c>
      <c r="O2088" s="109" t="str">
        <f t="shared" si="195"/>
        <v/>
      </c>
      <c r="P2088" s="110" t="str">
        <f t="shared" si="196"/>
        <v/>
      </c>
      <c r="Q2088" s="114" t="str">
        <f t="shared" si="197"/>
        <v/>
      </c>
      <c r="R2088" s="82"/>
      <c r="S2088" s="81"/>
      <c r="T2088" s="81"/>
      <c r="U2088" s="81"/>
    </row>
    <row r="2089" s="72" customFormat="1" customHeight="1" spans="2:21">
      <c r="B2089" s="73"/>
      <c r="C2089" s="74"/>
      <c r="D2089" s="74"/>
      <c r="E2089" s="74"/>
      <c r="F2089" s="75"/>
      <c r="G2089" s="76"/>
      <c r="H2089" s="77"/>
      <c r="I2089" s="108" t="str">
        <f>IF(B2089="","",_xlfn.XLOOKUP(N2089,#REF!,#REF!))</f>
        <v/>
      </c>
      <c r="J2089" s="105" t="str">
        <f>IF(B2089="","",_xlfn.XLOOKUP(N2089,#REF!,芝麻工资表!B:B))</f>
        <v/>
      </c>
      <c r="K2089" s="105" t="str">
        <f t="shared" si="192"/>
        <v/>
      </c>
      <c r="L2089" s="105" t="str">
        <f t="shared" si="193"/>
        <v/>
      </c>
      <c r="M2089" s="105" t="str">
        <f>IF(Q2089="","",_xlfn.XLOOKUP(Q2089,立项!W:W,立项!H:H))</f>
        <v/>
      </c>
      <c r="N2089" s="109" t="str">
        <f t="shared" si="194"/>
        <v/>
      </c>
      <c r="O2089" s="109" t="str">
        <f t="shared" si="195"/>
        <v/>
      </c>
      <c r="P2089" s="110" t="str">
        <f t="shared" si="196"/>
        <v/>
      </c>
      <c r="Q2089" s="114" t="str">
        <f t="shared" si="197"/>
        <v/>
      </c>
      <c r="R2089" s="82"/>
      <c r="S2089" s="81"/>
      <c r="T2089" s="81"/>
      <c r="U2089" s="81"/>
    </row>
    <row r="2090" s="72" customFormat="1" customHeight="1" spans="2:21">
      <c r="B2090" s="73"/>
      <c r="C2090" s="74"/>
      <c r="D2090" s="74"/>
      <c r="E2090" s="74"/>
      <c r="F2090" s="75"/>
      <c r="G2090" s="76"/>
      <c r="H2090" s="77"/>
      <c r="I2090" s="108" t="str">
        <f>IF(B2090="","",_xlfn.XLOOKUP(N2090,#REF!,#REF!))</f>
        <v/>
      </c>
      <c r="J2090" s="105" t="str">
        <f>IF(B2090="","",_xlfn.XLOOKUP(N2090,#REF!,芝麻工资表!B:B))</f>
        <v/>
      </c>
      <c r="K2090" s="105" t="str">
        <f t="shared" si="192"/>
        <v/>
      </c>
      <c r="L2090" s="105" t="str">
        <f t="shared" si="193"/>
        <v/>
      </c>
      <c r="M2090" s="105" t="str">
        <f>IF(Q2090="","",_xlfn.XLOOKUP(Q2090,立项!W:W,立项!H:H))</f>
        <v/>
      </c>
      <c r="N2090" s="109" t="str">
        <f t="shared" si="194"/>
        <v/>
      </c>
      <c r="O2090" s="109" t="str">
        <f t="shared" si="195"/>
        <v/>
      </c>
      <c r="P2090" s="110" t="str">
        <f t="shared" si="196"/>
        <v/>
      </c>
      <c r="Q2090" s="114" t="str">
        <f t="shared" si="197"/>
        <v/>
      </c>
      <c r="R2090" s="82"/>
      <c r="S2090" s="81"/>
      <c r="T2090" s="81"/>
      <c r="U2090" s="81"/>
    </row>
    <row r="2091" s="72" customFormat="1" customHeight="1" spans="2:21">
      <c r="B2091" s="73"/>
      <c r="C2091" s="74"/>
      <c r="D2091" s="74"/>
      <c r="E2091" s="74"/>
      <c r="F2091" s="75"/>
      <c r="G2091" s="76"/>
      <c r="H2091" s="77"/>
      <c r="I2091" s="108" t="str">
        <f>IF(B2091="","",_xlfn.XLOOKUP(N2091,#REF!,#REF!))</f>
        <v/>
      </c>
      <c r="J2091" s="105" t="str">
        <f>IF(B2091="","",_xlfn.XLOOKUP(N2091,#REF!,芝麻工资表!B:B))</f>
        <v/>
      </c>
      <c r="K2091" s="105" t="str">
        <f t="shared" si="192"/>
        <v/>
      </c>
      <c r="L2091" s="105" t="str">
        <f t="shared" si="193"/>
        <v/>
      </c>
      <c r="M2091" s="105" t="str">
        <f>IF(Q2091="","",_xlfn.XLOOKUP(Q2091,立项!W:W,立项!H:H))</f>
        <v/>
      </c>
      <c r="N2091" s="109" t="str">
        <f t="shared" si="194"/>
        <v/>
      </c>
      <c r="O2091" s="109" t="str">
        <f t="shared" si="195"/>
        <v/>
      </c>
      <c r="P2091" s="110" t="str">
        <f t="shared" si="196"/>
        <v/>
      </c>
      <c r="Q2091" s="114" t="str">
        <f t="shared" si="197"/>
        <v/>
      </c>
      <c r="R2091" s="82"/>
      <c r="S2091" s="81"/>
      <c r="T2091" s="81"/>
      <c r="U2091" s="81"/>
    </row>
    <row r="2092" s="72" customFormat="1" customHeight="1" spans="2:21">
      <c r="B2092" s="73"/>
      <c r="C2092" s="74"/>
      <c r="D2092" s="74"/>
      <c r="E2092" s="74"/>
      <c r="F2092" s="75"/>
      <c r="G2092" s="76"/>
      <c r="H2092" s="77"/>
      <c r="I2092" s="108" t="str">
        <f>IF(B2092="","",_xlfn.XLOOKUP(N2092,#REF!,#REF!))</f>
        <v/>
      </c>
      <c r="J2092" s="105" t="str">
        <f>IF(B2092="","",_xlfn.XLOOKUP(N2092,#REF!,芝麻工资表!B:B))</f>
        <v/>
      </c>
      <c r="K2092" s="105" t="str">
        <f t="shared" si="192"/>
        <v/>
      </c>
      <c r="L2092" s="105" t="str">
        <f t="shared" si="193"/>
        <v/>
      </c>
      <c r="M2092" s="105" t="str">
        <f>IF(Q2092="","",_xlfn.XLOOKUP(Q2092,立项!W:W,立项!H:H))</f>
        <v/>
      </c>
      <c r="N2092" s="109" t="str">
        <f t="shared" si="194"/>
        <v/>
      </c>
      <c r="O2092" s="109" t="str">
        <f t="shared" si="195"/>
        <v/>
      </c>
      <c r="P2092" s="110" t="str">
        <f t="shared" si="196"/>
        <v/>
      </c>
      <c r="Q2092" s="114" t="str">
        <f t="shared" si="197"/>
        <v/>
      </c>
      <c r="R2092" s="82"/>
      <c r="S2092" s="81"/>
      <c r="T2092" s="81"/>
      <c r="U2092" s="81"/>
    </row>
    <row r="2093" s="72" customFormat="1" customHeight="1" spans="2:21">
      <c r="B2093" s="73"/>
      <c r="C2093" s="74"/>
      <c r="D2093" s="74"/>
      <c r="E2093" s="74"/>
      <c r="F2093" s="75"/>
      <c r="G2093" s="76"/>
      <c r="H2093" s="77"/>
      <c r="I2093" s="108" t="str">
        <f>IF(B2093="","",_xlfn.XLOOKUP(N2093,#REF!,#REF!))</f>
        <v/>
      </c>
      <c r="J2093" s="105" t="str">
        <f>IF(B2093="","",_xlfn.XLOOKUP(N2093,#REF!,芝麻工资表!B:B))</f>
        <v/>
      </c>
      <c r="K2093" s="105" t="str">
        <f t="shared" si="192"/>
        <v/>
      </c>
      <c r="L2093" s="105" t="str">
        <f t="shared" si="193"/>
        <v/>
      </c>
      <c r="M2093" s="105" t="str">
        <f>IF(Q2093="","",_xlfn.XLOOKUP(Q2093,立项!W:W,立项!H:H))</f>
        <v/>
      </c>
      <c r="N2093" s="109" t="str">
        <f t="shared" si="194"/>
        <v/>
      </c>
      <c r="O2093" s="109" t="str">
        <f t="shared" si="195"/>
        <v/>
      </c>
      <c r="P2093" s="110" t="str">
        <f t="shared" si="196"/>
        <v/>
      </c>
      <c r="Q2093" s="114" t="str">
        <f t="shared" si="197"/>
        <v/>
      </c>
      <c r="R2093" s="82"/>
      <c r="S2093" s="81"/>
      <c r="T2093" s="81"/>
      <c r="U2093" s="81"/>
    </row>
    <row r="2094" s="72" customFormat="1" customHeight="1" spans="2:21">
      <c r="B2094" s="73"/>
      <c r="C2094" s="74"/>
      <c r="D2094" s="74"/>
      <c r="E2094" s="74"/>
      <c r="F2094" s="75"/>
      <c r="G2094" s="76"/>
      <c r="H2094" s="77"/>
      <c r="I2094" s="108" t="str">
        <f>IF(B2094="","",_xlfn.XLOOKUP(N2094,#REF!,#REF!))</f>
        <v/>
      </c>
      <c r="J2094" s="105" t="str">
        <f>IF(B2094="","",_xlfn.XLOOKUP(N2094,#REF!,芝麻工资表!B:B))</f>
        <v/>
      </c>
      <c r="K2094" s="105" t="str">
        <f t="shared" si="192"/>
        <v/>
      </c>
      <c r="L2094" s="105" t="str">
        <f t="shared" si="193"/>
        <v/>
      </c>
      <c r="M2094" s="105" t="str">
        <f>IF(Q2094="","",_xlfn.XLOOKUP(Q2094,立项!W:W,立项!H:H))</f>
        <v/>
      </c>
      <c r="N2094" s="109" t="str">
        <f t="shared" si="194"/>
        <v/>
      </c>
      <c r="O2094" s="109" t="str">
        <f t="shared" si="195"/>
        <v/>
      </c>
      <c r="P2094" s="110" t="str">
        <f t="shared" si="196"/>
        <v/>
      </c>
      <c r="Q2094" s="114" t="str">
        <f t="shared" si="197"/>
        <v/>
      </c>
      <c r="R2094" s="82"/>
      <c r="S2094" s="81"/>
      <c r="T2094" s="81"/>
      <c r="U2094" s="81"/>
    </row>
    <row r="2095" s="72" customFormat="1" customHeight="1" spans="2:21">
      <c r="B2095" s="73"/>
      <c r="C2095" s="74"/>
      <c r="D2095" s="74"/>
      <c r="E2095" s="74"/>
      <c r="F2095" s="75"/>
      <c r="G2095" s="76"/>
      <c r="H2095" s="77"/>
      <c r="I2095" s="108" t="str">
        <f>IF(B2095="","",_xlfn.XLOOKUP(N2095,#REF!,#REF!))</f>
        <v/>
      </c>
      <c r="J2095" s="105" t="str">
        <f>IF(B2095="","",_xlfn.XLOOKUP(N2095,#REF!,芝麻工资表!B:B))</f>
        <v/>
      </c>
      <c r="K2095" s="105" t="str">
        <f t="shared" si="192"/>
        <v/>
      </c>
      <c r="L2095" s="105" t="str">
        <f t="shared" si="193"/>
        <v/>
      </c>
      <c r="M2095" s="105" t="str">
        <f>IF(Q2095="","",_xlfn.XLOOKUP(Q2095,立项!W:W,立项!H:H))</f>
        <v/>
      </c>
      <c r="N2095" s="109" t="str">
        <f t="shared" si="194"/>
        <v/>
      </c>
      <c r="O2095" s="109" t="str">
        <f t="shared" si="195"/>
        <v/>
      </c>
      <c r="P2095" s="110" t="str">
        <f t="shared" si="196"/>
        <v/>
      </c>
      <c r="Q2095" s="114" t="str">
        <f t="shared" si="197"/>
        <v/>
      </c>
      <c r="R2095" s="82"/>
      <c r="S2095" s="81"/>
      <c r="T2095" s="81"/>
      <c r="U2095" s="81"/>
    </row>
    <row r="2096" s="72" customFormat="1" customHeight="1" spans="2:21">
      <c r="B2096" s="73"/>
      <c r="C2096" s="74"/>
      <c r="D2096" s="74"/>
      <c r="E2096" s="74"/>
      <c r="F2096" s="75"/>
      <c r="G2096" s="76"/>
      <c r="H2096" s="77"/>
      <c r="I2096" s="108" t="str">
        <f>IF(B2096="","",_xlfn.XLOOKUP(N2096,#REF!,#REF!))</f>
        <v/>
      </c>
      <c r="J2096" s="105" t="str">
        <f>IF(B2096="","",_xlfn.XLOOKUP(N2096,#REF!,芝麻工资表!B:B))</f>
        <v/>
      </c>
      <c r="K2096" s="105" t="str">
        <f t="shared" si="192"/>
        <v/>
      </c>
      <c r="L2096" s="105" t="str">
        <f t="shared" si="193"/>
        <v/>
      </c>
      <c r="M2096" s="105" t="str">
        <f>IF(Q2096="","",_xlfn.XLOOKUP(Q2096,立项!W:W,立项!H:H))</f>
        <v/>
      </c>
      <c r="N2096" s="109" t="str">
        <f t="shared" si="194"/>
        <v/>
      </c>
      <c r="O2096" s="109" t="str">
        <f t="shared" si="195"/>
        <v/>
      </c>
      <c r="P2096" s="110" t="str">
        <f t="shared" si="196"/>
        <v/>
      </c>
      <c r="Q2096" s="114" t="str">
        <f t="shared" si="197"/>
        <v/>
      </c>
      <c r="R2096" s="82"/>
      <c r="S2096" s="81"/>
      <c r="T2096" s="81"/>
      <c r="U2096" s="81"/>
    </row>
    <row r="2097" s="72" customFormat="1" customHeight="1" spans="2:21">
      <c r="B2097" s="73"/>
      <c r="C2097" s="74"/>
      <c r="D2097" s="74"/>
      <c r="E2097" s="74"/>
      <c r="F2097" s="75"/>
      <c r="G2097" s="76"/>
      <c r="H2097" s="77"/>
      <c r="I2097" s="108" t="str">
        <f>IF(B2097="","",_xlfn.XLOOKUP(N2097,#REF!,#REF!))</f>
        <v/>
      </c>
      <c r="J2097" s="105" t="str">
        <f>IF(B2097="","",_xlfn.XLOOKUP(N2097,#REF!,芝麻工资表!B:B))</f>
        <v/>
      </c>
      <c r="K2097" s="105" t="str">
        <f t="shared" si="192"/>
        <v/>
      </c>
      <c r="L2097" s="105" t="str">
        <f t="shared" si="193"/>
        <v/>
      </c>
      <c r="M2097" s="105" t="str">
        <f>IF(Q2097="","",_xlfn.XLOOKUP(Q2097,立项!W:W,立项!H:H))</f>
        <v/>
      </c>
      <c r="N2097" s="109" t="str">
        <f t="shared" si="194"/>
        <v/>
      </c>
      <c r="O2097" s="109" t="str">
        <f t="shared" si="195"/>
        <v/>
      </c>
      <c r="P2097" s="110" t="str">
        <f t="shared" si="196"/>
        <v/>
      </c>
      <c r="Q2097" s="114" t="str">
        <f t="shared" si="197"/>
        <v/>
      </c>
      <c r="R2097" s="82"/>
      <c r="S2097" s="81"/>
      <c r="T2097" s="81"/>
      <c r="U2097" s="81"/>
    </row>
    <row r="2098" s="72" customFormat="1" customHeight="1" spans="2:21">
      <c r="B2098" s="73"/>
      <c r="C2098" s="74"/>
      <c r="D2098" s="74"/>
      <c r="E2098" s="74"/>
      <c r="F2098" s="75"/>
      <c r="G2098" s="76"/>
      <c r="H2098" s="77"/>
      <c r="I2098" s="108" t="str">
        <f>IF(B2098="","",_xlfn.XLOOKUP(N2098,#REF!,#REF!))</f>
        <v/>
      </c>
      <c r="J2098" s="105" t="str">
        <f>IF(B2098="","",_xlfn.XLOOKUP(N2098,#REF!,芝麻工资表!B:B))</f>
        <v/>
      </c>
      <c r="K2098" s="105" t="str">
        <f t="shared" si="192"/>
        <v/>
      </c>
      <c r="L2098" s="105" t="str">
        <f t="shared" si="193"/>
        <v/>
      </c>
      <c r="M2098" s="105" t="str">
        <f>IF(Q2098="","",_xlfn.XLOOKUP(Q2098,立项!W:W,立项!H:H))</f>
        <v/>
      </c>
      <c r="N2098" s="109" t="str">
        <f t="shared" si="194"/>
        <v/>
      </c>
      <c r="O2098" s="109" t="str">
        <f t="shared" si="195"/>
        <v/>
      </c>
      <c r="P2098" s="110" t="str">
        <f t="shared" si="196"/>
        <v/>
      </c>
      <c r="Q2098" s="114" t="str">
        <f t="shared" si="197"/>
        <v/>
      </c>
      <c r="R2098" s="82"/>
      <c r="S2098" s="81"/>
      <c r="T2098" s="81"/>
      <c r="U2098" s="81"/>
    </row>
    <row r="2099" s="72" customFormat="1" customHeight="1" spans="2:21">
      <c r="B2099" s="73"/>
      <c r="C2099" s="74"/>
      <c r="D2099" s="74"/>
      <c r="E2099" s="74"/>
      <c r="F2099" s="75"/>
      <c r="G2099" s="76"/>
      <c r="H2099" s="77"/>
      <c r="I2099" s="108" t="str">
        <f>IF(B2099="","",_xlfn.XLOOKUP(N2099,#REF!,#REF!))</f>
        <v/>
      </c>
      <c r="J2099" s="105" t="str">
        <f>IF(B2099="","",_xlfn.XLOOKUP(N2099,#REF!,芝麻工资表!B:B))</f>
        <v/>
      </c>
      <c r="K2099" s="105" t="str">
        <f t="shared" si="192"/>
        <v/>
      </c>
      <c r="L2099" s="105" t="str">
        <f t="shared" si="193"/>
        <v/>
      </c>
      <c r="M2099" s="105" t="str">
        <f>IF(Q2099="","",_xlfn.XLOOKUP(Q2099,立项!W:W,立项!H:H))</f>
        <v/>
      </c>
      <c r="N2099" s="109" t="str">
        <f t="shared" si="194"/>
        <v/>
      </c>
      <c r="O2099" s="109" t="str">
        <f t="shared" si="195"/>
        <v/>
      </c>
      <c r="P2099" s="110" t="str">
        <f t="shared" si="196"/>
        <v/>
      </c>
      <c r="Q2099" s="114" t="str">
        <f t="shared" si="197"/>
        <v/>
      </c>
      <c r="R2099" s="82"/>
      <c r="S2099" s="81"/>
      <c r="T2099" s="81"/>
      <c r="U2099" s="81"/>
    </row>
    <row r="2100" s="72" customFormat="1" customHeight="1" spans="2:21">
      <c r="B2100" s="73"/>
      <c r="C2100" s="74"/>
      <c r="D2100" s="74"/>
      <c r="E2100" s="74"/>
      <c r="F2100" s="75"/>
      <c r="G2100" s="76"/>
      <c r="H2100" s="77"/>
      <c r="I2100" s="108" t="str">
        <f>IF(B2100="","",_xlfn.XLOOKUP(N2100,#REF!,#REF!))</f>
        <v/>
      </c>
      <c r="J2100" s="105" t="str">
        <f>IF(B2100="","",_xlfn.XLOOKUP(N2100,#REF!,芝麻工资表!B:B))</f>
        <v/>
      </c>
      <c r="K2100" s="105" t="str">
        <f t="shared" si="192"/>
        <v/>
      </c>
      <c r="L2100" s="105" t="str">
        <f t="shared" si="193"/>
        <v/>
      </c>
      <c r="M2100" s="105" t="str">
        <f>IF(Q2100="","",_xlfn.XLOOKUP(Q2100,立项!W:W,立项!H:H))</f>
        <v/>
      </c>
      <c r="N2100" s="109" t="str">
        <f t="shared" si="194"/>
        <v/>
      </c>
      <c r="O2100" s="109" t="str">
        <f t="shared" si="195"/>
        <v/>
      </c>
      <c r="P2100" s="110" t="str">
        <f t="shared" si="196"/>
        <v/>
      </c>
      <c r="Q2100" s="114" t="str">
        <f t="shared" si="197"/>
        <v/>
      </c>
      <c r="R2100" s="82"/>
      <c r="S2100" s="81"/>
      <c r="T2100" s="81"/>
      <c r="U2100" s="81"/>
    </row>
    <row r="2101" s="72" customFormat="1" customHeight="1" spans="2:21">
      <c r="B2101" s="73"/>
      <c r="C2101" s="74"/>
      <c r="D2101" s="74"/>
      <c r="E2101" s="74"/>
      <c r="F2101" s="75"/>
      <c r="G2101" s="76"/>
      <c r="H2101" s="77"/>
      <c r="I2101" s="108" t="str">
        <f>IF(B2101="","",_xlfn.XLOOKUP(N2101,#REF!,#REF!))</f>
        <v/>
      </c>
      <c r="J2101" s="105" t="str">
        <f>IF(B2101="","",_xlfn.XLOOKUP(N2101,#REF!,芝麻工资表!B:B))</f>
        <v/>
      </c>
      <c r="K2101" s="105" t="str">
        <f t="shared" si="192"/>
        <v/>
      </c>
      <c r="L2101" s="105" t="str">
        <f t="shared" si="193"/>
        <v/>
      </c>
      <c r="M2101" s="105" t="str">
        <f>IF(Q2101="","",_xlfn.XLOOKUP(Q2101,立项!W:W,立项!H:H))</f>
        <v/>
      </c>
      <c r="N2101" s="109" t="str">
        <f t="shared" si="194"/>
        <v/>
      </c>
      <c r="O2101" s="109" t="str">
        <f t="shared" si="195"/>
        <v/>
      </c>
      <c r="P2101" s="110" t="str">
        <f t="shared" si="196"/>
        <v/>
      </c>
      <c r="Q2101" s="114" t="str">
        <f t="shared" si="197"/>
        <v/>
      </c>
      <c r="R2101" s="82"/>
      <c r="S2101" s="81"/>
      <c r="T2101" s="81"/>
      <c r="U2101" s="81"/>
    </row>
    <row r="2102" s="72" customFormat="1" customHeight="1" spans="2:21">
      <c r="B2102" s="73"/>
      <c r="C2102" s="74"/>
      <c r="D2102" s="74"/>
      <c r="E2102" s="74"/>
      <c r="F2102" s="75"/>
      <c r="G2102" s="76"/>
      <c r="H2102" s="77"/>
      <c r="I2102" s="108" t="str">
        <f>IF(B2102="","",_xlfn.XLOOKUP(N2102,#REF!,#REF!))</f>
        <v/>
      </c>
      <c r="J2102" s="105" t="str">
        <f>IF(B2102="","",_xlfn.XLOOKUP(N2102,#REF!,芝麻工资表!B:B))</f>
        <v/>
      </c>
      <c r="K2102" s="105" t="str">
        <f t="shared" si="192"/>
        <v/>
      </c>
      <c r="L2102" s="105" t="str">
        <f t="shared" si="193"/>
        <v/>
      </c>
      <c r="M2102" s="105" t="str">
        <f>IF(Q2102="","",_xlfn.XLOOKUP(Q2102,立项!W:W,立项!H:H))</f>
        <v/>
      </c>
      <c r="N2102" s="109" t="str">
        <f t="shared" si="194"/>
        <v/>
      </c>
      <c r="O2102" s="109" t="str">
        <f t="shared" si="195"/>
        <v/>
      </c>
      <c r="P2102" s="110" t="str">
        <f t="shared" si="196"/>
        <v/>
      </c>
      <c r="Q2102" s="114" t="str">
        <f t="shared" si="197"/>
        <v/>
      </c>
      <c r="R2102" s="82"/>
      <c r="S2102" s="81"/>
      <c r="T2102" s="81"/>
      <c r="U2102" s="81"/>
    </row>
    <row r="2103" s="72" customFormat="1" customHeight="1" spans="2:21">
      <c r="B2103" s="73"/>
      <c r="C2103" s="74"/>
      <c r="D2103" s="74"/>
      <c r="E2103" s="74"/>
      <c r="F2103" s="75"/>
      <c r="G2103" s="76"/>
      <c r="H2103" s="77"/>
      <c r="I2103" s="108" t="str">
        <f>IF(B2103="","",_xlfn.XLOOKUP(N2103,#REF!,#REF!))</f>
        <v/>
      </c>
      <c r="J2103" s="105" t="str">
        <f>IF(B2103="","",_xlfn.XLOOKUP(N2103,#REF!,芝麻工资表!B:B))</f>
        <v/>
      </c>
      <c r="K2103" s="105" t="str">
        <f t="shared" si="192"/>
        <v/>
      </c>
      <c r="L2103" s="105" t="str">
        <f t="shared" si="193"/>
        <v/>
      </c>
      <c r="M2103" s="105" t="str">
        <f>IF(Q2103="","",_xlfn.XLOOKUP(Q2103,立项!W:W,立项!H:H))</f>
        <v/>
      </c>
      <c r="N2103" s="109" t="str">
        <f t="shared" si="194"/>
        <v/>
      </c>
      <c r="O2103" s="109" t="str">
        <f t="shared" si="195"/>
        <v/>
      </c>
      <c r="P2103" s="110" t="str">
        <f t="shared" si="196"/>
        <v/>
      </c>
      <c r="Q2103" s="114" t="str">
        <f t="shared" si="197"/>
        <v/>
      </c>
      <c r="R2103" s="82"/>
      <c r="S2103" s="81"/>
      <c r="T2103" s="81"/>
      <c r="U2103" s="81"/>
    </row>
    <row r="2104" s="72" customFormat="1" customHeight="1" spans="2:21">
      <c r="B2104" s="73"/>
      <c r="C2104" s="74"/>
      <c r="D2104" s="74"/>
      <c r="E2104" s="74"/>
      <c r="F2104" s="75"/>
      <c r="G2104" s="76"/>
      <c r="H2104" s="77"/>
      <c r="I2104" s="108" t="str">
        <f>IF(B2104="","",_xlfn.XLOOKUP(N2104,#REF!,#REF!))</f>
        <v/>
      </c>
      <c r="J2104" s="105" t="str">
        <f>IF(B2104="","",_xlfn.XLOOKUP(N2104,#REF!,芝麻工资表!B:B))</f>
        <v/>
      </c>
      <c r="K2104" s="105" t="str">
        <f t="shared" si="192"/>
        <v/>
      </c>
      <c r="L2104" s="105" t="str">
        <f t="shared" si="193"/>
        <v/>
      </c>
      <c r="M2104" s="105" t="str">
        <f>IF(Q2104="","",_xlfn.XLOOKUP(Q2104,立项!W:W,立项!H:H))</f>
        <v/>
      </c>
      <c r="N2104" s="109" t="str">
        <f t="shared" si="194"/>
        <v/>
      </c>
      <c r="O2104" s="109" t="str">
        <f t="shared" si="195"/>
        <v/>
      </c>
      <c r="P2104" s="110" t="str">
        <f t="shared" si="196"/>
        <v/>
      </c>
      <c r="Q2104" s="114" t="str">
        <f t="shared" si="197"/>
        <v/>
      </c>
      <c r="R2104" s="82"/>
      <c r="S2104" s="81"/>
      <c r="T2104" s="81"/>
      <c r="U2104" s="81"/>
    </row>
    <row r="2105" s="72" customFormat="1" customHeight="1" spans="2:21">
      <c r="B2105" s="73"/>
      <c r="C2105" s="74"/>
      <c r="D2105" s="74"/>
      <c r="E2105" s="74"/>
      <c r="F2105" s="75"/>
      <c r="G2105" s="76"/>
      <c r="H2105" s="77"/>
      <c r="I2105" s="108" t="str">
        <f>IF(B2105="","",_xlfn.XLOOKUP(N2105,#REF!,#REF!))</f>
        <v/>
      </c>
      <c r="J2105" s="105" t="str">
        <f>IF(B2105="","",_xlfn.XLOOKUP(N2105,#REF!,芝麻工资表!B:B))</f>
        <v/>
      </c>
      <c r="K2105" s="105" t="str">
        <f t="shared" si="192"/>
        <v/>
      </c>
      <c r="L2105" s="105" t="str">
        <f t="shared" si="193"/>
        <v/>
      </c>
      <c r="M2105" s="105" t="str">
        <f>IF(Q2105="","",_xlfn.XLOOKUP(Q2105,立项!W:W,立项!H:H))</f>
        <v/>
      </c>
      <c r="N2105" s="109" t="str">
        <f t="shared" si="194"/>
        <v/>
      </c>
      <c r="O2105" s="109" t="str">
        <f t="shared" si="195"/>
        <v/>
      </c>
      <c r="P2105" s="110" t="str">
        <f t="shared" si="196"/>
        <v/>
      </c>
      <c r="Q2105" s="114" t="str">
        <f t="shared" si="197"/>
        <v/>
      </c>
      <c r="R2105" s="82"/>
      <c r="S2105" s="81"/>
      <c r="T2105" s="81"/>
      <c r="U2105" s="81"/>
    </row>
    <row r="2106" s="72" customFormat="1" customHeight="1" spans="2:21">
      <c r="B2106" s="73"/>
      <c r="C2106" s="74"/>
      <c r="D2106" s="74"/>
      <c r="E2106" s="74"/>
      <c r="F2106" s="75"/>
      <c r="G2106" s="76"/>
      <c r="H2106" s="77"/>
      <c r="I2106" s="108" t="str">
        <f>IF(B2106="","",_xlfn.XLOOKUP(N2106,#REF!,#REF!))</f>
        <v/>
      </c>
      <c r="J2106" s="105" t="str">
        <f>IF(B2106="","",_xlfn.XLOOKUP(N2106,#REF!,芝麻工资表!B:B))</f>
        <v/>
      </c>
      <c r="K2106" s="105" t="str">
        <f t="shared" si="192"/>
        <v/>
      </c>
      <c r="L2106" s="105" t="str">
        <f t="shared" si="193"/>
        <v/>
      </c>
      <c r="M2106" s="105" t="str">
        <f>IF(Q2106="","",_xlfn.XLOOKUP(Q2106,立项!W:W,立项!H:H))</f>
        <v/>
      </c>
      <c r="N2106" s="109" t="str">
        <f t="shared" si="194"/>
        <v/>
      </c>
      <c r="O2106" s="109" t="str">
        <f t="shared" si="195"/>
        <v/>
      </c>
      <c r="P2106" s="110" t="str">
        <f t="shared" si="196"/>
        <v/>
      </c>
      <c r="Q2106" s="114" t="str">
        <f t="shared" si="197"/>
        <v/>
      </c>
      <c r="R2106" s="82"/>
      <c r="S2106" s="81"/>
      <c r="T2106" s="81"/>
      <c r="U2106" s="81"/>
    </row>
    <row r="2107" s="72" customFormat="1" customHeight="1" spans="2:21">
      <c r="B2107" s="73"/>
      <c r="C2107" s="74"/>
      <c r="D2107" s="74"/>
      <c r="E2107" s="74"/>
      <c r="F2107" s="75"/>
      <c r="G2107" s="76"/>
      <c r="H2107" s="77"/>
      <c r="I2107" s="108" t="str">
        <f>IF(B2107="","",_xlfn.XLOOKUP(N2107,#REF!,#REF!))</f>
        <v/>
      </c>
      <c r="J2107" s="105" t="str">
        <f>IF(B2107="","",_xlfn.XLOOKUP(N2107,#REF!,芝麻工资表!B:B))</f>
        <v/>
      </c>
      <c r="K2107" s="105" t="str">
        <f t="shared" si="192"/>
        <v/>
      </c>
      <c r="L2107" s="105" t="str">
        <f t="shared" si="193"/>
        <v/>
      </c>
      <c r="M2107" s="105" t="str">
        <f>IF(Q2107="","",_xlfn.XLOOKUP(Q2107,立项!W:W,立项!H:H))</f>
        <v/>
      </c>
      <c r="N2107" s="109" t="str">
        <f t="shared" si="194"/>
        <v/>
      </c>
      <c r="O2107" s="109" t="str">
        <f t="shared" si="195"/>
        <v/>
      </c>
      <c r="P2107" s="110" t="str">
        <f t="shared" si="196"/>
        <v/>
      </c>
      <c r="Q2107" s="114" t="str">
        <f t="shared" si="197"/>
        <v/>
      </c>
      <c r="R2107" s="82"/>
      <c r="S2107" s="81"/>
      <c r="T2107" s="81"/>
      <c r="U2107" s="81"/>
    </row>
    <row r="2108" s="72" customFormat="1" customHeight="1" spans="2:21">
      <c r="B2108" s="73"/>
      <c r="C2108" s="74"/>
      <c r="D2108" s="74"/>
      <c r="E2108" s="74"/>
      <c r="F2108" s="75"/>
      <c r="G2108" s="76"/>
      <c r="H2108" s="77"/>
      <c r="I2108" s="108" t="str">
        <f>IF(B2108="","",_xlfn.XLOOKUP(N2108,#REF!,#REF!))</f>
        <v/>
      </c>
      <c r="J2108" s="105" t="str">
        <f>IF(B2108="","",_xlfn.XLOOKUP(N2108,#REF!,芝麻工资表!B:B))</f>
        <v/>
      </c>
      <c r="K2108" s="105" t="str">
        <f t="shared" si="192"/>
        <v/>
      </c>
      <c r="L2108" s="105" t="str">
        <f t="shared" si="193"/>
        <v/>
      </c>
      <c r="M2108" s="105" t="str">
        <f>IF(Q2108="","",_xlfn.XLOOKUP(Q2108,立项!W:W,立项!H:H))</f>
        <v/>
      </c>
      <c r="N2108" s="109" t="str">
        <f t="shared" si="194"/>
        <v/>
      </c>
      <c r="O2108" s="109" t="str">
        <f t="shared" si="195"/>
        <v/>
      </c>
      <c r="P2108" s="110" t="str">
        <f t="shared" si="196"/>
        <v/>
      </c>
      <c r="Q2108" s="114" t="str">
        <f t="shared" si="197"/>
        <v/>
      </c>
      <c r="R2108" s="82"/>
      <c r="S2108" s="81"/>
      <c r="T2108" s="81"/>
      <c r="U2108" s="81"/>
    </row>
    <row r="2109" s="72" customFormat="1" customHeight="1" spans="2:21">
      <c r="B2109" s="73"/>
      <c r="C2109" s="74"/>
      <c r="D2109" s="74"/>
      <c r="E2109" s="74"/>
      <c r="F2109" s="75"/>
      <c r="G2109" s="76"/>
      <c r="H2109" s="77"/>
      <c r="I2109" s="108" t="str">
        <f>IF(B2109="","",_xlfn.XLOOKUP(N2109,#REF!,#REF!))</f>
        <v/>
      </c>
      <c r="J2109" s="105" t="str">
        <f>IF(B2109="","",_xlfn.XLOOKUP(N2109,#REF!,芝麻工资表!B:B))</f>
        <v/>
      </c>
      <c r="K2109" s="105" t="str">
        <f t="shared" si="192"/>
        <v/>
      </c>
      <c r="L2109" s="105" t="str">
        <f t="shared" si="193"/>
        <v/>
      </c>
      <c r="M2109" s="105" t="str">
        <f>IF(Q2109="","",_xlfn.XLOOKUP(Q2109,立项!W:W,立项!H:H))</f>
        <v/>
      </c>
      <c r="N2109" s="109" t="str">
        <f t="shared" si="194"/>
        <v/>
      </c>
      <c r="O2109" s="109" t="str">
        <f t="shared" si="195"/>
        <v/>
      </c>
      <c r="P2109" s="110" t="str">
        <f t="shared" si="196"/>
        <v/>
      </c>
      <c r="Q2109" s="114" t="str">
        <f t="shared" si="197"/>
        <v/>
      </c>
      <c r="R2109" s="82"/>
      <c r="S2109" s="81"/>
      <c r="T2109" s="81"/>
      <c r="U2109" s="81"/>
    </row>
    <row r="2110" s="72" customFormat="1" customHeight="1" spans="2:21">
      <c r="B2110" s="73"/>
      <c r="C2110" s="74"/>
      <c r="D2110" s="74"/>
      <c r="E2110" s="74"/>
      <c r="F2110" s="75"/>
      <c r="G2110" s="76"/>
      <c r="H2110" s="77"/>
      <c r="I2110" s="108" t="str">
        <f>IF(B2110="","",_xlfn.XLOOKUP(N2110,#REF!,#REF!))</f>
        <v/>
      </c>
      <c r="J2110" s="105" t="str">
        <f>IF(B2110="","",_xlfn.XLOOKUP(N2110,#REF!,芝麻工资表!B:B))</f>
        <v/>
      </c>
      <c r="K2110" s="105" t="str">
        <f t="shared" si="192"/>
        <v/>
      </c>
      <c r="L2110" s="105" t="str">
        <f t="shared" si="193"/>
        <v/>
      </c>
      <c r="M2110" s="105" t="str">
        <f>IF(Q2110="","",_xlfn.XLOOKUP(Q2110,立项!W:W,立项!H:H))</f>
        <v/>
      </c>
      <c r="N2110" s="109" t="str">
        <f t="shared" si="194"/>
        <v/>
      </c>
      <c r="O2110" s="109" t="str">
        <f t="shared" si="195"/>
        <v/>
      </c>
      <c r="P2110" s="110" t="str">
        <f t="shared" si="196"/>
        <v/>
      </c>
      <c r="Q2110" s="114" t="str">
        <f t="shared" si="197"/>
        <v/>
      </c>
      <c r="R2110" s="82"/>
      <c r="S2110" s="81"/>
      <c r="T2110" s="81"/>
      <c r="U2110" s="81"/>
    </row>
    <row r="2111" s="72" customFormat="1" customHeight="1" spans="2:21">
      <c r="B2111" s="73"/>
      <c r="C2111" s="74"/>
      <c r="D2111" s="74"/>
      <c r="E2111" s="74"/>
      <c r="F2111" s="75"/>
      <c r="G2111" s="76"/>
      <c r="H2111" s="77"/>
      <c r="I2111" s="108" t="str">
        <f>IF(B2111="","",_xlfn.XLOOKUP(N2111,#REF!,#REF!))</f>
        <v/>
      </c>
      <c r="J2111" s="105" t="str">
        <f>IF(B2111="","",_xlfn.XLOOKUP(N2111,#REF!,芝麻工资表!B:B))</f>
        <v/>
      </c>
      <c r="K2111" s="105" t="str">
        <f t="shared" si="192"/>
        <v/>
      </c>
      <c r="L2111" s="105" t="str">
        <f t="shared" si="193"/>
        <v/>
      </c>
      <c r="M2111" s="105" t="str">
        <f>IF(Q2111="","",_xlfn.XLOOKUP(Q2111,立项!W:W,立项!H:H))</f>
        <v/>
      </c>
      <c r="N2111" s="109" t="str">
        <f t="shared" si="194"/>
        <v/>
      </c>
      <c r="O2111" s="109" t="str">
        <f t="shared" si="195"/>
        <v/>
      </c>
      <c r="P2111" s="110" t="str">
        <f t="shared" si="196"/>
        <v/>
      </c>
      <c r="Q2111" s="114" t="str">
        <f t="shared" si="197"/>
        <v/>
      </c>
      <c r="R2111" s="82"/>
      <c r="S2111" s="81"/>
      <c r="T2111" s="81"/>
      <c r="U2111" s="81"/>
    </row>
    <row r="2112" s="72" customFormat="1" customHeight="1" spans="2:21">
      <c r="B2112" s="73"/>
      <c r="C2112" s="74"/>
      <c r="D2112" s="74"/>
      <c r="E2112" s="74"/>
      <c r="F2112" s="75"/>
      <c r="G2112" s="76"/>
      <c r="H2112" s="77"/>
      <c r="I2112" s="108" t="str">
        <f>IF(B2112="","",_xlfn.XLOOKUP(N2112,#REF!,#REF!))</f>
        <v/>
      </c>
      <c r="J2112" s="105" t="str">
        <f>IF(B2112="","",_xlfn.XLOOKUP(N2112,#REF!,芝麻工资表!B:B))</f>
        <v/>
      </c>
      <c r="K2112" s="105" t="str">
        <f t="shared" si="192"/>
        <v/>
      </c>
      <c r="L2112" s="105" t="str">
        <f t="shared" si="193"/>
        <v/>
      </c>
      <c r="M2112" s="105" t="str">
        <f>IF(Q2112="","",_xlfn.XLOOKUP(Q2112,立项!W:W,立项!H:H))</f>
        <v/>
      </c>
      <c r="N2112" s="109" t="str">
        <f t="shared" si="194"/>
        <v/>
      </c>
      <c r="O2112" s="109" t="str">
        <f t="shared" si="195"/>
        <v/>
      </c>
      <c r="P2112" s="110" t="str">
        <f t="shared" si="196"/>
        <v/>
      </c>
      <c r="Q2112" s="114" t="str">
        <f t="shared" si="197"/>
        <v/>
      </c>
      <c r="R2112" s="82"/>
      <c r="S2112" s="81"/>
      <c r="T2112" s="81"/>
      <c r="U2112" s="81"/>
    </row>
    <row r="2113" s="72" customFormat="1" customHeight="1" spans="2:21">
      <c r="B2113" s="73"/>
      <c r="C2113" s="74"/>
      <c r="D2113" s="74"/>
      <c r="E2113" s="74"/>
      <c r="F2113" s="75"/>
      <c r="G2113" s="76"/>
      <c r="H2113" s="77"/>
      <c r="I2113" s="108" t="str">
        <f>IF(B2113="","",_xlfn.XLOOKUP(N2113,#REF!,#REF!))</f>
        <v/>
      </c>
      <c r="J2113" s="105" t="str">
        <f>IF(B2113="","",_xlfn.XLOOKUP(N2113,#REF!,芝麻工资表!B:B))</f>
        <v/>
      </c>
      <c r="K2113" s="105" t="str">
        <f t="shared" si="192"/>
        <v/>
      </c>
      <c r="L2113" s="105" t="str">
        <f t="shared" si="193"/>
        <v/>
      </c>
      <c r="M2113" s="105" t="str">
        <f>IF(Q2113="","",_xlfn.XLOOKUP(Q2113,立项!W:W,立项!H:H))</f>
        <v/>
      </c>
      <c r="N2113" s="109" t="str">
        <f t="shared" si="194"/>
        <v/>
      </c>
      <c r="O2113" s="109" t="str">
        <f t="shared" si="195"/>
        <v/>
      </c>
      <c r="P2113" s="110" t="str">
        <f t="shared" si="196"/>
        <v/>
      </c>
      <c r="Q2113" s="114" t="str">
        <f t="shared" si="197"/>
        <v/>
      </c>
      <c r="R2113" s="82"/>
      <c r="S2113" s="81"/>
      <c r="T2113" s="81"/>
      <c r="U2113" s="81"/>
    </row>
    <row r="2114" s="72" customFormat="1" customHeight="1" spans="2:21">
      <c r="B2114" s="73"/>
      <c r="C2114" s="74"/>
      <c r="D2114" s="74"/>
      <c r="E2114" s="74"/>
      <c r="F2114" s="75"/>
      <c r="G2114" s="76"/>
      <c r="H2114" s="77"/>
      <c r="I2114" s="108" t="str">
        <f>IF(B2114="","",_xlfn.XLOOKUP(N2114,#REF!,#REF!))</f>
        <v/>
      </c>
      <c r="J2114" s="105" t="str">
        <f>IF(B2114="","",_xlfn.XLOOKUP(N2114,#REF!,芝麻工资表!B:B))</f>
        <v/>
      </c>
      <c r="K2114" s="105" t="str">
        <f t="shared" ref="K2114:K2177" si="198">IF(F2114="","",F2114-L2114)</f>
        <v/>
      </c>
      <c r="L2114" s="105" t="str">
        <f t="shared" ref="L2114:L2177" si="199">IF(F2114="","",F2114*G2114/(1+G2114))</f>
        <v/>
      </c>
      <c r="M2114" s="105" t="str">
        <f>IF(Q2114="","",_xlfn.XLOOKUP(Q2114,立项!W:W,立项!H:H))</f>
        <v/>
      </c>
      <c r="N2114" s="109" t="str">
        <f t="shared" ref="N2114:N2177" si="200">IF(H2114="","",LEFT(B2114,7))</f>
        <v/>
      </c>
      <c r="O2114" s="109" t="str">
        <f t="shared" ref="O2114:O2177" si="201">IF(H2114="","",MONTH(H2114))</f>
        <v/>
      </c>
      <c r="P2114" s="110" t="str">
        <f t="shared" ref="P2114:P2177" si="202">IF(H2114="","",DAY(H2114))</f>
        <v/>
      </c>
      <c r="Q2114" s="114" t="str">
        <f t="shared" ref="Q2114:Q2177" si="203">IF(B2114="","",MID(B2114,9,16))</f>
        <v/>
      </c>
      <c r="R2114" s="82"/>
      <c r="S2114" s="81"/>
      <c r="T2114" s="81"/>
      <c r="U2114" s="81"/>
    </row>
    <row r="2115" s="72" customFormat="1" customHeight="1" spans="2:21">
      <c r="B2115" s="73"/>
      <c r="C2115" s="74"/>
      <c r="D2115" s="74"/>
      <c r="E2115" s="74"/>
      <c r="F2115" s="75"/>
      <c r="G2115" s="76"/>
      <c r="H2115" s="77"/>
      <c r="I2115" s="108" t="str">
        <f>IF(B2115="","",_xlfn.XLOOKUP(N2115,#REF!,#REF!))</f>
        <v/>
      </c>
      <c r="J2115" s="105" t="str">
        <f>IF(B2115="","",_xlfn.XLOOKUP(N2115,#REF!,芝麻工资表!B:B))</f>
        <v/>
      </c>
      <c r="K2115" s="105" t="str">
        <f t="shared" si="198"/>
        <v/>
      </c>
      <c r="L2115" s="105" t="str">
        <f t="shared" si="199"/>
        <v/>
      </c>
      <c r="M2115" s="105" t="str">
        <f>IF(Q2115="","",_xlfn.XLOOKUP(Q2115,立项!W:W,立项!H:H))</f>
        <v/>
      </c>
      <c r="N2115" s="109" t="str">
        <f t="shared" si="200"/>
        <v/>
      </c>
      <c r="O2115" s="109" t="str">
        <f t="shared" si="201"/>
        <v/>
      </c>
      <c r="P2115" s="110" t="str">
        <f t="shared" si="202"/>
        <v/>
      </c>
      <c r="Q2115" s="114" t="str">
        <f t="shared" si="203"/>
        <v/>
      </c>
      <c r="R2115" s="82"/>
      <c r="S2115" s="81"/>
      <c r="T2115" s="81"/>
      <c r="U2115" s="81"/>
    </row>
    <row r="2116" s="72" customFormat="1" customHeight="1" spans="2:21">
      <c r="B2116" s="73"/>
      <c r="C2116" s="74"/>
      <c r="D2116" s="74"/>
      <c r="E2116" s="74"/>
      <c r="F2116" s="75"/>
      <c r="G2116" s="76"/>
      <c r="H2116" s="77"/>
      <c r="I2116" s="108" t="str">
        <f>IF(B2116="","",_xlfn.XLOOKUP(N2116,#REF!,#REF!))</f>
        <v/>
      </c>
      <c r="J2116" s="105" t="str">
        <f>IF(B2116="","",_xlfn.XLOOKUP(N2116,#REF!,芝麻工资表!B:B))</f>
        <v/>
      </c>
      <c r="K2116" s="105" t="str">
        <f t="shared" si="198"/>
        <v/>
      </c>
      <c r="L2116" s="105" t="str">
        <f t="shared" si="199"/>
        <v/>
      </c>
      <c r="M2116" s="105" t="str">
        <f>IF(Q2116="","",_xlfn.XLOOKUP(Q2116,立项!W:W,立项!H:H))</f>
        <v/>
      </c>
      <c r="N2116" s="109" t="str">
        <f t="shared" si="200"/>
        <v/>
      </c>
      <c r="O2116" s="109" t="str">
        <f t="shared" si="201"/>
        <v/>
      </c>
      <c r="P2116" s="110" t="str">
        <f t="shared" si="202"/>
        <v/>
      </c>
      <c r="Q2116" s="114" t="str">
        <f t="shared" si="203"/>
        <v/>
      </c>
      <c r="R2116" s="82"/>
      <c r="S2116" s="81"/>
      <c r="T2116" s="81"/>
      <c r="U2116" s="81"/>
    </row>
    <row r="2117" s="72" customFormat="1" customHeight="1" spans="2:21">
      <c r="B2117" s="73"/>
      <c r="C2117" s="74"/>
      <c r="D2117" s="74"/>
      <c r="E2117" s="74"/>
      <c r="F2117" s="75"/>
      <c r="G2117" s="76"/>
      <c r="H2117" s="77"/>
      <c r="I2117" s="108" t="str">
        <f>IF(B2117="","",_xlfn.XLOOKUP(N2117,#REF!,#REF!))</f>
        <v/>
      </c>
      <c r="J2117" s="105" t="str">
        <f>IF(B2117="","",_xlfn.XLOOKUP(N2117,#REF!,芝麻工资表!B:B))</f>
        <v/>
      </c>
      <c r="K2117" s="105" t="str">
        <f t="shared" si="198"/>
        <v/>
      </c>
      <c r="L2117" s="105" t="str">
        <f t="shared" si="199"/>
        <v/>
      </c>
      <c r="M2117" s="105" t="str">
        <f>IF(Q2117="","",_xlfn.XLOOKUP(Q2117,立项!W:W,立项!H:H))</f>
        <v/>
      </c>
      <c r="N2117" s="109" t="str">
        <f t="shared" si="200"/>
        <v/>
      </c>
      <c r="O2117" s="109" t="str">
        <f t="shared" si="201"/>
        <v/>
      </c>
      <c r="P2117" s="110" t="str">
        <f t="shared" si="202"/>
        <v/>
      </c>
      <c r="Q2117" s="114" t="str">
        <f t="shared" si="203"/>
        <v/>
      </c>
      <c r="R2117" s="82"/>
      <c r="S2117" s="81"/>
      <c r="T2117" s="81"/>
      <c r="U2117" s="81"/>
    </row>
    <row r="2118" s="72" customFormat="1" customHeight="1" spans="2:21">
      <c r="B2118" s="73"/>
      <c r="C2118" s="74"/>
      <c r="D2118" s="74"/>
      <c r="E2118" s="74"/>
      <c r="F2118" s="75"/>
      <c r="G2118" s="76"/>
      <c r="H2118" s="77"/>
      <c r="I2118" s="108" t="str">
        <f>IF(B2118="","",_xlfn.XLOOKUP(N2118,#REF!,#REF!))</f>
        <v/>
      </c>
      <c r="J2118" s="105" t="str">
        <f>IF(B2118="","",_xlfn.XLOOKUP(N2118,#REF!,芝麻工资表!B:B))</f>
        <v/>
      </c>
      <c r="K2118" s="105" t="str">
        <f t="shared" si="198"/>
        <v/>
      </c>
      <c r="L2118" s="105" t="str">
        <f t="shared" si="199"/>
        <v/>
      </c>
      <c r="M2118" s="105" t="str">
        <f>IF(Q2118="","",_xlfn.XLOOKUP(Q2118,立项!W:W,立项!H:H))</f>
        <v/>
      </c>
      <c r="N2118" s="109" t="str">
        <f t="shared" si="200"/>
        <v/>
      </c>
      <c r="O2118" s="109" t="str">
        <f t="shared" si="201"/>
        <v/>
      </c>
      <c r="P2118" s="110" t="str">
        <f t="shared" si="202"/>
        <v/>
      </c>
      <c r="Q2118" s="114" t="str">
        <f t="shared" si="203"/>
        <v/>
      </c>
      <c r="R2118" s="82"/>
      <c r="S2118" s="81"/>
      <c r="T2118" s="81"/>
      <c r="U2118" s="81"/>
    </row>
    <row r="2119" s="72" customFormat="1" customHeight="1" spans="2:21">
      <c r="B2119" s="73"/>
      <c r="C2119" s="74"/>
      <c r="D2119" s="74"/>
      <c r="E2119" s="74"/>
      <c r="F2119" s="75"/>
      <c r="G2119" s="76"/>
      <c r="H2119" s="77"/>
      <c r="I2119" s="108" t="str">
        <f>IF(B2119="","",_xlfn.XLOOKUP(N2119,#REF!,#REF!))</f>
        <v/>
      </c>
      <c r="J2119" s="105" t="str">
        <f>IF(B2119="","",_xlfn.XLOOKUP(N2119,#REF!,芝麻工资表!B:B))</f>
        <v/>
      </c>
      <c r="K2119" s="105" t="str">
        <f t="shared" si="198"/>
        <v/>
      </c>
      <c r="L2119" s="105" t="str">
        <f t="shared" si="199"/>
        <v/>
      </c>
      <c r="M2119" s="105" t="str">
        <f>IF(Q2119="","",_xlfn.XLOOKUP(Q2119,立项!W:W,立项!H:H))</f>
        <v/>
      </c>
      <c r="N2119" s="109" t="str">
        <f t="shared" si="200"/>
        <v/>
      </c>
      <c r="O2119" s="109" t="str">
        <f t="shared" si="201"/>
        <v/>
      </c>
      <c r="P2119" s="110" t="str">
        <f t="shared" si="202"/>
        <v/>
      </c>
      <c r="Q2119" s="114" t="str">
        <f t="shared" si="203"/>
        <v/>
      </c>
      <c r="R2119" s="82"/>
      <c r="S2119" s="81"/>
      <c r="T2119" s="81"/>
      <c r="U2119" s="81"/>
    </row>
    <row r="2120" s="72" customFormat="1" customHeight="1" spans="2:21">
      <c r="B2120" s="73"/>
      <c r="C2120" s="74"/>
      <c r="D2120" s="74"/>
      <c r="E2120" s="74"/>
      <c r="F2120" s="75"/>
      <c r="G2120" s="76"/>
      <c r="H2120" s="77"/>
      <c r="I2120" s="108" t="str">
        <f>IF(B2120="","",_xlfn.XLOOKUP(N2120,#REF!,#REF!))</f>
        <v/>
      </c>
      <c r="J2120" s="105" t="str">
        <f>IF(B2120="","",_xlfn.XLOOKUP(N2120,#REF!,芝麻工资表!B:B))</f>
        <v/>
      </c>
      <c r="K2120" s="105" t="str">
        <f t="shared" si="198"/>
        <v/>
      </c>
      <c r="L2120" s="105" t="str">
        <f t="shared" si="199"/>
        <v/>
      </c>
      <c r="M2120" s="105" t="str">
        <f>IF(Q2120="","",_xlfn.XLOOKUP(Q2120,立项!W:W,立项!H:H))</f>
        <v/>
      </c>
      <c r="N2120" s="109" t="str">
        <f t="shared" si="200"/>
        <v/>
      </c>
      <c r="O2120" s="109" t="str">
        <f t="shared" si="201"/>
        <v/>
      </c>
      <c r="P2120" s="110" t="str">
        <f t="shared" si="202"/>
        <v/>
      </c>
      <c r="Q2120" s="114" t="str">
        <f t="shared" si="203"/>
        <v/>
      </c>
      <c r="R2120" s="82"/>
      <c r="S2120" s="81"/>
      <c r="T2120" s="81"/>
      <c r="U2120" s="81"/>
    </row>
    <row r="2121" s="72" customFormat="1" customHeight="1" spans="2:21">
      <c r="B2121" s="73"/>
      <c r="C2121" s="74"/>
      <c r="D2121" s="74"/>
      <c r="E2121" s="74"/>
      <c r="F2121" s="75"/>
      <c r="G2121" s="76"/>
      <c r="H2121" s="77"/>
      <c r="I2121" s="108" t="str">
        <f>IF(B2121="","",_xlfn.XLOOKUP(N2121,#REF!,#REF!))</f>
        <v/>
      </c>
      <c r="J2121" s="105" t="str">
        <f>IF(B2121="","",_xlfn.XLOOKUP(N2121,#REF!,芝麻工资表!B:B))</f>
        <v/>
      </c>
      <c r="K2121" s="105" t="str">
        <f t="shared" si="198"/>
        <v/>
      </c>
      <c r="L2121" s="105" t="str">
        <f t="shared" si="199"/>
        <v/>
      </c>
      <c r="M2121" s="105" t="str">
        <f>IF(Q2121="","",_xlfn.XLOOKUP(Q2121,立项!W:W,立项!H:H))</f>
        <v/>
      </c>
      <c r="N2121" s="109" t="str">
        <f t="shared" si="200"/>
        <v/>
      </c>
      <c r="O2121" s="109" t="str">
        <f t="shared" si="201"/>
        <v/>
      </c>
      <c r="P2121" s="110" t="str">
        <f t="shared" si="202"/>
        <v/>
      </c>
      <c r="Q2121" s="114" t="str">
        <f t="shared" si="203"/>
        <v/>
      </c>
      <c r="R2121" s="82"/>
      <c r="S2121" s="81"/>
      <c r="T2121" s="81"/>
      <c r="U2121" s="81"/>
    </row>
    <row r="2122" s="72" customFormat="1" customHeight="1" spans="2:21">
      <c r="B2122" s="73"/>
      <c r="C2122" s="74"/>
      <c r="D2122" s="74"/>
      <c r="E2122" s="74"/>
      <c r="F2122" s="75"/>
      <c r="G2122" s="76"/>
      <c r="H2122" s="77"/>
      <c r="I2122" s="108" t="str">
        <f>IF(B2122="","",_xlfn.XLOOKUP(N2122,#REF!,#REF!))</f>
        <v/>
      </c>
      <c r="J2122" s="105" t="str">
        <f>IF(B2122="","",_xlfn.XLOOKUP(N2122,#REF!,芝麻工资表!B:B))</f>
        <v/>
      </c>
      <c r="K2122" s="105" t="str">
        <f t="shared" si="198"/>
        <v/>
      </c>
      <c r="L2122" s="105" t="str">
        <f t="shared" si="199"/>
        <v/>
      </c>
      <c r="M2122" s="105" t="str">
        <f>IF(Q2122="","",_xlfn.XLOOKUP(Q2122,立项!W:W,立项!H:H))</f>
        <v/>
      </c>
      <c r="N2122" s="109" t="str">
        <f t="shared" si="200"/>
        <v/>
      </c>
      <c r="O2122" s="109" t="str">
        <f t="shared" si="201"/>
        <v/>
      </c>
      <c r="P2122" s="110" t="str">
        <f t="shared" si="202"/>
        <v/>
      </c>
      <c r="Q2122" s="114" t="str">
        <f t="shared" si="203"/>
        <v/>
      </c>
      <c r="R2122" s="82"/>
      <c r="S2122" s="81"/>
      <c r="T2122" s="81"/>
      <c r="U2122" s="81"/>
    </row>
    <row r="2123" s="72" customFormat="1" customHeight="1" spans="2:21">
      <c r="B2123" s="73"/>
      <c r="C2123" s="74"/>
      <c r="D2123" s="74"/>
      <c r="E2123" s="74"/>
      <c r="F2123" s="75"/>
      <c r="G2123" s="76"/>
      <c r="H2123" s="77"/>
      <c r="I2123" s="108" t="str">
        <f>IF(B2123="","",_xlfn.XLOOKUP(N2123,#REF!,#REF!))</f>
        <v/>
      </c>
      <c r="J2123" s="105" t="str">
        <f>IF(B2123="","",_xlfn.XLOOKUP(N2123,#REF!,芝麻工资表!B:B))</f>
        <v/>
      </c>
      <c r="K2123" s="105" t="str">
        <f t="shared" si="198"/>
        <v/>
      </c>
      <c r="L2123" s="105" t="str">
        <f t="shared" si="199"/>
        <v/>
      </c>
      <c r="M2123" s="105" t="str">
        <f>IF(Q2123="","",_xlfn.XLOOKUP(Q2123,立项!W:W,立项!H:H))</f>
        <v/>
      </c>
      <c r="N2123" s="109" t="str">
        <f t="shared" si="200"/>
        <v/>
      </c>
      <c r="O2123" s="109" t="str">
        <f t="shared" si="201"/>
        <v/>
      </c>
      <c r="P2123" s="110" t="str">
        <f t="shared" si="202"/>
        <v/>
      </c>
      <c r="Q2123" s="114" t="str">
        <f t="shared" si="203"/>
        <v/>
      </c>
      <c r="R2123" s="82"/>
      <c r="S2123" s="81"/>
      <c r="T2123" s="81"/>
      <c r="U2123" s="81"/>
    </row>
    <row r="2124" s="72" customFormat="1" customHeight="1" spans="2:21">
      <c r="B2124" s="73"/>
      <c r="C2124" s="74"/>
      <c r="D2124" s="74"/>
      <c r="E2124" s="74"/>
      <c r="F2124" s="75"/>
      <c r="G2124" s="76"/>
      <c r="H2124" s="77"/>
      <c r="I2124" s="108" t="str">
        <f>IF(B2124="","",_xlfn.XLOOKUP(N2124,#REF!,#REF!))</f>
        <v/>
      </c>
      <c r="J2124" s="105" t="str">
        <f>IF(B2124="","",_xlfn.XLOOKUP(N2124,#REF!,芝麻工资表!B:B))</f>
        <v/>
      </c>
      <c r="K2124" s="105" t="str">
        <f t="shared" si="198"/>
        <v/>
      </c>
      <c r="L2124" s="105" t="str">
        <f t="shared" si="199"/>
        <v/>
      </c>
      <c r="M2124" s="105" t="str">
        <f>IF(Q2124="","",_xlfn.XLOOKUP(Q2124,立项!W:W,立项!H:H))</f>
        <v/>
      </c>
      <c r="N2124" s="109" t="str">
        <f t="shared" si="200"/>
        <v/>
      </c>
      <c r="O2124" s="109" t="str">
        <f t="shared" si="201"/>
        <v/>
      </c>
      <c r="P2124" s="110" t="str">
        <f t="shared" si="202"/>
        <v/>
      </c>
      <c r="Q2124" s="114" t="str">
        <f t="shared" si="203"/>
        <v/>
      </c>
      <c r="R2124" s="82"/>
      <c r="S2124" s="81"/>
      <c r="T2124" s="81"/>
      <c r="U2124" s="81"/>
    </row>
    <row r="2125" s="72" customFormat="1" customHeight="1" spans="2:21">
      <c r="B2125" s="73"/>
      <c r="C2125" s="74"/>
      <c r="D2125" s="74"/>
      <c r="E2125" s="74"/>
      <c r="F2125" s="75"/>
      <c r="G2125" s="76"/>
      <c r="H2125" s="77"/>
      <c r="I2125" s="108" t="str">
        <f>IF(B2125="","",_xlfn.XLOOKUP(N2125,#REF!,#REF!))</f>
        <v/>
      </c>
      <c r="J2125" s="105" t="str">
        <f>IF(B2125="","",_xlfn.XLOOKUP(N2125,#REF!,芝麻工资表!B:B))</f>
        <v/>
      </c>
      <c r="K2125" s="105" t="str">
        <f t="shared" si="198"/>
        <v/>
      </c>
      <c r="L2125" s="105" t="str">
        <f t="shared" si="199"/>
        <v/>
      </c>
      <c r="M2125" s="105" t="str">
        <f>IF(Q2125="","",_xlfn.XLOOKUP(Q2125,立项!W:W,立项!H:H))</f>
        <v/>
      </c>
      <c r="N2125" s="109" t="str">
        <f t="shared" si="200"/>
        <v/>
      </c>
      <c r="O2125" s="109" t="str">
        <f t="shared" si="201"/>
        <v/>
      </c>
      <c r="P2125" s="110" t="str">
        <f t="shared" si="202"/>
        <v/>
      </c>
      <c r="Q2125" s="114" t="str">
        <f t="shared" si="203"/>
        <v/>
      </c>
      <c r="R2125" s="82"/>
      <c r="S2125" s="81"/>
      <c r="T2125" s="81"/>
      <c r="U2125" s="81"/>
    </row>
    <row r="2126" s="72" customFormat="1" customHeight="1" spans="2:21">
      <c r="B2126" s="73"/>
      <c r="C2126" s="74"/>
      <c r="D2126" s="74"/>
      <c r="E2126" s="74"/>
      <c r="F2126" s="75"/>
      <c r="G2126" s="76"/>
      <c r="H2126" s="77"/>
      <c r="I2126" s="108" t="str">
        <f>IF(B2126="","",_xlfn.XLOOKUP(N2126,#REF!,#REF!))</f>
        <v/>
      </c>
      <c r="J2126" s="105" t="str">
        <f>IF(B2126="","",_xlfn.XLOOKUP(N2126,#REF!,芝麻工资表!B:B))</f>
        <v/>
      </c>
      <c r="K2126" s="105" t="str">
        <f t="shared" si="198"/>
        <v/>
      </c>
      <c r="L2126" s="105" t="str">
        <f t="shared" si="199"/>
        <v/>
      </c>
      <c r="M2126" s="105" t="str">
        <f>IF(Q2126="","",_xlfn.XLOOKUP(Q2126,立项!W:W,立项!H:H))</f>
        <v/>
      </c>
      <c r="N2126" s="109" t="str">
        <f t="shared" si="200"/>
        <v/>
      </c>
      <c r="O2126" s="109" t="str">
        <f t="shared" si="201"/>
        <v/>
      </c>
      <c r="P2126" s="110" t="str">
        <f t="shared" si="202"/>
        <v/>
      </c>
      <c r="Q2126" s="114" t="str">
        <f t="shared" si="203"/>
        <v/>
      </c>
      <c r="R2126" s="82"/>
      <c r="S2126" s="81"/>
      <c r="T2126" s="81"/>
      <c r="U2126" s="81"/>
    </row>
    <row r="2127" s="72" customFormat="1" customHeight="1" spans="2:21">
      <c r="B2127" s="73"/>
      <c r="C2127" s="74"/>
      <c r="D2127" s="74"/>
      <c r="E2127" s="74"/>
      <c r="F2127" s="75"/>
      <c r="G2127" s="76"/>
      <c r="H2127" s="77"/>
      <c r="I2127" s="108" t="str">
        <f>IF(B2127="","",_xlfn.XLOOKUP(N2127,#REF!,#REF!))</f>
        <v/>
      </c>
      <c r="J2127" s="105" t="str">
        <f>IF(B2127="","",_xlfn.XLOOKUP(N2127,#REF!,芝麻工资表!B:B))</f>
        <v/>
      </c>
      <c r="K2127" s="105" t="str">
        <f t="shared" si="198"/>
        <v/>
      </c>
      <c r="L2127" s="105" t="str">
        <f t="shared" si="199"/>
        <v/>
      </c>
      <c r="M2127" s="105" t="str">
        <f>IF(Q2127="","",_xlfn.XLOOKUP(Q2127,立项!W:W,立项!H:H))</f>
        <v/>
      </c>
      <c r="N2127" s="109" t="str">
        <f t="shared" si="200"/>
        <v/>
      </c>
      <c r="O2127" s="109" t="str">
        <f t="shared" si="201"/>
        <v/>
      </c>
      <c r="P2127" s="110" t="str">
        <f t="shared" si="202"/>
        <v/>
      </c>
      <c r="Q2127" s="114" t="str">
        <f t="shared" si="203"/>
        <v/>
      </c>
      <c r="R2127" s="82"/>
      <c r="S2127" s="81"/>
      <c r="T2127" s="81"/>
      <c r="U2127" s="81"/>
    </row>
    <row r="2128" s="72" customFormat="1" customHeight="1" spans="2:21">
      <c r="B2128" s="73"/>
      <c r="C2128" s="74"/>
      <c r="D2128" s="74"/>
      <c r="E2128" s="74"/>
      <c r="F2128" s="75"/>
      <c r="G2128" s="76"/>
      <c r="H2128" s="77"/>
      <c r="I2128" s="108" t="str">
        <f>IF(B2128="","",_xlfn.XLOOKUP(N2128,#REF!,#REF!))</f>
        <v/>
      </c>
      <c r="J2128" s="105" t="str">
        <f>IF(B2128="","",_xlfn.XLOOKUP(N2128,#REF!,芝麻工资表!B:B))</f>
        <v/>
      </c>
      <c r="K2128" s="105" t="str">
        <f t="shared" si="198"/>
        <v/>
      </c>
      <c r="L2128" s="105" t="str">
        <f t="shared" si="199"/>
        <v/>
      </c>
      <c r="M2128" s="105" t="str">
        <f>IF(Q2128="","",_xlfn.XLOOKUP(Q2128,立项!W:W,立项!H:H))</f>
        <v/>
      </c>
      <c r="N2128" s="109" t="str">
        <f t="shared" si="200"/>
        <v/>
      </c>
      <c r="O2128" s="109" t="str">
        <f t="shared" si="201"/>
        <v/>
      </c>
      <c r="P2128" s="110" t="str">
        <f t="shared" si="202"/>
        <v/>
      </c>
      <c r="Q2128" s="114" t="str">
        <f t="shared" si="203"/>
        <v/>
      </c>
      <c r="R2128" s="82"/>
      <c r="S2128" s="81"/>
      <c r="T2128" s="81"/>
      <c r="U2128" s="81"/>
    </row>
    <row r="2129" s="72" customFormat="1" customHeight="1" spans="2:21">
      <c r="B2129" s="73"/>
      <c r="C2129" s="74"/>
      <c r="D2129" s="74"/>
      <c r="E2129" s="74"/>
      <c r="F2129" s="75"/>
      <c r="G2129" s="76"/>
      <c r="H2129" s="77"/>
      <c r="I2129" s="108" t="str">
        <f>IF(B2129="","",_xlfn.XLOOKUP(N2129,#REF!,#REF!))</f>
        <v/>
      </c>
      <c r="J2129" s="105" t="str">
        <f>IF(B2129="","",_xlfn.XLOOKUP(N2129,#REF!,芝麻工资表!B:B))</f>
        <v/>
      </c>
      <c r="K2129" s="105" t="str">
        <f t="shared" si="198"/>
        <v/>
      </c>
      <c r="L2129" s="105" t="str">
        <f t="shared" si="199"/>
        <v/>
      </c>
      <c r="M2129" s="105" t="str">
        <f>IF(Q2129="","",_xlfn.XLOOKUP(Q2129,立项!W:W,立项!H:H))</f>
        <v/>
      </c>
      <c r="N2129" s="109" t="str">
        <f t="shared" si="200"/>
        <v/>
      </c>
      <c r="O2129" s="109" t="str">
        <f t="shared" si="201"/>
        <v/>
      </c>
      <c r="P2129" s="110" t="str">
        <f t="shared" si="202"/>
        <v/>
      </c>
      <c r="Q2129" s="114" t="str">
        <f t="shared" si="203"/>
        <v/>
      </c>
      <c r="R2129" s="82"/>
      <c r="S2129" s="81"/>
      <c r="T2129" s="81"/>
      <c r="U2129" s="81"/>
    </row>
    <row r="2130" s="72" customFormat="1" customHeight="1" spans="2:21">
      <c r="B2130" s="73"/>
      <c r="C2130" s="74"/>
      <c r="D2130" s="74"/>
      <c r="E2130" s="74"/>
      <c r="F2130" s="75"/>
      <c r="G2130" s="76"/>
      <c r="H2130" s="77"/>
      <c r="I2130" s="108" t="str">
        <f>IF(B2130="","",_xlfn.XLOOKUP(N2130,#REF!,#REF!))</f>
        <v/>
      </c>
      <c r="J2130" s="105" t="str">
        <f>IF(B2130="","",_xlfn.XLOOKUP(N2130,#REF!,芝麻工资表!B:B))</f>
        <v/>
      </c>
      <c r="K2130" s="105" t="str">
        <f t="shared" si="198"/>
        <v/>
      </c>
      <c r="L2130" s="105" t="str">
        <f t="shared" si="199"/>
        <v/>
      </c>
      <c r="M2130" s="105" t="str">
        <f>IF(Q2130="","",_xlfn.XLOOKUP(Q2130,立项!W:W,立项!H:H))</f>
        <v/>
      </c>
      <c r="N2130" s="109" t="str">
        <f t="shared" si="200"/>
        <v/>
      </c>
      <c r="O2130" s="109" t="str">
        <f t="shared" si="201"/>
        <v/>
      </c>
      <c r="P2130" s="110" t="str">
        <f t="shared" si="202"/>
        <v/>
      </c>
      <c r="Q2130" s="114" t="str">
        <f t="shared" si="203"/>
        <v/>
      </c>
      <c r="R2130" s="82"/>
      <c r="S2130" s="81"/>
      <c r="T2130" s="81"/>
      <c r="U2130" s="81"/>
    </row>
    <row r="2131" s="72" customFormat="1" customHeight="1" spans="2:21">
      <c r="B2131" s="73"/>
      <c r="C2131" s="74"/>
      <c r="D2131" s="74"/>
      <c r="E2131" s="74"/>
      <c r="F2131" s="75"/>
      <c r="G2131" s="76"/>
      <c r="H2131" s="77"/>
      <c r="I2131" s="108" t="str">
        <f>IF(B2131="","",_xlfn.XLOOKUP(N2131,#REF!,#REF!))</f>
        <v/>
      </c>
      <c r="J2131" s="105" t="str">
        <f>IF(B2131="","",_xlfn.XLOOKUP(N2131,#REF!,芝麻工资表!B:B))</f>
        <v/>
      </c>
      <c r="K2131" s="105" t="str">
        <f t="shared" si="198"/>
        <v/>
      </c>
      <c r="L2131" s="105" t="str">
        <f t="shared" si="199"/>
        <v/>
      </c>
      <c r="M2131" s="105" t="str">
        <f>IF(Q2131="","",_xlfn.XLOOKUP(Q2131,立项!W:W,立项!H:H))</f>
        <v/>
      </c>
      <c r="N2131" s="109" t="str">
        <f t="shared" si="200"/>
        <v/>
      </c>
      <c r="O2131" s="109" t="str">
        <f t="shared" si="201"/>
        <v/>
      </c>
      <c r="P2131" s="110" t="str">
        <f t="shared" si="202"/>
        <v/>
      </c>
      <c r="Q2131" s="114" t="str">
        <f t="shared" si="203"/>
        <v/>
      </c>
      <c r="R2131" s="82"/>
      <c r="S2131" s="81"/>
      <c r="T2131" s="81"/>
      <c r="U2131" s="81"/>
    </row>
    <row r="2132" s="72" customFormat="1" customHeight="1" spans="2:21">
      <c r="B2132" s="73"/>
      <c r="C2132" s="74"/>
      <c r="D2132" s="74"/>
      <c r="E2132" s="74"/>
      <c r="F2132" s="75"/>
      <c r="G2132" s="76"/>
      <c r="H2132" s="77"/>
      <c r="I2132" s="108" t="str">
        <f>IF(B2132="","",_xlfn.XLOOKUP(N2132,#REF!,#REF!))</f>
        <v/>
      </c>
      <c r="J2132" s="105" t="str">
        <f>IF(B2132="","",_xlfn.XLOOKUP(N2132,#REF!,芝麻工资表!B:B))</f>
        <v/>
      </c>
      <c r="K2132" s="105" t="str">
        <f t="shared" si="198"/>
        <v/>
      </c>
      <c r="L2132" s="105" t="str">
        <f t="shared" si="199"/>
        <v/>
      </c>
      <c r="M2132" s="105" t="str">
        <f>IF(Q2132="","",_xlfn.XLOOKUP(Q2132,立项!W:W,立项!H:H))</f>
        <v/>
      </c>
      <c r="N2132" s="109" t="str">
        <f t="shared" si="200"/>
        <v/>
      </c>
      <c r="O2132" s="109" t="str">
        <f t="shared" si="201"/>
        <v/>
      </c>
      <c r="P2132" s="110" t="str">
        <f t="shared" si="202"/>
        <v/>
      </c>
      <c r="Q2132" s="114" t="str">
        <f t="shared" si="203"/>
        <v/>
      </c>
      <c r="R2132" s="82"/>
      <c r="S2132" s="81"/>
      <c r="T2132" s="81"/>
      <c r="U2132" s="81"/>
    </row>
    <row r="2133" s="72" customFormat="1" customHeight="1" spans="2:21">
      <c r="B2133" s="73"/>
      <c r="C2133" s="74"/>
      <c r="D2133" s="74"/>
      <c r="E2133" s="74"/>
      <c r="F2133" s="75"/>
      <c r="G2133" s="76"/>
      <c r="H2133" s="77"/>
      <c r="I2133" s="108" t="str">
        <f>IF(B2133="","",_xlfn.XLOOKUP(N2133,#REF!,#REF!))</f>
        <v/>
      </c>
      <c r="J2133" s="105" t="str">
        <f>IF(B2133="","",_xlfn.XLOOKUP(N2133,#REF!,芝麻工资表!B:B))</f>
        <v/>
      </c>
      <c r="K2133" s="105" t="str">
        <f t="shared" si="198"/>
        <v/>
      </c>
      <c r="L2133" s="105" t="str">
        <f t="shared" si="199"/>
        <v/>
      </c>
      <c r="M2133" s="105" t="str">
        <f>IF(Q2133="","",_xlfn.XLOOKUP(Q2133,立项!W:W,立项!H:H))</f>
        <v/>
      </c>
      <c r="N2133" s="109" t="str">
        <f t="shared" si="200"/>
        <v/>
      </c>
      <c r="O2133" s="109" t="str">
        <f t="shared" si="201"/>
        <v/>
      </c>
      <c r="P2133" s="110" t="str">
        <f t="shared" si="202"/>
        <v/>
      </c>
      <c r="Q2133" s="114" t="str">
        <f t="shared" si="203"/>
        <v/>
      </c>
      <c r="R2133" s="82"/>
      <c r="S2133" s="81"/>
      <c r="T2133" s="81"/>
      <c r="U2133" s="81"/>
    </row>
    <row r="2134" s="72" customFormat="1" customHeight="1" spans="2:21">
      <c r="B2134" s="73"/>
      <c r="C2134" s="74"/>
      <c r="D2134" s="74"/>
      <c r="E2134" s="74"/>
      <c r="F2134" s="75"/>
      <c r="G2134" s="76"/>
      <c r="H2134" s="77"/>
      <c r="I2134" s="108" t="str">
        <f>IF(B2134="","",_xlfn.XLOOKUP(N2134,#REF!,#REF!))</f>
        <v/>
      </c>
      <c r="J2134" s="105" t="str">
        <f>IF(B2134="","",_xlfn.XLOOKUP(N2134,#REF!,芝麻工资表!B:B))</f>
        <v/>
      </c>
      <c r="K2134" s="105" t="str">
        <f t="shared" si="198"/>
        <v/>
      </c>
      <c r="L2134" s="105" t="str">
        <f t="shared" si="199"/>
        <v/>
      </c>
      <c r="M2134" s="105" t="str">
        <f>IF(Q2134="","",_xlfn.XLOOKUP(Q2134,立项!W:W,立项!H:H))</f>
        <v/>
      </c>
      <c r="N2134" s="109" t="str">
        <f t="shared" si="200"/>
        <v/>
      </c>
      <c r="O2134" s="109" t="str">
        <f t="shared" si="201"/>
        <v/>
      </c>
      <c r="P2134" s="110" t="str">
        <f t="shared" si="202"/>
        <v/>
      </c>
      <c r="Q2134" s="114" t="str">
        <f t="shared" si="203"/>
        <v/>
      </c>
      <c r="R2134" s="82"/>
      <c r="S2134" s="81"/>
      <c r="T2134" s="81"/>
      <c r="U2134" s="81"/>
    </row>
    <row r="2135" s="72" customFormat="1" customHeight="1" spans="2:21">
      <c r="B2135" s="73"/>
      <c r="C2135" s="74"/>
      <c r="D2135" s="74"/>
      <c r="E2135" s="74"/>
      <c r="F2135" s="75"/>
      <c r="G2135" s="76"/>
      <c r="H2135" s="77"/>
      <c r="I2135" s="108" t="str">
        <f>IF(B2135="","",_xlfn.XLOOKUP(N2135,#REF!,#REF!))</f>
        <v/>
      </c>
      <c r="J2135" s="105" t="str">
        <f>IF(B2135="","",_xlfn.XLOOKUP(N2135,#REF!,芝麻工资表!B:B))</f>
        <v/>
      </c>
      <c r="K2135" s="105" t="str">
        <f t="shared" si="198"/>
        <v/>
      </c>
      <c r="L2135" s="105" t="str">
        <f t="shared" si="199"/>
        <v/>
      </c>
      <c r="M2135" s="105" t="str">
        <f>IF(Q2135="","",_xlfn.XLOOKUP(Q2135,立项!W:W,立项!H:H))</f>
        <v/>
      </c>
      <c r="N2135" s="109" t="str">
        <f t="shared" si="200"/>
        <v/>
      </c>
      <c r="O2135" s="109" t="str">
        <f t="shared" si="201"/>
        <v/>
      </c>
      <c r="P2135" s="110" t="str">
        <f t="shared" si="202"/>
        <v/>
      </c>
      <c r="Q2135" s="114" t="str">
        <f t="shared" si="203"/>
        <v/>
      </c>
      <c r="R2135" s="82"/>
      <c r="S2135" s="81"/>
      <c r="T2135" s="81"/>
      <c r="U2135" s="81"/>
    </row>
    <row r="2136" s="72" customFormat="1" customHeight="1" spans="2:21">
      <c r="B2136" s="73"/>
      <c r="C2136" s="74"/>
      <c r="D2136" s="74"/>
      <c r="E2136" s="74"/>
      <c r="F2136" s="75"/>
      <c r="G2136" s="76"/>
      <c r="H2136" s="77"/>
      <c r="I2136" s="108" t="str">
        <f>IF(B2136="","",_xlfn.XLOOKUP(N2136,#REF!,#REF!))</f>
        <v/>
      </c>
      <c r="J2136" s="105" t="str">
        <f>IF(B2136="","",_xlfn.XLOOKUP(N2136,#REF!,芝麻工资表!B:B))</f>
        <v/>
      </c>
      <c r="K2136" s="105" t="str">
        <f t="shared" si="198"/>
        <v/>
      </c>
      <c r="L2136" s="105" t="str">
        <f t="shared" si="199"/>
        <v/>
      </c>
      <c r="M2136" s="105" t="str">
        <f>IF(Q2136="","",_xlfn.XLOOKUP(Q2136,立项!W:W,立项!H:H))</f>
        <v/>
      </c>
      <c r="N2136" s="109" t="str">
        <f t="shared" si="200"/>
        <v/>
      </c>
      <c r="O2136" s="109" t="str">
        <f t="shared" si="201"/>
        <v/>
      </c>
      <c r="P2136" s="110" t="str">
        <f t="shared" si="202"/>
        <v/>
      </c>
      <c r="Q2136" s="114" t="str">
        <f t="shared" si="203"/>
        <v/>
      </c>
      <c r="R2136" s="82"/>
      <c r="S2136" s="81"/>
      <c r="T2136" s="81"/>
      <c r="U2136" s="81"/>
    </row>
    <row r="2137" s="72" customFormat="1" customHeight="1" spans="2:21">
      <c r="B2137" s="73"/>
      <c r="C2137" s="74"/>
      <c r="D2137" s="74"/>
      <c r="E2137" s="74"/>
      <c r="F2137" s="75"/>
      <c r="G2137" s="76"/>
      <c r="H2137" s="77"/>
      <c r="I2137" s="108" t="str">
        <f>IF(B2137="","",_xlfn.XLOOKUP(N2137,#REF!,#REF!))</f>
        <v/>
      </c>
      <c r="J2137" s="105" t="str">
        <f>IF(B2137="","",_xlfn.XLOOKUP(N2137,#REF!,芝麻工资表!B:B))</f>
        <v/>
      </c>
      <c r="K2137" s="105" t="str">
        <f t="shared" si="198"/>
        <v/>
      </c>
      <c r="L2137" s="105" t="str">
        <f t="shared" si="199"/>
        <v/>
      </c>
      <c r="M2137" s="105" t="str">
        <f>IF(Q2137="","",_xlfn.XLOOKUP(Q2137,立项!W:W,立项!H:H))</f>
        <v/>
      </c>
      <c r="N2137" s="109" t="str">
        <f t="shared" si="200"/>
        <v/>
      </c>
      <c r="O2137" s="109" t="str">
        <f t="shared" si="201"/>
        <v/>
      </c>
      <c r="P2137" s="110" t="str">
        <f t="shared" si="202"/>
        <v/>
      </c>
      <c r="Q2137" s="114" t="str">
        <f t="shared" si="203"/>
        <v/>
      </c>
      <c r="R2137" s="82"/>
      <c r="S2137" s="81"/>
      <c r="T2137" s="81"/>
      <c r="U2137" s="81"/>
    </row>
    <row r="2138" s="72" customFormat="1" customHeight="1" spans="2:21">
      <c r="B2138" s="73"/>
      <c r="C2138" s="74"/>
      <c r="D2138" s="74"/>
      <c r="E2138" s="74"/>
      <c r="F2138" s="75"/>
      <c r="G2138" s="76"/>
      <c r="H2138" s="77"/>
      <c r="I2138" s="108" t="str">
        <f>IF(B2138="","",_xlfn.XLOOKUP(N2138,#REF!,#REF!))</f>
        <v/>
      </c>
      <c r="J2138" s="105" t="str">
        <f>IF(B2138="","",_xlfn.XLOOKUP(N2138,#REF!,芝麻工资表!B:B))</f>
        <v/>
      </c>
      <c r="K2138" s="105" t="str">
        <f t="shared" si="198"/>
        <v/>
      </c>
      <c r="L2138" s="105" t="str">
        <f t="shared" si="199"/>
        <v/>
      </c>
      <c r="M2138" s="105" t="str">
        <f>IF(Q2138="","",_xlfn.XLOOKUP(Q2138,立项!W:W,立项!H:H))</f>
        <v/>
      </c>
      <c r="N2138" s="109" t="str">
        <f t="shared" si="200"/>
        <v/>
      </c>
      <c r="O2138" s="109" t="str">
        <f t="shared" si="201"/>
        <v/>
      </c>
      <c r="P2138" s="110" t="str">
        <f t="shared" si="202"/>
        <v/>
      </c>
      <c r="Q2138" s="114" t="str">
        <f t="shared" si="203"/>
        <v/>
      </c>
      <c r="R2138" s="82"/>
      <c r="S2138" s="81"/>
      <c r="T2138" s="81"/>
      <c r="U2138" s="81"/>
    </row>
    <row r="2139" s="72" customFormat="1" customHeight="1" spans="2:21">
      <c r="B2139" s="73"/>
      <c r="C2139" s="74"/>
      <c r="D2139" s="74"/>
      <c r="E2139" s="74"/>
      <c r="F2139" s="75"/>
      <c r="G2139" s="76"/>
      <c r="H2139" s="77"/>
      <c r="I2139" s="108" t="str">
        <f>IF(B2139="","",_xlfn.XLOOKUP(N2139,#REF!,#REF!))</f>
        <v/>
      </c>
      <c r="J2139" s="105" t="str">
        <f>IF(B2139="","",_xlfn.XLOOKUP(N2139,#REF!,芝麻工资表!B:B))</f>
        <v/>
      </c>
      <c r="K2139" s="105" t="str">
        <f t="shared" si="198"/>
        <v/>
      </c>
      <c r="L2139" s="105" t="str">
        <f t="shared" si="199"/>
        <v/>
      </c>
      <c r="M2139" s="105" t="str">
        <f>IF(Q2139="","",_xlfn.XLOOKUP(Q2139,立项!W:W,立项!H:H))</f>
        <v/>
      </c>
      <c r="N2139" s="109" t="str">
        <f t="shared" si="200"/>
        <v/>
      </c>
      <c r="O2139" s="109" t="str">
        <f t="shared" si="201"/>
        <v/>
      </c>
      <c r="P2139" s="110" t="str">
        <f t="shared" si="202"/>
        <v/>
      </c>
      <c r="Q2139" s="114" t="str">
        <f t="shared" si="203"/>
        <v/>
      </c>
      <c r="R2139" s="82"/>
      <c r="S2139" s="81"/>
      <c r="T2139" s="81"/>
      <c r="U2139" s="81"/>
    </row>
    <row r="2140" s="72" customFormat="1" customHeight="1" spans="2:21">
      <c r="B2140" s="73"/>
      <c r="C2140" s="74"/>
      <c r="D2140" s="74"/>
      <c r="E2140" s="74"/>
      <c r="F2140" s="75"/>
      <c r="G2140" s="76"/>
      <c r="H2140" s="77"/>
      <c r="I2140" s="108" t="str">
        <f>IF(B2140="","",_xlfn.XLOOKUP(N2140,#REF!,#REF!))</f>
        <v/>
      </c>
      <c r="J2140" s="105" t="str">
        <f>IF(B2140="","",_xlfn.XLOOKUP(N2140,#REF!,芝麻工资表!B:B))</f>
        <v/>
      </c>
      <c r="K2140" s="105" t="str">
        <f t="shared" si="198"/>
        <v/>
      </c>
      <c r="L2140" s="105" t="str">
        <f t="shared" si="199"/>
        <v/>
      </c>
      <c r="M2140" s="105" t="str">
        <f>IF(Q2140="","",_xlfn.XLOOKUP(Q2140,立项!W:W,立项!H:H))</f>
        <v/>
      </c>
      <c r="N2140" s="109" t="str">
        <f t="shared" si="200"/>
        <v/>
      </c>
      <c r="O2140" s="109" t="str">
        <f t="shared" si="201"/>
        <v/>
      </c>
      <c r="P2140" s="110" t="str">
        <f t="shared" si="202"/>
        <v/>
      </c>
      <c r="Q2140" s="114" t="str">
        <f t="shared" si="203"/>
        <v/>
      </c>
      <c r="R2140" s="82"/>
      <c r="S2140" s="81"/>
      <c r="T2140" s="81"/>
      <c r="U2140" s="81"/>
    </row>
    <row r="2141" s="72" customFormat="1" customHeight="1" spans="2:21">
      <c r="B2141" s="73"/>
      <c r="C2141" s="74"/>
      <c r="D2141" s="74"/>
      <c r="E2141" s="74"/>
      <c r="F2141" s="75"/>
      <c r="G2141" s="76"/>
      <c r="H2141" s="77"/>
      <c r="I2141" s="108" t="str">
        <f>IF(B2141="","",_xlfn.XLOOKUP(N2141,#REF!,#REF!))</f>
        <v/>
      </c>
      <c r="J2141" s="105" t="str">
        <f>IF(B2141="","",_xlfn.XLOOKUP(N2141,#REF!,芝麻工资表!B:B))</f>
        <v/>
      </c>
      <c r="K2141" s="105" t="str">
        <f t="shared" si="198"/>
        <v/>
      </c>
      <c r="L2141" s="105" t="str">
        <f t="shared" si="199"/>
        <v/>
      </c>
      <c r="M2141" s="105" t="str">
        <f>IF(Q2141="","",_xlfn.XLOOKUP(Q2141,立项!W:W,立项!H:H))</f>
        <v/>
      </c>
      <c r="N2141" s="109" t="str">
        <f t="shared" si="200"/>
        <v/>
      </c>
      <c r="O2141" s="109" t="str">
        <f t="shared" si="201"/>
        <v/>
      </c>
      <c r="P2141" s="110" t="str">
        <f t="shared" si="202"/>
        <v/>
      </c>
      <c r="Q2141" s="114" t="str">
        <f t="shared" si="203"/>
        <v/>
      </c>
      <c r="R2141" s="82"/>
      <c r="S2141" s="81"/>
      <c r="T2141" s="81"/>
      <c r="U2141" s="81"/>
    </row>
    <row r="2142" s="72" customFormat="1" customHeight="1" spans="2:21">
      <c r="B2142" s="73"/>
      <c r="C2142" s="74"/>
      <c r="D2142" s="74"/>
      <c r="E2142" s="74"/>
      <c r="F2142" s="75"/>
      <c r="G2142" s="76"/>
      <c r="H2142" s="77"/>
      <c r="I2142" s="108" t="str">
        <f>IF(B2142="","",_xlfn.XLOOKUP(N2142,#REF!,#REF!))</f>
        <v/>
      </c>
      <c r="J2142" s="105" t="str">
        <f>IF(B2142="","",_xlfn.XLOOKUP(N2142,#REF!,芝麻工资表!B:B))</f>
        <v/>
      </c>
      <c r="K2142" s="105" t="str">
        <f t="shared" si="198"/>
        <v/>
      </c>
      <c r="L2142" s="105" t="str">
        <f t="shared" si="199"/>
        <v/>
      </c>
      <c r="M2142" s="105" t="str">
        <f>IF(Q2142="","",_xlfn.XLOOKUP(Q2142,立项!W:W,立项!H:H))</f>
        <v/>
      </c>
      <c r="N2142" s="109" t="str">
        <f t="shared" si="200"/>
        <v/>
      </c>
      <c r="O2142" s="109" t="str">
        <f t="shared" si="201"/>
        <v/>
      </c>
      <c r="P2142" s="110" t="str">
        <f t="shared" si="202"/>
        <v/>
      </c>
      <c r="Q2142" s="114" t="str">
        <f t="shared" si="203"/>
        <v/>
      </c>
      <c r="R2142" s="82"/>
      <c r="S2142" s="81"/>
      <c r="T2142" s="81"/>
      <c r="U2142" s="81"/>
    </row>
    <row r="2143" s="72" customFormat="1" customHeight="1" spans="2:21">
      <c r="B2143" s="73"/>
      <c r="C2143" s="74"/>
      <c r="D2143" s="74"/>
      <c r="E2143" s="74"/>
      <c r="F2143" s="75"/>
      <c r="G2143" s="76"/>
      <c r="H2143" s="77"/>
      <c r="I2143" s="108" t="str">
        <f>IF(B2143="","",_xlfn.XLOOKUP(N2143,#REF!,#REF!))</f>
        <v/>
      </c>
      <c r="J2143" s="105" t="str">
        <f>IF(B2143="","",_xlfn.XLOOKUP(N2143,#REF!,芝麻工资表!B:B))</f>
        <v/>
      </c>
      <c r="K2143" s="105" t="str">
        <f t="shared" si="198"/>
        <v/>
      </c>
      <c r="L2143" s="105" t="str">
        <f t="shared" si="199"/>
        <v/>
      </c>
      <c r="M2143" s="105" t="str">
        <f>IF(Q2143="","",_xlfn.XLOOKUP(Q2143,立项!W:W,立项!H:H))</f>
        <v/>
      </c>
      <c r="N2143" s="109" t="str">
        <f t="shared" si="200"/>
        <v/>
      </c>
      <c r="O2143" s="109" t="str">
        <f t="shared" si="201"/>
        <v/>
      </c>
      <c r="P2143" s="110" t="str">
        <f t="shared" si="202"/>
        <v/>
      </c>
      <c r="Q2143" s="114" t="str">
        <f t="shared" si="203"/>
        <v/>
      </c>
      <c r="R2143" s="82"/>
      <c r="S2143" s="81"/>
      <c r="T2143" s="81"/>
      <c r="U2143" s="81"/>
    </row>
    <row r="2144" s="72" customFormat="1" customHeight="1" spans="2:21">
      <c r="B2144" s="73"/>
      <c r="C2144" s="74"/>
      <c r="D2144" s="74"/>
      <c r="E2144" s="74"/>
      <c r="F2144" s="75"/>
      <c r="G2144" s="76"/>
      <c r="H2144" s="77"/>
      <c r="I2144" s="108" t="str">
        <f>IF(B2144="","",_xlfn.XLOOKUP(N2144,#REF!,#REF!))</f>
        <v/>
      </c>
      <c r="J2144" s="105" t="str">
        <f>IF(B2144="","",_xlfn.XLOOKUP(N2144,#REF!,芝麻工资表!B:B))</f>
        <v/>
      </c>
      <c r="K2144" s="105" t="str">
        <f t="shared" si="198"/>
        <v/>
      </c>
      <c r="L2144" s="105" t="str">
        <f t="shared" si="199"/>
        <v/>
      </c>
      <c r="M2144" s="105" t="str">
        <f>IF(Q2144="","",_xlfn.XLOOKUP(Q2144,立项!W:W,立项!H:H))</f>
        <v/>
      </c>
      <c r="N2144" s="109" t="str">
        <f t="shared" si="200"/>
        <v/>
      </c>
      <c r="O2144" s="109" t="str">
        <f t="shared" si="201"/>
        <v/>
      </c>
      <c r="P2144" s="110" t="str">
        <f t="shared" si="202"/>
        <v/>
      </c>
      <c r="Q2144" s="114" t="str">
        <f t="shared" si="203"/>
        <v/>
      </c>
      <c r="R2144" s="82"/>
      <c r="S2144" s="81"/>
      <c r="T2144" s="81"/>
      <c r="U2144" s="81"/>
    </row>
    <row r="2145" s="72" customFormat="1" customHeight="1" spans="2:21">
      <c r="B2145" s="73"/>
      <c r="C2145" s="74"/>
      <c r="D2145" s="74"/>
      <c r="E2145" s="74"/>
      <c r="F2145" s="75"/>
      <c r="G2145" s="76"/>
      <c r="H2145" s="77"/>
      <c r="I2145" s="108" t="str">
        <f>IF(B2145="","",_xlfn.XLOOKUP(N2145,#REF!,#REF!))</f>
        <v/>
      </c>
      <c r="J2145" s="105" t="str">
        <f>IF(B2145="","",_xlfn.XLOOKUP(N2145,#REF!,芝麻工资表!B:B))</f>
        <v/>
      </c>
      <c r="K2145" s="105" t="str">
        <f t="shared" si="198"/>
        <v/>
      </c>
      <c r="L2145" s="105" t="str">
        <f t="shared" si="199"/>
        <v/>
      </c>
      <c r="M2145" s="105" t="str">
        <f>IF(Q2145="","",_xlfn.XLOOKUP(Q2145,立项!W:W,立项!H:H))</f>
        <v/>
      </c>
      <c r="N2145" s="109" t="str">
        <f t="shared" si="200"/>
        <v/>
      </c>
      <c r="O2145" s="109" t="str">
        <f t="shared" si="201"/>
        <v/>
      </c>
      <c r="P2145" s="110" t="str">
        <f t="shared" si="202"/>
        <v/>
      </c>
      <c r="Q2145" s="114" t="str">
        <f t="shared" si="203"/>
        <v/>
      </c>
      <c r="R2145" s="82"/>
      <c r="S2145" s="81"/>
      <c r="T2145" s="81"/>
      <c r="U2145" s="81"/>
    </row>
    <row r="2146" s="72" customFormat="1" customHeight="1" spans="2:21">
      <c r="B2146" s="73"/>
      <c r="C2146" s="74"/>
      <c r="D2146" s="74"/>
      <c r="E2146" s="74"/>
      <c r="F2146" s="75"/>
      <c r="G2146" s="76"/>
      <c r="H2146" s="77"/>
      <c r="I2146" s="108" t="str">
        <f>IF(B2146="","",_xlfn.XLOOKUP(N2146,#REF!,#REF!))</f>
        <v/>
      </c>
      <c r="J2146" s="105" t="str">
        <f>IF(B2146="","",_xlfn.XLOOKUP(N2146,#REF!,芝麻工资表!B:B))</f>
        <v/>
      </c>
      <c r="K2146" s="105" t="str">
        <f t="shared" si="198"/>
        <v/>
      </c>
      <c r="L2146" s="105" t="str">
        <f t="shared" si="199"/>
        <v/>
      </c>
      <c r="M2146" s="105" t="str">
        <f>IF(Q2146="","",_xlfn.XLOOKUP(Q2146,立项!W:W,立项!H:H))</f>
        <v/>
      </c>
      <c r="N2146" s="109" t="str">
        <f t="shared" si="200"/>
        <v/>
      </c>
      <c r="O2146" s="109" t="str">
        <f t="shared" si="201"/>
        <v/>
      </c>
      <c r="P2146" s="110" t="str">
        <f t="shared" si="202"/>
        <v/>
      </c>
      <c r="Q2146" s="114" t="str">
        <f t="shared" si="203"/>
        <v/>
      </c>
      <c r="R2146" s="82"/>
      <c r="S2146" s="81"/>
      <c r="T2146" s="81"/>
      <c r="U2146" s="81"/>
    </row>
    <row r="2147" s="72" customFormat="1" customHeight="1" spans="2:21">
      <c r="B2147" s="73"/>
      <c r="C2147" s="74"/>
      <c r="D2147" s="74"/>
      <c r="E2147" s="74"/>
      <c r="F2147" s="75"/>
      <c r="G2147" s="76"/>
      <c r="H2147" s="77"/>
      <c r="I2147" s="108" t="str">
        <f>IF(B2147="","",_xlfn.XLOOKUP(N2147,#REF!,#REF!))</f>
        <v/>
      </c>
      <c r="J2147" s="105" t="str">
        <f>IF(B2147="","",_xlfn.XLOOKUP(N2147,#REF!,芝麻工资表!B:B))</f>
        <v/>
      </c>
      <c r="K2147" s="105" t="str">
        <f t="shared" si="198"/>
        <v/>
      </c>
      <c r="L2147" s="105" t="str">
        <f t="shared" si="199"/>
        <v/>
      </c>
      <c r="M2147" s="105" t="str">
        <f>IF(Q2147="","",_xlfn.XLOOKUP(Q2147,立项!W:W,立项!H:H))</f>
        <v/>
      </c>
      <c r="N2147" s="109" t="str">
        <f t="shared" si="200"/>
        <v/>
      </c>
      <c r="O2147" s="109" t="str">
        <f t="shared" si="201"/>
        <v/>
      </c>
      <c r="P2147" s="110" t="str">
        <f t="shared" si="202"/>
        <v/>
      </c>
      <c r="Q2147" s="114" t="str">
        <f t="shared" si="203"/>
        <v/>
      </c>
      <c r="R2147" s="82"/>
      <c r="S2147" s="81"/>
      <c r="T2147" s="81"/>
      <c r="U2147" s="81"/>
    </row>
    <row r="2148" s="72" customFormat="1" customHeight="1" spans="2:21">
      <c r="B2148" s="73"/>
      <c r="C2148" s="74"/>
      <c r="D2148" s="74"/>
      <c r="E2148" s="74"/>
      <c r="F2148" s="75"/>
      <c r="G2148" s="76"/>
      <c r="H2148" s="77"/>
      <c r="I2148" s="108" t="str">
        <f>IF(B2148="","",_xlfn.XLOOKUP(N2148,#REF!,#REF!))</f>
        <v/>
      </c>
      <c r="J2148" s="105" t="str">
        <f>IF(B2148="","",_xlfn.XLOOKUP(N2148,#REF!,芝麻工资表!B:B))</f>
        <v/>
      </c>
      <c r="K2148" s="105" t="str">
        <f t="shared" si="198"/>
        <v/>
      </c>
      <c r="L2148" s="105" t="str">
        <f t="shared" si="199"/>
        <v/>
      </c>
      <c r="M2148" s="105" t="str">
        <f>IF(Q2148="","",_xlfn.XLOOKUP(Q2148,立项!W:W,立项!H:H))</f>
        <v/>
      </c>
      <c r="N2148" s="109" t="str">
        <f t="shared" si="200"/>
        <v/>
      </c>
      <c r="O2148" s="109" t="str">
        <f t="shared" si="201"/>
        <v/>
      </c>
      <c r="P2148" s="110" t="str">
        <f t="shared" si="202"/>
        <v/>
      </c>
      <c r="Q2148" s="114" t="str">
        <f t="shared" si="203"/>
        <v/>
      </c>
      <c r="R2148" s="82"/>
      <c r="S2148" s="81"/>
      <c r="T2148" s="81"/>
      <c r="U2148" s="81"/>
    </row>
    <row r="2149" s="72" customFormat="1" customHeight="1" spans="2:21">
      <c r="B2149" s="73"/>
      <c r="C2149" s="74"/>
      <c r="D2149" s="74"/>
      <c r="E2149" s="74"/>
      <c r="F2149" s="75"/>
      <c r="G2149" s="76"/>
      <c r="H2149" s="77"/>
      <c r="I2149" s="108" t="str">
        <f>IF(B2149="","",_xlfn.XLOOKUP(N2149,#REF!,#REF!))</f>
        <v/>
      </c>
      <c r="J2149" s="105" t="str">
        <f>IF(B2149="","",_xlfn.XLOOKUP(N2149,#REF!,芝麻工资表!B:B))</f>
        <v/>
      </c>
      <c r="K2149" s="105" t="str">
        <f t="shared" si="198"/>
        <v/>
      </c>
      <c r="L2149" s="105" t="str">
        <f t="shared" si="199"/>
        <v/>
      </c>
      <c r="M2149" s="105" t="str">
        <f>IF(Q2149="","",_xlfn.XLOOKUP(Q2149,立项!W:W,立项!H:H))</f>
        <v/>
      </c>
      <c r="N2149" s="109" t="str">
        <f t="shared" si="200"/>
        <v/>
      </c>
      <c r="O2149" s="109" t="str">
        <f t="shared" si="201"/>
        <v/>
      </c>
      <c r="P2149" s="110" t="str">
        <f t="shared" si="202"/>
        <v/>
      </c>
      <c r="Q2149" s="114" t="str">
        <f t="shared" si="203"/>
        <v/>
      </c>
      <c r="R2149" s="82"/>
      <c r="S2149" s="81"/>
      <c r="T2149" s="81"/>
      <c r="U2149" s="81"/>
    </row>
    <row r="2150" s="72" customFormat="1" customHeight="1" spans="2:21">
      <c r="B2150" s="73"/>
      <c r="C2150" s="74"/>
      <c r="D2150" s="74"/>
      <c r="E2150" s="74"/>
      <c r="F2150" s="75"/>
      <c r="G2150" s="76"/>
      <c r="H2150" s="77"/>
      <c r="I2150" s="108" t="str">
        <f>IF(B2150="","",_xlfn.XLOOKUP(N2150,#REF!,#REF!))</f>
        <v/>
      </c>
      <c r="J2150" s="105" t="str">
        <f>IF(B2150="","",_xlfn.XLOOKUP(N2150,#REF!,芝麻工资表!B:B))</f>
        <v/>
      </c>
      <c r="K2150" s="105" t="str">
        <f t="shared" si="198"/>
        <v/>
      </c>
      <c r="L2150" s="105" t="str">
        <f t="shared" si="199"/>
        <v/>
      </c>
      <c r="M2150" s="105" t="str">
        <f>IF(Q2150="","",_xlfn.XLOOKUP(Q2150,立项!W:W,立项!H:H))</f>
        <v/>
      </c>
      <c r="N2150" s="109" t="str">
        <f t="shared" si="200"/>
        <v/>
      </c>
      <c r="O2150" s="109" t="str">
        <f t="shared" si="201"/>
        <v/>
      </c>
      <c r="P2150" s="110" t="str">
        <f t="shared" si="202"/>
        <v/>
      </c>
      <c r="Q2150" s="114" t="str">
        <f t="shared" si="203"/>
        <v/>
      </c>
      <c r="R2150" s="82"/>
      <c r="S2150" s="81"/>
      <c r="T2150" s="81"/>
      <c r="U2150" s="81"/>
    </row>
    <row r="2151" s="72" customFormat="1" customHeight="1" spans="2:21">
      <c r="B2151" s="73"/>
      <c r="C2151" s="74"/>
      <c r="D2151" s="74"/>
      <c r="E2151" s="74"/>
      <c r="F2151" s="75"/>
      <c r="G2151" s="76"/>
      <c r="H2151" s="77"/>
      <c r="I2151" s="108" t="str">
        <f>IF(B2151="","",_xlfn.XLOOKUP(N2151,#REF!,#REF!))</f>
        <v/>
      </c>
      <c r="J2151" s="105" t="str">
        <f>IF(B2151="","",_xlfn.XLOOKUP(N2151,#REF!,芝麻工资表!B:B))</f>
        <v/>
      </c>
      <c r="K2151" s="105" t="str">
        <f t="shared" si="198"/>
        <v/>
      </c>
      <c r="L2151" s="105" t="str">
        <f t="shared" si="199"/>
        <v/>
      </c>
      <c r="M2151" s="105" t="str">
        <f>IF(Q2151="","",_xlfn.XLOOKUP(Q2151,立项!W:W,立项!H:H))</f>
        <v/>
      </c>
      <c r="N2151" s="109" t="str">
        <f t="shared" si="200"/>
        <v/>
      </c>
      <c r="O2151" s="109" t="str">
        <f t="shared" si="201"/>
        <v/>
      </c>
      <c r="P2151" s="110" t="str">
        <f t="shared" si="202"/>
        <v/>
      </c>
      <c r="Q2151" s="114" t="str">
        <f t="shared" si="203"/>
        <v/>
      </c>
      <c r="R2151" s="82"/>
      <c r="S2151" s="81"/>
      <c r="T2151" s="81"/>
      <c r="U2151" s="81"/>
    </row>
    <row r="2152" s="72" customFormat="1" customHeight="1" spans="2:21">
      <c r="B2152" s="73"/>
      <c r="C2152" s="74"/>
      <c r="D2152" s="74"/>
      <c r="E2152" s="74"/>
      <c r="F2152" s="75"/>
      <c r="G2152" s="76"/>
      <c r="H2152" s="77"/>
      <c r="I2152" s="108" t="str">
        <f>IF(B2152="","",_xlfn.XLOOKUP(N2152,#REF!,#REF!))</f>
        <v/>
      </c>
      <c r="J2152" s="105" t="str">
        <f>IF(B2152="","",_xlfn.XLOOKUP(N2152,#REF!,芝麻工资表!B:B))</f>
        <v/>
      </c>
      <c r="K2152" s="105" t="str">
        <f t="shared" si="198"/>
        <v/>
      </c>
      <c r="L2152" s="105" t="str">
        <f t="shared" si="199"/>
        <v/>
      </c>
      <c r="M2152" s="105" t="str">
        <f>IF(Q2152="","",_xlfn.XLOOKUP(Q2152,立项!W:W,立项!H:H))</f>
        <v/>
      </c>
      <c r="N2152" s="109" t="str">
        <f t="shared" si="200"/>
        <v/>
      </c>
      <c r="O2152" s="109" t="str">
        <f t="shared" si="201"/>
        <v/>
      </c>
      <c r="P2152" s="110" t="str">
        <f t="shared" si="202"/>
        <v/>
      </c>
      <c r="Q2152" s="114" t="str">
        <f t="shared" si="203"/>
        <v/>
      </c>
      <c r="R2152" s="82"/>
      <c r="S2152" s="81"/>
      <c r="T2152" s="81"/>
      <c r="U2152" s="81"/>
    </row>
    <row r="2153" s="72" customFormat="1" customHeight="1" spans="2:21">
      <c r="B2153" s="73"/>
      <c r="C2153" s="74"/>
      <c r="D2153" s="74"/>
      <c r="E2153" s="74"/>
      <c r="F2153" s="75"/>
      <c r="G2153" s="76"/>
      <c r="H2153" s="77"/>
      <c r="I2153" s="108" t="str">
        <f>IF(B2153="","",_xlfn.XLOOKUP(N2153,#REF!,#REF!))</f>
        <v/>
      </c>
      <c r="J2153" s="105" t="str">
        <f>IF(B2153="","",_xlfn.XLOOKUP(N2153,#REF!,芝麻工资表!B:B))</f>
        <v/>
      </c>
      <c r="K2153" s="105" t="str">
        <f t="shared" si="198"/>
        <v/>
      </c>
      <c r="L2153" s="105" t="str">
        <f t="shared" si="199"/>
        <v/>
      </c>
      <c r="M2153" s="105" t="str">
        <f>IF(Q2153="","",_xlfn.XLOOKUP(Q2153,立项!W:W,立项!H:H))</f>
        <v/>
      </c>
      <c r="N2153" s="109" t="str">
        <f t="shared" si="200"/>
        <v/>
      </c>
      <c r="O2153" s="109" t="str">
        <f t="shared" si="201"/>
        <v/>
      </c>
      <c r="P2153" s="110" t="str">
        <f t="shared" si="202"/>
        <v/>
      </c>
      <c r="Q2153" s="114" t="str">
        <f t="shared" si="203"/>
        <v/>
      </c>
      <c r="R2153" s="82"/>
      <c r="S2153" s="81"/>
      <c r="T2153" s="81"/>
      <c r="U2153" s="81"/>
    </row>
    <row r="2154" s="72" customFormat="1" customHeight="1" spans="2:21">
      <c r="B2154" s="73"/>
      <c r="C2154" s="74"/>
      <c r="D2154" s="74"/>
      <c r="E2154" s="74"/>
      <c r="F2154" s="75"/>
      <c r="G2154" s="76"/>
      <c r="H2154" s="77"/>
      <c r="I2154" s="108" t="str">
        <f>IF(B2154="","",_xlfn.XLOOKUP(N2154,#REF!,#REF!))</f>
        <v/>
      </c>
      <c r="J2154" s="105" t="str">
        <f>IF(B2154="","",_xlfn.XLOOKUP(N2154,#REF!,芝麻工资表!B:B))</f>
        <v/>
      </c>
      <c r="K2154" s="105" t="str">
        <f t="shared" si="198"/>
        <v/>
      </c>
      <c r="L2154" s="105" t="str">
        <f t="shared" si="199"/>
        <v/>
      </c>
      <c r="M2154" s="105" t="str">
        <f>IF(Q2154="","",_xlfn.XLOOKUP(Q2154,立项!W:W,立项!H:H))</f>
        <v/>
      </c>
      <c r="N2154" s="109" t="str">
        <f t="shared" si="200"/>
        <v/>
      </c>
      <c r="O2154" s="109" t="str">
        <f t="shared" si="201"/>
        <v/>
      </c>
      <c r="P2154" s="110" t="str">
        <f t="shared" si="202"/>
        <v/>
      </c>
      <c r="Q2154" s="114" t="str">
        <f t="shared" si="203"/>
        <v/>
      </c>
      <c r="R2154" s="82"/>
      <c r="S2154" s="81"/>
      <c r="T2154" s="81"/>
      <c r="U2154" s="81"/>
    </row>
    <row r="2155" s="72" customFormat="1" customHeight="1" spans="2:21">
      <c r="B2155" s="73"/>
      <c r="C2155" s="74"/>
      <c r="D2155" s="74"/>
      <c r="E2155" s="74"/>
      <c r="F2155" s="75"/>
      <c r="G2155" s="76"/>
      <c r="H2155" s="77"/>
      <c r="I2155" s="108" t="str">
        <f>IF(B2155="","",_xlfn.XLOOKUP(N2155,#REF!,#REF!))</f>
        <v/>
      </c>
      <c r="J2155" s="105" t="str">
        <f>IF(B2155="","",_xlfn.XLOOKUP(N2155,#REF!,芝麻工资表!B:B))</f>
        <v/>
      </c>
      <c r="K2155" s="105" t="str">
        <f t="shared" si="198"/>
        <v/>
      </c>
      <c r="L2155" s="105" t="str">
        <f t="shared" si="199"/>
        <v/>
      </c>
      <c r="M2155" s="105" t="str">
        <f>IF(Q2155="","",_xlfn.XLOOKUP(Q2155,立项!W:W,立项!H:H))</f>
        <v/>
      </c>
      <c r="N2155" s="109" t="str">
        <f t="shared" si="200"/>
        <v/>
      </c>
      <c r="O2155" s="109" t="str">
        <f t="shared" si="201"/>
        <v/>
      </c>
      <c r="P2155" s="110" t="str">
        <f t="shared" si="202"/>
        <v/>
      </c>
      <c r="Q2155" s="114" t="str">
        <f t="shared" si="203"/>
        <v/>
      </c>
      <c r="R2155" s="82"/>
      <c r="S2155" s="81"/>
      <c r="T2155" s="81"/>
      <c r="U2155" s="81"/>
    </row>
    <row r="2156" s="72" customFormat="1" customHeight="1" spans="2:21">
      <c r="B2156" s="73"/>
      <c r="C2156" s="74"/>
      <c r="D2156" s="74"/>
      <c r="E2156" s="74"/>
      <c r="F2156" s="75"/>
      <c r="G2156" s="76"/>
      <c r="H2156" s="77"/>
      <c r="I2156" s="108" t="str">
        <f>IF(B2156="","",_xlfn.XLOOKUP(N2156,#REF!,#REF!))</f>
        <v/>
      </c>
      <c r="J2156" s="105" t="str">
        <f>IF(B2156="","",_xlfn.XLOOKUP(N2156,#REF!,芝麻工资表!B:B))</f>
        <v/>
      </c>
      <c r="K2156" s="105" t="str">
        <f t="shared" si="198"/>
        <v/>
      </c>
      <c r="L2156" s="105" t="str">
        <f t="shared" si="199"/>
        <v/>
      </c>
      <c r="M2156" s="105" t="str">
        <f>IF(Q2156="","",_xlfn.XLOOKUP(Q2156,立项!W:W,立项!H:H))</f>
        <v/>
      </c>
      <c r="N2156" s="109" t="str">
        <f t="shared" si="200"/>
        <v/>
      </c>
      <c r="O2156" s="109" t="str">
        <f t="shared" si="201"/>
        <v/>
      </c>
      <c r="P2156" s="110" t="str">
        <f t="shared" si="202"/>
        <v/>
      </c>
      <c r="Q2156" s="114" t="str">
        <f t="shared" si="203"/>
        <v/>
      </c>
      <c r="R2156" s="82"/>
      <c r="S2156" s="81"/>
      <c r="T2156" s="81"/>
      <c r="U2156" s="81"/>
    </row>
    <row r="2157" s="72" customFormat="1" customHeight="1" spans="2:21">
      <c r="B2157" s="73"/>
      <c r="C2157" s="74"/>
      <c r="D2157" s="74"/>
      <c r="E2157" s="74"/>
      <c r="F2157" s="75"/>
      <c r="G2157" s="76"/>
      <c r="H2157" s="77"/>
      <c r="I2157" s="108" t="str">
        <f>IF(B2157="","",_xlfn.XLOOKUP(N2157,#REF!,#REF!))</f>
        <v/>
      </c>
      <c r="J2157" s="105" t="str">
        <f>IF(B2157="","",_xlfn.XLOOKUP(N2157,#REF!,芝麻工资表!B:B))</f>
        <v/>
      </c>
      <c r="K2157" s="105" t="str">
        <f t="shared" si="198"/>
        <v/>
      </c>
      <c r="L2157" s="105" t="str">
        <f t="shared" si="199"/>
        <v/>
      </c>
      <c r="M2157" s="105" t="str">
        <f>IF(Q2157="","",_xlfn.XLOOKUP(Q2157,立项!W:W,立项!H:H))</f>
        <v/>
      </c>
      <c r="N2157" s="109" t="str">
        <f t="shared" si="200"/>
        <v/>
      </c>
      <c r="O2157" s="109" t="str">
        <f t="shared" si="201"/>
        <v/>
      </c>
      <c r="P2157" s="110" t="str">
        <f t="shared" si="202"/>
        <v/>
      </c>
      <c r="Q2157" s="114" t="str">
        <f t="shared" si="203"/>
        <v/>
      </c>
      <c r="R2157" s="82"/>
      <c r="S2157" s="81"/>
      <c r="T2157" s="81"/>
      <c r="U2157" s="81"/>
    </row>
    <row r="2158" s="72" customFormat="1" customHeight="1" spans="2:21">
      <c r="B2158" s="73"/>
      <c r="C2158" s="74"/>
      <c r="D2158" s="74"/>
      <c r="E2158" s="74"/>
      <c r="F2158" s="75"/>
      <c r="G2158" s="76"/>
      <c r="H2158" s="77"/>
      <c r="I2158" s="108" t="str">
        <f>IF(B2158="","",_xlfn.XLOOKUP(N2158,#REF!,#REF!))</f>
        <v/>
      </c>
      <c r="J2158" s="105" t="str">
        <f>IF(B2158="","",_xlfn.XLOOKUP(N2158,#REF!,芝麻工资表!B:B))</f>
        <v/>
      </c>
      <c r="K2158" s="105" t="str">
        <f t="shared" si="198"/>
        <v/>
      </c>
      <c r="L2158" s="105" t="str">
        <f t="shared" si="199"/>
        <v/>
      </c>
      <c r="M2158" s="105" t="str">
        <f>IF(Q2158="","",_xlfn.XLOOKUP(Q2158,立项!W:W,立项!H:H))</f>
        <v/>
      </c>
      <c r="N2158" s="109" t="str">
        <f t="shared" si="200"/>
        <v/>
      </c>
      <c r="O2158" s="109" t="str">
        <f t="shared" si="201"/>
        <v/>
      </c>
      <c r="P2158" s="110" t="str">
        <f t="shared" si="202"/>
        <v/>
      </c>
      <c r="Q2158" s="114" t="str">
        <f t="shared" si="203"/>
        <v/>
      </c>
      <c r="R2158" s="82"/>
      <c r="S2158" s="81"/>
      <c r="T2158" s="81"/>
      <c r="U2158" s="81"/>
    </row>
    <row r="2159" s="72" customFormat="1" customHeight="1" spans="2:21">
      <c r="B2159" s="73"/>
      <c r="C2159" s="74"/>
      <c r="D2159" s="74"/>
      <c r="E2159" s="74"/>
      <c r="F2159" s="75"/>
      <c r="G2159" s="76"/>
      <c r="H2159" s="77"/>
      <c r="I2159" s="108" t="str">
        <f>IF(B2159="","",_xlfn.XLOOKUP(N2159,#REF!,#REF!))</f>
        <v/>
      </c>
      <c r="J2159" s="105" t="str">
        <f>IF(B2159="","",_xlfn.XLOOKUP(N2159,#REF!,芝麻工资表!B:B))</f>
        <v/>
      </c>
      <c r="K2159" s="105" t="str">
        <f t="shared" si="198"/>
        <v/>
      </c>
      <c r="L2159" s="105" t="str">
        <f t="shared" si="199"/>
        <v/>
      </c>
      <c r="M2159" s="105" t="str">
        <f>IF(Q2159="","",_xlfn.XLOOKUP(Q2159,立项!W:W,立项!H:H))</f>
        <v/>
      </c>
      <c r="N2159" s="109" t="str">
        <f t="shared" si="200"/>
        <v/>
      </c>
      <c r="O2159" s="109" t="str">
        <f t="shared" si="201"/>
        <v/>
      </c>
      <c r="P2159" s="110" t="str">
        <f t="shared" si="202"/>
        <v/>
      </c>
      <c r="Q2159" s="114" t="str">
        <f t="shared" si="203"/>
        <v/>
      </c>
      <c r="R2159" s="82"/>
      <c r="S2159" s="81"/>
      <c r="T2159" s="81"/>
      <c r="U2159" s="81"/>
    </row>
    <row r="2160" s="72" customFormat="1" customHeight="1" spans="2:21">
      <c r="B2160" s="73"/>
      <c r="C2160" s="74"/>
      <c r="D2160" s="74"/>
      <c r="E2160" s="74"/>
      <c r="F2160" s="75"/>
      <c r="G2160" s="76"/>
      <c r="H2160" s="77"/>
      <c r="I2160" s="108" t="str">
        <f>IF(B2160="","",_xlfn.XLOOKUP(N2160,#REF!,#REF!))</f>
        <v/>
      </c>
      <c r="J2160" s="105" t="str">
        <f>IF(B2160="","",_xlfn.XLOOKUP(N2160,#REF!,芝麻工资表!B:B))</f>
        <v/>
      </c>
      <c r="K2160" s="105" t="str">
        <f t="shared" si="198"/>
        <v/>
      </c>
      <c r="L2160" s="105" t="str">
        <f t="shared" si="199"/>
        <v/>
      </c>
      <c r="M2160" s="105" t="str">
        <f>IF(Q2160="","",_xlfn.XLOOKUP(Q2160,立项!W:W,立项!H:H))</f>
        <v/>
      </c>
      <c r="N2160" s="109" t="str">
        <f t="shared" si="200"/>
        <v/>
      </c>
      <c r="O2160" s="109" t="str">
        <f t="shared" si="201"/>
        <v/>
      </c>
      <c r="P2160" s="110" t="str">
        <f t="shared" si="202"/>
        <v/>
      </c>
      <c r="Q2160" s="114" t="str">
        <f t="shared" si="203"/>
        <v/>
      </c>
      <c r="R2160" s="82"/>
      <c r="S2160" s="81"/>
      <c r="T2160" s="81"/>
      <c r="U2160" s="81"/>
    </row>
    <row r="2161" s="72" customFormat="1" customHeight="1" spans="2:21">
      <c r="B2161" s="73"/>
      <c r="C2161" s="74"/>
      <c r="D2161" s="74"/>
      <c r="E2161" s="74"/>
      <c r="F2161" s="75"/>
      <c r="G2161" s="76"/>
      <c r="H2161" s="77"/>
      <c r="I2161" s="108" t="str">
        <f>IF(B2161="","",_xlfn.XLOOKUP(N2161,#REF!,#REF!))</f>
        <v/>
      </c>
      <c r="J2161" s="105" t="str">
        <f>IF(B2161="","",_xlfn.XLOOKUP(N2161,#REF!,芝麻工资表!B:B))</f>
        <v/>
      </c>
      <c r="K2161" s="105" t="str">
        <f t="shared" si="198"/>
        <v/>
      </c>
      <c r="L2161" s="105" t="str">
        <f t="shared" si="199"/>
        <v/>
      </c>
      <c r="M2161" s="105" t="str">
        <f>IF(Q2161="","",_xlfn.XLOOKUP(Q2161,立项!W:W,立项!H:H))</f>
        <v/>
      </c>
      <c r="N2161" s="109" t="str">
        <f t="shared" si="200"/>
        <v/>
      </c>
      <c r="O2161" s="109" t="str">
        <f t="shared" si="201"/>
        <v/>
      </c>
      <c r="P2161" s="110" t="str">
        <f t="shared" si="202"/>
        <v/>
      </c>
      <c r="Q2161" s="114" t="str">
        <f t="shared" si="203"/>
        <v/>
      </c>
      <c r="R2161" s="82"/>
      <c r="S2161" s="81"/>
      <c r="T2161" s="81"/>
      <c r="U2161" s="81"/>
    </row>
    <row r="2162" s="72" customFormat="1" customHeight="1" spans="2:21">
      <c r="B2162" s="73"/>
      <c r="C2162" s="74"/>
      <c r="D2162" s="74"/>
      <c r="E2162" s="74"/>
      <c r="F2162" s="75"/>
      <c r="G2162" s="76"/>
      <c r="H2162" s="77"/>
      <c r="I2162" s="108" t="str">
        <f>IF(B2162="","",_xlfn.XLOOKUP(N2162,#REF!,#REF!))</f>
        <v/>
      </c>
      <c r="J2162" s="105" t="str">
        <f>IF(B2162="","",_xlfn.XLOOKUP(N2162,#REF!,芝麻工资表!B:B))</f>
        <v/>
      </c>
      <c r="K2162" s="105" t="str">
        <f t="shared" si="198"/>
        <v/>
      </c>
      <c r="L2162" s="105" t="str">
        <f t="shared" si="199"/>
        <v/>
      </c>
      <c r="M2162" s="105" t="str">
        <f>IF(Q2162="","",_xlfn.XLOOKUP(Q2162,立项!W:W,立项!H:H))</f>
        <v/>
      </c>
      <c r="N2162" s="109" t="str">
        <f t="shared" si="200"/>
        <v/>
      </c>
      <c r="O2162" s="109" t="str">
        <f t="shared" si="201"/>
        <v/>
      </c>
      <c r="P2162" s="110" t="str">
        <f t="shared" si="202"/>
        <v/>
      </c>
      <c r="Q2162" s="114" t="str">
        <f t="shared" si="203"/>
        <v/>
      </c>
      <c r="R2162" s="82"/>
      <c r="S2162" s="81"/>
      <c r="T2162" s="81"/>
      <c r="U2162" s="81"/>
    </row>
    <row r="2163" s="72" customFormat="1" customHeight="1" spans="2:21">
      <c r="B2163" s="73"/>
      <c r="C2163" s="74"/>
      <c r="D2163" s="74"/>
      <c r="E2163" s="74"/>
      <c r="F2163" s="75"/>
      <c r="G2163" s="76"/>
      <c r="H2163" s="77"/>
      <c r="I2163" s="108" t="str">
        <f>IF(B2163="","",_xlfn.XLOOKUP(N2163,#REF!,#REF!))</f>
        <v/>
      </c>
      <c r="J2163" s="105" t="str">
        <f>IF(B2163="","",_xlfn.XLOOKUP(N2163,#REF!,芝麻工资表!B:B))</f>
        <v/>
      </c>
      <c r="K2163" s="105" t="str">
        <f t="shared" si="198"/>
        <v/>
      </c>
      <c r="L2163" s="105" t="str">
        <f t="shared" si="199"/>
        <v/>
      </c>
      <c r="M2163" s="105" t="str">
        <f>IF(Q2163="","",_xlfn.XLOOKUP(Q2163,立项!W:W,立项!H:H))</f>
        <v/>
      </c>
      <c r="N2163" s="109" t="str">
        <f t="shared" si="200"/>
        <v/>
      </c>
      <c r="O2163" s="109" t="str">
        <f t="shared" si="201"/>
        <v/>
      </c>
      <c r="P2163" s="110" t="str">
        <f t="shared" si="202"/>
        <v/>
      </c>
      <c r="Q2163" s="114" t="str">
        <f t="shared" si="203"/>
        <v/>
      </c>
      <c r="R2163" s="82"/>
      <c r="S2163" s="81"/>
      <c r="T2163" s="81"/>
      <c r="U2163" s="81"/>
    </row>
    <row r="2164" s="72" customFormat="1" customHeight="1" spans="2:21">
      <c r="B2164" s="73"/>
      <c r="C2164" s="74"/>
      <c r="D2164" s="74"/>
      <c r="E2164" s="74"/>
      <c r="F2164" s="75"/>
      <c r="G2164" s="76"/>
      <c r="H2164" s="77"/>
      <c r="I2164" s="108" t="str">
        <f>IF(B2164="","",_xlfn.XLOOKUP(N2164,#REF!,#REF!))</f>
        <v/>
      </c>
      <c r="J2164" s="105" t="str">
        <f>IF(B2164="","",_xlfn.XLOOKUP(N2164,#REF!,芝麻工资表!B:B))</f>
        <v/>
      </c>
      <c r="K2164" s="105" t="str">
        <f t="shared" si="198"/>
        <v/>
      </c>
      <c r="L2164" s="105" t="str">
        <f t="shared" si="199"/>
        <v/>
      </c>
      <c r="M2164" s="105" t="str">
        <f>IF(Q2164="","",_xlfn.XLOOKUP(Q2164,立项!W:W,立项!H:H))</f>
        <v/>
      </c>
      <c r="N2164" s="109" t="str">
        <f t="shared" si="200"/>
        <v/>
      </c>
      <c r="O2164" s="109" t="str">
        <f t="shared" si="201"/>
        <v/>
      </c>
      <c r="P2164" s="110" t="str">
        <f t="shared" si="202"/>
        <v/>
      </c>
      <c r="Q2164" s="114" t="str">
        <f t="shared" si="203"/>
        <v/>
      </c>
      <c r="R2164" s="82"/>
      <c r="S2164" s="81"/>
      <c r="T2164" s="81"/>
      <c r="U2164" s="81"/>
    </row>
    <row r="2165" s="72" customFormat="1" customHeight="1" spans="2:21">
      <c r="B2165" s="73"/>
      <c r="C2165" s="74"/>
      <c r="D2165" s="74"/>
      <c r="E2165" s="74"/>
      <c r="F2165" s="75"/>
      <c r="G2165" s="76"/>
      <c r="H2165" s="77"/>
      <c r="I2165" s="108" t="str">
        <f>IF(B2165="","",_xlfn.XLOOKUP(N2165,#REF!,#REF!))</f>
        <v/>
      </c>
      <c r="J2165" s="105" t="str">
        <f>IF(B2165="","",_xlfn.XLOOKUP(N2165,#REF!,芝麻工资表!B:B))</f>
        <v/>
      </c>
      <c r="K2165" s="105" t="str">
        <f t="shared" si="198"/>
        <v/>
      </c>
      <c r="L2165" s="105" t="str">
        <f t="shared" si="199"/>
        <v/>
      </c>
      <c r="M2165" s="105" t="str">
        <f>IF(Q2165="","",_xlfn.XLOOKUP(Q2165,立项!W:W,立项!H:H))</f>
        <v/>
      </c>
      <c r="N2165" s="109" t="str">
        <f t="shared" si="200"/>
        <v/>
      </c>
      <c r="O2165" s="109" t="str">
        <f t="shared" si="201"/>
        <v/>
      </c>
      <c r="P2165" s="110" t="str">
        <f t="shared" si="202"/>
        <v/>
      </c>
      <c r="Q2165" s="114" t="str">
        <f t="shared" si="203"/>
        <v/>
      </c>
      <c r="R2165" s="82"/>
      <c r="S2165" s="81"/>
      <c r="T2165" s="81"/>
      <c r="U2165" s="81"/>
    </row>
    <row r="2166" s="72" customFormat="1" customHeight="1" spans="2:21">
      <c r="B2166" s="73"/>
      <c r="C2166" s="74"/>
      <c r="D2166" s="74"/>
      <c r="E2166" s="74"/>
      <c r="F2166" s="75"/>
      <c r="G2166" s="76"/>
      <c r="H2166" s="77"/>
      <c r="I2166" s="108" t="str">
        <f>IF(B2166="","",_xlfn.XLOOKUP(N2166,#REF!,#REF!))</f>
        <v/>
      </c>
      <c r="J2166" s="105" t="str">
        <f>IF(B2166="","",_xlfn.XLOOKUP(N2166,#REF!,芝麻工资表!B:B))</f>
        <v/>
      </c>
      <c r="K2166" s="105" t="str">
        <f t="shared" si="198"/>
        <v/>
      </c>
      <c r="L2166" s="105" t="str">
        <f t="shared" si="199"/>
        <v/>
      </c>
      <c r="M2166" s="105" t="str">
        <f>IF(Q2166="","",_xlfn.XLOOKUP(Q2166,立项!W:W,立项!H:H))</f>
        <v/>
      </c>
      <c r="N2166" s="109" t="str">
        <f t="shared" si="200"/>
        <v/>
      </c>
      <c r="O2166" s="109" t="str">
        <f t="shared" si="201"/>
        <v/>
      </c>
      <c r="P2166" s="110" t="str">
        <f t="shared" si="202"/>
        <v/>
      </c>
      <c r="Q2166" s="114" t="str">
        <f t="shared" si="203"/>
        <v/>
      </c>
      <c r="R2166" s="82"/>
      <c r="S2166" s="81"/>
      <c r="T2166" s="81"/>
      <c r="U2166" s="81"/>
    </row>
    <row r="2167" s="72" customFormat="1" customHeight="1" spans="2:21">
      <c r="B2167" s="73"/>
      <c r="C2167" s="74"/>
      <c r="D2167" s="74"/>
      <c r="E2167" s="74"/>
      <c r="F2167" s="75"/>
      <c r="G2167" s="76"/>
      <c r="H2167" s="77"/>
      <c r="I2167" s="108" t="str">
        <f>IF(B2167="","",_xlfn.XLOOKUP(N2167,#REF!,#REF!))</f>
        <v/>
      </c>
      <c r="J2167" s="105" t="str">
        <f>IF(B2167="","",_xlfn.XLOOKUP(N2167,#REF!,芝麻工资表!B:B))</f>
        <v/>
      </c>
      <c r="K2167" s="105" t="str">
        <f t="shared" si="198"/>
        <v/>
      </c>
      <c r="L2167" s="105" t="str">
        <f t="shared" si="199"/>
        <v/>
      </c>
      <c r="M2167" s="105" t="str">
        <f>IF(Q2167="","",_xlfn.XLOOKUP(Q2167,立项!W:W,立项!H:H))</f>
        <v/>
      </c>
      <c r="N2167" s="109" t="str">
        <f t="shared" si="200"/>
        <v/>
      </c>
      <c r="O2167" s="109" t="str">
        <f t="shared" si="201"/>
        <v/>
      </c>
      <c r="P2167" s="110" t="str">
        <f t="shared" si="202"/>
        <v/>
      </c>
      <c r="Q2167" s="114" t="str">
        <f t="shared" si="203"/>
        <v/>
      </c>
      <c r="R2167" s="82"/>
      <c r="S2167" s="81"/>
      <c r="T2167" s="81"/>
      <c r="U2167" s="81"/>
    </row>
    <row r="2168" s="72" customFormat="1" customHeight="1" spans="2:21">
      <c r="B2168" s="73"/>
      <c r="C2168" s="74"/>
      <c r="D2168" s="74"/>
      <c r="E2168" s="74"/>
      <c r="F2168" s="75"/>
      <c r="G2168" s="76"/>
      <c r="H2168" s="77"/>
      <c r="I2168" s="108" t="str">
        <f>IF(B2168="","",_xlfn.XLOOKUP(N2168,#REF!,#REF!))</f>
        <v/>
      </c>
      <c r="J2168" s="105" t="str">
        <f>IF(B2168="","",_xlfn.XLOOKUP(N2168,#REF!,芝麻工资表!B:B))</f>
        <v/>
      </c>
      <c r="K2168" s="105" t="str">
        <f t="shared" si="198"/>
        <v/>
      </c>
      <c r="L2168" s="105" t="str">
        <f t="shared" si="199"/>
        <v/>
      </c>
      <c r="M2168" s="105" t="str">
        <f>IF(Q2168="","",_xlfn.XLOOKUP(Q2168,立项!W:W,立项!H:H))</f>
        <v/>
      </c>
      <c r="N2168" s="109" t="str">
        <f t="shared" si="200"/>
        <v/>
      </c>
      <c r="O2168" s="109" t="str">
        <f t="shared" si="201"/>
        <v/>
      </c>
      <c r="P2168" s="110" t="str">
        <f t="shared" si="202"/>
        <v/>
      </c>
      <c r="Q2168" s="114" t="str">
        <f t="shared" si="203"/>
        <v/>
      </c>
      <c r="R2168" s="82"/>
      <c r="S2168" s="81"/>
      <c r="T2168" s="81"/>
      <c r="U2168" s="81"/>
    </row>
    <row r="2169" s="72" customFormat="1" customHeight="1" spans="2:21">
      <c r="B2169" s="73"/>
      <c r="C2169" s="74"/>
      <c r="D2169" s="74"/>
      <c r="E2169" s="74"/>
      <c r="F2169" s="75"/>
      <c r="G2169" s="76"/>
      <c r="H2169" s="77"/>
      <c r="I2169" s="108" t="str">
        <f>IF(B2169="","",_xlfn.XLOOKUP(N2169,#REF!,#REF!))</f>
        <v/>
      </c>
      <c r="J2169" s="105" t="str">
        <f>IF(B2169="","",_xlfn.XLOOKUP(N2169,#REF!,芝麻工资表!B:B))</f>
        <v/>
      </c>
      <c r="K2169" s="105" t="str">
        <f t="shared" si="198"/>
        <v/>
      </c>
      <c r="L2169" s="105" t="str">
        <f t="shared" si="199"/>
        <v/>
      </c>
      <c r="M2169" s="105" t="str">
        <f>IF(Q2169="","",_xlfn.XLOOKUP(Q2169,立项!W:W,立项!H:H))</f>
        <v/>
      </c>
      <c r="N2169" s="109" t="str">
        <f t="shared" si="200"/>
        <v/>
      </c>
      <c r="O2169" s="109" t="str">
        <f t="shared" si="201"/>
        <v/>
      </c>
      <c r="P2169" s="110" t="str">
        <f t="shared" si="202"/>
        <v/>
      </c>
      <c r="Q2169" s="114" t="str">
        <f t="shared" si="203"/>
        <v/>
      </c>
      <c r="R2169" s="82"/>
      <c r="S2169" s="81"/>
      <c r="T2169" s="81"/>
      <c r="U2169" s="81"/>
    </row>
    <row r="2170" s="72" customFormat="1" customHeight="1" spans="2:21">
      <c r="B2170" s="73"/>
      <c r="C2170" s="74"/>
      <c r="D2170" s="74"/>
      <c r="E2170" s="74"/>
      <c r="F2170" s="75"/>
      <c r="G2170" s="76"/>
      <c r="H2170" s="77"/>
      <c r="I2170" s="108" t="str">
        <f>IF(B2170="","",_xlfn.XLOOKUP(N2170,#REF!,#REF!))</f>
        <v/>
      </c>
      <c r="J2170" s="105" t="str">
        <f>IF(B2170="","",_xlfn.XLOOKUP(N2170,#REF!,芝麻工资表!B:B))</f>
        <v/>
      </c>
      <c r="K2170" s="105" t="str">
        <f t="shared" si="198"/>
        <v/>
      </c>
      <c r="L2170" s="105" t="str">
        <f t="shared" si="199"/>
        <v/>
      </c>
      <c r="M2170" s="105" t="str">
        <f>IF(Q2170="","",_xlfn.XLOOKUP(Q2170,立项!W:W,立项!H:H))</f>
        <v/>
      </c>
      <c r="N2170" s="109" t="str">
        <f t="shared" si="200"/>
        <v/>
      </c>
      <c r="O2170" s="109" t="str">
        <f t="shared" si="201"/>
        <v/>
      </c>
      <c r="P2170" s="110" t="str">
        <f t="shared" si="202"/>
        <v/>
      </c>
      <c r="Q2170" s="114" t="str">
        <f t="shared" si="203"/>
        <v/>
      </c>
      <c r="R2170" s="82"/>
      <c r="S2170" s="81"/>
      <c r="T2170" s="81"/>
      <c r="U2170" s="81"/>
    </row>
    <row r="2171" s="72" customFormat="1" customHeight="1" spans="2:21">
      <c r="B2171" s="73"/>
      <c r="C2171" s="74"/>
      <c r="D2171" s="74"/>
      <c r="E2171" s="74"/>
      <c r="F2171" s="75"/>
      <c r="G2171" s="76"/>
      <c r="H2171" s="77"/>
      <c r="I2171" s="108" t="str">
        <f>IF(B2171="","",_xlfn.XLOOKUP(N2171,#REF!,#REF!))</f>
        <v/>
      </c>
      <c r="J2171" s="105" t="str">
        <f>IF(B2171="","",_xlfn.XLOOKUP(N2171,#REF!,芝麻工资表!B:B))</f>
        <v/>
      </c>
      <c r="K2171" s="105" t="str">
        <f t="shared" si="198"/>
        <v/>
      </c>
      <c r="L2171" s="105" t="str">
        <f t="shared" si="199"/>
        <v/>
      </c>
      <c r="M2171" s="105" t="str">
        <f>IF(Q2171="","",_xlfn.XLOOKUP(Q2171,立项!W:W,立项!H:H))</f>
        <v/>
      </c>
      <c r="N2171" s="109" t="str">
        <f t="shared" si="200"/>
        <v/>
      </c>
      <c r="O2171" s="109" t="str">
        <f t="shared" si="201"/>
        <v/>
      </c>
      <c r="P2171" s="110" t="str">
        <f t="shared" si="202"/>
        <v/>
      </c>
      <c r="Q2171" s="114" t="str">
        <f t="shared" si="203"/>
        <v/>
      </c>
      <c r="R2171" s="82"/>
      <c r="S2171" s="81"/>
      <c r="T2171" s="81"/>
      <c r="U2171" s="81"/>
    </row>
    <row r="2172" s="72" customFormat="1" customHeight="1" spans="2:21">
      <c r="B2172" s="73"/>
      <c r="C2172" s="74"/>
      <c r="D2172" s="74"/>
      <c r="E2172" s="74"/>
      <c r="F2172" s="75"/>
      <c r="G2172" s="76"/>
      <c r="H2172" s="77"/>
      <c r="I2172" s="108" t="str">
        <f>IF(B2172="","",_xlfn.XLOOKUP(N2172,#REF!,#REF!))</f>
        <v/>
      </c>
      <c r="J2172" s="105" t="str">
        <f>IF(B2172="","",_xlfn.XLOOKUP(N2172,#REF!,芝麻工资表!B:B))</f>
        <v/>
      </c>
      <c r="K2172" s="105" t="str">
        <f t="shared" si="198"/>
        <v/>
      </c>
      <c r="L2172" s="105" t="str">
        <f t="shared" si="199"/>
        <v/>
      </c>
      <c r="M2172" s="105" t="str">
        <f>IF(Q2172="","",_xlfn.XLOOKUP(Q2172,立项!W:W,立项!H:H))</f>
        <v/>
      </c>
      <c r="N2172" s="109" t="str">
        <f t="shared" si="200"/>
        <v/>
      </c>
      <c r="O2172" s="109" t="str">
        <f t="shared" si="201"/>
        <v/>
      </c>
      <c r="P2172" s="110" t="str">
        <f t="shared" si="202"/>
        <v/>
      </c>
      <c r="Q2172" s="114" t="str">
        <f t="shared" si="203"/>
        <v/>
      </c>
      <c r="R2172" s="82"/>
      <c r="S2172" s="81"/>
      <c r="T2172" s="81"/>
      <c r="U2172" s="81"/>
    </row>
    <row r="2173" s="72" customFormat="1" customHeight="1" spans="2:21">
      <c r="B2173" s="73"/>
      <c r="C2173" s="74"/>
      <c r="D2173" s="74"/>
      <c r="E2173" s="74"/>
      <c r="F2173" s="75"/>
      <c r="G2173" s="76"/>
      <c r="H2173" s="77"/>
      <c r="I2173" s="108" t="str">
        <f>IF(B2173="","",_xlfn.XLOOKUP(N2173,#REF!,#REF!))</f>
        <v/>
      </c>
      <c r="J2173" s="105" t="str">
        <f>IF(B2173="","",_xlfn.XLOOKUP(N2173,#REF!,芝麻工资表!B:B))</f>
        <v/>
      </c>
      <c r="K2173" s="105" t="str">
        <f t="shared" si="198"/>
        <v/>
      </c>
      <c r="L2173" s="105" t="str">
        <f t="shared" si="199"/>
        <v/>
      </c>
      <c r="M2173" s="105" t="str">
        <f>IF(Q2173="","",_xlfn.XLOOKUP(Q2173,立项!W:W,立项!H:H))</f>
        <v/>
      </c>
      <c r="N2173" s="109" t="str">
        <f t="shared" si="200"/>
        <v/>
      </c>
      <c r="O2173" s="109" t="str">
        <f t="shared" si="201"/>
        <v/>
      </c>
      <c r="P2173" s="110" t="str">
        <f t="shared" si="202"/>
        <v/>
      </c>
      <c r="Q2173" s="114" t="str">
        <f t="shared" si="203"/>
        <v/>
      </c>
      <c r="R2173" s="82"/>
      <c r="S2173" s="81"/>
      <c r="T2173" s="81"/>
      <c r="U2173" s="81"/>
    </row>
    <row r="2174" s="72" customFormat="1" customHeight="1" spans="2:21">
      <c r="B2174" s="73"/>
      <c r="C2174" s="74"/>
      <c r="D2174" s="74"/>
      <c r="E2174" s="74"/>
      <c r="F2174" s="75"/>
      <c r="G2174" s="76"/>
      <c r="H2174" s="77"/>
      <c r="I2174" s="108" t="str">
        <f>IF(B2174="","",_xlfn.XLOOKUP(N2174,#REF!,#REF!))</f>
        <v/>
      </c>
      <c r="J2174" s="105" t="str">
        <f>IF(B2174="","",_xlfn.XLOOKUP(N2174,#REF!,芝麻工资表!B:B))</f>
        <v/>
      </c>
      <c r="K2174" s="105" t="str">
        <f t="shared" si="198"/>
        <v/>
      </c>
      <c r="L2174" s="105" t="str">
        <f t="shared" si="199"/>
        <v/>
      </c>
      <c r="M2174" s="105" t="str">
        <f>IF(Q2174="","",_xlfn.XLOOKUP(Q2174,立项!W:W,立项!H:H))</f>
        <v/>
      </c>
      <c r="N2174" s="109" t="str">
        <f t="shared" si="200"/>
        <v/>
      </c>
      <c r="O2174" s="109" t="str">
        <f t="shared" si="201"/>
        <v/>
      </c>
      <c r="P2174" s="110" t="str">
        <f t="shared" si="202"/>
        <v/>
      </c>
      <c r="Q2174" s="114" t="str">
        <f t="shared" si="203"/>
        <v/>
      </c>
      <c r="R2174" s="82"/>
      <c r="S2174" s="81"/>
      <c r="T2174" s="81"/>
      <c r="U2174" s="81"/>
    </row>
    <row r="2175" s="72" customFormat="1" customHeight="1" spans="2:21">
      <c r="B2175" s="73"/>
      <c r="C2175" s="74"/>
      <c r="D2175" s="74"/>
      <c r="E2175" s="74"/>
      <c r="F2175" s="75"/>
      <c r="G2175" s="76"/>
      <c r="H2175" s="77"/>
      <c r="I2175" s="108" t="str">
        <f>IF(B2175="","",_xlfn.XLOOKUP(N2175,#REF!,#REF!))</f>
        <v/>
      </c>
      <c r="J2175" s="105" t="str">
        <f>IF(B2175="","",_xlfn.XLOOKUP(N2175,#REF!,芝麻工资表!B:B))</f>
        <v/>
      </c>
      <c r="K2175" s="105" t="str">
        <f t="shared" si="198"/>
        <v/>
      </c>
      <c r="L2175" s="105" t="str">
        <f t="shared" si="199"/>
        <v/>
      </c>
      <c r="M2175" s="105" t="str">
        <f>IF(Q2175="","",_xlfn.XLOOKUP(Q2175,立项!W:W,立项!H:H))</f>
        <v/>
      </c>
      <c r="N2175" s="109" t="str">
        <f t="shared" si="200"/>
        <v/>
      </c>
      <c r="O2175" s="109" t="str">
        <f t="shared" si="201"/>
        <v/>
      </c>
      <c r="P2175" s="110" t="str">
        <f t="shared" si="202"/>
        <v/>
      </c>
      <c r="Q2175" s="114" t="str">
        <f t="shared" si="203"/>
        <v/>
      </c>
      <c r="R2175" s="82"/>
      <c r="S2175" s="81"/>
      <c r="T2175" s="81"/>
      <c r="U2175" s="81"/>
    </row>
    <row r="2176" s="72" customFormat="1" customHeight="1" spans="2:21">
      <c r="B2176" s="73"/>
      <c r="C2176" s="74"/>
      <c r="D2176" s="74"/>
      <c r="E2176" s="74"/>
      <c r="F2176" s="75"/>
      <c r="G2176" s="76"/>
      <c r="H2176" s="77"/>
      <c r="I2176" s="108" t="str">
        <f>IF(B2176="","",_xlfn.XLOOKUP(N2176,#REF!,#REF!))</f>
        <v/>
      </c>
      <c r="J2176" s="105" t="str">
        <f>IF(B2176="","",_xlfn.XLOOKUP(N2176,#REF!,芝麻工资表!B:B))</f>
        <v/>
      </c>
      <c r="K2176" s="105" t="str">
        <f t="shared" si="198"/>
        <v/>
      </c>
      <c r="L2176" s="105" t="str">
        <f t="shared" si="199"/>
        <v/>
      </c>
      <c r="M2176" s="105" t="str">
        <f>IF(Q2176="","",_xlfn.XLOOKUP(Q2176,立项!W:W,立项!H:H))</f>
        <v/>
      </c>
      <c r="N2176" s="109" t="str">
        <f t="shared" si="200"/>
        <v/>
      </c>
      <c r="O2176" s="109" t="str">
        <f t="shared" si="201"/>
        <v/>
      </c>
      <c r="P2176" s="110" t="str">
        <f t="shared" si="202"/>
        <v/>
      </c>
      <c r="Q2176" s="114" t="str">
        <f t="shared" si="203"/>
        <v/>
      </c>
      <c r="R2176" s="82"/>
      <c r="S2176" s="81"/>
      <c r="T2176" s="81"/>
      <c r="U2176" s="81"/>
    </row>
    <row r="2177" s="72" customFormat="1" customHeight="1" spans="2:21">
      <c r="B2177" s="73"/>
      <c r="C2177" s="74"/>
      <c r="D2177" s="74"/>
      <c r="E2177" s="74"/>
      <c r="F2177" s="75"/>
      <c r="G2177" s="76"/>
      <c r="H2177" s="77"/>
      <c r="I2177" s="108" t="str">
        <f>IF(B2177="","",_xlfn.XLOOKUP(N2177,#REF!,#REF!))</f>
        <v/>
      </c>
      <c r="J2177" s="105" t="str">
        <f>IF(B2177="","",_xlfn.XLOOKUP(N2177,#REF!,芝麻工资表!B:B))</f>
        <v/>
      </c>
      <c r="K2177" s="105" t="str">
        <f t="shared" si="198"/>
        <v/>
      </c>
      <c r="L2177" s="105" t="str">
        <f t="shared" si="199"/>
        <v/>
      </c>
      <c r="M2177" s="105" t="str">
        <f>IF(Q2177="","",_xlfn.XLOOKUP(Q2177,立项!W:W,立项!H:H))</f>
        <v/>
      </c>
      <c r="N2177" s="109" t="str">
        <f t="shared" si="200"/>
        <v/>
      </c>
      <c r="O2177" s="109" t="str">
        <f t="shared" si="201"/>
        <v/>
      </c>
      <c r="P2177" s="110" t="str">
        <f t="shared" si="202"/>
        <v/>
      </c>
      <c r="Q2177" s="114" t="str">
        <f t="shared" si="203"/>
        <v/>
      </c>
      <c r="R2177" s="82"/>
      <c r="S2177" s="81"/>
      <c r="T2177" s="81"/>
      <c r="U2177" s="81"/>
    </row>
    <row r="2178" s="72" customFormat="1" customHeight="1" spans="2:21">
      <c r="B2178" s="73"/>
      <c r="C2178" s="74"/>
      <c r="D2178" s="74"/>
      <c r="E2178" s="74"/>
      <c r="F2178" s="75"/>
      <c r="G2178" s="76"/>
      <c r="H2178" s="77"/>
      <c r="I2178" s="108" t="str">
        <f>IF(B2178="","",_xlfn.XLOOKUP(N2178,#REF!,#REF!))</f>
        <v/>
      </c>
      <c r="J2178" s="105" t="str">
        <f>IF(B2178="","",_xlfn.XLOOKUP(N2178,#REF!,芝麻工资表!B:B))</f>
        <v/>
      </c>
      <c r="K2178" s="105" t="str">
        <f t="shared" ref="K2178:K2241" si="204">IF(F2178="","",F2178-L2178)</f>
        <v/>
      </c>
      <c r="L2178" s="105" t="str">
        <f t="shared" ref="L2178:L2241" si="205">IF(F2178="","",F2178*G2178/(1+G2178))</f>
        <v/>
      </c>
      <c r="M2178" s="105" t="str">
        <f>IF(Q2178="","",_xlfn.XLOOKUP(Q2178,立项!W:W,立项!H:H))</f>
        <v/>
      </c>
      <c r="N2178" s="109" t="str">
        <f t="shared" ref="N2178:N2241" si="206">IF(H2178="","",LEFT(B2178,7))</f>
        <v/>
      </c>
      <c r="O2178" s="109" t="str">
        <f t="shared" ref="O2178:O2241" si="207">IF(H2178="","",MONTH(H2178))</f>
        <v/>
      </c>
      <c r="P2178" s="110" t="str">
        <f t="shared" ref="P2178:P2241" si="208">IF(H2178="","",DAY(H2178))</f>
        <v/>
      </c>
      <c r="Q2178" s="114" t="str">
        <f t="shared" ref="Q2178:Q2241" si="209">IF(B2178="","",MID(B2178,9,16))</f>
        <v/>
      </c>
      <c r="R2178" s="82"/>
      <c r="S2178" s="81"/>
      <c r="T2178" s="81"/>
      <c r="U2178" s="81"/>
    </row>
    <row r="2179" s="72" customFormat="1" customHeight="1" spans="2:21">
      <c r="B2179" s="73"/>
      <c r="C2179" s="74"/>
      <c r="D2179" s="74"/>
      <c r="E2179" s="74"/>
      <c r="F2179" s="75"/>
      <c r="G2179" s="76"/>
      <c r="H2179" s="77"/>
      <c r="I2179" s="108" t="str">
        <f>IF(B2179="","",_xlfn.XLOOKUP(N2179,#REF!,#REF!))</f>
        <v/>
      </c>
      <c r="J2179" s="105" t="str">
        <f>IF(B2179="","",_xlfn.XLOOKUP(N2179,#REF!,芝麻工资表!B:B))</f>
        <v/>
      </c>
      <c r="K2179" s="105" t="str">
        <f t="shared" si="204"/>
        <v/>
      </c>
      <c r="L2179" s="105" t="str">
        <f t="shared" si="205"/>
        <v/>
      </c>
      <c r="M2179" s="105" t="str">
        <f>IF(Q2179="","",_xlfn.XLOOKUP(Q2179,立项!W:W,立项!H:H))</f>
        <v/>
      </c>
      <c r="N2179" s="109" t="str">
        <f t="shared" si="206"/>
        <v/>
      </c>
      <c r="O2179" s="109" t="str">
        <f t="shared" si="207"/>
        <v/>
      </c>
      <c r="P2179" s="110" t="str">
        <f t="shared" si="208"/>
        <v/>
      </c>
      <c r="Q2179" s="114" t="str">
        <f t="shared" si="209"/>
        <v/>
      </c>
      <c r="R2179" s="82"/>
      <c r="S2179" s="81"/>
      <c r="T2179" s="81"/>
      <c r="U2179" s="81"/>
    </row>
    <row r="2180" s="72" customFormat="1" customHeight="1" spans="2:21">
      <c r="B2180" s="73"/>
      <c r="C2180" s="74"/>
      <c r="D2180" s="74"/>
      <c r="E2180" s="74"/>
      <c r="F2180" s="75"/>
      <c r="G2180" s="76"/>
      <c r="H2180" s="77"/>
      <c r="I2180" s="108" t="str">
        <f>IF(B2180="","",_xlfn.XLOOKUP(N2180,#REF!,#REF!))</f>
        <v/>
      </c>
      <c r="J2180" s="105" t="str">
        <f>IF(B2180="","",_xlfn.XLOOKUP(N2180,#REF!,芝麻工资表!B:B))</f>
        <v/>
      </c>
      <c r="K2180" s="105" t="str">
        <f t="shared" si="204"/>
        <v/>
      </c>
      <c r="L2180" s="105" t="str">
        <f t="shared" si="205"/>
        <v/>
      </c>
      <c r="M2180" s="105" t="str">
        <f>IF(Q2180="","",_xlfn.XLOOKUP(Q2180,立项!W:W,立项!H:H))</f>
        <v/>
      </c>
      <c r="N2180" s="109" t="str">
        <f t="shared" si="206"/>
        <v/>
      </c>
      <c r="O2180" s="109" t="str">
        <f t="shared" si="207"/>
        <v/>
      </c>
      <c r="P2180" s="110" t="str">
        <f t="shared" si="208"/>
        <v/>
      </c>
      <c r="Q2180" s="114" t="str">
        <f t="shared" si="209"/>
        <v/>
      </c>
      <c r="R2180" s="82"/>
      <c r="S2180" s="81"/>
      <c r="T2180" s="81"/>
      <c r="U2180" s="81"/>
    </row>
    <row r="2181" s="72" customFormat="1" customHeight="1" spans="2:21">
      <c r="B2181" s="73"/>
      <c r="C2181" s="74"/>
      <c r="D2181" s="74"/>
      <c r="E2181" s="74"/>
      <c r="F2181" s="75"/>
      <c r="G2181" s="76"/>
      <c r="H2181" s="77"/>
      <c r="I2181" s="108" t="str">
        <f>IF(B2181="","",_xlfn.XLOOKUP(N2181,#REF!,#REF!))</f>
        <v/>
      </c>
      <c r="J2181" s="105" t="str">
        <f>IF(B2181="","",_xlfn.XLOOKUP(N2181,#REF!,芝麻工资表!B:B))</f>
        <v/>
      </c>
      <c r="K2181" s="105" t="str">
        <f t="shared" si="204"/>
        <v/>
      </c>
      <c r="L2181" s="105" t="str">
        <f t="shared" si="205"/>
        <v/>
      </c>
      <c r="M2181" s="105" t="str">
        <f>IF(Q2181="","",_xlfn.XLOOKUP(Q2181,立项!W:W,立项!H:H))</f>
        <v/>
      </c>
      <c r="N2181" s="109" t="str">
        <f t="shared" si="206"/>
        <v/>
      </c>
      <c r="O2181" s="109" t="str">
        <f t="shared" si="207"/>
        <v/>
      </c>
      <c r="P2181" s="110" t="str">
        <f t="shared" si="208"/>
        <v/>
      </c>
      <c r="Q2181" s="114" t="str">
        <f t="shared" si="209"/>
        <v/>
      </c>
      <c r="R2181" s="82"/>
      <c r="S2181" s="81"/>
      <c r="T2181" s="81"/>
      <c r="U2181" s="81"/>
    </row>
    <row r="2182" s="72" customFormat="1" customHeight="1" spans="2:21">
      <c r="B2182" s="73"/>
      <c r="C2182" s="74"/>
      <c r="D2182" s="74"/>
      <c r="E2182" s="74"/>
      <c r="F2182" s="75"/>
      <c r="G2182" s="76"/>
      <c r="H2182" s="77"/>
      <c r="I2182" s="108" t="str">
        <f>IF(B2182="","",_xlfn.XLOOKUP(N2182,#REF!,#REF!))</f>
        <v/>
      </c>
      <c r="J2182" s="105" t="str">
        <f>IF(B2182="","",_xlfn.XLOOKUP(N2182,#REF!,芝麻工资表!B:B))</f>
        <v/>
      </c>
      <c r="K2182" s="105" t="str">
        <f t="shared" si="204"/>
        <v/>
      </c>
      <c r="L2182" s="105" t="str">
        <f t="shared" si="205"/>
        <v/>
      </c>
      <c r="M2182" s="105" t="str">
        <f>IF(Q2182="","",_xlfn.XLOOKUP(Q2182,立项!W:W,立项!H:H))</f>
        <v/>
      </c>
      <c r="N2182" s="109" t="str">
        <f t="shared" si="206"/>
        <v/>
      </c>
      <c r="O2182" s="109" t="str">
        <f t="shared" si="207"/>
        <v/>
      </c>
      <c r="P2182" s="110" t="str">
        <f t="shared" si="208"/>
        <v/>
      </c>
      <c r="Q2182" s="114" t="str">
        <f t="shared" si="209"/>
        <v/>
      </c>
      <c r="R2182" s="82"/>
      <c r="S2182" s="81"/>
      <c r="T2182" s="81"/>
      <c r="U2182" s="81"/>
    </row>
    <row r="2183" s="72" customFormat="1" customHeight="1" spans="2:21">
      <c r="B2183" s="73"/>
      <c r="C2183" s="74"/>
      <c r="D2183" s="74"/>
      <c r="E2183" s="74"/>
      <c r="F2183" s="75"/>
      <c r="G2183" s="76"/>
      <c r="H2183" s="77"/>
      <c r="I2183" s="108" t="str">
        <f>IF(B2183="","",_xlfn.XLOOKUP(N2183,#REF!,#REF!))</f>
        <v/>
      </c>
      <c r="J2183" s="105" t="str">
        <f>IF(B2183="","",_xlfn.XLOOKUP(N2183,#REF!,芝麻工资表!B:B))</f>
        <v/>
      </c>
      <c r="K2183" s="105" t="str">
        <f t="shared" si="204"/>
        <v/>
      </c>
      <c r="L2183" s="105" t="str">
        <f t="shared" si="205"/>
        <v/>
      </c>
      <c r="M2183" s="105" t="str">
        <f>IF(Q2183="","",_xlfn.XLOOKUP(Q2183,立项!W:W,立项!H:H))</f>
        <v/>
      </c>
      <c r="N2183" s="109" t="str">
        <f t="shared" si="206"/>
        <v/>
      </c>
      <c r="O2183" s="109" t="str">
        <f t="shared" si="207"/>
        <v/>
      </c>
      <c r="P2183" s="110" t="str">
        <f t="shared" si="208"/>
        <v/>
      </c>
      <c r="Q2183" s="114" t="str">
        <f t="shared" si="209"/>
        <v/>
      </c>
      <c r="R2183" s="82"/>
      <c r="S2183" s="81"/>
      <c r="T2183" s="81"/>
      <c r="U2183" s="81"/>
    </row>
    <row r="2184" s="72" customFormat="1" customHeight="1" spans="2:21">
      <c r="B2184" s="73"/>
      <c r="C2184" s="74"/>
      <c r="D2184" s="74"/>
      <c r="E2184" s="74"/>
      <c r="F2184" s="75"/>
      <c r="G2184" s="76"/>
      <c r="H2184" s="77"/>
      <c r="I2184" s="108" t="str">
        <f>IF(B2184="","",_xlfn.XLOOKUP(N2184,#REF!,#REF!))</f>
        <v/>
      </c>
      <c r="J2184" s="105" t="str">
        <f>IF(B2184="","",_xlfn.XLOOKUP(N2184,#REF!,芝麻工资表!B:B))</f>
        <v/>
      </c>
      <c r="K2184" s="105" t="str">
        <f t="shared" si="204"/>
        <v/>
      </c>
      <c r="L2184" s="105" t="str">
        <f t="shared" si="205"/>
        <v/>
      </c>
      <c r="M2184" s="105" t="str">
        <f>IF(Q2184="","",_xlfn.XLOOKUP(Q2184,立项!W:W,立项!H:H))</f>
        <v/>
      </c>
      <c r="N2184" s="109" t="str">
        <f t="shared" si="206"/>
        <v/>
      </c>
      <c r="O2184" s="109" t="str">
        <f t="shared" si="207"/>
        <v/>
      </c>
      <c r="P2184" s="110" t="str">
        <f t="shared" si="208"/>
        <v/>
      </c>
      <c r="Q2184" s="114" t="str">
        <f t="shared" si="209"/>
        <v/>
      </c>
      <c r="R2184" s="82"/>
      <c r="S2184" s="81"/>
      <c r="T2184" s="81"/>
      <c r="U2184" s="81"/>
    </row>
    <row r="2185" s="72" customFormat="1" customHeight="1" spans="2:21">
      <c r="B2185" s="73"/>
      <c r="C2185" s="74"/>
      <c r="D2185" s="74"/>
      <c r="E2185" s="74"/>
      <c r="F2185" s="75"/>
      <c r="G2185" s="76"/>
      <c r="H2185" s="77"/>
      <c r="I2185" s="108" t="str">
        <f>IF(B2185="","",_xlfn.XLOOKUP(N2185,#REF!,#REF!))</f>
        <v/>
      </c>
      <c r="J2185" s="105" t="str">
        <f>IF(B2185="","",_xlfn.XLOOKUP(N2185,#REF!,芝麻工资表!B:B))</f>
        <v/>
      </c>
      <c r="K2185" s="105" t="str">
        <f t="shared" si="204"/>
        <v/>
      </c>
      <c r="L2185" s="105" t="str">
        <f t="shared" si="205"/>
        <v/>
      </c>
      <c r="M2185" s="105" t="str">
        <f>IF(Q2185="","",_xlfn.XLOOKUP(Q2185,立项!W:W,立项!H:H))</f>
        <v/>
      </c>
      <c r="N2185" s="109" t="str">
        <f t="shared" si="206"/>
        <v/>
      </c>
      <c r="O2185" s="109" t="str">
        <f t="shared" si="207"/>
        <v/>
      </c>
      <c r="P2185" s="110" t="str">
        <f t="shared" si="208"/>
        <v/>
      </c>
      <c r="Q2185" s="114" t="str">
        <f t="shared" si="209"/>
        <v/>
      </c>
      <c r="R2185" s="82"/>
      <c r="S2185" s="81"/>
      <c r="T2185" s="81"/>
      <c r="U2185" s="81"/>
    </row>
    <row r="2186" s="72" customFormat="1" customHeight="1" spans="2:21">
      <c r="B2186" s="73"/>
      <c r="C2186" s="74"/>
      <c r="D2186" s="74"/>
      <c r="E2186" s="74"/>
      <c r="F2186" s="75"/>
      <c r="G2186" s="76"/>
      <c r="H2186" s="77"/>
      <c r="I2186" s="108" t="str">
        <f>IF(B2186="","",_xlfn.XLOOKUP(N2186,#REF!,#REF!))</f>
        <v/>
      </c>
      <c r="J2186" s="105" t="str">
        <f>IF(B2186="","",_xlfn.XLOOKUP(N2186,#REF!,芝麻工资表!B:B))</f>
        <v/>
      </c>
      <c r="K2186" s="105" t="str">
        <f t="shared" si="204"/>
        <v/>
      </c>
      <c r="L2186" s="105" t="str">
        <f t="shared" si="205"/>
        <v/>
      </c>
      <c r="M2186" s="105" t="str">
        <f>IF(Q2186="","",_xlfn.XLOOKUP(Q2186,立项!W:W,立项!H:H))</f>
        <v/>
      </c>
      <c r="N2186" s="109" t="str">
        <f t="shared" si="206"/>
        <v/>
      </c>
      <c r="O2186" s="109" t="str">
        <f t="shared" si="207"/>
        <v/>
      </c>
      <c r="P2186" s="110" t="str">
        <f t="shared" si="208"/>
        <v/>
      </c>
      <c r="Q2186" s="114" t="str">
        <f t="shared" si="209"/>
        <v/>
      </c>
      <c r="R2186" s="82"/>
      <c r="S2186" s="81"/>
      <c r="T2186" s="81"/>
      <c r="U2186" s="81"/>
    </row>
    <row r="2187" s="72" customFormat="1" customHeight="1" spans="2:21">
      <c r="B2187" s="73"/>
      <c r="C2187" s="74"/>
      <c r="D2187" s="74"/>
      <c r="E2187" s="74"/>
      <c r="F2187" s="75"/>
      <c r="G2187" s="76"/>
      <c r="H2187" s="77"/>
      <c r="I2187" s="108" t="str">
        <f>IF(B2187="","",_xlfn.XLOOKUP(N2187,#REF!,#REF!))</f>
        <v/>
      </c>
      <c r="J2187" s="105" t="str">
        <f>IF(B2187="","",_xlfn.XLOOKUP(N2187,#REF!,芝麻工资表!B:B))</f>
        <v/>
      </c>
      <c r="K2187" s="105" t="str">
        <f t="shared" si="204"/>
        <v/>
      </c>
      <c r="L2187" s="105" t="str">
        <f t="shared" si="205"/>
        <v/>
      </c>
      <c r="M2187" s="105" t="str">
        <f>IF(Q2187="","",_xlfn.XLOOKUP(Q2187,立项!W:W,立项!H:H))</f>
        <v/>
      </c>
      <c r="N2187" s="109" t="str">
        <f t="shared" si="206"/>
        <v/>
      </c>
      <c r="O2187" s="109" t="str">
        <f t="shared" si="207"/>
        <v/>
      </c>
      <c r="P2187" s="110" t="str">
        <f t="shared" si="208"/>
        <v/>
      </c>
      <c r="Q2187" s="114" t="str">
        <f t="shared" si="209"/>
        <v/>
      </c>
      <c r="R2187" s="82"/>
      <c r="S2187" s="81"/>
      <c r="T2187" s="81"/>
      <c r="U2187" s="81"/>
    </row>
    <row r="2188" s="72" customFormat="1" customHeight="1" spans="2:21">
      <c r="B2188" s="73"/>
      <c r="C2188" s="74"/>
      <c r="D2188" s="74"/>
      <c r="E2188" s="74"/>
      <c r="F2188" s="75"/>
      <c r="G2188" s="76"/>
      <c r="H2188" s="77"/>
      <c r="I2188" s="108" t="str">
        <f>IF(B2188="","",_xlfn.XLOOKUP(N2188,#REF!,#REF!))</f>
        <v/>
      </c>
      <c r="J2188" s="105" t="str">
        <f>IF(B2188="","",_xlfn.XLOOKUP(N2188,#REF!,芝麻工资表!B:B))</f>
        <v/>
      </c>
      <c r="K2188" s="105" t="str">
        <f t="shared" si="204"/>
        <v/>
      </c>
      <c r="L2188" s="105" t="str">
        <f t="shared" si="205"/>
        <v/>
      </c>
      <c r="M2188" s="105" t="str">
        <f>IF(Q2188="","",_xlfn.XLOOKUP(Q2188,立项!W:W,立项!H:H))</f>
        <v/>
      </c>
      <c r="N2188" s="109" t="str">
        <f t="shared" si="206"/>
        <v/>
      </c>
      <c r="O2188" s="109" t="str">
        <f t="shared" si="207"/>
        <v/>
      </c>
      <c r="P2188" s="110" t="str">
        <f t="shared" si="208"/>
        <v/>
      </c>
      <c r="Q2188" s="114" t="str">
        <f t="shared" si="209"/>
        <v/>
      </c>
      <c r="R2188" s="82"/>
      <c r="S2188" s="81"/>
      <c r="T2188" s="81"/>
      <c r="U2188" s="81"/>
    </row>
    <row r="2189" s="72" customFormat="1" customHeight="1" spans="2:21">
      <c r="B2189" s="73"/>
      <c r="C2189" s="74"/>
      <c r="D2189" s="74"/>
      <c r="E2189" s="74"/>
      <c r="F2189" s="75"/>
      <c r="G2189" s="76"/>
      <c r="H2189" s="77"/>
      <c r="I2189" s="108" t="str">
        <f>IF(B2189="","",_xlfn.XLOOKUP(N2189,#REF!,#REF!))</f>
        <v/>
      </c>
      <c r="J2189" s="105" t="str">
        <f>IF(B2189="","",_xlfn.XLOOKUP(N2189,#REF!,芝麻工资表!B:B))</f>
        <v/>
      </c>
      <c r="K2189" s="105" t="str">
        <f t="shared" si="204"/>
        <v/>
      </c>
      <c r="L2189" s="105" t="str">
        <f t="shared" si="205"/>
        <v/>
      </c>
      <c r="M2189" s="105" t="str">
        <f>IF(Q2189="","",_xlfn.XLOOKUP(Q2189,立项!W:W,立项!H:H))</f>
        <v/>
      </c>
      <c r="N2189" s="109" t="str">
        <f t="shared" si="206"/>
        <v/>
      </c>
      <c r="O2189" s="109" t="str">
        <f t="shared" si="207"/>
        <v/>
      </c>
      <c r="P2189" s="110" t="str">
        <f t="shared" si="208"/>
        <v/>
      </c>
      <c r="Q2189" s="114" t="str">
        <f t="shared" si="209"/>
        <v/>
      </c>
      <c r="R2189" s="82"/>
      <c r="S2189" s="81"/>
      <c r="T2189" s="81"/>
      <c r="U2189" s="81"/>
    </row>
    <row r="2190" s="72" customFormat="1" customHeight="1" spans="2:21">
      <c r="B2190" s="73"/>
      <c r="C2190" s="74"/>
      <c r="D2190" s="74"/>
      <c r="E2190" s="74"/>
      <c r="F2190" s="75"/>
      <c r="G2190" s="76"/>
      <c r="H2190" s="77"/>
      <c r="I2190" s="108" t="str">
        <f>IF(B2190="","",_xlfn.XLOOKUP(N2190,#REF!,#REF!))</f>
        <v/>
      </c>
      <c r="J2190" s="105" t="str">
        <f>IF(B2190="","",_xlfn.XLOOKUP(N2190,#REF!,芝麻工资表!B:B))</f>
        <v/>
      </c>
      <c r="K2190" s="105" t="str">
        <f t="shared" si="204"/>
        <v/>
      </c>
      <c r="L2190" s="105" t="str">
        <f t="shared" si="205"/>
        <v/>
      </c>
      <c r="M2190" s="105" t="str">
        <f>IF(Q2190="","",_xlfn.XLOOKUP(Q2190,立项!W:W,立项!H:H))</f>
        <v/>
      </c>
      <c r="N2190" s="109" t="str">
        <f t="shared" si="206"/>
        <v/>
      </c>
      <c r="O2190" s="109" t="str">
        <f t="shared" si="207"/>
        <v/>
      </c>
      <c r="P2190" s="110" t="str">
        <f t="shared" si="208"/>
        <v/>
      </c>
      <c r="Q2190" s="114" t="str">
        <f t="shared" si="209"/>
        <v/>
      </c>
      <c r="R2190" s="82"/>
      <c r="S2190" s="81"/>
      <c r="T2190" s="81"/>
      <c r="U2190" s="81"/>
    </row>
    <row r="2191" s="72" customFormat="1" customHeight="1" spans="2:21">
      <c r="B2191" s="73"/>
      <c r="C2191" s="74"/>
      <c r="D2191" s="74"/>
      <c r="E2191" s="74"/>
      <c r="F2191" s="75"/>
      <c r="G2191" s="76"/>
      <c r="H2191" s="77"/>
      <c r="I2191" s="108" t="str">
        <f>IF(B2191="","",_xlfn.XLOOKUP(N2191,#REF!,#REF!))</f>
        <v/>
      </c>
      <c r="J2191" s="105" t="str">
        <f>IF(B2191="","",_xlfn.XLOOKUP(N2191,#REF!,芝麻工资表!B:B))</f>
        <v/>
      </c>
      <c r="K2191" s="105" t="str">
        <f t="shared" si="204"/>
        <v/>
      </c>
      <c r="L2191" s="105" t="str">
        <f t="shared" si="205"/>
        <v/>
      </c>
      <c r="M2191" s="105" t="str">
        <f>IF(Q2191="","",_xlfn.XLOOKUP(Q2191,立项!W:W,立项!H:H))</f>
        <v/>
      </c>
      <c r="N2191" s="109" t="str">
        <f t="shared" si="206"/>
        <v/>
      </c>
      <c r="O2191" s="109" t="str">
        <f t="shared" si="207"/>
        <v/>
      </c>
      <c r="P2191" s="110" t="str">
        <f t="shared" si="208"/>
        <v/>
      </c>
      <c r="Q2191" s="114" t="str">
        <f t="shared" si="209"/>
        <v/>
      </c>
      <c r="R2191" s="82"/>
      <c r="S2191" s="81"/>
      <c r="T2191" s="81"/>
      <c r="U2191" s="81"/>
    </row>
    <row r="2192" s="72" customFormat="1" customHeight="1" spans="2:21">
      <c r="B2192" s="73"/>
      <c r="C2192" s="74"/>
      <c r="D2192" s="74"/>
      <c r="E2192" s="74"/>
      <c r="F2192" s="75"/>
      <c r="G2192" s="76"/>
      <c r="H2192" s="77"/>
      <c r="I2192" s="108" t="str">
        <f>IF(B2192="","",_xlfn.XLOOKUP(N2192,#REF!,#REF!))</f>
        <v/>
      </c>
      <c r="J2192" s="105" t="str">
        <f>IF(B2192="","",_xlfn.XLOOKUP(N2192,#REF!,芝麻工资表!B:B))</f>
        <v/>
      </c>
      <c r="K2192" s="105" t="str">
        <f t="shared" si="204"/>
        <v/>
      </c>
      <c r="L2192" s="105" t="str">
        <f t="shared" si="205"/>
        <v/>
      </c>
      <c r="M2192" s="105" t="str">
        <f>IF(Q2192="","",_xlfn.XLOOKUP(Q2192,立项!W:W,立项!H:H))</f>
        <v/>
      </c>
      <c r="N2192" s="109" t="str">
        <f t="shared" si="206"/>
        <v/>
      </c>
      <c r="O2192" s="109" t="str">
        <f t="shared" si="207"/>
        <v/>
      </c>
      <c r="P2192" s="110" t="str">
        <f t="shared" si="208"/>
        <v/>
      </c>
      <c r="Q2192" s="114" t="str">
        <f t="shared" si="209"/>
        <v/>
      </c>
      <c r="R2192" s="82"/>
      <c r="S2192" s="81"/>
      <c r="T2192" s="81"/>
      <c r="U2192" s="81"/>
    </row>
    <row r="2193" s="72" customFormat="1" customHeight="1" spans="2:21">
      <c r="B2193" s="73"/>
      <c r="C2193" s="74"/>
      <c r="D2193" s="74"/>
      <c r="E2193" s="74"/>
      <c r="F2193" s="75"/>
      <c r="G2193" s="76"/>
      <c r="H2193" s="77"/>
      <c r="I2193" s="108" t="str">
        <f>IF(B2193="","",_xlfn.XLOOKUP(N2193,#REF!,#REF!))</f>
        <v/>
      </c>
      <c r="J2193" s="105" t="str">
        <f>IF(B2193="","",_xlfn.XLOOKUP(N2193,#REF!,芝麻工资表!B:B))</f>
        <v/>
      </c>
      <c r="K2193" s="105" t="str">
        <f t="shared" si="204"/>
        <v/>
      </c>
      <c r="L2193" s="105" t="str">
        <f t="shared" si="205"/>
        <v/>
      </c>
      <c r="M2193" s="105" t="str">
        <f>IF(Q2193="","",_xlfn.XLOOKUP(Q2193,立项!W:W,立项!H:H))</f>
        <v/>
      </c>
      <c r="N2193" s="109" t="str">
        <f t="shared" si="206"/>
        <v/>
      </c>
      <c r="O2193" s="109" t="str">
        <f t="shared" si="207"/>
        <v/>
      </c>
      <c r="P2193" s="110" t="str">
        <f t="shared" si="208"/>
        <v/>
      </c>
      <c r="Q2193" s="114" t="str">
        <f t="shared" si="209"/>
        <v/>
      </c>
      <c r="R2193" s="82"/>
      <c r="S2193" s="81"/>
      <c r="T2193" s="81"/>
      <c r="U2193" s="81"/>
    </row>
    <row r="2194" s="72" customFormat="1" customHeight="1" spans="2:21">
      <c r="B2194" s="73"/>
      <c r="C2194" s="74"/>
      <c r="D2194" s="74"/>
      <c r="E2194" s="74"/>
      <c r="F2194" s="75"/>
      <c r="G2194" s="76"/>
      <c r="H2194" s="77"/>
      <c r="I2194" s="108" t="str">
        <f>IF(B2194="","",_xlfn.XLOOKUP(N2194,#REF!,#REF!))</f>
        <v/>
      </c>
      <c r="J2194" s="105" t="str">
        <f>IF(B2194="","",_xlfn.XLOOKUP(N2194,#REF!,芝麻工资表!B:B))</f>
        <v/>
      </c>
      <c r="K2194" s="105" t="str">
        <f t="shared" si="204"/>
        <v/>
      </c>
      <c r="L2194" s="105" t="str">
        <f t="shared" si="205"/>
        <v/>
      </c>
      <c r="M2194" s="105" t="str">
        <f>IF(Q2194="","",_xlfn.XLOOKUP(Q2194,立项!W:W,立项!H:H))</f>
        <v/>
      </c>
      <c r="N2194" s="109" t="str">
        <f t="shared" si="206"/>
        <v/>
      </c>
      <c r="O2194" s="109" t="str">
        <f t="shared" si="207"/>
        <v/>
      </c>
      <c r="P2194" s="110" t="str">
        <f t="shared" si="208"/>
        <v/>
      </c>
      <c r="Q2194" s="114" t="str">
        <f t="shared" si="209"/>
        <v/>
      </c>
      <c r="R2194" s="82"/>
      <c r="S2194" s="81"/>
      <c r="T2194" s="81"/>
      <c r="U2194" s="81"/>
    </row>
    <row r="2195" s="72" customFormat="1" customHeight="1" spans="2:21">
      <c r="B2195" s="73"/>
      <c r="C2195" s="74"/>
      <c r="D2195" s="74"/>
      <c r="E2195" s="74"/>
      <c r="F2195" s="75"/>
      <c r="G2195" s="76"/>
      <c r="H2195" s="77"/>
      <c r="I2195" s="108" t="str">
        <f>IF(B2195="","",_xlfn.XLOOKUP(N2195,#REF!,#REF!))</f>
        <v/>
      </c>
      <c r="J2195" s="105" t="str">
        <f>IF(B2195="","",_xlfn.XLOOKUP(N2195,#REF!,芝麻工资表!B:B))</f>
        <v/>
      </c>
      <c r="K2195" s="105" t="str">
        <f t="shared" si="204"/>
        <v/>
      </c>
      <c r="L2195" s="105" t="str">
        <f t="shared" si="205"/>
        <v/>
      </c>
      <c r="M2195" s="105" t="str">
        <f>IF(Q2195="","",_xlfn.XLOOKUP(Q2195,立项!W:W,立项!H:H))</f>
        <v/>
      </c>
      <c r="N2195" s="109" t="str">
        <f t="shared" si="206"/>
        <v/>
      </c>
      <c r="O2195" s="109" t="str">
        <f t="shared" si="207"/>
        <v/>
      </c>
      <c r="P2195" s="110" t="str">
        <f t="shared" si="208"/>
        <v/>
      </c>
      <c r="Q2195" s="114" t="str">
        <f t="shared" si="209"/>
        <v/>
      </c>
      <c r="R2195" s="82"/>
      <c r="S2195" s="81"/>
      <c r="T2195" s="81"/>
      <c r="U2195" s="81"/>
    </row>
    <row r="2196" s="72" customFormat="1" customHeight="1" spans="2:21">
      <c r="B2196" s="73"/>
      <c r="C2196" s="74"/>
      <c r="D2196" s="74"/>
      <c r="E2196" s="74"/>
      <c r="F2196" s="75"/>
      <c r="G2196" s="76"/>
      <c r="H2196" s="77"/>
      <c r="I2196" s="108" t="str">
        <f>IF(B2196="","",_xlfn.XLOOKUP(N2196,#REF!,#REF!))</f>
        <v/>
      </c>
      <c r="J2196" s="105" t="str">
        <f>IF(B2196="","",_xlfn.XLOOKUP(N2196,#REF!,芝麻工资表!B:B))</f>
        <v/>
      </c>
      <c r="K2196" s="105" t="str">
        <f t="shared" si="204"/>
        <v/>
      </c>
      <c r="L2196" s="105" t="str">
        <f t="shared" si="205"/>
        <v/>
      </c>
      <c r="M2196" s="105" t="str">
        <f>IF(Q2196="","",_xlfn.XLOOKUP(Q2196,立项!W:W,立项!H:H))</f>
        <v/>
      </c>
      <c r="N2196" s="109" t="str">
        <f t="shared" si="206"/>
        <v/>
      </c>
      <c r="O2196" s="109" t="str">
        <f t="shared" si="207"/>
        <v/>
      </c>
      <c r="P2196" s="110" t="str">
        <f t="shared" si="208"/>
        <v/>
      </c>
      <c r="Q2196" s="114" t="str">
        <f t="shared" si="209"/>
        <v/>
      </c>
      <c r="R2196" s="82"/>
      <c r="S2196" s="81"/>
      <c r="T2196" s="81"/>
      <c r="U2196" s="81"/>
    </row>
    <row r="2197" s="72" customFormat="1" customHeight="1" spans="2:21">
      <c r="B2197" s="73"/>
      <c r="C2197" s="74"/>
      <c r="D2197" s="74"/>
      <c r="E2197" s="74"/>
      <c r="F2197" s="75"/>
      <c r="G2197" s="76"/>
      <c r="H2197" s="77"/>
      <c r="I2197" s="108" t="str">
        <f>IF(B2197="","",_xlfn.XLOOKUP(N2197,#REF!,#REF!))</f>
        <v/>
      </c>
      <c r="J2197" s="105" t="str">
        <f>IF(B2197="","",_xlfn.XLOOKUP(N2197,#REF!,芝麻工资表!B:B))</f>
        <v/>
      </c>
      <c r="K2197" s="105" t="str">
        <f t="shared" si="204"/>
        <v/>
      </c>
      <c r="L2197" s="105" t="str">
        <f t="shared" si="205"/>
        <v/>
      </c>
      <c r="M2197" s="105" t="str">
        <f>IF(Q2197="","",_xlfn.XLOOKUP(Q2197,立项!W:W,立项!H:H))</f>
        <v/>
      </c>
      <c r="N2197" s="109" t="str">
        <f t="shared" si="206"/>
        <v/>
      </c>
      <c r="O2197" s="109" t="str">
        <f t="shared" si="207"/>
        <v/>
      </c>
      <c r="P2197" s="110" t="str">
        <f t="shared" si="208"/>
        <v/>
      </c>
      <c r="Q2197" s="114" t="str">
        <f t="shared" si="209"/>
        <v/>
      </c>
      <c r="R2197" s="82"/>
      <c r="S2197" s="81"/>
      <c r="T2197" s="81"/>
      <c r="U2197" s="81"/>
    </row>
    <row r="2198" s="72" customFormat="1" customHeight="1" spans="2:21">
      <c r="B2198" s="73"/>
      <c r="C2198" s="74"/>
      <c r="D2198" s="74"/>
      <c r="E2198" s="74"/>
      <c r="F2198" s="75"/>
      <c r="G2198" s="76"/>
      <c r="H2198" s="77"/>
      <c r="I2198" s="108" t="str">
        <f>IF(B2198="","",_xlfn.XLOOKUP(N2198,#REF!,#REF!))</f>
        <v/>
      </c>
      <c r="J2198" s="105" t="str">
        <f>IF(B2198="","",_xlfn.XLOOKUP(N2198,#REF!,芝麻工资表!B:B))</f>
        <v/>
      </c>
      <c r="K2198" s="105" t="str">
        <f t="shared" si="204"/>
        <v/>
      </c>
      <c r="L2198" s="105" t="str">
        <f t="shared" si="205"/>
        <v/>
      </c>
      <c r="M2198" s="105" t="str">
        <f>IF(Q2198="","",_xlfn.XLOOKUP(Q2198,立项!W:W,立项!H:H))</f>
        <v/>
      </c>
      <c r="N2198" s="109" t="str">
        <f t="shared" si="206"/>
        <v/>
      </c>
      <c r="O2198" s="109" t="str">
        <f t="shared" si="207"/>
        <v/>
      </c>
      <c r="P2198" s="110" t="str">
        <f t="shared" si="208"/>
        <v/>
      </c>
      <c r="Q2198" s="114" t="str">
        <f t="shared" si="209"/>
        <v/>
      </c>
      <c r="R2198" s="82"/>
      <c r="S2198" s="81"/>
      <c r="T2198" s="81"/>
      <c r="U2198" s="81"/>
    </row>
    <row r="2199" s="72" customFormat="1" customHeight="1" spans="2:21">
      <c r="B2199" s="73"/>
      <c r="C2199" s="74"/>
      <c r="D2199" s="74"/>
      <c r="E2199" s="74"/>
      <c r="F2199" s="75"/>
      <c r="G2199" s="76"/>
      <c r="H2199" s="77"/>
      <c r="I2199" s="108" t="str">
        <f>IF(B2199="","",_xlfn.XLOOKUP(N2199,#REF!,#REF!))</f>
        <v/>
      </c>
      <c r="J2199" s="105" t="str">
        <f>IF(B2199="","",_xlfn.XLOOKUP(N2199,#REF!,芝麻工资表!B:B))</f>
        <v/>
      </c>
      <c r="K2199" s="105" t="str">
        <f t="shared" si="204"/>
        <v/>
      </c>
      <c r="L2199" s="105" t="str">
        <f t="shared" si="205"/>
        <v/>
      </c>
      <c r="M2199" s="105" t="str">
        <f>IF(Q2199="","",_xlfn.XLOOKUP(Q2199,立项!W:W,立项!H:H))</f>
        <v/>
      </c>
      <c r="N2199" s="109" t="str">
        <f t="shared" si="206"/>
        <v/>
      </c>
      <c r="O2199" s="109" t="str">
        <f t="shared" si="207"/>
        <v/>
      </c>
      <c r="P2199" s="110" t="str">
        <f t="shared" si="208"/>
        <v/>
      </c>
      <c r="Q2199" s="114" t="str">
        <f t="shared" si="209"/>
        <v/>
      </c>
      <c r="R2199" s="82"/>
      <c r="S2199" s="81"/>
      <c r="T2199" s="81"/>
      <c r="U2199" s="81"/>
    </row>
    <row r="2200" s="72" customFormat="1" customHeight="1" spans="2:21">
      <c r="B2200" s="73"/>
      <c r="C2200" s="74"/>
      <c r="D2200" s="74"/>
      <c r="E2200" s="74"/>
      <c r="F2200" s="75"/>
      <c r="G2200" s="76"/>
      <c r="H2200" s="77"/>
      <c r="I2200" s="108" t="str">
        <f>IF(B2200="","",_xlfn.XLOOKUP(N2200,#REF!,#REF!))</f>
        <v/>
      </c>
      <c r="J2200" s="105" t="str">
        <f>IF(B2200="","",_xlfn.XLOOKUP(N2200,#REF!,芝麻工资表!B:B))</f>
        <v/>
      </c>
      <c r="K2200" s="105" t="str">
        <f t="shared" si="204"/>
        <v/>
      </c>
      <c r="L2200" s="105" t="str">
        <f t="shared" si="205"/>
        <v/>
      </c>
      <c r="M2200" s="105" t="str">
        <f>IF(Q2200="","",_xlfn.XLOOKUP(Q2200,立项!W:W,立项!H:H))</f>
        <v/>
      </c>
      <c r="N2200" s="109" t="str">
        <f t="shared" si="206"/>
        <v/>
      </c>
      <c r="O2200" s="109" t="str">
        <f t="shared" si="207"/>
        <v/>
      </c>
      <c r="P2200" s="110" t="str">
        <f t="shared" si="208"/>
        <v/>
      </c>
      <c r="Q2200" s="114" t="str">
        <f t="shared" si="209"/>
        <v/>
      </c>
      <c r="R2200" s="82"/>
      <c r="S2200" s="81"/>
      <c r="T2200" s="81"/>
      <c r="U2200" s="81"/>
    </row>
    <row r="2201" s="72" customFormat="1" customHeight="1" spans="2:21">
      <c r="B2201" s="73"/>
      <c r="C2201" s="74"/>
      <c r="D2201" s="74"/>
      <c r="E2201" s="74"/>
      <c r="F2201" s="75"/>
      <c r="G2201" s="76"/>
      <c r="H2201" s="77"/>
      <c r="I2201" s="108" t="str">
        <f>IF(B2201="","",_xlfn.XLOOKUP(N2201,#REF!,#REF!))</f>
        <v/>
      </c>
      <c r="J2201" s="105" t="str">
        <f>IF(B2201="","",_xlfn.XLOOKUP(N2201,#REF!,芝麻工资表!B:B))</f>
        <v/>
      </c>
      <c r="K2201" s="105" t="str">
        <f t="shared" si="204"/>
        <v/>
      </c>
      <c r="L2201" s="105" t="str">
        <f t="shared" si="205"/>
        <v/>
      </c>
      <c r="M2201" s="105" t="str">
        <f>IF(Q2201="","",_xlfn.XLOOKUP(Q2201,立项!W:W,立项!H:H))</f>
        <v/>
      </c>
      <c r="N2201" s="109" t="str">
        <f t="shared" si="206"/>
        <v/>
      </c>
      <c r="O2201" s="109" t="str">
        <f t="shared" si="207"/>
        <v/>
      </c>
      <c r="P2201" s="110" t="str">
        <f t="shared" si="208"/>
        <v/>
      </c>
      <c r="Q2201" s="114" t="str">
        <f t="shared" si="209"/>
        <v/>
      </c>
      <c r="R2201" s="82"/>
      <c r="S2201" s="81"/>
      <c r="T2201" s="81"/>
      <c r="U2201" s="81"/>
    </row>
    <row r="2202" s="72" customFormat="1" customHeight="1" spans="2:21">
      <c r="B2202" s="73"/>
      <c r="C2202" s="74"/>
      <c r="D2202" s="74"/>
      <c r="E2202" s="74"/>
      <c r="F2202" s="75"/>
      <c r="G2202" s="76"/>
      <c r="H2202" s="77"/>
      <c r="I2202" s="108" t="str">
        <f>IF(B2202="","",_xlfn.XLOOKUP(N2202,#REF!,#REF!))</f>
        <v/>
      </c>
      <c r="J2202" s="105" t="str">
        <f>IF(B2202="","",_xlfn.XLOOKUP(N2202,#REF!,芝麻工资表!B:B))</f>
        <v/>
      </c>
      <c r="K2202" s="105" t="str">
        <f t="shared" si="204"/>
        <v/>
      </c>
      <c r="L2202" s="105" t="str">
        <f t="shared" si="205"/>
        <v/>
      </c>
      <c r="M2202" s="105" t="str">
        <f>IF(Q2202="","",_xlfn.XLOOKUP(Q2202,立项!W:W,立项!H:H))</f>
        <v/>
      </c>
      <c r="N2202" s="109" t="str">
        <f t="shared" si="206"/>
        <v/>
      </c>
      <c r="O2202" s="109" t="str">
        <f t="shared" si="207"/>
        <v/>
      </c>
      <c r="P2202" s="110" t="str">
        <f t="shared" si="208"/>
        <v/>
      </c>
      <c r="Q2202" s="114" t="str">
        <f t="shared" si="209"/>
        <v/>
      </c>
      <c r="R2202" s="82"/>
      <c r="S2202" s="81"/>
      <c r="T2202" s="81"/>
      <c r="U2202" s="81"/>
    </row>
    <row r="2203" s="72" customFormat="1" customHeight="1" spans="2:21">
      <c r="B2203" s="73"/>
      <c r="C2203" s="74"/>
      <c r="D2203" s="74"/>
      <c r="E2203" s="74"/>
      <c r="F2203" s="75"/>
      <c r="G2203" s="76"/>
      <c r="H2203" s="77"/>
      <c r="I2203" s="108" t="str">
        <f>IF(B2203="","",_xlfn.XLOOKUP(N2203,#REF!,#REF!))</f>
        <v/>
      </c>
      <c r="J2203" s="105" t="str">
        <f>IF(B2203="","",_xlfn.XLOOKUP(N2203,#REF!,芝麻工资表!B:B))</f>
        <v/>
      </c>
      <c r="K2203" s="105" t="str">
        <f t="shared" si="204"/>
        <v/>
      </c>
      <c r="L2203" s="105" t="str">
        <f t="shared" si="205"/>
        <v/>
      </c>
      <c r="M2203" s="105" t="str">
        <f>IF(Q2203="","",_xlfn.XLOOKUP(Q2203,立项!W:W,立项!H:H))</f>
        <v/>
      </c>
      <c r="N2203" s="109" t="str">
        <f t="shared" si="206"/>
        <v/>
      </c>
      <c r="O2203" s="109" t="str">
        <f t="shared" si="207"/>
        <v/>
      </c>
      <c r="P2203" s="110" t="str">
        <f t="shared" si="208"/>
        <v/>
      </c>
      <c r="Q2203" s="114" t="str">
        <f t="shared" si="209"/>
        <v/>
      </c>
      <c r="R2203" s="82"/>
      <c r="S2203" s="81"/>
      <c r="T2203" s="81"/>
      <c r="U2203" s="81"/>
    </row>
    <row r="2204" s="72" customFormat="1" customHeight="1" spans="2:21">
      <c r="B2204" s="73"/>
      <c r="C2204" s="74"/>
      <c r="D2204" s="74"/>
      <c r="E2204" s="74"/>
      <c r="F2204" s="75"/>
      <c r="G2204" s="76"/>
      <c r="H2204" s="77"/>
      <c r="I2204" s="108" t="str">
        <f>IF(B2204="","",_xlfn.XLOOKUP(N2204,#REF!,#REF!))</f>
        <v/>
      </c>
      <c r="J2204" s="105" t="str">
        <f>IF(B2204="","",_xlfn.XLOOKUP(N2204,#REF!,芝麻工资表!B:B))</f>
        <v/>
      </c>
      <c r="K2204" s="105" t="str">
        <f t="shared" si="204"/>
        <v/>
      </c>
      <c r="L2204" s="105" t="str">
        <f t="shared" si="205"/>
        <v/>
      </c>
      <c r="M2204" s="105" t="str">
        <f>IF(Q2204="","",_xlfn.XLOOKUP(Q2204,立项!W:W,立项!H:H))</f>
        <v/>
      </c>
      <c r="N2204" s="109" t="str">
        <f t="shared" si="206"/>
        <v/>
      </c>
      <c r="O2204" s="109" t="str">
        <f t="shared" si="207"/>
        <v/>
      </c>
      <c r="P2204" s="110" t="str">
        <f t="shared" si="208"/>
        <v/>
      </c>
      <c r="Q2204" s="114" t="str">
        <f t="shared" si="209"/>
        <v/>
      </c>
      <c r="R2204" s="82"/>
      <c r="S2204" s="81"/>
      <c r="T2204" s="81"/>
      <c r="U2204" s="81"/>
    </row>
    <row r="2205" s="72" customFormat="1" customHeight="1" spans="2:21">
      <c r="B2205" s="73"/>
      <c r="C2205" s="74"/>
      <c r="D2205" s="74"/>
      <c r="E2205" s="74"/>
      <c r="F2205" s="75"/>
      <c r="G2205" s="76"/>
      <c r="H2205" s="77"/>
      <c r="I2205" s="108" t="str">
        <f>IF(B2205="","",_xlfn.XLOOKUP(N2205,#REF!,#REF!))</f>
        <v/>
      </c>
      <c r="J2205" s="105" t="str">
        <f>IF(B2205="","",_xlfn.XLOOKUP(N2205,#REF!,芝麻工资表!B:B))</f>
        <v/>
      </c>
      <c r="K2205" s="105" t="str">
        <f t="shared" si="204"/>
        <v/>
      </c>
      <c r="L2205" s="105" t="str">
        <f t="shared" si="205"/>
        <v/>
      </c>
      <c r="M2205" s="105" t="str">
        <f>IF(Q2205="","",_xlfn.XLOOKUP(Q2205,立项!W:W,立项!H:H))</f>
        <v/>
      </c>
      <c r="N2205" s="109" t="str">
        <f t="shared" si="206"/>
        <v/>
      </c>
      <c r="O2205" s="109" t="str">
        <f t="shared" si="207"/>
        <v/>
      </c>
      <c r="P2205" s="110" t="str">
        <f t="shared" si="208"/>
        <v/>
      </c>
      <c r="Q2205" s="114" t="str">
        <f t="shared" si="209"/>
        <v/>
      </c>
      <c r="R2205" s="82"/>
      <c r="S2205" s="81"/>
      <c r="T2205" s="81"/>
      <c r="U2205" s="81"/>
    </row>
    <row r="2206" s="72" customFormat="1" customHeight="1" spans="2:21">
      <c r="B2206" s="73"/>
      <c r="C2206" s="74"/>
      <c r="D2206" s="74"/>
      <c r="E2206" s="74"/>
      <c r="F2206" s="75"/>
      <c r="G2206" s="76"/>
      <c r="H2206" s="77"/>
      <c r="I2206" s="108" t="str">
        <f>IF(B2206="","",_xlfn.XLOOKUP(N2206,#REF!,#REF!))</f>
        <v/>
      </c>
      <c r="J2206" s="105" t="str">
        <f>IF(B2206="","",_xlfn.XLOOKUP(N2206,#REF!,芝麻工资表!B:B))</f>
        <v/>
      </c>
      <c r="K2206" s="105" t="str">
        <f t="shared" si="204"/>
        <v/>
      </c>
      <c r="L2206" s="105" t="str">
        <f t="shared" si="205"/>
        <v/>
      </c>
      <c r="M2206" s="105" t="str">
        <f>IF(Q2206="","",_xlfn.XLOOKUP(Q2206,立项!W:W,立项!H:H))</f>
        <v/>
      </c>
      <c r="N2206" s="109" t="str">
        <f t="shared" si="206"/>
        <v/>
      </c>
      <c r="O2206" s="109" t="str">
        <f t="shared" si="207"/>
        <v/>
      </c>
      <c r="P2206" s="110" t="str">
        <f t="shared" si="208"/>
        <v/>
      </c>
      <c r="Q2206" s="114" t="str">
        <f t="shared" si="209"/>
        <v/>
      </c>
      <c r="R2206" s="82"/>
      <c r="S2206" s="81"/>
      <c r="T2206" s="81"/>
      <c r="U2206" s="81"/>
    </row>
    <row r="2207" s="72" customFormat="1" customHeight="1" spans="2:21">
      <c r="B2207" s="73"/>
      <c r="C2207" s="74"/>
      <c r="D2207" s="74"/>
      <c r="E2207" s="74"/>
      <c r="F2207" s="75"/>
      <c r="G2207" s="76"/>
      <c r="H2207" s="77"/>
      <c r="I2207" s="108" t="str">
        <f>IF(B2207="","",_xlfn.XLOOKUP(N2207,#REF!,#REF!))</f>
        <v/>
      </c>
      <c r="J2207" s="105" t="str">
        <f>IF(B2207="","",_xlfn.XLOOKUP(N2207,#REF!,芝麻工资表!B:B))</f>
        <v/>
      </c>
      <c r="K2207" s="105" t="str">
        <f t="shared" si="204"/>
        <v/>
      </c>
      <c r="L2207" s="105" t="str">
        <f t="shared" si="205"/>
        <v/>
      </c>
      <c r="M2207" s="105" t="str">
        <f>IF(Q2207="","",_xlfn.XLOOKUP(Q2207,立项!W:W,立项!H:H))</f>
        <v/>
      </c>
      <c r="N2207" s="109" t="str">
        <f t="shared" si="206"/>
        <v/>
      </c>
      <c r="O2207" s="109" t="str">
        <f t="shared" si="207"/>
        <v/>
      </c>
      <c r="P2207" s="110" t="str">
        <f t="shared" si="208"/>
        <v/>
      </c>
      <c r="Q2207" s="114" t="str">
        <f t="shared" si="209"/>
        <v/>
      </c>
      <c r="R2207" s="82"/>
      <c r="S2207" s="81"/>
      <c r="T2207" s="81"/>
      <c r="U2207" s="81"/>
    </row>
    <row r="2208" s="72" customFormat="1" customHeight="1" spans="2:21">
      <c r="B2208" s="73"/>
      <c r="C2208" s="74"/>
      <c r="D2208" s="74"/>
      <c r="E2208" s="74"/>
      <c r="F2208" s="75"/>
      <c r="G2208" s="76"/>
      <c r="H2208" s="77"/>
      <c r="I2208" s="108" t="str">
        <f>IF(B2208="","",_xlfn.XLOOKUP(N2208,#REF!,#REF!))</f>
        <v/>
      </c>
      <c r="J2208" s="105" t="str">
        <f>IF(B2208="","",_xlfn.XLOOKUP(N2208,#REF!,芝麻工资表!B:B))</f>
        <v/>
      </c>
      <c r="K2208" s="105" t="str">
        <f t="shared" si="204"/>
        <v/>
      </c>
      <c r="L2208" s="105" t="str">
        <f t="shared" si="205"/>
        <v/>
      </c>
      <c r="M2208" s="105" t="str">
        <f>IF(Q2208="","",_xlfn.XLOOKUP(Q2208,立项!W:W,立项!H:H))</f>
        <v/>
      </c>
      <c r="N2208" s="109" t="str">
        <f t="shared" si="206"/>
        <v/>
      </c>
      <c r="O2208" s="109" t="str">
        <f t="shared" si="207"/>
        <v/>
      </c>
      <c r="P2208" s="110" t="str">
        <f t="shared" si="208"/>
        <v/>
      </c>
      <c r="Q2208" s="114" t="str">
        <f t="shared" si="209"/>
        <v/>
      </c>
      <c r="R2208" s="82"/>
      <c r="S2208" s="81"/>
      <c r="T2208" s="81"/>
      <c r="U2208" s="81"/>
    </row>
    <row r="2209" s="72" customFormat="1" customHeight="1" spans="2:21">
      <c r="B2209" s="73"/>
      <c r="C2209" s="74"/>
      <c r="D2209" s="74"/>
      <c r="E2209" s="74"/>
      <c r="F2209" s="75"/>
      <c r="G2209" s="76"/>
      <c r="H2209" s="77"/>
      <c r="I2209" s="108" t="str">
        <f>IF(B2209="","",_xlfn.XLOOKUP(N2209,#REF!,#REF!))</f>
        <v/>
      </c>
      <c r="J2209" s="105" t="str">
        <f>IF(B2209="","",_xlfn.XLOOKUP(N2209,#REF!,芝麻工资表!B:B))</f>
        <v/>
      </c>
      <c r="K2209" s="105" t="str">
        <f t="shared" si="204"/>
        <v/>
      </c>
      <c r="L2209" s="105" t="str">
        <f t="shared" si="205"/>
        <v/>
      </c>
      <c r="M2209" s="105" t="str">
        <f>IF(Q2209="","",_xlfn.XLOOKUP(Q2209,立项!W:W,立项!H:H))</f>
        <v/>
      </c>
      <c r="N2209" s="109" t="str">
        <f t="shared" si="206"/>
        <v/>
      </c>
      <c r="O2209" s="109" t="str">
        <f t="shared" si="207"/>
        <v/>
      </c>
      <c r="P2209" s="110" t="str">
        <f t="shared" si="208"/>
        <v/>
      </c>
      <c r="Q2209" s="114" t="str">
        <f t="shared" si="209"/>
        <v/>
      </c>
      <c r="R2209" s="82"/>
      <c r="S2209" s="81"/>
      <c r="T2209" s="81"/>
      <c r="U2209" s="81"/>
    </row>
    <row r="2210" s="72" customFormat="1" customHeight="1" spans="2:21">
      <c r="B2210" s="73"/>
      <c r="C2210" s="74"/>
      <c r="D2210" s="74"/>
      <c r="E2210" s="74"/>
      <c r="F2210" s="75"/>
      <c r="G2210" s="76"/>
      <c r="H2210" s="77"/>
      <c r="I2210" s="108" t="str">
        <f>IF(B2210="","",_xlfn.XLOOKUP(N2210,#REF!,#REF!))</f>
        <v/>
      </c>
      <c r="J2210" s="105" t="str">
        <f>IF(B2210="","",_xlfn.XLOOKUP(N2210,#REF!,芝麻工资表!B:B))</f>
        <v/>
      </c>
      <c r="K2210" s="105" t="str">
        <f t="shared" si="204"/>
        <v/>
      </c>
      <c r="L2210" s="105" t="str">
        <f t="shared" si="205"/>
        <v/>
      </c>
      <c r="M2210" s="105" t="str">
        <f>IF(Q2210="","",_xlfn.XLOOKUP(Q2210,立项!W:W,立项!H:H))</f>
        <v/>
      </c>
      <c r="N2210" s="109" t="str">
        <f t="shared" si="206"/>
        <v/>
      </c>
      <c r="O2210" s="109" t="str">
        <f t="shared" si="207"/>
        <v/>
      </c>
      <c r="P2210" s="110" t="str">
        <f t="shared" si="208"/>
        <v/>
      </c>
      <c r="Q2210" s="114" t="str">
        <f t="shared" si="209"/>
        <v/>
      </c>
      <c r="R2210" s="82"/>
      <c r="S2210" s="81"/>
      <c r="T2210" s="81"/>
      <c r="U2210" s="81"/>
    </row>
    <row r="2211" s="72" customFormat="1" customHeight="1" spans="2:21">
      <c r="B2211" s="73"/>
      <c r="C2211" s="74"/>
      <c r="D2211" s="74"/>
      <c r="E2211" s="74"/>
      <c r="F2211" s="75"/>
      <c r="G2211" s="76"/>
      <c r="H2211" s="77"/>
      <c r="I2211" s="108" t="str">
        <f>IF(B2211="","",_xlfn.XLOOKUP(N2211,#REF!,#REF!))</f>
        <v/>
      </c>
      <c r="J2211" s="105" t="str">
        <f>IF(B2211="","",_xlfn.XLOOKUP(N2211,#REF!,芝麻工资表!B:B))</f>
        <v/>
      </c>
      <c r="K2211" s="105" t="str">
        <f t="shared" si="204"/>
        <v/>
      </c>
      <c r="L2211" s="105" t="str">
        <f t="shared" si="205"/>
        <v/>
      </c>
      <c r="M2211" s="105" t="str">
        <f>IF(Q2211="","",_xlfn.XLOOKUP(Q2211,立项!W:W,立项!H:H))</f>
        <v/>
      </c>
      <c r="N2211" s="109" t="str">
        <f t="shared" si="206"/>
        <v/>
      </c>
      <c r="O2211" s="109" t="str">
        <f t="shared" si="207"/>
        <v/>
      </c>
      <c r="P2211" s="110" t="str">
        <f t="shared" si="208"/>
        <v/>
      </c>
      <c r="Q2211" s="114" t="str">
        <f t="shared" si="209"/>
        <v/>
      </c>
      <c r="R2211" s="82"/>
      <c r="S2211" s="81"/>
      <c r="T2211" s="81"/>
      <c r="U2211" s="81"/>
    </row>
    <row r="2212" s="72" customFormat="1" customHeight="1" spans="2:21">
      <c r="B2212" s="73"/>
      <c r="C2212" s="74"/>
      <c r="D2212" s="74"/>
      <c r="E2212" s="74"/>
      <c r="F2212" s="75"/>
      <c r="G2212" s="76"/>
      <c r="H2212" s="77"/>
      <c r="I2212" s="108" t="str">
        <f>IF(B2212="","",_xlfn.XLOOKUP(N2212,#REF!,#REF!))</f>
        <v/>
      </c>
      <c r="J2212" s="105" t="str">
        <f>IF(B2212="","",_xlfn.XLOOKUP(N2212,#REF!,芝麻工资表!B:B))</f>
        <v/>
      </c>
      <c r="K2212" s="105" t="str">
        <f t="shared" si="204"/>
        <v/>
      </c>
      <c r="L2212" s="105" t="str">
        <f t="shared" si="205"/>
        <v/>
      </c>
      <c r="M2212" s="105" t="str">
        <f>IF(Q2212="","",_xlfn.XLOOKUP(Q2212,立项!W:W,立项!H:H))</f>
        <v/>
      </c>
      <c r="N2212" s="109" t="str">
        <f t="shared" si="206"/>
        <v/>
      </c>
      <c r="O2212" s="109" t="str">
        <f t="shared" si="207"/>
        <v/>
      </c>
      <c r="P2212" s="110" t="str">
        <f t="shared" si="208"/>
        <v/>
      </c>
      <c r="Q2212" s="114" t="str">
        <f t="shared" si="209"/>
        <v/>
      </c>
      <c r="R2212" s="82"/>
      <c r="S2212" s="81"/>
      <c r="T2212" s="81"/>
      <c r="U2212" s="81"/>
    </row>
    <row r="2213" s="72" customFormat="1" customHeight="1" spans="2:21">
      <c r="B2213" s="73"/>
      <c r="C2213" s="74"/>
      <c r="D2213" s="74"/>
      <c r="E2213" s="74"/>
      <c r="F2213" s="75"/>
      <c r="G2213" s="76"/>
      <c r="H2213" s="77"/>
      <c r="I2213" s="108" t="str">
        <f>IF(B2213="","",_xlfn.XLOOKUP(N2213,#REF!,#REF!))</f>
        <v/>
      </c>
      <c r="J2213" s="105" t="str">
        <f>IF(B2213="","",_xlfn.XLOOKUP(N2213,#REF!,芝麻工资表!B:B))</f>
        <v/>
      </c>
      <c r="K2213" s="105" t="str">
        <f t="shared" si="204"/>
        <v/>
      </c>
      <c r="L2213" s="105" t="str">
        <f t="shared" si="205"/>
        <v/>
      </c>
      <c r="M2213" s="105" t="str">
        <f>IF(Q2213="","",_xlfn.XLOOKUP(Q2213,立项!W:W,立项!H:H))</f>
        <v/>
      </c>
      <c r="N2213" s="109" t="str">
        <f t="shared" si="206"/>
        <v/>
      </c>
      <c r="O2213" s="109" t="str">
        <f t="shared" si="207"/>
        <v/>
      </c>
      <c r="P2213" s="110" t="str">
        <f t="shared" si="208"/>
        <v/>
      </c>
      <c r="Q2213" s="114" t="str">
        <f t="shared" si="209"/>
        <v/>
      </c>
      <c r="R2213" s="82"/>
      <c r="S2213" s="81"/>
      <c r="T2213" s="81"/>
      <c r="U2213" s="81"/>
    </row>
    <row r="2214" s="72" customFormat="1" customHeight="1" spans="2:21">
      <c r="B2214" s="73"/>
      <c r="C2214" s="74"/>
      <c r="D2214" s="74"/>
      <c r="E2214" s="74"/>
      <c r="F2214" s="75"/>
      <c r="G2214" s="76"/>
      <c r="H2214" s="77"/>
      <c r="I2214" s="108" t="str">
        <f>IF(B2214="","",_xlfn.XLOOKUP(N2214,#REF!,#REF!))</f>
        <v/>
      </c>
      <c r="J2214" s="105" t="str">
        <f>IF(B2214="","",_xlfn.XLOOKUP(N2214,#REF!,芝麻工资表!B:B))</f>
        <v/>
      </c>
      <c r="K2214" s="105" t="str">
        <f t="shared" si="204"/>
        <v/>
      </c>
      <c r="L2214" s="105" t="str">
        <f t="shared" si="205"/>
        <v/>
      </c>
      <c r="M2214" s="105" t="str">
        <f>IF(Q2214="","",_xlfn.XLOOKUP(Q2214,立项!W:W,立项!H:H))</f>
        <v/>
      </c>
      <c r="N2214" s="109" t="str">
        <f t="shared" si="206"/>
        <v/>
      </c>
      <c r="O2214" s="109" t="str">
        <f t="shared" si="207"/>
        <v/>
      </c>
      <c r="P2214" s="110" t="str">
        <f t="shared" si="208"/>
        <v/>
      </c>
      <c r="Q2214" s="114" t="str">
        <f t="shared" si="209"/>
        <v/>
      </c>
      <c r="R2214" s="82"/>
      <c r="S2214" s="81"/>
      <c r="T2214" s="81"/>
      <c r="U2214" s="81"/>
    </row>
    <row r="2215" s="72" customFormat="1" customHeight="1" spans="2:21">
      <c r="B2215" s="73"/>
      <c r="C2215" s="74"/>
      <c r="D2215" s="74"/>
      <c r="E2215" s="74"/>
      <c r="F2215" s="75"/>
      <c r="G2215" s="76"/>
      <c r="H2215" s="77"/>
      <c r="I2215" s="108" t="str">
        <f>IF(B2215="","",_xlfn.XLOOKUP(N2215,#REF!,#REF!))</f>
        <v/>
      </c>
      <c r="J2215" s="105" t="str">
        <f>IF(B2215="","",_xlfn.XLOOKUP(N2215,#REF!,芝麻工资表!B:B))</f>
        <v/>
      </c>
      <c r="K2215" s="105" t="str">
        <f t="shared" si="204"/>
        <v/>
      </c>
      <c r="L2215" s="105" t="str">
        <f t="shared" si="205"/>
        <v/>
      </c>
      <c r="M2215" s="105" t="str">
        <f>IF(Q2215="","",_xlfn.XLOOKUP(Q2215,立项!W:W,立项!H:H))</f>
        <v/>
      </c>
      <c r="N2215" s="109" t="str">
        <f t="shared" si="206"/>
        <v/>
      </c>
      <c r="O2215" s="109" t="str">
        <f t="shared" si="207"/>
        <v/>
      </c>
      <c r="P2215" s="110" t="str">
        <f t="shared" si="208"/>
        <v/>
      </c>
      <c r="Q2215" s="114" t="str">
        <f t="shared" si="209"/>
        <v/>
      </c>
      <c r="R2215" s="82"/>
      <c r="S2215" s="81"/>
      <c r="T2215" s="81"/>
      <c r="U2215" s="81"/>
    </row>
    <row r="2216" s="72" customFormat="1" customHeight="1" spans="2:21">
      <c r="B2216" s="73"/>
      <c r="C2216" s="74"/>
      <c r="D2216" s="74"/>
      <c r="E2216" s="74"/>
      <c r="F2216" s="75"/>
      <c r="G2216" s="76"/>
      <c r="H2216" s="77"/>
      <c r="I2216" s="108" t="str">
        <f>IF(B2216="","",_xlfn.XLOOKUP(N2216,#REF!,#REF!))</f>
        <v/>
      </c>
      <c r="J2216" s="105" t="str">
        <f>IF(B2216="","",_xlfn.XLOOKUP(N2216,#REF!,芝麻工资表!B:B))</f>
        <v/>
      </c>
      <c r="K2216" s="105" t="str">
        <f t="shared" si="204"/>
        <v/>
      </c>
      <c r="L2216" s="105" t="str">
        <f t="shared" si="205"/>
        <v/>
      </c>
      <c r="M2216" s="105" t="str">
        <f>IF(Q2216="","",_xlfn.XLOOKUP(Q2216,立项!W:W,立项!H:H))</f>
        <v/>
      </c>
      <c r="N2216" s="109" t="str">
        <f t="shared" si="206"/>
        <v/>
      </c>
      <c r="O2216" s="109" t="str">
        <f t="shared" si="207"/>
        <v/>
      </c>
      <c r="P2216" s="110" t="str">
        <f t="shared" si="208"/>
        <v/>
      </c>
      <c r="Q2216" s="114" t="str">
        <f t="shared" si="209"/>
        <v/>
      </c>
      <c r="R2216" s="82"/>
      <c r="S2216" s="81"/>
      <c r="T2216" s="81"/>
      <c r="U2216" s="81"/>
    </row>
    <row r="2217" s="72" customFormat="1" customHeight="1" spans="2:21">
      <c r="B2217" s="73"/>
      <c r="C2217" s="74"/>
      <c r="D2217" s="74"/>
      <c r="E2217" s="74"/>
      <c r="F2217" s="75"/>
      <c r="G2217" s="76"/>
      <c r="H2217" s="77"/>
      <c r="I2217" s="108" t="str">
        <f>IF(B2217="","",_xlfn.XLOOKUP(N2217,#REF!,#REF!))</f>
        <v/>
      </c>
      <c r="J2217" s="105" t="str">
        <f>IF(B2217="","",_xlfn.XLOOKUP(N2217,#REF!,芝麻工资表!B:B))</f>
        <v/>
      </c>
      <c r="K2217" s="105" t="str">
        <f t="shared" si="204"/>
        <v/>
      </c>
      <c r="L2217" s="105" t="str">
        <f t="shared" si="205"/>
        <v/>
      </c>
      <c r="M2217" s="105" t="str">
        <f>IF(Q2217="","",_xlfn.XLOOKUP(Q2217,立项!W:W,立项!H:H))</f>
        <v/>
      </c>
      <c r="N2217" s="109" t="str">
        <f t="shared" si="206"/>
        <v/>
      </c>
      <c r="O2217" s="109" t="str">
        <f t="shared" si="207"/>
        <v/>
      </c>
      <c r="P2217" s="110" t="str">
        <f t="shared" si="208"/>
        <v/>
      </c>
      <c r="Q2217" s="114" t="str">
        <f t="shared" si="209"/>
        <v/>
      </c>
      <c r="R2217" s="82"/>
      <c r="S2217" s="81"/>
      <c r="T2217" s="81"/>
      <c r="U2217" s="81"/>
    </row>
    <row r="2218" s="72" customFormat="1" customHeight="1" spans="2:21">
      <c r="B2218" s="73"/>
      <c r="C2218" s="74"/>
      <c r="D2218" s="74"/>
      <c r="E2218" s="74"/>
      <c r="F2218" s="75"/>
      <c r="G2218" s="76"/>
      <c r="H2218" s="77"/>
      <c r="I2218" s="108" t="str">
        <f>IF(B2218="","",_xlfn.XLOOKUP(N2218,#REF!,#REF!))</f>
        <v/>
      </c>
      <c r="J2218" s="105" t="str">
        <f>IF(B2218="","",_xlfn.XLOOKUP(N2218,#REF!,芝麻工资表!B:B))</f>
        <v/>
      </c>
      <c r="K2218" s="105" t="str">
        <f t="shared" si="204"/>
        <v/>
      </c>
      <c r="L2218" s="105" t="str">
        <f t="shared" si="205"/>
        <v/>
      </c>
      <c r="M2218" s="105" t="str">
        <f>IF(Q2218="","",_xlfn.XLOOKUP(Q2218,立项!W:W,立项!H:H))</f>
        <v/>
      </c>
      <c r="N2218" s="109" t="str">
        <f t="shared" si="206"/>
        <v/>
      </c>
      <c r="O2218" s="109" t="str">
        <f t="shared" si="207"/>
        <v/>
      </c>
      <c r="P2218" s="110" t="str">
        <f t="shared" si="208"/>
        <v/>
      </c>
      <c r="Q2218" s="114" t="str">
        <f t="shared" si="209"/>
        <v/>
      </c>
      <c r="R2218" s="82"/>
      <c r="S2218" s="81"/>
      <c r="T2218" s="81"/>
      <c r="U2218" s="81"/>
    </row>
    <row r="2219" s="72" customFormat="1" customHeight="1" spans="2:21">
      <c r="B2219" s="73"/>
      <c r="C2219" s="74"/>
      <c r="D2219" s="74"/>
      <c r="E2219" s="74"/>
      <c r="F2219" s="75"/>
      <c r="G2219" s="76"/>
      <c r="H2219" s="77"/>
      <c r="I2219" s="108" t="str">
        <f>IF(B2219="","",_xlfn.XLOOKUP(N2219,#REF!,#REF!))</f>
        <v/>
      </c>
      <c r="J2219" s="105" t="str">
        <f>IF(B2219="","",_xlfn.XLOOKUP(N2219,#REF!,芝麻工资表!B:B))</f>
        <v/>
      </c>
      <c r="K2219" s="105" t="str">
        <f t="shared" si="204"/>
        <v/>
      </c>
      <c r="L2219" s="105" t="str">
        <f t="shared" si="205"/>
        <v/>
      </c>
      <c r="M2219" s="105" t="str">
        <f>IF(Q2219="","",_xlfn.XLOOKUP(Q2219,立项!W:W,立项!H:H))</f>
        <v/>
      </c>
      <c r="N2219" s="109" t="str">
        <f t="shared" si="206"/>
        <v/>
      </c>
      <c r="O2219" s="109" t="str">
        <f t="shared" si="207"/>
        <v/>
      </c>
      <c r="P2219" s="110" t="str">
        <f t="shared" si="208"/>
        <v/>
      </c>
      <c r="Q2219" s="114" t="str">
        <f t="shared" si="209"/>
        <v/>
      </c>
      <c r="R2219" s="82"/>
      <c r="S2219" s="81"/>
      <c r="T2219" s="81"/>
      <c r="U2219" s="81"/>
    </row>
    <row r="2220" s="72" customFormat="1" customHeight="1" spans="2:21">
      <c r="B2220" s="73"/>
      <c r="C2220" s="74"/>
      <c r="D2220" s="74"/>
      <c r="E2220" s="74"/>
      <c r="F2220" s="75"/>
      <c r="G2220" s="76"/>
      <c r="H2220" s="77"/>
      <c r="I2220" s="108" t="str">
        <f>IF(B2220="","",_xlfn.XLOOKUP(N2220,#REF!,#REF!))</f>
        <v/>
      </c>
      <c r="J2220" s="105" t="str">
        <f>IF(B2220="","",_xlfn.XLOOKUP(N2220,#REF!,芝麻工资表!B:B))</f>
        <v/>
      </c>
      <c r="K2220" s="105" t="str">
        <f t="shared" si="204"/>
        <v/>
      </c>
      <c r="L2220" s="105" t="str">
        <f t="shared" si="205"/>
        <v/>
      </c>
      <c r="M2220" s="105" t="str">
        <f>IF(Q2220="","",_xlfn.XLOOKUP(Q2220,立项!W:W,立项!H:H))</f>
        <v/>
      </c>
      <c r="N2220" s="109" t="str">
        <f t="shared" si="206"/>
        <v/>
      </c>
      <c r="O2220" s="109" t="str">
        <f t="shared" si="207"/>
        <v/>
      </c>
      <c r="P2220" s="110" t="str">
        <f t="shared" si="208"/>
        <v/>
      </c>
      <c r="Q2220" s="114" t="str">
        <f t="shared" si="209"/>
        <v/>
      </c>
      <c r="R2220" s="82"/>
      <c r="S2220" s="81"/>
      <c r="T2220" s="81"/>
      <c r="U2220" s="81"/>
    </row>
    <row r="2221" s="72" customFormat="1" customHeight="1" spans="2:21">
      <c r="B2221" s="73"/>
      <c r="C2221" s="74"/>
      <c r="D2221" s="74"/>
      <c r="E2221" s="74"/>
      <c r="F2221" s="75"/>
      <c r="G2221" s="76"/>
      <c r="H2221" s="77"/>
      <c r="I2221" s="108" t="str">
        <f>IF(B2221="","",_xlfn.XLOOKUP(N2221,#REF!,#REF!))</f>
        <v/>
      </c>
      <c r="J2221" s="105" t="str">
        <f>IF(B2221="","",_xlfn.XLOOKUP(N2221,#REF!,芝麻工资表!B:B))</f>
        <v/>
      </c>
      <c r="K2221" s="105" t="str">
        <f t="shared" si="204"/>
        <v/>
      </c>
      <c r="L2221" s="105" t="str">
        <f t="shared" si="205"/>
        <v/>
      </c>
      <c r="M2221" s="105" t="str">
        <f>IF(Q2221="","",_xlfn.XLOOKUP(Q2221,立项!W:W,立项!H:H))</f>
        <v/>
      </c>
      <c r="N2221" s="109" t="str">
        <f t="shared" si="206"/>
        <v/>
      </c>
      <c r="O2221" s="109" t="str">
        <f t="shared" si="207"/>
        <v/>
      </c>
      <c r="P2221" s="110" t="str">
        <f t="shared" si="208"/>
        <v/>
      </c>
      <c r="Q2221" s="114" t="str">
        <f t="shared" si="209"/>
        <v/>
      </c>
      <c r="R2221" s="82"/>
      <c r="S2221" s="81"/>
      <c r="T2221" s="81"/>
      <c r="U2221" s="81"/>
    </row>
    <row r="2222" s="72" customFormat="1" customHeight="1" spans="2:21">
      <c r="B2222" s="73"/>
      <c r="C2222" s="74"/>
      <c r="D2222" s="74"/>
      <c r="E2222" s="74"/>
      <c r="F2222" s="75"/>
      <c r="G2222" s="76"/>
      <c r="H2222" s="77"/>
      <c r="I2222" s="108" t="str">
        <f>IF(B2222="","",_xlfn.XLOOKUP(N2222,#REF!,#REF!))</f>
        <v/>
      </c>
      <c r="J2222" s="105" t="str">
        <f>IF(B2222="","",_xlfn.XLOOKUP(N2222,#REF!,芝麻工资表!B:B))</f>
        <v/>
      </c>
      <c r="K2222" s="105" t="str">
        <f t="shared" si="204"/>
        <v/>
      </c>
      <c r="L2222" s="105" t="str">
        <f t="shared" si="205"/>
        <v/>
      </c>
      <c r="M2222" s="105" t="str">
        <f>IF(Q2222="","",_xlfn.XLOOKUP(Q2222,立项!W:W,立项!H:H))</f>
        <v/>
      </c>
      <c r="N2222" s="109" t="str">
        <f t="shared" si="206"/>
        <v/>
      </c>
      <c r="O2222" s="109" t="str">
        <f t="shared" si="207"/>
        <v/>
      </c>
      <c r="P2222" s="110" t="str">
        <f t="shared" si="208"/>
        <v/>
      </c>
      <c r="Q2222" s="114" t="str">
        <f t="shared" si="209"/>
        <v/>
      </c>
      <c r="R2222" s="82"/>
      <c r="S2222" s="81"/>
      <c r="T2222" s="81"/>
      <c r="U2222" s="81"/>
    </row>
    <row r="2223" s="72" customFormat="1" customHeight="1" spans="2:21">
      <c r="B2223" s="73"/>
      <c r="C2223" s="74"/>
      <c r="D2223" s="74"/>
      <c r="E2223" s="74"/>
      <c r="F2223" s="75"/>
      <c r="G2223" s="76"/>
      <c r="H2223" s="77"/>
      <c r="I2223" s="108" t="str">
        <f>IF(B2223="","",_xlfn.XLOOKUP(N2223,#REF!,#REF!))</f>
        <v/>
      </c>
      <c r="J2223" s="105" t="str">
        <f>IF(B2223="","",_xlfn.XLOOKUP(N2223,#REF!,芝麻工资表!B:B))</f>
        <v/>
      </c>
      <c r="K2223" s="105" t="str">
        <f t="shared" si="204"/>
        <v/>
      </c>
      <c r="L2223" s="105" t="str">
        <f t="shared" si="205"/>
        <v/>
      </c>
      <c r="M2223" s="105" t="str">
        <f>IF(Q2223="","",_xlfn.XLOOKUP(Q2223,立项!W:W,立项!H:H))</f>
        <v/>
      </c>
      <c r="N2223" s="109" t="str">
        <f t="shared" si="206"/>
        <v/>
      </c>
      <c r="O2223" s="109" t="str">
        <f t="shared" si="207"/>
        <v/>
      </c>
      <c r="P2223" s="110" t="str">
        <f t="shared" si="208"/>
        <v/>
      </c>
      <c r="Q2223" s="114" t="str">
        <f t="shared" si="209"/>
        <v/>
      </c>
      <c r="R2223" s="82"/>
      <c r="S2223" s="81"/>
      <c r="T2223" s="81"/>
      <c r="U2223" s="81"/>
    </row>
    <row r="2224" s="72" customFormat="1" customHeight="1" spans="2:21">
      <c r="B2224" s="73"/>
      <c r="C2224" s="74"/>
      <c r="D2224" s="74"/>
      <c r="E2224" s="74"/>
      <c r="F2224" s="75"/>
      <c r="G2224" s="76"/>
      <c r="H2224" s="77"/>
      <c r="I2224" s="108" t="str">
        <f>IF(B2224="","",_xlfn.XLOOKUP(N2224,#REF!,#REF!))</f>
        <v/>
      </c>
      <c r="J2224" s="105" t="str">
        <f>IF(B2224="","",_xlfn.XLOOKUP(N2224,#REF!,芝麻工资表!B:B))</f>
        <v/>
      </c>
      <c r="K2224" s="105" t="str">
        <f t="shared" si="204"/>
        <v/>
      </c>
      <c r="L2224" s="105" t="str">
        <f t="shared" si="205"/>
        <v/>
      </c>
      <c r="M2224" s="105" t="str">
        <f>IF(Q2224="","",_xlfn.XLOOKUP(Q2224,立项!W:W,立项!H:H))</f>
        <v/>
      </c>
      <c r="N2224" s="109" t="str">
        <f t="shared" si="206"/>
        <v/>
      </c>
      <c r="O2224" s="109" t="str">
        <f t="shared" si="207"/>
        <v/>
      </c>
      <c r="P2224" s="110" t="str">
        <f t="shared" si="208"/>
        <v/>
      </c>
      <c r="Q2224" s="114" t="str">
        <f t="shared" si="209"/>
        <v/>
      </c>
      <c r="R2224" s="82"/>
      <c r="S2224" s="81"/>
      <c r="T2224" s="81"/>
      <c r="U2224" s="81"/>
    </row>
    <row r="2225" s="72" customFormat="1" customHeight="1" spans="2:21">
      <c r="B2225" s="73"/>
      <c r="C2225" s="74"/>
      <c r="D2225" s="74"/>
      <c r="E2225" s="74"/>
      <c r="F2225" s="75"/>
      <c r="G2225" s="76"/>
      <c r="H2225" s="77"/>
      <c r="I2225" s="108" t="str">
        <f>IF(B2225="","",_xlfn.XLOOKUP(N2225,#REF!,#REF!))</f>
        <v/>
      </c>
      <c r="J2225" s="105" t="str">
        <f>IF(B2225="","",_xlfn.XLOOKUP(N2225,#REF!,芝麻工资表!B:B))</f>
        <v/>
      </c>
      <c r="K2225" s="105" t="str">
        <f t="shared" si="204"/>
        <v/>
      </c>
      <c r="L2225" s="105" t="str">
        <f t="shared" si="205"/>
        <v/>
      </c>
      <c r="M2225" s="105" t="str">
        <f>IF(Q2225="","",_xlfn.XLOOKUP(Q2225,立项!W:W,立项!H:H))</f>
        <v/>
      </c>
      <c r="N2225" s="109" t="str">
        <f t="shared" si="206"/>
        <v/>
      </c>
      <c r="O2225" s="109" t="str">
        <f t="shared" si="207"/>
        <v/>
      </c>
      <c r="P2225" s="110" t="str">
        <f t="shared" si="208"/>
        <v/>
      </c>
      <c r="Q2225" s="114" t="str">
        <f t="shared" si="209"/>
        <v/>
      </c>
      <c r="R2225" s="82"/>
      <c r="S2225" s="81"/>
      <c r="T2225" s="81"/>
      <c r="U2225" s="81"/>
    </row>
    <row r="2226" s="72" customFormat="1" customHeight="1" spans="2:21">
      <c r="B2226" s="73"/>
      <c r="C2226" s="74"/>
      <c r="D2226" s="74"/>
      <c r="E2226" s="74"/>
      <c r="F2226" s="75"/>
      <c r="G2226" s="76"/>
      <c r="H2226" s="77"/>
      <c r="I2226" s="108" t="str">
        <f>IF(B2226="","",_xlfn.XLOOKUP(N2226,#REF!,#REF!))</f>
        <v/>
      </c>
      <c r="J2226" s="105" t="str">
        <f>IF(B2226="","",_xlfn.XLOOKUP(N2226,#REF!,芝麻工资表!B:B))</f>
        <v/>
      </c>
      <c r="K2226" s="105" t="str">
        <f t="shared" si="204"/>
        <v/>
      </c>
      <c r="L2226" s="105" t="str">
        <f t="shared" si="205"/>
        <v/>
      </c>
      <c r="M2226" s="105" t="str">
        <f>IF(Q2226="","",_xlfn.XLOOKUP(Q2226,立项!W:W,立项!H:H))</f>
        <v/>
      </c>
      <c r="N2226" s="109" t="str">
        <f t="shared" si="206"/>
        <v/>
      </c>
      <c r="O2226" s="109" t="str">
        <f t="shared" si="207"/>
        <v/>
      </c>
      <c r="P2226" s="110" t="str">
        <f t="shared" si="208"/>
        <v/>
      </c>
      <c r="Q2226" s="114" t="str">
        <f t="shared" si="209"/>
        <v/>
      </c>
      <c r="R2226" s="82"/>
      <c r="S2226" s="81"/>
      <c r="T2226" s="81"/>
      <c r="U2226" s="81"/>
    </row>
    <row r="2227" s="72" customFormat="1" customHeight="1" spans="2:21">
      <c r="B2227" s="73"/>
      <c r="C2227" s="74"/>
      <c r="D2227" s="74"/>
      <c r="E2227" s="74"/>
      <c r="F2227" s="75"/>
      <c r="G2227" s="76"/>
      <c r="H2227" s="77"/>
      <c r="I2227" s="108" t="str">
        <f>IF(B2227="","",_xlfn.XLOOKUP(N2227,#REF!,#REF!))</f>
        <v/>
      </c>
      <c r="J2227" s="105" t="str">
        <f>IF(B2227="","",_xlfn.XLOOKUP(N2227,#REF!,芝麻工资表!B:B))</f>
        <v/>
      </c>
      <c r="K2227" s="105" t="str">
        <f t="shared" si="204"/>
        <v/>
      </c>
      <c r="L2227" s="105" t="str">
        <f t="shared" si="205"/>
        <v/>
      </c>
      <c r="M2227" s="105" t="str">
        <f>IF(Q2227="","",_xlfn.XLOOKUP(Q2227,立项!W:W,立项!H:H))</f>
        <v/>
      </c>
      <c r="N2227" s="109" t="str">
        <f t="shared" si="206"/>
        <v/>
      </c>
      <c r="O2227" s="109" t="str">
        <f t="shared" si="207"/>
        <v/>
      </c>
      <c r="P2227" s="110" t="str">
        <f t="shared" si="208"/>
        <v/>
      </c>
      <c r="Q2227" s="114" t="str">
        <f t="shared" si="209"/>
        <v/>
      </c>
      <c r="R2227" s="82"/>
      <c r="S2227" s="81"/>
      <c r="T2227" s="81"/>
      <c r="U2227" s="81"/>
    </row>
    <row r="2228" s="72" customFormat="1" customHeight="1" spans="2:21">
      <c r="B2228" s="73"/>
      <c r="C2228" s="74"/>
      <c r="D2228" s="74"/>
      <c r="E2228" s="74"/>
      <c r="F2228" s="75"/>
      <c r="G2228" s="76"/>
      <c r="H2228" s="77"/>
      <c r="I2228" s="108" t="str">
        <f>IF(B2228="","",_xlfn.XLOOKUP(N2228,#REF!,#REF!))</f>
        <v/>
      </c>
      <c r="J2228" s="105" t="str">
        <f>IF(B2228="","",_xlfn.XLOOKUP(N2228,#REF!,芝麻工资表!B:B))</f>
        <v/>
      </c>
      <c r="K2228" s="105" t="str">
        <f t="shared" si="204"/>
        <v/>
      </c>
      <c r="L2228" s="105" t="str">
        <f t="shared" si="205"/>
        <v/>
      </c>
      <c r="M2228" s="105" t="str">
        <f>IF(Q2228="","",_xlfn.XLOOKUP(Q2228,立项!W:W,立项!H:H))</f>
        <v/>
      </c>
      <c r="N2228" s="109" t="str">
        <f t="shared" si="206"/>
        <v/>
      </c>
      <c r="O2228" s="109" t="str">
        <f t="shared" si="207"/>
        <v/>
      </c>
      <c r="P2228" s="110" t="str">
        <f t="shared" si="208"/>
        <v/>
      </c>
      <c r="Q2228" s="114" t="str">
        <f t="shared" si="209"/>
        <v/>
      </c>
      <c r="R2228" s="82"/>
      <c r="S2228" s="81"/>
      <c r="T2228" s="81"/>
      <c r="U2228" s="81"/>
    </row>
    <row r="2229" s="72" customFormat="1" customHeight="1" spans="2:21">
      <c r="B2229" s="73"/>
      <c r="C2229" s="74"/>
      <c r="D2229" s="74"/>
      <c r="E2229" s="74"/>
      <c r="F2229" s="75"/>
      <c r="G2229" s="76"/>
      <c r="H2229" s="77"/>
      <c r="I2229" s="108" t="str">
        <f>IF(B2229="","",_xlfn.XLOOKUP(N2229,#REF!,#REF!))</f>
        <v/>
      </c>
      <c r="J2229" s="105" t="str">
        <f>IF(B2229="","",_xlfn.XLOOKUP(N2229,#REF!,芝麻工资表!B:B))</f>
        <v/>
      </c>
      <c r="K2229" s="105" t="str">
        <f t="shared" si="204"/>
        <v/>
      </c>
      <c r="L2229" s="105" t="str">
        <f t="shared" si="205"/>
        <v/>
      </c>
      <c r="M2229" s="105" t="str">
        <f>IF(Q2229="","",_xlfn.XLOOKUP(Q2229,立项!W:W,立项!H:H))</f>
        <v/>
      </c>
      <c r="N2229" s="109" t="str">
        <f t="shared" si="206"/>
        <v/>
      </c>
      <c r="O2229" s="109" t="str">
        <f t="shared" si="207"/>
        <v/>
      </c>
      <c r="P2229" s="110" t="str">
        <f t="shared" si="208"/>
        <v/>
      </c>
      <c r="Q2229" s="114" t="str">
        <f t="shared" si="209"/>
        <v/>
      </c>
      <c r="R2229" s="82"/>
      <c r="S2229" s="81"/>
      <c r="T2229" s="81"/>
      <c r="U2229" s="81"/>
    </row>
    <row r="2230" s="72" customFormat="1" customHeight="1" spans="2:21">
      <c r="B2230" s="73"/>
      <c r="C2230" s="74"/>
      <c r="D2230" s="74"/>
      <c r="E2230" s="74"/>
      <c r="F2230" s="75"/>
      <c r="G2230" s="76"/>
      <c r="H2230" s="77"/>
      <c r="I2230" s="108" t="str">
        <f>IF(B2230="","",_xlfn.XLOOKUP(N2230,#REF!,#REF!))</f>
        <v/>
      </c>
      <c r="J2230" s="105" t="str">
        <f>IF(B2230="","",_xlfn.XLOOKUP(N2230,#REF!,芝麻工资表!B:B))</f>
        <v/>
      </c>
      <c r="K2230" s="105" t="str">
        <f t="shared" si="204"/>
        <v/>
      </c>
      <c r="L2230" s="105" t="str">
        <f t="shared" si="205"/>
        <v/>
      </c>
      <c r="M2230" s="105" t="str">
        <f>IF(Q2230="","",_xlfn.XLOOKUP(Q2230,立项!W:W,立项!H:H))</f>
        <v/>
      </c>
      <c r="N2230" s="109" t="str">
        <f t="shared" si="206"/>
        <v/>
      </c>
      <c r="O2230" s="109" t="str">
        <f t="shared" si="207"/>
        <v/>
      </c>
      <c r="P2230" s="110" t="str">
        <f t="shared" si="208"/>
        <v/>
      </c>
      <c r="Q2230" s="114" t="str">
        <f t="shared" si="209"/>
        <v/>
      </c>
      <c r="R2230" s="82"/>
      <c r="S2230" s="81"/>
      <c r="T2230" s="81"/>
      <c r="U2230" s="81"/>
    </row>
    <row r="2231" s="72" customFormat="1" customHeight="1" spans="2:21">
      <c r="B2231" s="73"/>
      <c r="C2231" s="74"/>
      <c r="D2231" s="74"/>
      <c r="E2231" s="74"/>
      <c r="F2231" s="75"/>
      <c r="G2231" s="76"/>
      <c r="H2231" s="77"/>
      <c r="I2231" s="108" t="str">
        <f>IF(B2231="","",_xlfn.XLOOKUP(N2231,#REF!,#REF!))</f>
        <v/>
      </c>
      <c r="J2231" s="105" t="str">
        <f>IF(B2231="","",_xlfn.XLOOKUP(N2231,#REF!,芝麻工资表!B:B))</f>
        <v/>
      </c>
      <c r="K2231" s="105" t="str">
        <f t="shared" si="204"/>
        <v/>
      </c>
      <c r="L2231" s="105" t="str">
        <f t="shared" si="205"/>
        <v/>
      </c>
      <c r="M2231" s="105" t="str">
        <f>IF(Q2231="","",_xlfn.XLOOKUP(Q2231,立项!W:W,立项!H:H))</f>
        <v/>
      </c>
      <c r="N2231" s="109" t="str">
        <f t="shared" si="206"/>
        <v/>
      </c>
      <c r="O2231" s="109" t="str">
        <f t="shared" si="207"/>
        <v/>
      </c>
      <c r="P2231" s="110" t="str">
        <f t="shared" si="208"/>
        <v/>
      </c>
      <c r="Q2231" s="114" t="str">
        <f t="shared" si="209"/>
        <v/>
      </c>
      <c r="R2231" s="82"/>
      <c r="S2231" s="81"/>
      <c r="T2231" s="81"/>
      <c r="U2231" s="81"/>
    </row>
    <row r="2232" s="72" customFormat="1" customHeight="1" spans="2:21">
      <c r="B2232" s="73"/>
      <c r="C2232" s="74"/>
      <c r="D2232" s="74"/>
      <c r="E2232" s="74"/>
      <c r="F2232" s="75"/>
      <c r="G2232" s="76"/>
      <c r="H2232" s="77"/>
      <c r="I2232" s="108" t="str">
        <f>IF(B2232="","",_xlfn.XLOOKUP(N2232,#REF!,#REF!))</f>
        <v/>
      </c>
      <c r="J2232" s="105" t="str">
        <f>IF(B2232="","",_xlfn.XLOOKUP(N2232,#REF!,芝麻工资表!B:B))</f>
        <v/>
      </c>
      <c r="K2232" s="105" t="str">
        <f t="shared" si="204"/>
        <v/>
      </c>
      <c r="L2232" s="105" t="str">
        <f t="shared" si="205"/>
        <v/>
      </c>
      <c r="M2232" s="105" t="str">
        <f>IF(Q2232="","",_xlfn.XLOOKUP(Q2232,立项!W:W,立项!H:H))</f>
        <v/>
      </c>
      <c r="N2232" s="109" t="str">
        <f t="shared" si="206"/>
        <v/>
      </c>
      <c r="O2232" s="109" t="str">
        <f t="shared" si="207"/>
        <v/>
      </c>
      <c r="P2232" s="110" t="str">
        <f t="shared" si="208"/>
        <v/>
      </c>
      <c r="Q2232" s="114" t="str">
        <f t="shared" si="209"/>
        <v/>
      </c>
      <c r="R2232" s="82"/>
      <c r="S2232" s="81"/>
      <c r="T2232" s="81"/>
      <c r="U2232" s="81"/>
    </row>
    <row r="2233" s="72" customFormat="1" customHeight="1" spans="2:21">
      <c r="B2233" s="73"/>
      <c r="C2233" s="74"/>
      <c r="D2233" s="74"/>
      <c r="E2233" s="74"/>
      <c r="F2233" s="75"/>
      <c r="G2233" s="76"/>
      <c r="H2233" s="77"/>
      <c r="I2233" s="108" t="str">
        <f>IF(B2233="","",_xlfn.XLOOKUP(N2233,#REF!,#REF!))</f>
        <v/>
      </c>
      <c r="J2233" s="105" t="str">
        <f>IF(B2233="","",_xlfn.XLOOKUP(N2233,#REF!,芝麻工资表!B:B))</f>
        <v/>
      </c>
      <c r="K2233" s="105" t="str">
        <f t="shared" si="204"/>
        <v/>
      </c>
      <c r="L2233" s="105" t="str">
        <f t="shared" si="205"/>
        <v/>
      </c>
      <c r="M2233" s="105" t="str">
        <f>IF(Q2233="","",_xlfn.XLOOKUP(Q2233,立项!W:W,立项!H:H))</f>
        <v/>
      </c>
      <c r="N2233" s="109" t="str">
        <f t="shared" si="206"/>
        <v/>
      </c>
      <c r="O2233" s="109" t="str">
        <f t="shared" si="207"/>
        <v/>
      </c>
      <c r="P2233" s="110" t="str">
        <f t="shared" si="208"/>
        <v/>
      </c>
      <c r="Q2233" s="114" t="str">
        <f t="shared" si="209"/>
        <v/>
      </c>
      <c r="R2233" s="82"/>
      <c r="S2233" s="81"/>
      <c r="T2233" s="81"/>
      <c r="U2233" s="81"/>
    </row>
    <row r="2234" s="72" customFormat="1" customHeight="1" spans="2:21">
      <c r="B2234" s="73"/>
      <c r="C2234" s="74"/>
      <c r="D2234" s="74"/>
      <c r="E2234" s="74"/>
      <c r="F2234" s="75"/>
      <c r="G2234" s="76"/>
      <c r="H2234" s="77"/>
      <c r="I2234" s="108" t="str">
        <f>IF(B2234="","",_xlfn.XLOOKUP(N2234,#REF!,#REF!))</f>
        <v/>
      </c>
      <c r="J2234" s="105" t="str">
        <f>IF(B2234="","",_xlfn.XLOOKUP(N2234,#REF!,芝麻工资表!B:B))</f>
        <v/>
      </c>
      <c r="K2234" s="105" t="str">
        <f t="shared" si="204"/>
        <v/>
      </c>
      <c r="L2234" s="105" t="str">
        <f t="shared" si="205"/>
        <v/>
      </c>
      <c r="M2234" s="105" t="str">
        <f>IF(Q2234="","",_xlfn.XLOOKUP(Q2234,立项!W:W,立项!H:H))</f>
        <v/>
      </c>
      <c r="N2234" s="109" t="str">
        <f t="shared" si="206"/>
        <v/>
      </c>
      <c r="O2234" s="109" t="str">
        <f t="shared" si="207"/>
        <v/>
      </c>
      <c r="P2234" s="110" t="str">
        <f t="shared" si="208"/>
        <v/>
      </c>
      <c r="Q2234" s="114" t="str">
        <f t="shared" si="209"/>
        <v/>
      </c>
      <c r="R2234" s="82"/>
      <c r="S2234" s="81"/>
      <c r="T2234" s="81"/>
      <c r="U2234" s="81"/>
    </row>
    <row r="2235" s="72" customFormat="1" customHeight="1" spans="2:21">
      <c r="B2235" s="73"/>
      <c r="C2235" s="74"/>
      <c r="D2235" s="74"/>
      <c r="E2235" s="74"/>
      <c r="F2235" s="75"/>
      <c r="G2235" s="76"/>
      <c r="H2235" s="77"/>
      <c r="I2235" s="108" t="str">
        <f>IF(B2235="","",_xlfn.XLOOKUP(N2235,#REF!,#REF!))</f>
        <v/>
      </c>
      <c r="J2235" s="105" t="str">
        <f>IF(B2235="","",_xlfn.XLOOKUP(N2235,#REF!,芝麻工资表!B:B))</f>
        <v/>
      </c>
      <c r="K2235" s="105" t="str">
        <f t="shared" si="204"/>
        <v/>
      </c>
      <c r="L2235" s="105" t="str">
        <f t="shared" si="205"/>
        <v/>
      </c>
      <c r="M2235" s="105" t="str">
        <f>IF(Q2235="","",_xlfn.XLOOKUP(Q2235,立项!W:W,立项!H:H))</f>
        <v/>
      </c>
      <c r="N2235" s="109" t="str">
        <f t="shared" si="206"/>
        <v/>
      </c>
      <c r="O2235" s="109" t="str">
        <f t="shared" si="207"/>
        <v/>
      </c>
      <c r="P2235" s="110" t="str">
        <f t="shared" si="208"/>
        <v/>
      </c>
      <c r="Q2235" s="114" t="str">
        <f t="shared" si="209"/>
        <v/>
      </c>
      <c r="R2235" s="82"/>
      <c r="S2235" s="81"/>
      <c r="T2235" s="81"/>
      <c r="U2235" s="81"/>
    </row>
    <row r="2236" s="72" customFormat="1" customHeight="1" spans="2:21">
      <c r="B2236" s="73"/>
      <c r="C2236" s="74"/>
      <c r="D2236" s="74"/>
      <c r="E2236" s="74"/>
      <c r="F2236" s="75"/>
      <c r="G2236" s="76"/>
      <c r="H2236" s="77"/>
      <c r="I2236" s="108" t="str">
        <f>IF(B2236="","",_xlfn.XLOOKUP(N2236,#REF!,#REF!))</f>
        <v/>
      </c>
      <c r="J2236" s="105" t="str">
        <f>IF(B2236="","",_xlfn.XLOOKUP(N2236,#REF!,芝麻工资表!B:B))</f>
        <v/>
      </c>
      <c r="K2236" s="105" t="str">
        <f t="shared" si="204"/>
        <v/>
      </c>
      <c r="L2236" s="105" t="str">
        <f t="shared" si="205"/>
        <v/>
      </c>
      <c r="M2236" s="105" t="str">
        <f>IF(Q2236="","",_xlfn.XLOOKUP(Q2236,立项!W:W,立项!H:H))</f>
        <v/>
      </c>
      <c r="N2236" s="109" t="str">
        <f t="shared" si="206"/>
        <v/>
      </c>
      <c r="O2236" s="109" t="str">
        <f t="shared" si="207"/>
        <v/>
      </c>
      <c r="P2236" s="110" t="str">
        <f t="shared" si="208"/>
        <v/>
      </c>
      <c r="Q2236" s="114" t="str">
        <f t="shared" si="209"/>
        <v/>
      </c>
      <c r="R2236" s="82"/>
      <c r="S2236" s="81"/>
      <c r="T2236" s="81"/>
      <c r="U2236" s="81"/>
    </row>
    <row r="2237" s="72" customFormat="1" customHeight="1" spans="2:21">
      <c r="B2237" s="73"/>
      <c r="C2237" s="74"/>
      <c r="D2237" s="74"/>
      <c r="E2237" s="74"/>
      <c r="F2237" s="75"/>
      <c r="G2237" s="76"/>
      <c r="H2237" s="77"/>
      <c r="I2237" s="108" t="str">
        <f>IF(B2237="","",_xlfn.XLOOKUP(N2237,#REF!,#REF!))</f>
        <v/>
      </c>
      <c r="J2237" s="105" t="str">
        <f>IF(B2237="","",_xlfn.XLOOKUP(N2237,#REF!,芝麻工资表!B:B))</f>
        <v/>
      </c>
      <c r="K2237" s="105" t="str">
        <f t="shared" si="204"/>
        <v/>
      </c>
      <c r="L2237" s="105" t="str">
        <f t="shared" si="205"/>
        <v/>
      </c>
      <c r="M2237" s="105" t="str">
        <f>IF(Q2237="","",_xlfn.XLOOKUP(Q2237,立项!W:W,立项!H:H))</f>
        <v/>
      </c>
      <c r="N2237" s="109" t="str">
        <f t="shared" si="206"/>
        <v/>
      </c>
      <c r="O2237" s="109" t="str">
        <f t="shared" si="207"/>
        <v/>
      </c>
      <c r="P2237" s="110" t="str">
        <f t="shared" si="208"/>
        <v/>
      </c>
      <c r="Q2237" s="114" t="str">
        <f t="shared" si="209"/>
        <v/>
      </c>
      <c r="R2237" s="82"/>
      <c r="S2237" s="81"/>
      <c r="T2237" s="81"/>
      <c r="U2237" s="81"/>
    </row>
    <row r="2238" s="72" customFormat="1" customHeight="1" spans="2:21">
      <c r="B2238" s="73"/>
      <c r="C2238" s="74"/>
      <c r="D2238" s="74"/>
      <c r="E2238" s="74"/>
      <c r="F2238" s="75"/>
      <c r="G2238" s="76"/>
      <c r="H2238" s="77"/>
      <c r="I2238" s="108" t="str">
        <f>IF(B2238="","",_xlfn.XLOOKUP(N2238,#REF!,#REF!))</f>
        <v/>
      </c>
      <c r="J2238" s="105" t="str">
        <f>IF(B2238="","",_xlfn.XLOOKUP(N2238,#REF!,芝麻工资表!B:B))</f>
        <v/>
      </c>
      <c r="K2238" s="105" t="str">
        <f t="shared" si="204"/>
        <v/>
      </c>
      <c r="L2238" s="105" t="str">
        <f t="shared" si="205"/>
        <v/>
      </c>
      <c r="M2238" s="105" t="str">
        <f>IF(Q2238="","",_xlfn.XLOOKUP(Q2238,立项!W:W,立项!H:H))</f>
        <v/>
      </c>
      <c r="N2238" s="109" t="str">
        <f t="shared" si="206"/>
        <v/>
      </c>
      <c r="O2238" s="109" t="str">
        <f t="shared" si="207"/>
        <v/>
      </c>
      <c r="P2238" s="110" t="str">
        <f t="shared" si="208"/>
        <v/>
      </c>
      <c r="Q2238" s="114" t="str">
        <f t="shared" si="209"/>
        <v/>
      </c>
      <c r="R2238" s="82"/>
      <c r="S2238" s="81"/>
      <c r="T2238" s="81"/>
      <c r="U2238" s="81"/>
    </row>
    <row r="2239" s="72" customFormat="1" customHeight="1" spans="2:21">
      <c r="B2239" s="73"/>
      <c r="C2239" s="74"/>
      <c r="D2239" s="74"/>
      <c r="E2239" s="74"/>
      <c r="F2239" s="75"/>
      <c r="G2239" s="76"/>
      <c r="H2239" s="77"/>
      <c r="I2239" s="108" t="str">
        <f>IF(B2239="","",_xlfn.XLOOKUP(N2239,#REF!,#REF!))</f>
        <v/>
      </c>
      <c r="J2239" s="105" t="str">
        <f>IF(B2239="","",_xlfn.XLOOKUP(N2239,#REF!,芝麻工资表!B:B))</f>
        <v/>
      </c>
      <c r="K2239" s="105" t="str">
        <f t="shared" si="204"/>
        <v/>
      </c>
      <c r="L2239" s="105" t="str">
        <f t="shared" si="205"/>
        <v/>
      </c>
      <c r="M2239" s="105" t="str">
        <f>IF(Q2239="","",_xlfn.XLOOKUP(Q2239,立项!W:W,立项!H:H))</f>
        <v/>
      </c>
      <c r="N2239" s="109" t="str">
        <f t="shared" si="206"/>
        <v/>
      </c>
      <c r="O2239" s="109" t="str">
        <f t="shared" si="207"/>
        <v/>
      </c>
      <c r="P2239" s="110" t="str">
        <f t="shared" si="208"/>
        <v/>
      </c>
      <c r="Q2239" s="114" t="str">
        <f t="shared" si="209"/>
        <v/>
      </c>
      <c r="R2239" s="82"/>
      <c r="S2239" s="81"/>
      <c r="T2239" s="81"/>
      <c r="U2239" s="81"/>
    </row>
    <row r="2240" s="72" customFormat="1" customHeight="1" spans="2:21">
      <c r="B2240" s="73"/>
      <c r="C2240" s="74"/>
      <c r="D2240" s="74"/>
      <c r="E2240" s="74"/>
      <c r="F2240" s="75"/>
      <c r="G2240" s="76"/>
      <c r="H2240" s="77"/>
      <c r="I2240" s="108" t="str">
        <f>IF(B2240="","",_xlfn.XLOOKUP(N2240,#REF!,#REF!))</f>
        <v/>
      </c>
      <c r="J2240" s="105" t="str">
        <f>IF(B2240="","",_xlfn.XLOOKUP(N2240,#REF!,芝麻工资表!B:B))</f>
        <v/>
      </c>
      <c r="K2240" s="105" t="str">
        <f t="shared" si="204"/>
        <v/>
      </c>
      <c r="L2240" s="105" t="str">
        <f t="shared" si="205"/>
        <v/>
      </c>
      <c r="M2240" s="105" t="str">
        <f>IF(Q2240="","",_xlfn.XLOOKUP(Q2240,立项!W:W,立项!H:H))</f>
        <v/>
      </c>
      <c r="N2240" s="109" t="str">
        <f t="shared" si="206"/>
        <v/>
      </c>
      <c r="O2240" s="109" t="str">
        <f t="shared" si="207"/>
        <v/>
      </c>
      <c r="P2240" s="110" t="str">
        <f t="shared" si="208"/>
        <v/>
      </c>
      <c r="Q2240" s="114" t="str">
        <f t="shared" si="209"/>
        <v/>
      </c>
      <c r="R2240" s="82"/>
      <c r="S2240" s="81"/>
      <c r="T2240" s="81"/>
      <c r="U2240" s="81"/>
    </row>
    <row r="2241" s="72" customFormat="1" customHeight="1" spans="2:21">
      <c r="B2241" s="73"/>
      <c r="C2241" s="74"/>
      <c r="D2241" s="74"/>
      <c r="E2241" s="74"/>
      <c r="F2241" s="75"/>
      <c r="G2241" s="76"/>
      <c r="H2241" s="77"/>
      <c r="I2241" s="108" t="str">
        <f>IF(B2241="","",_xlfn.XLOOKUP(N2241,#REF!,#REF!))</f>
        <v/>
      </c>
      <c r="J2241" s="105" t="str">
        <f>IF(B2241="","",_xlfn.XLOOKUP(N2241,#REF!,芝麻工资表!B:B))</f>
        <v/>
      </c>
      <c r="K2241" s="105" t="str">
        <f t="shared" si="204"/>
        <v/>
      </c>
      <c r="L2241" s="105" t="str">
        <f t="shared" si="205"/>
        <v/>
      </c>
      <c r="M2241" s="105" t="str">
        <f>IF(Q2241="","",_xlfn.XLOOKUP(Q2241,立项!W:W,立项!H:H))</f>
        <v/>
      </c>
      <c r="N2241" s="109" t="str">
        <f t="shared" si="206"/>
        <v/>
      </c>
      <c r="O2241" s="109" t="str">
        <f t="shared" si="207"/>
        <v/>
      </c>
      <c r="P2241" s="110" t="str">
        <f t="shared" si="208"/>
        <v/>
      </c>
      <c r="Q2241" s="114" t="str">
        <f t="shared" si="209"/>
        <v/>
      </c>
      <c r="R2241" s="82"/>
      <c r="S2241" s="81"/>
      <c r="T2241" s="81"/>
      <c r="U2241" s="81"/>
    </row>
    <row r="2242" s="72" customFormat="1" customHeight="1" spans="2:21">
      <c r="B2242" s="73"/>
      <c r="C2242" s="74"/>
      <c r="D2242" s="74"/>
      <c r="E2242" s="74"/>
      <c r="F2242" s="75"/>
      <c r="G2242" s="76"/>
      <c r="H2242" s="77"/>
      <c r="I2242" s="108" t="str">
        <f>IF(B2242="","",_xlfn.XLOOKUP(N2242,#REF!,#REF!))</f>
        <v/>
      </c>
      <c r="J2242" s="105" t="str">
        <f>IF(B2242="","",_xlfn.XLOOKUP(N2242,#REF!,芝麻工资表!B:B))</f>
        <v/>
      </c>
      <c r="K2242" s="105" t="str">
        <f t="shared" ref="K2242:K2305" si="210">IF(F2242="","",F2242-L2242)</f>
        <v/>
      </c>
      <c r="L2242" s="105" t="str">
        <f t="shared" ref="L2242:L2305" si="211">IF(F2242="","",F2242*G2242/(1+G2242))</f>
        <v/>
      </c>
      <c r="M2242" s="105" t="str">
        <f>IF(Q2242="","",_xlfn.XLOOKUP(Q2242,立项!W:W,立项!H:H))</f>
        <v/>
      </c>
      <c r="N2242" s="109" t="str">
        <f t="shared" ref="N2242:N2305" si="212">IF(H2242="","",LEFT(B2242,7))</f>
        <v/>
      </c>
      <c r="O2242" s="109" t="str">
        <f t="shared" ref="O2242:O2305" si="213">IF(H2242="","",MONTH(H2242))</f>
        <v/>
      </c>
      <c r="P2242" s="110" t="str">
        <f t="shared" ref="P2242:P2305" si="214">IF(H2242="","",DAY(H2242))</f>
        <v/>
      </c>
      <c r="Q2242" s="114" t="str">
        <f t="shared" ref="Q2242:Q2305" si="215">IF(B2242="","",MID(B2242,9,16))</f>
        <v/>
      </c>
      <c r="R2242" s="82"/>
      <c r="S2242" s="81"/>
      <c r="T2242" s="81"/>
      <c r="U2242" s="81"/>
    </row>
    <row r="2243" s="72" customFormat="1" customHeight="1" spans="2:21">
      <c r="B2243" s="73"/>
      <c r="C2243" s="74"/>
      <c r="D2243" s="74"/>
      <c r="E2243" s="74"/>
      <c r="F2243" s="75"/>
      <c r="G2243" s="76"/>
      <c r="H2243" s="77"/>
      <c r="I2243" s="108" t="str">
        <f>IF(B2243="","",_xlfn.XLOOKUP(N2243,#REF!,#REF!))</f>
        <v/>
      </c>
      <c r="J2243" s="105" t="str">
        <f>IF(B2243="","",_xlfn.XLOOKUP(N2243,#REF!,芝麻工资表!B:B))</f>
        <v/>
      </c>
      <c r="K2243" s="105" t="str">
        <f t="shared" si="210"/>
        <v/>
      </c>
      <c r="L2243" s="105" t="str">
        <f t="shared" si="211"/>
        <v/>
      </c>
      <c r="M2243" s="105" t="str">
        <f>IF(Q2243="","",_xlfn.XLOOKUP(Q2243,立项!W:W,立项!H:H))</f>
        <v/>
      </c>
      <c r="N2243" s="109" t="str">
        <f t="shared" si="212"/>
        <v/>
      </c>
      <c r="O2243" s="109" t="str">
        <f t="shared" si="213"/>
        <v/>
      </c>
      <c r="P2243" s="110" t="str">
        <f t="shared" si="214"/>
        <v/>
      </c>
      <c r="Q2243" s="114" t="str">
        <f t="shared" si="215"/>
        <v/>
      </c>
      <c r="R2243" s="82"/>
      <c r="S2243" s="81"/>
      <c r="T2243" s="81"/>
      <c r="U2243" s="81"/>
    </row>
    <row r="2244" s="72" customFormat="1" customHeight="1" spans="2:21">
      <c r="B2244" s="73"/>
      <c r="C2244" s="74"/>
      <c r="D2244" s="74"/>
      <c r="E2244" s="74"/>
      <c r="F2244" s="75"/>
      <c r="G2244" s="76"/>
      <c r="H2244" s="77"/>
      <c r="I2244" s="108" t="str">
        <f>IF(B2244="","",_xlfn.XLOOKUP(N2244,#REF!,#REF!))</f>
        <v/>
      </c>
      <c r="J2244" s="105" t="str">
        <f>IF(B2244="","",_xlfn.XLOOKUP(N2244,#REF!,芝麻工资表!B:B))</f>
        <v/>
      </c>
      <c r="K2244" s="105" t="str">
        <f t="shared" si="210"/>
        <v/>
      </c>
      <c r="L2244" s="105" t="str">
        <f t="shared" si="211"/>
        <v/>
      </c>
      <c r="M2244" s="105" t="str">
        <f>IF(Q2244="","",_xlfn.XLOOKUP(Q2244,立项!W:W,立项!H:H))</f>
        <v/>
      </c>
      <c r="N2244" s="109" t="str">
        <f t="shared" si="212"/>
        <v/>
      </c>
      <c r="O2244" s="109" t="str">
        <f t="shared" si="213"/>
        <v/>
      </c>
      <c r="P2244" s="110" t="str">
        <f t="shared" si="214"/>
        <v/>
      </c>
      <c r="Q2244" s="114" t="str">
        <f t="shared" si="215"/>
        <v/>
      </c>
      <c r="R2244" s="82"/>
      <c r="S2244" s="81"/>
      <c r="T2244" s="81"/>
      <c r="U2244" s="81"/>
    </row>
    <row r="2245" s="72" customFormat="1" customHeight="1" spans="2:21">
      <c r="B2245" s="73"/>
      <c r="C2245" s="74"/>
      <c r="D2245" s="74"/>
      <c r="E2245" s="74"/>
      <c r="F2245" s="75"/>
      <c r="G2245" s="76"/>
      <c r="H2245" s="77"/>
      <c r="I2245" s="108" t="str">
        <f>IF(B2245="","",_xlfn.XLOOKUP(N2245,#REF!,#REF!))</f>
        <v/>
      </c>
      <c r="J2245" s="105" t="str">
        <f>IF(B2245="","",_xlfn.XLOOKUP(N2245,#REF!,芝麻工资表!B:B))</f>
        <v/>
      </c>
      <c r="K2245" s="105" t="str">
        <f t="shared" si="210"/>
        <v/>
      </c>
      <c r="L2245" s="105" t="str">
        <f t="shared" si="211"/>
        <v/>
      </c>
      <c r="M2245" s="105" t="str">
        <f>IF(Q2245="","",_xlfn.XLOOKUP(Q2245,立项!W:W,立项!H:H))</f>
        <v/>
      </c>
      <c r="N2245" s="109" t="str">
        <f t="shared" si="212"/>
        <v/>
      </c>
      <c r="O2245" s="109" t="str">
        <f t="shared" si="213"/>
        <v/>
      </c>
      <c r="P2245" s="110" t="str">
        <f t="shared" si="214"/>
        <v/>
      </c>
      <c r="Q2245" s="114" t="str">
        <f t="shared" si="215"/>
        <v/>
      </c>
      <c r="R2245" s="82"/>
      <c r="S2245" s="81"/>
      <c r="T2245" s="81"/>
      <c r="U2245" s="81"/>
    </row>
    <row r="2246" s="72" customFormat="1" customHeight="1" spans="2:21">
      <c r="B2246" s="73"/>
      <c r="C2246" s="74"/>
      <c r="D2246" s="74"/>
      <c r="E2246" s="74"/>
      <c r="F2246" s="75"/>
      <c r="G2246" s="76"/>
      <c r="H2246" s="77"/>
      <c r="I2246" s="108" t="str">
        <f>IF(B2246="","",_xlfn.XLOOKUP(N2246,#REF!,#REF!))</f>
        <v/>
      </c>
      <c r="J2246" s="105" t="str">
        <f>IF(B2246="","",_xlfn.XLOOKUP(N2246,#REF!,芝麻工资表!B:B))</f>
        <v/>
      </c>
      <c r="K2246" s="105" t="str">
        <f t="shared" si="210"/>
        <v/>
      </c>
      <c r="L2246" s="105" t="str">
        <f t="shared" si="211"/>
        <v/>
      </c>
      <c r="M2246" s="105" t="str">
        <f>IF(Q2246="","",_xlfn.XLOOKUP(Q2246,立项!W:W,立项!H:H))</f>
        <v/>
      </c>
      <c r="N2246" s="109" t="str">
        <f t="shared" si="212"/>
        <v/>
      </c>
      <c r="O2246" s="109" t="str">
        <f t="shared" si="213"/>
        <v/>
      </c>
      <c r="P2246" s="110" t="str">
        <f t="shared" si="214"/>
        <v/>
      </c>
      <c r="Q2246" s="114" t="str">
        <f t="shared" si="215"/>
        <v/>
      </c>
      <c r="R2246" s="82"/>
      <c r="S2246" s="81"/>
      <c r="T2246" s="81"/>
      <c r="U2246" s="81"/>
    </row>
    <row r="2247" s="72" customFormat="1" customHeight="1" spans="2:21">
      <c r="B2247" s="73"/>
      <c r="C2247" s="74"/>
      <c r="D2247" s="74"/>
      <c r="E2247" s="74"/>
      <c r="F2247" s="75"/>
      <c r="G2247" s="76"/>
      <c r="H2247" s="77"/>
      <c r="I2247" s="108" t="str">
        <f>IF(B2247="","",_xlfn.XLOOKUP(N2247,#REF!,#REF!))</f>
        <v/>
      </c>
      <c r="J2247" s="105" t="str">
        <f>IF(B2247="","",_xlfn.XLOOKUP(N2247,#REF!,芝麻工资表!B:B))</f>
        <v/>
      </c>
      <c r="K2247" s="105" t="str">
        <f t="shared" si="210"/>
        <v/>
      </c>
      <c r="L2247" s="105" t="str">
        <f t="shared" si="211"/>
        <v/>
      </c>
      <c r="M2247" s="105" t="str">
        <f>IF(Q2247="","",_xlfn.XLOOKUP(Q2247,立项!W:W,立项!H:H))</f>
        <v/>
      </c>
      <c r="N2247" s="109" t="str">
        <f t="shared" si="212"/>
        <v/>
      </c>
      <c r="O2247" s="109" t="str">
        <f t="shared" si="213"/>
        <v/>
      </c>
      <c r="P2247" s="110" t="str">
        <f t="shared" si="214"/>
        <v/>
      </c>
      <c r="Q2247" s="114" t="str">
        <f t="shared" si="215"/>
        <v/>
      </c>
      <c r="R2247" s="82"/>
      <c r="S2247" s="81"/>
      <c r="T2247" s="81"/>
      <c r="U2247" s="81"/>
    </row>
    <row r="2248" s="72" customFormat="1" customHeight="1" spans="2:21">
      <c r="B2248" s="73"/>
      <c r="C2248" s="74"/>
      <c r="D2248" s="74"/>
      <c r="E2248" s="74"/>
      <c r="F2248" s="75"/>
      <c r="G2248" s="76"/>
      <c r="H2248" s="77"/>
      <c r="I2248" s="108" t="str">
        <f>IF(B2248="","",_xlfn.XLOOKUP(N2248,#REF!,#REF!))</f>
        <v/>
      </c>
      <c r="J2248" s="105" t="str">
        <f>IF(B2248="","",_xlfn.XLOOKUP(N2248,#REF!,芝麻工资表!B:B))</f>
        <v/>
      </c>
      <c r="K2248" s="105" t="str">
        <f t="shared" si="210"/>
        <v/>
      </c>
      <c r="L2248" s="105" t="str">
        <f t="shared" si="211"/>
        <v/>
      </c>
      <c r="M2248" s="105" t="str">
        <f>IF(Q2248="","",_xlfn.XLOOKUP(Q2248,立项!W:W,立项!H:H))</f>
        <v/>
      </c>
      <c r="N2248" s="109" t="str">
        <f t="shared" si="212"/>
        <v/>
      </c>
      <c r="O2248" s="109" t="str">
        <f t="shared" si="213"/>
        <v/>
      </c>
      <c r="P2248" s="110" t="str">
        <f t="shared" si="214"/>
        <v/>
      </c>
      <c r="Q2248" s="114" t="str">
        <f t="shared" si="215"/>
        <v/>
      </c>
      <c r="R2248" s="82"/>
      <c r="S2248" s="81"/>
      <c r="T2248" s="81"/>
      <c r="U2248" s="81"/>
    </row>
    <row r="2249" s="72" customFormat="1" customHeight="1" spans="2:21">
      <c r="B2249" s="73"/>
      <c r="C2249" s="74"/>
      <c r="D2249" s="74"/>
      <c r="E2249" s="74"/>
      <c r="F2249" s="75"/>
      <c r="G2249" s="76"/>
      <c r="H2249" s="77"/>
      <c r="I2249" s="108" t="str">
        <f>IF(B2249="","",_xlfn.XLOOKUP(N2249,#REF!,#REF!))</f>
        <v/>
      </c>
      <c r="J2249" s="105" t="str">
        <f>IF(B2249="","",_xlfn.XLOOKUP(N2249,#REF!,芝麻工资表!B:B))</f>
        <v/>
      </c>
      <c r="K2249" s="105" t="str">
        <f t="shared" si="210"/>
        <v/>
      </c>
      <c r="L2249" s="105" t="str">
        <f t="shared" si="211"/>
        <v/>
      </c>
      <c r="M2249" s="105" t="str">
        <f>IF(Q2249="","",_xlfn.XLOOKUP(Q2249,立项!W:W,立项!H:H))</f>
        <v/>
      </c>
      <c r="N2249" s="109" t="str">
        <f t="shared" si="212"/>
        <v/>
      </c>
      <c r="O2249" s="109" t="str">
        <f t="shared" si="213"/>
        <v/>
      </c>
      <c r="P2249" s="110" t="str">
        <f t="shared" si="214"/>
        <v/>
      </c>
      <c r="Q2249" s="114" t="str">
        <f t="shared" si="215"/>
        <v/>
      </c>
      <c r="R2249" s="82"/>
      <c r="S2249" s="81"/>
      <c r="T2249" s="81"/>
      <c r="U2249" s="81"/>
    </row>
    <row r="2250" s="72" customFormat="1" customHeight="1" spans="2:21">
      <c r="B2250" s="73"/>
      <c r="C2250" s="74"/>
      <c r="D2250" s="74"/>
      <c r="E2250" s="74"/>
      <c r="F2250" s="75"/>
      <c r="G2250" s="76"/>
      <c r="H2250" s="77"/>
      <c r="I2250" s="108" t="str">
        <f>IF(B2250="","",_xlfn.XLOOKUP(N2250,#REF!,#REF!))</f>
        <v/>
      </c>
      <c r="J2250" s="105" t="str">
        <f>IF(B2250="","",_xlfn.XLOOKUP(N2250,#REF!,芝麻工资表!B:B))</f>
        <v/>
      </c>
      <c r="K2250" s="105" t="str">
        <f t="shared" si="210"/>
        <v/>
      </c>
      <c r="L2250" s="105" t="str">
        <f t="shared" si="211"/>
        <v/>
      </c>
      <c r="M2250" s="105" t="str">
        <f>IF(Q2250="","",_xlfn.XLOOKUP(Q2250,立项!W:W,立项!H:H))</f>
        <v/>
      </c>
      <c r="N2250" s="109" t="str">
        <f t="shared" si="212"/>
        <v/>
      </c>
      <c r="O2250" s="109" t="str">
        <f t="shared" si="213"/>
        <v/>
      </c>
      <c r="P2250" s="110" t="str">
        <f t="shared" si="214"/>
        <v/>
      </c>
      <c r="Q2250" s="114" t="str">
        <f t="shared" si="215"/>
        <v/>
      </c>
      <c r="R2250" s="82"/>
      <c r="S2250" s="81"/>
      <c r="T2250" s="81"/>
      <c r="U2250" s="81"/>
    </row>
    <row r="2251" s="72" customFormat="1" customHeight="1" spans="2:21">
      <c r="B2251" s="73"/>
      <c r="C2251" s="74"/>
      <c r="D2251" s="74"/>
      <c r="E2251" s="74"/>
      <c r="F2251" s="75"/>
      <c r="G2251" s="76"/>
      <c r="H2251" s="77"/>
      <c r="I2251" s="108" t="str">
        <f>IF(B2251="","",_xlfn.XLOOKUP(N2251,#REF!,#REF!))</f>
        <v/>
      </c>
      <c r="J2251" s="105" t="str">
        <f>IF(B2251="","",_xlfn.XLOOKUP(N2251,#REF!,芝麻工资表!B:B))</f>
        <v/>
      </c>
      <c r="K2251" s="105" t="str">
        <f t="shared" si="210"/>
        <v/>
      </c>
      <c r="L2251" s="105" t="str">
        <f t="shared" si="211"/>
        <v/>
      </c>
      <c r="M2251" s="105" t="str">
        <f>IF(Q2251="","",_xlfn.XLOOKUP(Q2251,立项!W:W,立项!H:H))</f>
        <v/>
      </c>
      <c r="N2251" s="109" t="str">
        <f t="shared" si="212"/>
        <v/>
      </c>
      <c r="O2251" s="109" t="str">
        <f t="shared" si="213"/>
        <v/>
      </c>
      <c r="P2251" s="110" t="str">
        <f t="shared" si="214"/>
        <v/>
      </c>
      <c r="Q2251" s="114" t="str">
        <f t="shared" si="215"/>
        <v/>
      </c>
      <c r="R2251" s="82"/>
      <c r="S2251" s="81"/>
      <c r="T2251" s="81"/>
      <c r="U2251" s="81"/>
    </row>
    <row r="2252" s="72" customFormat="1" customHeight="1" spans="2:21">
      <c r="B2252" s="73"/>
      <c r="C2252" s="74"/>
      <c r="D2252" s="74"/>
      <c r="E2252" s="74"/>
      <c r="F2252" s="75"/>
      <c r="G2252" s="76"/>
      <c r="H2252" s="77"/>
      <c r="I2252" s="108" t="str">
        <f>IF(B2252="","",_xlfn.XLOOKUP(N2252,#REF!,#REF!))</f>
        <v/>
      </c>
      <c r="J2252" s="105" t="str">
        <f>IF(B2252="","",_xlfn.XLOOKUP(N2252,#REF!,芝麻工资表!B:B))</f>
        <v/>
      </c>
      <c r="K2252" s="105" t="str">
        <f t="shared" si="210"/>
        <v/>
      </c>
      <c r="L2252" s="105" t="str">
        <f t="shared" si="211"/>
        <v/>
      </c>
      <c r="M2252" s="105" t="str">
        <f>IF(Q2252="","",_xlfn.XLOOKUP(Q2252,立项!W:W,立项!H:H))</f>
        <v/>
      </c>
      <c r="N2252" s="109" t="str">
        <f t="shared" si="212"/>
        <v/>
      </c>
      <c r="O2252" s="109" t="str">
        <f t="shared" si="213"/>
        <v/>
      </c>
      <c r="P2252" s="110" t="str">
        <f t="shared" si="214"/>
        <v/>
      </c>
      <c r="Q2252" s="114" t="str">
        <f t="shared" si="215"/>
        <v/>
      </c>
      <c r="R2252" s="82"/>
      <c r="S2252" s="81"/>
      <c r="T2252" s="81"/>
      <c r="U2252" s="81"/>
    </row>
    <row r="2253" s="72" customFormat="1" customHeight="1" spans="2:21">
      <c r="B2253" s="73"/>
      <c r="C2253" s="74"/>
      <c r="D2253" s="74"/>
      <c r="E2253" s="74"/>
      <c r="F2253" s="75"/>
      <c r="G2253" s="76"/>
      <c r="H2253" s="77"/>
      <c r="I2253" s="108" t="str">
        <f>IF(B2253="","",_xlfn.XLOOKUP(N2253,#REF!,#REF!))</f>
        <v/>
      </c>
      <c r="J2253" s="105" t="str">
        <f>IF(B2253="","",_xlfn.XLOOKUP(N2253,#REF!,芝麻工资表!B:B))</f>
        <v/>
      </c>
      <c r="K2253" s="105" t="str">
        <f t="shared" si="210"/>
        <v/>
      </c>
      <c r="L2253" s="105" t="str">
        <f t="shared" si="211"/>
        <v/>
      </c>
      <c r="M2253" s="105" t="str">
        <f>IF(Q2253="","",_xlfn.XLOOKUP(Q2253,立项!W:W,立项!H:H))</f>
        <v/>
      </c>
      <c r="N2253" s="109" t="str">
        <f t="shared" si="212"/>
        <v/>
      </c>
      <c r="O2253" s="109" t="str">
        <f t="shared" si="213"/>
        <v/>
      </c>
      <c r="P2253" s="110" t="str">
        <f t="shared" si="214"/>
        <v/>
      </c>
      <c r="Q2253" s="114" t="str">
        <f t="shared" si="215"/>
        <v/>
      </c>
      <c r="R2253" s="82"/>
      <c r="S2253" s="81"/>
      <c r="T2253" s="81"/>
      <c r="U2253" s="81"/>
    </row>
    <row r="2254" s="72" customFormat="1" customHeight="1" spans="2:21">
      <c r="B2254" s="73"/>
      <c r="C2254" s="74"/>
      <c r="D2254" s="74"/>
      <c r="E2254" s="74"/>
      <c r="F2254" s="75"/>
      <c r="G2254" s="76"/>
      <c r="H2254" s="77"/>
      <c r="I2254" s="108" t="str">
        <f>IF(B2254="","",_xlfn.XLOOKUP(N2254,#REF!,#REF!))</f>
        <v/>
      </c>
      <c r="J2254" s="105" t="str">
        <f>IF(B2254="","",_xlfn.XLOOKUP(N2254,#REF!,芝麻工资表!B:B))</f>
        <v/>
      </c>
      <c r="K2254" s="105" t="str">
        <f t="shared" si="210"/>
        <v/>
      </c>
      <c r="L2254" s="105" t="str">
        <f t="shared" si="211"/>
        <v/>
      </c>
      <c r="M2254" s="105" t="str">
        <f>IF(Q2254="","",_xlfn.XLOOKUP(Q2254,立项!W:W,立项!H:H))</f>
        <v/>
      </c>
      <c r="N2254" s="109" t="str">
        <f t="shared" si="212"/>
        <v/>
      </c>
      <c r="O2254" s="109" t="str">
        <f t="shared" si="213"/>
        <v/>
      </c>
      <c r="P2254" s="110" t="str">
        <f t="shared" si="214"/>
        <v/>
      </c>
      <c r="Q2254" s="114" t="str">
        <f t="shared" si="215"/>
        <v/>
      </c>
      <c r="R2254" s="82"/>
      <c r="S2254" s="81"/>
      <c r="T2254" s="81"/>
      <c r="U2254" s="81"/>
    </row>
    <row r="2255" s="72" customFormat="1" customHeight="1" spans="2:21">
      <c r="B2255" s="73"/>
      <c r="C2255" s="74"/>
      <c r="D2255" s="74"/>
      <c r="E2255" s="74"/>
      <c r="F2255" s="75"/>
      <c r="G2255" s="76"/>
      <c r="H2255" s="77"/>
      <c r="I2255" s="108" t="str">
        <f>IF(B2255="","",_xlfn.XLOOKUP(N2255,#REF!,#REF!))</f>
        <v/>
      </c>
      <c r="J2255" s="105" t="str">
        <f>IF(B2255="","",_xlfn.XLOOKUP(N2255,#REF!,芝麻工资表!B:B))</f>
        <v/>
      </c>
      <c r="K2255" s="105" t="str">
        <f t="shared" si="210"/>
        <v/>
      </c>
      <c r="L2255" s="105" t="str">
        <f t="shared" si="211"/>
        <v/>
      </c>
      <c r="M2255" s="105" t="str">
        <f>IF(Q2255="","",_xlfn.XLOOKUP(Q2255,立项!W:W,立项!H:H))</f>
        <v/>
      </c>
      <c r="N2255" s="109" t="str">
        <f t="shared" si="212"/>
        <v/>
      </c>
      <c r="O2255" s="109" t="str">
        <f t="shared" si="213"/>
        <v/>
      </c>
      <c r="P2255" s="110" t="str">
        <f t="shared" si="214"/>
        <v/>
      </c>
      <c r="Q2255" s="114" t="str">
        <f t="shared" si="215"/>
        <v/>
      </c>
      <c r="R2255" s="82"/>
      <c r="S2255" s="81"/>
      <c r="T2255" s="81"/>
      <c r="U2255" s="81"/>
    </row>
    <row r="2256" s="72" customFormat="1" customHeight="1" spans="2:21">
      <c r="B2256" s="73"/>
      <c r="C2256" s="74"/>
      <c r="D2256" s="74"/>
      <c r="E2256" s="74"/>
      <c r="F2256" s="75"/>
      <c r="G2256" s="76"/>
      <c r="H2256" s="77"/>
      <c r="I2256" s="108" t="str">
        <f>IF(B2256="","",_xlfn.XLOOKUP(N2256,#REF!,#REF!))</f>
        <v/>
      </c>
      <c r="J2256" s="105" t="str">
        <f>IF(B2256="","",_xlfn.XLOOKUP(N2256,#REF!,芝麻工资表!B:B))</f>
        <v/>
      </c>
      <c r="K2256" s="105" t="str">
        <f t="shared" si="210"/>
        <v/>
      </c>
      <c r="L2256" s="105" t="str">
        <f t="shared" si="211"/>
        <v/>
      </c>
      <c r="M2256" s="105" t="str">
        <f>IF(Q2256="","",_xlfn.XLOOKUP(Q2256,立项!W:W,立项!H:H))</f>
        <v/>
      </c>
      <c r="N2256" s="109" t="str">
        <f t="shared" si="212"/>
        <v/>
      </c>
      <c r="O2256" s="109" t="str">
        <f t="shared" si="213"/>
        <v/>
      </c>
      <c r="P2256" s="110" t="str">
        <f t="shared" si="214"/>
        <v/>
      </c>
      <c r="Q2256" s="114" t="str">
        <f t="shared" si="215"/>
        <v/>
      </c>
      <c r="R2256" s="82"/>
      <c r="S2256" s="81"/>
      <c r="T2256" s="81"/>
      <c r="U2256" s="81"/>
    </row>
    <row r="2257" s="72" customFormat="1" customHeight="1" spans="2:21">
      <c r="B2257" s="73"/>
      <c r="C2257" s="74"/>
      <c r="D2257" s="74"/>
      <c r="E2257" s="74"/>
      <c r="F2257" s="75"/>
      <c r="G2257" s="76"/>
      <c r="H2257" s="77"/>
      <c r="I2257" s="108" t="str">
        <f>IF(B2257="","",_xlfn.XLOOKUP(N2257,#REF!,#REF!))</f>
        <v/>
      </c>
      <c r="J2257" s="105" t="str">
        <f>IF(B2257="","",_xlfn.XLOOKUP(N2257,#REF!,芝麻工资表!B:B))</f>
        <v/>
      </c>
      <c r="K2257" s="105" t="str">
        <f t="shared" si="210"/>
        <v/>
      </c>
      <c r="L2257" s="105" t="str">
        <f t="shared" si="211"/>
        <v/>
      </c>
      <c r="M2257" s="105" t="str">
        <f>IF(Q2257="","",_xlfn.XLOOKUP(Q2257,立项!W:W,立项!H:H))</f>
        <v/>
      </c>
      <c r="N2257" s="109" t="str">
        <f t="shared" si="212"/>
        <v/>
      </c>
      <c r="O2257" s="109" t="str">
        <f t="shared" si="213"/>
        <v/>
      </c>
      <c r="P2257" s="110" t="str">
        <f t="shared" si="214"/>
        <v/>
      </c>
      <c r="Q2257" s="114" t="str">
        <f t="shared" si="215"/>
        <v/>
      </c>
      <c r="R2257" s="82"/>
      <c r="S2257" s="81"/>
      <c r="T2257" s="81"/>
      <c r="U2257" s="81"/>
    </row>
    <row r="2258" s="72" customFormat="1" customHeight="1" spans="2:21">
      <c r="B2258" s="73"/>
      <c r="C2258" s="74"/>
      <c r="D2258" s="74"/>
      <c r="E2258" s="74"/>
      <c r="F2258" s="75"/>
      <c r="G2258" s="76"/>
      <c r="H2258" s="77"/>
      <c r="I2258" s="108" t="str">
        <f>IF(B2258="","",_xlfn.XLOOKUP(N2258,#REF!,#REF!))</f>
        <v/>
      </c>
      <c r="J2258" s="105" t="str">
        <f>IF(B2258="","",_xlfn.XLOOKUP(N2258,#REF!,芝麻工资表!B:B))</f>
        <v/>
      </c>
      <c r="K2258" s="105" t="str">
        <f t="shared" si="210"/>
        <v/>
      </c>
      <c r="L2258" s="105" t="str">
        <f t="shared" si="211"/>
        <v/>
      </c>
      <c r="M2258" s="105" t="str">
        <f>IF(Q2258="","",_xlfn.XLOOKUP(Q2258,立项!W:W,立项!H:H))</f>
        <v/>
      </c>
      <c r="N2258" s="109" t="str">
        <f t="shared" si="212"/>
        <v/>
      </c>
      <c r="O2258" s="109" t="str">
        <f t="shared" si="213"/>
        <v/>
      </c>
      <c r="P2258" s="110" t="str">
        <f t="shared" si="214"/>
        <v/>
      </c>
      <c r="Q2258" s="114" t="str">
        <f t="shared" si="215"/>
        <v/>
      </c>
      <c r="R2258" s="82"/>
      <c r="S2258" s="81"/>
      <c r="T2258" s="81"/>
      <c r="U2258" s="81"/>
    </row>
    <row r="2259" s="72" customFormat="1" customHeight="1" spans="2:21">
      <c r="B2259" s="73"/>
      <c r="C2259" s="74"/>
      <c r="D2259" s="74"/>
      <c r="E2259" s="74"/>
      <c r="F2259" s="75"/>
      <c r="G2259" s="76"/>
      <c r="H2259" s="77"/>
      <c r="I2259" s="108" t="str">
        <f>IF(B2259="","",_xlfn.XLOOKUP(N2259,#REF!,#REF!))</f>
        <v/>
      </c>
      <c r="J2259" s="105" t="str">
        <f>IF(B2259="","",_xlfn.XLOOKUP(N2259,#REF!,芝麻工资表!B:B))</f>
        <v/>
      </c>
      <c r="K2259" s="105" t="str">
        <f t="shared" si="210"/>
        <v/>
      </c>
      <c r="L2259" s="105" t="str">
        <f t="shared" si="211"/>
        <v/>
      </c>
      <c r="M2259" s="105" t="str">
        <f>IF(Q2259="","",_xlfn.XLOOKUP(Q2259,立项!W:W,立项!H:H))</f>
        <v/>
      </c>
      <c r="N2259" s="109" t="str">
        <f t="shared" si="212"/>
        <v/>
      </c>
      <c r="O2259" s="109" t="str">
        <f t="shared" si="213"/>
        <v/>
      </c>
      <c r="P2259" s="110" t="str">
        <f t="shared" si="214"/>
        <v/>
      </c>
      <c r="Q2259" s="114" t="str">
        <f t="shared" si="215"/>
        <v/>
      </c>
      <c r="R2259" s="82"/>
      <c r="S2259" s="81"/>
      <c r="T2259" s="81"/>
      <c r="U2259" s="81"/>
    </row>
    <row r="2260" s="72" customFormat="1" customHeight="1" spans="2:21">
      <c r="B2260" s="73"/>
      <c r="C2260" s="74"/>
      <c r="D2260" s="74"/>
      <c r="E2260" s="74"/>
      <c r="F2260" s="75"/>
      <c r="G2260" s="76"/>
      <c r="H2260" s="77"/>
      <c r="I2260" s="108" t="str">
        <f>IF(B2260="","",_xlfn.XLOOKUP(N2260,#REF!,#REF!))</f>
        <v/>
      </c>
      <c r="J2260" s="105" t="str">
        <f>IF(B2260="","",_xlfn.XLOOKUP(N2260,#REF!,芝麻工资表!B:B))</f>
        <v/>
      </c>
      <c r="K2260" s="105" t="str">
        <f t="shared" si="210"/>
        <v/>
      </c>
      <c r="L2260" s="105" t="str">
        <f t="shared" si="211"/>
        <v/>
      </c>
      <c r="M2260" s="105" t="str">
        <f>IF(Q2260="","",_xlfn.XLOOKUP(Q2260,立项!W:W,立项!H:H))</f>
        <v/>
      </c>
      <c r="N2260" s="109" t="str">
        <f t="shared" si="212"/>
        <v/>
      </c>
      <c r="O2260" s="109" t="str">
        <f t="shared" si="213"/>
        <v/>
      </c>
      <c r="P2260" s="110" t="str">
        <f t="shared" si="214"/>
        <v/>
      </c>
      <c r="Q2260" s="114" t="str">
        <f t="shared" si="215"/>
        <v/>
      </c>
      <c r="R2260" s="82"/>
      <c r="S2260" s="81"/>
      <c r="T2260" s="81"/>
      <c r="U2260" s="81"/>
    </row>
    <row r="2261" s="72" customFormat="1" customHeight="1" spans="2:21">
      <c r="B2261" s="73"/>
      <c r="C2261" s="74"/>
      <c r="D2261" s="74"/>
      <c r="E2261" s="74"/>
      <c r="F2261" s="75"/>
      <c r="G2261" s="76"/>
      <c r="H2261" s="77"/>
      <c r="I2261" s="108" t="str">
        <f>IF(B2261="","",_xlfn.XLOOKUP(N2261,#REF!,#REF!))</f>
        <v/>
      </c>
      <c r="J2261" s="105" t="str">
        <f>IF(B2261="","",_xlfn.XLOOKUP(N2261,#REF!,芝麻工资表!B:B))</f>
        <v/>
      </c>
      <c r="K2261" s="105" t="str">
        <f t="shared" si="210"/>
        <v/>
      </c>
      <c r="L2261" s="105" t="str">
        <f t="shared" si="211"/>
        <v/>
      </c>
      <c r="M2261" s="105" t="str">
        <f>IF(Q2261="","",_xlfn.XLOOKUP(Q2261,立项!W:W,立项!H:H))</f>
        <v/>
      </c>
      <c r="N2261" s="109" t="str">
        <f t="shared" si="212"/>
        <v/>
      </c>
      <c r="O2261" s="109" t="str">
        <f t="shared" si="213"/>
        <v/>
      </c>
      <c r="P2261" s="110" t="str">
        <f t="shared" si="214"/>
        <v/>
      </c>
      <c r="Q2261" s="114" t="str">
        <f t="shared" si="215"/>
        <v/>
      </c>
      <c r="R2261" s="82"/>
      <c r="S2261" s="81"/>
      <c r="T2261" s="81"/>
      <c r="U2261" s="81"/>
    </row>
    <row r="2262" s="72" customFormat="1" customHeight="1" spans="2:21">
      <c r="B2262" s="73"/>
      <c r="C2262" s="74"/>
      <c r="D2262" s="74"/>
      <c r="E2262" s="74"/>
      <c r="F2262" s="75"/>
      <c r="G2262" s="76"/>
      <c r="H2262" s="77"/>
      <c r="I2262" s="108" t="str">
        <f>IF(B2262="","",_xlfn.XLOOKUP(N2262,#REF!,#REF!))</f>
        <v/>
      </c>
      <c r="J2262" s="105" t="str">
        <f>IF(B2262="","",_xlfn.XLOOKUP(N2262,#REF!,芝麻工资表!B:B))</f>
        <v/>
      </c>
      <c r="K2262" s="105" t="str">
        <f t="shared" si="210"/>
        <v/>
      </c>
      <c r="L2262" s="105" t="str">
        <f t="shared" si="211"/>
        <v/>
      </c>
      <c r="M2262" s="105" t="str">
        <f>IF(Q2262="","",_xlfn.XLOOKUP(Q2262,立项!W:W,立项!H:H))</f>
        <v/>
      </c>
      <c r="N2262" s="109" t="str">
        <f t="shared" si="212"/>
        <v/>
      </c>
      <c r="O2262" s="109" t="str">
        <f t="shared" si="213"/>
        <v/>
      </c>
      <c r="P2262" s="110" t="str">
        <f t="shared" si="214"/>
        <v/>
      </c>
      <c r="Q2262" s="114" t="str">
        <f t="shared" si="215"/>
        <v/>
      </c>
      <c r="R2262" s="82"/>
      <c r="S2262" s="81"/>
      <c r="T2262" s="81"/>
      <c r="U2262" s="81"/>
    </row>
    <row r="2263" s="72" customFormat="1" customHeight="1" spans="2:21">
      <c r="B2263" s="73"/>
      <c r="C2263" s="74"/>
      <c r="D2263" s="74"/>
      <c r="E2263" s="74"/>
      <c r="F2263" s="75"/>
      <c r="G2263" s="76"/>
      <c r="H2263" s="77"/>
      <c r="I2263" s="108" t="str">
        <f>IF(B2263="","",_xlfn.XLOOKUP(N2263,#REF!,#REF!))</f>
        <v/>
      </c>
      <c r="J2263" s="105" t="str">
        <f>IF(B2263="","",_xlfn.XLOOKUP(N2263,#REF!,芝麻工资表!B:B))</f>
        <v/>
      </c>
      <c r="K2263" s="105" t="str">
        <f t="shared" si="210"/>
        <v/>
      </c>
      <c r="L2263" s="105" t="str">
        <f t="shared" si="211"/>
        <v/>
      </c>
      <c r="M2263" s="105" t="str">
        <f>IF(Q2263="","",_xlfn.XLOOKUP(Q2263,立项!W:W,立项!H:H))</f>
        <v/>
      </c>
      <c r="N2263" s="109" t="str">
        <f t="shared" si="212"/>
        <v/>
      </c>
      <c r="O2263" s="109" t="str">
        <f t="shared" si="213"/>
        <v/>
      </c>
      <c r="P2263" s="110" t="str">
        <f t="shared" si="214"/>
        <v/>
      </c>
      <c r="Q2263" s="114" t="str">
        <f t="shared" si="215"/>
        <v/>
      </c>
      <c r="R2263" s="82"/>
      <c r="S2263" s="81"/>
      <c r="T2263" s="81"/>
      <c r="U2263" s="81"/>
    </row>
    <row r="2264" s="72" customFormat="1" customHeight="1" spans="2:21">
      <c r="B2264" s="73"/>
      <c r="C2264" s="74"/>
      <c r="D2264" s="74"/>
      <c r="E2264" s="74"/>
      <c r="F2264" s="75"/>
      <c r="G2264" s="76"/>
      <c r="H2264" s="77"/>
      <c r="I2264" s="108" t="str">
        <f>IF(B2264="","",_xlfn.XLOOKUP(N2264,#REF!,#REF!))</f>
        <v/>
      </c>
      <c r="J2264" s="105" t="str">
        <f>IF(B2264="","",_xlfn.XLOOKUP(N2264,#REF!,芝麻工资表!B:B))</f>
        <v/>
      </c>
      <c r="K2264" s="105" t="str">
        <f t="shared" si="210"/>
        <v/>
      </c>
      <c r="L2264" s="105" t="str">
        <f t="shared" si="211"/>
        <v/>
      </c>
      <c r="M2264" s="105" t="str">
        <f>IF(Q2264="","",_xlfn.XLOOKUP(Q2264,立项!W:W,立项!H:H))</f>
        <v/>
      </c>
      <c r="N2264" s="109" t="str">
        <f t="shared" si="212"/>
        <v/>
      </c>
      <c r="O2264" s="109" t="str">
        <f t="shared" si="213"/>
        <v/>
      </c>
      <c r="P2264" s="110" t="str">
        <f t="shared" si="214"/>
        <v/>
      </c>
      <c r="Q2264" s="114" t="str">
        <f t="shared" si="215"/>
        <v/>
      </c>
      <c r="R2264" s="82"/>
      <c r="S2264" s="81"/>
      <c r="T2264" s="81"/>
      <c r="U2264" s="81"/>
    </row>
    <row r="2265" s="72" customFormat="1" customHeight="1" spans="2:21">
      <c r="B2265" s="73"/>
      <c r="C2265" s="74"/>
      <c r="D2265" s="74"/>
      <c r="E2265" s="74"/>
      <c r="F2265" s="75"/>
      <c r="G2265" s="76"/>
      <c r="H2265" s="77"/>
      <c r="I2265" s="108" t="str">
        <f>IF(B2265="","",_xlfn.XLOOKUP(N2265,#REF!,#REF!))</f>
        <v/>
      </c>
      <c r="J2265" s="105" t="str">
        <f>IF(B2265="","",_xlfn.XLOOKUP(N2265,#REF!,芝麻工资表!B:B))</f>
        <v/>
      </c>
      <c r="K2265" s="105" t="str">
        <f t="shared" si="210"/>
        <v/>
      </c>
      <c r="L2265" s="105" t="str">
        <f t="shared" si="211"/>
        <v/>
      </c>
      <c r="M2265" s="105" t="str">
        <f>IF(Q2265="","",_xlfn.XLOOKUP(Q2265,立项!W:W,立项!H:H))</f>
        <v/>
      </c>
      <c r="N2265" s="109" t="str">
        <f t="shared" si="212"/>
        <v/>
      </c>
      <c r="O2265" s="109" t="str">
        <f t="shared" si="213"/>
        <v/>
      </c>
      <c r="P2265" s="110" t="str">
        <f t="shared" si="214"/>
        <v/>
      </c>
      <c r="Q2265" s="114" t="str">
        <f t="shared" si="215"/>
        <v/>
      </c>
      <c r="R2265" s="82"/>
      <c r="S2265" s="81"/>
      <c r="T2265" s="81"/>
      <c r="U2265" s="81"/>
    </row>
    <row r="2266" s="72" customFormat="1" customHeight="1" spans="2:21">
      <c r="B2266" s="73"/>
      <c r="C2266" s="74"/>
      <c r="D2266" s="74"/>
      <c r="E2266" s="74"/>
      <c r="F2266" s="75"/>
      <c r="G2266" s="76"/>
      <c r="H2266" s="77"/>
      <c r="I2266" s="108" t="str">
        <f>IF(B2266="","",_xlfn.XLOOKUP(N2266,#REF!,#REF!))</f>
        <v/>
      </c>
      <c r="J2266" s="105" t="str">
        <f>IF(B2266="","",_xlfn.XLOOKUP(N2266,#REF!,芝麻工资表!B:B))</f>
        <v/>
      </c>
      <c r="K2266" s="105" t="str">
        <f t="shared" si="210"/>
        <v/>
      </c>
      <c r="L2266" s="105" t="str">
        <f t="shared" si="211"/>
        <v/>
      </c>
      <c r="M2266" s="105" t="str">
        <f>IF(Q2266="","",_xlfn.XLOOKUP(Q2266,立项!W:W,立项!H:H))</f>
        <v/>
      </c>
      <c r="N2266" s="109" t="str">
        <f t="shared" si="212"/>
        <v/>
      </c>
      <c r="O2266" s="109" t="str">
        <f t="shared" si="213"/>
        <v/>
      </c>
      <c r="P2266" s="110" t="str">
        <f t="shared" si="214"/>
        <v/>
      </c>
      <c r="Q2266" s="114" t="str">
        <f t="shared" si="215"/>
        <v/>
      </c>
      <c r="R2266" s="82"/>
      <c r="S2266" s="81"/>
      <c r="T2266" s="81"/>
      <c r="U2266" s="81"/>
    </row>
    <row r="2267" s="72" customFormat="1" customHeight="1" spans="2:21">
      <c r="B2267" s="73"/>
      <c r="C2267" s="74"/>
      <c r="D2267" s="74"/>
      <c r="E2267" s="74"/>
      <c r="F2267" s="75"/>
      <c r="G2267" s="76"/>
      <c r="H2267" s="77"/>
      <c r="I2267" s="108" t="str">
        <f>IF(B2267="","",_xlfn.XLOOKUP(N2267,#REF!,#REF!))</f>
        <v/>
      </c>
      <c r="J2267" s="105" t="str">
        <f>IF(B2267="","",_xlfn.XLOOKUP(N2267,#REF!,芝麻工资表!B:B))</f>
        <v/>
      </c>
      <c r="K2267" s="105" t="str">
        <f t="shared" si="210"/>
        <v/>
      </c>
      <c r="L2267" s="105" t="str">
        <f t="shared" si="211"/>
        <v/>
      </c>
      <c r="M2267" s="105" t="str">
        <f>IF(Q2267="","",_xlfn.XLOOKUP(Q2267,立项!W:W,立项!H:H))</f>
        <v/>
      </c>
      <c r="N2267" s="109" t="str">
        <f t="shared" si="212"/>
        <v/>
      </c>
      <c r="O2267" s="109" t="str">
        <f t="shared" si="213"/>
        <v/>
      </c>
      <c r="P2267" s="110" t="str">
        <f t="shared" si="214"/>
        <v/>
      </c>
      <c r="Q2267" s="114" t="str">
        <f t="shared" si="215"/>
        <v/>
      </c>
      <c r="R2267" s="82"/>
      <c r="S2267" s="81"/>
      <c r="T2267" s="81"/>
      <c r="U2267" s="81"/>
    </row>
    <row r="2268" s="72" customFormat="1" customHeight="1" spans="2:21">
      <c r="B2268" s="73"/>
      <c r="C2268" s="74"/>
      <c r="D2268" s="74"/>
      <c r="E2268" s="74"/>
      <c r="F2268" s="75"/>
      <c r="G2268" s="76"/>
      <c r="H2268" s="77"/>
      <c r="I2268" s="108" t="str">
        <f>IF(B2268="","",_xlfn.XLOOKUP(N2268,#REF!,#REF!))</f>
        <v/>
      </c>
      <c r="J2268" s="105" t="str">
        <f>IF(B2268="","",_xlfn.XLOOKUP(N2268,#REF!,芝麻工资表!B:B))</f>
        <v/>
      </c>
      <c r="K2268" s="105" t="str">
        <f t="shared" si="210"/>
        <v/>
      </c>
      <c r="L2268" s="105" t="str">
        <f t="shared" si="211"/>
        <v/>
      </c>
      <c r="M2268" s="105" t="str">
        <f>IF(Q2268="","",_xlfn.XLOOKUP(Q2268,立项!W:W,立项!H:H))</f>
        <v/>
      </c>
      <c r="N2268" s="109" t="str">
        <f t="shared" si="212"/>
        <v/>
      </c>
      <c r="O2268" s="109" t="str">
        <f t="shared" si="213"/>
        <v/>
      </c>
      <c r="P2268" s="110" t="str">
        <f t="shared" si="214"/>
        <v/>
      </c>
      <c r="Q2268" s="114" t="str">
        <f t="shared" si="215"/>
        <v/>
      </c>
      <c r="R2268" s="82"/>
      <c r="S2268" s="81"/>
      <c r="T2268" s="81"/>
      <c r="U2268" s="81"/>
    </row>
    <row r="2269" s="72" customFormat="1" customHeight="1" spans="2:21">
      <c r="B2269" s="73"/>
      <c r="C2269" s="74"/>
      <c r="D2269" s="74"/>
      <c r="E2269" s="74"/>
      <c r="F2269" s="75"/>
      <c r="G2269" s="76"/>
      <c r="H2269" s="77"/>
      <c r="I2269" s="108" t="str">
        <f>IF(B2269="","",_xlfn.XLOOKUP(N2269,#REF!,#REF!))</f>
        <v/>
      </c>
      <c r="J2269" s="105" t="str">
        <f>IF(B2269="","",_xlfn.XLOOKUP(N2269,#REF!,芝麻工资表!B:B))</f>
        <v/>
      </c>
      <c r="K2269" s="105" t="str">
        <f t="shared" si="210"/>
        <v/>
      </c>
      <c r="L2269" s="105" t="str">
        <f t="shared" si="211"/>
        <v/>
      </c>
      <c r="M2269" s="105" t="str">
        <f>IF(Q2269="","",_xlfn.XLOOKUP(Q2269,立项!W:W,立项!H:H))</f>
        <v/>
      </c>
      <c r="N2269" s="109" t="str">
        <f t="shared" si="212"/>
        <v/>
      </c>
      <c r="O2269" s="109" t="str">
        <f t="shared" si="213"/>
        <v/>
      </c>
      <c r="P2269" s="110" t="str">
        <f t="shared" si="214"/>
        <v/>
      </c>
      <c r="Q2269" s="114" t="str">
        <f t="shared" si="215"/>
        <v/>
      </c>
      <c r="R2269" s="82"/>
      <c r="S2269" s="81"/>
      <c r="T2269" s="81"/>
      <c r="U2269" s="81"/>
    </row>
    <row r="2270" s="72" customFormat="1" customHeight="1" spans="2:21">
      <c r="B2270" s="73"/>
      <c r="C2270" s="74"/>
      <c r="D2270" s="74"/>
      <c r="E2270" s="74"/>
      <c r="F2270" s="75"/>
      <c r="G2270" s="76"/>
      <c r="H2270" s="77"/>
      <c r="I2270" s="108" t="str">
        <f>IF(B2270="","",_xlfn.XLOOKUP(N2270,#REF!,#REF!))</f>
        <v/>
      </c>
      <c r="J2270" s="105" t="str">
        <f>IF(B2270="","",_xlfn.XLOOKUP(N2270,#REF!,芝麻工资表!B:B))</f>
        <v/>
      </c>
      <c r="K2270" s="105" t="str">
        <f t="shared" si="210"/>
        <v/>
      </c>
      <c r="L2270" s="105" t="str">
        <f t="shared" si="211"/>
        <v/>
      </c>
      <c r="M2270" s="105" t="str">
        <f>IF(Q2270="","",_xlfn.XLOOKUP(Q2270,立项!W:W,立项!H:H))</f>
        <v/>
      </c>
      <c r="N2270" s="109" t="str">
        <f t="shared" si="212"/>
        <v/>
      </c>
      <c r="O2270" s="109" t="str">
        <f t="shared" si="213"/>
        <v/>
      </c>
      <c r="P2270" s="110" t="str">
        <f t="shared" si="214"/>
        <v/>
      </c>
      <c r="Q2270" s="114" t="str">
        <f t="shared" si="215"/>
        <v/>
      </c>
      <c r="R2270" s="82"/>
      <c r="S2270" s="81"/>
      <c r="T2270" s="81"/>
      <c r="U2270" s="81"/>
    </row>
    <row r="2271" s="72" customFormat="1" customHeight="1" spans="2:21">
      <c r="B2271" s="73"/>
      <c r="C2271" s="74"/>
      <c r="D2271" s="74"/>
      <c r="E2271" s="74"/>
      <c r="F2271" s="75"/>
      <c r="G2271" s="76"/>
      <c r="H2271" s="77"/>
      <c r="I2271" s="108" t="str">
        <f>IF(B2271="","",_xlfn.XLOOKUP(N2271,#REF!,#REF!))</f>
        <v/>
      </c>
      <c r="J2271" s="105" t="str">
        <f>IF(B2271="","",_xlfn.XLOOKUP(N2271,#REF!,芝麻工资表!B:B))</f>
        <v/>
      </c>
      <c r="K2271" s="105" t="str">
        <f t="shared" si="210"/>
        <v/>
      </c>
      <c r="L2271" s="105" t="str">
        <f t="shared" si="211"/>
        <v/>
      </c>
      <c r="M2271" s="105" t="str">
        <f>IF(Q2271="","",_xlfn.XLOOKUP(Q2271,立项!W:W,立项!H:H))</f>
        <v/>
      </c>
      <c r="N2271" s="109" t="str">
        <f t="shared" si="212"/>
        <v/>
      </c>
      <c r="O2271" s="109" t="str">
        <f t="shared" si="213"/>
        <v/>
      </c>
      <c r="P2271" s="110" t="str">
        <f t="shared" si="214"/>
        <v/>
      </c>
      <c r="Q2271" s="114" t="str">
        <f t="shared" si="215"/>
        <v/>
      </c>
      <c r="R2271" s="82"/>
      <c r="S2271" s="81"/>
      <c r="T2271" s="81"/>
      <c r="U2271" s="81"/>
    </row>
    <row r="2272" s="72" customFormat="1" customHeight="1" spans="2:21">
      <c r="B2272" s="73"/>
      <c r="C2272" s="74"/>
      <c r="D2272" s="74"/>
      <c r="E2272" s="74"/>
      <c r="F2272" s="75"/>
      <c r="G2272" s="76"/>
      <c r="H2272" s="77"/>
      <c r="I2272" s="108" t="str">
        <f>IF(B2272="","",_xlfn.XLOOKUP(N2272,#REF!,#REF!))</f>
        <v/>
      </c>
      <c r="J2272" s="105" t="str">
        <f>IF(B2272="","",_xlfn.XLOOKUP(N2272,#REF!,芝麻工资表!B:B))</f>
        <v/>
      </c>
      <c r="K2272" s="105" t="str">
        <f t="shared" si="210"/>
        <v/>
      </c>
      <c r="L2272" s="105" t="str">
        <f t="shared" si="211"/>
        <v/>
      </c>
      <c r="M2272" s="105" t="str">
        <f>IF(Q2272="","",_xlfn.XLOOKUP(Q2272,立项!W:W,立项!H:H))</f>
        <v/>
      </c>
      <c r="N2272" s="109" t="str">
        <f t="shared" si="212"/>
        <v/>
      </c>
      <c r="O2272" s="109" t="str">
        <f t="shared" si="213"/>
        <v/>
      </c>
      <c r="P2272" s="110" t="str">
        <f t="shared" si="214"/>
        <v/>
      </c>
      <c r="Q2272" s="114" t="str">
        <f t="shared" si="215"/>
        <v/>
      </c>
      <c r="R2272" s="82"/>
      <c r="S2272" s="81"/>
      <c r="T2272" s="81"/>
      <c r="U2272" s="81"/>
    </row>
    <row r="2273" s="72" customFormat="1" customHeight="1" spans="2:21">
      <c r="B2273" s="73"/>
      <c r="C2273" s="74"/>
      <c r="D2273" s="74"/>
      <c r="E2273" s="74"/>
      <c r="F2273" s="75"/>
      <c r="G2273" s="76"/>
      <c r="H2273" s="77"/>
      <c r="I2273" s="108" t="str">
        <f>IF(B2273="","",_xlfn.XLOOKUP(N2273,#REF!,#REF!))</f>
        <v/>
      </c>
      <c r="J2273" s="105" t="str">
        <f>IF(B2273="","",_xlfn.XLOOKUP(N2273,#REF!,芝麻工资表!B:B))</f>
        <v/>
      </c>
      <c r="K2273" s="105" t="str">
        <f t="shared" si="210"/>
        <v/>
      </c>
      <c r="L2273" s="105" t="str">
        <f t="shared" si="211"/>
        <v/>
      </c>
      <c r="M2273" s="105" t="str">
        <f>IF(Q2273="","",_xlfn.XLOOKUP(Q2273,立项!W:W,立项!H:H))</f>
        <v/>
      </c>
      <c r="N2273" s="109" t="str">
        <f t="shared" si="212"/>
        <v/>
      </c>
      <c r="O2273" s="109" t="str">
        <f t="shared" si="213"/>
        <v/>
      </c>
      <c r="P2273" s="110" t="str">
        <f t="shared" si="214"/>
        <v/>
      </c>
      <c r="Q2273" s="114" t="str">
        <f t="shared" si="215"/>
        <v/>
      </c>
      <c r="R2273" s="82"/>
      <c r="S2273" s="81"/>
      <c r="T2273" s="81"/>
      <c r="U2273" s="81"/>
    </row>
    <row r="2274" s="72" customFormat="1" customHeight="1" spans="2:21">
      <c r="B2274" s="73"/>
      <c r="C2274" s="74"/>
      <c r="D2274" s="74"/>
      <c r="E2274" s="74"/>
      <c r="F2274" s="75"/>
      <c r="G2274" s="76"/>
      <c r="H2274" s="77"/>
      <c r="I2274" s="108" t="str">
        <f>IF(B2274="","",_xlfn.XLOOKUP(N2274,#REF!,#REF!))</f>
        <v/>
      </c>
      <c r="J2274" s="105" t="str">
        <f>IF(B2274="","",_xlfn.XLOOKUP(N2274,#REF!,芝麻工资表!B:B))</f>
        <v/>
      </c>
      <c r="K2274" s="105" t="str">
        <f t="shared" si="210"/>
        <v/>
      </c>
      <c r="L2274" s="105" t="str">
        <f t="shared" si="211"/>
        <v/>
      </c>
      <c r="M2274" s="105" t="str">
        <f>IF(Q2274="","",_xlfn.XLOOKUP(Q2274,立项!W:W,立项!H:H))</f>
        <v/>
      </c>
      <c r="N2274" s="109" t="str">
        <f t="shared" si="212"/>
        <v/>
      </c>
      <c r="O2274" s="109" t="str">
        <f t="shared" si="213"/>
        <v/>
      </c>
      <c r="P2274" s="110" t="str">
        <f t="shared" si="214"/>
        <v/>
      </c>
      <c r="Q2274" s="114" t="str">
        <f t="shared" si="215"/>
        <v/>
      </c>
      <c r="R2274" s="82"/>
      <c r="S2274" s="81"/>
      <c r="T2274" s="81"/>
      <c r="U2274" s="81"/>
    </row>
    <row r="2275" s="72" customFormat="1" customHeight="1" spans="2:21">
      <c r="B2275" s="73"/>
      <c r="C2275" s="74"/>
      <c r="D2275" s="74"/>
      <c r="E2275" s="74"/>
      <c r="F2275" s="75"/>
      <c r="G2275" s="76"/>
      <c r="H2275" s="77"/>
      <c r="I2275" s="108" t="str">
        <f>IF(B2275="","",_xlfn.XLOOKUP(N2275,#REF!,#REF!))</f>
        <v/>
      </c>
      <c r="J2275" s="105" t="str">
        <f>IF(B2275="","",_xlfn.XLOOKUP(N2275,#REF!,芝麻工资表!B:B))</f>
        <v/>
      </c>
      <c r="K2275" s="105" t="str">
        <f t="shared" si="210"/>
        <v/>
      </c>
      <c r="L2275" s="105" t="str">
        <f t="shared" si="211"/>
        <v/>
      </c>
      <c r="M2275" s="105" t="str">
        <f>IF(Q2275="","",_xlfn.XLOOKUP(Q2275,立项!W:W,立项!H:H))</f>
        <v/>
      </c>
      <c r="N2275" s="109" t="str">
        <f t="shared" si="212"/>
        <v/>
      </c>
      <c r="O2275" s="109" t="str">
        <f t="shared" si="213"/>
        <v/>
      </c>
      <c r="P2275" s="110" t="str">
        <f t="shared" si="214"/>
        <v/>
      </c>
      <c r="Q2275" s="114" t="str">
        <f t="shared" si="215"/>
        <v/>
      </c>
      <c r="R2275" s="82"/>
      <c r="S2275" s="81"/>
      <c r="T2275" s="81"/>
      <c r="U2275" s="81"/>
    </row>
    <row r="2276" s="72" customFormat="1" customHeight="1" spans="2:21">
      <c r="B2276" s="73"/>
      <c r="C2276" s="74"/>
      <c r="D2276" s="74"/>
      <c r="E2276" s="74"/>
      <c r="F2276" s="75"/>
      <c r="G2276" s="76"/>
      <c r="H2276" s="77"/>
      <c r="I2276" s="108" t="str">
        <f>IF(B2276="","",_xlfn.XLOOKUP(N2276,#REF!,#REF!))</f>
        <v/>
      </c>
      <c r="J2276" s="105" t="str">
        <f>IF(B2276="","",_xlfn.XLOOKUP(N2276,#REF!,芝麻工资表!B:B))</f>
        <v/>
      </c>
      <c r="K2276" s="105" t="str">
        <f t="shared" si="210"/>
        <v/>
      </c>
      <c r="L2276" s="105" t="str">
        <f t="shared" si="211"/>
        <v/>
      </c>
      <c r="M2276" s="105" t="str">
        <f>IF(Q2276="","",_xlfn.XLOOKUP(Q2276,立项!W:W,立项!H:H))</f>
        <v/>
      </c>
      <c r="N2276" s="109" t="str">
        <f t="shared" si="212"/>
        <v/>
      </c>
      <c r="O2276" s="109" t="str">
        <f t="shared" si="213"/>
        <v/>
      </c>
      <c r="P2276" s="110" t="str">
        <f t="shared" si="214"/>
        <v/>
      </c>
      <c r="Q2276" s="114" t="str">
        <f t="shared" si="215"/>
        <v/>
      </c>
      <c r="R2276" s="82"/>
      <c r="S2276" s="81"/>
      <c r="T2276" s="81"/>
      <c r="U2276" s="81"/>
    </row>
    <row r="2277" s="72" customFormat="1" customHeight="1" spans="2:21">
      <c r="B2277" s="73"/>
      <c r="C2277" s="74"/>
      <c r="D2277" s="74"/>
      <c r="E2277" s="74"/>
      <c r="F2277" s="75"/>
      <c r="G2277" s="76"/>
      <c r="H2277" s="77"/>
      <c r="I2277" s="108" t="str">
        <f>IF(B2277="","",_xlfn.XLOOKUP(N2277,#REF!,#REF!))</f>
        <v/>
      </c>
      <c r="J2277" s="105" t="str">
        <f>IF(B2277="","",_xlfn.XLOOKUP(N2277,#REF!,芝麻工资表!B:B))</f>
        <v/>
      </c>
      <c r="K2277" s="105" t="str">
        <f t="shared" si="210"/>
        <v/>
      </c>
      <c r="L2277" s="105" t="str">
        <f t="shared" si="211"/>
        <v/>
      </c>
      <c r="M2277" s="105" t="str">
        <f>IF(Q2277="","",_xlfn.XLOOKUP(Q2277,立项!W:W,立项!H:H))</f>
        <v/>
      </c>
      <c r="N2277" s="109" t="str">
        <f t="shared" si="212"/>
        <v/>
      </c>
      <c r="O2277" s="109" t="str">
        <f t="shared" si="213"/>
        <v/>
      </c>
      <c r="P2277" s="110" t="str">
        <f t="shared" si="214"/>
        <v/>
      </c>
      <c r="Q2277" s="114" t="str">
        <f t="shared" si="215"/>
        <v/>
      </c>
      <c r="R2277" s="82"/>
      <c r="S2277" s="81"/>
      <c r="T2277" s="81"/>
      <c r="U2277" s="81"/>
    </row>
    <row r="2278" s="72" customFormat="1" customHeight="1" spans="2:21">
      <c r="B2278" s="73"/>
      <c r="C2278" s="74"/>
      <c r="D2278" s="74"/>
      <c r="E2278" s="74"/>
      <c r="F2278" s="75"/>
      <c r="G2278" s="76"/>
      <c r="H2278" s="77"/>
      <c r="I2278" s="108" t="str">
        <f>IF(B2278="","",_xlfn.XLOOKUP(N2278,#REF!,#REF!))</f>
        <v/>
      </c>
      <c r="J2278" s="105" t="str">
        <f>IF(B2278="","",_xlfn.XLOOKUP(N2278,#REF!,芝麻工资表!B:B))</f>
        <v/>
      </c>
      <c r="K2278" s="105" t="str">
        <f t="shared" si="210"/>
        <v/>
      </c>
      <c r="L2278" s="105" t="str">
        <f t="shared" si="211"/>
        <v/>
      </c>
      <c r="M2278" s="105" t="str">
        <f>IF(Q2278="","",_xlfn.XLOOKUP(Q2278,立项!W:W,立项!H:H))</f>
        <v/>
      </c>
      <c r="N2278" s="109" t="str">
        <f t="shared" si="212"/>
        <v/>
      </c>
      <c r="O2278" s="109" t="str">
        <f t="shared" si="213"/>
        <v/>
      </c>
      <c r="P2278" s="110" t="str">
        <f t="shared" si="214"/>
        <v/>
      </c>
      <c r="Q2278" s="114" t="str">
        <f t="shared" si="215"/>
        <v/>
      </c>
      <c r="R2278" s="82"/>
      <c r="S2278" s="81"/>
      <c r="T2278" s="81"/>
      <c r="U2278" s="81"/>
    </row>
    <row r="2279" s="72" customFormat="1" customHeight="1" spans="2:21">
      <c r="B2279" s="73"/>
      <c r="C2279" s="74"/>
      <c r="D2279" s="74"/>
      <c r="E2279" s="74"/>
      <c r="F2279" s="75"/>
      <c r="G2279" s="76"/>
      <c r="H2279" s="77"/>
      <c r="I2279" s="108" t="str">
        <f>IF(B2279="","",_xlfn.XLOOKUP(N2279,#REF!,#REF!))</f>
        <v/>
      </c>
      <c r="J2279" s="105" t="str">
        <f>IF(B2279="","",_xlfn.XLOOKUP(N2279,#REF!,芝麻工资表!B:B))</f>
        <v/>
      </c>
      <c r="K2279" s="105" t="str">
        <f t="shared" si="210"/>
        <v/>
      </c>
      <c r="L2279" s="105" t="str">
        <f t="shared" si="211"/>
        <v/>
      </c>
      <c r="M2279" s="105" t="str">
        <f>IF(Q2279="","",_xlfn.XLOOKUP(Q2279,立项!W:W,立项!H:H))</f>
        <v/>
      </c>
      <c r="N2279" s="109" t="str">
        <f t="shared" si="212"/>
        <v/>
      </c>
      <c r="O2279" s="109" t="str">
        <f t="shared" si="213"/>
        <v/>
      </c>
      <c r="P2279" s="110" t="str">
        <f t="shared" si="214"/>
        <v/>
      </c>
      <c r="Q2279" s="114" t="str">
        <f t="shared" si="215"/>
        <v/>
      </c>
      <c r="R2279" s="82"/>
      <c r="S2279" s="81"/>
      <c r="T2279" s="81"/>
      <c r="U2279" s="81"/>
    </row>
    <row r="2280" s="72" customFormat="1" customHeight="1" spans="2:21">
      <c r="B2280" s="73"/>
      <c r="C2280" s="74"/>
      <c r="D2280" s="74"/>
      <c r="E2280" s="74"/>
      <c r="F2280" s="75"/>
      <c r="G2280" s="76"/>
      <c r="H2280" s="77"/>
      <c r="I2280" s="108" t="str">
        <f>IF(B2280="","",_xlfn.XLOOKUP(N2280,#REF!,#REF!))</f>
        <v/>
      </c>
      <c r="J2280" s="105" t="str">
        <f>IF(B2280="","",_xlfn.XLOOKUP(N2280,#REF!,芝麻工资表!B:B))</f>
        <v/>
      </c>
      <c r="K2280" s="105" t="str">
        <f t="shared" si="210"/>
        <v/>
      </c>
      <c r="L2280" s="105" t="str">
        <f t="shared" si="211"/>
        <v/>
      </c>
      <c r="M2280" s="105" t="str">
        <f>IF(Q2280="","",_xlfn.XLOOKUP(Q2280,立项!W:W,立项!H:H))</f>
        <v/>
      </c>
      <c r="N2280" s="109" t="str">
        <f t="shared" si="212"/>
        <v/>
      </c>
      <c r="O2280" s="109" t="str">
        <f t="shared" si="213"/>
        <v/>
      </c>
      <c r="P2280" s="110" t="str">
        <f t="shared" si="214"/>
        <v/>
      </c>
      <c r="Q2280" s="114" t="str">
        <f t="shared" si="215"/>
        <v/>
      </c>
      <c r="R2280" s="82"/>
      <c r="S2280" s="81"/>
      <c r="T2280" s="81"/>
      <c r="U2280" s="81"/>
    </row>
    <row r="2281" s="72" customFormat="1" customHeight="1" spans="2:21">
      <c r="B2281" s="73"/>
      <c r="C2281" s="74"/>
      <c r="D2281" s="74"/>
      <c r="E2281" s="74"/>
      <c r="F2281" s="75"/>
      <c r="G2281" s="76"/>
      <c r="H2281" s="77"/>
      <c r="I2281" s="108" t="str">
        <f>IF(B2281="","",_xlfn.XLOOKUP(N2281,#REF!,#REF!))</f>
        <v/>
      </c>
      <c r="J2281" s="105" t="str">
        <f>IF(B2281="","",_xlfn.XLOOKUP(N2281,#REF!,芝麻工资表!B:B))</f>
        <v/>
      </c>
      <c r="K2281" s="105" t="str">
        <f t="shared" si="210"/>
        <v/>
      </c>
      <c r="L2281" s="105" t="str">
        <f t="shared" si="211"/>
        <v/>
      </c>
      <c r="M2281" s="105" t="str">
        <f>IF(Q2281="","",_xlfn.XLOOKUP(Q2281,立项!W:W,立项!H:H))</f>
        <v/>
      </c>
      <c r="N2281" s="109" t="str">
        <f t="shared" si="212"/>
        <v/>
      </c>
      <c r="O2281" s="109" t="str">
        <f t="shared" si="213"/>
        <v/>
      </c>
      <c r="P2281" s="110" t="str">
        <f t="shared" si="214"/>
        <v/>
      </c>
      <c r="Q2281" s="114" t="str">
        <f t="shared" si="215"/>
        <v/>
      </c>
      <c r="R2281" s="82"/>
      <c r="S2281" s="81"/>
      <c r="T2281" s="81"/>
      <c r="U2281" s="81"/>
    </row>
    <row r="2282" s="72" customFormat="1" customHeight="1" spans="2:21">
      <c r="B2282" s="73"/>
      <c r="C2282" s="74"/>
      <c r="D2282" s="74"/>
      <c r="E2282" s="74"/>
      <c r="F2282" s="75"/>
      <c r="G2282" s="76"/>
      <c r="H2282" s="77"/>
      <c r="I2282" s="108" t="str">
        <f>IF(B2282="","",_xlfn.XLOOKUP(N2282,#REF!,#REF!))</f>
        <v/>
      </c>
      <c r="J2282" s="105" t="str">
        <f>IF(B2282="","",_xlfn.XLOOKUP(N2282,#REF!,芝麻工资表!B:B))</f>
        <v/>
      </c>
      <c r="K2282" s="105" t="str">
        <f t="shared" si="210"/>
        <v/>
      </c>
      <c r="L2282" s="105" t="str">
        <f t="shared" si="211"/>
        <v/>
      </c>
      <c r="M2282" s="105" t="str">
        <f>IF(Q2282="","",_xlfn.XLOOKUP(Q2282,立项!W:W,立项!H:H))</f>
        <v/>
      </c>
      <c r="N2282" s="109" t="str">
        <f t="shared" si="212"/>
        <v/>
      </c>
      <c r="O2282" s="109" t="str">
        <f t="shared" si="213"/>
        <v/>
      </c>
      <c r="P2282" s="110" t="str">
        <f t="shared" si="214"/>
        <v/>
      </c>
      <c r="Q2282" s="114" t="str">
        <f t="shared" si="215"/>
        <v/>
      </c>
      <c r="R2282" s="82"/>
      <c r="S2282" s="81"/>
      <c r="T2282" s="81"/>
      <c r="U2282" s="81"/>
    </row>
    <row r="2283" s="72" customFormat="1" customHeight="1" spans="2:21">
      <c r="B2283" s="73"/>
      <c r="C2283" s="74"/>
      <c r="D2283" s="74"/>
      <c r="E2283" s="74"/>
      <c r="F2283" s="75"/>
      <c r="G2283" s="76"/>
      <c r="H2283" s="77"/>
      <c r="I2283" s="108" t="str">
        <f>IF(B2283="","",_xlfn.XLOOKUP(N2283,#REF!,#REF!))</f>
        <v/>
      </c>
      <c r="J2283" s="105" t="str">
        <f>IF(B2283="","",_xlfn.XLOOKUP(N2283,#REF!,芝麻工资表!B:B))</f>
        <v/>
      </c>
      <c r="K2283" s="105" t="str">
        <f t="shared" si="210"/>
        <v/>
      </c>
      <c r="L2283" s="105" t="str">
        <f t="shared" si="211"/>
        <v/>
      </c>
      <c r="M2283" s="105" t="str">
        <f>IF(Q2283="","",_xlfn.XLOOKUP(Q2283,立项!W:W,立项!H:H))</f>
        <v/>
      </c>
      <c r="N2283" s="109" t="str">
        <f t="shared" si="212"/>
        <v/>
      </c>
      <c r="O2283" s="109" t="str">
        <f t="shared" si="213"/>
        <v/>
      </c>
      <c r="P2283" s="110" t="str">
        <f t="shared" si="214"/>
        <v/>
      </c>
      <c r="Q2283" s="114" t="str">
        <f t="shared" si="215"/>
        <v/>
      </c>
      <c r="R2283" s="82"/>
      <c r="S2283" s="81"/>
      <c r="T2283" s="81"/>
      <c r="U2283" s="81"/>
    </row>
    <row r="2284" s="72" customFormat="1" customHeight="1" spans="2:21">
      <c r="B2284" s="73"/>
      <c r="C2284" s="74"/>
      <c r="D2284" s="74"/>
      <c r="E2284" s="74"/>
      <c r="F2284" s="75"/>
      <c r="G2284" s="76"/>
      <c r="H2284" s="77"/>
      <c r="I2284" s="108" t="str">
        <f>IF(B2284="","",_xlfn.XLOOKUP(N2284,#REF!,#REF!))</f>
        <v/>
      </c>
      <c r="J2284" s="105" t="str">
        <f>IF(B2284="","",_xlfn.XLOOKUP(N2284,#REF!,芝麻工资表!B:B))</f>
        <v/>
      </c>
      <c r="K2284" s="105" t="str">
        <f t="shared" si="210"/>
        <v/>
      </c>
      <c r="L2284" s="105" t="str">
        <f t="shared" si="211"/>
        <v/>
      </c>
      <c r="M2284" s="105" t="str">
        <f>IF(Q2284="","",_xlfn.XLOOKUP(Q2284,立项!W:W,立项!H:H))</f>
        <v/>
      </c>
      <c r="N2284" s="109" t="str">
        <f t="shared" si="212"/>
        <v/>
      </c>
      <c r="O2284" s="109" t="str">
        <f t="shared" si="213"/>
        <v/>
      </c>
      <c r="P2284" s="110" t="str">
        <f t="shared" si="214"/>
        <v/>
      </c>
      <c r="Q2284" s="114" t="str">
        <f t="shared" si="215"/>
        <v/>
      </c>
      <c r="R2284" s="82"/>
      <c r="S2284" s="81"/>
      <c r="T2284" s="81"/>
      <c r="U2284" s="81"/>
    </row>
    <row r="2285" s="72" customFormat="1" customHeight="1" spans="2:21">
      <c r="B2285" s="73"/>
      <c r="C2285" s="74"/>
      <c r="D2285" s="74"/>
      <c r="E2285" s="74"/>
      <c r="F2285" s="75"/>
      <c r="G2285" s="76"/>
      <c r="H2285" s="77"/>
      <c r="I2285" s="108" t="str">
        <f>IF(B2285="","",_xlfn.XLOOKUP(N2285,#REF!,#REF!))</f>
        <v/>
      </c>
      <c r="J2285" s="105" t="str">
        <f>IF(B2285="","",_xlfn.XLOOKUP(N2285,#REF!,芝麻工资表!B:B))</f>
        <v/>
      </c>
      <c r="K2285" s="105" t="str">
        <f t="shared" si="210"/>
        <v/>
      </c>
      <c r="L2285" s="105" t="str">
        <f t="shared" si="211"/>
        <v/>
      </c>
      <c r="M2285" s="105" t="str">
        <f>IF(Q2285="","",_xlfn.XLOOKUP(Q2285,立项!W:W,立项!H:H))</f>
        <v/>
      </c>
      <c r="N2285" s="109" t="str">
        <f t="shared" si="212"/>
        <v/>
      </c>
      <c r="O2285" s="109" t="str">
        <f t="shared" si="213"/>
        <v/>
      </c>
      <c r="P2285" s="110" t="str">
        <f t="shared" si="214"/>
        <v/>
      </c>
      <c r="Q2285" s="114" t="str">
        <f t="shared" si="215"/>
        <v/>
      </c>
      <c r="R2285" s="82"/>
      <c r="S2285" s="81"/>
      <c r="T2285" s="81"/>
      <c r="U2285" s="81"/>
    </row>
    <row r="2286" s="72" customFormat="1" customHeight="1" spans="2:21">
      <c r="B2286" s="73"/>
      <c r="C2286" s="74"/>
      <c r="D2286" s="74"/>
      <c r="E2286" s="74"/>
      <c r="F2286" s="75"/>
      <c r="G2286" s="76"/>
      <c r="H2286" s="77"/>
      <c r="I2286" s="108" t="str">
        <f>IF(B2286="","",_xlfn.XLOOKUP(N2286,#REF!,#REF!))</f>
        <v/>
      </c>
      <c r="J2286" s="105" t="str">
        <f>IF(B2286="","",_xlfn.XLOOKUP(N2286,#REF!,芝麻工资表!B:B))</f>
        <v/>
      </c>
      <c r="K2286" s="105" t="str">
        <f t="shared" si="210"/>
        <v/>
      </c>
      <c r="L2286" s="105" t="str">
        <f t="shared" si="211"/>
        <v/>
      </c>
      <c r="M2286" s="105" t="str">
        <f>IF(Q2286="","",_xlfn.XLOOKUP(Q2286,立项!W:W,立项!H:H))</f>
        <v/>
      </c>
      <c r="N2286" s="109" t="str">
        <f t="shared" si="212"/>
        <v/>
      </c>
      <c r="O2286" s="109" t="str">
        <f t="shared" si="213"/>
        <v/>
      </c>
      <c r="P2286" s="110" t="str">
        <f t="shared" si="214"/>
        <v/>
      </c>
      <c r="Q2286" s="114" t="str">
        <f t="shared" si="215"/>
        <v/>
      </c>
      <c r="R2286" s="82"/>
      <c r="S2286" s="81"/>
      <c r="T2286" s="81"/>
      <c r="U2286" s="81"/>
    </row>
    <row r="2287" s="72" customFormat="1" customHeight="1" spans="2:21">
      <c r="B2287" s="73"/>
      <c r="C2287" s="74"/>
      <c r="D2287" s="74"/>
      <c r="E2287" s="74"/>
      <c r="F2287" s="75"/>
      <c r="G2287" s="76"/>
      <c r="H2287" s="77"/>
      <c r="I2287" s="108" t="str">
        <f>IF(B2287="","",_xlfn.XLOOKUP(N2287,#REF!,#REF!))</f>
        <v/>
      </c>
      <c r="J2287" s="105" t="str">
        <f>IF(B2287="","",_xlfn.XLOOKUP(N2287,#REF!,芝麻工资表!B:B))</f>
        <v/>
      </c>
      <c r="K2287" s="105" t="str">
        <f t="shared" si="210"/>
        <v/>
      </c>
      <c r="L2287" s="105" t="str">
        <f t="shared" si="211"/>
        <v/>
      </c>
      <c r="M2287" s="105" t="str">
        <f>IF(Q2287="","",_xlfn.XLOOKUP(Q2287,立项!W:W,立项!H:H))</f>
        <v/>
      </c>
      <c r="N2287" s="109" t="str">
        <f t="shared" si="212"/>
        <v/>
      </c>
      <c r="O2287" s="109" t="str">
        <f t="shared" si="213"/>
        <v/>
      </c>
      <c r="P2287" s="110" t="str">
        <f t="shared" si="214"/>
        <v/>
      </c>
      <c r="Q2287" s="114" t="str">
        <f t="shared" si="215"/>
        <v/>
      </c>
      <c r="R2287" s="82"/>
      <c r="S2287" s="81"/>
      <c r="T2287" s="81"/>
      <c r="U2287" s="81"/>
    </row>
    <row r="2288" s="72" customFormat="1" customHeight="1" spans="2:21">
      <c r="B2288" s="73"/>
      <c r="C2288" s="74"/>
      <c r="D2288" s="74"/>
      <c r="E2288" s="74"/>
      <c r="F2288" s="75"/>
      <c r="G2288" s="76"/>
      <c r="H2288" s="77"/>
      <c r="I2288" s="108" t="str">
        <f>IF(B2288="","",_xlfn.XLOOKUP(N2288,#REF!,#REF!))</f>
        <v/>
      </c>
      <c r="J2288" s="105" t="str">
        <f>IF(B2288="","",_xlfn.XLOOKUP(N2288,#REF!,芝麻工资表!B:B))</f>
        <v/>
      </c>
      <c r="K2288" s="105" t="str">
        <f t="shared" si="210"/>
        <v/>
      </c>
      <c r="L2288" s="105" t="str">
        <f t="shared" si="211"/>
        <v/>
      </c>
      <c r="M2288" s="105" t="str">
        <f>IF(Q2288="","",_xlfn.XLOOKUP(Q2288,立项!W:W,立项!H:H))</f>
        <v/>
      </c>
      <c r="N2288" s="109" t="str">
        <f t="shared" si="212"/>
        <v/>
      </c>
      <c r="O2288" s="109" t="str">
        <f t="shared" si="213"/>
        <v/>
      </c>
      <c r="P2288" s="110" t="str">
        <f t="shared" si="214"/>
        <v/>
      </c>
      <c r="Q2288" s="114" t="str">
        <f t="shared" si="215"/>
        <v/>
      </c>
      <c r="R2288" s="82"/>
      <c r="S2288" s="81"/>
      <c r="T2288" s="81"/>
      <c r="U2288" s="81"/>
    </row>
    <row r="2289" s="72" customFormat="1" customHeight="1" spans="2:21">
      <c r="B2289" s="73"/>
      <c r="C2289" s="74"/>
      <c r="D2289" s="74"/>
      <c r="E2289" s="74"/>
      <c r="F2289" s="75"/>
      <c r="G2289" s="76"/>
      <c r="H2289" s="77"/>
      <c r="I2289" s="108" t="str">
        <f>IF(B2289="","",_xlfn.XLOOKUP(N2289,#REF!,#REF!))</f>
        <v/>
      </c>
      <c r="J2289" s="105" t="str">
        <f>IF(B2289="","",_xlfn.XLOOKUP(N2289,#REF!,芝麻工资表!B:B))</f>
        <v/>
      </c>
      <c r="K2289" s="105" t="str">
        <f t="shared" si="210"/>
        <v/>
      </c>
      <c r="L2289" s="105" t="str">
        <f t="shared" si="211"/>
        <v/>
      </c>
      <c r="M2289" s="105" t="str">
        <f>IF(Q2289="","",_xlfn.XLOOKUP(Q2289,立项!W:W,立项!H:H))</f>
        <v/>
      </c>
      <c r="N2289" s="109" t="str">
        <f t="shared" si="212"/>
        <v/>
      </c>
      <c r="O2289" s="109" t="str">
        <f t="shared" si="213"/>
        <v/>
      </c>
      <c r="P2289" s="110" t="str">
        <f t="shared" si="214"/>
        <v/>
      </c>
      <c r="Q2289" s="114" t="str">
        <f t="shared" si="215"/>
        <v/>
      </c>
      <c r="R2289" s="82"/>
      <c r="S2289" s="81"/>
      <c r="T2289" s="81"/>
      <c r="U2289" s="81"/>
    </row>
    <row r="2290" s="72" customFormat="1" customHeight="1" spans="2:21">
      <c r="B2290" s="73"/>
      <c r="C2290" s="74"/>
      <c r="D2290" s="74"/>
      <c r="E2290" s="74"/>
      <c r="F2290" s="75"/>
      <c r="G2290" s="76"/>
      <c r="H2290" s="77"/>
      <c r="I2290" s="108" t="str">
        <f>IF(B2290="","",_xlfn.XLOOKUP(N2290,#REF!,#REF!))</f>
        <v/>
      </c>
      <c r="J2290" s="105" t="str">
        <f>IF(B2290="","",_xlfn.XLOOKUP(N2290,#REF!,芝麻工资表!B:B))</f>
        <v/>
      </c>
      <c r="K2290" s="105" t="str">
        <f t="shared" si="210"/>
        <v/>
      </c>
      <c r="L2290" s="105" t="str">
        <f t="shared" si="211"/>
        <v/>
      </c>
      <c r="M2290" s="105" t="str">
        <f>IF(Q2290="","",_xlfn.XLOOKUP(Q2290,立项!W:W,立项!H:H))</f>
        <v/>
      </c>
      <c r="N2290" s="109" t="str">
        <f t="shared" si="212"/>
        <v/>
      </c>
      <c r="O2290" s="109" t="str">
        <f t="shared" si="213"/>
        <v/>
      </c>
      <c r="P2290" s="110" t="str">
        <f t="shared" si="214"/>
        <v/>
      </c>
      <c r="Q2290" s="114" t="str">
        <f t="shared" si="215"/>
        <v/>
      </c>
      <c r="R2290" s="82"/>
      <c r="S2290" s="81"/>
      <c r="T2290" s="81"/>
      <c r="U2290" s="81"/>
    </row>
    <row r="2291" s="72" customFormat="1" customHeight="1" spans="2:21">
      <c r="B2291" s="73"/>
      <c r="C2291" s="74"/>
      <c r="D2291" s="74"/>
      <c r="E2291" s="74"/>
      <c r="F2291" s="75"/>
      <c r="G2291" s="76"/>
      <c r="H2291" s="77"/>
      <c r="I2291" s="108" t="str">
        <f>IF(B2291="","",_xlfn.XLOOKUP(N2291,#REF!,#REF!))</f>
        <v/>
      </c>
      <c r="J2291" s="105" t="str">
        <f>IF(B2291="","",_xlfn.XLOOKUP(N2291,#REF!,芝麻工资表!B:B))</f>
        <v/>
      </c>
      <c r="K2291" s="105" t="str">
        <f t="shared" si="210"/>
        <v/>
      </c>
      <c r="L2291" s="105" t="str">
        <f t="shared" si="211"/>
        <v/>
      </c>
      <c r="M2291" s="105" t="str">
        <f>IF(Q2291="","",_xlfn.XLOOKUP(Q2291,立项!W:W,立项!H:H))</f>
        <v/>
      </c>
      <c r="N2291" s="109" t="str">
        <f t="shared" si="212"/>
        <v/>
      </c>
      <c r="O2291" s="109" t="str">
        <f t="shared" si="213"/>
        <v/>
      </c>
      <c r="P2291" s="110" t="str">
        <f t="shared" si="214"/>
        <v/>
      </c>
      <c r="Q2291" s="114" t="str">
        <f t="shared" si="215"/>
        <v/>
      </c>
      <c r="R2291" s="82"/>
      <c r="S2291" s="81"/>
      <c r="T2291" s="81"/>
      <c r="U2291" s="81"/>
    </row>
    <row r="2292" s="72" customFormat="1" customHeight="1" spans="2:21">
      <c r="B2292" s="73"/>
      <c r="C2292" s="74"/>
      <c r="D2292" s="74"/>
      <c r="E2292" s="74"/>
      <c r="F2292" s="75"/>
      <c r="G2292" s="76"/>
      <c r="H2292" s="77"/>
      <c r="I2292" s="108" t="str">
        <f>IF(B2292="","",_xlfn.XLOOKUP(N2292,#REF!,#REF!))</f>
        <v/>
      </c>
      <c r="J2292" s="105" t="str">
        <f>IF(B2292="","",_xlfn.XLOOKUP(N2292,#REF!,芝麻工资表!B:B))</f>
        <v/>
      </c>
      <c r="K2292" s="105" t="str">
        <f t="shared" si="210"/>
        <v/>
      </c>
      <c r="L2292" s="105" t="str">
        <f t="shared" si="211"/>
        <v/>
      </c>
      <c r="M2292" s="105" t="str">
        <f>IF(Q2292="","",_xlfn.XLOOKUP(Q2292,立项!W:W,立项!H:H))</f>
        <v/>
      </c>
      <c r="N2292" s="109" t="str">
        <f t="shared" si="212"/>
        <v/>
      </c>
      <c r="O2292" s="109" t="str">
        <f t="shared" si="213"/>
        <v/>
      </c>
      <c r="P2292" s="110" t="str">
        <f t="shared" si="214"/>
        <v/>
      </c>
      <c r="Q2292" s="114" t="str">
        <f t="shared" si="215"/>
        <v/>
      </c>
      <c r="R2292" s="82"/>
      <c r="S2292" s="81"/>
      <c r="T2292" s="81"/>
      <c r="U2292" s="81"/>
    </row>
    <row r="2293" s="72" customFormat="1" customHeight="1" spans="2:21">
      <c r="B2293" s="73"/>
      <c r="C2293" s="74"/>
      <c r="D2293" s="74"/>
      <c r="E2293" s="74"/>
      <c r="F2293" s="75"/>
      <c r="G2293" s="76"/>
      <c r="H2293" s="77"/>
      <c r="I2293" s="108" t="str">
        <f>IF(B2293="","",_xlfn.XLOOKUP(N2293,#REF!,#REF!))</f>
        <v/>
      </c>
      <c r="J2293" s="105" t="str">
        <f>IF(B2293="","",_xlfn.XLOOKUP(N2293,#REF!,芝麻工资表!B:B))</f>
        <v/>
      </c>
      <c r="K2293" s="105" t="str">
        <f t="shared" si="210"/>
        <v/>
      </c>
      <c r="L2293" s="105" t="str">
        <f t="shared" si="211"/>
        <v/>
      </c>
      <c r="M2293" s="105" t="str">
        <f>IF(Q2293="","",_xlfn.XLOOKUP(Q2293,立项!W:W,立项!H:H))</f>
        <v/>
      </c>
      <c r="N2293" s="109" t="str">
        <f t="shared" si="212"/>
        <v/>
      </c>
      <c r="O2293" s="109" t="str">
        <f t="shared" si="213"/>
        <v/>
      </c>
      <c r="P2293" s="110" t="str">
        <f t="shared" si="214"/>
        <v/>
      </c>
      <c r="Q2293" s="114" t="str">
        <f t="shared" si="215"/>
        <v/>
      </c>
      <c r="R2293" s="82"/>
      <c r="S2293" s="81"/>
      <c r="T2293" s="81"/>
      <c r="U2293" s="81"/>
    </row>
    <row r="2294" s="72" customFormat="1" customHeight="1" spans="2:21">
      <c r="B2294" s="73"/>
      <c r="C2294" s="74"/>
      <c r="D2294" s="74"/>
      <c r="E2294" s="74"/>
      <c r="F2294" s="75"/>
      <c r="G2294" s="76"/>
      <c r="H2294" s="77"/>
      <c r="I2294" s="108" t="str">
        <f>IF(B2294="","",_xlfn.XLOOKUP(N2294,#REF!,#REF!))</f>
        <v/>
      </c>
      <c r="J2294" s="105" t="str">
        <f>IF(B2294="","",_xlfn.XLOOKUP(N2294,#REF!,芝麻工资表!B:B))</f>
        <v/>
      </c>
      <c r="K2294" s="105" t="str">
        <f t="shared" si="210"/>
        <v/>
      </c>
      <c r="L2294" s="105" t="str">
        <f t="shared" si="211"/>
        <v/>
      </c>
      <c r="M2294" s="105" t="str">
        <f>IF(Q2294="","",_xlfn.XLOOKUP(Q2294,立项!W:W,立项!H:H))</f>
        <v/>
      </c>
      <c r="N2294" s="109" t="str">
        <f t="shared" si="212"/>
        <v/>
      </c>
      <c r="O2294" s="109" t="str">
        <f t="shared" si="213"/>
        <v/>
      </c>
      <c r="P2294" s="110" t="str">
        <f t="shared" si="214"/>
        <v/>
      </c>
      <c r="Q2294" s="114" t="str">
        <f t="shared" si="215"/>
        <v/>
      </c>
      <c r="R2294" s="82"/>
      <c r="S2294" s="81"/>
      <c r="T2294" s="81"/>
      <c r="U2294" s="81"/>
    </row>
    <row r="2295" s="72" customFormat="1" customHeight="1" spans="2:21">
      <c r="B2295" s="73"/>
      <c r="C2295" s="74"/>
      <c r="D2295" s="74"/>
      <c r="E2295" s="74"/>
      <c r="F2295" s="75"/>
      <c r="G2295" s="76"/>
      <c r="H2295" s="77"/>
      <c r="I2295" s="108" t="str">
        <f>IF(B2295="","",_xlfn.XLOOKUP(N2295,#REF!,#REF!))</f>
        <v/>
      </c>
      <c r="J2295" s="105" t="str">
        <f>IF(B2295="","",_xlfn.XLOOKUP(N2295,#REF!,芝麻工资表!B:B))</f>
        <v/>
      </c>
      <c r="K2295" s="105" t="str">
        <f t="shared" si="210"/>
        <v/>
      </c>
      <c r="L2295" s="105" t="str">
        <f t="shared" si="211"/>
        <v/>
      </c>
      <c r="M2295" s="105" t="str">
        <f>IF(Q2295="","",_xlfn.XLOOKUP(Q2295,立项!W:W,立项!H:H))</f>
        <v/>
      </c>
      <c r="N2295" s="109" t="str">
        <f t="shared" si="212"/>
        <v/>
      </c>
      <c r="O2295" s="109" t="str">
        <f t="shared" si="213"/>
        <v/>
      </c>
      <c r="P2295" s="110" t="str">
        <f t="shared" si="214"/>
        <v/>
      </c>
      <c r="Q2295" s="114" t="str">
        <f t="shared" si="215"/>
        <v/>
      </c>
      <c r="R2295" s="82"/>
      <c r="S2295" s="81"/>
      <c r="T2295" s="81"/>
      <c r="U2295" s="81"/>
    </row>
    <row r="2296" s="72" customFormat="1" customHeight="1" spans="2:21">
      <c r="B2296" s="73"/>
      <c r="C2296" s="74"/>
      <c r="D2296" s="74"/>
      <c r="E2296" s="74"/>
      <c r="F2296" s="75"/>
      <c r="G2296" s="76"/>
      <c r="H2296" s="77"/>
      <c r="I2296" s="108" t="str">
        <f>IF(B2296="","",_xlfn.XLOOKUP(N2296,#REF!,#REF!))</f>
        <v/>
      </c>
      <c r="J2296" s="105" t="str">
        <f>IF(B2296="","",_xlfn.XLOOKUP(N2296,#REF!,芝麻工资表!B:B))</f>
        <v/>
      </c>
      <c r="K2296" s="105" t="str">
        <f t="shared" si="210"/>
        <v/>
      </c>
      <c r="L2296" s="105" t="str">
        <f t="shared" si="211"/>
        <v/>
      </c>
      <c r="M2296" s="105" t="str">
        <f>IF(Q2296="","",_xlfn.XLOOKUP(Q2296,立项!W:W,立项!H:H))</f>
        <v/>
      </c>
      <c r="N2296" s="109" t="str">
        <f t="shared" si="212"/>
        <v/>
      </c>
      <c r="O2296" s="109" t="str">
        <f t="shared" si="213"/>
        <v/>
      </c>
      <c r="P2296" s="110" t="str">
        <f t="shared" si="214"/>
        <v/>
      </c>
      <c r="Q2296" s="114" t="str">
        <f t="shared" si="215"/>
        <v/>
      </c>
      <c r="R2296" s="82"/>
      <c r="S2296" s="81"/>
      <c r="T2296" s="81"/>
      <c r="U2296" s="81"/>
    </row>
    <row r="2297" s="72" customFormat="1" customHeight="1" spans="2:21">
      <c r="B2297" s="73"/>
      <c r="C2297" s="74"/>
      <c r="D2297" s="74"/>
      <c r="E2297" s="74"/>
      <c r="F2297" s="75"/>
      <c r="G2297" s="76"/>
      <c r="H2297" s="77"/>
      <c r="I2297" s="108" t="str">
        <f>IF(B2297="","",_xlfn.XLOOKUP(N2297,#REF!,#REF!))</f>
        <v/>
      </c>
      <c r="J2297" s="105" t="str">
        <f>IF(B2297="","",_xlfn.XLOOKUP(N2297,#REF!,芝麻工资表!B:B))</f>
        <v/>
      </c>
      <c r="K2297" s="105" t="str">
        <f t="shared" si="210"/>
        <v/>
      </c>
      <c r="L2297" s="105" t="str">
        <f t="shared" si="211"/>
        <v/>
      </c>
      <c r="M2297" s="105" t="str">
        <f>IF(Q2297="","",_xlfn.XLOOKUP(Q2297,立项!W:W,立项!H:H))</f>
        <v/>
      </c>
      <c r="N2297" s="109" t="str">
        <f t="shared" si="212"/>
        <v/>
      </c>
      <c r="O2297" s="109" t="str">
        <f t="shared" si="213"/>
        <v/>
      </c>
      <c r="P2297" s="110" t="str">
        <f t="shared" si="214"/>
        <v/>
      </c>
      <c r="Q2297" s="114" t="str">
        <f t="shared" si="215"/>
        <v/>
      </c>
      <c r="R2297" s="82"/>
      <c r="S2297" s="81"/>
      <c r="T2297" s="81"/>
      <c r="U2297" s="81"/>
    </row>
    <row r="2298" s="72" customFormat="1" customHeight="1" spans="2:21">
      <c r="B2298" s="73"/>
      <c r="C2298" s="74"/>
      <c r="D2298" s="74"/>
      <c r="E2298" s="74"/>
      <c r="F2298" s="75"/>
      <c r="G2298" s="76"/>
      <c r="H2298" s="77"/>
      <c r="I2298" s="108" t="str">
        <f>IF(B2298="","",_xlfn.XLOOKUP(N2298,#REF!,#REF!))</f>
        <v/>
      </c>
      <c r="J2298" s="105" t="str">
        <f>IF(B2298="","",_xlfn.XLOOKUP(N2298,#REF!,芝麻工资表!B:B))</f>
        <v/>
      </c>
      <c r="K2298" s="105" t="str">
        <f t="shared" si="210"/>
        <v/>
      </c>
      <c r="L2298" s="105" t="str">
        <f t="shared" si="211"/>
        <v/>
      </c>
      <c r="M2298" s="105" t="str">
        <f>IF(Q2298="","",_xlfn.XLOOKUP(Q2298,立项!W:W,立项!H:H))</f>
        <v/>
      </c>
      <c r="N2298" s="109" t="str">
        <f t="shared" si="212"/>
        <v/>
      </c>
      <c r="O2298" s="109" t="str">
        <f t="shared" si="213"/>
        <v/>
      </c>
      <c r="P2298" s="110" t="str">
        <f t="shared" si="214"/>
        <v/>
      </c>
      <c r="Q2298" s="114" t="str">
        <f t="shared" si="215"/>
        <v/>
      </c>
      <c r="R2298" s="82"/>
      <c r="S2298" s="81"/>
      <c r="T2298" s="81"/>
      <c r="U2298" s="81"/>
    </row>
    <row r="2299" s="72" customFormat="1" customHeight="1" spans="2:21">
      <c r="B2299" s="73"/>
      <c r="C2299" s="74"/>
      <c r="D2299" s="74"/>
      <c r="E2299" s="74"/>
      <c r="F2299" s="75"/>
      <c r="G2299" s="76"/>
      <c r="H2299" s="77"/>
      <c r="I2299" s="108" t="str">
        <f>IF(B2299="","",_xlfn.XLOOKUP(N2299,#REF!,#REF!))</f>
        <v/>
      </c>
      <c r="J2299" s="105" t="str">
        <f>IF(B2299="","",_xlfn.XLOOKUP(N2299,#REF!,芝麻工资表!B:B))</f>
        <v/>
      </c>
      <c r="K2299" s="105" t="str">
        <f t="shared" si="210"/>
        <v/>
      </c>
      <c r="L2299" s="105" t="str">
        <f t="shared" si="211"/>
        <v/>
      </c>
      <c r="M2299" s="105" t="str">
        <f>IF(Q2299="","",_xlfn.XLOOKUP(Q2299,立项!W:W,立项!H:H))</f>
        <v/>
      </c>
      <c r="N2299" s="109" t="str">
        <f t="shared" si="212"/>
        <v/>
      </c>
      <c r="O2299" s="109" t="str">
        <f t="shared" si="213"/>
        <v/>
      </c>
      <c r="P2299" s="110" t="str">
        <f t="shared" si="214"/>
        <v/>
      </c>
      <c r="Q2299" s="114" t="str">
        <f t="shared" si="215"/>
        <v/>
      </c>
      <c r="R2299" s="82"/>
      <c r="S2299" s="81"/>
      <c r="T2299" s="81"/>
      <c r="U2299" s="81"/>
    </row>
    <row r="2300" s="72" customFormat="1" customHeight="1" spans="2:21">
      <c r="B2300" s="73"/>
      <c r="C2300" s="74"/>
      <c r="D2300" s="74"/>
      <c r="E2300" s="74"/>
      <c r="F2300" s="75"/>
      <c r="G2300" s="76"/>
      <c r="H2300" s="77"/>
      <c r="I2300" s="108" t="str">
        <f>IF(B2300="","",_xlfn.XLOOKUP(N2300,#REF!,#REF!))</f>
        <v/>
      </c>
      <c r="J2300" s="105" t="str">
        <f>IF(B2300="","",_xlfn.XLOOKUP(N2300,#REF!,芝麻工资表!B:B))</f>
        <v/>
      </c>
      <c r="K2300" s="105" t="str">
        <f t="shared" si="210"/>
        <v/>
      </c>
      <c r="L2300" s="105" t="str">
        <f t="shared" si="211"/>
        <v/>
      </c>
      <c r="M2300" s="105" t="str">
        <f>IF(Q2300="","",_xlfn.XLOOKUP(Q2300,立项!W:W,立项!H:H))</f>
        <v/>
      </c>
      <c r="N2300" s="109" t="str">
        <f t="shared" si="212"/>
        <v/>
      </c>
      <c r="O2300" s="109" t="str">
        <f t="shared" si="213"/>
        <v/>
      </c>
      <c r="P2300" s="110" t="str">
        <f t="shared" si="214"/>
        <v/>
      </c>
      <c r="Q2300" s="114" t="str">
        <f t="shared" si="215"/>
        <v/>
      </c>
      <c r="R2300" s="82"/>
      <c r="S2300" s="81"/>
      <c r="T2300" s="81"/>
      <c r="U2300" s="81"/>
    </row>
    <row r="2301" s="72" customFormat="1" customHeight="1" spans="2:21">
      <c r="B2301" s="73"/>
      <c r="C2301" s="74"/>
      <c r="D2301" s="74"/>
      <c r="E2301" s="74"/>
      <c r="F2301" s="75"/>
      <c r="G2301" s="76"/>
      <c r="H2301" s="77"/>
      <c r="I2301" s="108" t="str">
        <f>IF(B2301="","",_xlfn.XLOOKUP(N2301,#REF!,#REF!))</f>
        <v/>
      </c>
      <c r="J2301" s="105" t="str">
        <f>IF(B2301="","",_xlfn.XLOOKUP(N2301,#REF!,芝麻工资表!B:B))</f>
        <v/>
      </c>
      <c r="K2301" s="105" t="str">
        <f t="shared" si="210"/>
        <v/>
      </c>
      <c r="L2301" s="105" t="str">
        <f t="shared" si="211"/>
        <v/>
      </c>
      <c r="M2301" s="105" t="str">
        <f>IF(Q2301="","",_xlfn.XLOOKUP(Q2301,立项!W:W,立项!H:H))</f>
        <v/>
      </c>
      <c r="N2301" s="109" t="str">
        <f t="shared" si="212"/>
        <v/>
      </c>
      <c r="O2301" s="109" t="str">
        <f t="shared" si="213"/>
        <v/>
      </c>
      <c r="P2301" s="110" t="str">
        <f t="shared" si="214"/>
        <v/>
      </c>
      <c r="Q2301" s="114" t="str">
        <f t="shared" si="215"/>
        <v/>
      </c>
      <c r="R2301" s="82"/>
      <c r="S2301" s="81"/>
      <c r="T2301" s="81"/>
      <c r="U2301" s="81"/>
    </row>
    <row r="2302" s="72" customFormat="1" customHeight="1" spans="2:21">
      <c r="B2302" s="73"/>
      <c r="C2302" s="74"/>
      <c r="D2302" s="74"/>
      <c r="E2302" s="74"/>
      <c r="F2302" s="75"/>
      <c r="G2302" s="76"/>
      <c r="H2302" s="77"/>
      <c r="I2302" s="108" t="str">
        <f>IF(B2302="","",_xlfn.XLOOKUP(N2302,#REF!,#REF!))</f>
        <v/>
      </c>
      <c r="J2302" s="105" t="str">
        <f>IF(B2302="","",_xlfn.XLOOKUP(N2302,#REF!,芝麻工资表!B:B))</f>
        <v/>
      </c>
      <c r="K2302" s="105" t="str">
        <f t="shared" si="210"/>
        <v/>
      </c>
      <c r="L2302" s="105" t="str">
        <f t="shared" si="211"/>
        <v/>
      </c>
      <c r="M2302" s="105" t="str">
        <f>IF(Q2302="","",_xlfn.XLOOKUP(Q2302,立项!W:W,立项!H:H))</f>
        <v/>
      </c>
      <c r="N2302" s="109" t="str">
        <f t="shared" si="212"/>
        <v/>
      </c>
      <c r="O2302" s="109" t="str">
        <f t="shared" si="213"/>
        <v/>
      </c>
      <c r="P2302" s="110" t="str">
        <f t="shared" si="214"/>
        <v/>
      </c>
      <c r="Q2302" s="114" t="str">
        <f t="shared" si="215"/>
        <v/>
      </c>
      <c r="R2302" s="82"/>
      <c r="S2302" s="81"/>
      <c r="T2302" s="81"/>
      <c r="U2302" s="81"/>
    </row>
    <row r="2303" s="72" customFormat="1" customHeight="1" spans="2:21">
      <c r="B2303" s="73"/>
      <c r="C2303" s="74"/>
      <c r="D2303" s="74"/>
      <c r="E2303" s="74"/>
      <c r="F2303" s="75"/>
      <c r="G2303" s="76"/>
      <c r="H2303" s="77"/>
      <c r="I2303" s="108" t="str">
        <f>IF(B2303="","",_xlfn.XLOOKUP(N2303,#REF!,#REF!))</f>
        <v/>
      </c>
      <c r="J2303" s="105" t="str">
        <f>IF(B2303="","",_xlfn.XLOOKUP(N2303,#REF!,芝麻工资表!B:B))</f>
        <v/>
      </c>
      <c r="K2303" s="105" t="str">
        <f t="shared" si="210"/>
        <v/>
      </c>
      <c r="L2303" s="105" t="str">
        <f t="shared" si="211"/>
        <v/>
      </c>
      <c r="M2303" s="105" t="str">
        <f>IF(Q2303="","",_xlfn.XLOOKUP(Q2303,立项!W:W,立项!H:H))</f>
        <v/>
      </c>
      <c r="N2303" s="109" t="str">
        <f t="shared" si="212"/>
        <v/>
      </c>
      <c r="O2303" s="109" t="str">
        <f t="shared" si="213"/>
        <v/>
      </c>
      <c r="P2303" s="110" t="str">
        <f t="shared" si="214"/>
        <v/>
      </c>
      <c r="Q2303" s="114" t="str">
        <f t="shared" si="215"/>
        <v/>
      </c>
      <c r="R2303" s="82"/>
      <c r="S2303" s="81"/>
      <c r="T2303" s="81"/>
      <c r="U2303" s="81"/>
    </row>
    <row r="2304" s="72" customFormat="1" customHeight="1" spans="2:21">
      <c r="B2304" s="73"/>
      <c r="C2304" s="74"/>
      <c r="D2304" s="74"/>
      <c r="E2304" s="74"/>
      <c r="F2304" s="75"/>
      <c r="G2304" s="76"/>
      <c r="H2304" s="77"/>
      <c r="I2304" s="108" t="str">
        <f>IF(B2304="","",_xlfn.XLOOKUP(N2304,#REF!,#REF!))</f>
        <v/>
      </c>
      <c r="J2304" s="105" t="str">
        <f>IF(B2304="","",_xlfn.XLOOKUP(N2304,#REF!,芝麻工资表!B:B))</f>
        <v/>
      </c>
      <c r="K2304" s="105" t="str">
        <f t="shared" si="210"/>
        <v/>
      </c>
      <c r="L2304" s="105" t="str">
        <f t="shared" si="211"/>
        <v/>
      </c>
      <c r="M2304" s="105" t="str">
        <f>IF(Q2304="","",_xlfn.XLOOKUP(Q2304,立项!W:W,立项!H:H))</f>
        <v/>
      </c>
      <c r="N2304" s="109" t="str">
        <f t="shared" si="212"/>
        <v/>
      </c>
      <c r="O2304" s="109" t="str">
        <f t="shared" si="213"/>
        <v/>
      </c>
      <c r="P2304" s="110" t="str">
        <f t="shared" si="214"/>
        <v/>
      </c>
      <c r="Q2304" s="114" t="str">
        <f t="shared" si="215"/>
        <v/>
      </c>
      <c r="R2304" s="82"/>
      <c r="S2304" s="81"/>
      <c r="T2304" s="81"/>
      <c r="U2304" s="81"/>
    </row>
    <row r="2305" s="72" customFormat="1" customHeight="1" spans="2:21">
      <c r="B2305" s="73"/>
      <c r="C2305" s="74"/>
      <c r="D2305" s="74"/>
      <c r="E2305" s="74"/>
      <c r="F2305" s="75"/>
      <c r="G2305" s="76"/>
      <c r="H2305" s="77"/>
      <c r="I2305" s="108" t="str">
        <f>IF(B2305="","",_xlfn.XLOOKUP(N2305,#REF!,#REF!))</f>
        <v/>
      </c>
      <c r="J2305" s="105" t="str">
        <f>IF(B2305="","",_xlfn.XLOOKUP(N2305,#REF!,芝麻工资表!B:B))</f>
        <v/>
      </c>
      <c r="K2305" s="105" t="str">
        <f t="shared" si="210"/>
        <v/>
      </c>
      <c r="L2305" s="105" t="str">
        <f t="shared" si="211"/>
        <v/>
      </c>
      <c r="M2305" s="105" t="str">
        <f>IF(Q2305="","",_xlfn.XLOOKUP(Q2305,立项!W:W,立项!H:H))</f>
        <v/>
      </c>
      <c r="N2305" s="109" t="str">
        <f t="shared" si="212"/>
        <v/>
      </c>
      <c r="O2305" s="109" t="str">
        <f t="shared" si="213"/>
        <v/>
      </c>
      <c r="P2305" s="110" t="str">
        <f t="shared" si="214"/>
        <v/>
      </c>
      <c r="Q2305" s="114" t="str">
        <f t="shared" si="215"/>
        <v/>
      </c>
      <c r="R2305" s="82"/>
      <c r="S2305" s="81"/>
      <c r="T2305" s="81"/>
      <c r="U2305" s="81"/>
    </row>
    <row r="2306" s="72" customFormat="1" customHeight="1" spans="2:21">
      <c r="B2306" s="73"/>
      <c r="C2306" s="74"/>
      <c r="D2306" s="74"/>
      <c r="E2306" s="74"/>
      <c r="F2306" s="75"/>
      <c r="G2306" s="76"/>
      <c r="H2306" s="77"/>
      <c r="I2306" s="108" t="str">
        <f>IF(B2306="","",_xlfn.XLOOKUP(N2306,#REF!,#REF!))</f>
        <v/>
      </c>
      <c r="J2306" s="105" t="str">
        <f>IF(B2306="","",_xlfn.XLOOKUP(N2306,#REF!,芝麻工资表!B:B))</f>
        <v/>
      </c>
      <c r="K2306" s="105" t="str">
        <f t="shared" ref="K2306:K2369" si="216">IF(F2306="","",F2306-L2306)</f>
        <v/>
      </c>
      <c r="L2306" s="105" t="str">
        <f t="shared" ref="L2306:L2369" si="217">IF(F2306="","",F2306*G2306/(1+G2306))</f>
        <v/>
      </c>
      <c r="M2306" s="105" t="str">
        <f>IF(Q2306="","",_xlfn.XLOOKUP(Q2306,立项!W:W,立项!H:H))</f>
        <v/>
      </c>
      <c r="N2306" s="109" t="str">
        <f t="shared" ref="N2306:N2369" si="218">IF(H2306="","",LEFT(B2306,7))</f>
        <v/>
      </c>
      <c r="O2306" s="109" t="str">
        <f t="shared" ref="O2306:O2369" si="219">IF(H2306="","",MONTH(H2306))</f>
        <v/>
      </c>
      <c r="P2306" s="110" t="str">
        <f t="shared" ref="P2306:P2369" si="220">IF(H2306="","",DAY(H2306))</f>
        <v/>
      </c>
      <c r="Q2306" s="114" t="str">
        <f t="shared" ref="Q2306:Q2369" si="221">IF(B2306="","",MID(B2306,9,16))</f>
        <v/>
      </c>
      <c r="R2306" s="82"/>
      <c r="S2306" s="81"/>
      <c r="T2306" s="81"/>
      <c r="U2306" s="81"/>
    </row>
    <row r="2307" s="72" customFormat="1" customHeight="1" spans="2:21">
      <c r="B2307" s="73"/>
      <c r="C2307" s="74"/>
      <c r="D2307" s="74"/>
      <c r="E2307" s="74"/>
      <c r="F2307" s="75"/>
      <c r="G2307" s="76"/>
      <c r="H2307" s="77"/>
      <c r="I2307" s="108" t="str">
        <f>IF(B2307="","",_xlfn.XLOOKUP(N2307,#REF!,#REF!))</f>
        <v/>
      </c>
      <c r="J2307" s="105" t="str">
        <f>IF(B2307="","",_xlfn.XLOOKUP(N2307,#REF!,芝麻工资表!B:B))</f>
        <v/>
      </c>
      <c r="K2307" s="105" t="str">
        <f t="shared" si="216"/>
        <v/>
      </c>
      <c r="L2307" s="105" t="str">
        <f t="shared" si="217"/>
        <v/>
      </c>
      <c r="M2307" s="105" t="str">
        <f>IF(Q2307="","",_xlfn.XLOOKUP(Q2307,立项!W:W,立项!H:H))</f>
        <v/>
      </c>
      <c r="N2307" s="109" t="str">
        <f t="shared" si="218"/>
        <v/>
      </c>
      <c r="O2307" s="109" t="str">
        <f t="shared" si="219"/>
        <v/>
      </c>
      <c r="P2307" s="110" t="str">
        <f t="shared" si="220"/>
        <v/>
      </c>
      <c r="Q2307" s="114" t="str">
        <f t="shared" si="221"/>
        <v/>
      </c>
      <c r="R2307" s="82"/>
      <c r="S2307" s="81"/>
      <c r="T2307" s="81"/>
      <c r="U2307" s="81"/>
    </row>
    <row r="2308" s="72" customFormat="1" customHeight="1" spans="2:21">
      <c r="B2308" s="73"/>
      <c r="C2308" s="74"/>
      <c r="D2308" s="74"/>
      <c r="E2308" s="74"/>
      <c r="F2308" s="75"/>
      <c r="G2308" s="76"/>
      <c r="H2308" s="77"/>
      <c r="I2308" s="108" t="str">
        <f>IF(B2308="","",_xlfn.XLOOKUP(N2308,#REF!,#REF!))</f>
        <v/>
      </c>
      <c r="J2308" s="105" t="str">
        <f>IF(B2308="","",_xlfn.XLOOKUP(N2308,#REF!,芝麻工资表!B:B))</f>
        <v/>
      </c>
      <c r="K2308" s="105" t="str">
        <f t="shared" si="216"/>
        <v/>
      </c>
      <c r="L2308" s="105" t="str">
        <f t="shared" si="217"/>
        <v/>
      </c>
      <c r="M2308" s="105" t="str">
        <f>IF(Q2308="","",_xlfn.XLOOKUP(Q2308,立项!W:W,立项!H:H))</f>
        <v/>
      </c>
      <c r="N2308" s="109" t="str">
        <f t="shared" si="218"/>
        <v/>
      </c>
      <c r="O2308" s="109" t="str">
        <f t="shared" si="219"/>
        <v/>
      </c>
      <c r="P2308" s="110" t="str">
        <f t="shared" si="220"/>
        <v/>
      </c>
      <c r="Q2308" s="114" t="str">
        <f t="shared" si="221"/>
        <v/>
      </c>
      <c r="R2308" s="82"/>
      <c r="S2308" s="81"/>
      <c r="T2308" s="81"/>
      <c r="U2308" s="81"/>
    </row>
    <row r="2309" s="72" customFormat="1" customHeight="1" spans="2:21">
      <c r="B2309" s="73"/>
      <c r="C2309" s="74"/>
      <c r="D2309" s="74"/>
      <c r="E2309" s="74"/>
      <c r="F2309" s="75"/>
      <c r="G2309" s="76"/>
      <c r="H2309" s="77"/>
      <c r="I2309" s="108" t="str">
        <f>IF(B2309="","",_xlfn.XLOOKUP(N2309,#REF!,#REF!))</f>
        <v/>
      </c>
      <c r="J2309" s="105" t="str">
        <f>IF(B2309="","",_xlfn.XLOOKUP(N2309,#REF!,芝麻工资表!B:B))</f>
        <v/>
      </c>
      <c r="K2309" s="105" t="str">
        <f t="shared" si="216"/>
        <v/>
      </c>
      <c r="L2309" s="105" t="str">
        <f t="shared" si="217"/>
        <v/>
      </c>
      <c r="M2309" s="105" t="str">
        <f>IF(Q2309="","",_xlfn.XLOOKUP(Q2309,立项!W:W,立项!H:H))</f>
        <v/>
      </c>
      <c r="N2309" s="109" t="str">
        <f t="shared" si="218"/>
        <v/>
      </c>
      <c r="O2309" s="109" t="str">
        <f t="shared" si="219"/>
        <v/>
      </c>
      <c r="P2309" s="110" t="str">
        <f t="shared" si="220"/>
        <v/>
      </c>
      <c r="Q2309" s="114" t="str">
        <f t="shared" si="221"/>
        <v/>
      </c>
      <c r="R2309" s="82"/>
      <c r="S2309" s="81"/>
      <c r="T2309" s="81"/>
      <c r="U2309" s="81"/>
    </row>
    <row r="2310" s="72" customFormat="1" customHeight="1" spans="2:21">
      <c r="B2310" s="73"/>
      <c r="C2310" s="74"/>
      <c r="D2310" s="74"/>
      <c r="E2310" s="74"/>
      <c r="F2310" s="75"/>
      <c r="G2310" s="76"/>
      <c r="H2310" s="77"/>
      <c r="I2310" s="108" t="str">
        <f>IF(B2310="","",_xlfn.XLOOKUP(N2310,#REF!,#REF!))</f>
        <v/>
      </c>
      <c r="J2310" s="105" t="str">
        <f>IF(B2310="","",_xlfn.XLOOKUP(N2310,#REF!,芝麻工资表!B:B))</f>
        <v/>
      </c>
      <c r="K2310" s="105" t="str">
        <f t="shared" si="216"/>
        <v/>
      </c>
      <c r="L2310" s="105" t="str">
        <f t="shared" si="217"/>
        <v/>
      </c>
      <c r="M2310" s="105" t="str">
        <f>IF(Q2310="","",_xlfn.XLOOKUP(Q2310,立项!W:W,立项!H:H))</f>
        <v/>
      </c>
      <c r="N2310" s="109" t="str">
        <f t="shared" si="218"/>
        <v/>
      </c>
      <c r="O2310" s="109" t="str">
        <f t="shared" si="219"/>
        <v/>
      </c>
      <c r="P2310" s="110" t="str">
        <f t="shared" si="220"/>
        <v/>
      </c>
      <c r="Q2310" s="114" t="str">
        <f t="shared" si="221"/>
        <v/>
      </c>
      <c r="R2310" s="82"/>
      <c r="S2310" s="81"/>
      <c r="T2310" s="81"/>
      <c r="U2310" s="81"/>
    </row>
    <row r="2311" s="72" customFormat="1" customHeight="1" spans="2:21">
      <c r="B2311" s="73"/>
      <c r="C2311" s="74"/>
      <c r="D2311" s="74"/>
      <c r="E2311" s="74"/>
      <c r="F2311" s="75"/>
      <c r="G2311" s="76"/>
      <c r="H2311" s="77"/>
      <c r="I2311" s="108" t="str">
        <f>IF(B2311="","",_xlfn.XLOOKUP(N2311,#REF!,#REF!))</f>
        <v/>
      </c>
      <c r="J2311" s="105" t="str">
        <f>IF(B2311="","",_xlfn.XLOOKUP(N2311,#REF!,芝麻工资表!B:B))</f>
        <v/>
      </c>
      <c r="K2311" s="105" t="str">
        <f t="shared" si="216"/>
        <v/>
      </c>
      <c r="L2311" s="105" t="str">
        <f t="shared" si="217"/>
        <v/>
      </c>
      <c r="M2311" s="105" t="str">
        <f>IF(Q2311="","",_xlfn.XLOOKUP(Q2311,立项!W:W,立项!H:H))</f>
        <v/>
      </c>
      <c r="N2311" s="109" t="str">
        <f t="shared" si="218"/>
        <v/>
      </c>
      <c r="O2311" s="109" t="str">
        <f t="shared" si="219"/>
        <v/>
      </c>
      <c r="P2311" s="110" t="str">
        <f t="shared" si="220"/>
        <v/>
      </c>
      <c r="Q2311" s="114" t="str">
        <f t="shared" si="221"/>
        <v/>
      </c>
      <c r="R2311" s="82"/>
      <c r="S2311" s="81"/>
      <c r="T2311" s="81"/>
      <c r="U2311" s="81"/>
    </row>
    <row r="2312" s="72" customFormat="1" customHeight="1" spans="2:21">
      <c r="B2312" s="73"/>
      <c r="C2312" s="74"/>
      <c r="D2312" s="74"/>
      <c r="E2312" s="74"/>
      <c r="F2312" s="75"/>
      <c r="G2312" s="76"/>
      <c r="H2312" s="77"/>
      <c r="I2312" s="108" t="str">
        <f>IF(B2312="","",_xlfn.XLOOKUP(N2312,#REF!,#REF!))</f>
        <v/>
      </c>
      <c r="J2312" s="105" t="str">
        <f>IF(B2312="","",_xlfn.XLOOKUP(N2312,#REF!,芝麻工资表!B:B))</f>
        <v/>
      </c>
      <c r="K2312" s="105" t="str">
        <f t="shared" si="216"/>
        <v/>
      </c>
      <c r="L2312" s="105" t="str">
        <f t="shared" si="217"/>
        <v/>
      </c>
      <c r="M2312" s="105" t="str">
        <f>IF(Q2312="","",_xlfn.XLOOKUP(Q2312,立项!W:W,立项!H:H))</f>
        <v/>
      </c>
      <c r="N2312" s="109" t="str">
        <f t="shared" si="218"/>
        <v/>
      </c>
      <c r="O2312" s="109" t="str">
        <f t="shared" si="219"/>
        <v/>
      </c>
      <c r="P2312" s="110" t="str">
        <f t="shared" si="220"/>
        <v/>
      </c>
      <c r="Q2312" s="114" t="str">
        <f t="shared" si="221"/>
        <v/>
      </c>
      <c r="R2312" s="82"/>
      <c r="S2312" s="81"/>
      <c r="T2312" s="81"/>
      <c r="U2312" s="81"/>
    </row>
    <row r="2313" s="72" customFormat="1" customHeight="1" spans="2:21">
      <c r="B2313" s="73"/>
      <c r="C2313" s="74"/>
      <c r="D2313" s="74"/>
      <c r="E2313" s="74"/>
      <c r="F2313" s="75"/>
      <c r="G2313" s="76"/>
      <c r="H2313" s="77"/>
      <c r="I2313" s="108" t="str">
        <f>IF(B2313="","",_xlfn.XLOOKUP(N2313,#REF!,#REF!))</f>
        <v/>
      </c>
      <c r="J2313" s="105" t="str">
        <f>IF(B2313="","",_xlfn.XLOOKUP(N2313,#REF!,芝麻工资表!B:B))</f>
        <v/>
      </c>
      <c r="K2313" s="105" t="str">
        <f t="shared" si="216"/>
        <v/>
      </c>
      <c r="L2313" s="105" t="str">
        <f t="shared" si="217"/>
        <v/>
      </c>
      <c r="M2313" s="105" t="str">
        <f>IF(Q2313="","",_xlfn.XLOOKUP(Q2313,立项!W:W,立项!H:H))</f>
        <v/>
      </c>
      <c r="N2313" s="109" t="str">
        <f t="shared" si="218"/>
        <v/>
      </c>
      <c r="O2313" s="109" t="str">
        <f t="shared" si="219"/>
        <v/>
      </c>
      <c r="P2313" s="110" t="str">
        <f t="shared" si="220"/>
        <v/>
      </c>
      <c r="Q2313" s="114" t="str">
        <f t="shared" si="221"/>
        <v/>
      </c>
      <c r="R2313" s="82"/>
      <c r="S2313" s="81"/>
      <c r="T2313" s="81"/>
      <c r="U2313" s="81"/>
    </row>
    <row r="2314" s="72" customFormat="1" customHeight="1" spans="2:21">
      <c r="B2314" s="73"/>
      <c r="C2314" s="74"/>
      <c r="D2314" s="74"/>
      <c r="E2314" s="74"/>
      <c r="F2314" s="75"/>
      <c r="G2314" s="76"/>
      <c r="H2314" s="77"/>
      <c r="I2314" s="108" t="str">
        <f>IF(B2314="","",_xlfn.XLOOKUP(N2314,#REF!,#REF!))</f>
        <v/>
      </c>
      <c r="J2314" s="105" t="str">
        <f>IF(B2314="","",_xlfn.XLOOKUP(N2314,#REF!,芝麻工资表!B:B))</f>
        <v/>
      </c>
      <c r="K2314" s="105" t="str">
        <f t="shared" si="216"/>
        <v/>
      </c>
      <c r="L2314" s="105" t="str">
        <f t="shared" si="217"/>
        <v/>
      </c>
      <c r="M2314" s="105" t="str">
        <f>IF(Q2314="","",_xlfn.XLOOKUP(Q2314,立项!W:W,立项!H:H))</f>
        <v/>
      </c>
      <c r="N2314" s="109" t="str">
        <f t="shared" si="218"/>
        <v/>
      </c>
      <c r="O2314" s="109" t="str">
        <f t="shared" si="219"/>
        <v/>
      </c>
      <c r="P2314" s="110" t="str">
        <f t="shared" si="220"/>
        <v/>
      </c>
      <c r="Q2314" s="114" t="str">
        <f t="shared" si="221"/>
        <v/>
      </c>
      <c r="R2314" s="82"/>
      <c r="S2314" s="81"/>
      <c r="T2314" s="81"/>
      <c r="U2314" s="81"/>
    </row>
    <row r="2315" s="72" customFormat="1" customHeight="1" spans="2:21">
      <c r="B2315" s="73"/>
      <c r="C2315" s="74"/>
      <c r="D2315" s="74"/>
      <c r="E2315" s="74"/>
      <c r="F2315" s="75"/>
      <c r="G2315" s="76"/>
      <c r="H2315" s="77"/>
      <c r="I2315" s="108" t="str">
        <f>IF(B2315="","",_xlfn.XLOOKUP(N2315,#REF!,#REF!))</f>
        <v/>
      </c>
      <c r="J2315" s="105" t="str">
        <f>IF(B2315="","",_xlfn.XLOOKUP(N2315,#REF!,芝麻工资表!B:B))</f>
        <v/>
      </c>
      <c r="K2315" s="105" t="str">
        <f t="shared" si="216"/>
        <v/>
      </c>
      <c r="L2315" s="105" t="str">
        <f t="shared" si="217"/>
        <v/>
      </c>
      <c r="M2315" s="105" t="str">
        <f>IF(Q2315="","",_xlfn.XLOOKUP(Q2315,立项!W:W,立项!H:H))</f>
        <v/>
      </c>
      <c r="N2315" s="109" t="str">
        <f t="shared" si="218"/>
        <v/>
      </c>
      <c r="O2315" s="109" t="str">
        <f t="shared" si="219"/>
        <v/>
      </c>
      <c r="P2315" s="110" t="str">
        <f t="shared" si="220"/>
        <v/>
      </c>
      <c r="Q2315" s="114" t="str">
        <f t="shared" si="221"/>
        <v/>
      </c>
      <c r="R2315" s="82"/>
      <c r="S2315" s="81"/>
      <c r="T2315" s="81"/>
      <c r="U2315" s="81"/>
    </row>
    <row r="2316" s="72" customFormat="1" customHeight="1" spans="2:21">
      <c r="B2316" s="73"/>
      <c r="C2316" s="74"/>
      <c r="D2316" s="74"/>
      <c r="E2316" s="74"/>
      <c r="F2316" s="75"/>
      <c r="G2316" s="76"/>
      <c r="H2316" s="77"/>
      <c r="I2316" s="108" t="str">
        <f>IF(B2316="","",_xlfn.XLOOKUP(N2316,#REF!,#REF!))</f>
        <v/>
      </c>
      <c r="J2316" s="105" t="str">
        <f>IF(B2316="","",_xlfn.XLOOKUP(N2316,#REF!,芝麻工资表!B:B))</f>
        <v/>
      </c>
      <c r="K2316" s="105" t="str">
        <f t="shared" si="216"/>
        <v/>
      </c>
      <c r="L2316" s="105" t="str">
        <f t="shared" si="217"/>
        <v/>
      </c>
      <c r="M2316" s="105" t="str">
        <f>IF(Q2316="","",_xlfn.XLOOKUP(Q2316,立项!W:W,立项!H:H))</f>
        <v/>
      </c>
      <c r="N2316" s="109" t="str">
        <f t="shared" si="218"/>
        <v/>
      </c>
      <c r="O2316" s="109" t="str">
        <f t="shared" si="219"/>
        <v/>
      </c>
      <c r="P2316" s="110" t="str">
        <f t="shared" si="220"/>
        <v/>
      </c>
      <c r="Q2316" s="114" t="str">
        <f t="shared" si="221"/>
        <v/>
      </c>
      <c r="R2316" s="82"/>
      <c r="S2316" s="81"/>
      <c r="T2316" s="81"/>
      <c r="U2316" s="81"/>
    </row>
    <row r="2317" s="72" customFormat="1" customHeight="1" spans="2:21">
      <c r="B2317" s="73"/>
      <c r="C2317" s="74"/>
      <c r="D2317" s="74"/>
      <c r="E2317" s="74"/>
      <c r="F2317" s="75"/>
      <c r="G2317" s="76"/>
      <c r="H2317" s="77"/>
      <c r="I2317" s="108" t="str">
        <f>IF(B2317="","",_xlfn.XLOOKUP(N2317,#REF!,#REF!))</f>
        <v/>
      </c>
      <c r="J2317" s="105" t="str">
        <f>IF(B2317="","",_xlfn.XLOOKUP(N2317,#REF!,芝麻工资表!B:B))</f>
        <v/>
      </c>
      <c r="K2317" s="105" t="str">
        <f t="shared" si="216"/>
        <v/>
      </c>
      <c r="L2317" s="105" t="str">
        <f t="shared" si="217"/>
        <v/>
      </c>
      <c r="M2317" s="105" t="str">
        <f>IF(Q2317="","",_xlfn.XLOOKUP(Q2317,立项!W:W,立项!H:H))</f>
        <v/>
      </c>
      <c r="N2317" s="109" t="str">
        <f t="shared" si="218"/>
        <v/>
      </c>
      <c r="O2317" s="109" t="str">
        <f t="shared" si="219"/>
        <v/>
      </c>
      <c r="P2317" s="110" t="str">
        <f t="shared" si="220"/>
        <v/>
      </c>
      <c r="Q2317" s="114" t="str">
        <f t="shared" si="221"/>
        <v/>
      </c>
      <c r="R2317" s="82"/>
      <c r="S2317" s="81"/>
      <c r="T2317" s="81"/>
      <c r="U2317" s="81"/>
    </row>
    <row r="2318" s="72" customFormat="1" customHeight="1" spans="2:21">
      <c r="B2318" s="73"/>
      <c r="C2318" s="74"/>
      <c r="D2318" s="74"/>
      <c r="E2318" s="74"/>
      <c r="F2318" s="75"/>
      <c r="G2318" s="76"/>
      <c r="H2318" s="77"/>
      <c r="I2318" s="108" t="str">
        <f>IF(B2318="","",_xlfn.XLOOKUP(N2318,#REF!,#REF!))</f>
        <v/>
      </c>
      <c r="J2318" s="105" t="str">
        <f>IF(B2318="","",_xlfn.XLOOKUP(N2318,#REF!,芝麻工资表!B:B))</f>
        <v/>
      </c>
      <c r="K2318" s="105" t="str">
        <f t="shared" si="216"/>
        <v/>
      </c>
      <c r="L2318" s="105" t="str">
        <f t="shared" si="217"/>
        <v/>
      </c>
      <c r="M2318" s="105" t="str">
        <f>IF(Q2318="","",_xlfn.XLOOKUP(Q2318,立项!W:W,立项!H:H))</f>
        <v/>
      </c>
      <c r="N2318" s="109" t="str">
        <f t="shared" si="218"/>
        <v/>
      </c>
      <c r="O2318" s="109" t="str">
        <f t="shared" si="219"/>
        <v/>
      </c>
      <c r="P2318" s="110" t="str">
        <f t="shared" si="220"/>
        <v/>
      </c>
      <c r="Q2318" s="114" t="str">
        <f t="shared" si="221"/>
        <v/>
      </c>
      <c r="R2318" s="82"/>
      <c r="S2318" s="81"/>
      <c r="T2318" s="81"/>
      <c r="U2318" s="81"/>
    </row>
    <row r="2319" s="72" customFormat="1" customHeight="1" spans="2:21">
      <c r="B2319" s="73"/>
      <c r="C2319" s="74"/>
      <c r="D2319" s="74"/>
      <c r="E2319" s="74"/>
      <c r="F2319" s="75"/>
      <c r="G2319" s="76"/>
      <c r="H2319" s="77"/>
      <c r="I2319" s="108" t="str">
        <f>IF(B2319="","",_xlfn.XLOOKUP(N2319,#REF!,#REF!))</f>
        <v/>
      </c>
      <c r="J2319" s="105" t="str">
        <f>IF(B2319="","",_xlfn.XLOOKUP(N2319,#REF!,芝麻工资表!B:B))</f>
        <v/>
      </c>
      <c r="K2319" s="105" t="str">
        <f t="shared" si="216"/>
        <v/>
      </c>
      <c r="L2319" s="105" t="str">
        <f t="shared" si="217"/>
        <v/>
      </c>
      <c r="M2319" s="105" t="str">
        <f>IF(Q2319="","",_xlfn.XLOOKUP(Q2319,立项!W:W,立项!H:H))</f>
        <v/>
      </c>
      <c r="N2319" s="109" t="str">
        <f t="shared" si="218"/>
        <v/>
      </c>
      <c r="O2319" s="109" t="str">
        <f t="shared" si="219"/>
        <v/>
      </c>
      <c r="P2319" s="110" t="str">
        <f t="shared" si="220"/>
        <v/>
      </c>
      <c r="Q2319" s="114" t="str">
        <f t="shared" si="221"/>
        <v/>
      </c>
      <c r="R2319" s="82"/>
      <c r="S2319" s="81"/>
      <c r="T2319" s="81"/>
      <c r="U2319" s="81"/>
    </row>
    <row r="2320" s="72" customFormat="1" customHeight="1" spans="2:21">
      <c r="B2320" s="73"/>
      <c r="C2320" s="74"/>
      <c r="D2320" s="74"/>
      <c r="E2320" s="74"/>
      <c r="F2320" s="75"/>
      <c r="G2320" s="76"/>
      <c r="H2320" s="77"/>
      <c r="I2320" s="108" t="str">
        <f>IF(B2320="","",_xlfn.XLOOKUP(N2320,#REF!,#REF!))</f>
        <v/>
      </c>
      <c r="J2320" s="105" t="str">
        <f>IF(B2320="","",_xlfn.XLOOKUP(N2320,#REF!,芝麻工资表!B:B))</f>
        <v/>
      </c>
      <c r="K2320" s="105" t="str">
        <f t="shared" si="216"/>
        <v/>
      </c>
      <c r="L2320" s="105" t="str">
        <f t="shared" si="217"/>
        <v/>
      </c>
      <c r="M2320" s="105" t="str">
        <f>IF(Q2320="","",_xlfn.XLOOKUP(Q2320,立项!W:W,立项!H:H))</f>
        <v/>
      </c>
      <c r="N2320" s="109" t="str">
        <f t="shared" si="218"/>
        <v/>
      </c>
      <c r="O2320" s="109" t="str">
        <f t="shared" si="219"/>
        <v/>
      </c>
      <c r="P2320" s="110" t="str">
        <f t="shared" si="220"/>
        <v/>
      </c>
      <c r="Q2320" s="114" t="str">
        <f t="shared" si="221"/>
        <v/>
      </c>
      <c r="R2320" s="82"/>
      <c r="S2320" s="81"/>
      <c r="T2320" s="81"/>
      <c r="U2320" s="81"/>
    </row>
    <row r="2321" s="72" customFormat="1" customHeight="1" spans="2:21">
      <c r="B2321" s="73"/>
      <c r="C2321" s="74"/>
      <c r="D2321" s="74"/>
      <c r="E2321" s="74"/>
      <c r="F2321" s="75"/>
      <c r="G2321" s="76"/>
      <c r="H2321" s="77"/>
      <c r="I2321" s="108" t="str">
        <f>IF(B2321="","",_xlfn.XLOOKUP(N2321,#REF!,#REF!))</f>
        <v/>
      </c>
      <c r="J2321" s="105" t="str">
        <f>IF(B2321="","",_xlfn.XLOOKUP(N2321,#REF!,芝麻工资表!B:B))</f>
        <v/>
      </c>
      <c r="K2321" s="105" t="str">
        <f t="shared" si="216"/>
        <v/>
      </c>
      <c r="L2321" s="105" t="str">
        <f t="shared" si="217"/>
        <v/>
      </c>
      <c r="M2321" s="105" t="str">
        <f>IF(Q2321="","",_xlfn.XLOOKUP(Q2321,立项!W:W,立项!H:H))</f>
        <v/>
      </c>
      <c r="N2321" s="109" t="str">
        <f t="shared" si="218"/>
        <v/>
      </c>
      <c r="O2321" s="109" t="str">
        <f t="shared" si="219"/>
        <v/>
      </c>
      <c r="P2321" s="110" t="str">
        <f t="shared" si="220"/>
        <v/>
      </c>
      <c r="Q2321" s="114" t="str">
        <f t="shared" si="221"/>
        <v/>
      </c>
      <c r="R2321" s="82"/>
      <c r="S2321" s="81"/>
      <c r="T2321" s="81"/>
      <c r="U2321" s="81"/>
    </row>
    <row r="2322" s="72" customFormat="1" customHeight="1" spans="2:21">
      <c r="B2322" s="73"/>
      <c r="C2322" s="74"/>
      <c r="D2322" s="74"/>
      <c r="E2322" s="74"/>
      <c r="F2322" s="75"/>
      <c r="G2322" s="76"/>
      <c r="H2322" s="77"/>
      <c r="I2322" s="108" t="str">
        <f>IF(B2322="","",_xlfn.XLOOKUP(N2322,#REF!,#REF!))</f>
        <v/>
      </c>
      <c r="J2322" s="105" t="str">
        <f>IF(B2322="","",_xlfn.XLOOKUP(N2322,#REF!,芝麻工资表!B:B))</f>
        <v/>
      </c>
      <c r="K2322" s="105" t="str">
        <f t="shared" si="216"/>
        <v/>
      </c>
      <c r="L2322" s="105" t="str">
        <f t="shared" si="217"/>
        <v/>
      </c>
      <c r="M2322" s="105" t="str">
        <f>IF(Q2322="","",_xlfn.XLOOKUP(Q2322,立项!W:W,立项!H:H))</f>
        <v/>
      </c>
      <c r="N2322" s="109" t="str">
        <f t="shared" si="218"/>
        <v/>
      </c>
      <c r="O2322" s="109" t="str">
        <f t="shared" si="219"/>
        <v/>
      </c>
      <c r="P2322" s="110" t="str">
        <f t="shared" si="220"/>
        <v/>
      </c>
      <c r="Q2322" s="114" t="str">
        <f t="shared" si="221"/>
        <v/>
      </c>
      <c r="R2322" s="82"/>
      <c r="S2322" s="81"/>
      <c r="T2322" s="81"/>
      <c r="U2322" s="81"/>
    </row>
    <row r="2323" s="72" customFormat="1" customHeight="1" spans="2:21">
      <c r="B2323" s="73"/>
      <c r="C2323" s="74"/>
      <c r="D2323" s="74"/>
      <c r="E2323" s="74"/>
      <c r="F2323" s="75"/>
      <c r="G2323" s="76"/>
      <c r="H2323" s="77"/>
      <c r="I2323" s="108" t="str">
        <f>IF(B2323="","",_xlfn.XLOOKUP(N2323,#REF!,#REF!))</f>
        <v/>
      </c>
      <c r="J2323" s="105" t="str">
        <f>IF(B2323="","",_xlfn.XLOOKUP(N2323,#REF!,芝麻工资表!B:B))</f>
        <v/>
      </c>
      <c r="K2323" s="105" t="str">
        <f t="shared" si="216"/>
        <v/>
      </c>
      <c r="L2323" s="105" t="str">
        <f t="shared" si="217"/>
        <v/>
      </c>
      <c r="M2323" s="105" t="str">
        <f>IF(Q2323="","",_xlfn.XLOOKUP(Q2323,立项!W:W,立项!H:H))</f>
        <v/>
      </c>
      <c r="N2323" s="109" t="str">
        <f t="shared" si="218"/>
        <v/>
      </c>
      <c r="O2323" s="109" t="str">
        <f t="shared" si="219"/>
        <v/>
      </c>
      <c r="P2323" s="110" t="str">
        <f t="shared" si="220"/>
        <v/>
      </c>
      <c r="Q2323" s="114" t="str">
        <f t="shared" si="221"/>
        <v/>
      </c>
      <c r="R2323" s="82"/>
      <c r="S2323" s="81"/>
      <c r="T2323" s="81"/>
      <c r="U2323" s="81"/>
    </row>
    <row r="2324" s="72" customFormat="1" customHeight="1" spans="2:21">
      <c r="B2324" s="73"/>
      <c r="C2324" s="74"/>
      <c r="D2324" s="74"/>
      <c r="E2324" s="74"/>
      <c r="F2324" s="75"/>
      <c r="G2324" s="76"/>
      <c r="H2324" s="77"/>
      <c r="I2324" s="108" t="str">
        <f>IF(B2324="","",_xlfn.XLOOKUP(N2324,#REF!,#REF!))</f>
        <v/>
      </c>
      <c r="J2324" s="105" t="str">
        <f>IF(B2324="","",_xlfn.XLOOKUP(N2324,#REF!,芝麻工资表!B:B))</f>
        <v/>
      </c>
      <c r="K2324" s="105" t="str">
        <f t="shared" si="216"/>
        <v/>
      </c>
      <c r="L2324" s="105" t="str">
        <f t="shared" si="217"/>
        <v/>
      </c>
      <c r="M2324" s="105" t="str">
        <f>IF(Q2324="","",_xlfn.XLOOKUP(Q2324,立项!W:W,立项!H:H))</f>
        <v/>
      </c>
      <c r="N2324" s="109" t="str">
        <f t="shared" si="218"/>
        <v/>
      </c>
      <c r="O2324" s="109" t="str">
        <f t="shared" si="219"/>
        <v/>
      </c>
      <c r="P2324" s="110" t="str">
        <f t="shared" si="220"/>
        <v/>
      </c>
      <c r="Q2324" s="114" t="str">
        <f t="shared" si="221"/>
        <v/>
      </c>
      <c r="R2324" s="82"/>
      <c r="S2324" s="81"/>
      <c r="T2324" s="81"/>
      <c r="U2324" s="81"/>
    </row>
    <row r="2325" s="72" customFormat="1" customHeight="1" spans="2:21">
      <c r="B2325" s="73"/>
      <c r="C2325" s="74"/>
      <c r="D2325" s="74"/>
      <c r="E2325" s="74"/>
      <c r="F2325" s="75"/>
      <c r="G2325" s="76"/>
      <c r="H2325" s="77"/>
      <c r="I2325" s="108" t="str">
        <f>IF(B2325="","",_xlfn.XLOOKUP(N2325,#REF!,#REF!))</f>
        <v/>
      </c>
      <c r="J2325" s="105" t="str">
        <f>IF(B2325="","",_xlfn.XLOOKUP(N2325,#REF!,芝麻工资表!B:B))</f>
        <v/>
      </c>
      <c r="K2325" s="105" t="str">
        <f t="shared" si="216"/>
        <v/>
      </c>
      <c r="L2325" s="105" t="str">
        <f t="shared" si="217"/>
        <v/>
      </c>
      <c r="M2325" s="105" t="str">
        <f>IF(Q2325="","",_xlfn.XLOOKUP(Q2325,立项!W:W,立项!H:H))</f>
        <v/>
      </c>
      <c r="N2325" s="109" t="str">
        <f t="shared" si="218"/>
        <v/>
      </c>
      <c r="O2325" s="109" t="str">
        <f t="shared" si="219"/>
        <v/>
      </c>
      <c r="P2325" s="110" t="str">
        <f t="shared" si="220"/>
        <v/>
      </c>
      <c r="Q2325" s="114" t="str">
        <f t="shared" si="221"/>
        <v/>
      </c>
      <c r="R2325" s="82"/>
      <c r="S2325" s="81"/>
      <c r="T2325" s="81"/>
      <c r="U2325" s="81"/>
    </row>
    <row r="2326" s="72" customFormat="1" customHeight="1" spans="2:21">
      <c r="B2326" s="73"/>
      <c r="C2326" s="74"/>
      <c r="D2326" s="74"/>
      <c r="E2326" s="74"/>
      <c r="F2326" s="75"/>
      <c r="G2326" s="76"/>
      <c r="H2326" s="77"/>
      <c r="I2326" s="108" t="str">
        <f>IF(B2326="","",_xlfn.XLOOKUP(N2326,#REF!,#REF!))</f>
        <v/>
      </c>
      <c r="J2326" s="105" t="str">
        <f>IF(B2326="","",_xlfn.XLOOKUP(N2326,#REF!,芝麻工资表!B:B))</f>
        <v/>
      </c>
      <c r="K2326" s="105" t="str">
        <f t="shared" si="216"/>
        <v/>
      </c>
      <c r="L2326" s="105" t="str">
        <f t="shared" si="217"/>
        <v/>
      </c>
      <c r="M2326" s="105" t="str">
        <f>IF(Q2326="","",_xlfn.XLOOKUP(Q2326,立项!W:W,立项!H:H))</f>
        <v/>
      </c>
      <c r="N2326" s="109" t="str">
        <f t="shared" si="218"/>
        <v/>
      </c>
      <c r="O2326" s="109" t="str">
        <f t="shared" si="219"/>
        <v/>
      </c>
      <c r="P2326" s="110" t="str">
        <f t="shared" si="220"/>
        <v/>
      </c>
      <c r="Q2326" s="114" t="str">
        <f t="shared" si="221"/>
        <v/>
      </c>
      <c r="R2326" s="82"/>
      <c r="S2326" s="81"/>
      <c r="T2326" s="81"/>
      <c r="U2326" s="81"/>
    </row>
    <row r="2327" s="72" customFormat="1" customHeight="1" spans="2:21">
      <c r="B2327" s="73"/>
      <c r="C2327" s="74"/>
      <c r="D2327" s="74"/>
      <c r="E2327" s="74"/>
      <c r="F2327" s="75"/>
      <c r="G2327" s="76"/>
      <c r="H2327" s="77"/>
      <c r="I2327" s="108" t="str">
        <f>IF(B2327="","",_xlfn.XLOOKUP(N2327,#REF!,#REF!))</f>
        <v/>
      </c>
      <c r="J2327" s="105" t="str">
        <f>IF(B2327="","",_xlfn.XLOOKUP(N2327,#REF!,芝麻工资表!B:B))</f>
        <v/>
      </c>
      <c r="K2327" s="105" t="str">
        <f t="shared" si="216"/>
        <v/>
      </c>
      <c r="L2327" s="105" t="str">
        <f t="shared" si="217"/>
        <v/>
      </c>
      <c r="M2327" s="105" t="str">
        <f>IF(Q2327="","",_xlfn.XLOOKUP(Q2327,立项!W:W,立项!H:H))</f>
        <v/>
      </c>
      <c r="N2327" s="109" t="str">
        <f t="shared" si="218"/>
        <v/>
      </c>
      <c r="O2327" s="109" t="str">
        <f t="shared" si="219"/>
        <v/>
      </c>
      <c r="P2327" s="110" t="str">
        <f t="shared" si="220"/>
        <v/>
      </c>
      <c r="Q2327" s="114" t="str">
        <f t="shared" si="221"/>
        <v/>
      </c>
      <c r="R2327" s="82"/>
      <c r="S2327" s="81"/>
      <c r="T2327" s="81"/>
      <c r="U2327" s="81"/>
    </row>
    <row r="2328" s="72" customFormat="1" customHeight="1" spans="2:21">
      <c r="B2328" s="73"/>
      <c r="C2328" s="74"/>
      <c r="D2328" s="74"/>
      <c r="E2328" s="74"/>
      <c r="F2328" s="75"/>
      <c r="G2328" s="76"/>
      <c r="H2328" s="77"/>
      <c r="I2328" s="108" t="str">
        <f>IF(B2328="","",_xlfn.XLOOKUP(N2328,#REF!,#REF!))</f>
        <v/>
      </c>
      <c r="J2328" s="105" t="str">
        <f>IF(B2328="","",_xlfn.XLOOKUP(N2328,#REF!,芝麻工资表!B:B))</f>
        <v/>
      </c>
      <c r="K2328" s="105" t="str">
        <f t="shared" si="216"/>
        <v/>
      </c>
      <c r="L2328" s="105" t="str">
        <f t="shared" si="217"/>
        <v/>
      </c>
      <c r="M2328" s="105" t="str">
        <f>IF(Q2328="","",_xlfn.XLOOKUP(Q2328,立项!W:W,立项!H:H))</f>
        <v/>
      </c>
      <c r="N2328" s="109" t="str">
        <f t="shared" si="218"/>
        <v/>
      </c>
      <c r="O2328" s="109" t="str">
        <f t="shared" si="219"/>
        <v/>
      </c>
      <c r="P2328" s="110" t="str">
        <f t="shared" si="220"/>
        <v/>
      </c>
      <c r="Q2328" s="114" t="str">
        <f t="shared" si="221"/>
        <v/>
      </c>
      <c r="R2328" s="82"/>
      <c r="S2328" s="81"/>
      <c r="T2328" s="81"/>
      <c r="U2328" s="81"/>
    </row>
    <row r="2329" s="72" customFormat="1" customHeight="1" spans="2:21">
      <c r="B2329" s="73"/>
      <c r="C2329" s="74"/>
      <c r="D2329" s="74"/>
      <c r="E2329" s="74"/>
      <c r="F2329" s="75"/>
      <c r="G2329" s="76"/>
      <c r="H2329" s="77"/>
      <c r="I2329" s="108" t="str">
        <f>IF(B2329="","",_xlfn.XLOOKUP(N2329,#REF!,#REF!))</f>
        <v/>
      </c>
      <c r="J2329" s="105" t="str">
        <f>IF(B2329="","",_xlfn.XLOOKUP(N2329,#REF!,芝麻工资表!B:B))</f>
        <v/>
      </c>
      <c r="K2329" s="105" t="str">
        <f t="shared" si="216"/>
        <v/>
      </c>
      <c r="L2329" s="105" t="str">
        <f t="shared" si="217"/>
        <v/>
      </c>
      <c r="M2329" s="105" t="str">
        <f>IF(Q2329="","",_xlfn.XLOOKUP(Q2329,立项!W:W,立项!H:H))</f>
        <v/>
      </c>
      <c r="N2329" s="109" t="str">
        <f t="shared" si="218"/>
        <v/>
      </c>
      <c r="O2329" s="109" t="str">
        <f t="shared" si="219"/>
        <v/>
      </c>
      <c r="P2329" s="110" t="str">
        <f t="shared" si="220"/>
        <v/>
      </c>
      <c r="Q2329" s="114" t="str">
        <f t="shared" si="221"/>
        <v/>
      </c>
      <c r="R2329" s="82"/>
      <c r="S2329" s="81"/>
      <c r="T2329" s="81"/>
      <c r="U2329" s="81"/>
    </row>
    <row r="2330" s="72" customFormat="1" customHeight="1" spans="2:21">
      <c r="B2330" s="73"/>
      <c r="C2330" s="74"/>
      <c r="D2330" s="74"/>
      <c r="E2330" s="74"/>
      <c r="F2330" s="75"/>
      <c r="G2330" s="76"/>
      <c r="H2330" s="77"/>
      <c r="I2330" s="108" t="str">
        <f>IF(B2330="","",_xlfn.XLOOKUP(N2330,#REF!,#REF!))</f>
        <v/>
      </c>
      <c r="J2330" s="105" t="str">
        <f>IF(B2330="","",_xlfn.XLOOKUP(N2330,#REF!,芝麻工资表!B:B))</f>
        <v/>
      </c>
      <c r="K2330" s="105" t="str">
        <f t="shared" si="216"/>
        <v/>
      </c>
      <c r="L2330" s="105" t="str">
        <f t="shared" si="217"/>
        <v/>
      </c>
      <c r="M2330" s="105" t="str">
        <f>IF(Q2330="","",_xlfn.XLOOKUP(Q2330,立项!W:W,立项!H:H))</f>
        <v/>
      </c>
      <c r="N2330" s="109" t="str">
        <f t="shared" si="218"/>
        <v/>
      </c>
      <c r="O2330" s="109" t="str">
        <f t="shared" si="219"/>
        <v/>
      </c>
      <c r="P2330" s="110" t="str">
        <f t="shared" si="220"/>
        <v/>
      </c>
      <c r="Q2330" s="114" t="str">
        <f t="shared" si="221"/>
        <v/>
      </c>
      <c r="R2330" s="82"/>
      <c r="S2330" s="81"/>
      <c r="T2330" s="81"/>
      <c r="U2330" s="81"/>
    </row>
    <row r="2331" s="72" customFormat="1" customHeight="1" spans="2:21">
      <c r="B2331" s="73"/>
      <c r="C2331" s="74"/>
      <c r="D2331" s="74"/>
      <c r="E2331" s="74"/>
      <c r="F2331" s="75"/>
      <c r="G2331" s="76"/>
      <c r="H2331" s="77"/>
      <c r="I2331" s="108" t="str">
        <f>IF(B2331="","",_xlfn.XLOOKUP(N2331,#REF!,#REF!))</f>
        <v/>
      </c>
      <c r="J2331" s="105" t="str">
        <f>IF(B2331="","",_xlfn.XLOOKUP(N2331,#REF!,芝麻工资表!B:B))</f>
        <v/>
      </c>
      <c r="K2331" s="105" t="str">
        <f t="shared" si="216"/>
        <v/>
      </c>
      <c r="L2331" s="105" t="str">
        <f t="shared" si="217"/>
        <v/>
      </c>
      <c r="M2331" s="105" t="str">
        <f>IF(Q2331="","",_xlfn.XLOOKUP(Q2331,立项!W:W,立项!H:H))</f>
        <v/>
      </c>
      <c r="N2331" s="109" t="str">
        <f t="shared" si="218"/>
        <v/>
      </c>
      <c r="O2331" s="109" t="str">
        <f t="shared" si="219"/>
        <v/>
      </c>
      <c r="P2331" s="110" t="str">
        <f t="shared" si="220"/>
        <v/>
      </c>
      <c r="Q2331" s="114" t="str">
        <f t="shared" si="221"/>
        <v/>
      </c>
      <c r="R2331" s="82"/>
      <c r="S2331" s="81"/>
      <c r="T2331" s="81"/>
      <c r="U2331" s="81"/>
    </row>
    <row r="2332" s="72" customFormat="1" customHeight="1" spans="2:21">
      <c r="B2332" s="73"/>
      <c r="C2332" s="74"/>
      <c r="D2332" s="74"/>
      <c r="E2332" s="74"/>
      <c r="F2332" s="75"/>
      <c r="G2332" s="76"/>
      <c r="H2332" s="77"/>
      <c r="I2332" s="108" t="str">
        <f>IF(B2332="","",_xlfn.XLOOKUP(N2332,#REF!,#REF!))</f>
        <v/>
      </c>
      <c r="J2332" s="105" t="str">
        <f>IF(B2332="","",_xlfn.XLOOKUP(N2332,#REF!,芝麻工资表!B:B))</f>
        <v/>
      </c>
      <c r="K2332" s="105" t="str">
        <f t="shared" si="216"/>
        <v/>
      </c>
      <c r="L2332" s="105" t="str">
        <f t="shared" si="217"/>
        <v/>
      </c>
      <c r="M2332" s="105" t="str">
        <f>IF(Q2332="","",_xlfn.XLOOKUP(Q2332,立项!W:W,立项!H:H))</f>
        <v/>
      </c>
      <c r="N2332" s="109" t="str">
        <f t="shared" si="218"/>
        <v/>
      </c>
      <c r="O2332" s="109" t="str">
        <f t="shared" si="219"/>
        <v/>
      </c>
      <c r="P2332" s="110" t="str">
        <f t="shared" si="220"/>
        <v/>
      </c>
      <c r="Q2332" s="114" t="str">
        <f t="shared" si="221"/>
        <v/>
      </c>
      <c r="R2332" s="82"/>
      <c r="S2332" s="81"/>
      <c r="T2332" s="81"/>
      <c r="U2332" s="81"/>
    </row>
    <row r="2333" s="72" customFormat="1" customHeight="1" spans="2:21">
      <c r="B2333" s="73"/>
      <c r="C2333" s="74"/>
      <c r="D2333" s="74"/>
      <c r="E2333" s="74"/>
      <c r="F2333" s="75"/>
      <c r="G2333" s="76"/>
      <c r="H2333" s="77"/>
      <c r="I2333" s="108" t="str">
        <f>IF(B2333="","",_xlfn.XLOOKUP(N2333,#REF!,#REF!))</f>
        <v/>
      </c>
      <c r="J2333" s="105" t="str">
        <f>IF(B2333="","",_xlfn.XLOOKUP(N2333,#REF!,芝麻工资表!B:B))</f>
        <v/>
      </c>
      <c r="K2333" s="105" t="str">
        <f t="shared" si="216"/>
        <v/>
      </c>
      <c r="L2333" s="105" t="str">
        <f t="shared" si="217"/>
        <v/>
      </c>
      <c r="M2333" s="105" t="str">
        <f>IF(Q2333="","",_xlfn.XLOOKUP(Q2333,立项!W:W,立项!H:H))</f>
        <v/>
      </c>
      <c r="N2333" s="109" t="str">
        <f t="shared" si="218"/>
        <v/>
      </c>
      <c r="O2333" s="109" t="str">
        <f t="shared" si="219"/>
        <v/>
      </c>
      <c r="P2333" s="110" t="str">
        <f t="shared" si="220"/>
        <v/>
      </c>
      <c r="Q2333" s="114" t="str">
        <f t="shared" si="221"/>
        <v/>
      </c>
      <c r="R2333" s="82"/>
      <c r="S2333" s="81"/>
      <c r="T2333" s="81"/>
      <c r="U2333" s="81"/>
    </row>
    <row r="2334" s="72" customFormat="1" customHeight="1" spans="2:21">
      <c r="B2334" s="73"/>
      <c r="C2334" s="74"/>
      <c r="D2334" s="74"/>
      <c r="E2334" s="74"/>
      <c r="F2334" s="75"/>
      <c r="G2334" s="76"/>
      <c r="H2334" s="77"/>
      <c r="I2334" s="108" t="str">
        <f>IF(B2334="","",_xlfn.XLOOKUP(N2334,#REF!,#REF!))</f>
        <v/>
      </c>
      <c r="J2334" s="105" t="str">
        <f>IF(B2334="","",_xlfn.XLOOKUP(N2334,#REF!,芝麻工资表!B:B))</f>
        <v/>
      </c>
      <c r="K2334" s="105" t="str">
        <f t="shared" si="216"/>
        <v/>
      </c>
      <c r="L2334" s="105" t="str">
        <f t="shared" si="217"/>
        <v/>
      </c>
      <c r="M2334" s="105" t="str">
        <f>IF(Q2334="","",_xlfn.XLOOKUP(Q2334,立项!W:W,立项!H:H))</f>
        <v/>
      </c>
      <c r="N2334" s="109" t="str">
        <f t="shared" si="218"/>
        <v/>
      </c>
      <c r="O2334" s="109" t="str">
        <f t="shared" si="219"/>
        <v/>
      </c>
      <c r="P2334" s="110" t="str">
        <f t="shared" si="220"/>
        <v/>
      </c>
      <c r="Q2334" s="114" t="str">
        <f t="shared" si="221"/>
        <v/>
      </c>
      <c r="R2334" s="82"/>
      <c r="S2334" s="81"/>
      <c r="T2334" s="81"/>
      <c r="U2334" s="81"/>
    </row>
    <row r="2335" s="72" customFormat="1" customHeight="1" spans="2:21">
      <c r="B2335" s="73"/>
      <c r="C2335" s="74"/>
      <c r="D2335" s="74"/>
      <c r="E2335" s="74"/>
      <c r="F2335" s="75"/>
      <c r="G2335" s="76"/>
      <c r="H2335" s="77"/>
      <c r="I2335" s="108" t="str">
        <f>IF(B2335="","",_xlfn.XLOOKUP(N2335,#REF!,#REF!))</f>
        <v/>
      </c>
      <c r="J2335" s="105" t="str">
        <f>IF(B2335="","",_xlfn.XLOOKUP(N2335,#REF!,芝麻工资表!B:B))</f>
        <v/>
      </c>
      <c r="K2335" s="105" t="str">
        <f t="shared" si="216"/>
        <v/>
      </c>
      <c r="L2335" s="105" t="str">
        <f t="shared" si="217"/>
        <v/>
      </c>
      <c r="M2335" s="105" t="str">
        <f>IF(Q2335="","",_xlfn.XLOOKUP(Q2335,立项!W:W,立项!H:H))</f>
        <v/>
      </c>
      <c r="N2335" s="109" t="str">
        <f t="shared" si="218"/>
        <v/>
      </c>
      <c r="O2335" s="109" t="str">
        <f t="shared" si="219"/>
        <v/>
      </c>
      <c r="P2335" s="110" t="str">
        <f t="shared" si="220"/>
        <v/>
      </c>
      <c r="Q2335" s="114" t="str">
        <f t="shared" si="221"/>
        <v/>
      </c>
      <c r="R2335" s="82"/>
      <c r="S2335" s="81"/>
      <c r="T2335" s="81"/>
      <c r="U2335" s="81"/>
    </row>
    <row r="2336" s="72" customFormat="1" customHeight="1" spans="2:21">
      <c r="B2336" s="73"/>
      <c r="C2336" s="74"/>
      <c r="D2336" s="74"/>
      <c r="E2336" s="74"/>
      <c r="F2336" s="75"/>
      <c r="G2336" s="76"/>
      <c r="H2336" s="77"/>
      <c r="I2336" s="108" t="str">
        <f>IF(B2336="","",_xlfn.XLOOKUP(N2336,#REF!,#REF!))</f>
        <v/>
      </c>
      <c r="J2336" s="105" t="str">
        <f>IF(B2336="","",_xlfn.XLOOKUP(N2336,#REF!,芝麻工资表!B:B))</f>
        <v/>
      </c>
      <c r="K2336" s="105" t="str">
        <f t="shared" si="216"/>
        <v/>
      </c>
      <c r="L2336" s="105" t="str">
        <f t="shared" si="217"/>
        <v/>
      </c>
      <c r="M2336" s="105" t="str">
        <f>IF(Q2336="","",_xlfn.XLOOKUP(Q2336,立项!W:W,立项!H:H))</f>
        <v/>
      </c>
      <c r="N2336" s="109" t="str">
        <f t="shared" si="218"/>
        <v/>
      </c>
      <c r="O2336" s="109" t="str">
        <f t="shared" si="219"/>
        <v/>
      </c>
      <c r="P2336" s="110" t="str">
        <f t="shared" si="220"/>
        <v/>
      </c>
      <c r="Q2336" s="114" t="str">
        <f t="shared" si="221"/>
        <v/>
      </c>
      <c r="R2336" s="82"/>
      <c r="S2336" s="81"/>
      <c r="T2336" s="81"/>
      <c r="U2336" s="81"/>
    </row>
    <row r="2337" s="72" customFormat="1" customHeight="1" spans="2:21">
      <c r="B2337" s="73"/>
      <c r="C2337" s="74"/>
      <c r="D2337" s="74"/>
      <c r="E2337" s="74"/>
      <c r="F2337" s="75"/>
      <c r="G2337" s="76"/>
      <c r="H2337" s="77"/>
      <c r="I2337" s="108" t="str">
        <f>IF(B2337="","",_xlfn.XLOOKUP(N2337,#REF!,#REF!))</f>
        <v/>
      </c>
      <c r="J2337" s="105" t="str">
        <f>IF(B2337="","",_xlfn.XLOOKUP(N2337,#REF!,芝麻工资表!B:B))</f>
        <v/>
      </c>
      <c r="K2337" s="105" t="str">
        <f t="shared" si="216"/>
        <v/>
      </c>
      <c r="L2337" s="105" t="str">
        <f t="shared" si="217"/>
        <v/>
      </c>
      <c r="M2337" s="105" t="str">
        <f>IF(Q2337="","",_xlfn.XLOOKUP(Q2337,立项!W:W,立项!H:H))</f>
        <v/>
      </c>
      <c r="N2337" s="109" t="str">
        <f t="shared" si="218"/>
        <v/>
      </c>
      <c r="O2337" s="109" t="str">
        <f t="shared" si="219"/>
        <v/>
      </c>
      <c r="P2337" s="110" t="str">
        <f t="shared" si="220"/>
        <v/>
      </c>
      <c r="Q2337" s="114" t="str">
        <f t="shared" si="221"/>
        <v/>
      </c>
      <c r="R2337" s="82"/>
      <c r="S2337" s="81"/>
      <c r="T2337" s="81"/>
      <c r="U2337" s="81"/>
    </row>
    <row r="2338" s="72" customFormat="1" customHeight="1" spans="2:21">
      <c r="B2338" s="73"/>
      <c r="C2338" s="74"/>
      <c r="D2338" s="74"/>
      <c r="E2338" s="74"/>
      <c r="F2338" s="75"/>
      <c r="G2338" s="76"/>
      <c r="H2338" s="77"/>
      <c r="I2338" s="108" t="str">
        <f>IF(B2338="","",_xlfn.XLOOKUP(N2338,#REF!,#REF!))</f>
        <v/>
      </c>
      <c r="J2338" s="105" t="str">
        <f>IF(B2338="","",_xlfn.XLOOKUP(N2338,#REF!,芝麻工资表!B:B))</f>
        <v/>
      </c>
      <c r="K2338" s="105" t="str">
        <f t="shared" si="216"/>
        <v/>
      </c>
      <c r="L2338" s="105" t="str">
        <f t="shared" si="217"/>
        <v/>
      </c>
      <c r="M2338" s="105" t="str">
        <f>IF(Q2338="","",_xlfn.XLOOKUP(Q2338,立项!W:W,立项!H:H))</f>
        <v/>
      </c>
      <c r="N2338" s="109" t="str">
        <f t="shared" si="218"/>
        <v/>
      </c>
      <c r="O2338" s="109" t="str">
        <f t="shared" si="219"/>
        <v/>
      </c>
      <c r="P2338" s="110" t="str">
        <f t="shared" si="220"/>
        <v/>
      </c>
      <c r="Q2338" s="114" t="str">
        <f t="shared" si="221"/>
        <v/>
      </c>
      <c r="R2338" s="82"/>
      <c r="S2338" s="81"/>
      <c r="T2338" s="81"/>
      <c r="U2338" s="81"/>
    </row>
    <row r="2339" s="72" customFormat="1" customHeight="1" spans="2:21">
      <c r="B2339" s="73"/>
      <c r="C2339" s="74"/>
      <c r="D2339" s="74"/>
      <c r="E2339" s="74"/>
      <c r="F2339" s="75"/>
      <c r="G2339" s="76"/>
      <c r="H2339" s="77"/>
      <c r="I2339" s="108" t="str">
        <f>IF(B2339="","",_xlfn.XLOOKUP(N2339,#REF!,#REF!))</f>
        <v/>
      </c>
      <c r="J2339" s="105" t="str">
        <f>IF(B2339="","",_xlfn.XLOOKUP(N2339,#REF!,芝麻工资表!B:B))</f>
        <v/>
      </c>
      <c r="K2339" s="105" t="str">
        <f t="shared" si="216"/>
        <v/>
      </c>
      <c r="L2339" s="105" t="str">
        <f t="shared" si="217"/>
        <v/>
      </c>
      <c r="M2339" s="105" t="str">
        <f>IF(Q2339="","",_xlfn.XLOOKUP(Q2339,立项!W:W,立项!H:H))</f>
        <v/>
      </c>
      <c r="N2339" s="109" t="str">
        <f t="shared" si="218"/>
        <v/>
      </c>
      <c r="O2339" s="109" t="str">
        <f t="shared" si="219"/>
        <v/>
      </c>
      <c r="P2339" s="110" t="str">
        <f t="shared" si="220"/>
        <v/>
      </c>
      <c r="Q2339" s="114" t="str">
        <f t="shared" si="221"/>
        <v/>
      </c>
      <c r="R2339" s="82"/>
      <c r="S2339" s="81"/>
      <c r="T2339" s="81"/>
      <c r="U2339" s="81"/>
    </row>
    <row r="2340" s="72" customFormat="1" customHeight="1" spans="2:21">
      <c r="B2340" s="73"/>
      <c r="C2340" s="74"/>
      <c r="D2340" s="74"/>
      <c r="E2340" s="74"/>
      <c r="F2340" s="75"/>
      <c r="G2340" s="76"/>
      <c r="H2340" s="77"/>
      <c r="I2340" s="108" t="str">
        <f>IF(B2340="","",_xlfn.XLOOKUP(N2340,#REF!,#REF!))</f>
        <v/>
      </c>
      <c r="J2340" s="105" t="str">
        <f>IF(B2340="","",_xlfn.XLOOKUP(N2340,#REF!,芝麻工资表!B:B))</f>
        <v/>
      </c>
      <c r="K2340" s="105" t="str">
        <f t="shared" si="216"/>
        <v/>
      </c>
      <c r="L2340" s="105" t="str">
        <f t="shared" si="217"/>
        <v/>
      </c>
      <c r="M2340" s="105" t="str">
        <f>IF(Q2340="","",_xlfn.XLOOKUP(Q2340,立项!W:W,立项!H:H))</f>
        <v/>
      </c>
      <c r="N2340" s="109" t="str">
        <f t="shared" si="218"/>
        <v/>
      </c>
      <c r="O2340" s="109" t="str">
        <f t="shared" si="219"/>
        <v/>
      </c>
      <c r="P2340" s="110" t="str">
        <f t="shared" si="220"/>
        <v/>
      </c>
      <c r="Q2340" s="114" t="str">
        <f t="shared" si="221"/>
        <v/>
      </c>
      <c r="R2340" s="82"/>
      <c r="S2340" s="81"/>
      <c r="T2340" s="81"/>
      <c r="U2340" s="81"/>
    </row>
    <row r="2341" s="72" customFormat="1" customHeight="1" spans="2:21">
      <c r="B2341" s="73"/>
      <c r="C2341" s="74"/>
      <c r="D2341" s="74"/>
      <c r="E2341" s="74"/>
      <c r="F2341" s="75"/>
      <c r="G2341" s="76"/>
      <c r="H2341" s="77"/>
      <c r="I2341" s="108" t="str">
        <f>IF(B2341="","",_xlfn.XLOOKUP(N2341,#REF!,#REF!))</f>
        <v/>
      </c>
      <c r="J2341" s="105" t="str">
        <f>IF(B2341="","",_xlfn.XLOOKUP(N2341,#REF!,芝麻工资表!B:B))</f>
        <v/>
      </c>
      <c r="K2341" s="105" t="str">
        <f t="shared" si="216"/>
        <v/>
      </c>
      <c r="L2341" s="105" t="str">
        <f t="shared" si="217"/>
        <v/>
      </c>
      <c r="M2341" s="105" t="str">
        <f>IF(Q2341="","",_xlfn.XLOOKUP(Q2341,立项!W:W,立项!H:H))</f>
        <v/>
      </c>
      <c r="N2341" s="109" t="str">
        <f t="shared" si="218"/>
        <v/>
      </c>
      <c r="O2341" s="109" t="str">
        <f t="shared" si="219"/>
        <v/>
      </c>
      <c r="P2341" s="110" t="str">
        <f t="shared" si="220"/>
        <v/>
      </c>
      <c r="Q2341" s="114" t="str">
        <f t="shared" si="221"/>
        <v/>
      </c>
      <c r="R2341" s="82"/>
      <c r="S2341" s="81"/>
      <c r="T2341" s="81"/>
      <c r="U2341" s="81"/>
    </row>
    <row r="2342" s="72" customFormat="1" customHeight="1" spans="2:21">
      <c r="B2342" s="73"/>
      <c r="C2342" s="74"/>
      <c r="D2342" s="74"/>
      <c r="E2342" s="74"/>
      <c r="F2342" s="75"/>
      <c r="G2342" s="76"/>
      <c r="H2342" s="77"/>
      <c r="I2342" s="108" t="str">
        <f>IF(B2342="","",_xlfn.XLOOKUP(N2342,#REF!,#REF!))</f>
        <v/>
      </c>
      <c r="J2342" s="105" t="str">
        <f>IF(B2342="","",_xlfn.XLOOKUP(N2342,#REF!,芝麻工资表!B:B))</f>
        <v/>
      </c>
      <c r="K2342" s="105" t="str">
        <f t="shared" si="216"/>
        <v/>
      </c>
      <c r="L2342" s="105" t="str">
        <f t="shared" si="217"/>
        <v/>
      </c>
      <c r="M2342" s="105" t="str">
        <f>IF(Q2342="","",_xlfn.XLOOKUP(Q2342,立项!W:W,立项!H:H))</f>
        <v/>
      </c>
      <c r="N2342" s="109" t="str">
        <f t="shared" si="218"/>
        <v/>
      </c>
      <c r="O2342" s="109" t="str">
        <f t="shared" si="219"/>
        <v/>
      </c>
      <c r="P2342" s="110" t="str">
        <f t="shared" si="220"/>
        <v/>
      </c>
      <c r="Q2342" s="114" t="str">
        <f t="shared" si="221"/>
        <v/>
      </c>
      <c r="R2342" s="82"/>
      <c r="S2342" s="81"/>
      <c r="T2342" s="81"/>
      <c r="U2342" s="81"/>
    </row>
    <row r="2343" s="72" customFormat="1" customHeight="1" spans="2:21">
      <c r="B2343" s="73"/>
      <c r="C2343" s="74"/>
      <c r="D2343" s="74"/>
      <c r="E2343" s="74"/>
      <c r="F2343" s="75"/>
      <c r="G2343" s="76"/>
      <c r="H2343" s="77"/>
      <c r="I2343" s="108" t="str">
        <f>IF(B2343="","",_xlfn.XLOOKUP(N2343,#REF!,#REF!))</f>
        <v/>
      </c>
      <c r="J2343" s="105" t="str">
        <f>IF(B2343="","",_xlfn.XLOOKUP(N2343,#REF!,芝麻工资表!B:B))</f>
        <v/>
      </c>
      <c r="K2343" s="105" t="str">
        <f t="shared" si="216"/>
        <v/>
      </c>
      <c r="L2343" s="105" t="str">
        <f t="shared" si="217"/>
        <v/>
      </c>
      <c r="M2343" s="105" t="str">
        <f>IF(Q2343="","",_xlfn.XLOOKUP(Q2343,立项!W:W,立项!H:H))</f>
        <v/>
      </c>
      <c r="N2343" s="109" t="str">
        <f t="shared" si="218"/>
        <v/>
      </c>
      <c r="O2343" s="109" t="str">
        <f t="shared" si="219"/>
        <v/>
      </c>
      <c r="P2343" s="110" t="str">
        <f t="shared" si="220"/>
        <v/>
      </c>
      <c r="Q2343" s="114" t="str">
        <f t="shared" si="221"/>
        <v/>
      </c>
      <c r="R2343" s="82"/>
      <c r="S2343" s="81"/>
      <c r="T2343" s="81"/>
      <c r="U2343" s="81"/>
    </row>
    <row r="2344" s="72" customFormat="1" customHeight="1" spans="2:21">
      <c r="B2344" s="73"/>
      <c r="C2344" s="74"/>
      <c r="D2344" s="74"/>
      <c r="E2344" s="74"/>
      <c r="F2344" s="75"/>
      <c r="G2344" s="76"/>
      <c r="H2344" s="77"/>
      <c r="I2344" s="108" t="str">
        <f>IF(B2344="","",_xlfn.XLOOKUP(N2344,#REF!,#REF!))</f>
        <v/>
      </c>
      <c r="J2344" s="105" t="str">
        <f>IF(B2344="","",_xlfn.XLOOKUP(N2344,#REF!,芝麻工资表!B:B))</f>
        <v/>
      </c>
      <c r="K2344" s="105" t="str">
        <f t="shared" si="216"/>
        <v/>
      </c>
      <c r="L2344" s="105" t="str">
        <f t="shared" si="217"/>
        <v/>
      </c>
      <c r="M2344" s="105" t="str">
        <f>IF(Q2344="","",_xlfn.XLOOKUP(Q2344,立项!W:W,立项!H:H))</f>
        <v/>
      </c>
      <c r="N2344" s="109" t="str">
        <f t="shared" si="218"/>
        <v/>
      </c>
      <c r="O2344" s="109" t="str">
        <f t="shared" si="219"/>
        <v/>
      </c>
      <c r="P2344" s="110" t="str">
        <f t="shared" si="220"/>
        <v/>
      </c>
      <c r="Q2344" s="114" t="str">
        <f t="shared" si="221"/>
        <v/>
      </c>
      <c r="R2344" s="82"/>
      <c r="S2344" s="81"/>
      <c r="T2344" s="81"/>
      <c r="U2344" s="81"/>
    </row>
    <row r="2345" s="72" customFormat="1" customHeight="1" spans="2:21">
      <c r="B2345" s="73"/>
      <c r="C2345" s="74"/>
      <c r="D2345" s="74"/>
      <c r="E2345" s="74"/>
      <c r="F2345" s="75"/>
      <c r="G2345" s="76"/>
      <c r="H2345" s="77"/>
      <c r="I2345" s="108" t="str">
        <f>IF(B2345="","",_xlfn.XLOOKUP(N2345,#REF!,#REF!))</f>
        <v/>
      </c>
      <c r="J2345" s="105" t="str">
        <f>IF(B2345="","",_xlfn.XLOOKUP(N2345,#REF!,芝麻工资表!B:B))</f>
        <v/>
      </c>
      <c r="K2345" s="105" t="str">
        <f t="shared" si="216"/>
        <v/>
      </c>
      <c r="L2345" s="105" t="str">
        <f t="shared" si="217"/>
        <v/>
      </c>
      <c r="M2345" s="105" t="str">
        <f>IF(Q2345="","",_xlfn.XLOOKUP(Q2345,立项!W:W,立项!H:H))</f>
        <v/>
      </c>
      <c r="N2345" s="109" t="str">
        <f t="shared" si="218"/>
        <v/>
      </c>
      <c r="O2345" s="109" t="str">
        <f t="shared" si="219"/>
        <v/>
      </c>
      <c r="P2345" s="110" t="str">
        <f t="shared" si="220"/>
        <v/>
      </c>
      <c r="Q2345" s="114" t="str">
        <f t="shared" si="221"/>
        <v/>
      </c>
      <c r="R2345" s="82"/>
      <c r="S2345" s="81"/>
      <c r="T2345" s="81"/>
      <c r="U2345" s="81"/>
    </row>
    <row r="2346" s="72" customFormat="1" customHeight="1" spans="2:21">
      <c r="B2346" s="73"/>
      <c r="C2346" s="74"/>
      <c r="D2346" s="74"/>
      <c r="E2346" s="74"/>
      <c r="F2346" s="75"/>
      <c r="G2346" s="76"/>
      <c r="H2346" s="77"/>
      <c r="I2346" s="108" t="str">
        <f>IF(B2346="","",_xlfn.XLOOKUP(N2346,#REF!,#REF!))</f>
        <v/>
      </c>
      <c r="J2346" s="105" t="str">
        <f>IF(B2346="","",_xlfn.XLOOKUP(N2346,#REF!,芝麻工资表!B:B))</f>
        <v/>
      </c>
      <c r="K2346" s="105" t="str">
        <f t="shared" si="216"/>
        <v/>
      </c>
      <c r="L2346" s="105" t="str">
        <f t="shared" si="217"/>
        <v/>
      </c>
      <c r="M2346" s="105" t="str">
        <f>IF(Q2346="","",_xlfn.XLOOKUP(Q2346,立项!W:W,立项!H:H))</f>
        <v/>
      </c>
      <c r="N2346" s="109" t="str">
        <f t="shared" si="218"/>
        <v/>
      </c>
      <c r="O2346" s="109" t="str">
        <f t="shared" si="219"/>
        <v/>
      </c>
      <c r="P2346" s="110" t="str">
        <f t="shared" si="220"/>
        <v/>
      </c>
      <c r="Q2346" s="114" t="str">
        <f t="shared" si="221"/>
        <v/>
      </c>
      <c r="R2346" s="82"/>
      <c r="S2346" s="81"/>
      <c r="T2346" s="81"/>
      <c r="U2346" s="81"/>
    </row>
    <row r="2347" s="72" customFormat="1" customHeight="1" spans="2:21">
      <c r="B2347" s="73"/>
      <c r="C2347" s="74"/>
      <c r="D2347" s="74"/>
      <c r="E2347" s="74"/>
      <c r="F2347" s="75"/>
      <c r="G2347" s="76"/>
      <c r="H2347" s="77"/>
      <c r="I2347" s="108" t="str">
        <f>IF(B2347="","",_xlfn.XLOOKUP(N2347,#REF!,#REF!))</f>
        <v/>
      </c>
      <c r="J2347" s="105" t="str">
        <f>IF(B2347="","",_xlfn.XLOOKUP(N2347,#REF!,芝麻工资表!B:B))</f>
        <v/>
      </c>
      <c r="K2347" s="105" t="str">
        <f t="shared" si="216"/>
        <v/>
      </c>
      <c r="L2347" s="105" t="str">
        <f t="shared" si="217"/>
        <v/>
      </c>
      <c r="M2347" s="105" t="str">
        <f>IF(Q2347="","",_xlfn.XLOOKUP(Q2347,立项!W:W,立项!H:H))</f>
        <v/>
      </c>
      <c r="N2347" s="109" t="str">
        <f t="shared" si="218"/>
        <v/>
      </c>
      <c r="O2347" s="109" t="str">
        <f t="shared" si="219"/>
        <v/>
      </c>
      <c r="P2347" s="110" t="str">
        <f t="shared" si="220"/>
        <v/>
      </c>
      <c r="Q2347" s="114" t="str">
        <f t="shared" si="221"/>
        <v/>
      </c>
      <c r="R2347" s="82"/>
      <c r="S2347" s="81"/>
      <c r="T2347" s="81"/>
      <c r="U2347" s="81"/>
    </row>
    <row r="2348" s="72" customFormat="1" customHeight="1" spans="2:21">
      <c r="B2348" s="73"/>
      <c r="C2348" s="74"/>
      <c r="D2348" s="74"/>
      <c r="E2348" s="74"/>
      <c r="F2348" s="75"/>
      <c r="G2348" s="76"/>
      <c r="H2348" s="77"/>
      <c r="I2348" s="108" t="str">
        <f>IF(B2348="","",_xlfn.XLOOKUP(N2348,#REF!,#REF!))</f>
        <v/>
      </c>
      <c r="J2348" s="105" t="str">
        <f>IF(B2348="","",_xlfn.XLOOKUP(N2348,#REF!,芝麻工资表!B:B))</f>
        <v/>
      </c>
      <c r="K2348" s="105" t="str">
        <f t="shared" si="216"/>
        <v/>
      </c>
      <c r="L2348" s="105" t="str">
        <f t="shared" si="217"/>
        <v/>
      </c>
      <c r="M2348" s="105" t="str">
        <f>IF(Q2348="","",_xlfn.XLOOKUP(Q2348,立项!W:W,立项!H:H))</f>
        <v/>
      </c>
      <c r="N2348" s="109" t="str">
        <f t="shared" si="218"/>
        <v/>
      </c>
      <c r="O2348" s="109" t="str">
        <f t="shared" si="219"/>
        <v/>
      </c>
      <c r="P2348" s="110" t="str">
        <f t="shared" si="220"/>
        <v/>
      </c>
      <c r="Q2348" s="114" t="str">
        <f t="shared" si="221"/>
        <v/>
      </c>
      <c r="R2348" s="82"/>
      <c r="S2348" s="81"/>
      <c r="T2348" s="81"/>
      <c r="U2348" s="81"/>
    </row>
    <row r="2349" s="72" customFormat="1" customHeight="1" spans="2:21">
      <c r="B2349" s="73"/>
      <c r="C2349" s="74"/>
      <c r="D2349" s="74"/>
      <c r="E2349" s="74"/>
      <c r="F2349" s="75"/>
      <c r="G2349" s="76"/>
      <c r="H2349" s="77"/>
      <c r="I2349" s="108" t="str">
        <f>IF(B2349="","",_xlfn.XLOOKUP(N2349,#REF!,#REF!))</f>
        <v/>
      </c>
      <c r="J2349" s="105" t="str">
        <f>IF(B2349="","",_xlfn.XLOOKUP(N2349,#REF!,芝麻工资表!B:B))</f>
        <v/>
      </c>
      <c r="K2349" s="105" t="str">
        <f t="shared" si="216"/>
        <v/>
      </c>
      <c r="L2349" s="105" t="str">
        <f t="shared" si="217"/>
        <v/>
      </c>
      <c r="M2349" s="105" t="str">
        <f>IF(Q2349="","",_xlfn.XLOOKUP(Q2349,立项!W:W,立项!H:H))</f>
        <v/>
      </c>
      <c r="N2349" s="109" t="str">
        <f t="shared" si="218"/>
        <v/>
      </c>
      <c r="O2349" s="109" t="str">
        <f t="shared" si="219"/>
        <v/>
      </c>
      <c r="P2349" s="110" t="str">
        <f t="shared" si="220"/>
        <v/>
      </c>
      <c r="Q2349" s="114" t="str">
        <f t="shared" si="221"/>
        <v/>
      </c>
      <c r="R2349" s="82"/>
      <c r="S2349" s="81"/>
      <c r="T2349" s="81"/>
      <c r="U2349" s="81"/>
    </row>
    <row r="2350" s="72" customFormat="1" customHeight="1" spans="2:21">
      <c r="B2350" s="73"/>
      <c r="C2350" s="74"/>
      <c r="D2350" s="74"/>
      <c r="E2350" s="74"/>
      <c r="F2350" s="75"/>
      <c r="G2350" s="76"/>
      <c r="H2350" s="77"/>
      <c r="I2350" s="108" t="str">
        <f>IF(B2350="","",_xlfn.XLOOKUP(N2350,#REF!,#REF!))</f>
        <v/>
      </c>
      <c r="J2350" s="105" t="str">
        <f>IF(B2350="","",_xlfn.XLOOKUP(N2350,#REF!,芝麻工资表!B:B))</f>
        <v/>
      </c>
      <c r="K2350" s="105" t="str">
        <f t="shared" si="216"/>
        <v/>
      </c>
      <c r="L2350" s="105" t="str">
        <f t="shared" si="217"/>
        <v/>
      </c>
      <c r="M2350" s="105" t="str">
        <f>IF(Q2350="","",_xlfn.XLOOKUP(Q2350,立项!W:W,立项!H:H))</f>
        <v/>
      </c>
      <c r="N2350" s="109" t="str">
        <f t="shared" si="218"/>
        <v/>
      </c>
      <c r="O2350" s="109" t="str">
        <f t="shared" si="219"/>
        <v/>
      </c>
      <c r="P2350" s="110" t="str">
        <f t="shared" si="220"/>
        <v/>
      </c>
      <c r="Q2350" s="114" t="str">
        <f t="shared" si="221"/>
        <v/>
      </c>
      <c r="R2350" s="82"/>
      <c r="S2350" s="81"/>
      <c r="T2350" s="81"/>
      <c r="U2350" s="81"/>
    </row>
    <row r="2351" s="72" customFormat="1" customHeight="1" spans="2:21">
      <c r="B2351" s="73"/>
      <c r="C2351" s="74"/>
      <c r="D2351" s="74"/>
      <c r="E2351" s="74"/>
      <c r="F2351" s="75"/>
      <c r="G2351" s="76"/>
      <c r="H2351" s="77"/>
      <c r="I2351" s="108" t="str">
        <f>IF(B2351="","",_xlfn.XLOOKUP(N2351,#REF!,#REF!))</f>
        <v/>
      </c>
      <c r="J2351" s="105" t="str">
        <f>IF(B2351="","",_xlfn.XLOOKUP(N2351,#REF!,芝麻工资表!B:B))</f>
        <v/>
      </c>
      <c r="K2351" s="105" t="str">
        <f t="shared" si="216"/>
        <v/>
      </c>
      <c r="L2351" s="105" t="str">
        <f t="shared" si="217"/>
        <v/>
      </c>
      <c r="M2351" s="105" t="str">
        <f>IF(Q2351="","",_xlfn.XLOOKUP(Q2351,立项!W:W,立项!H:H))</f>
        <v/>
      </c>
      <c r="N2351" s="109" t="str">
        <f t="shared" si="218"/>
        <v/>
      </c>
      <c r="O2351" s="109" t="str">
        <f t="shared" si="219"/>
        <v/>
      </c>
      <c r="P2351" s="110" t="str">
        <f t="shared" si="220"/>
        <v/>
      </c>
      <c r="Q2351" s="114" t="str">
        <f t="shared" si="221"/>
        <v/>
      </c>
      <c r="R2351" s="82"/>
      <c r="S2351" s="81"/>
      <c r="T2351" s="81"/>
      <c r="U2351" s="81"/>
    </row>
    <row r="2352" s="72" customFormat="1" customHeight="1" spans="2:21">
      <c r="B2352" s="73"/>
      <c r="C2352" s="74"/>
      <c r="D2352" s="74"/>
      <c r="E2352" s="74"/>
      <c r="F2352" s="75"/>
      <c r="G2352" s="76"/>
      <c r="H2352" s="77"/>
      <c r="I2352" s="108" t="str">
        <f>IF(B2352="","",_xlfn.XLOOKUP(N2352,#REF!,#REF!))</f>
        <v/>
      </c>
      <c r="J2352" s="105" t="str">
        <f>IF(B2352="","",_xlfn.XLOOKUP(N2352,#REF!,芝麻工资表!B:B))</f>
        <v/>
      </c>
      <c r="K2352" s="105" t="str">
        <f t="shared" si="216"/>
        <v/>
      </c>
      <c r="L2352" s="105" t="str">
        <f t="shared" si="217"/>
        <v/>
      </c>
      <c r="M2352" s="105" t="str">
        <f>IF(Q2352="","",_xlfn.XLOOKUP(Q2352,立项!W:W,立项!H:H))</f>
        <v/>
      </c>
      <c r="N2352" s="109" t="str">
        <f t="shared" si="218"/>
        <v/>
      </c>
      <c r="O2352" s="109" t="str">
        <f t="shared" si="219"/>
        <v/>
      </c>
      <c r="P2352" s="110" t="str">
        <f t="shared" si="220"/>
        <v/>
      </c>
      <c r="Q2352" s="114" t="str">
        <f t="shared" si="221"/>
        <v/>
      </c>
      <c r="R2352" s="82"/>
      <c r="S2352" s="81"/>
      <c r="T2352" s="81"/>
      <c r="U2352" s="81"/>
    </row>
    <row r="2353" s="72" customFormat="1" customHeight="1" spans="2:21">
      <c r="B2353" s="73"/>
      <c r="C2353" s="74"/>
      <c r="D2353" s="74"/>
      <c r="E2353" s="74"/>
      <c r="F2353" s="75"/>
      <c r="G2353" s="76"/>
      <c r="H2353" s="77"/>
      <c r="I2353" s="108" t="str">
        <f>IF(B2353="","",_xlfn.XLOOKUP(N2353,#REF!,#REF!))</f>
        <v/>
      </c>
      <c r="J2353" s="105" t="str">
        <f>IF(B2353="","",_xlfn.XLOOKUP(N2353,#REF!,芝麻工资表!B:B))</f>
        <v/>
      </c>
      <c r="K2353" s="105" t="str">
        <f t="shared" si="216"/>
        <v/>
      </c>
      <c r="L2353" s="105" t="str">
        <f t="shared" si="217"/>
        <v/>
      </c>
      <c r="M2353" s="105" t="str">
        <f>IF(Q2353="","",_xlfn.XLOOKUP(Q2353,立项!W:W,立项!H:H))</f>
        <v/>
      </c>
      <c r="N2353" s="109" t="str">
        <f t="shared" si="218"/>
        <v/>
      </c>
      <c r="O2353" s="109" t="str">
        <f t="shared" si="219"/>
        <v/>
      </c>
      <c r="P2353" s="110" t="str">
        <f t="shared" si="220"/>
        <v/>
      </c>
      <c r="Q2353" s="114" t="str">
        <f t="shared" si="221"/>
        <v/>
      </c>
      <c r="R2353" s="82"/>
      <c r="S2353" s="81"/>
      <c r="T2353" s="81"/>
      <c r="U2353" s="81"/>
    </row>
    <row r="2354" s="72" customFormat="1" customHeight="1" spans="2:21">
      <c r="B2354" s="73"/>
      <c r="C2354" s="74"/>
      <c r="D2354" s="74"/>
      <c r="E2354" s="74"/>
      <c r="F2354" s="75"/>
      <c r="G2354" s="76"/>
      <c r="H2354" s="77"/>
      <c r="I2354" s="108" t="str">
        <f>IF(B2354="","",_xlfn.XLOOKUP(N2354,#REF!,#REF!))</f>
        <v/>
      </c>
      <c r="J2354" s="105" t="str">
        <f>IF(B2354="","",_xlfn.XLOOKUP(N2354,#REF!,芝麻工资表!B:B))</f>
        <v/>
      </c>
      <c r="K2354" s="105" t="str">
        <f t="shared" si="216"/>
        <v/>
      </c>
      <c r="L2354" s="105" t="str">
        <f t="shared" si="217"/>
        <v/>
      </c>
      <c r="M2354" s="105" t="str">
        <f>IF(Q2354="","",_xlfn.XLOOKUP(Q2354,立项!W:W,立项!H:H))</f>
        <v/>
      </c>
      <c r="N2354" s="109" t="str">
        <f t="shared" si="218"/>
        <v/>
      </c>
      <c r="O2354" s="109" t="str">
        <f t="shared" si="219"/>
        <v/>
      </c>
      <c r="P2354" s="110" t="str">
        <f t="shared" si="220"/>
        <v/>
      </c>
      <c r="Q2354" s="114" t="str">
        <f t="shared" si="221"/>
        <v/>
      </c>
      <c r="R2354" s="82"/>
      <c r="S2354" s="81"/>
      <c r="T2354" s="81"/>
      <c r="U2354" s="81"/>
    </row>
    <row r="2355" s="72" customFormat="1" customHeight="1" spans="2:21">
      <c r="B2355" s="73"/>
      <c r="C2355" s="74"/>
      <c r="D2355" s="74"/>
      <c r="E2355" s="74"/>
      <c r="F2355" s="75"/>
      <c r="G2355" s="76"/>
      <c r="H2355" s="77"/>
      <c r="I2355" s="108" t="str">
        <f>IF(B2355="","",_xlfn.XLOOKUP(N2355,#REF!,#REF!))</f>
        <v/>
      </c>
      <c r="J2355" s="105" t="str">
        <f>IF(B2355="","",_xlfn.XLOOKUP(N2355,#REF!,芝麻工资表!B:B))</f>
        <v/>
      </c>
      <c r="K2355" s="105" t="str">
        <f t="shared" si="216"/>
        <v/>
      </c>
      <c r="L2355" s="105" t="str">
        <f t="shared" si="217"/>
        <v/>
      </c>
      <c r="M2355" s="105" t="str">
        <f>IF(Q2355="","",_xlfn.XLOOKUP(Q2355,立项!W:W,立项!H:H))</f>
        <v/>
      </c>
      <c r="N2355" s="109" t="str">
        <f t="shared" si="218"/>
        <v/>
      </c>
      <c r="O2355" s="109" t="str">
        <f t="shared" si="219"/>
        <v/>
      </c>
      <c r="P2355" s="110" t="str">
        <f t="shared" si="220"/>
        <v/>
      </c>
      <c r="Q2355" s="114" t="str">
        <f t="shared" si="221"/>
        <v/>
      </c>
      <c r="R2355" s="82"/>
      <c r="S2355" s="81"/>
      <c r="T2355" s="81"/>
      <c r="U2355" s="81"/>
    </row>
    <row r="2356" s="72" customFormat="1" customHeight="1" spans="2:21">
      <c r="B2356" s="73"/>
      <c r="C2356" s="74"/>
      <c r="D2356" s="74"/>
      <c r="E2356" s="74"/>
      <c r="F2356" s="75"/>
      <c r="G2356" s="76"/>
      <c r="H2356" s="77"/>
      <c r="I2356" s="108" t="str">
        <f>IF(B2356="","",_xlfn.XLOOKUP(N2356,#REF!,#REF!))</f>
        <v/>
      </c>
      <c r="J2356" s="105" t="str">
        <f>IF(B2356="","",_xlfn.XLOOKUP(N2356,#REF!,芝麻工资表!B:B))</f>
        <v/>
      </c>
      <c r="K2356" s="105" t="str">
        <f t="shared" si="216"/>
        <v/>
      </c>
      <c r="L2356" s="105" t="str">
        <f t="shared" si="217"/>
        <v/>
      </c>
      <c r="M2356" s="105" t="str">
        <f>IF(Q2356="","",_xlfn.XLOOKUP(Q2356,立项!W:W,立项!H:H))</f>
        <v/>
      </c>
      <c r="N2356" s="109" t="str">
        <f t="shared" si="218"/>
        <v/>
      </c>
      <c r="O2356" s="109" t="str">
        <f t="shared" si="219"/>
        <v/>
      </c>
      <c r="P2356" s="110" t="str">
        <f t="shared" si="220"/>
        <v/>
      </c>
      <c r="Q2356" s="114" t="str">
        <f t="shared" si="221"/>
        <v/>
      </c>
      <c r="R2356" s="82"/>
      <c r="S2356" s="81"/>
      <c r="T2356" s="81"/>
      <c r="U2356" s="81"/>
    </row>
    <row r="2357" s="72" customFormat="1" customHeight="1" spans="2:21">
      <c r="B2357" s="73"/>
      <c r="C2357" s="74"/>
      <c r="D2357" s="74"/>
      <c r="E2357" s="74"/>
      <c r="F2357" s="75"/>
      <c r="G2357" s="76"/>
      <c r="H2357" s="77"/>
      <c r="I2357" s="108" t="str">
        <f>IF(B2357="","",_xlfn.XLOOKUP(N2357,#REF!,#REF!))</f>
        <v/>
      </c>
      <c r="J2357" s="105" t="str">
        <f>IF(B2357="","",_xlfn.XLOOKUP(N2357,#REF!,芝麻工资表!B:B))</f>
        <v/>
      </c>
      <c r="K2357" s="105" t="str">
        <f t="shared" si="216"/>
        <v/>
      </c>
      <c r="L2357" s="105" t="str">
        <f t="shared" si="217"/>
        <v/>
      </c>
      <c r="M2357" s="105" t="str">
        <f>IF(Q2357="","",_xlfn.XLOOKUP(Q2357,立项!W:W,立项!H:H))</f>
        <v/>
      </c>
      <c r="N2357" s="109" t="str">
        <f t="shared" si="218"/>
        <v/>
      </c>
      <c r="O2357" s="109" t="str">
        <f t="shared" si="219"/>
        <v/>
      </c>
      <c r="P2357" s="110" t="str">
        <f t="shared" si="220"/>
        <v/>
      </c>
      <c r="Q2357" s="114" t="str">
        <f t="shared" si="221"/>
        <v/>
      </c>
      <c r="R2357" s="82"/>
      <c r="S2357" s="81"/>
      <c r="T2357" s="81"/>
      <c r="U2357" s="81"/>
    </row>
    <row r="2358" s="72" customFormat="1" customHeight="1" spans="2:21">
      <c r="B2358" s="73"/>
      <c r="C2358" s="74"/>
      <c r="D2358" s="74"/>
      <c r="E2358" s="74"/>
      <c r="F2358" s="75"/>
      <c r="G2358" s="76"/>
      <c r="H2358" s="77"/>
      <c r="I2358" s="108" t="str">
        <f>IF(B2358="","",_xlfn.XLOOKUP(N2358,#REF!,#REF!))</f>
        <v/>
      </c>
      <c r="J2358" s="105" t="str">
        <f>IF(B2358="","",_xlfn.XLOOKUP(N2358,#REF!,芝麻工资表!B:B))</f>
        <v/>
      </c>
      <c r="K2358" s="105" t="str">
        <f t="shared" si="216"/>
        <v/>
      </c>
      <c r="L2358" s="105" t="str">
        <f t="shared" si="217"/>
        <v/>
      </c>
      <c r="M2358" s="105" t="str">
        <f>IF(Q2358="","",_xlfn.XLOOKUP(Q2358,立项!W:W,立项!H:H))</f>
        <v/>
      </c>
      <c r="N2358" s="109" t="str">
        <f t="shared" si="218"/>
        <v/>
      </c>
      <c r="O2358" s="109" t="str">
        <f t="shared" si="219"/>
        <v/>
      </c>
      <c r="P2358" s="110" t="str">
        <f t="shared" si="220"/>
        <v/>
      </c>
      <c r="Q2358" s="114" t="str">
        <f t="shared" si="221"/>
        <v/>
      </c>
      <c r="R2358" s="82"/>
      <c r="S2358" s="81"/>
      <c r="T2358" s="81"/>
      <c r="U2358" s="81"/>
    </row>
    <row r="2359" s="72" customFormat="1" customHeight="1" spans="2:21">
      <c r="B2359" s="73"/>
      <c r="C2359" s="74"/>
      <c r="D2359" s="74"/>
      <c r="E2359" s="74"/>
      <c r="F2359" s="75"/>
      <c r="G2359" s="76"/>
      <c r="H2359" s="77"/>
      <c r="I2359" s="108" t="str">
        <f>IF(B2359="","",_xlfn.XLOOKUP(N2359,#REF!,#REF!))</f>
        <v/>
      </c>
      <c r="J2359" s="105" t="str">
        <f>IF(B2359="","",_xlfn.XLOOKUP(N2359,#REF!,芝麻工资表!B:B))</f>
        <v/>
      </c>
      <c r="K2359" s="105" t="str">
        <f t="shared" si="216"/>
        <v/>
      </c>
      <c r="L2359" s="105" t="str">
        <f t="shared" si="217"/>
        <v/>
      </c>
      <c r="M2359" s="105" t="str">
        <f>IF(Q2359="","",_xlfn.XLOOKUP(Q2359,立项!W:W,立项!H:H))</f>
        <v/>
      </c>
      <c r="N2359" s="109" t="str">
        <f t="shared" si="218"/>
        <v/>
      </c>
      <c r="O2359" s="109" t="str">
        <f t="shared" si="219"/>
        <v/>
      </c>
      <c r="P2359" s="110" t="str">
        <f t="shared" si="220"/>
        <v/>
      </c>
      <c r="Q2359" s="114" t="str">
        <f t="shared" si="221"/>
        <v/>
      </c>
      <c r="R2359" s="82"/>
      <c r="S2359" s="81"/>
      <c r="T2359" s="81"/>
      <c r="U2359" s="81"/>
    </row>
    <row r="2360" s="72" customFormat="1" customHeight="1" spans="2:21">
      <c r="B2360" s="73"/>
      <c r="C2360" s="74"/>
      <c r="D2360" s="74"/>
      <c r="E2360" s="74"/>
      <c r="F2360" s="75"/>
      <c r="G2360" s="76"/>
      <c r="H2360" s="77"/>
      <c r="I2360" s="108" t="str">
        <f>IF(B2360="","",_xlfn.XLOOKUP(N2360,#REF!,#REF!))</f>
        <v/>
      </c>
      <c r="J2360" s="105" t="str">
        <f>IF(B2360="","",_xlfn.XLOOKUP(N2360,#REF!,芝麻工资表!B:B))</f>
        <v/>
      </c>
      <c r="K2360" s="105" t="str">
        <f t="shared" si="216"/>
        <v/>
      </c>
      <c r="L2360" s="105" t="str">
        <f t="shared" si="217"/>
        <v/>
      </c>
      <c r="M2360" s="105" t="str">
        <f>IF(Q2360="","",_xlfn.XLOOKUP(Q2360,立项!W:W,立项!H:H))</f>
        <v/>
      </c>
      <c r="N2360" s="109" t="str">
        <f t="shared" si="218"/>
        <v/>
      </c>
      <c r="O2360" s="109" t="str">
        <f t="shared" si="219"/>
        <v/>
      </c>
      <c r="P2360" s="110" t="str">
        <f t="shared" si="220"/>
        <v/>
      </c>
      <c r="Q2360" s="114" t="str">
        <f t="shared" si="221"/>
        <v/>
      </c>
      <c r="R2360" s="82"/>
      <c r="S2360" s="81"/>
      <c r="T2360" s="81"/>
      <c r="U2360" s="81"/>
    </row>
    <row r="2361" s="72" customFormat="1" customHeight="1" spans="2:21">
      <c r="B2361" s="73"/>
      <c r="C2361" s="74"/>
      <c r="D2361" s="74"/>
      <c r="E2361" s="74"/>
      <c r="F2361" s="75"/>
      <c r="G2361" s="76"/>
      <c r="H2361" s="77"/>
      <c r="I2361" s="108" t="str">
        <f>IF(B2361="","",_xlfn.XLOOKUP(N2361,#REF!,#REF!))</f>
        <v/>
      </c>
      <c r="J2361" s="105" t="str">
        <f>IF(B2361="","",_xlfn.XLOOKUP(N2361,#REF!,芝麻工资表!B:B))</f>
        <v/>
      </c>
      <c r="K2361" s="105" t="str">
        <f t="shared" si="216"/>
        <v/>
      </c>
      <c r="L2361" s="105" t="str">
        <f t="shared" si="217"/>
        <v/>
      </c>
      <c r="M2361" s="105" t="str">
        <f>IF(Q2361="","",_xlfn.XLOOKUP(Q2361,立项!W:W,立项!H:H))</f>
        <v/>
      </c>
      <c r="N2361" s="109" t="str">
        <f t="shared" si="218"/>
        <v/>
      </c>
      <c r="O2361" s="109" t="str">
        <f t="shared" si="219"/>
        <v/>
      </c>
      <c r="P2361" s="110" t="str">
        <f t="shared" si="220"/>
        <v/>
      </c>
      <c r="Q2361" s="114" t="str">
        <f t="shared" si="221"/>
        <v/>
      </c>
      <c r="R2361" s="82"/>
      <c r="S2361" s="81"/>
      <c r="T2361" s="81"/>
      <c r="U2361" s="81"/>
    </row>
    <row r="2362" s="72" customFormat="1" customHeight="1" spans="2:21">
      <c r="B2362" s="73"/>
      <c r="C2362" s="74"/>
      <c r="D2362" s="74"/>
      <c r="E2362" s="74"/>
      <c r="F2362" s="75"/>
      <c r="G2362" s="76"/>
      <c r="H2362" s="77"/>
      <c r="I2362" s="108" t="str">
        <f>IF(B2362="","",_xlfn.XLOOKUP(N2362,#REF!,#REF!))</f>
        <v/>
      </c>
      <c r="J2362" s="105" t="str">
        <f>IF(B2362="","",_xlfn.XLOOKUP(N2362,#REF!,芝麻工资表!B:B))</f>
        <v/>
      </c>
      <c r="K2362" s="105" t="str">
        <f t="shared" si="216"/>
        <v/>
      </c>
      <c r="L2362" s="105" t="str">
        <f t="shared" si="217"/>
        <v/>
      </c>
      <c r="M2362" s="105" t="str">
        <f>IF(Q2362="","",_xlfn.XLOOKUP(Q2362,立项!W:W,立项!H:H))</f>
        <v/>
      </c>
      <c r="N2362" s="109" t="str">
        <f t="shared" si="218"/>
        <v/>
      </c>
      <c r="O2362" s="109" t="str">
        <f t="shared" si="219"/>
        <v/>
      </c>
      <c r="P2362" s="110" t="str">
        <f t="shared" si="220"/>
        <v/>
      </c>
      <c r="Q2362" s="114" t="str">
        <f t="shared" si="221"/>
        <v/>
      </c>
      <c r="R2362" s="82"/>
      <c r="S2362" s="81"/>
      <c r="T2362" s="81"/>
      <c r="U2362" s="81"/>
    </row>
    <row r="2363" s="72" customFormat="1" customHeight="1" spans="2:21">
      <c r="B2363" s="73"/>
      <c r="C2363" s="74"/>
      <c r="D2363" s="74"/>
      <c r="E2363" s="74"/>
      <c r="F2363" s="75"/>
      <c r="G2363" s="76"/>
      <c r="H2363" s="77"/>
      <c r="I2363" s="108" t="str">
        <f>IF(B2363="","",_xlfn.XLOOKUP(N2363,#REF!,#REF!))</f>
        <v/>
      </c>
      <c r="J2363" s="105" t="str">
        <f>IF(B2363="","",_xlfn.XLOOKUP(N2363,#REF!,芝麻工资表!B:B))</f>
        <v/>
      </c>
      <c r="K2363" s="105" t="str">
        <f t="shared" si="216"/>
        <v/>
      </c>
      <c r="L2363" s="105" t="str">
        <f t="shared" si="217"/>
        <v/>
      </c>
      <c r="M2363" s="105" t="str">
        <f>IF(Q2363="","",_xlfn.XLOOKUP(Q2363,立项!W:W,立项!H:H))</f>
        <v/>
      </c>
      <c r="N2363" s="109" t="str">
        <f t="shared" si="218"/>
        <v/>
      </c>
      <c r="O2363" s="109" t="str">
        <f t="shared" si="219"/>
        <v/>
      </c>
      <c r="P2363" s="110" t="str">
        <f t="shared" si="220"/>
        <v/>
      </c>
      <c r="Q2363" s="114" t="str">
        <f t="shared" si="221"/>
        <v/>
      </c>
      <c r="R2363" s="82"/>
      <c r="S2363" s="81"/>
      <c r="T2363" s="81"/>
      <c r="U2363" s="81"/>
    </row>
    <row r="2364" s="72" customFormat="1" customHeight="1" spans="2:21">
      <c r="B2364" s="73"/>
      <c r="C2364" s="74"/>
      <c r="D2364" s="74"/>
      <c r="E2364" s="74"/>
      <c r="F2364" s="75"/>
      <c r="G2364" s="76"/>
      <c r="H2364" s="77"/>
      <c r="I2364" s="108" t="str">
        <f>IF(B2364="","",_xlfn.XLOOKUP(N2364,#REF!,#REF!))</f>
        <v/>
      </c>
      <c r="J2364" s="105" t="str">
        <f>IF(B2364="","",_xlfn.XLOOKUP(N2364,#REF!,芝麻工资表!B:B))</f>
        <v/>
      </c>
      <c r="K2364" s="105" t="str">
        <f t="shared" si="216"/>
        <v/>
      </c>
      <c r="L2364" s="105" t="str">
        <f t="shared" si="217"/>
        <v/>
      </c>
      <c r="M2364" s="105" t="str">
        <f>IF(Q2364="","",_xlfn.XLOOKUP(Q2364,立项!W:W,立项!H:H))</f>
        <v/>
      </c>
      <c r="N2364" s="109" t="str">
        <f t="shared" si="218"/>
        <v/>
      </c>
      <c r="O2364" s="109" t="str">
        <f t="shared" si="219"/>
        <v/>
      </c>
      <c r="P2364" s="110" t="str">
        <f t="shared" si="220"/>
        <v/>
      </c>
      <c r="Q2364" s="114" t="str">
        <f t="shared" si="221"/>
        <v/>
      </c>
      <c r="R2364" s="82"/>
      <c r="S2364" s="81"/>
      <c r="T2364" s="81"/>
      <c r="U2364" s="81"/>
    </row>
    <row r="2365" s="72" customFormat="1" customHeight="1" spans="2:21">
      <c r="B2365" s="73"/>
      <c r="C2365" s="74"/>
      <c r="D2365" s="74"/>
      <c r="E2365" s="74"/>
      <c r="F2365" s="75"/>
      <c r="G2365" s="76"/>
      <c r="H2365" s="77"/>
      <c r="I2365" s="108" t="str">
        <f>IF(B2365="","",_xlfn.XLOOKUP(N2365,#REF!,#REF!))</f>
        <v/>
      </c>
      <c r="J2365" s="105" t="str">
        <f>IF(B2365="","",_xlfn.XLOOKUP(N2365,#REF!,芝麻工资表!B:B))</f>
        <v/>
      </c>
      <c r="K2365" s="105" t="str">
        <f t="shared" si="216"/>
        <v/>
      </c>
      <c r="L2365" s="105" t="str">
        <f t="shared" si="217"/>
        <v/>
      </c>
      <c r="M2365" s="105" t="str">
        <f>IF(Q2365="","",_xlfn.XLOOKUP(Q2365,立项!W:W,立项!H:H))</f>
        <v/>
      </c>
      <c r="N2365" s="109" t="str">
        <f t="shared" si="218"/>
        <v/>
      </c>
      <c r="O2365" s="109" t="str">
        <f t="shared" si="219"/>
        <v/>
      </c>
      <c r="P2365" s="110" t="str">
        <f t="shared" si="220"/>
        <v/>
      </c>
      <c r="Q2365" s="114" t="str">
        <f t="shared" si="221"/>
        <v/>
      </c>
      <c r="R2365" s="82"/>
      <c r="S2365" s="81"/>
      <c r="T2365" s="81"/>
      <c r="U2365" s="81"/>
    </row>
    <row r="2366" s="72" customFormat="1" customHeight="1" spans="2:21">
      <c r="B2366" s="73"/>
      <c r="C2366" s="74"/>
      <c r="D2366" s="74"/>
      <c r="E2366" s="74"/>
      <c r="F2366" s="75"/>
      <c r="G2366" s="76"/>
      <c r="H2366" s="77"/>
      <c r="I2366" s="108" t="str">
        <f>IF(B2366="","",_xlfn.XLOOKUP(N2366,#REF!,#REF!))</f>
        <v/>
      </c>
      <c r="J2366" s="105" t="str">
        <f>IF(B2366="","",_xlfn.XLOOKUP(N2366,#REF!,芝麻工资表!B:B))</f>
        <v/>
      </c>
      <c r="K2366" s="105" t="str">
        <f t="shared" si="216"/>
        <v/>
      </c>
      <c r="L2366" s="105" t="str">
        <f t="shared" si="217"/>
        <v/>
      </c>
      <c r="M2366" s="105" t="str">
        <f>IF(Q2366="","",_xlfn.XLOOKUP(Q2366,立项!W:W,立项!H:H))</f>
        <v/>
      </c>
      <c r="N2366" s="109" t="str">
        <f t="shared" si="218"/>
        <v/>
      </c>
      <c r="O2366" s="109" t="str">
        <f t="shared" si="219"/>
        <v/>
      </c>
      <c r="P2366" s="110" t="str">
        <f t="shared" si="220"/>
        <v/>
      </c>
      <c r="Q2366" s="114" t="str">
        <f t="shared" si="221"/>
        <v/>
      </c>
      <c r="R2366" s="82"/>
      <c r="S2366" s="81"/>
      <c r="T2366" s="81"/>
      <c r="U2366" s="81"/>
    </row>
    <row r="2367" s="72" customFormat="1" customHeight="1" spans="2:21">
      <c r="B2367" s="73"/>
      <c r="C2367" s="74"/>
      <c r="D2367" s="74"/>
      <c r="E2367" s="74"/>
      <c r="F2367" s="75"/>
      <c r="G2367" s="76"/>
      <c r="H2367" s="77"/>
      <c r="I2367" s="108" t="str">
        <f>IF(B2367="","",_xlfn.XLOOKUP(N2367,#REF!,#REF!))</f>
        <v/>
      </c>
      <c r="J2367" s="105" t="str">
        <f>IF(B2367="","",_xlfn.XLOOKUP(N2367,#REF!,芝麻工资表!B:B))</f>
        <v/>
      </c>
      <c r="K2367" s="105" t="str">
        <f t="shared" si="216"/>
        <v/>
      </c>
      <c r="L2367" s="105" t="str">
        <f t="shared" si="217"/>
        <v/>
      </c>
      <c r="M2367" s="105" t="str">
        <f>IF(Q2367="","",_xlfn.XLOOKUP(Q2367,立项!W:W,立项!H:H))</f>
        <v/>
      </c>
      <c r="N2367" s="109" t="str">
        <f t="shared" si="218"/>
        <v/>
      </c>
      <c r="O2367" s="109" t="str">
        <f t="shared" si="219"/>
        <v/>
      </c>
      <c r="P2367" s="110" t="str">
        <f t="shared" si="220"/>
        <v/>
      </c>
      <c r="Q2367" s="114" t="str">
        <f t="shared" si="221"/>
        <v/>
      </c>
      <c r="R2367" s="82"/>
      <c r="S2367" s="81"/>
      <c r="T2367" s="81"/>
      <c r="U2367" s="81"/>
    </row>
    <row r="2368" s="72" customFormat="1" customHeight="1" spans="2:21">
      <c r="B2368" s="73"/>
      <c r="C2368" s="74"/>
      <c r="D2368" s="74"/>
      <c r="E2368" s="74"/>
      <c r="F2368" s="75"/>
      <c r="G2368" s="76"/>
      <c r="H2368" s="77"/>
      <c r="I2368" s="108" t="str">
        <f>IF(B2368="","",_xlfn.XLOOKUP(N2368,#REF!,#REF!))</f>
        <v/>
      </c>
      <c r="J2368" s="105" t="str">
        <f>IF(B2368="","",_xlfn.XLOOKUP(N2368,#REF!,芝麻工资表!B:B))</f>
        <v/>
      </c>
      <c r="K2368" s="105" t="str">
        <f t="shared" si="216"/>
        <v/>
      </c>
      <c r="L2368" s="105" t="str">
        <f t="shared" si="217"/>
        <v/>
      </c>
      <c r="M2368" s="105" t="str">
        <f>IF(Q2368="","",_xlfn.XLOOKUP(Q2368,立项!W:W,立项!H:H))</f>
        <v/>
      </c>
      <c r="N2368" s="109" t="str">
        <f t="shared" si="218"/>
        <v/>
      </c>
      <c r="O2368" s="109" t="str">
        <f t="shared" si="219"/>
        <v/>
      </c>
      <c r="P2368" s="110" t="str">
        <f t="shared" si="220"/>
        <v/>
      </c>
      <c r="Q2368" s="114" t="str">
        <f t="shared" si="221"/>
        <v/>
      </c>
      <c r="R2368" s="82"/>
      <c r="S2368" s="81"/>
      <c r="T2368" s="81"/>
      <c r="U2368" s="81"/>
    </row>
    <row r="2369" s="72" customFormat="1" customHeight="1" spans="2:21">
      <c r="B2369" s="73"/>
      <c r="C2369" s="74"/>
      <c r="D2369" s="74"/>
      <c r="E2369" s="74"/>
      <c r="F2369" s="75"/>
      <c r="G2369" s="76"/>
      <c r="H2369" s="77"/>
      <c r="I2369" s="108" t="str">
        <f>IF(B2369="","",_xlfn.XLOOKUP(N2369,#REF!,#REF!))</f>
        <v/>
      </c>
      <c r="J2369" s="105" t="str">
        <f>IF(B2369="","",_xlfn.XLOOKUP(N2369,#REF!,芝麻工资表!B:B))</f>
        <v/>
      </c>
      <c r="K2369" s="105" t="str">
        <f t="shared" si="216"/>
        <v/>
      </c>
      <c r="L2369" s="105" t="str">
        <f t="shared" si="217"/>
        <v/>
      </c>
      <c r="M2369" s="105" t="str">
        <f>IF(Q2369="","",_xlfn.XLOOKUP(Q2369,立项!W:W,立项!H:H))</f>
        <v/>
      </c>
      <c r="N2369" s="109" t="str">
        <f t="shared" si="218"/>
        <v/>
      </c>
      <c r="O2369" s="109" t="str">
        <f t="shared" si="219"/>
        <v/>
      </c>
      <c r="P2369" s="110" t="str">
        <f t="shared" si="220"/>
        <v/>
      </c>
      <c r="Q2369" s="114" t="str">
        <f t="shared" si="221"/>
        <v/>
      </c>
      <c r="R2369" s="82"/>
      <c r="S2369" s="81"/>
      <c r="T2369" s="81"/>
      <c r="U2369" s="81"/>
    </row>
    <row r="2370" s="72" customFormat="1" customHeight="1" spans="2:21">
      <c r="B2370" s="73"/>
      <c r="C2370" s="74"/>
      <c r="D2370" s="74"/>
      <c r="E2370" s="74"/>
      <c r="F2370" s="75"/>
      <c r="G2370" s="76"/>
      <c r="H2370" s="77"/>
      <c r="I2370" s="108" t="str">
        <f>IF(B2370="","",_xlfn.XLOOKUP(N2370,#REF!,#REF!))</f>
        <v/>
      </c>
      <c r="J2370" s="105" t="str">
        <f>IF(B2370="","",_xlfn.XLOOKUP(N2370,#REF!,芝麻工资表!B:B))</f>
        <v/>
      </c>
      <c r="K2370" s="105" t="str">
        <f t="shared" ref="K2370:K2433" si="222">IF(F2370="","",F2370-L2370)</f>
        <v/>
      </c>
      <c r="L2370" s="105" t="str">
        <f t="shared" ref="L2370:L2433" si="223">IF(F2370="","",F2370*G2370/(1+G2370))</f>
        <v/>
      </c>
      <c r="M2370" s="105" t="str">
        <f>IF(Q2370="","",_xlfn.XLOOKUP(Q2370,立项!W:W,立项!H:H))</f>
        <v/>
      </c>
      <c r="N2370" s="109" t="str">
        <f t="shared" ref="N2370:N2433" si="224">IF(H2370="","",LEFT(B2370,7))</f>
        <v/>
      </c>
      <c r="O2370" s="109" t="str">
        <f t="shared" ref="O2370:O2433" si="225">IF(H2370="","",MONTH(H2370))</f>
        <v/>
      </c>
      <c r="P2370" s="110" t="str">
        <f t="shared" ref="P2370:P2433" si="226">IF(H2370="","",DAY(H2370))</f>
        <v/>
      </c>
      <c r="Q2370" s="114" t="str">
        <f t="shared" ref="Q2370:Q2433" si="227">IF(B2370="","",MID(B2370,9,16))</f>
        <v/>
      </c>
      <c r="R2370" s="82"/>
      <c r="S2370" s="81"/>
      <c r="T2370" s="81"/>
      <c r="U2370" s="81"/>
    </row>
    <row r="2371" s="72" customFormat="1" customHeight="1" spans="2:21">
      <c r="B2371" s="73"/>
      <c r="C2371" s="74"/>
      <c r="D2371" s="74"/>
      <c r="E2371" s="74"/>
      <c r="F2371" s="75"/>
      <c r="G2371" s="76"/>
      <c r="H2371" s="77"/>
      <c r="I2371" s="108" t="str">
        <f>IF(B2371="","",_xlfn.XLOOKUP(N2371,#REF!,#REF!))</f>
        <v/>
      </c>
      <c r="J2371" s="105" t="str">
        <f>IF(B2371="","",_xlfn.XLOOKUP(N2371,#REF!,芝麻工资表!B:B))</f>
        <v/>
      </c>
      <c r="K2371" s="105" t="str">
        <f t="shared" si="222"/>
        <v/>
      </c>
      <c r="L2371" s="105" t="str">
        <f t="shared" si="223"/>
        <v/>
      </c>
      <c r="M2371" s="105" t="str">
        <f>IF(Q2371="","",_xlfn.XLOOKUP(Q2371,立项!W:W,立项!H:H))</f>
        <v/>
      </c>
      <c r="N2371" s="109" t="str">
        <f t="shared" si="224"/>
        <v/>
      </c>
      <c r="O2371" s="109" t="str">
        <f t="shared" si="225"/>
        <v/>
      </c>
      <c r="P2371" s="110" t="str">
        <f t="shared" si="226"/>
        <v/>
      </c>
      <c r="Q2371" s="114" t="str">
        <f t="shared" si="227"/>
        <v/>
      </c>
      <c r="R2371" s="82"/>
      <c r="S2371" s="81"/>
      <c r="T2371" s="81"/>
      <c r="U2371" s="81"/>
    </row>
    <row r="2372" s="72" customFormat="1" customHeight="1" spans="2:21">
      <c r="B2372" s="73"/>
      <c r="C2372" s="74"/>
      <c r="D2372" s="74"/>
      <c r="E2372" s="74"/>
      <c r="F2372" s="75"/>
      <c r="G2372" s="76"/>
      <c r="H2372" s="77"/>
      <c r="I2372" s="108" t="str">
        <f>IF(B2372="","",_xlfn.XLOOKUP(N2372,#REF!,#REF!))</f>
        <v/>
      </c>
      <c r="J2372" s="105" t="str">
        <f>IF(B2372="","",_xlfn.XLOOKUP(N2372,#REF!,芝麻工资表!B:B))</f>
        <v/>
      </c>
      <c r="K2372" s="105" t="str">
        <f t="shared" si="222"/>
        <v/>
      </c>
      <c r="L2372" s="105" t="str">
        <f t="shared" si="223"/>
        <v/>
      </c>
      <c r="M2372" s="105" t="str">
        <f>IF(Q2372="","",_xlfn.XLOOKUP(Q2372,立项!W:W,立项!H:H))</f>
        <v/>
      </c>
      <c r="N2372" s="109" t="str">
        <f t="shared" si="224"/>
        <v/>
      </c>
      <c r="O2372" s="109" t="str">
        <f t="shared" si="225"/>
        <v/>
      </c>
      <c r="P2372" s="110" t="str">
        <f t="shared" si="226"/>
        <v/>
      </c>
      <c r="Q2372" s="114" t="str">
        <f t="shared" si="227"/>
        <v/>
      </c>
      <c r="R2372" s="82"/>
      <c r="S2372" s="81"/>
      <c r="T2372" s="81"/>
      <c r="U2372" s="81"/>
    </row>
    <row r="2373" s="72" customFormat="1" customHeight="1" spans="2:21">
      <c r="B2373" s="73"/>
      <c r="C2373" s="74"/>
      <c r="D2373" s="74"/>
      <c r="E2373" s="74"/>
      <c r="F2373" s="75"/>
      <c r="G2373" s="76"/>
      <c r="H2373" s="77"/>
      <c r="I2373" s="108" t="str">
        <f>IF(B2373="","",_xlfn.XLOOKUP(N2373,#REF!,#REF!))</f>
        <v/>
      </c>
      <c r="J2373" s="105" t="str">
        <f>IF(B2373="","",_xlfn.XLOOKUP(N2373,#REF!,芝麻工资表!B:B))</f>
        <v/>
      </c>
      <c r="K2373" s="105" t="str">
        <f t="shared" si="222"/>
        <v/>
      </c>
      <c r="L2373" s="105" t="str">
        <f t="shared" si="223"/>
        <v/>
      </c>
      <c r="M2373" s="105" t="str">
        <f>IF(Q2373="","",_xlfn.XLOOKUP(Q2373,立项!W:W,立项!H:H))</f>
        <v/>
      </c>
      <c r="N2373" s="109" t="str">
        <f t="shared" si="224"/>
        <v/>
      </c>
      <c r="O2373" s="109" t="str">
        <f t="shared" si="225"/>
        <v/>
      </c>
      <c r="P2373" s="110" t="str">
        <f t="shared" si="226"/>
        <v/>
      </c>
      <c r="Q2373" s="114" t="str">
        <f t="shared" si="227"/>
        <v/>
      </c>
      <c r="R2373" s="82"/>
      <c r="S2373" s="81"/>
      <c r="T2373" s="81"/>
      <c r="U2373" s="81"/>
    </row>
    <row r="2374" s="72" customFormat="1" customHeight="1" spans="2:21">
      <c r="B2374" s="73"/>
      <c r="C2374" s="74"/>
      <c r="D2374" s="74"/>
      <c r="E2374" s="74"/>
      <c r="F2374" s="75"/>
      <c r="G2374" s="76"/>
      <c r="H2374" s="77"/>
      <c r="I2374" s="108" t="str">
        <f>IF(B2374="","",_xlfn.XLOOKUP(N2374,#REF!,#REF!))</f>
        <v/>
      </c>
      <c r="J2374" s="105" t="str">
        <f>IF(B2374="","",_xlfn.XLOOKUP(N2374,#REF!,芝麻工资表!B:B))</f>
        <v/>
      </c>
      <c r="K2374" s="105" t="str">
        <f t="shared" si="222"/>
        <v/>
      </c>
      <c r="L2374" s="105" t="str">
        <f t="shared" si="223"/>
        <v/>
      </c>
      <c r="M2374" s="105" t="str">
        <f>IF(Q2374="","",_xlfn.XLOOKUP(Q2374,立项!W:W,立项!H:H))</f>
        <v/>
      </c>
      <c r="N2374" s="109" t="str">
        <f t="shared" si="224"/>
        <v/>
      </c>
      <c r="O2374" s="109" t="str">
        <f t="shared" si="225"/>
        <v/>
      </c>
      <c r="P2374" s="110" t="str">
        <f t="shared" si="226"/>
        <v/>
      </c>
      <c r="Q2374" s="114" t="str">
        <f t="shared" si="227"/>
        <v/>
      </c>
      <c r="R2374" s="82"/>
      <c r="S2374" s="81"/>
      <c r="T2374" s="81"/>
      <c r="U2374" s="81"/>
    </row>
    <row r="2375" s="72" customFormat="1" customHeight="1" spans="2:21">
      <c r="B2375" s="73"/>
      <c r="C2375" s="74"/>
      <c r="D2375" s="74"/>
      <c r="E2375" s="74"/>
      <c r="F2375" s="75"/>
      <c r="G2375" s="76"/>
      <c r="H2375" s="77"/>
      <c r="I2375" s="108" t="str">
        <f>IF(B2375="","",_xlfn.XLOOKUP(N2375,#REF!,#REF!))</f>
        <v/>
      </c>
      <c r="J2375" s="105" t="str">
        <f>IF(B2375="","",_xlfn.XLOOKUP(N2375,#REF!,芝麻工资表!B:B))</f>
        <v/>
      </c>
      <c r="K2375" s="105" t="str">
        <f t="shared" si="222"/>
        <v/>
      </c>
      <c r="L2375" s="105" t="str">
        <f t="shared" si="223"/>
        <v/>
      </c>
      <c r="M2375" s="105" t="str">
        <f>IF(Q2375="","",_xlfn.XLOOKUP(Q2375,立项!W:W,立项!H:H))</f>
        <v/>
      </c>
      <c r="N2375" s="109" t="str">
        <f t="shared" si="224"/>
        <v/>
      </c>
      <c r="O2375" s="109" t="str">
        <f t="shared" si="225"/>
        <v/>
      </c>
      <c r="P2375" s="110" t="str">
        <f t="shared" si="226"/>
        <v/>
      </c>
      <c r="Q2375" s="114" t="str">
        <f t="shared" si="227"/>
        <v/>
      </c>
      <c r="R2375" s="82"/>
      <c r="S2375" s="81"/>
      <c r="T2375" s="81"/>
      <c r="U2375" s="81"/>
    </row>
    <row r="2376" s="72" customFormat="1" customHeight="1" spans="2:21">
      <c r="B2376" s="73"/>
      <c r="C2376" s="74"/>
      <c r="D2376" s="74"/>
      <c r="E2376" s="74"/>
      <c r="F2376" s="75"/>
      <c r="G2376" s="76"/>
      <c r="H2376" s="77"/>
      <c r="I2376" s="108" t="str">
        <f>IF(B2376="","",_xlfn.XLOOKUP(N2376,#REF!,#REF!))</f>
        <v/>
      </c>
      <c r="J2376" s="105" t="str">
        <f>IF(B2376="","",_xlfn.XLOOKUP(N2376,#REF!,芝麻工资表!B:B))</f>
        <v/>
      </c>
      <c r="K2376" s="105" t="str">
        <f t="shared" si="222"/>
        <v/>
      </c>
      <c r="L2376" s="105" t="str">
        <f t="shared" si="223"/>
        <v/>
      </c>
      <c r="M2376" s="105" t="str">
        <f>IF(Q2376="","",_xlfn.XLOOKUP(Q2376,立项!W:W,立项!H:H))</f>
        <v/>
      </c>
      <c r="N2376" s="109" t="str">
        <f t="shared" si="224"/>
        <v/>
      </c>
      <c r="O2376" s="109" t="str">
        <f t="shared" si="225"/>
        <v/>
      </c>
      <c r="P2376" s="110" t="str">
        <f t="shared" si="226"/>
        <v/>
      </c>
      <c r="Q2376" s="114" t="str">
        <f t="shared" si="227"/>
        <v/>
      </c>
      <c r="R2376" s="82"/>
      <c r="S2376" s="81"/>
      <c r="T2376" s="81"/>
      <c r="U2376" s="81"/>
    </row>
    <row r="2377" s="72" customFormat="1" customHeight="1" spans="2:21">
      <c r="B2377" s="73"/>
      <c r="C2377" s="74"/>
      <c r="D2377" s="74"/>
      <c r="E2377" s="74"/>
      <c r="F2377" s="75"/>
      <c r="G2377" s="76"/>
      <c r="H2377" s="77"/>
      <c r="I2377" s="108" t="str">
        <f>IF(B2377="","",_xlfn.XLOOKUP(N2377,#REF!,#REF!))</f>
        <v/>
      </c>
      <c r="J2377" s="105" t="str">
        <f>IF(B2377="","",_xlfn.XLOOKUP(N2377,#REF!,芝麻工资表!B:B))</f>
        <v/>
      </c>
      <c r="K2377" s="105" t="str">
        <f t="shared" si="222"/>
        <v/>
      </c>
      <c r="L2377" s="105" t="str">
        <f t="shared" si="223"/>
        <v/>
      </c>
      <c r="M2377" s="105" t="str">
        <f>IF(Q2377="","",_xlfn.XLOOKUP(Q2377,立项!W:W,立项!H:H))</f>
        <v/>
      </c>
      <c r="N2377" s="109" t="str">
        <f t="shared" si="224"/>
        <v/>
      </c>
      <c r="O2377" s="109" t="str">
        <f t="shared" si="225"/>
        <v/>
      </c>
      <c r="P2377" s="110" t="str">
        <f t="shared" si="226"/>
        <v/>
      </c>
      <c r="Q2377" s="114" t="str">
        <f t="shared" si="227"/>
        <v/>
      </c>
      <c r="R2377" s="82"/>
      <c r="S2377" s="81"/>
      <c r="T2377" s="81"/>
      <c r="U2377" s="81"/>
    </row>
    <row r="2378" s="72" customFormat="1" customHeight="1" spans="2:21">
      <c r="B2378" s="73"/>
      <c r="C2378" s="74"/>
      <c r="D2378" s="74"/>
      <c r="E2378" s="74"/>
      <c r="F2378" s="75"/>
      <c r="G2378" s="76"/>
      <c r="H2378" s="77"/>
      <c r="I2378" s="108" t="str">
        <f>IF(B2378="","",_xlfn.XLOOKUP(N2378,#REF!,#REF!))</f>
        <v/>
      </c>
      <c r="J2378" s="105" t="str">
        <f>IF(B2378="","",_xlfn.XLOOKUP(N2378,#REF!,芝麻工资表!B:B))</f>
        <v/>
      </c>
      <c r="K2378" s="105" t="str">
        <f t="shared" si="222"/>
        <v/>
      </c>
      <c r="L2378" s="105" t="str">
        <f t="shared" si="223"/>
        <v/>
      </c>
      <c r="M2378" s="105" t="str">
        <f>IF(Q2378="","",_xlfn.XLOOKUP(Q2378,立项!W:W,立项!H:H))</f>
        <v/>
      </c>
      <c r="N2378" s="109" t="str">
        <f t="shared" si="224"/>
        <v/>
      </c>
      <c r="O2378" s="109" t="str">
        <f t="shared" si="225"/>
        <v/>
      </c>
      <c r="P2378" s="110" t="str">
        <f t="shared" si="226"/>
        <v/>
      </c>
      <c r="Q2378" s="114" t="str">
        <f t="shared" si="227"/>
        <v/>
      </c>
      <c r="R2378" s="82"/>
      <c r="S2378" s="81"/>
      <c r="T2378" s="81"/>
      <c r="U2378" s="81"/>
    </row>
    <row r="2379" s="72" customFormat="1" customHeight="1" spans="2:21">
      <c r="B2379" s="73"/>
      <c r="C2379" s="74"/>
      <c r="D2379" s="74"/>
      <c r="E2379" s="74"/>
      <c r="F2379" s="75"/>
      <c r="G2379" s="76"/>
      <c r="H2379" s="77"/>
      <c r="I2379" s="108" t="str">
        <f>IF(B2379="","",_xlfn.XLOOKUP(N2379,#REF!,#REF!))</f>
        <v/>
      </c>
      <c r="J2379" s="105" t="str">
        <f>IF(B2379="","",_xlfn.XLOOKUP(N2379,#REF!,芝麻工资表!B:B))</f>
        <v/>
      </c>
      <c r="K2379" s="105" t="str">
        <f t="shared" si="222"/>
        <v/>
      </c>
      <c r="L2379" s="105" t="str">
        <f t="shared" si="223"/>
        <v/>
      </c>
      <c r="M2379" s="105" t="str">
        <f>IF(Q2379="","",_xlfn.XLOOKUP(Q2379,立项!W:W,立项!H:H))</f>
        <v/>
      </c>
      <c r="N2379" s="109" t="str">
        <f t="shared" si="224"/>
        <v/>
      </c>
      <c r="O2379" s="109" t="str">
        <f t="shared" si="225"/>
        <v/>
      </c>
      <c r="P2379" s="110" t="str">
        <f t="shared" si="226"/>
        <v/>
      </c>
      <c r="Q2379" s="114" t="str">
        <f t="shared" si="227"/>
        <v/>
      </c>
      <c r="R2379" s="82"/>
      <c r="S2379" s="81"/>
      <c r="T2379" s="81"/>
      <c r="U2379" s="81"/>
    </row>
    <row r="2380" s="72" customFormat="1" customHeight="1" spans="2:21">
      <c r="B2380" s="73"/>
      <c r="C2380" s="74"/>
      <c r="D2380" s="74"/>
      <c r="E2380" s="74"/>
      <c r="F2380" s="75"/>
      <c r="G2380" s="76"/>
      <c r="H2380" s="77"/>
      <c r="I2380" s="108" t="str">
        <f>IF(B2380="","",_xlfn.XLOOKUP(N2380,#REF!,#REF!))</f>
        <v/>
      </c>
      <c r="J2380" s="105" t="str">
        <f>IF(B2380="","",_xlfn.XLOOKUP(N2380,#REF!,芝麻工资表!B:B))</f>
        <v/>
      </c>
      <c r="K2380" s="105" t="str">
        <f t="shared" si="222"/>
        <v/>
      </c>
      <c r="L2380" s="105" t="str">
        <f t="shared" si="223"/>
        <v/>
      </c>
      <c r="M2380" s="105" t="str">
        <f>IF(Q2380="","",_xlfn.XLOOKUP(Q2380,立项!W:W,立项!H:H))</f>
        <v/>
      </c>
      <c r="N2380" s="109" t="str">
        <f t="shared" si="224"/>
        <v/>
      </c>
      <c r="O2380" s="109" t="str">
        <f t="shared" si="225"/>
        <v/>
      </c>
      <c r="P2380" s="110" t="str">
        <f t="shared" si="226"/>
        <v/>
      </c>
      <c r="Q2380" s="114" t="str">
        <f t="shared" si="227"/>
        <v/>
      </c>
      <c r="R2380" s="82"/>
      <c r="S2380" s="81"/>
      <c r="T2380" s="81"/>
      <c r="U2380" s="81"/>
    </row>
    <row r="2381" s="72" customFormat="1" customHeight="1" spans="2:21">
      <c r="B2381" s="73"/>
      <c r="C2381" s="74"/>
      <c r="D2381" s="74"/>
      <c r="E2381" s="74"/>
      <c r="F2381" s="75"/>
      <c r="G2381" s="76"/>
      <c r="H2381" s="77"/>
      <c r="I2381" s="108" t="str">
        <f>IF(B2381="","",_xlfn.XLOOKUP(N2381,#REF!,#REF!))</f>
        <v/>
      </c>
      <c r="J2381" s="105" t="str">
        <f>IF(B2381="","",_xlfn.XLOOKUP(N2381,#REF!,芝麻工资表!B:B))</f>
        <v/>
      </c>
      <c r="K2381" s="105" t="str">
        <f t="shared" si="222"/>
        <v/>
      </c>
      <c r="L2381" s="105" t="str">
        <f t="shared" si="223"/>
        <v/>
      </c>
      <c r="M2381" s="105" t="str">
        <f>IF(Q2381="","",_xlfn.XLOOKUP(Q2381,立项!W:W,立项!H:H))</f>
        <v/>
      </c>
      <c r="N2381" s="109" t="str">
        <f t="shared" si="224"/>
        <v/>
      </c>
      <c r="O2381" s="109" t="str">
        <f t="shared" si="225"/>
        <v/>
      </c>
      <c r="P2381" s="110" t="str">
        <f t="shared" si="226"/>
        <v/>
      </c>
      <c r="Q2381" s="114" t="str">
        <f t="shared" si="227"/>
        <v/>
      </c>
      <c r="R2381" s="82"/>
      <c r="S2381" s="81"/>
      <c r="T2381" s="81"/>
      <c r="U2381" s="81"/>
    </row>
    <row r="2382" s="72" customFormat="1" customHeight="1" spans="2:21">
      <c r="B2382" s="73"/>
      <c r="C2382" s="74"/>
      <c r="D2382" s="74"/>
      <c r="E2382" s="74"/>
      <c r="F2382" s="75"/>
      <c r="G2382" s="76"/>
      <c r="H2382" s="77"/>
      <c r="I2382" s="108" t="str">
        <f>IF(B2382="","",_xlfn.XLOOKUP(N2382,#REF!,#REF!))</f>
        <v/>
      </c>
      <c r="J2382" s="105" t="str">
        <f>IF(B2382="","",_xlfn.XLOOKUP(N2382,#REF!,芝麻工资表!B:B))</f>
        <v/>
      </c>
      <c r="K2382" s="105" t="str">
        <f t="shared" si="222"/>
        <v/>
      </c>
      <c r="L2382" s="105" t="str">
        <f t="shared" si="223"/>
        <v/>
      </c>
      <c r="M2382" s="105" t="str">
        <f>IF(Q2382="","",_xlfn.XLOOKUP(Q2382,立项!W:W,立项!H:H))</f>
        <v/>
      </c>
      <c r="N2382" s="109" t="str">
        <f t="shared" si="224"/>
        <v/>
      </c>
      <c r="O2382" s="109" t="str">
        <f t="shared" si="225"/>
        <v/>
      </c>
      <c r="P2382" s="110" t="str">
        <f t="shared" si="226"/>
        <v/>
      </c>
      <c r="Q2382" s="114" t="str">
        <f t="shared" si="227"/>
        <v/>
      </c>
      <c r="R2382" s="82"/>
      <c r="S2382" s="81"/>
      <c r="T2382" s="81"/>
      <c r="U2382" s="81"/>
    </row>
    <row r="2383" s="72" customFormat="1" customHeight="1" spans="2:21">
      <c r="B2383" s="73"/>
      <c r="C2383" s="74"/>
      <c r="D2383" s="74"/>
      <c r="E2383" s="74"/>
      <c r="F2383" s="75"/>
      <c r="G2383" s="76"/>
      <c r="H2383" s="77"/>
      <c r="I2383" s="108" t="str">
        <f>IF(B2383="","",_xlfn.XLOOKUP(N2383,#REF!,#REF!))</f>
        <v/>
      </c>
      <c r="J2383" s="105" t="str">
        <f>IF(B2383="","",_xlfn.XLOOKUP(N2383,#REF!,芝麻工资表!B:B))</f>
        <v/>
      </c>
      <c r="K2383" s="105" t="str">
        <f t="shared" si="222"/>
        <v/>
      </c>
      <c r="L2383" s="105" t="str">
        <f t="shared" si="223"/>
        <v/>
      </c>
      <c r="M2383" s="105" t="str">
        <f>IF(Q2383="","",_xlfn.XLOOKUP(Q2383,立项!W:W,立项!H:H))</f>
        <v/>
      </c>
      <c r="N2383" s="109" t="str">
        <f t="shared" si="224"/>
        <v/>
      </c>
      <c r="O2383" s="109" t="str">
        <f t="shared" si="225"/>
        <v/>
      </c>
      <c r="P2383" s="110" t="str">
        <f t="shared" si="226"/>
        <v/>
      </c>
      <c r="Q2383" s="114" t="str">
        <f t="shared" si="227"/>
        <v/>
      </c>
      <c r="R2383" s="82"/>
      <c r="S2383" s="81"/>
      <c r="T2383" s="81"/>
      <c r="U2383" s="81"/>
    </row>
    <row r="2384" s="72" customFormat="1" customHeight="1" spans="2:21">
      <c r="B2384" s="73"/>
      <c r="C2384" s="74"/>
      <c r="D2384" s="74"/>
      <c r="E2384" s="74"/>
      <c r="F2384" s="75"/>
      <c r="G2384" s="76"/>
      <c r="H2384" s="77"/>
      <c r="I2384" s="108" t="str">
        <f>IF(B2384="","",_xlfn.XLOOKUP(N2384,#REF!,#REF!))</f>
        <v/>
      </c>
      <c r="J2384" s="105" t="str">
        <f>IF(B2384="","",_xlfn.XLOOKUP(N2384,#REF!,芝麻工资表!B:B))</f>
        <v/>
      </c>
      <c r="K2384" s="105" t="str">
        <f t="shared" si="222"/>
        <v/>
      </c>
      <c r="L2384" s="105" t="str">
        <f t="shared" si="223"/>
        <v/>
      </c>
      <c r="M2384" s="105" t="str">
        <f>IF(Q2384="","",_xlfn.XLOOKUP(Q2384,立项!W:W,立项!H:H))</f>
        <v/>
      </c>
      <c r="N2384" s="109" t="str">
        <f t="shared" si="224"/>
        <v/>
      </c>
      <c r="O2384" s="109" t="str">
        <f t="shared" si="225"/>
        <v/>
      </c>
      <c r="P2384" s="110" t="str">
        <f t="shared" si="226"/>
        <v/>
      </c>
      <c r="Q2384" s="114" t="str">
        <f t="shared" si="227"/>
        <v/>
      </c>
      <c r="R2384" s="82"/>
      <c r="S2384" s="81"/>
      <c r="T2384" s="81"/>
      <c r="U2384" s="81"/>
    </row>
    <row r="2385" s="72" customFormat="1" customHeight="1" spans="2:21">
      <c r="B2385" s="73"/>
      <c r="C2385" s="74"/>
      <c r="D2385" s="74"/>
      <c r="E2385" s="74"/>
      <c r="F2385" s="75"/>
      <c r="G2385" s="76"/>
      <c r="H2385" s="77"/>
      <c r="I2385" s="108" t="str">
        <f>IF(B2385="","",_xlfn.XLOOKUP(N2385,#REF!,#REF!))</f>
        <v/>
      </c>
      <c r="J2385" s="105" t="str">
        <f>IF(B2385="","",_xlfn.XLOOKUP(N2385,#REF!,芝麻工资表!B:B))</f>
        <v/>
      </c>
      <c r="K2385" s="105" t="str">
        <f t="shared" si="222"/>
        <v/>
      </c>
      <c r="L2385" s="105" t="str">
        <f t="shared" si="223"/>
        <v/>
      </c>
      <c r="M2385" s="105" t="str">
        <f>IF(Q2385="","",_xlfn.XLOOKUP(Q2385,立项!W:W,立项!H:H))</f>
        <v/>
      </c>
      <c r="N2385" s="109" t="str">
        <f t="shared" si="224"/>
        <v/>
      </c>
      <c r="O2385" s="109" t="str">
        <f t="shared" si="225"/>
        <v/>
      </c>
      <c r="P2385" s="110" t="str">
        <f t="shared" si="226"/>
        <v/>
      </c>
      <c r="Q2385" s="114" t="str">
        <f t="shared" si="227"/>
        <v/>
      </c>
      <c r="R2385" s="82"/>
      <c r="S2385" s="81"/>
      <c r="T2385" s="81"/>
      <c r="U2385" s="81"/>
    </row>
    <row r="2386" s="72" customFormat="1" customHeight="1" spans="2:21">
      <c r="B2386" s="73"/>
      <c r="C2386" s="74"/>
      <c r="D2386" s="74"/>
      <c r="E2386" s="74"/>
      <c r="F2386" s="75"/>
      <c r="G2386" s="76"/>
      <c r="H2386" s="77"/>
      <c r="I2386" s="108" t="str">
        <f>IF(B2386="","",_xlfn.XLOOKUP(N2386,#REF!,#REF!))</f>
        <v/>
      </c>
      <c r="J2386" s="105" t="str">
        <f>IF(B2386="","",_xlfn.XLOOKUP(N2386,#REF!,芝麻工资表!B:B))</f>
        <v/>
      </c>
      <c r="K2386" s="105" t="str">
        <f t="shared" si="222"/>
        <v/>
      </c>
      <c r="L2386" s="105" t="str">
        <f t="shared" si="223"/>
        <v/>
      </c>
      <c r="M2386" s="105" t="str">
        <f>IF(Q2386="","",_xlfn.XLOOKUP(Q2386,立项!W:W,立项!H:H))</f>
        <v/>
      </c>
      <c r="N2386" s="109" t="str">
        <f t="shared" si="224"/>
        <v/>
      </c>
      <c r="O2386" s="109" t="str">
        <f t="shared" si="225"/>
        <v/>
      </c>
      <c r="P2386" s="110" t="str">
        <f t="shared" si="226"/>
        <v/>
      </c>
      <c r="Q2386" s="114" t="str">
        <f t="shared" si="227"/>
        <v/>
      </c>
      <c r="R2386" s="82"/>
      <c r="S2386" s="81"/>
      <c r="T2386" s="81"/>
      <c r="U2386" s="81"/>
    </row>
    <row r="2387" s="72" customFormat="1" customHeight="1" spans="2:21">
      <c r="B2387" s="73"/>
      <c r="C2387" s="74"/>
      <c r="D2387" s="74"/>
      <c r="E2387" s="74"/>
      <c r="F2387" s="75"/>
      <c r="G2387" s="76"/>
      <c r="H2387" s="77"/>
      <c r="I2387" s="108" t="str">
        <f>IF(B2387="","",_xlfn.XLOOKUP(N2387,#REF!,#REF!))</f>
        <v/>
      </c>
      <c r="J2387" s="105" t="str">
        <f>IF(B2387="","",_xlfn.XLOOKUP(N2387,#REF!,芝麻工资表!B:B))</f>
        <v/>
      </c>
      <c r="K2387" s="105" t="str">
        <f t="shared" si="222"/>
        <v/>
      </c>
      <c r="L2387" s="105" t="str">
        <f t="shared" si="223"/>
        <v/>
      </c>
      <c r="M2387" s="105" t="str">
        <f>IF(Q2387="","",_xlfn.XLOOKUP(Q2387,立项!W:W,立项!H:H))</f>
        <v/>
      </c>
      <c r="N2387" s="109" t="str">
        <f t="shared" si="224"/>
        <v/>
      </c>
      <c r="O2387" s="109" t="str">
        <f t="shared" si="225"/>
        <v/>
      </c>
      <c r="P2387" s="110" t="str">
        <f t="shared" si="226"/>
        <v/>
      </c>
      <c r="Q2387" s="114" t="str">
        <f t="shared" si="227"/>
        <v/>
      </c>
      <c r="R2387" s="82"/>
      <c r="S2387" s="81"/>
      <c r="T2387" s="81"/>
      <c r="U2387" s="81"/>
    </row>
    <row r="2388" s="72" customFormat="1" customHeight="1" spans="2:21">
      <c r="B2388" s="73"/>
      <c r="C2388" s="74"/>
      <c r="D2388" s="74"/>
      <c r="E2388" s="74"/>
      <c r="F2388" s="75"/>
      <c r="G2388" s="76"/>
      <c r="H2388" s="77"/>
      <c r="I2388" s="108" t="str">
        <f>IF(B2388="","",_xlfn.XLOOKUP(N2388,#REF!,#REF!))</f>
        <v/>
      </c>
      <c r="J2388" s="105" t="str">
        <f>IF(B2388="","",_xlfn.XLOOKUP(N2388,#REF!,芝麻工资表!B:B))</f>
        <v/>
      </c>
      <c r="K2388" s="105" t="str">
        <f t="shared" si="222"/>
        <v/>
      </c>
      <c r="L2388" s="105" t="str">
        <f t="shared" si="223"/>
        <v/>
      </c>
      <c r="M2388" s="105" t="str">
        <f>IF(Q2388="","",_xlfn.XLOOKUP(Q2388,立项!W:W,立项!H:H))</f>
        <v/>
      </c>
      <c r="N2388" s="109" t="str">
        <f t="shared" si="224"/>
        <v/>
      </c>
      <c r="O2388" s="109" t="str">
        <f t="shared" si="225"/>
        <v/>
      </c>
      <c r="P2388" s="110" t="str">
        <f t="shared" si="226"/>
        <v/>
      </c>
      <c r="Q2388" s="114" t="str">
        <f t="shared" si="227"/>
        <v/>
      </c>
      <c r="R2388" s="82"/>
      <c r="S2388" s="81"/>
      <c r="T2388" s="81"/>
      <c r="U2388" s="81"/>
    </row>
    <row r="2389" s="72" customFormat="1" customHeight="1" spans="2:21">
      <c r="B2389" s="73"/>
      <c r="C2389" s="74"/>
      <c r="D2389" s="74"/>
      <c r="E2389" s="74"/>
      <c r="F2389" s="75"/>
      <c r="G2389" s="76"/>
      <c r="H2389" s="77"/>
      <c r="I2389" s="108" t="str">
        <f>IF(B2389="","",_xlfn.XLOOKUP(N2389,#REF!,#REF!))</f>
        <v/>
      </c>
      <c r="J2389" s="105" t="str">
        <f>IF(B2389="","",_xlfn.XLOOKUP(N2389,#REF!,芝麻工资表!B:B))</f>
        <v/>
      </c>
      <c r="K2389" s="105" t="str">
        <f t="shared" si="222"/>
        <v/>
      </c>
      <c r="L2389" s="105" t="str">
        <f t="shared" si="223"/>
        <v/>
      </c>
      <c r="M2389" s="105" t="str">
        <f>IF(Q2389="","",_xlfn.XLOOKUP(Q2389,立项!W:W,立项!H:H))</f>
        <v/>
      </c>
      <c r="N2389" s="109" t="str">
        <f t="shared" si="224"/>
        <v/>
      </c>
      <c r="O2389" s="109" t="str">
        <f t="shared" si="225"/>
        <v/>
      </c>
      <c r="P2389" s="110" t="str">
        <f t="shared" si="226"/>
        <v/>
      </c>
      <c r="Q2389" s="114" t="str">
        <f t="shared" si="227"/>
        <v/>
      </c>
      <c r="R2389" s="82"/>
      <c r="S2389" s="81"/>
      <c r="T2389" s="81"/>
      <c r="U2389" s="81"/>
    </row>
    <row r="2390" s="72" customFormat="1" customHeight="1" spans="2:21">
      <c r="B2390" s="73"/>
      <c r="C2390" s="74"/>
      <c r="D2390" s="74"/>
      <c r="E2390" s="74"/>
      <c r="F2390" s="75"/>
      <c r="G2390" s="76"/>
      <c r="H2390" s="77"/>
      <c r="I2390" s="108" t="str">
        <f>IF(B2390="","",_xlfn.XLOOKUP(N2390,#REF!,#REF!))</f>
        <v/>
      </c>
      <c r="J2390" s="105" t="str">
        <f>IF(B2390="","",_xlfn.XLOOKUP(N2390,#REF!,芝麻工资表!B:B))</f>
        <v/>
      </c>
      <c r="K2390" s="105" t="str">
        <f t="shared" si="222"/>
        <v/>
      </c>
      <c r="L2390" s="105" t="str">
        <f t="shared" si="223"/>
        <v/>
      </c>
      <c r="M2390" s="105" t="str">
        <f>IF(Q2390="","",_xlfn.XLOOKUP(Q2390,立项!W:W,立项!H:H))</f>
        <v/>
      </c>
      <c r="N2390" s="109" t="str">
        <f t="shared" si="224"/>
        <v/>
      </c>
      <c r="O2390" s="109" t="str">
        <f t="shared" si="225"/>
        <v/>
      </c>
      <c r="P2390" s="110" t="str">
        <f t="shared" si="226"/>
        <v/>
      </c>
      <c r="Q2390" s="114" t="str">
        <f t="shared" si="227"/>
        <v/>
      </c>
      <c r="R2390" s="82"/>
      <c r="S2390" s="81"/>
      <c r="T2390" s="81"/>
      <c r="U2390" s="81"/>
    </row>
    <row r="2391" s="72" customFormat="1" customHeight="1" spans="2:21">
      <c r="B2391" s="73"/>
      <c r="C2391" s="74"/>
      <c r="D2391" s="74"/>
      <c r="E2391" s="74"/>
      <c r="F2391" s="75"/>
      <c r="G2391" s="76"/>
      <c r="H2391" s="77"/>
      <c r="I2391" s="108" t="str">
        <f>IF(B2391="","",_xlfn.XLOOKUP(N2391,#REF!,#REF!))</f>
        <v/>
      </c>
      <c r="J2391" s="105" t="str">
        <f>IF(B2391="","",_xlfn.XLOOKUP(N2391,#REF!,芝麻工资表!B:B))</f>
        <v/>
      </c>
      <c r="K2391" s="105" t="str">
        <f t="shared" si="222"/>
        <v/>
      </c>
      <c r="L2391" s="105" t="str">
        <f t="shared" si="223"/>
        <v/>
      </c>
      <c r="M2391" s="105" t="str">
        <f>IF(Q2391="","",_xlfn.XLOOKUP(Q2391,立项!W:W,立项!H:H))</f>
        <v/>
      </c>
      <c r="N2391" s="109" t="str">
        <f t="shared" si="224"/>
        <v/>
      </c>
      <c r="O2391" s="109" t="str">
        <f t="shared" si="225"/>
        <v/>
      </c>
      <c r="P2391" s="110" t="str">
        <f t="shared" si="226"/>
        <v/>
      </c>
      <c r="Q2391" s="114" t="str">
        <f t="shared" si="227"/>
        <v/>
      </c>
      <c r="R2391" s="82"/>
      <c r="S2391" s="81"/>
      <c r="T2391" s="81"/>
      <c r="U2391" s="81"/>
    </row>
    <row r="2392" s="72" customFormat="1" customHeight="1" spans="2:21">
      <c r="B2392" s="73"/>
      <c r="C2392" s="74"/>
      <c r="D2392" s="74"/>
      <c r="E2392" s="74"/>
      <c r="F2392" s="75"/>
      <c r="G2392" s="76"/>
      <c r="H2392" s="77"/>
      <c r="I2392" s="108" t="str">
        <f>IF(B2392="","",_xlfn.XLOOKUP(N2392,#REF!,#REF!))</f>
        <v/>
      </c>
      <c r="J2392" s="105" t="str">
        <f>IF(B2392="","",_xlfn.XLOOKUP(N2392,#REF!,芝麻工资表!B:B))</f>
        <v/>
      </c>
      <c r="K2392" s="105" t="str">
        <f t="shared" si="222"/>
        <v/>
      </c>
      <c r="L2392" s="105" t="str">
        <f t="shared" si="223"/>
        <v/>
      </c>
      <c r="M2392" s="105" t="str">
        <f>IF(Q2392="","",_xlfn.XLOOKUP(Q2392,立项!W:W,立项!H:H))</f>
        <v/>
      </c>
      <c r="N2392" s="109" t="str">
        <f t="shared" si="224"/>
        <v/>
      </c>
      <c r="O2392" s="109" t="str">
        <f t="shared" si="225"/>
        <v/>
      </c>
      <c r="P2392" s="110" t="str">
        <f t="shared" si="226"/>
        <v/>
      </c>
      <c r="Q2392" s="114" t="str">
        <f t="shared" si="227"/>
        <v/>
      </c>
      <c r="R2392" s="82"/>
      <c r="S2392" s="81"/>
      <c r="T2392" s="81"/>
      <c r="U2392" s="81"/>
    </row>
    <row r="2393" s="72" customFormat="1" customHeight="1" spans="2:21">
      <c r="B2393" s="73"/>
      <c r="C2393" s="74"/>
      <c r="D2393" s="74"/>
      <c r="E2393" s="74"/>
      <c r="F2393" s="75"/>
      <c r="G2393" s="76"/>
      <c r="H2393" s="77"/>
      <c r="I2393" s="108" t="str">
        <f>IF(B2393="","",_xlfn.XLOOKUP(N2393,#REF!,#REF!))</f>
        <v/>
      </c>
      <c r="J2393" s="105" t="str">
        <f>IF(B2393="","",_xlfn.XLOOKUP(N2393,#REF!,芝麻工资表!B:B))</f>
        <v/>
      </c>
      <c r="K2393" s="105" t="str">
        <f t="shared" si="222"/>
        <v/>
      </c>
      <c r="L2393" s="105" t="str">
        <f t="shared" si="223"/>
        <v/>
      </c>
      <c r="M2393" s="105" t="str">
        <f>IF(Q2393="","",_xlfn.XLOOKUP(Q2393,立项!W:W,立项!H:H))</f>
        <v/>
      </c>
      <c r="N2393" s="109" t="str">
        <f t="shared" si="224"/>
        <v/>
      </c>
      <c r="O2393" s="109" t="str">
        <f t="shared" si="225"/>
        <v/>
      </c>
      <c r="P2393" s="110" t="str">
        <f t="shared" si="226"/>
        <v/>
      </c>
      <c r="Q2393" s="114" t="str">
        <f t="shared" si="227"/>
        <v/>
      </c>
      <c r="R2393" s="82"/>
      <c r="S2393" s="81"/>
      <c r="T2393" s="81"/>
      <c r="U2393" s="81"/>
    </row>
    <row r="2394" s="72" customFormat="1" customHeight="1" spans="2:21">
      <c r="B2394" s="73"/>
      <c r="C2394" s="74"/>
      <c r="D2394" s="74"/>
      <c r="E2394" s="74"/>
      <c r="F2394" s="75"/>
      <c r="G2394" s="76"/>
      <c r="H2394" s="77"/>
      <c r="I2394" s="108" t="str">
        <f>IF(B2394="","",_xlfn.XLOOKUP(N2394,#REF!,#REF!))</f>
        <v/>
      </c>
      <c r="J2394" s="105" t="str">
        <f>IF(B2394="","",_xlfn.XLOOKUP(N2394,#REF!,芝麻工资表!B:B))</f>
        <v/>
      </c>
      <c r="K2394" s="105" t="str">
        <f t="shared" si="222"/>
        <v/>
      </c>
      <c r="L2394" s="105" t="str">
        <f t="shared" si="223"/>
        <v/>
      </c>
      <c r="M2394" s="105" t="str">
        <f>IF(Q2394="","",_xlfn.XLOOKUP(Q2394,立项!W:W,立项!H:H))</f>
        <v/>
      </c>
      <c r="N2394" s="109" t="str">
        <f t="shared" si="224"/>
        <v/>
      </c>
      <c r="O2394" s="109" t="str">
        <f t="shared" si="225"/>
        <v/>
      </c>
      <c r="P2394" s="110" t="str">
        <f t="shared" si="226"/>
        <v/>
      </c>
      <c r="Q2394" s="114" t="str">
        <f t="shared" si="227"/>
        <v/>
      </c>
      <c r="R2394" s="82"/>
      <c r="S2394" s="81"/>
      <c r="T2394" s="81"/>
      <c r="U2394" s="81"/>
    </row>
    <row r="2395" s="72" customFormat="1" customHeight="1" spans="2:21">
      <c r="B2395" s="73"/>
      <c r="C2395" s="74"/>
      <c r="D2395" s="74"/>
      <c r="E2395" s="74"/>
      <c r="F2395" s="75"/>
      <c r="G2395" s="76"/>
      <c r="H2395" s="77"/>
      <c r="I2395" s="108" t="str">
        <f>IF(B2395="","",_xlfn.XLOOKUP(N2395,#REF!,#REF!))</f>
        <v/>
      </c>
      <c r="J2395" s="105" t="str">
        <f>IF(B2395="","",_xlfn.XLOOKUP(N2395,#REF!,芝麻工资表!B:B))</f>
        <v/>
      </c>
      <c r="K2395" s="105" t="str">
        <f t="shared" si="222"/>
        <v/>
      </c>
      <c r="L2395" s="105" t="str">
        <f t="shared" si="223"/>
        <v/>
      </c>
      <c r="M2395" s="105" t="str">
        <f>IF(Q2395="","",_xlfn.XLOOKUP(Q2395,立项!W:W,立项!H:H))</f>
        <v/>
      </c>
      <c r="N2395" s="109" t="str">
        <f t="shared" si="224"/>
        <v/>
      </c>
      <c r="O2395" s="109" t="str">
        <f t="shared" si="225"/>
        <v/>
      </c>
      <c r="P2395" s="110" t="str">
        <f t="shared" si="226"/>
        <v/>
      </c>
      <c r="Q2395" s="114" t="str">
        <f t="shared" si="227"/>
        <v/>
      </c>
      <c r="R2395" s="82"/>
      <c r="S2395" s="81"/>
      <c r="T2395" s="81"/>
      <c r="U2395" s="81"/>
    </row>
    <row r="2396" s="72" customFormat="1" customHeight="1" spans="2:21">
      <c r="B2396" s="73"/>
      <c r="C2396" s="74"/>
      <c r="D2396" s="74"/>
      <c r="E2396" s="74"/>
      <c r="F2396" s="75"/>
      <c r="G2396" s="76"/>
      <c r="H2396" s="77"/>
      <c r="I2396" s="108" t="str">
        <f>IF(B2396="","",_xlfn.XLOOKUP(N2396,#REF!,#REF!))</f>
        <v/>
      </c>
      <c r="J2396" s="105" t="str">
        <f>IF(B2396="","",_xlfn.XLOOKUP(N2396,#REF!,芝麻工资表!B:B))</f>
        <v/>
      </c>
      <c r="K2396" s="105" t="str">
        <f t="shared" si="222"/>
        <v/>
      </c>
      <c r="L2396" s="105" t="str">
        <f t="shared" si="223"/>
        <v/>
      </c>
      <c r="M2396" s="105" t="str">
        <f>IF(Q2396="","",_xlfn.XLOOKUP(Q2396,立项!W:W,立项!H:H))</f>
        <v/>
      </c>
      <c r="N2396" s="109" t="str">
        <f t="shared" si="224"/>
        <v/>
      </c>
      <c r="O2396" s="109" t="str">
        <f t="shared" si="225"/>
        <v/>
      </c>
      <c r="P2396" s="110" t="str">
        <f t="shared" si="226"/>
        <v/>
      </c>
      <c r="Q2396" s="114" t="str">
        <f t="shared" si="227"/>
        <v/>
      </c>
      <c r="R2396" s="82"/>
      <c r="S2396" s="81"/>
      <c r="T2396" s="81"/>
      <c r="U2396" s="81"/>
    </row>
    <row r="2397" s="72" customFormat="1" customHeight="1" spans="2:21">
      <c r="B2397" s="73"/>
      <c r="C2397" s="74"/>
      <c r="D2397" s="74"/>
      <c r="E2397" s="74"/>
      <c r="F2397" s="75"/>
      <c r="G2397" s="76"/>
      <c r="H2397" s="77"/>
      <c r="I2397" s="108" t="str">
        <f>IF(B2397="","",_xlfn.XLOOKUP(N2397,#REF!,#REF!))</f>
        <v/>
      </c>
      <c r="J2397" s="105" t="str">
        <f>IF(B2397="","",_xlfn.XLOOKUP(N2397,#REF!,芝麻工资表!B:B))</f>
        <v/>
      </c>
      <c r="K2397" s="105" t="str">
        <f t="shared" si="222"/>
        <v/>
      </c>
      <c r="L2397" s="105" t="str">
        <f t="shared" si="223"/>
        <v/>
      </c>
      <c r="M2397" s="105" t="str">
        <f>IF(Q2397="","",_xlfn.XLOOKUP(Q2397,立项!W:W,立项!H:H))</f>
        <v/>
      </c>
      <c r="N2397" s="109" t="str">
        <f t="shared" si="224"/>
        <v/>
      </c>
      <c r="O2397" s="109" t="str">
        <f t="shared" si="225"/>
        <v/>
      </c>
      <c r="P2397" s="110" t="str">
        <f t="shared" si="226"/>
        <v/>
      </c>
      <c r="Q2397" s="114" t="str">
        <f t="shared" si="227"/>
        <v/>
      </c>
      <c r="R2397" s="82"/>
      <c r="S2397" s="81"/>
      <c r="T2397" s="81"/>
      <c r="U2397" s="81"/>
    </row>
    <row r="2398" s="72" customFormat="1" customHeight="1" spans="2:21">
      <c r="B2398" s="73"/>
      <c r="C2398" s="74"/>
      <c r="D2398" s="74"/>
      <c r="E2398" s="74"/>
      <c r="F2398" s="75"/>
      <c r="G2398" s="76"/>
      <c r="H2398" s="77"/>
      <c r="I2398" s="108" t="str">
        <f>IF(B2398="","",_xlfn.XLOOKUP(N2398,#REF!,#REF!))</f>
        <v/>
      </c>
      <c r="J2398" s="105" t="str">
        <f>IF(B2398="","",_xlfn.XLOOKUP(N2398,#REF!,芝麻工资表!B:B))</f>
        <v/>
      </c>
      <c r="K2398" s="105" t="str">
        <f t="shared" si="222"/>
        <v/>
      </c>
      <c r="L2398" s="105" t="str">
        <f t="shared" si="223"/>
        <v/>
      </c>
      <c r="M2398" s="105" t="str">
        <f>IF(Q2398="","",_xlfn.XLOOKUP(Q2398,立项!W:W,立项!H:H))</f>
        <v/>
      </c>
      <c r="N2398" s="109" t="str">
        <f t="shared" si="224"/>
        <v/>
      </c>
      <c r="O2398" s="109" t="str">
        <f t="shared" si="225"/>
        <v/>
      </c>
      <c r="P2398" s="110" t="str">
        <f t="shared" si="226"/>
        <v/>
      </c>
      <c r="Q2398" s="114" t="str">
        <f t="shared" si="227"/>
        <v/>
      </c>
      <c r="R2398" s="82"/>
      <c r="S2398" s="81"/>
      <c r="T2398" s="81"/>
      <c r="U2398" s="81"/>
    </row>
    <row r="2399" s="72" customFormat="1" customHeight="1" spans="2:21">
      <c r="B2399" s="73"/>
      <c r="C2399" s="74"/>
      <c r="D2399" s="74"/>
      <c r="E2399" s="74"/>
      <c r="F2399" s="75"/>
      <c r="G2399" s="76"/>
      <c r="H2399" s="77"/>
      <c r="I2399" s="108" t="str">
        <f>IF(B2399="","",_xlfn.XLOOKUP(N2399,#REF!,#REF!))</f>
        <v/>
      </c>
      <c r="J2399" s="105" t="str">
        <f>IF(B2399="","",_xlfn.XLOOKUP(N2399,#REF!,芝麻工资表!B:B))</f>
        <v/>
      </c>
      <c r="K2399" s="105" t="str">
        <f t="shared" si="222"/>
        <v/>
      </c>
      <c r="L2399" s="105" t="str">
        <f t="shared" si="223"/>
        <v/>
      </c>
      <c r="M2399" s="105" t="str">
        <f>IF(Q2399="","",_xlfn.XLOOKUP(Q2399,立项!W:W,立项!H:H))</f>
        <v/>
      </c>
      <c r="N2399" s="109" t="str">
        <f t="shared" si="224"/>
        <v/>
      </c>
      <c r="O2399" s="109" t="str">
        <f t="shared" si="225"/>
        <v/>
      </c>
      <c r="P2399" s="110" t="str">
        <f t="shared" si="226"/>
        <v/>
      </c>
      <c r="Q2399" s="114" t="str">
        <f t="shared" si="227"/>
        <v/>
      </c>
      <c r="R2399" s="82"/>
      <c r="S2399" s="81"/>
      <c r="T2399" s="81"/>
      <c r="U2399" s="81"/>
    </row>
    <row r="2400" s="72" customFormat="1" customHeight="1" spans="2:21">
      <c r="B2400" s="73"/>
      <c r="C2400" s="74"/>
      <c r="D2400" s="74"/>
      <c r="E2400" s="74"/>
      <c r="F2400" s="75"/>
      <c r="G2400" s="76"/>
      <c r="H2400" s="77"/>
      <c r="I2400" s="108" t="str">
        <f>IF(B2400="","",_xlfn.XLOOKUP(N2400,#REF!,#REF!))</f>
        <v/>
      </c>
      <c r="J2400" s="105" t="str">
        <f>IF(B2400="","",_xlfn.XLOOKUP(N2400,#REF!,芝麻工资表!B:B))</f>
        <v/>
      </c>
      <c r="K2400" s="105" t="str">
        <f t="shared" si="222"/>
        <v/>
      </c>
      <c r="L2400" s="105" t="str">
        <f t="shared" si="223"/>
        <v/>
      </c>
      <c r="M2400" s="105" t="str">
        <f>IF(Q2400="","",_xlfn.XLOOKUP(Q2400,立项!W:W,立项!H:H))</f>
        <v/>
      </c>
      <c r="N2400" s="109" t="str">
        <f t="shared" si="224"/>
        <v/>
      </c>
      <c r="O2400" s="109" t="str">
        <f t="shared" si="225"/>
        <v/>
      </c>
      <c r="P2400" s="110" t="str">
        <f t="shared" si="226"/>
        <v/>
      </c>
      <c r="Q2400" s="114" t="str">
        <f t="shared" si="227"/>
        <v/>
      </c>
      <c r="R2400" s="82"/>
      <c r="S2400" s="81"/>
      <c r="T2400" s="81"/>
      <c r="U2400" s="81"/>
    </row>
    <row r="2401" s="72" customFormat="1" customHeight="1" spans="2:21">
      <c r="B2401" s="73"/>
      <c r="C2401" s="74"/>
      <c r="D2401" s="74"/>
      <c r="E2401" s="74"/>
      <c r="F2401" s="75"/>
      <c r="G2401" s="76"/>
      <c r="H2401" s="77"/>
      <c r="I2401" s="108" t="str">
        <f>IF(B2401="","",_xlfn.XLOOKUP(N2401,#REF!,#REF!))</f>
        <v/>
      </c>
      <c r="J2401" s="105" t="str">
        <f>IF(B2401="","",_xlfn.XLOOKUP(N2401,#REF!,芝麻工资表!B:B))</f>
        <v/>
      </c>
      <c r="K2401" s="105" t="str">
        <f t="shared" si="222"/>
        <v/>
      </c>
      <c r="L2401" s="105" t="str">
        <f t="shared" si="223"/>
        <v/>
      </c>
      <c r="M2401" s="105" t="str">
        <f>IF(Q2401="","",_xlfn.XLOOKUP(Q2401,立项!W:W,立项!H:H))</f>
        <v/>
      </c>
      <c r="N2401" s="109" t="str">
        <f t="shared" si="224"/>
        <v/>
      </c>
      <c r="O2401" s="109" t="str">
        <f t="shared" si="225"/>
        <v/>
      </c>
      <c r="P2401" s="110" t="str">
        <f t="shared" si="226"/>
        <v/>
      </c>
      <c r="Q2401" s="114" t="str">
        <f t="shared" si="227"/>
        <v/>
      </c>
      <c r="R2401" s="82"/>
      <c r="S2401" s="81"/>
      <c r="T2401" s="81"/>
      <c r="U2401" s="81"/>
    </row>
    <row r="2402" s="72" customFormat="1" customHeight="1" spans="2:21">
      <c r="B2402" s="73"/>
      <c r="C2402" s="74"/>
      <c r="D2402" s="74"/>
      <c r="E2402" s="74"/>
      <c r="F2402" s="75"/>
      <c r="G2402" s="76"/>
      <c r="H2402" s="77"/>
      <c r="I2402" s="108" t="str">
        <f>IF(B2402="","",_xlfn.XLOOKUP(N2402,#REF!,#REF!))</f>
        <v/>
      </c>
      <c r="J2402" s="105" t="str">
        <f>IF(B2402="","",_xlfn.XLOOKUP(N2402,#REF!,芝麻工资表!B:B))</f>
        <v/>
      </c>
      <c r="K2402" s="105" t="str">
        <f t="shared" si="222"/>
        <v/>
      </c>
      <c r="L2402" s="105" t="str">
        <f t="shared" si="223"/>
        <v/>
      </c>
      <c r="M2402" s="105" t="str">
        <f>IF(Q2402="","",_xlfn.XLOOKUP(Q2402,立项!W:W,立项!H:H))</f>
        <v/>
      </c>
      <c r="N2402" s="109" t="str">
        <f t="shared" si="224"/>
        <v/>
      </c>
      <c r="O2402" s="109" t="str">
        <f t="shared" si="225"/>
        <v/>
      </c>
      <c r="P2402" s="110" t="str">
        <f t="shared" si="226"/>
        <v/>
      </c>
      <c r="Q2402" s="114" t="str">
        <f t="shared" si="227"/>
        <v/>
      </c>
      <c r="R2402" s="82"/>
      <c r="S2402" s="81"/>
      <c r="T2402" s="81"/>
      <c r="U2402" s="81"/>
    </row>
    <row r="2403" s="72" customFormat="1" customHeight="1" spans="2:21">
      <c r="B2403" s="73"/>
      <c r="C2403" s="74"/>
      <c r="D2403" s="74"/>
      <c r="E2403" s="74"/>
      <c r="F2403" s="75"/>
      <c r="G2403" s="76"/>
      <c r="H2403" s="77"/>
      <c r="I2403" s="108" t="str">
        <f>IF(B2403="","",_xlfn.XLOOKUP(N2403,#REF!,#REF!))</f>
        <v/>
      </c>
      <c r="J2403" s="105" t="str">
        <f>IF(B2403="","",_xlfn.XLOOKUP(N2403,#REF!,芝麻工资表!B:B))</f>
        <v/>
      </c>
      <c r="K2403" s="105" t="str">
        <f t="shared" si="222"/>
        <v/>
      </c>
      <c r="L2403" s="105" t="str">
        <f t="shared" si="223"/>
        <v/>
      </c>
      <c r="M2403" s="105" t="str">
        <f>IF(Q2403="","",_xlfn.XLOOKUP(Q2403,立项!W:W,立项!H:H))</f>
        <v/>
      </c>
      <c r="N2403" s="109" t="str">
        <f t="shared" si="224"/>
        <v/>
      </c>
      <c r="O2403" s="109" t="str">
        <f t="shared" si="225"/>
        <v/>
      </c>
      <c r="P2403" s="110" t="str">
        <f t="shared" si="226"/>
        <v/>
      </c>
      <c r="Q2403" s="114" t="str">
        <f t="shared" si="227"/>
        <v/>
      </c>
      <c r="R2403" s="82"/>
      <c r="S2403" s="81"/>
      <c r="T2403" s="81"/>
      <c r="U2403" s="81"/>
    </row>
    <row r="2404" s="72" customFormat="1" customHeight="1" spans="2:21">
      <c r="B2404" s="73"/>
      <c r="C2404" s="74"/>
      <c r="D2404" s="74"/>
      <c r="E2404" s="74"/>
      <c r="F2404" s="75"/>
      <c r="G2404" s="76"/>
      <c r="H2404" s="77"/>
      <c r="I2404" s="108" t="str">
        <f>IF(B2404="","",_xlfn.XLOOKUP(N2404,#REF!,#REF!))</f>
        <v/>
      </c>
      <c r="J2404" s="105" t="str">
        <f>IF(B2404="","",_xlfn.XLOOKUP(N2404,#REF!,芝麻工资表!B:B))</f>
        <v/>
      </c>
      <c r="K2404" s="105" t="str">
        <f t="shared" si="222"/>
        <v/>
      </c>
      <c r="L2404" s="105" t="str">
        <f t="shared" si="223"/>
        <v/>
      </c>
      <c r="M2404" s="105" t="str">
        <f>IF(Q2404="","",_xlfn.XLOOKUP(Q2404,立项!W:W,立项!H:H))</f>
        <v/>
      </c>
      <c r="N2404" s="109" t="str">
        <f t="shared" si="224"/>
        <v/>
      </c>
      <c r="O2404" s="109" t="str">
        <f t="shared" si="225"/>
        <v/>
      </c>
      <c r="P2404" s="110" t="str">
        <f t="shared" si="226"/>
        <v/>
      </c>
      <c r="Q2404" s="114" t="str">
        <f t="shared" si="227"/>
        <v/>
      </c>
      <c r="R2404" s="82"/>
      <c r="S2404" s="81"/>
      <c r="T2404" s="81"/>
      <c r="U2404" s="81"/>
    </row>
    <row r="2405" s="72" customFormat="1" customHeight="1" spans="2:21">
      <c r="B2405" s="73"/>
      <c r="C2405" s="74"/>
      <c r="D2405" s="74"/>
      <c r="E2405" s="74"/>
      <c r="F2405" s="75"/>
      <c r="G2405" s="76"/>
      <c r="H2405" s="77"/>
      <c r="I2405" s="108" t="str">
        <f>IF(B2405="","",_xlfn.XLOOKUP(N2405,#REF!,#REF!))</f>
        <v/>
      </c>
      <c r="J2405" s="105" t="str">
        <f>IF(B2405="","",_xlfn.XLOOKUP(N2405,#REF!,芝麻工资表!B:B))</f>
        <v/>
      </c>
      <c r="K2405" s="105" t="str">
        <f t="shared" si="222"/>
        <v/>
      </c>
      <c r="L2405" s="105" t="str">
        <f t="shared" si="223"/>
        <v/>
      </c>
      <c r="M2405" s="105" t="str">
        <f>IF(Q2405="","",_xlfn.XLOOKUP(Q2405,立项!W:W,立项!H:H))</f>
        <v/>
      </c>
      <c r="N2405" s="109" t="str">
        <f t="shared" si="224"/>
        <v/>
      </c>
      <c r="O2405" s="109" t="str">
        <f t="shared" si="225"/>
        <v/>
      </c>
      <c r="P2405" s="110" t="str">
        <f t="shared" si="226"/>
        <v/>
      </c>
      <c r="Q2405" s="114" t="str">
        <f t="shared" si="227"/>
        <v/>
      </c>
      <c r="R2405" s="82"/>
      <c r="S2405" s="81"/>
      <c r="T2405" s="81"/>
      <c r="U2405" s="81"/>
    </row>
    <row r="2406" s="72" customFormat="1" customHeight="1" spans="2:21">
      <c r="B2406" s="73"/>
      <c r="C2406" s="74"/>
      <c r="D2406" s="74"/>
      <c r="E2406" s="74"/>
      <c r="F2406" s="75"/>
      <c r="G2406" s="76"/>
      <c r="H2406" s="77"/>
      <c r="I2406" s="108" t="str">
        <f>IF(B2406="","",_xlfn.XLOOKUP(N2406,#REF!,#REF!))</f>
        <v/>
      </c>
      <c r="J2406" s="105" t="str">
        <f>IF(B2406="","",_xlfn.XLOOKUP(N2406,#REF!,芝麻工资表!B:B))</f>
        <v/>
      </c>
      <c r="K2406" s="105" t="str">
        <f t="shared" si="222"/>
        <v/>
      </c>
      <c r="L2406" s="105" t="str">
        <f t="shared" si="223"/>
        <v/>
      </c>
      <c r="M2406" s="105" t="str">
        <f>IF(Q2406="","",_xlfn.XLOOKUP(Q2406,立项!W:W,立项!H:H))</f>
        <v/>
      </c>
      <c r="N2406" s="109" t="str">
        <f t="shared" si="224"/>
        <v/>
      </c>
      <c r="O2406" s="109" t="str">
        <f t="shared" si="225"/>
        <v/>
      </c>
      <c r="P2406" s="110" t="str">
        <f t="shared" si="226"/>
        <v/>
      </c>
      <c r="Q2406" s="114" t="str">
        <f t="shared" si="227"/>
        <v/>
      </c>
      <c r="R2406" s="82"/>
      <c r="S2406" s="81"/>
      <c r="T2406" s="81"/>
      <c r="U2406" s="81"/>
    </row>
    <row r="2407" s="72" customFormat="1" customHeight="1" spans="2:21">
      <c r="B2407" s="73"/>
      <c r="C2407" s="74"/>
      <c r="D2407" s="74"/>
      <c r="E2407" s="74"/>
      <c r="F2407" s="75"/>
      <c r="G2407" s="76"/>
      <c r="H2407" s="77"/>
      <c r="I2407" s="108" t="str">
        <f>IF(B2407="","",_xlfn.XLOOKUP(N2407,#REF!,#REF!))</f>
        <v/>
      </c>
      <c r="J2407" s="105" t="str">
        <f>IF(B2407="","",_xlfn.XLOOKUP(N2407,#REF!,芝麻工资表!B:B))</f>
        <v/>
      </c>
      <c r="K2407" s="105" t="str">
        <f t="shared" si="222"/>
        <v/>
      </c>
      <c r="L2407" s="105" t="str">
        <f t="shared" si="223"/>
        <v/>
      </c>
      <c r="M2407" s="105" t="str">
        <f>IF(Q2407="","",_xlfn.XLOOKUP(Q2407,立项!W:W,立项!H:H))</f>
        <v/>
      </c>
      <c r="N2407" s="109" t="str">
        <f t="shared" si="224"/>
        <v/>
      </c>
      <c r="O2407" s="109" t="str">
        <f t="shared" si="225"/>
        <v/>
      </c>
      <c r="P2407" s="110" t="str">
        <f t="shared" si="226"/>
        <v/>
      </c>
      <c r="Q2407" s="114" t="str">
        <f t="shared" si="227"/>
        <v/>
      </c>
      <c r="R2407" s="82"/>
      <c r="S2407" s="81"/>
      <c r="T2407" s="81"/>
      <c r="U2407" s="81"/>
    </row>
    <row r="2408" s="72" customFormat="1" customHeight="1" spans="2:21">
      <c r="B2408" s="73"/>
      <c r="C2408" s="74"/>
      <c r="D2408" s="74"/>
      <c r="E2408" s="74"/>
      <c r="F2408" s="75"/>
      <c r="G2408" s="76"/>
      <c r="H2408" s="77"/>
      <c r="I2408" s="108" t="str">
        <f>IF(B2408="","",_xlfn.XLOOKUP(N2408,#REF!,#REF!))</f>
        <v/>
      </c>
      <c r="J2408" s="105" t="str">
        <f>IF(B2408="","",_xlfn.XLOOKUP(N2408,#REF!,芝麻工资表!B:B))</f>
        <v/>
      </c>
      <c r="K2408" s="105" t="str">
        <f t="shared" si="222"/>
        <v/>
      </c>
      <c r="L2408" s="105" t="str">
        <f t="shared" si="223"/>
        <v/>
      </c>
      <c r="M2408" s="105" t="str">
        <f>IF(Q2408="","",_xlfn.XLOOKUP(Q2408,立项!W:W,立项!H:H))</f>
        <v/>
      </c>
      <c r="N2408" s="109" t="str">
        <f t="shared" si="224"/>
        <v/>
      </c>
      <c r="O2408" s="109" t="str">
        <f t="shared" si="225"/>
        <v/>
      </c>
      <c r="P2408" s="110" t="str">
        <f t="shared" si="226"/>
        <v/>
      </c>
      <c r="Q2408" s="114" t="str">
        <f t="shared" si="227"/>
        <v/>
      </c>
      <c r="R2408" s="82"/>
      <c r="S2408" s="81"/>
      <c r="T2408" s="81"/>
      <c r="U2408" s="81"/>
    </row>
    <row r="2409" s="72" customFormat="1" customHeight="1" spans="2:21">
      <c r="B2409" s="73"/>
      <c r="C2409" s="74"/>
      <c r="D2409" s="74"/>
      <c r="E2409" s="74"/>
      <c r="F2409" s="75"/>
      <c r="G2409" s="76"/>
      <c r="H2409" s="77"/>
      <c r="I2409" s="108" t="str">
        <f>IF(B2409="","",_xlfn.XLOOKUP(N2409,#REF!,#REF!))</f>
        <v/>
      </c>
      <c r="J2409" s="105" t="str">
        <f>IF(B2409="","",_xlfn.XLOOKUP(N2409,#REF!,芝麻工资表!B:B))</f>
        <v/>
      </c>
      <c r="K2409" s="105" t="str">
        <f t="shared" si="222"/>
        <v/>
      </c>
      <c r="L2409" s="105" t="str">
        <f t="shared" si="223"/>
        <v/>
      </c>
      <c r="M2409" s="105" t="str">
        <f>IF(Q2409="","",_xlfn.XLOOKUP(Q2409,立项!W:W,立项!H:H))</f>
        <v/>
      </c>
      <c r="N2409" s="109" t="str">
        <f t="shared" si="224"/>
        <v/>
      </c>
      <c r="O2409" s="109" t="str">
        <f t="shared" si="225"/>
        <v/>
      </c>
      <c r="P2409" s="110" t="str">
        <f t="shared" si="226"/>
        <v/>
      </c>
      <c r="Q2409" s="114" t="str">
        <f t="shared" si="227"/>
        <v/>
      </c>
      <c r="R2409" s="82"/>
      <c r="S2409" s="81"/>
      <c r="T2409" s="81"/>
      <c r="U2409" s="81"/>
    </row>
    <row r="2410" s="72" customFormat="1" customHeight="1" spans="2:21">
      <c r="B2410" s="73"/>
      <c r="C2410" s="74"/>
      <c r="D2410" s="74"/>
      <c r="E2410" s="74"/>
      <c r="F2410" s="75"/>
      <c r="G2410" s="76"/>
      <c r="H2410" s="77"/>
      <c r="I2410" s="108" t="str">
        <f>IF(B2410="","",_xlfn.XLOOKUP(N2410,#REF!,#REF!))</f>
        <v/>
      </c>
      <c r="J2410" s="105" t="str">
        <f>IF(B2410="","",_xlfn.XLOOKUP(N2410,#REF!,芝麻工资表!B:B))</f>
        <v/>
      </c>
      <c r="K2410" s="105" t="str">
        <f t="shared" si="222"/>
        <v/>
      </c>
      <c r="L2410" s="105" t="str">
        <f t="shared" si="223"/>
        <v/>
      </c>
      <c r="M2410" s="105" t="str">
        <f>IF(Q2410="","",_xlfn.XLOOKUP(Q2410,立项!W:W,立项!H:H))</f>
        <v/>
      </c>
      <c r="N2410" s="109" t="str">
        <f t="shared" si="224"/>
        <v/>
      </c>
      <c r="O2410" s="109" t="str">
        <f t="shared" si="225"/>
        <v/>
      </c>
      <c r="P2410" s="110" t="str">
        <f t="shared" si="226"/>
        <v/>
      </c>
      <c r="Q2410" s="114" t="str">
        <f t="shared" si="227"/>
        <v/>
      </c>
      <c r="R2410" s="82"/>
      <c r="S2410" s="81"/>
      <c r="T2410" s="81"/>
      <c r="U2410" s="81"/>
    </row>
    <row r="2411" s="72" customFormat="1" customHeight="1" spans="2:21">
      <c r="B2411" s="73"/>
      <c r="C2411" s="74"/>
      <c r="D2411" s="74"/>
      <c r="E2411" s="74"/>
      <c r="F2411" s="75"/>
      <c r="G2411" s="76"/>
      <c r="H2411" s="77"/>
      <c r="I2411" s="108" t="str">
        <f>IF(B2411="","",_xlfn.XLOOKUP(N2411,#REF!,#REF!))</f>
        <v/>
      </c>
      <c r="J2411" s="105" t="str">
        <f>IF(B2411="","",_xlfn.XLOOKUP(N2411,#REF!,芝麻工资表!B:B))</f>
        <v/>
      </c>
      <c r="K2411" s="105" t="str">
        <f t="shared" si="222"/>
        <v/>
      </c>
      <c r="L2411" s="105" t="str">
        <f t="shared" si="223"/>
        <v/>
      </c>
      <c r="M2411" s="105" t="str">
        <f>IF(Q2411="","",_xlfn.XLOOKUP(Q2411,立项!W:W,立项!H:H))</f>
        <v/>
      </c>
      <c r="N2411" s="109" t="str">
        <f t="shared" si="224"/>
        <v/>
      </c>
      <c r="O2411" s="109" t="str">
        <f t="shared" si="225"/>
        <v/>
      </c>
      <c r="P2411" s="110" t="str">
        <f t="shared" si="226"/>
        <v/>
      </c>
      <c r="Q2411" s="114" t="str">
        <f t="shared" si="227"/>
        <v/>
      </c>
      <c r="R2411" s="82"/>
      <c r="S2411" s="81"/>
      <c r="T2411" s="81"/>
      <c r="U2411" s="81"/>
    </row>
    <row r="2412" s="72" customFormat="1" customHeight="1" spans="2:21">
      <c r="B2412" s="73"/>
      <c r="C2412" s="74"/>
      <c r="D2412" s="74"/>
      <c r="E2412" s="74"/>
      <c r="F2412" s="75"/>
      <c r="G2412" s="76"/>
      <c r="H2412" s="77"/>
      <c r="I2412" s="108" t="str">
        <f>IF(B2412="","",_xlfn.XLOOKUP(N2412,#REF!,#REF!))</f>
        <v/>
      </c>
      <c r="J2412" s="105" t="str">
        <f>IF(B2412="","",_xlfn.XLOOKUP(N2412,#REF!,芝麻工资表!B:B))</f>
        <v/>
      </c>
      <c r="K2412" s="105" t="str">
        <f t="shared" si="222"/>
        <v/>
      </c>
      <c r="L2412" s="105" t="str">
        <f t="shared" si="223"/>
        <v/>
      </c>
      <c r="M2412" s="105" t="str">
        <f>IF(Q2412="","",_xlfn.XLOOKUP(Q2412,立项!W:W,立项!H:H))</f>
        <v/>
      </c>
      <c r="N2412" s="109" t="str">
        <f t="shared" si="224"/>
        <v/>
      </c>
      <c r="O2412" s="109" t="str">
        <f t="shared" si="225"/>
        <v/>
      </c>
      <c r="P2412" s="110" t="str">
        <f t="shared" si="226"/>
        <v/>
      </c>
      <c r="Q2412" s="114" t="str">
        <f t="shared" si="227"/>
        <v/>
      </c>
      <c r="R2412" s="82"/>
      <c r="S2412" s="81"/>
      <c r="T2412" s="81"/>
      <c r="U2412" s="81"/>
    </row>
    <row r="2413" s="72" customFormat="1" customHeight="1" spans="2:21">
      <c r="B2413" s="73"/>
      <c r="C2413" s="74"/>
      <c r="D2413" s="74"/>
      <c r="E2413" s="74"/>
      <c r="F2413" s="75"/>
      <c r="G2413" s="76"/>
      <c r="H2413" s="77"/>
      <c r="I2413" s="108" t="str">
        <f>IF(B2413="","",_xlfn.XLOOKUP(N2413,#REF!,#REF!))</f>
        <v/>
      </c>
      <c r="J2413" s="105" t="str">
        <f>IF(B2413="","",_xlfn.XLOOKUP(N2413,#REF!,芝麻工资表!B:B))</f>
        <v/>
      </c>
      <c r="K2413" s="105" t="str">
        <f t="shared" si="222"/>
        <v/>
      </c>
      <c r="L2413" s="105" t="str">
        <f t="shared" si="223"/>
        <v/>
      </c>
      <c r="M2413" s="105" t="str">
        <f>IF(Q2413="","",_xlfn.XLOOKUP(Q2413,立项!W:W,立项!H:H))</f>
        <v/>
      </c>
      <c r="N2413" s="109" t="str">
        <f t="shared" si="224"/>
        <v/>
      </c>
      <c r="O2413" s="109" t="str">
        <f t="shared" si="225"/>
        <v/>
      </c>
      <c r="P2413" s="110" t="str">
        <f t="shared" si="226"/>
        <v/>
      </c>
      <c r="Q2413" s="114" t="str">
        <f t="shared" si="227"/>
        <v/>
      </c>
      <c r="R2413" s="82"/>
      <c r="S2413" s="81"/>
      <c r="T2413" s="81"/>
      <c r="U2413" s="81"/>
    </row>
    <row r="2414" s="72" customFormat="1" customHeight="1" spans="2:21">
      <c r="B2414" s="73"/>
      <c r="C2414" s="74"/>
      <c r="D2414" s="74"/>
      <c r="E2414" s="74"/>
      <c r="F2414" s="75"/>
      <c r="G2414" s="76"/>
      <c r="H2414" s="77"/>
      <c r="I2414" s="108" t="str">
        <f>IF(B2414="","",_xlfn.XLOOKUP(N2414,#REF!,#REF!))</f>
        <v/>
      </c>
      <c r="J2414" s="105" t="str">
        <f>IF(B2414="","",_xlfn.XLOOKUP(N2414,#REF!,芝麻工资表!B:B))</f>
        <v/>
      </c>
      <c r="K2414" s="105" t="str">
        <f t="shared" si="222"/>
        <v/>
      </c>
      <c r="L2414" s="105" t="str">
        <f t="shared" si="223"/>
        <v/>
      </c>
      <c r="M2414" s="105" t="str">
        <f>IF(Q2414="","",_xlfn.XLOOKUP(Q2414,立项!W:W,立项!H:H))</f>
        <v/>
      </c>
      <c r="N2414" s="109" t="str">
        <f t="shared" si="224"/>
        <v/>
      </c>
      <c r="O2414" s="109" t="str">
        <f t="shared" si="225"/>
        <v/>
      </c>
      <c r="P2414" s="110" t="str">
        <f t="shared" si="226"/>
        <v/>
      </c>
      <c r="Q2414" s="114" t="str">
        <f t="shared" si="227"/>
        <v/>
      </c>
      <c r="R2414" s="82"/>
      <c r="S2414" s="81"/>
      <c r="T2414" s="81"/>
      <c r="U2414" s="81"/>
    </row>
    <row r="2415" s="72" customFormat="1" customHeight="1" spans="2:21">
      <c r="B2415" s="73"/>
      <c r="C2415" s="74"/>
      <c r="D2415" s="74"/>
      <c r="E2415" s="74"/>
      <c r="F2415" s="75"/>
      <c r="G2415" s="76"/>
      <c r="H2415" s="77"/>
      <c r="I2415" s="108" t="str">
        <f>IF(B2415="","",_xlfn.XLOOKUP(N2415,#REF!,#REF!))</f>
        <v/>
      </c>
      <c r="J2415" s="105" t="str">
        <f>IF(B2415="","",_xlfn.XLOOKUP(N2415,#REF!,芝麻工资表!B:B))</f>
        <v/>
      </c>
      <c r="K2415" s="105" t="str">
        <f t="shared" si="222"/>
        <v/>
      </c>
      <c r="L2415" s="105" t="str">
        <f t="shared" si="223"/>
        <v/>
      </c>
      <c r="M2415" s="105" t="str">
        <f>IF(Q2415="","",_xlfn.XLOOKUP(Q2415,立项!W:W,立项!H:H))</f>
        <v/>
      </c>
      <c r="N2415" s="109" t="str">
        <f t="shared" si="224"/>
        <v/>
      </c>
      <c r="O2415" s="109" t="str">
        <f t="shared" si="225"/>
        <v/>
      </c>
      <c r="P2415" s="110" t="str">
        <f t="shared" si="226"/>
        <v/>
      </c>
      <c r="Q2415" s="114" t="str">
        <f t="shared" si="227"/>
        <v/>
      </c>
      <c r="R2415" s="82"/>
      <c r="S2415" s="81"/>
      <c r="T2415" s="81"/>
      <c r="U2415" s="81"/>
    </row>
    <row r="2416" s="72" customFormat="1" customHeight="1" spans="2:21">
      <c r="B2416" s="73"/>
      <c r="C2416" s="74"/>
      <c r="D2416" s="74"/>
      <c r="E2416" s="74"/>
      <c r="F2416" s="75"/>
      <c r="G2416" s="76"/>
      <c r="H2416" s="77"/>
      <c r="I2416" s="108" t="str">
        <f>IF(B2416="","",_xlfn.XLOOKUP(N2416,#REF!,#REF!))</f>
        <v/>
      </c>
      <c r="J2416" s="105" t="str">
        <f>IF(B2416="","",_xlfn.XLOOKUP(N2416,#REF!,芝麻工资表!B:B))</f>
        <v/>
      </c>
      <c r="K2416" s="105" t="str">
        <f t="shared" si="222"/>
        <v/>
      </c>
      <c r="L2416" s="105" t="str">
        <f t="shared" si="223"/>
        <v/>
      </c>
      <c r="M2416" s="105" t="str">
        <f>IF(Q2416="","",_xlfn.XLOOKUP(Q2416,立项!W:W,立项!H:H))</f>
        <v/>
      </c>
      <c r="N2416" s="109" t="str">
        <f t="shared" si="224"/>
        <v/>
      </c>
      <c r="O2416" s="109" t="str">
        <f t="shared" si="225"/>
        <v/>
      </c>
      <c r="P2416" s="110" t="str">
        <f t="shared" si="226"/>
        <v/>
      </c>
      <c r="Q2416" s="114" t="str">
        <f t="shared" si="227"/>
        <v/>
      </c>
      <c r="R2416" s="82"/>
      <c r="S2416" s="81"/>
      <c r="T2416" s="81"/>
      <c r="U2416" s="81"/>
    </row>
    <row r="2417" s="72" customFormat="1" customHeight="1" spans="2:21">
      <c r="B2417" s="73"/>
      <c r="C2417" s="74"/>
      <c r="D2417" s="74"/>
      <c r="E2417" s="74"/>
      <c r="F2417" s="75"/>
      <c r="G2417" s="76"/>
      <c r="H2417" s="77"/>
      <c r="I2417" s="108" t="str">
        <f>IF(B2417="","",_xlfn.XLOOKUP(N2417,#REF!,#REF!))</f>
        <v/>
      </c>
      <c r="J2417" s="105" t="str">
        <f>IF(B2417="","",_xlfn.XLOOKUP(N2417,#REF!,芝麻工资表!B:B))</f>
        <v/>
      </c>
      <c r="K2417" s="105" t="str">
        <f t="shared" si="222"/>
        <v/>
      </c>
      <c r="L2417" s="105" t="str">
        <f t="shared" si="223"/>
        <v/>
      </c>
      <c r="M2417" s="105" t="str">
        <f>IF(Q2417="","",_xlfn.XLOOKUP(Q2417,立项!W:W,立项!H:H))</f>
        <v/>
      </c>
      <c r="N2417" s="109" t="str">
        <f t="shared" si="224"/>
        <v/>
      </c>
      <c r="O2417" s="109" t="str">
        <f t="shared" si="225"/>
        <v/>
      </c>
      <c r="P2417" s="110" t="str">
        <f t="shared" si="226"/>
        <v/>
      </c>
      <c r="Q2417" s="114" t="str">
        <f t="shared" si="227"/>
        <v/>
      </c>
      <c r="R2417" s="82"/>
      <c r="S2417" s="81"/>
      <c r="T2417" s="81"/>
      <c r="U2417" s="81"/>
    </row>
    <row r="2418" s="72" customFormat="1" customHeight="1" spans="2:21">
      <c r="B2418" s="73"/>
      <c r="C2418" s="74"/>
      <c r="D2418" s="74"/>
      <c r="E2418" s="74"/>
      <c r="F2418" s="75"/>
      <c r="G2418" s="76"/>
      <c r="H2418" s="77"/>
      <c r="I2418" s="108" t="str">
        <f>IF(B2418="","",_xlfn.XLOOKUP(N2418,#REF!,#REF!))</f>
        <v/>
      </c>
      <c r="J2418" s="105" t="str">
        <f>IF(B2418="","",_xlfn.XLOOKUP(N2418,#REF!,芝麻工资表!B:B))</f>
        <v/>
      </c>
      <c r="K2418" s="105" t="str">
        <f t="shared" si="222"/>
        <v/>
      </c>
      <c r="L2418" s="105" t="str">
        <f t="shared" si="223"/>
        <v/>
      </c>
      <c r="M2418" s="105" t="str">
        <f>IF(Q2418="","",_xlfn.XLOOKUP(Q2418,立项!W:W,立项!H:H))</f>
        <v/>
      </c>
      <c r="N2418" s="109" t="str">
        <f t="shared" si="224"/>
        <v/>
      </c>
      <c r="O2418" s="109" t="str">
        <f t="shared" si="225"/>
        <v/>
      </c>
      <c r="P2418" s="110" t="str">
        <f t="shared" si="226"/>
        <v/>
      </c>
      <c r="Q2418" s="114" t="str">
        <f t="shared" si="227"/>
        <v/>
      </c>
      <c r="R2418" s="82"/>
      <c r="S2418" s="81"/>
      <c r="T2418" s="81"/>
      <c r="U2418" s="81"/>
    </row>
    <row r="2419" s="72" customFormat="1" customHeight="1" spans="2:21">
      <c r="B2419" s="73"/>
      <c r="C2419" s="74"/>
      <c r="D2419" s="74"/>
      <c r="E2419" s="74"/>
      <c r="F2419" s="75"/>
      <c r="G2419" s="76"/>
      <c r="H2419" s="77"/>
      <c r="I2419" s="108" t="str">
        <f>IF(B2419="","",_xlfn.XLOOKUP(N2419,#REF!,#REF!))</f>
        <v/>
      </c>
      <c r="J2419" s="105" t="str">
        <f>IF(B2419="","",_xlfn.XLOOKUP(N2419,#REF!,芝麻工资表!B:B))</f>
        <v/>
      </c>
      <c r="K2419" s="105" t="str">
        <f t="shared" si="222"/>
        <v/>
      </c>
      <c r="L2419" s="105" t="str">
        <f t="shared" si="223"/>
        <v/>
      </c>
      <c r="M2419" s="105" t="str">
        <f>IF(Q2419="","",_xlfn.XLOOKUP(Q2419,立项!W:W,立项!H:H))</f>
        <v/>
      </c>
      <c r="N2419" s="109" t="str">
        <f t="shared" si="224"/>
        <v/>
      </c>
      <c r="O2419" s="109" t="str">
        <f t="shared" si="225"/>
        <v/>
      </c>
      <c r="P2419" s="110" t="str">
        <f t="shared" si="226"/>
        <v/>
      </c>
      <c r="Q2419" s="114" t="str">
        <f t="shared" si="227"/>
        <v/>
      </c>
      <c r="R2419" s="82"/>
      <c r="S2419" s="81"/>
      <c r="T2419" s="81"/>
      <c r="U2419" s="81"/>
    </row>
    <row r="2420" s="72" customFormat="1" customHeight="1" spans="2:21">
      <c r="B2420" s="73"/>
      <c r="C2420" s="74"/>
      <c r="D2420" s="74"/>
      <c r="E2420" s="74"/>
      <c r="F2420" s="75"/>
      <c r="G2420" s="76"/>
      <c r="H2420" s="77"/>
      <c r="I2420" s="108" t="str">
        <f>IF(B2420="","",_xlfn.XLOOKUP(N2420,#REF!,#REF!))</f>
        <v/>
      </c>
      <c r="J2420" s="105" t="str">
        <f>IF(B2420="","",_xlfn.XLOOKUP(N2420,#REF!,芝麻工资表!B:B))</f>
        <v/>
      </c>
      <c r="K2420" s="105" t="str">
        <f t="shared" si="222"/>
        <v/>
      </c>
      <c r="L2420" s="105" t="str">
        <f t="shared" si="223"/>
        <v/>
      </c>
      <c r="M2420" s="105" t="str">
        <f>IF(Q2420="","",_xlfn.XLOOKUP(Q2420,立项!W:W,立项!H:H))</f>
        <v/>
      </c>
      <c r="N2420" s="109" t="str">
        <f t="shared" si="224"/>
        <v/>
      </c>
      <c r="O2420" s="109" t="str">
        <f t="shared" si="225"/>
        <v/>
      </c>
      <c r="P2420" s="110" t="str">
        <f t="shared" si="226"/>
        <v/>
      </c>
      <c r="Q2420" s="114" t="str">
        <f t="shared" si="227"/>
        <v/>
      </c>
      <c r="R2420" s="82"/>
      <c r="S2420" s="81"/>
      <c r="T2420" s="81"/>
      <c r="U2420" s="81"/>
    </row>
    <row r="2421" s="72" customFormat="1" customHeight="1" spans="2:21">
      <c r="B2421" s="73"/>
      <c r="C2421" s="74"/>
      <c r="D2421" s="74"/>
      <c r="E2421" s="74"/>
      <c r="F2421" s="75"/>
      <c r="G2421" s="76"/>
      <c r="H2421" s="77"/>
      <c r="I2421" s="108" t="str">
        <f>IF(B2421="","",_xlfn.XLOOKUP(N2421,#REF!,#REF!))</f>
        <v/>
      </c>
      <c r="J2421" s="105" t="str">
        <f>IF(B2421="","",_xlfn.XLOOKUP(N2421,#REF!,芝麻工资表!B:B))</f>
        <v/>
      </c>
      <c r="K2421" s="105" t="str">
        <f t="shared" si="222"/>
        <v/>
      </c>
      <c r="L2421" s="105" t="str">
        <f t="shared" si="223"/>
        <v/>
      </c>
      <c r="M2421" s="105" t="str">
        <f>IF(Q2421="","",_xlfn.XLOOKUP(Q2421,立项!W:W,立项!H:H))</f>
        <v/>
      </c>
      <c r="N2421" s="109" t="str">
        <f t="shared" si="224"/>
        <v/>
      </c>
      <c r="O2421" s="109" t="str">
        <f t="shared" si="225"/>
        <v/>
      </c>
      <c r="P2421" s="110" t="str">
        <f t="shared" si="226"/>
        <v/>
      </c>
      <c r="Q2421" s="114" t="str">
        <f t="shared" si="227"/>
        <v/>
      </c>
      <c r="R2421" s="82"/>
      <c r="S2421" s="81"/>
      <c r="T2421" s="81"/>
      <c r="U2421" s="81"/>
    </row>
    <row r="2422" s="72" customFormat="1" customHeight="1" spans="2:21">
      <c r="B2422" s="73"/>
      <c r="C2422" s="74"/>
      <c r="D2422" s="74"/>
      <c r="E2422" s="74"/>
      <c r="F2422" s="75"/>
      <c r="G2422" s="76"/>
      <c r="H2422" s="77"/>
      <c r="I2422" s="108" t="str">
        <f>IF(B2422="","",_xlfn.XLOOKUP(N2422,#REF!,#REF!))</f>
        <v/>
      </c>
      <c r="J2422" s="105" t="str">
        <f>IF(B2422="","",_xlfn.XLOOKUP(N2422,#REF!,芝麻工资表!B:B))</f>
        <v/>
      </c>
      <c r="K2422" s="105" t="str">
        <f t="shared" si="222"/>
        <v/>
      </c>
      <c r="L2422" s="105" t="str">
        <f t="shared" si="223"/>
        <v/>
      </c>
      <c r="M2422" s="105" t="str">
        <f>IF(Q2422="","",_xlfn.XLOOKUP(Q2422,立项!W:W,立项!H:H))</f>
        <v/>
      </c>
      <c r="N2422" s="109" t="str">
        <f t="shared" si="224"/>
        <v/>
      </c>
      <c r="O2422" s="109" t="str">
        <f t="shared" si="225"/>
        <v/>
      </c>
      <c r="P2422" s="110" t="str">
        <f t="shared" si="226"/>
        <v/>
      </c>
      <c r="Q2422" s="114" t="str">
        <f t="shared" si="227"/>
        <v/>
      </c>
      <c r="R2422" s="82"/>
      <c r="S2422" s="81"/>
      <c r="T2422" s="81"/>
      <c r="U2422" s="81"/>
    </row>
    <row r="2423" s="72" customFormat="1" customHeight="1" spans="2:21">
      <c r="B2423" s="73"/>
      <c r="C2423" s="74"/>
      <c r="D2423" s="74"/>
      <c r="E2423" s="74"/>
      <c r="F2423" s="75"/>
      <c r="G2423" s="76"/>
      <c r="H2423" s="77"/>
      <c r="I2423" s="108" t="str">
        <f>IF(B2423="","",_xlfn.XLOOKUP(N2423,#REF!,#REF!))</f>
        <v/>
      </c>
      <c r="J2423" s="105" t="str">
        <f>IF(B2423="","",_xlfn.XLOOKUP(N2423,#REF!,芝麻工资表!B:B))</f>
        <v/>
      </c>
      <c r="K2423" s="105" t="str">
        <f t="shared" si="222"/>
        <v/>
      </c>
      <c r="L2423" s="105" t="str">
        <f t="shared" si="223"/>
        <v/>
      </c>
      <c r="M2423" s="105" t="str">
        <f>IF(Q2423="","",_xlfn.XLOOKUP(Q2423,立项!W:W,立项!H:H))</f>
        <v/>
      </c>
      <c r="N2423" s="109" t="str">
        <f t="shared" si="224"/>
        <v/>
      </c>
      <c r="O2423" s="109" t="str">
        <f t="shared" si="225"/>
        <v/>
      </c>
      <c r="P2423" s="110" t="str">
        <f t="shared" si="226"/>
        <v/>
      </c>
      <c r="Q2423" s="114" t="str">
        <f t="shared" si="227"/>
        <v/>
      </c>
      <c r="R2423" s="82"/>
      <c r="S2423" s="81"/>
      <c r="T2423" s="81"/>
      <c r="U2423" s="81"/>
    </row>
    <row r="2424" s="72" customFormat="1" customHeight="1" spans="2:21">
      <c r="B2424" s="73"/>
      <c r="C2424" s="74"/>
      <c r="D2424" s="74"/>
      <c r="E2424" s="74"/>
      <c r="F2424" s="75"/>
      <c r="G2424" s="76"/>
      <c r="H2424" s="77"/>
      <c r="I2424" s="108" t="str">
        <f>IF(B2424="","",_xlfn.XLOOKUP(N2424,#REF!,#REF!))</f>
        <v/>
      </c>
      <c r="J2424" s="105" t="str">
        <f>IF(B2424="","",_xlfn.XLOOKUP(N2424,#REF!,芝麻工资表!B:B))</f>
        <v/>
      </c>
      <c r="K2424" s="105" t="str">
        <f t="shared" si="222"/>
        <v/>
      </c>
      <c r="L2424" s="105" t="str">
        <f t="shared" si="223"/>
        <v/>
      </c>
      <c r="M2424" s="105" t="str">
        <f>IF(Q2424="","",_xlfn.XLOOKUP(Q2424,立项!W:W,立项!H:H))</f>
        <v/>
      </c>
      <c r="N2424" s="109" t="str">
        <f t="shared" si="224"/>
        <v/>
      </c>
      <c r="O2424" s="109" t="str">
        <f t="shared" si="225"/>
        <v/>
      </c>
      <c r="P2424" s="110" t="str">
        <f t="shared" si="226"/>
        <v/>
      </c>
      <c r="Q2424" s="114" t="str">
        <f t="shared" si="227"/>
        <v/>
      </c>
      <c r="R2424" s="82"/>
      <c r="S2424" s="81"/>
      <c r="T2424" s="81"/>
      <c r="U2424" s="81"/>
    </row>
    <row r="2425" s="72" customFormat="1" customHeight="1" spans="2:21">
      <c r="B2425" s="73"/>
      <c r="C2425" s="74"/>
      <c r="D2425" s="74"/>
      <c r="E2425" s="74"/>
      <c r="F2425" s="75"/>
      <c r="G2425" s="76"/>
      <c r="H2425" s="77"/>
      <c r="I2425" s="108" t="str">
        <f>IF(B2425="","",_xlfn.XLOOKUP(N2425,#REF!,#REF!))</f>
        <v/>
      </c>
      <c r="J2425" s="105" t="str">
        <f>IF(B2425="","",_xlfn.XLOOKUP(N2425,#REF!,芝麻工资表!B:B))</f>
        <v/>
      </c>
      <c r="K2425" s="105" t="str">
        <f t="shared" si="222"/>
        <v/>
      </c>
      <c r="L2425" s="105" t="str">
        <f t="shared" si="223"/>
        <v/>
      </c>
      <c r="M2425" s="105" t="str">
        <f>IF(Q2425="","",_xlfn.XLOOKUP(Q2425,立项!W:W,立项!H:H))</f>
        <v/>
      </c>
      <c r="N2425" s="109" t="str">
        <f t="shared" si="224"/>
        <v/>
      </c>
      <c r="O2425" s="109" t="str">
        <f t="shared" si="225"/>
        <v/>
      </c>
      <c r="P2425" s="110" t="str">
        <f t="shared" si="226"/>
        <v/>
      </c>
      <c r="Q2425" s="114" t="str">
        <f t="shared" si="227"/>
        <v/>
      </c>
      <c r="R2425" s="82"/>
      <c r="S2425" s="81"/>
      <c r="T2425" s="81"/>
      <c r="U2425" s="81"/>
    </row>
    <row r="2426" s="72" customFormat="1" customHeight="1" spans="2:21">
      <c r="B2426" s="73"/>
      <c r="C2426" s="74"/>
      <c r="D2426" s="74"/>
      <c r="E2426" s="74"/>
      <c r="F2426" s="75"/>
      <c r="G2426" s="76"/>
      <c r="H2426" s="77"/>
      <c r="I2426" s="108" t="str">
        <f>IF(B2426="","",_xlfn.XLOOKUP(N2426,#REF!,#REF!))</f>
        <v/>
      </c>
      <c r="J2426" s="105" t="str">
        <f>IF(B2426="","",_xlfn.XLOOKUP(N2426,#REF!,芝麻工资表!B:B))</f>
        <v/>
      </c>
      <c r="K2426" s="105" t="str">
        <f t="shared" si="222"/>
        <v/>
      </c>
      <c r="L2426" s="105" t="str">
        <f t="shared" si="223"/>
        <v/>
      </c>
      <c r="M2426" s="105" t="str">
        <f>IF(Q2426="","",_xlfn.XLOOKUP(Q2426,立项!W:W,立项!H:H))</f>
        <v/>
      </c>
      <c r="N2426" s="109" t="str">
        <f t="shared" si="224"/>
        <v/>
      </c>
      <c r="O2426" s="109" t="str">
        <f t="shared" si="225"/>
        <v/>
      </c>
      <c r="P2426" s="110" t="str">
        <f t="shared" si="226"/>
        <v/>
      </c>
      <c r="Q2426" s="114" t="str">
        <f t="shared" si="227"/>
        <v/>
      </c>
      <c r="R2426" s="82"/>
      <c r="S2426" s="81"/>
      <c r="T2426" s="81"/>
      <c r="U2426" s="81"/>
    </row>
    <row r="2427" s="72" customFormat="1" customHeight="1" spans="2:21">
      <c r="B2427" s="73"/>
      <c r="C2427" s="74"/>
      <c r="D2427" s="74"/>
      <c r="E2427" s="74"/>
      <c r="F2427" s="75"/>
      <c r="G2427" s="76"/>
      <c r="H2427" s="77"/>
      <c r="I2427" s="108" t="str">
        <f>IF(B2427="","",_xlfn.XLOOKUP(N2427,#REF!,#REF!))</f>
        <v/>
      </c>
      <c r="J2427" s="105" t="str">
        <f>IF(B2427="","",_xlfn.XLOOKUP(N2427,#REF!,芝麻工资表!B:B))</f>
        <v/>
      </c>
      <c r="K2427" s="105" t="str">
        <f t="shared" si="222"/>
        <v/>
      </c>
      <c r="L2427" s="105" t="str">
        <f t="shared" si="223"/>
        <v/>
      </c>
      <c r="M2427" s="105" t="str">
        <f>IF(Q2427="","",_xlfn.XLOOKUP(Q2427,立项!W:W,立项!H:H))</f>
        <v/>
      </c>
      <c r="N2427" s="109" t="str">
        <f t="shared" si="224"/>
        <v/>
      </c>
      <c r="O2427" s="109" t="str">
        <f t="shared" si="225"/>
        <v/>
      </c>
      <c r="P2427" s="110" t="str">
        <f t="shared" si="226"/>
        <v/>
      </c>
      <c r="Q2427" s="114" t="str">
        <f t="shared" si="227"/>
        <v/>
      </c>
      <c r="R2427" s="82"/>
      <c r="S2427" s="81"/>
      <c r="T2427" s="81"/>
      <c r="U2427" s="81"/>
    </row>
    <row r="2428" s="72" customFormat="1" customHeight="1" spans="2:21">
      <c r="B2428" s="73"/>
      <c r="C2428" s="74"/>
      <c r="D2428" s="74"/>
      <c r="E2428" s="74"/>
      <c r="F2428" s="75"/>
      <c r="G2428" s="76"/>
      <c r="H2428" s="77"/>
      <c r="I2428" s="108" t="str">
        <f>IF(B2428="","",_xlfn.XLOOKUP(N2428,#REF!,#REF!))</f>
        <v/>
      </c>
      <c r="J2428" s="105" t="str">
        <f>IF(B2428="","",_xlfn.XLOOKUP(N2428,#REF!,芝麻工资表!B:B))</f>
        <v/>
      </c>
      <c r="K2428" s="105" t="str">
        <f t="shared" si="222"/>
        <v/>
      </c>
      <c r="L2428" s="105" t="str">
        <f t="shared" si="223"/>
        <v/>
      </c>
      <c r="M2428" s="105" t="str">
        <f>IF(Q2428="","",_xlfn.XLOOKUP(Q2428,立项!W:W,立项!H:H))</f>
        <v/>
      </c>
      <c r="N2428" s="109" t="str">
        <f t="shared" si="224"/>
        <v/>
      </c>
      <c r="O2428" s="109" t="str">
        <f t="shared" si="225"/>
        <v/>
      </c>
      <c r="P2428" s="110" t="str">
        <f t="shared" si="226"/>
        <v/>
      </c>
      <c r="Q2428" s="114" t="str">
        <f t="shared" si="227"/>
        <v/>
      </c>
      <c r="R2428" s="82"/>
      <c r="S2428" s="81"/>
      <c r="T2428" s="81"/>
      <c r="U2428" s="81"/>
    </row>
    <row r="2429" s="72" customFormat="1" customHeight="1" spans="2:21">
      <c r="B2429" s="73"/>
      <c r="C2429" s="74"/>
      <c r="D2429" s="74"/>
      <c r="E2429" s="74"/>
      <c r="F2429" s="75"/>
      <c r="G2429" s="76"/>
      <c r="H2429" s="77"/>
      <c r="I2429" s="108" t="str">
        <f>IF(B2429="","",_xlfn.XLOOKUP(N2429,#REF!,#REF!))</f>
        <v/>
      </c>
      <c r="J2429" s="105" t="str">
        <f>IF(B2429="","",_xlfn.XLOOKUP(N2429,#REF!,芝麻工资表!B:B))</f>
        <v/>
      </c>
      <c r="K2429" s="105" t="str">
        <f t="shared" si="222"/>
        <v/>
      </c>
      <c r="L2429" s="105" t="str">
        <f t="shared" si="223"/>
        <v/>
      </c>
      <c r="M2429" s="105" t="str">
        <f>IF(Q2429="","",_xlfn.XLOOKUP(Q2429,立项!W:W,立项!H:H))</f>
        <v/>
      </c>
      <c r="N2429" s="109" t="str">
        <f t="shared" si="224"/>
        <v/>
      </c>
      <c r="O2429" s="109" t="str">
        <f t="shared" si="225"/>
        <v/>
      </c>
      <c r="P2429" s="110" t="str">
        <f t="shared" si="226"/>
        <v/>
      </c>
      <c r="Q2429" s="114" t="str">
        <f t="shared" si="227"/>
        <v/>
      </c>
      <c r="R2429" s="82"/>
      <c r="S2429" s="81"/>
      <c r="T2429" s="81"/>
      <c r="U2429" s="81"/>
    </row>
    <row r="2430" s="72" customFormat="1" customHeight="1" spans="2:21">
      <c r="B2430" s="73"/>
      <c r="C2430" s="74"/>
      <c r="D2430" s="74"/>
      <c r="E2430" s="74"/>
      <c r="F2430" s="75"/>
      <c r="G2430" s="76"/>
      <c r="H2430" s="77"/>
      <c r="I2430" s="108" t="str">
        <f>IF(B2430="","",_xlfn.XLOOKUP(N2430,#REF!,#REF!))</f>
        <v/>
      </c>
      <c r="J2430" s="105" t="str">
        <f>IF(B2430="","",_xlfn.XLOOKUP(N2430,#REF!,芝麻工资表!B:B))</f>
        <v/>
      </c>
      <c r="K2430" s="105" t="str">
        <f t="shared" si="222"/>
        <v/>
      </c>
      <c r="L2430" s="105" t="str">
        <f t="shared" si="223"/>
        <v/>
      </c>
      <c r="M2430" s="105" t="str">
        <f>IF(Q2430="","",_xlfn.XLOOKUP(Q2430,立项!W:W,立项!H:H))</f>
        <v/>
      </c>
      <c r="N2430" s="109" t="str">
        <f t="shared" si="224"/>
        <v/>
      </c>
      <c r="O2430" s="109" t="str">
        <f t="shared" si="225"/>
        <v/>
      </c>
      <c r="P2430" s="110" t="str">
        <f t="shared" si="226"/>
        <v/>
      </c>
      <c r="Q2430" s="114" t="str">
        <f t="shared" si="227"/>
        <v/>
      </c>
      <c r="R2430" s="82"/>
      <c r="S2430" s="81"/>
      <c r="T2430" s="81"/>
      <c r="U2430" s="81"/>
    </row>
    <row r="2431" s="72" customFormat="1" customHeight="1" spans="2:21">
      <c r="B2431" s="73"/>
      <c r="C2431" s="74"/>
      <c r="D2431" s="74"/>
      <c r="E2431" s="74"/>
      <c r="F2431" s="75"/>
      <c r="G2431" s="76"/>
      <c r="H2431" s="77"/>
      <c r="I2431" s="108" t="str">
        <f>IF(B2431="","",_xlfn.XLOOKUP(N2431,#REF!,#REF!))</f>
        <v/>
      </c>
      <c r="J2431" s="105" t="str">
        <f>IF(B2431="","",_xlfn.XLOOKUP(N2431,#REF!,芝麻工资表!B:B))</f>
        <v/>
      </c>
      <c r="K2431" s="105" t="str">
        <f t="shared" si="222"/>
        <v/>
      </c>
      <c r="L2431" s="105" t="str">
        <f t="shared" si="223"/>
        <v/>
      </c>
      <c r="M2431" s="105" t="str">
        <f>IF(Q2431="","",_xlfn.XLOOKUP(Q2431,立项!W:W,立项!H:H))</f>
        <v/>
      </c>
      <c r="N2431" s="109" t="str">
        <f t="shared" si="224"/>
        <v/>
      </c>
      <c r="O2431" s="109" t="str">
        <f t="shared" si="225"/>
        <v/>
      </c>
      <c r="P2431" s="110" t="str">
        <f t="shared" si="226"/>
        <v/>
      </c>
      <c r="Q2431" s="114" t="str">
        <f t="shared" si="227"/>
        <v/>
      </c>
      <c r="R2431" s="82"/>
      <c r="S2431" s="81"/>
      <c r="T2431" s="81"/>
      <c r="U2431" s="81"/>
    </row>
    <row r="2432" s="72" customFormat="1" customHeight="1" spans="2:21">
      <c r="B2432" s="73"/>
      <c r="C2432" s="74"/>
      <c r="D2432" s="74"/>
      <c r="E2432" s="74"/>
      <c r="F2432" s="75"/>
      <c r="G2432" s="76"/>
      <c r="H2432" s="77"/>
      <c r="I2432" s="108" t="str">
        <f>IF(B2432="","",_xlfn.XLOOKUP(N2432,#REF!,#REF!))</f>
        <v/>
      </c>
      <c r="J2432" s="105" t="str">
        <f>IF(B2432="","",_xlfn.XLOOKUP(N2432,#REF!,芝麻工资表!B:B))</f>
        <v/>
      </c>
      <c r="K2432" s="105" t="str">
        <f t="shared" si="222"/>
        <v/>
      </c>
      <c r="L2432" s="105" t="str">
        <f t="shared" si="223"/>
        <v/>
      </c>
      <c r="M2432" s="105" t="str">
        <f>IF(Q2432="","",_xlfn.XLOOKUP(Q2432,立项!W:W,立项!H:H))</f>
        <v/>
      </c>
      <c r="N2432" s="109" t="str">
        <f t="shared" si="224"/>
        <v/>
      </c>
      <c r="O2432" s="109" t="str">
        <f t="shared" si="225"/>
        <v/>
      </c>
      <c r="P2432" s="110" t="str">
        <f t="shared" si="226"/>
        <v/>
      </c>
      <c r="Q2432" s="114" t="str">
        <f t="shared" si="227"/>
        <v/>
      </c>
      <c r="R2432" s="82"/>
      <c r="S2432" s="81"/>
      <c r="T2432" s="81"/>
      <c r="U2432" s="81"/>
    </row>
    <row r="2433" s="72" customFormat="1" customHeight="1" spans="2:21">
      <c r="B2433" s="73"/>
      <c r="C2433" s="74"/>
      <c r="D2433" s="74"/>
      <c r="E2433" s="74"/>
      <c r="F2433" s="75"/>
      <c r="G2433" s="76"/>
      <c r="H2433" s="77"/>
      <c r="I2433" s="108" t="str">
        <f>IF(B2433="","",_xlfn.XLOOKUP(N2433,#REF!,#REF!))</f>
        <v/>
      </c>
      <c r="J2433" s="105" t="str">
        <f>IF(B2433="","",_xlfn.XLOOKUP(N2433,#REF!,芝麻工资表!B:B))</f>
        <v/>
      </c>
      <c r="K2433" s="105" t="str">
        <f t="shared" si="222"/>
        <v/>
      </c>
      <c r="L2433" s="105" t="str">
        <f t="shared" si="223"/>
        <v/>
      </c>
      <c r="M2433" s="105" t="str">
        <f>IF(Q2433="","",_xlfn.XLOOKUP(Q2433,立项!W:W,立项!H:H))</f>
        <v/>
      </c>
      <c r="N2433" s="109" t="str">
        <f t="shared" si="224"/>
        <v/>
      </c>
      <c r="O2433" s="109" t="str">
        <f t="shared" si="225"/>
        <v/>
      </c>
      <c r="P2433" s="110" t="str">
        <f t="shared" si="226"/>
        <v/>
      </c>
      <c r="Q2433" s="114" t="str">
        <f t="shared" si="227"/>
        <v/>
      </c>
      <c r="R2433" s="82"/>
      <c r="S2433" s="81"/>
      <c r="T2433" s="81"/>
      <c r="U2433" s="81"/>
    </row>
    <row r="2434" s="72" customFormat="1" customHeight="1" spans="2:21">
      <c r="B2434" s="73"/>
      <c r="C2434" s="74"/>
      <c r="D2434" s="74"/>
      <c r="E2434" s="74"/>
      <c r="F2434" s="75"/>
      <c r="G2434" s="76"/>
      <c r="H2434" s="77"/>
      <c r="I2434" s="108" t="str">
        <f>IF(B2434="","",_xlfn.XLOOKUP(N2434,#REF!,#REF!))</f>
        <v/>
      </c>
      <c r="J2434" s="105" t="str">
        <f>IF(B2434="","",_xlfn.XLOOKUP(N2434,#REF!,芝麻工资表!B:B))</f>
        <v/>
      </c>
      <c r="K2434" s="105" t="str">
        <f t="shared" ref="K2434:K2497" si="228">IF(F2434="","",F2434-L2434)</f>
        <v/>
      </c>
      <c r="L2434" s="105" t="str">
        <f t="shared" ref="L2434:L2497" si="229">IF(F2434="","",F2434*G2434/(1+G2434))</f>
        <v/>
      </c>
      <c r="M2434" s="105" t="str">
        <f>IF(Q2434="","",_xlfn.XLOOKUP(Q2434,立项!W:W,立项!H:H))</f>
        <v/>
      </c>
      <c r="N2434" s="109" t="str">
        <f t="shared" ref="N2434:N2497" si="230">IF(H2434="","",LEFT(B2434,7))</f>
        <v/>
      </c>
      <c r="O2434" s="109" t="str">
        <f t="shared" ref="O2434:O2497" si="231">IF(H2434="","",MONTH(H2434))</f>
        <v/>
      </c>
      <c r="P2434" s="110" t="str">
        <f t="shared" ref="P2434:P2497" si="232">IF(H2434="","",DAY(H2434))</f>
        <v/>
      </c>
      <c r="Q2434" s="114" t="str">
        <f t="shared" ref="Q2434:Q2497" si="233">IF(B2434="","",MID(B2434,9,16))</f>
        <v/>
      </c>
      <c r="R2434" s="82"/>
      <c r="S2434" s="81"/>
      <c r="T2434" s="81"/>
      <c r="U2434" s="81"/>
    </row>
    <row r="2435" s="72" customFormat="1" customHeight="1" spans="2:21">
      <c r="B2435" s="73"/>
      <c r="C2435" s="74"/>
      <c r="D2435" s="74"/>
      <c r="E2435" s="74"/>
      <c r="F2435" s="75"/>
      <c r="G2435" s="76"/>
      <c r="H2435" s="77"/>
      <c r="I2435" s="108" t="str">
        <f>IF(B2435="","",_xlfn.XLOOKUP(N2435,#REF!,#REF!))</f>
        <v/>
      </c>
      <c r="J2435" s="105" t="str">
        <f>IF(B2435="","",_xlfn.XLOOKUP(N2435,#REF!,芝麻工资表!B:B))</f>
        <v/>
      </c>
      <c r="K2435" s="105" t="str">
        <f t="shared" si="228"/>
        <v/>
      </c>
      <c r="L2435" s="105" t="str">
        <f t="shared" si="229"/>
        <v/>
      </c>
      <c r="M2435" s="105" t="str">
        <f>IF(Q2435="","",_xlfn.XLOOKUP(Q2435,立项!W:W,立项!H:H))</f>
        <v/>
      </c>
      <c r="N2435" s="109" t="str">
        <f t="shared" si="230"/>
        <v/>
      </c>
      <c r="O2435" s="109" t="str">
        <f t="shared" si="231"/>
        <v/>
      </c>
      <c r="P2435" s="110" t="str">
        <f t="shared" si="232"/>
        <v/>
      </c>
      <c r="Q2435" s="114" t="str">
        <f t="shared" si="233"/>
        <v/>
      </c>
      <c r="R2435" s="82"/>
      <c r="S2435" s="81"/>
      <c r="T2435" s="81"/>
      <c r="U2435" s="81"/>
    </row>
    <row r="2436" s="72" customFormat="1" customHeight="1" spans="2:21">
      <c r="B2436" s="73"/>
      <c r="C2436" s="74"/>
      <c r="D2436" s="74"/>
      <c r="E2436" s="74"/>
      <c r="F2436" s="75"/>
      <c r="G2436" s="76"/>
      <c r="H2436" s="77"/>
      <c r="I2436" s="108" t="str">
        <f>IF(B2436="","",_xlfn.XLOOKUP(N2436,#REF!,#REF!))</f>
        <v/>
      </c>
      <c r="J2436" s="105" t="str">
        <f>IF(B2436="","",_xlfn.XLOOKUP(N2436,#REF!,芝麻工资表!B:B))</f>
        <v/>
      </c>
      <c r="K2436" s="105" t="str">
        <f t="shared" si="228"/>
        <v/>
      </c>
      <c r="L2436" s="105" t="str">
        <f t="shared" si="229"/>
        <v/>
      </c>
      <c r="M2436" s="105" t="str">
        <f>IF(Q2436="","",_xlfn.XLOOKUP(Q2436,立项!W:W,立项!H:H))</f>
        <v/>
      </c>
      <c r="N2436" s="109" t="str">
        <f t="shared" si="230"/>
        <v/>
      </c>
      <c r="O2436" s="109" t="str">
        <f t="shared" si="231"/>
        <v/>
      </c>
      <c r="P2436" s="110" t="str">
        <f t="shared" si="232"/>
        <v/>
      </c>
      <c r="Q2436" s="114" t="str">
        <f t="shared" si="233"/>
        <v/>
      </c>
      <c r="R2436" s="82"/>
      <c r="S2436" s="81"/>
      <c r="T2436" s="81"/>
      <c r="U2436" s="81"/>
    </row>
    <row r="2437" s="72" customFormat="1" customHeight="1" spans="2:21">
      <c r="B2437" s="73"/>
      <c r="C2437" s="74"/>
      <c r="D2437" s="74"/>
      <c r="E2437" s="74"/>
      <c r="F2437" s="75"/>
      <c r="G2437" s="76"/>
      <c r="H2437" s="77"/>
      <c r="I2437" s="108" t="str">
        <f>IF(B2437="","",_xlfn.XLOOKUP(N2437,#REF!,#REF!))</f>
        <v/>
      </c>
      <c r="J2437" s="105" t="str">
        <f>IF(B2437="","",_xlfn.XLOOKUP(N2437,#REF!,芝麻工资表!B:B))</f>
        <v/>
      </c>
      <c r="K2437" s="105" t="str">
        <f t="shared" si="228"/>
        <v/>
      </c>
      <c r="L2437" s="105" t="str">
        <f t="shared" si="229"/>
        <v/>
      </c>
      <c r="M2437" s="105" t="str">
        <f>IF(Q2437="","",_xlfn.XLOOKUP(Q2437,立项!W:W,立项!H:H))</f>
        <v/>
      </c>
      <c r="N2437" s="109" t="str">
        <f t="shared" si="230"/>
        <v/>
      </c>
      <c r="O2437" s="109" t="str">
        <f t="shared" si="231"/>
        <v/>
      </c>
      <c r="P2437" s="110" t="str">
        <f t="shared" si="232"/>
        <v/>
      </c>
      <c r="Q2437" s="114" t="str">
        <f t="shared" si="233"/>
        <v/>
      </c>
      <c r="R2437" s="82"/>
      <c r="S2437" s="81"/>
      <c r="T2437" s="81"/>
      <c r="U2437" s="81"/>
    </row>
    <row r="2438" s="72" customFormat="1" customHeight="1" spans="2:21">
      <c r="B2438" s="73"/>
      <c r="C2438" s="74"/>
      <c r="D2438" s="74"/>
      <c r="E2438" s="74"/>
      <c r="F2438" s="75"/>
      <c r="G2438" s="76"/>
      <c r="H2438" s="77"/>
      <c r="I2438" s="108" t="str">
        <f>IF(B2438="","",_xlfn.XLOOKUP(N2438,#REF!,#REF!))</f>
        <v/>
      </c>
      <c r="J2438" s="105" t="str">
        <f>IF(B2438="","",_xlfn.XLOOKUP(N2438,#REF!,芝麻工资表!B:B))</f>
        <v/>
      </c>
      <c r="K2438" s="105" t="str">
        <f t="shared" si="228"/>
        <v/>
      </c>
      <c r="L2438" s="105" t="str">
        <f t="shared" si="229"/>
        <v/>
      </c>
      <c r="M2438" s="105" t="str">
        <f>IF(Q2438="","",_xlfn.XLOOKUP(Q2438,立项!W:W,立项!H:H))</f>
        <v/>
      </c>
      <c r="N2438" s="109" t="str">
        <f t="shared" si="230"/>
        <v/>
      </c>
      <c r="O2438" s="109" t="str">
        <f t="shared" si="231"/>
        <v/>
      </c>
      <c r="P2438" s="110" t="str">
        <f t="shared" si="232"/>
        <v/>
      </c>
      <c r="Q2438" s="114" t="str">
        <f t="shared" si="233"/>
        <v/>
      </c>
      <c r="R2438" s="82"/>
      <c r="S2438" s="81"/>
      <c r="T2438" s="81"/>
      <c r="U2438" s="81"/>
    </row>
    <row r="2439" s="72" customFormat="1" customHeight="1" spans="2:21">
      <c r="B2439" s="73"/>
      <c r="C2439" s="74"/>
      <c r="D2439" s="74"/>
      <c r="E2439" s="74"/>
      <c r="F2439" s="75"/>
      <c r="G2439" s="76"/>
      <c r="H2439" s="77"/>
      <c r="I2439" s="108" t="str">
        <f>IF(B2439="","",_xlfn.XLOOKUP(N2439,#REF!,#REF!))</f>
        <v/>
      </c>
      <c r="J2439" s="105" t="str">
        <f>IF(B2439="","",_xlfn.XLOOKUP(N2439,#REF!,芝麻工资表!B:B))</f>
        <v/>
      </c>
      <c r="K2439" s="105" t="str">
        <f t="shared" si="228"/>
        <v/>
      </c>
      <c r="L2439" s="105" t="str">
        <f t="shared" si="229"/>
        <v/>
      </c>
      <c r="M2439" s="105" t="str">
        <f>IF(Q2439="","",_xlfn.XLOOKUP(Q2439,立项!W:W,立项!H:H))</f>
        <v/>
      </c>
      <c r="N2439" s="109" t="str">
        <f t="shared" si="230"/>
        <v/>
      </c>
      <c r="O2439" s="109" t="str">
        <f t="shared" si="231"/>
        <v/>
      </c>
      <c r="P2439" s="110" t="str">
        <f t="shared" si="232"/>
        <v/>
      </c>
      <c r="Q2439" s="114" t="str">
        <f t="shared" si="233"/>
        <v/>
      </c>
      <c r="R2439" s="82"/>
      <c r="S2439" s="81"/>
      <c r="T2439" s="81"/>
      <c r="U2439" s="81"/>
    </row>
    <row r="2440" s="72" customFormat="1" customHeight="1" spans="2:21">
      <c r="B2440" s="73"/>
      <c r="C2440" s="74"/>
      <c r="D2440" s="74"/>
      <c r="E2440" s="74"/>
      <c r="F2440" s="75"/>
      <c r="G2440" s="76"/>
      <c r="H2440" s="77"/>
      <c r="I2440" s="108" t="str">
        <f>IF(B2440="","",_xlfn.XLOOKUP(N2440,#REF!,#REF!))</f>
        <v/>
      </c>
      <c r="J2440" s="105" t="str">
        <f>IF(B2440="","",_xlfn.XLOOKUP(N2440,#REF!,芝麻工资表!B:B))</f>
        <v/>
      </c>
      <c r="K2440" s="105" t="str">
        <f t="shared" si="228"/>
        <v/>
      </c>
      <c r="L2440" s="105" t="str">
        <f t="shared" si="229"/>
        <v/>
      </c>
      <c r="M2440" s="105" t="str">
        <f>IF(Q2440="","",_xlfn.XLOOKUP(Q2440,立项!W:W,立项!H:H))</f>
        <v/>
      </c>
      <c r="N2440" s="109" t="str">
        <f t="shared" si="230"/>
        <v/>
      </c>
      <c r="O2440" s="109" t="str">
        <f t="shared" si="231"/>
        <v/>
      </c>
      <c r="P2440" s="110" t="str">
        <f t="shared" si="232"/>
        <v/>
      </c>
      <c r="Q2440" s="114" t="str">
        <f t="shared" si="233"/>
        <v/>
      </c>
      <c r="R2440" s="82"/>
      <c r="S2440" s="81"/>
      <c r="T2440" s="81"/>
      <c r="U2440" s="81"/>
    </row>
    <row r="2441" s="72" customFormat="1" customHeight="1" spans="2:21">
      <c r="B2441" s="73"/>
      <c r="C2441" s="74"/>
      <c r="D2441" s="74"/>
      <c r="E2441" s="74"/>
      <c r="F2441" s="75"/>
      <c r="G2441" s="76"/>
      <c r="H2441" s="77"/>
      <c r="I2441" s="108" t="str">
        <f>IF(B2441="","",_xlfn.XLOOKUP(N2441,#REF!,#REF!))</f>
        <v/>
      </c>
      <c r="J2441" s="105" t="str">
        <f>IF(B2441="","",_xlfn.XLOOKUP(N2441,#REF!,芝麻工资表!B:B))</f>
        <v/>
      </c>
      <c r="K2441" s="105" t="str">
        <f t="shared" si="228"/>
        <v/>
      </c>
      <c r="L2441" s="105" t="str">
        <f t="shared" si="229"/>
        <v/>
      </c>
      <c r="M2441" s="105" t="str">
        <f>IF(Q2441="","",_xlfn.XLOOKUP(Q2441,立项!W:W,立项!H:H))</f>
        <v/>
      </c>
      <c r="N2441" s="109" t="str">
        <f t="shared" si="230"/>
        <v/>
      </c>
      <c r="O2441" s="109" t="str">
        <f t="shared" si="231"/>
        <v/>
      </c>
      <c r="P2441" s="110" t="str">
        <f t="shared" si="232"/>
        <v/>
      </c>
      <c r="Q2441" s="114" t="str">
        <f t="shared" si="233"/>
        <v/>
      </c>
      <c r="R2441" s="82"/>
      <c r="S2441" s="81"/>
      <c r="T2441" s="81"/>
      <c r="U2441" s="81"/>
    </row>
    <row r="2442" s="72" customFormat="1" customHeight="1" spans="2:21">
      <c r="B2442" s="73"/>
      <c r="C2442" s="74"/>
      <c r="D2442" s="74"/>
      <c r="E2442" s="74"/>
      <c r="F2442" s="75"/>
      <c r="G2442" s="76"/>
      <c r="H2442" s="77"/>
      <c r="I2442" s="108" t="str">
        <f>IF(B2442="","",_xlfn.XLOOKUP(N2442,#REF!,#REF!))</f>
        <v/>
      </c>
      <c r="J2442" s="105" t="str">
        <f>IF(B2442="","",_xlfn.XLOOKUP(N2442,#REF!,芝麻工资表!B:B))</f>
        <v/>
      </c>
      <c r="K2442" s="105" t="str">
        <f t="shared" si="228"/>
        <v/>
      </c>
      <c r="L2442" s="105" t="str">
        <f t="shared" si="229"/>
        <v/>
      </c>
      <c r="M2442" s="105" t="str">
        <f>IF(Q2442="","",_xlfn.XLOOKUP(Q2442,立项!W:W,立项!H:H))</f>
        <v/>
      </c>
      <c r="N2442" s="109" t="str">
        <f t="shared" si="230"/>
        <v/>
      </c>
      <c r="O2442" s="109" t="str">
        <f t="shared" si="231"/>
        <v/>
      </c>
      <c r="P2442" s="110" t="str">
        <f t="shared" si="232"/>
        <v/>
      </c>
      <c r="Q2442" s="114" t="str">
        <f t="shared" si="233"/>
        <v/>
      </c>
      <c r="R2442" s="82"/>
      <c r="S2442" s="81"/>
      <c r="T2442" s="81"/>
      <c r="U2442" s="81"/>
    </row>
    <row r="2443" s="72" customFormat="1" customHeight="1" spans="2:21">
      <c r="B2443" s="73"/>
      <c r="C2443" s="74"/>
      <c r="D2443" s="74"/>
      <c r="E2443" s="74"/>
      <c r="F2443" s="75"/>
      <c r="G2443" s="76"/>
      <c r="H2443" s="77"/>
      <c r="I2443" s="108" t="str">
        <f>IF(B2443="","",_xlfn.XLOOKUP(N2443,#REF!,#REF!))</f>
        <v/>
      </c>
      <c r="J2443" s="105" t="str">
        <f>IF(B2443="","",_xlfn.XLOOKUP(N2443,#REF!,芝麻工资表!B:B))</f>
        <v/>
      </c>
      <c r="K2443" s="105" t="str">
        <f t="shared" si="228"/>
        <v/>
      </c>
      <c r="L2443" s="105" t="str">
        <f t="shared" si="229"/>
        <v/>
      </c>
      <c r="M2443" s="105" t="str">
        <f>IF(Q2443="","",_xlfn.XLOOKUP(Q2443,立项!W:W,立项!H:H))</f>
        <v/>
      </c>
      <c r="N2443" s="109" t="str">
        <f t="shared" si="230"/>
        <v/>
      </c>
      <c r="O2443" s="109" t="str">
        <f t="shared" si="231"/>
        <v/>
      </c>
      <c r="P2443" s="110" t="str">
        <f t="shared" si="232"/>
        <v/>
      </c>
      <c r="Q2443" s="114" t="str">
        <f t="shared" si="233"/>
        <v/>
      </c>
      <c r="R2443" s="82"/>
      <c r="S2443" s="81"/>
      <c r="T2443" s="81"/>
      <c r="U2443" s="81"/>
    </row>
    <row r="2444" s="72" customFormat="1" customHeight="1" spans="2:21">
      <c r="B2444" s="73"/>
      <c r="C2444" s="74"/>
      <c r="D2444" s="74"/>
      <c r="E2444" s="74"/>
      <c r="F2444" s="75"/>
      <c r="G2444" s="76"/>
      <c r="H2444" s="77"/>
      <c r="I2444" s="108" t="str">
        <f>IF(B2444="","",_xlfn.XLOOKUP(N2444,#REF!,#REF!))</f>
        <v/>
      </c>
      <c r="J2444" s="105" t="str">
        <f>IF(B2444="","",_xlfn.XLOOKUP(N2444,#REF!,芝麻工资表!B:B))</f>
        <v/>
      </c>
      <c r="K2444" s="105" t="str">
        <f t="shared" si="228"/>
        <v/>
      </c>
      <c r="L2444" s="105" t="str">
        <f t="shared" si="229"/>
        <v/>
      </c>
      <c r="M2444" s="105" t="str">
        <f>IF(Q2444="","",_xlfn.XLOOKUP(Q2444,立项!W:W,立项!H:H))</f>
        <v/>
      </c>
      <c r="N2444" s="109" t="str">
        <f t="shared" si="230"/>
        <v/>
      </c>
      <c r="O2444" s="109" t="str">
        <f t="shared" si="231"/>
        <v/>
      </c>
      <c r="P2444" s="110" t="str">
        <f t="shared" si="232"/>
        <v/>
      </c>
      <c r="Q2444" s="114" t="str">
        <f t="shared" si="233"/>
        <v/>
      </c>
      <c r="R2444" s="82"/>
      <c r="S2444" s="81"/>
      <c r="T2444" s="81"/>
      <c r="U2444" s="81"/>
    </row>
    <row r="2445" s="72" customFormat="1" customHeight="1" spans="2:21">
      <c r="B2445" s="73"/>
      <c r="C2445" s="74"/>
      <c r="D2445" s="74"/>
      <c r="E2445" s="74"/>
      <c r="F2445" s="75"/>
      <c r="G2445" s="76"/>
      <c r="H2445" s="77"/>
      <c r="I2445" s="108" t="str">
        <f>IF(B2445="","",_xlfn.XLOOKUP(N2445,#REF!,#REF!))</f>
        <v/>
      </c>
      <c r="J2445" s="105" t="str">
        <f>IF(B2445="","",_xlfn.XLOOKUP(N2445,#REF!,芝麻工资表!B:B))</f>
        <v/>
      </c>
      <c r="K2445" s="105" t="str">
        <f t="shared" si="228"/>
        <v/>
      </c>
      <c r="L2445" s="105" t="str">
        <f t="shared" si="229"/>
        <v/>
      </c>
      <c r="M2445" s="105" t="str">
        <f>IF(Q2445="","",_xlfn.XLOOKUP(Q2445,立项!W:W,立项!H:H))</f>
        <v/>
      </c>
      <c r="N2445" s="109" t="str">
        <f t="shared" si="230"/>
        <v/>
      </c>
      <c r="O2445" s="109" t="str">
        <f t="shared" si="231"/>
        <v/>
      </c>
      <c r="P2445" s="110" t="str">
        <f t="shared" si="232"/>
        <v/>
      </c>
      <c r="Q2445" s="114" t="str">
        <f t="shared" si="233"/>
        <v/>
      </c>
      <c r="R2445" s="82"/>
      <c r="S2445" s="81"/>
      <c r="T2445" s="81"/>
      <c r="U2445" s="81"/>
    </row>
    <row r="2446" s="72" customFormat="1" customHeight="1" spans="2:21">
      <c r="B2446" s="73"/>
      <c r="C2446" s="74"/>
      <c r="D2446" s="74"/>
      <c r="E2446" s="74"/>
      <c r="F2446" s="75"/>
      <c r="G2446" s="76"/>
      <c r="H2446" s="77"/>
      <c r="I2446" s="108" t="str">
        <f>IF(B2446="","",_xlfn.XLOOKUP(N2446,#REF!,#REF!))</f>
        <v/>
      </c>
      <c r="J2446" s="105" t="str">
        <f>IF(B2446="","",_xlfn.XLOOKUP(N2446,#REF!,芝麻工资表!B:B))</f>
        <v/>
      </c>
      <c r="K2446" s="105" t="str">
        <f t="shared" si="228"/>
        <v/>
      </c>
      <c r="L2446" s="105" t="str">
        <f t="shared" si="229"/>
        <v/>
      </c>
      <c r="M2446" s="105" t="str">
        <f>IF(Q2446="","",_xlfn.XLOOKUP(Q2446,立项!W:W,立项!H:H))</f>
        <v/>
      </c>
      <c r="N2446" s="109" t="str">
        <f t="shared" si="230"/>
        <v/>
      </c>
      <c r="O2446" s="109" t="str">
        <f t="shared" si="231"/>
        <v/>
      </c>
      <c r="P2446" s="110" t="str">
        <f t="shared" si="232"/>
        <v/>
      </c>
      <c r="Q2446" s="114" t="str">
        <f t="shared" si="233"/>
        <v/>
      </c>
      <c r="R2446" s="82"/>
      <c r="S2446" s="81"/>
      <c r="T2446" s="81"/>
      <c r="U2446" s="81"/>
    </row>
    <row r="2447" s="72" customFormat="1" customHeight="1" spans="2:21">
      <c r="B2447" s="73"/>
      <c r="C2447" s="74"/>
      <c r="D2447" s="74"/>
      <c r="E2447" s="74"/>
      <c r="F2447" s="75"/>
      <c r="G2447" s="76"/>
      <c r="H2447" s="77"/>
      <c r="I2447" s="108" t="str">
        <f>IF(B2447="","",_xlfn.XLOOKUP(N2447,#REF!,#REF!))</f>
        <v/>
      </c>
      <c r="J2447" s="105" t="str">
        <f>IF(B2447="","",_xlfn.XLOOKUP(N2447,#REF!,芝麻工资表!B:B))</f>
        <v/>
      </c>
      <c r="K2447" s="105" t="str">
        <f t="shared" si="228"/>
        <v/>
      </c>
      <c r="L2447" s="105" t="str">
        <f t="shared" si="229"/>
        <v/>
      </c>
      <c r="M2447" s="105" t="str">
        <f>IF(Q2447="","",_xlfn.XLOOKUP(Q2447,立项!W:W,立项!H:H))</f>
        <v/>
      </c>
      <c r="N2447" s="109" t="str">
        <f t="shared" si="230"/>
        <v/>
      </c>
      <c r="O2447" s="109" t="str">
        <f t="shared" si="231"/>
        <v/>
      </c>
      <c r="P2447" s="110" t="str">
        <f t="shared" si="232"/>
        <v/>
      </c>
      <c r="Q2447" s="114" t="str">
        <f t="shared" si="233"/>
        <v/>
      </c>
      <c r="R2447" s="82"/>
      <c r="S2447" s="81"/>
      <c r="T2447" s="81"/>
      <c r="U2447" s="81"/>
    </row>
    <row r="2448" s="72" customFormat="1" customHeight="1" spans="2:21">
      <c r="B2448" s="73"/>
      <c r="C2448" s="74"/>
      <c r="D2448" s="74"/>
      <c r="E2448" s="74"/>
      <c r="F2448" s="75"/>
      <c r="G2448" s="76"/>
      <c r="H2448" s="77"/>
      <c r="I2448" s="108" t="str">
        <f>IF(B2448="","",_xlfn.XLOOKUP(N2448,#REF!,#REF!))</f>
        <v/>
      </c>
      <c r="J2448" s="105" t="str">
        <f>IF(B2448="","",_xlfn.XLOOKUP(N2448,#REF!,芝麻工资表!B:B))</f>
        <v/>
      </c>
      <c r="K2448" s="105" t="str">
        <f t="shared" si="228"/>
        <v/>
      </c>
      <c r="L2448" s="105" t="str">
        <f t="shared" si="229"/>
        <v/>
      </c>
      <c r="M2448" s="105" t="str">
        <f>IF(Q2448="","",_xlfn.XLOOKUP(Q2448,立项!W:W,立项!H:H))</f>
        <v/>
      </c>
      <c r="N2448" s="109" t="str">
        <f t="shared" si="230"/>
        <v/>
      </c>
      <c r="O2448" s="109" t="str">
        <f t="shared" si="231"/>
        <v/>
      </c>
      <c r="P2448" s="110" t="str">
        <f t="shared" si="232"/>
        <v/>
      </c>
      <c r="Q2448" s="114" t="str">
        <f t="shared" si="233"/>
        <v/>
      </c>
      <c r="R2448" s="82"/>
      <c r="S2448" s="81"/>
      <c r="T2448" s="81"/>
      <c r="U2448" s="81"/>
    </row>
    <row r="2449" s="72" customFormat="1" customHeight="1" spans="2:21">
      <c r="B2449" s="73"/>
      <c r="C2449" s="74"/>
      <c r="D2449" s="74"/>
      <c r="E2449" s="74"/>
      <c r="F2449" s="75"/>
      <c r="G2449" s="76"/>
      <c r="H2449" s="77"/>
      <c r="I2449" s="108" t="str">
        <f>IF(B2449="","",_xlfn.XLOOKUP(N2449,#REF!,#REF!))</f>
        <v/>
      </c>
      <c r="J2449" s="105" t="str">
        <f>IF(B2449="","",_xlfn.XLOOKUP(N2449,#REF!,芝麻工资表!B:B))</f>
        <v/>
      </c>
      <c r="K2449" s="105" t="str">
        <f t="shared" si="228"/>
        <v/>
      </c>
      <c r="L2449" s="105" t="str">
        <f t="shared" si="229"/>
        <v/>
      </c>
      <c r="M2449" s="105" t="str">
        <f>IF(Q2449="","",_xlfn.XLOOKUP(Q2449,立项!W:W,立项!H:H))</f>
        <v/>
      </c>
      <c r="N2449" s="109" t="str">
        <f t="shared" si="230"/>
        <v/>
      </c>
      <c r="O2449" s="109" t="str">
        <f t="shared" si="231"/>
        <v/>
      </c>
      <c r="P2449" s="110" t="str">
        <f t="shared" si="232"/>
        <v/>
      </c>
      <c r="Q2449" s="114" t="str">
        <f t="shared" si="233"/>
        <v/>
      </c>
      <c r="R2449" s="82"/>
      <c r="S2449" s="81"/>
      <c r="T2449" s="81"/>
      <c r="U2449" s="81"/>
    </row>
    <row r="2450" s="72" customFormat="1" customHeight="1" spans="2:21">
      <c r="B2450" s="73"/>
      <c r="C2450" s="74"/>
      <c r="D2450" s="74"/>
      <c r="E2450" s="74"/>
      <c r="F2450" s="75"/>
      <c r="G2450" s="76"/>
      <c r="H2450" s="77"/>
      <c r="I2450" s="108" t="str">
        <f>IF(B2450="","",_xlfn.XLOOKUP(N2450,#REF!,#REF!))</f>
        <v/>
      </c>
      <c r="J2450" s="105" t="str">
        <f>IF(B2450="","",_xlfn.XLOOKUP(N2450,#REF!,芝麻工资表!B:B))</f>
        <v/>
      </c>
      <c r="K2450" s="105" t="str">
        <f t="shared" si="228"/>
        <v/>
      </c>
      <c r="L2450" s="105" t="str">
        <f t="shared" si="229"/>
        <v/>
      </c>
      <c r="M2450" s="105" t="str">
        <f>IF(Q2450="","",_xlfn.XLOOKUP(Q2450,立项!W:W,立项!H:H))</f>
        <v/>
      </c>
      <c r="N2450" s="109" t="str">
        <f t="shared" si="230"/>
        <v/>
      </c>
      <c r="O2450" s="109" t="str">
        <f t="shared" si="231"/>
        <v/>
      </c>
      <c r="P2450" s="110" t="str">
        <f t="shared" si="232"/>
        <v/>
      </c>
      <c r="Q2450" s="114" t="str">
        <f t="shared" si="233"/>
        <v/>
      </c>
      <c r="R2450" s="82"/>
      <c r="S2450" s="81"/>
      <c r="T2450" s="81"/>
      <c r="U2450" s="81"/>
    </row>
    <row r="2451" s="72" customFormat="1" customHeight="1" spans="2:21">
      <c r="B2451" s="73"/>
      <c r="C2451" s="74"/>
      <c r="D2451" s="74"/>
      <c r="E2451" s="74"/>
      <c r="F2451" s="75"/>
      <c r="G2451" s="76"/>
      <c r="H2451" s="77"/>
      <c r="I2451" s="108" t="str">
        <f>IF(B2451="","",_xlfn.XLOOKUP(N2451,#REF!,#REF!))</f>
        <v/>
      </c>
      <c r="J2451" s="105" t="str">
        <f>IF(B2451="","",_xlfn.XLOOKUP(N2451,#REF!,芝麻工资表!B:B))</f>
        <v/>
      </c>
      <c r="K2451" s="105" t="str">
        <f t="shared" si="228"/>
        <v/>
      </c>
      <c r="L2451" s="105" t="str">
        <f t="shared" si="229"/>
        <v/>
      </c>
      <c r="M2451" s="105" t="str">
        <f>IF(Q2451="","",_xlfn.XLOOKUP(Q2451,立项!W:W,立项!H:H))</f>
        <v/>
      </c>
      <c r="N2451" s="109" t="str">
        <f t="shared" si="230"/>
        <v/>
      </c>
      <c r="O2451" s="109" t="str">
        <f t="shared" si="231"/>
        <v/>
      </c>
      <c r="P2451" s="110" t="str">
        <f t="shared" si="232"/>
        <v/>
      </c>
      <c r="Q2451" s="114" t="str">
        <f t="shared" si="233"/>
        <v/>
      </c>
      <c r="R2451" s="82"/>
      <c r="S2451" s="81"/>
      <c r="T2451" s="81"/>
      <c r="U2451" s="81"/>
    </row>
    <row r="2452" s="72" customFormat="1" customHeight="1" spans="2:21">
      <c r="B2452" s="73"/>
      <c r="C2452" s="74"/>
      <c r="D2452" s="74"/>
      <c r="E2452" s="74"/>
      <c r="F2452" s="75"/>
      <c r="G2452" s="76"/>
      <c r="H2452" s="77"/>
      <c r="I2452" s="108" t="str">
        <f>IF(B2452="","",_xlfn.XLOOKUP(N2452,#REF!,#REF!))</f>
        <v/>
      </c>
      <c r="J2452" s="105" t="str">
        <f>IF(B2452="","",_xlfn.XLOOKUP(N2452,#REF!,芝麻工资表!B:B))</f>
        <v/>
      </c>
      <c r="K2452" s="105" t="str">
        <f t="shared" si="228"/>
        <v/>
      </c>
      <c r="L2452" s="105" t="str">
        <f t="shared" si="229"/>
        <v/>
      </c>
      <c r="M2452" s="105" t="str">
        <f>IF(Q2452="","",_xlfn.XLOOKUP(Q2452,立项!W:W,立项!H:H))</f>
        <v/>
      </c>
      <c r="N2452" s="109" t="str">
        <f t="shared" si="230"/>
        <v/>
      </c>
      <c r="O2452" s="109" t="str">
        <f t="shared" si="231"/>
        <v/>
      </c>
      <c r="P2452" s="110" t="str">
        <f t="shared" si="232"/>
        <v/>
      </c>
      <c r="Q2452" s="114" t="str">
        <f t="shared" si="233"/>
        <v/>
      </c>
      <c r="R2452" s="82"/>
      <c r="S2452" s="81"/>
      <c r="T2452" s="81"/>
      <c r="U2452" s="81"/>
    </row>
    <row r="2453" s="72" customFormat="1" customHeight="1" spans="2:21">
      <c r="B2453" s="73"/>
      <c r="C2453" s="74"/>
      <c r="D2453" s="74"/>
      <c r="E2453" s="74"/>
      <c r="F2453" s="75"/>
      <c r="G2453" s="76"/>
      <c r="H2453" s="77"/>
      <c r="I2453" s="108" t="str">
        <f>IF(B2453="","",_xlfn.XLOOKUP(N2453,#REF!,#REF!))</f>
        <v/>
      </c>
      <c r="J2453" s="105" t="str">
        <f>IF(B2453="","",_xlfn.XLOOKUP(N2453,#REF!,芝麻工资表!B:B))</f>
        <v/>
      </c>
      <c r="K2453" s="105" t="str">
        <f t="shared" si="228"/>
        <v/>
      </c>
      <c r="L2453" s="105" t="str">
        <f t="shared" si="229"/>
        <v/>
      </c>
      <c r="M2453" s="105" t="str">
        <f>IF(Q2453="","",_xlfn.XLOOKUP(Q2453,立项!W:W,立项!H:H))</f>
        <v/>
      </c>
      <c r="N2453" s="109" t="str">
        <f t="shared" si="230"/>
        <v/>
      </c>
      <c r="O2453" s="109" t="str">
        <f t="shared" si="231"/>
        <v/>
      </c>
      <c r="P2453" s="110" t="str">
        <f t="shared" si="232"/>
        <v/>
      </c>
      <c r="Q2453" s="114" t="str">
        <f t="shared" si="233"/>
        <v/>
      </c>
      <c r="R2453" s="82"/>
      <c r="S2453" s="81"/>
      <c r="T2453" s="81"/>
      <c r="U2453" s="81"/>
    </row>
    <row r="2454" s="72" customFormat="1" customHeight="1" spans="2:21">
      <c r="B2454" s="73"/>
      <c r="C2454" s="74"/>
      <c r="D2454" s="74"/>
      <c r="E2454" s="74"/>
      <c r="F2454" s="75"/>
      <c r="G2454" s="76"/>
      <c r="H2454" s="77"/>
      <c r="I2454" s="108" t="str">
        <f>IF(B2454="","",_xlfn.XLOOKUP(N2454,#REF!,#REF!))</f>
        <v/>
      </c>
      <c r="J2454" s="105" t="str">
        <f>IF(B2454="","",_xlfn.XLOOKUP(N2454,#REF!,芝麻工资表!B:B))</f>
        <v/>
      </c>
      <c r="K2454" s="105" t="str">
        <f t="shared" si="228"/>
        <v/>
      </c>
      <c r="L2454" s="105" t="str">
        <f t="shared" si="229"/>
        <v/>
      </c>
      <c r="M2454" s="105" t="str">
        <f>IF(Q2454="","",_xlfn.XLOOKUP(Q2454,立项!W:W,立项!H:H))</f>
        <v/>
      </c>
      <c r="N2454" s="109" t="str">
        <f t="shared" si="230"/>
        <v/>
      </c>
      <c r="O2454" s="109" t="str">
        <f t="shared" si="231"/>
        <v/>
      </c>
      <c r="P2454" s="110" t="str">
        <f t="shared" si="232"/>
        <v/>
      </c>
      <c r="Q2454" s="114" t="str">
        <f t="shared" si="233"/>
        <v/>
      </c>
      <c r="R2454" s="82"/>
      <c r="S2454" s="81"/>
      <c r="T2454" s="81"/>
      <c r="U2454" s="81"/>
    </row>
    <row r="2455" s="72" customFormat="1" customHeight="1" spans="2:21">
      <c r="B2455" s="73"/>
      <c r="C2455" s="74"/>
      <c r="D2455" s="74"/>
      <c r="E2455" s="74"/>
      <c r="F2455" s="75"/>
      <c r="G2455" s="76"/>
      <c r="H2455" s="77"/>
      <c r="I2455" s="108" t="str">
        <f>IF(B2455="","",_xlfn.XLOOKUP(N2455,#REF!,#REF!))</f>
        <v/>
      </c>
      <c r="J2455" s="105" t="str">
        <f>IF(B2455="","",_xlfn.XLOOKUP(N2455,#REF!,芝麻工资表!B:B))</f>
        <v/>
      </c>
      <c r="K2455" s="105" t="str">
        <f t="shared" si="228"/>
        <v/>
      </c>
      <c r="L2455" s="105" t="str">
        <f t="shared" si="229"/>
        <v/>
      </c>
      <c r="M2455" s="105" t="str">
        <f>IF(Q2455="","",_xlfn.XLOOKUP(Q2455,立项!W:W,立项!H:H))</f>
        <v/>
      </c>
      <c r="N2455" s="109" t="str">
        <f t="shared" si="230"/>
        <v/>
      </c>
      <c r="O2455" s="109" t="str">
        <f t="shared" si="231"/>
        <v/>
      </c>
      <c r="P2455" s="110" t="str">
        <f t="shared" si="232"/>
        <v/>
      </c>
      <c r="Q2455" s="114" t="str">
        <f t="shared" si="233"/>
        <v/>
      </c>
      <c r="R2455" s="82"/>
      <c r="S2455" s="81"/>
      <c r="T2455" s="81"/>
      <c r="U2455" s="81"/>
    </row>
    <row r="2456" s="72" customFormat="1" customHeight="1" spans="2:21">
      <c r="B2456" s="73"/>
      <c r="C2456" s="74"/>
      <c r="D2456" s="74"/>
      <c r="E2456" s="74"/>
      <c r="F2456" s="75"/>
      <c r="G2456" s="76"/>
      <c r="H2456" s="77"/>
      <c r="I2456" s="108" t="str">
        <f>IF(B2456="","",_xlfn.XLOOKUP(N2456,#REF!,#REF!))</f>
        <v/>
      </c>
      <c r="J2456" s="105" t="str">
        <f>IF(B2456="","",_xlfn.XLOOKUP(N2456,#REF!,芝麻工资表!B:B))</f>
        <v/>
      </c>
      <c r="K2456" s="105" t="str">
        <f t="shared" si="228"/>
        <v/>
      </c>
      <c r="L2456" s="105" t="str">
        <f t="shared" si="229"/>
        <v/>
      </c>
      <c r="M2456" s="105" t="str">
        <f>IF(Q2456="","",_xlfn.XLOOKUP(Q2456,立项!W:W,立项!H:H))</f>
        <v/>
      </c>
      <c r="N2456" s="109" t="str">
        <f t="shared" si="230"/>
        <v/>
      </c>
      <c r="O2456" s="109" t="str">
        <f t="shared" si="231"/>
        <v/>
      </c>
      <c r="P2456" s="110" t="str">
        <f t="shared" si="232"/>
        <v/>
      </c>
      <c r="Q2456" s="114" t="str">
        <f t="shared" si="233"/>
        <v/>
      </c>
      <c r="R2456" s="82"/>
      <c r="S2456" s="81"/>
      <c r="T2456" s="81"/>
      <c r="U2456" s="81"/>
    </row>
    <row r="2457" s="72" customFormat="1" customHeight="1" spans="2:21">
      <c r="B2457" s="73"/>
      <c r="C2457" s="74"/>
      <c r="D2457" s="74"/>
      <c r="E2457" s="74"/>
      <c r="F2457" s="75"/>
      <c r="G2457" s="76"/>
      <c r="H2457" s="77"/>
      <c r="I2457" s="108" t="str">
        <f>IF(B2457="","",_xlfn.XLOOKUP(N2457,#REF!,#REF!))</f>
        <v/>
      </c>
      <c r="J2457" s="105" t="str">
        <f>IF(B2457="","",_xlfn.XLOOKUP(N2457,#REF!,芝麻工资表!B:B))</f>
        <v/>
      </c>
      <c r="K2457" s="105" t="str">
        <f t="shared" si="228"/>
        <v/>
      </c>
      <c r="L2457" s="105" t="str">
        <f t="shared" si="229"/>
        <v/>
      </c>
      <c r="M2457" s="105" t="str">
        <f>IF(Q2457="","",_xlfn.XLOOKUP(Q2457,立项!W:W,立项!H:H))</f>
        <v/>
      </c>
      <c r="N2457" s="109" t="str">
        <f t="shared" si="230"/>
        <v/>
      </c>
      <c r="O2457" s="109" t="str">
        <f t="shared" si="231"/>
        <v/>
      </c>
      <c r="P2457" s="110" t="str">
        <f t="shared" si="232"/>
        <v/>
      </c>
      <c r="Q2457" s="114" t="str">
        <f t="shared" si="233"/>
        <v/>
      </c>
      <c r="R2457" s="82"/>
      <c r="S2457" s="81"/>
      <c r="T2457" s="81"/>
      <c r="U2457" s="81"/>
    </row>
    <row r="2458" s="72" customFormat="1" customHeight="1" spans="2:21">
      <c r="B2458" s="73"/>
      <c r="C2458" s="74"/>
      <c r="D2458" s="74"/>
      <c r="E2458" s="74"/>
      <c r="F2458" s="75"/>
      <c r="G2458" s="76"/>
      <c r="H2458" s="77"/>
      <c r="I2458" s="108" t="str">
        <f>IF(B2458="","",_xlfn.XLOOKUP(N2458,#REF!,#REF!))</f>
        <v/>
      </c>
      <c r="J2458" s="105" t="str">
        <f>IF(B2458="","",_xlfn.XLOOKUP(N2458,#REF!,芝麻工资表!B:B))</f>
        <v/>
      </c>
      <c r="K2458" s="105" t="str">
        <f t="shared" si="228"/>
        <v/>
      </c>
      <c r="L2458" s="105" t="str">
        <f t="shared" si="229"/>
        <v/>
      </c>
      <c r="M2458" s="105" t="str">
        <f>IF(Q2458="","",_xlfn.XLOOKUP(Q2458,立项!W:W,立项!H:H))</f>
        <v/>
      </c>
      <c r="N2458" s="109" t="str">
        <f t="shared" si="230"/>
        <v/>
      </c>
      <c r="O2458" s="109" t="str">
        <f t="shared" si="231"/>
        <v/>
      </c>
      <c r="P2458" s="110" t="str">
        <f t="shared" si="232"/>
        <v/>
      </c>
      <c r="Q2458" s="114" t="str">
        <f t="shared" si="233"/>
        <v/>
      </c>
      <c r="R2458" s="82"/>
      <c r="S2458" s="81"/>
      <c r="T2458" s="81"/>
      <c r="U2458" s="81"/>
    </row>
    <row r="2459" s="72" customFormat="1" customHeight="1" spans="2:21">
      <c r="B2459" s="73"/>
      <c r="C2459" s="74"/>
      <c r="D2459" s="74"/>
      <c r="E2459" s="74"/>
      <c r="F2459" s="75"/>
      <c r="G2459" s="76"/>
      <c r="H2459" s="77"/>
      <c r="I2459" s="108" t="str">
        <f>IF(B2459="","",_xlfn.XLOOKUP(N2459,#REF!,#REF!))</f>
        <v/>
      </c>
      <c r="J2459" s="105" t="str">
        <f>IF(B2459="","",_xlfn.XLOOKUP(N2459,#REF!,芝麻工资表!B:B))</f>
        <v/>
      </c>
      <c r="K2459" s="105" t="str">
        <f t="shared" si="228"/>
        <v/>
      </c>
      <c r="L2459" s="105" t="str">
        <f t="shared" si="229"/>
        <v/>
      </c>
      <c r="M2459" s="105" t="str">
        <f>IF(Q2459="","",_xlfn.XLOOKUP(Q2459,立项!W:W,立项!H:H))</f>
        <v/>
      </c>
      <c r="N2459" s="109" t="str">
        <f t="shared" si="230"/>
        <v/>
      </c>
      <c r="O2459" s="109" t="str">
        <f t="shared" si="231"/>
        <v/>
      </c>
      <c r="P2459" s="110" t="str">
        <f t="shared" si="232"/>
        <v/>
      </c>
      <c r="Q2459" s="114" t="str">
        <f t="shared" si="233"/>
        <v/>
      </c>
      <c r="R2459" s="82"/>
      <c r="S2459" s="81"/>
      <c r="T2459" s="81"/>
      <c r="U2459" s="81"/>
    </row>
    <row r="2460" s="72" customFormat="1" customHeight="1" spans="2:21">
      <c r="B2460" s="73"/>
      <c r="C2460" s="74"/>
      <c r="D2460" s="74"/>
      <c r="E2460" s="74"/>
      <c r="F2460" s="75"/>
      <c r="G2460" s="76"/>
      <c r="H2460" s="77"/>
      <c r="I2460" s="108" t="str">
        <f>IF(B2460="","",_xlfn.XLOOKUP(N2460,#REF!,#REF!))</f>
        <v/>
      </c>
      <c r="J2460" s="105" t="str">
        <f>IF(B2460="","",_xlfn.XLOOKUP(N2460,#REF!,芝麻工资表!B:B))</f>
        <v/>
      </c>
      <c r="K2460" s="105" t="str">
        <f t="shared" si="228"/>
        <v/>
      </c>
      <c r="L2460" s="105" t="str">
        <f t="shared" si="229"/>
        <v/>
      </c>
      <c r="M2460" s="105" t="str">
        <f>IF(Q2460="","",_xlfn.XLOOKUP(Q2460,立项!W:W,立项!H:H))</f>
        <v/>
      </c>
      <c r="N2460" s="109" t="str">
        <f t="shared" si="230"/>
        <v/>
      </c>
      <c r="O2460" s="109" t="str">
        <f t="shared" si="231"/>
        <v/>
      </c>
      <c r="P2460" s="110" t="str">
        <f t="shared" si="232"/>
        <v/>
      </c>
      <c r="Q2460" s="114" t="str">
        <f t="shared" si="233"/>
        <v/>
      </c>
      <c r="R2460" s="82"/>
      <c r="S2460" s="81"/>
      <c r="T2460" s="81"/>
      <c r="U2460" s="81"/>
    </row>
    <row r="2461" s="72" customFormat="1" customHeight="1" spans="2:21">
      <c r="B2461" s="73"/>
      <c r="C2461" s="74"/>
      <c r="D2461" s="74"/>
      <c r="E2461" s="74"/>
      <c r="F2461" s="75"/>
      <c r="G2461" s="76"/>
      <c r="H2461" s="77"/>
      <c r="I2461" s="108" t="str">
        <f>IF(B2461="","",_xlfn.XLOOKUP(N2461,#REF!,#REF!))</f>
        <v/>
      </c>
      <c r="J2461" s="105" t="str">
        <f>IF(B2461="","",_xlfn.XLOOKUP(N2461,#REF!,芝麻工资表!B:B))</f>
        <v/>
      </c>
      <c r="K2461" s="105" t="str">
        <f t="shared" si="228"/>
        <v/>
      </c>
      <c r="L2461" s="105" t="str">
        <f t="shared" si="229"/>
        <v/>
      </c>
      <c r="M2461" s="105" t="str">
        <f>IF(Q2461="","",_xlfn.XLOOKUP(Q2461,立项!W:W,立项!H:H))</f>
        <v/>
      </c>
      <c r="N2461" s="109" t="str">
        <f t="shared" si="230"/>
        <v/>
      </c>
      <c r="O2461" s="109" t="str">
        <f t="shared" si="231"/>
        <v/>
      </c>
      <c r="P2461" s="110" t="str">
        <f t="shared" si="232"/>
        <v/>
      </c>
      <c r="Q2461" s="114" t="str">
        <f t="shared" si="233"/>
        <v/>
      </c>
      <c r="R2461" s="82"/>
      <c r="S2461" s="81"/>
      <c r="T2461" s="81"/>
      <c r="U2461" s="81"/>
    </row>
    <row r="2462" s="72" customFormat="1" customHeight="1" spans="2:21">
      <c r="B2462" s="73"/>
      <c r="C2462" s="74"/>
      <c r="D2462" s="74"/>
      <c r="E2462" s="74"/>
      <c r="F2462" s="75"/>
      <c r="G2462" s="76"/>
      <c r="H2462" s="77"/>
      <c r="I2462" s="108" t="str">
        <f>IF(B2462="","",_xlfn.XLOOKUP(N2462,#REF!,#REF!))</f>
        <v/>
      </c>
      <c r="J2462" s="105" t="str">
        <f>IF(B2462="","",_xlfn.XLOOKUP(N2462,#REF!,芝麻工资表!B:B))</f>
        <v/>
      </c>
      <c r="K2462" s="105" t="str">
        <f t="shared" si="228"/>
        <v/>
      </c>
      <c r="L2462" s="105" t="str">
        <f t="shared" si="229"/>
        <v/>
      </c>
      <c r="M2462" s="105" t="str">
        <f>IF(Q2462="","",_xlfn.XLOOKUP(Q2462,立项!W:W,立项!H:H))</f>
        <v/>
      </c>
      <c r="N2462" s="109" t="str">
        <f t="shared" si="230"/>
        <v/>
      </c>
      <c r="O2462" s="109" t="str">
        <f t="shared" si="231"/>
        <v/>
      </c>
      <c r="P2462" s="110" t="str">
        <f t="shared" si="232"/>
        <v/>
      </c>
      <c r="Q2462" s="114" t="str">
        <f t="shared" si="233"/>
        <v/>
      </c>
      <c r="R2462" s="82"/>
      <c r="S2462" s="81"/>
      <c r="T2462" s="81"/>
      <c r="U2462" s="81"/>
    </row>
    <row r="2463" s="72" customFormat="1" customHeight="1" spans="2:21">
      <c r="B2463" s="73"/>
      <c r="C2463" s="74"/>
      <c r="D2463" s="74"/>
      <c r="E2463" s="74"/>
      <c r="F2463" s="75"/>
      <c r="G2463" s="76"/>
      <c r="H2463" s="77"/>
      <c r="I2463" s="108" t="str">
        <f>IF(B2463="","",_xlfn.XLOOKUP(N2463,#REF!,#REF!))</f>
        <v/>
      </c>
      <c r="J2463" s="105" t="str">
        <f>IF(B2463="","",_xlfn.XLOOKUP(N2463,#REF!,芝麻工资表!B:B))</f>
        <v/>
      </c>
      <c r="K2463" s="105" t="str">
        <f t="shared" si="228"/>
        <v/>
      </c>
      <c r="L2463" s="105" t="str">
        <f t="shared" si="229"/>
        <v/>
      </c>
      <c r="M2463" s="105" t="str">
        <f>IF(Q2463="","",_xlfn.XLOOKUP(Q2463,立项!W:W,立项!H:H))</f>
        <v/>
      </c>
      <c r="N2463" s="109" t="str">
        <f t="shared" si="230"/>
        <v/>
      </c>
      <c r="O2463" s="109" t="str">
        <f t="shared" si="231"/>
        <v/>
      </c>
      <c r="P2463" s="110" t="str">
        <f t="shared" si="232"/>
        <v/>
      </c>
      <c r="Q2463" s="114" t="str">
        <f t="shared" si="233"/>
        <v/>
      </c>
      <c r="R2463" s="82"/>
      <c r="S2463" s="81"/>
      <c r="T2463" s="81"/>
      <c r="U2463" s="81"/>
    </row>
    <row r="2464" s="72" customFormat="1" customHeight="1" spans="2:21">
      <c r="B2464" s="73"/>
      <c r="C2464" s="74"/>
      <c r="D2464" s="74"/>
      <c r="E2464" s="74"/>
      <c r="F2464" s="75"/>
      <c r="G2464" s="76"/>
      <c r="H2464" s="77"/>
      <c r="I2464" s="108" t="str">
        <f>IF(B2464="","",_xlfn.XLOOKUP(N2464,#REF!,#REF!))</f>
        <v/>
      </c>
      <c r="J2464" s="105" t="str">
        <f>IF(B2464="","",_xlfn.XLOOKUP(N2464,#REF!,芝麻工资表!B:B))</f>
        <v/>
      </c>
      <c r="K2464" s="105" t="str">
        <f t="shared" si="228"/>
        <v/>
      </c>
      <c r="L2464" s="105" t="str">
        <f t="shared" si="229"/>
        <v/>
      </c>
      <c r="M2464" s="105" t="str">
        <f>IF(Q2464="","",_xlfn.XLOOKUP(Q2464,立项!W:W,立项!H:H))</f>
        <v/>
      </c>
      <c r="N2464" s="109" t="str">
        <f t="shared" si="230"/>
        <v/>
      </c>
      <c r="O2464" s="109" t="str">
        <f t="shared" si="231"/>
        <v/>
      </c>
      <c r="P2464" s="110" t="str">
        <f t="shared" si="232"/>
        <v/>
      </c>
      <c r="Q2464" s="114" t="str">
        <f t="shared" si="233"/>
        <v/>
      </c>
      <c r="R2464" s="82"/>
      <c r="S2464" s="81"/>
      <c r="T2464" s="81"/>
      <c r="U2464" s="81"/>
    </row>
    <row r="2465" s="72" customFormat="1" customHeight="1" spans="2:21">
      <c r="B2465" s="73"/>
      <c r="C2465" s="74"/>
      <c r="D2465" s="74"/>
      <c r="E2465" s="74"/>
      <c r="F2465" s="75"/>
      <c r="G2465" s="76"/>
      <c r="H2465" s="77"/>
      <c r="I2465" s="108" t="str">
        <f>IF(B2465="","",_xlfn.XLOOKUP(N2465,#REF!,#REF!))</f>
        <v/>
      </c>
      <c r="J2465" s="105" t="str">
        <f>IF(B2465="","",_xlfn.XLOOKUP(N2465,#REF!,芝麻工资表!B:B))</f>
        <v/>
      </c>
      <c r="K2465" s="105" t="str">
        <f t="shared" si="228"/>
        <v/>
      </c>
      <c r="L2465" s="105" t="str">
        <f t="shared" si="229"/>
        <v/>
      </c>
      <c r="M2465" s="105" t="str">
        <f>IF(Q2465="","",_xlfn.XLOOKUP(Q2465,立项!W:W,立项!H:H))</f>
        <v/>
      </c>
      <c r="N2465" s="109" t="str">
        <f t="shared" si="230"/>
        <v/>
      </c>
      <c r="O2465" s="109" t="str">
        <f t="shared" si="231"/>
        <v/>
      </c>
      <c r="P2465" s="110" t="str">
        <f t="shared" si="232"/>
        <v/>
      </c>
      <c r="Q2465" s="114" t="str">
        <f t="shared" si="233"/>
        <v/>
      </c>
      <c r="R2465" s="82"/>
      <c r="S2465" s="81"/>
      <c r="T2465" s="81"/>
      <c r="U2465" s="81"/>
    </row>
    <row r="2466" s="72" customFormat="1" customHeight="1" spans="2:21">
      <c r="B2466" s="73"/>
      <c r="C2466" s="74"/>
      <c r="D2466" s="74"/>
      <c r="E2466" s="74"/>
      <c r="F2466" s="75"/>
      <c r="G2466" s="76"/>
      <c r="H2466" s="77"/>
      <c r="I2466" s="108" t="str">
        <f>IF(B2466="","",_xlfn.XLOOKUP(N2466,#REF!,#REF!))</f>
        <v/>
      </c>
      <c r="J2466" s="105" t="str">
        <f>IF(B2466="","",_xlfn.XLOOKUP(N2466,#REF!,芝麻工资表!B:B))</f>
        <v/>
      </c>
      <c r="K2466" s="105" t="str">
        <f t="shared" si="228"/>
        <v/>
      </c>
      <c r="L2466" s="105" t="str">
        <f t="shared" si="229"/>
        <v/>
      </c>
      <c r="M2466" s="105" t="str">
        <f>IF(Q2466="","",_xlfn.XLOOKUP(Q2466,立项!W:W,立项!H:H))</f>
        <v/>
      </c>
      <c r="N2466" s="109" t="str">
        <f t="shared" si="230"/>
        <v/>
      </c>
      <c r="O2466" s="109" t="str">
        <f t="shared" si="231"/>
        <v/>
      </c>
      <c r="P2466" s="110" t="str">
        <f t="shared" si="232"/>
        <v/>
      </c>
      <c r="Q2466" s="114" t="str">
        <f t="shared" si="233"/>
        <v/>
      </c>
      <c r="R2466" s="82"/>
      <c r="S2466" s="81"/>
      <c r="T2466" s="81"/>
      <c r="U2466" s="81"/>
    </row>
    <row r="2467" s="72" customFormat="1" customHeight="1" spans="2:21">
      <c r="B2467" s="73"/>
      <c r="C2467" s="74"/>
      <c r="D2467" s="74"/>
      <c r="E2467" s="74"/>
      <c r="F2467" s="75"/>
      <c r="G2467" s="76"/>
      <c r="H2467" s="77"/>
      <c r="I2467" s="108" t="str">
        <f>IF(B2467="","",_xlfn.XLOOKUP(N2467,#REF!,#REF!))</f>
        <v/>
      </c>
      <c r="J2467" s="105" t="str">
        <f>IF(B2467="","",_xlfn.XLOOKUP(N2467,#REF!,芝麻工资表!B:B))</f>
        <v/>
      </c>
      <c r="K2467" s="105" t="str">
        <f t="shared" si="228"/>
        <v/>
      </c>
      <c r="L2467" s="105" t="str">
        <f t="shared" si="229"/>
        <v/>
      </c>
      <c r="M2467" s="105" t="str">
        <f>IF(Q2467="","",_xlfn.XLOOKUP(Q2467,立项!W:W,立项!H:H))</f>
        <v/>
      </c>
      <c r="N2467" s="109" t="str">
        <f t="shared" si="230"/>
        <v/>
      </c>
      <c r="O2467" s="109" t="str">
        <f t="shared" si="231"/>
        <v/>
      </c>
      <c r="P2467" s="110" t="str">
        <f t="shared" si="232"/>
        <v/>
      </c>
      <c r="Q2467" s="114" t="str">
        <f t="shared" si="233"/>
        <v/>
      </c>
      <c r="R2467" s="82"/>
      <c r="S2467" s="81"/>
      <c r="T2467" s="81"/>
      <c r="U2467" s="81"/>
    </row>
    <row r="2468" s="72" customFormat="1" customHeight="1" spans="2:21">
      <c r="B2468" s="73"/>
      <c r="C2468" s="74"/>
      <c r="D2468" s="74"/>
      <c r="E2468" s="74"/>
      <c r="F2468" s="75"/>
      <c r="G2468" s="76"/>
      <c r="H2468" s="77"/>
      <c r="I2468" s="108" t="str">
        <f>IF(B2468="","",_xlfn.XLOOKUP(N2468,#REF!,#REF!))</f>
        <v/>
      </c>
      <c r="J2468" s="105" t="str">
        <f>IF(B2468="","",_xlfn.XLOOKUP(N2468,#REF!,芝麻工资表!B:B))</f>
        <v/>
      </c>
      <c r="K2468" s="105" t="str">
        <f t="shared" si="228"/>
        <v/>
      </c>
      <c r="L2468" s="105" t="str">
        <f t="shared" si="229"/>
        <v/>
      </c>
      <c r="M2468" s="105" t="str">
        <f>IF(Q2468="","",_xlfn.XLOOKUP(Q2468,立项!W:W,立项!H:H))</f>
        <v/>
      </c>
      <c r="N2468" s="109" t="str">
        <f t="shared" si="230"/>
        <v/>
      </c>
      <c r="O2468" s="109" t="str">
        <f t="shared" si="231"/>
        <v/>
      </c>
      <c r="P2468" s="110" t="str">
        <f t="shared" si="232"/>
        <v/>
      </c>
      <c r="Q2468" s="114" t="str">
        <f t="shared" si="233"/>
        <v/>
      </c>
      <c r="R2468" s="82"/>
      <c r="S2468" s="81"/>
      <c r="T2468" s="81"/>
      <c r="U2468" s="81"/>
    </row>
    <row r="2469" s="72" customFormat="1" customHeight="1" spans="2:21">
      <c r="B2469" s="73"/>
      <c r="C2469" s="74"/>
      <c r="D2469" s="74"/>
      <c r="E2469" s="74"/>
      <c r="F2469" s="75"/>
      <c r="G2469" s="76"/>
      <c r="H2469" s="77"/>
      <c r="I2469" s="108" t="str">
        <f>IF(B2469="","",_xlfn.XLOOKUP(N2469,#REF!,#REF!))</f>
        <v/>
      </c>
      <c r="J2469" s="105" t="str">
        <f>IF(B2469="","",_xlfn.XLOOKUP(N2469,#REF!,芝麻工资表!B:B))</f>
        <v/>
      </c>
      <c r="K2469" s="105" t="str">
        <f t="shared" si="228"/>
        <v/>
      </c>
      <c r="L2469" s="105" t="str">
        <f t="shared" si="229"/>
        <v/>
      </c>
      <c r="M2469" s="105" t="str">
        <f>IF(Q2469="","",_xlfn.XLOOKUP(Q2469,立项!W:W,立项!H:H))</f>
        <v/>
      </c>
      <c r="N2469" s="109" t="str">
        <f t="shared" si="230"/>
        <v/>
      </c>
      <c r="O2469" s="109" t="str">
        <f t="shared" si="231"/>
        <v/>
      </c>
      <c r="P2469" s="110" t="str">
        <f t="shared" si="232"/>
        <v/>
      </c>
      <c r="Q2469" s="114" t="str">
        <f t="shared" si="233"/>
        <v/>
      </c>
      <c r="R2469" s="82"/>
      <c r="S2469" s="81"/>
      <c r="T2469" s="81"/>
      <c r="U2469" s="81"/>
    </row>
    <row r="2470" s="72" customFormat="1" customHeight="1" spans="2:21">
      <c r="B2470" s="73"/>
      <c r="C2470" s="74"/>
      <c r="D2470" s="74"/>
      <c r="E2470" s="74"/>
      <c r="F2470" s="75"/>
      <c r="G2470" s="76"/>
      <c r="H2470" s="77"/>
      <c r="I2470" s="108" t="str">
        <f>IF(B2470="","",_xlfn.XLOOKUP(N2470,#REF!,#REF!))</f>
        <v/>
      </c>
      <c r="J2470" s="105" t="str">
        <f>IF(B2470="","",_xlfn.XLOOKUP(N2470,#REF!,芝麻工资表!B:B))</f>
        <v/>
      </c>
      <c r="K2470" s="105" t="str">
        <f t="shared" si="228"/>
        <v/>
      </c>
      <c r="L2470" s="105" t="str">
        <f t="shared" si="229"/>
        <v/>
      </c>
      <c r="M2470" s="105" t="str">
        <f>IF(Q2470="","",_xlfn.XLOOKUP(Q2470,立项!W:W,立项!H:H))</f>
        <v/>
      </c>
      <c r="N2470" s="109" t="str">
        <f t="shared" si="230"/>
        <v/>
      </c>
      <c r="O2470" s="109" t="str">
        <f t="shared" si="231"/>
        <v/>
      </c>
      <c r="P2470" s="110" t="str">
        <f t="shared" si="232"/>
        <v/>
      </c>
      <c r="Q2470" s="114" t="str">
        <f t="shared" si="233"/>
        <v/>
      </c>
      <c r="R2470" s="82"/>
      <c r="S2470" s="81"/>
      <c r="T2470" s="81"/>
      <c r="U2470" s="81"/>
    </row>
    <row r="2471" s="72" customFormat="1" customHeight="1" spans="2:21">
      <c r="B2471" s="73"/>
      <c r="C2471" s="74"/>
      <c r="D2471" s="74"/>
      <c r="E2471" s="74"/>
      <c r="F2471" s="75"/>
      <c r="G2471" s="76"/>
      <c r="H2471" s="77"/>
      <c r="I2471" s="108" t="str">
        <f>IF(B2471="","",_xlfn.XLOOKUP(N2471,#REF!,#REF!))</f>
        <v/>
      </c>
      <c r="J2471" s="105" t="str">
        <f>IF(B2471="","",_xlfn.XLOOKUP(N2471,#REF!,芝麻工资表!B:B))</f>
        <v/>
      </c>
      <c r="K2471" s="105" t="str">
        <f t="shared" si="228"/>
        <v/>
      </c>
      <c r="L2471" s="105" t="str">
        <f t="shared" si="229"/>
        <v/>
      </c>
      <c r="M2471" s="105" t="str">
        <f>IF(Q2471="","",_xlfn.XLOOKUP(Q2471,立项!W:W,立项!H:H))</f>
        <v/>
      </c>
      <c r="N2471" s="109" t="str">
        <f t="shared" si="230"/>
        <v/>
      </c>
      <c r="O2471" s="109" t="str">
        <f t="shared" si="231"/>
        <v/>
      </c>
      <c r="P2471" s="110" t="str">
        <f t="shared" si="232"/>
        <v/>
      </c>
      <c r="Q2471" s="114" t="str">
        <f t="shared" si="233"/>
        <v/>
      </c>
      <c r="R2471" s="82"/>
      <c r="S2471" s="81"/>
      <c r="T2471" s="81"/>
      <c r="U2471" s="81"/>
    </row>
    <row r="2472" s="72" customFormat="1" customHeight="1" spans="2:21">
      <c r="B2472" s="73"/>
      <c r="C2472" s="74"/>
      <c r="D2472" s="74"/>
      <c r="E2472" s="74"/>
      <c r="F2472" s="75"/>
      <c r="G2472" s="76"/>
      <c r="H2472" s="77"/>
      <c r="I2472" s="108" t="str">
        <f>IF(B2472="","",_xlfn.XLOOKUP(N2472,#REF!,#REF!))</f>
        <v/>
      </c>
      <c r="J2472" s="105" t="str">
        <f>IF(B2472="","",_xlfn.XLOOKUP(N2472,#REF!,芝麻工资表!B:B))</f>
        <v/>
      </c>
      <c r="K2472" s="105" t="str">
        <f t="shared" si="228"/>
        <v/>
      </c>
      <c r="L2472" s="105" t="str">
        <f t="shared" si="229"/>
        <v/>
      </c>
      <c r="M2472" s="105" t="str">
        <f>IF(Q2472="","",_xlfn.XLOOKUP(Q2472,立项!W:W,立项!H:H))</f>
        <v/>
      </c>
      <c r="N2472" s="109" t="str">
        <f t="shared" si="230"/>
        <v/>
      </c>
      <c r="O2472" s="109" t="str">
        <f t="shared" si="231"/>
        <v/>
      </c>
      <c r="P2472" s="110" t="str">
        <f t="shared" si="232"/>
        <v/>
      </c>
      <c r="Q2472" s="114" t="str">
        <f t="shared" si="233"/>
        <v/>
      </c>
      <c r="R2472" s="82"/>
      <c r="S2472" s="81"/>
      <c r="T2472" s="81"/>
      <c r="U2472" s="81"/>
    </row>
    <row r="2473" s="72" customFormat="1" customHeight="1" spans="2:21">
      <c r="B2473" s="73"/>
      <c r="C2473" s="74"/>
      <c r="D2473" s="74"/>
      <c r="E2473" s="74"/>
      <c r="F2473" s="75"/>
      <c r="G2473" s="76"/>
      <c r="H2473" s="77"/>
      <c r="I2473" s="108" t="str">
        <f>IF(B2473="","",_xlfn.XLOOKUP(N2473,#REF!,#REF!))</f>
        <v/>
      </c>
      <c r="J2473" s="105" t="str">
        <f>IF(B2473="","",_xlfn.XLOOKUP(N2473,#REF!,芝麻工资表!B:B))</f>
        <v/>
      </c>
      <c r="K2473" s="105" t="str">
        <f t="shared" si="228"/>
        <v/>
      </c>
      <c r="L2473" s="105" t="str">
        <f t="shared" si="229"/>
        <v/>
      </c>
      <c r="M2473" s="105" t="str">
        <f>IF(Q2473="","",_xlfn.XLOOKUP(Q2473,立项!W:W,立项!H:H))</f>
        <v/>
      </c>
      <c r="N2473" s="109" t="str">
        <f t="shared" si="230"/>
        <v/>
      </c>
      <c r="O2473" s="109" t="str">
        <f t="shared" si="231"/>
        <v/>
      </c>
      <c r="P2473" s="110" t="str">
        <f t="shared" si="232"/>
        <v/>
      </c>
      <c r="Q2473" s="114" t="str">
        <f t="shared" si="233"/>
        <v/>
      </c>
      <c r="R2473" s="82"/>
      <c r="S2473" s="81"/>
      <c r="T2473" s="81"/>
      <c r="U2473" s="81"/>
    </row>
    <row r="2474" s="72" customFormat="1" customHeight="1" spans="2:21">
      <c r="B2474" s="73"/>
      <c r="C2474" s="74"/>
      <c r="D2474" s="74"/>
      <c r="E2474" s="74"/>
      <c r="F2474" s="75"/>
      <c r="G2474" s="76"/>
      <c r="H2474" s="77"/>
      <c r="I2474" s="108" t="str">
        <f>IF(B2474="","",_xlfn.XLOOKUP(N2474,#REF!,#REF!))</f>
        <v/>
      </c>
      <c r="J2474" s="105" t="str">
        <f>IF(B2474="","",_xlfn.XLOOKUP(N2474,#REF!,芝麻工资表!B:B))</f>
        <v/>
      </c>
      <c r="K2474" s="105" t="str">
        <f t="shared" si="228"/>
        <v/>
      </c>
      <c r="L2474" s="105" t="str">
        <f t="shared" si="229"/>
        <v/>
      </c>
      <c r="M2474" s="105" t="str">
        <f>IF(Q2474="","",_xlfn.XLOOKUP(Q2474,立项!W:W,立项!H:H))</f>
        <v/>
      </c>
      <c r="N2474" s="109" t="str">
        <f t="shared" si="230"/>
        <v/>
      </c>
      <c r="O2474" s="109" t="str">
        <f t="shared" si="231"/>
        <v/>
      </c>
      <c r="P2474" s="110" t="str">
        <f t="shared" si="232"/>
        <v/>
      </c>
      <c r="Q2474" s="114" t="str">
        <f t="shared" si="233"/>
        <v/>
      </c>
      <c r="R2474" s="82"/>
      <c r="S2474" s="81"/>
      <c r="T2474" s="81"/>
      <c r="U2474" s="81"/>
    </row>
    <row r="2475" s="72" customFormat="1" customHeight="1" spans="2:21">
      <c r="B2475" s="73"/>
      <c r="C2475" s="74"/>
      <c r="D2475" s="74"/>
      <c r="E2475" s="74"/>
      <c r="F2475" s="75"/>
      <c r="G2475" s="76"/>
      <c r="H2475" s="77"/>
      <c r="I2475" s="108" t="str">
        <f>IF(B2475="","",_xlfn.XLOOKUP(N2475,#REF!,#REF!))</f>
        <v/>
      </c>
      <c r="J2475" s="105" t="str">
        <f>IF(B2475="","",_xlfn.XLOOKUP(N2475,#REF!,芝麻工资表!B:B))</f>
        <v/>
      </c>
      <c r="K2475" s="105" t="str">
        <f t="shared" si="228"/>
        <v/>
      </c>
      <c r="L2475" s="105" t="str">
        <f t="shared" si="229"/>
        <v/>
      </c>
      <c r="M2475" s="105" t="str">
        <f>IF(Q2475="","",_xlfn.XLOOKUP(Q2475,立项!W:W,立项!H:H))</f>
        <v/>
      </c>
      <c r="N2475" s="109" t="str">
        <f t="shared" si="230"/>
        <v/>
      </c>
      <c r="O2475" s="109" t="str">
        <f t="shared" si="231"/>
        <v/>
      </c>
      <c r="P2475" s="110" t="str">
        <f t="shared" si="232"/>
        <v/>
      </c>
      <c r="Q2475" s="114" t="str">
        <f t="shared" si="233"/>
        <v/>
      </c>
      <c r="R2475" s="82"/>
      <c r="S2475" s="81"/>
      <c r="T2475" s="81"/>
      <c r="U2475" s="81"/>
    </row>
    <row r="2476" s="72" customFormat="1" customHeight="1" spans="2:21">
      <c r="B2476" s="73"/>
      <c r="C2476" s="74"/>
      <c r="D2476" s="74"/>
      <c r="E2476" s="74"/>
      <c r="F2476" s="75"/>
      <c r="G2476" s="76"/>
      <c r="H2476" s="77"/>
      <c r="I2476" s="108" t="str">
        <f>IF(B2476="","",_xlfn.XLOOKUP(N2476,#REF!,#REF!))</f>
        <v/>
      </c>
      <c r="J2476" s="105" t="str">
        <f>IF(B2476="","",_xlfn.XLOOKUP(N2476,#REF!,芝麻工资表!B:B))</f>
        <v/>
      </c>
      <c r="K2476" s="105" t="str">
        <f t="shared" si="228"/>
        <v/>
      </c>
      <c r="L2476" s="105" t="str">
        <f t="shared" si="229"/>
        <v/>
      </c>
      <c r="M2476" s="105" t="str">
        <f>IF(Q2476="","",_xlfn.XLOOKUP(Q2476,立项!W:W,立项!H:H))</f>
        <v/>
      </c>
      <c r="N2476" s="109" t="str">
        <f t="shared" si="230"/>
        <v/>
      </c>
      <c r="O2476" s="109" t="str">
        <f t="shared" si="231"/>
        <v/>
      </c>
      <c r="P2476" s="110" t="str">
        <f t="shared" si="232"/>
        <v/>
      </c>
      <c r="Q2476" s="114" t="str">
        <f t="shared" si="233"/>
        <v/>
      </c>
      <c r="R2476" s="82"/>
      <c r="S2476" s="81"/>
      <c r="T2476" s="81"/>
      <c r="U2476" s="81"/>
    </row>
    <row r="2477" s="72" customFormat="1" customHeight="1" spans="2:21">
      <c r="B2477" s="73"/>
      <c r="C2477" s="74"/>
      <c r="D2477" s="74"/>
      <c r="E2477" s="74"/>
      <c r="F2477" s="75"/>
      <c r="G2477" s="76"/>
      <c r="H2477" s="77"/>
      <c r="I2477" s="108" t="str">
        <f>IF(B2477="","",_xlfn.XLOOKUP(N2477,#REF!,#REF!))</f>
        <v/>
      </c>
      <c r="J2477" s="105" t="str">
        <f>IF(B2477="","",_xlfn.XLOOKUP(N2477,#REF!,芝麻工资表!B:B))</f>
        <v/>
      </c>
      <c r="K2477" s="105" t="str">
        <f t="shared" si="228"/>
        <v/>
      </c>
      <c r="L2477" s="105" t="str">
        <f t="shared" si="229"/>
        <v/>
      </c>
      <c r="M2477" s="105" t="str">
        <f>IF(Q2477="","",_xlfn.XLOOKUP(Q2477,立项!W:W,立项!H:H))</f>
        <v/>
      </c>
      <c r="N2477" s="109" t="str">
        <f t="shared" si="230"/>
        <v/>
      </c>
      <c r="O2477" s="109" t="str">
        <f t="shared" si="231"/>
        <v/>
      </c>
      <c r="P2477" s="110" t="str">
        <f t="shared" si="232"/>
        <v/>
      </c>
      <c r="Q2477" s="114" t="str">
        <f t="shared" si="233"/>
        <v/>
      </c>
      <c r="R2477" s="82"/>
      <c r="S2477" s="81"/>
      <c r="T2477" s="81"/>
      <c r="U2477" s="81"/>
    </row>
    <row r="2478" s="72" customFormat="1" customHeight="1" spans="2:21">
      <c r="B2478" s="73"/>
      <c r="C2478" s="74"/>
      <c r="D2478" s="74"/>
      <c r="E2478" s="74"/>
      <c r="F2478" s="75"/>
      <c r="G2478" s="76"/>
      <c r="H2478" s="77"/>
      <c r="I2478" s="108" t="str">
        <f>IF(B2478="","",_xlfn.XLOOKUP(N2478,#REF!,#REF!))</f>
        <v/>
      </c>
      <c r="J2478" s="105" t="str">
        <f>IF(B2478="","",_xlfn.XLOOKUP(N2478,#REF!,芝麻工资表!B:B))</f>
        <v/>
      </c>
      <c r="K2478" s="105" t="str">
        <f t="shared" si="228"/>
        <v/>
      </c>
      <c r="L2478" s="105" t="str">
        <f t="shared" si="229"/>
        <v/>
      </c>
      <c r="M2478" s="105" t="str">
        <f>IF(Q2478="","",_xlfn.XLOOKUP(Q2478,立项!W:W,立项!H:H))</f>
        <v/>
      </c>
      <c r="N2478" s="109" t="str">
        <f t="shared" si="230"/>
        <v/>
      </c>
      <c r="O2478" s="109" t="str">
        <f t="shared" si="231"/>
        <v/>
      </c>
      <c r="P2478" s="110" t="str">
        <f t="shared" si="232"/>
        <v/>
      </c>
      <c r="Q2478" s="114" t="str">
        <f t="shared" si="233"/>
        <v/>
      </c>
      <c r="R2478" s="82"/>
      <c r="S2478" s="81"/>
      <c r="T2478" s="81"/>
      <c r="U2478" s="81"/>
    </row>
    <row r="2479" s="72" customFormat="1" customHeight="1" spans="2:21">
      <c r="B2479" s="73"/>
      <c r="C2479" s="74"/>
      <c r="D2479" s="74"/>
      <c r="E2479" s="74"/>
      <c r="F2479" s="75"/>
      <c r="G2479" s="76"/>
      <c r="H2479" s="77"/>
      <c r="I2479" s="108" t="str">
        <f>IF(B2479="","",_xlfn.XLOOKUP(N2479,#REF!,#REF!))</f>
        <v/>
      </c>
      <c r="J2479" s="105" t="str">
        <f>IF(B2479="","",_xlfn.XLOOKUP(N2479,#REF!,芝麻工资表!B:B))</f>
        <v/>
      </c>
      <c r="K2479" s="105" t="str">
        <f t="shared" si="228"/>
        <v/>
      </c>
      <c r="L2479" s="105" t="str">
        <f t="shared" si="229"/>
        <v/>
      </c>
      <c r="M2479" s="105" t="str">
        <f>IF(Q2479="","",_xlfn.XLOOKUP(Q2479,立项!W:W,立项!H:H))</f>
        <v/>
      </c>
      <c r="N2479" s="109" t="str">
        <f t="shared" si="230"/>
        <v/>
      </c>
      <c r="O2479" s="109" t="str">
        <f t="shared" si="231"/>
        <v/>
      </c>
      <c r="P2479" s="110" t="str">
        <f t="shared" si="232"/>
        <v/>
      </c>
      <c r="Q2479" s="114" t="str">
        <f t="shared" si="233"/>
        <v/>
      </c>
      <c r="R2479" s="82"/>
      <c r="S2479" s="81"/>
      <c r="T2479" s="81"/>
      <c r="U2479" s="81"/>
    </row>
    <row r="2480" s="72" customFormat="1" customHeight="1" spans="2:21">
      <c r="B2480" s="73"/>
      <c r="C2480" s="74"/>
      <c r="D2480" s="74"/>
      <c r="E2480" s="74"/>
      <c r="F2480" s="75"/>
      <c r="G2480" s="76"/>
      <c r="H2480" s="77"/>
      <c r="I2480" s="108" t="str">
        <f>IF(B2480="","",_xlfn.XLOOKUP(N2480,#REF!,#REF!))</f>
        <v/>
      </c>
      <c r="J2480" s="105" t="str">
        <f>IF(B2480="","",_xlfn.XLOOKUP(N2480,#REF!,芝麻工资表!B:B))</f>
        <v/>
      </c>
      <c r="K2480" s="105" t="str">
        <f t="shared" si="228"/>
        <v/>
      </c>
      <c r="L2480" s="105" t="str">
        <f t="shared" si="229"/>
        <v/>
      </c>
      <c r="M2480" s="105" t="str">
        <f>IF(Q2480="","",_xlfn.XLOOKUP(Q2480,立项!W:W,立项!H:H))</f>
        <v/>
      </c>
      <c r="N2480" s="109" t="str">
        <f t="shared" si="230"/>
        <v/>
      </c>
      <c r="O2480" s="109" t="str">
        <f t="shared" si="231"/>
        <v/>
      </c>
      <c r="P2480" s="110" t="str">
        <f t="shared" si="232"/>
        <v/>
      </c>
      <c r="Q2480" s="114" t="str">
        <f t="shared" si="233"/>
        <v/>
      </c>
      <c r="R2480" s="82"/>
      <c r="S2480" s="81"/>
      <c r="T2480" s="81"/>
      <c r="U2480" s="81"/>
    </row>
    <row r="2481" s="72" customFormat="1" customHeight="1" spans="2:21">
      <c r="B2481" s="73"/>
      <c r="C2481" s="74"/>
      <c r="D2481" s="74"/>
      <c r="E2481" s="74"/>
      <c r="F2481" s="75"/>
      <c r="G2481" s="76"/>
      <c r="H2481" s="77"/>
      <c r="I2481" s="108" t="str">
        <f>IF(B2481="","",_xlfn.XLOOKUP(N2481,#REF!,#REF!))</f>
        <v/>
      </c>
      <c r="J2481" s="105" t="str">
        <f>IF(B2481="","",_xlfn.XLOOKUP(N2481,#REF!,芝麻工资表!B:B))</f>
        <v/>
      </c>
      <c r="K2481" s="105" t="str">
        <f t="shared" si="228"/>
        <v/>
      </c>
      <c r="L2481" s="105" t="str">
        <f t="shared" si="229"/>
        <v/>
      </c>
      <c r="M2481" s="105" t="str">
        <f>IF(Q2481="","",_xlfn.XLOOKUP(Q2481,立项!W:W,立项!H:H))</f>
        <v/>
      </c>
      <c r="N2481" s="109" t="str">
        <f t="shared" si="230"/>
        <v/>
      </c>
      <c r="O2481" s="109" t="str">
        <f t="shared" si="231"/>
        <v/>
      </c>
      <c r="P2481" s="110" t="str">
        <f t="shared" si="232"/>
        <v/>
      </c>
      <c r="Q2481" s="114" t="str">
        <f t="shared" si="233"/>
        <v/>
      </c>
      <c r="R2481" s="82"/>
      <c r="S2481" s="81"/>
      <c r="T2481" s="81"/>
      <c r="U2481" s="81"/>
    </row>
    <row r="2482" s="72" customFormat="1" customHeight="1" spans="2:21">
      <c r="B2482" s="73"/>
      <c r="C2482" s="74"/>
      <c r="D2482" s="74"/>
      <c r="E2482" s="74"/>
      <c r="F2482" s="75"/>
      <c r="G2482" s="76"/>
      <c r="H2482" s="77"/>
      <c r="I2482" s="108" t="str">
        <f>IF(B2482="","",_xlfn.XLOOKUP(N2482,#REF!,#REF!))</f>
        <v/>
      </c>
      <c r="J2482" s="105" t="str">
        <f>IF(B2482="","",_xlfn.XLOOKUP(N2482,#REF!,芝麻工资表!B:B))</f>
        <v/>
      </c>
      <c r="K2482" s="105" t="str">
        <f t="shared" si="228"/>
        <v/>
      </c>
      <c r="L2482" s="105" t="str">
        <f t="shared" si="229"/>
        <v/>
      </c>
      <c r="M2482" s="105" t="str">
        <f>IF(Q2482="","",_xlfn.XLOOKUP(Q2482,立项!W:W,立项!H:H))</f>
        <v/>
      </c>
      <c r="N2482" s="109" t="str">
        <f t="shared" si="230"/>
        <v/>
      </c>
      <c r="O2482" s="109" t="str">
        <f t="shared" si="231"/>
        <v/>
      </c>
      <c r="P2482" s="110" t="str">
        <f t="shared" si="232"/>
        <v/>
      </c>
      <c r="Q2482" s="114" t="str">
        <f t="shared" si="233"/>
        <v/>
      </c>
      <c r="R2482" s="82"/>
      <c r="S2482" s="81"/>
      <c r="T2482" s="81"/>
      <c r="U2482" s="81"/>
    </row>
    <row r="2483" s="72" customFormat="1" customHeight="1" spans="2:21">
      <c r="B2483" s="73"/>
      <c r="C2483" s="74"/>
      <c r="D2483" s="74"/>
      <c r="E2483" s="74"/>
      <c r="F2483" s="75"/>
      <c r="G2483" s="76"/>
      <c r="H2483" s="77"/>
      <c r="I2483" s="108" t="str">
        <f>IF(B2483="","",_xlfn.XLOOKUP(N2483,#REF!,#REF!))</f>
        <v/>
      </c>
      <c r="J2483" s="105" t="str">
        <f>IF(B2483="","",_xlfn.XLOOKUP(N2483,#REF!,芝麻工资表!B:B))</f>
        <v/>
      </c>
      <c r="K2483" s="105" t="str">
        <f t="shared" si="228"/>
        <v/>
      </c>
      <c r="L2483" s="105" t="str">
        <f t="shared" si="229"/>
        <v/>
      </c>
      <c r="M2483" s="105" t="str">
        <f>IF(Q2483="","",_xlfn.XLOOKUP(Q2483,立项!W:W,立项!H:H))</f>
        <v/>
      </c>
      <c r="N2483" s="109" t="str">
        <f t="shared" si="230"/>
        <v/>
      </c>
      <c r="O2483" s="109" t="str">
        <f t="shared" si="231"/>
        <v/>
      </c>
      <c r="P2483" s="110" t="str">
        <f t="shared" si="232"/>
        <v/>
      </c>
      <c r="Q2483" s="114" t="str">
        <f t="shared" si="233"/>
        <v/>
      </c>
      <c r="R2483" s="82"/>
      <c r="S2483" s="81"/>
      <c r="T2483" s="81"/>
      <c r="U2483" s="81"/>
    </row>
    <row r="2484" s="72" customFormat="1" customHeight="1" spans="2:21">
      <c r="B2484" s="73"/>
      <c r="C2484" s="74"/>
      <c r="D2484" s="74"/>
      <c r="E2484" s="74"/>
      <c r="F2484" s="75"/>
      <c r="G2484" s="76"/>
      <c r="H2484" s="77"/>
      <c r="I2484" s="108" t="str">
        <f>IF(B2484="","",_xlfn.XLOOKUP(N2484,#REF!,#REF!))</f>
        <v/>
      </c>
      <c r="J2484" s="105" t="str">
        <f>IF(B2484="","",_xlfn.XLOOKUP(N2484,#REF!,芝麻工资表!B:B))</f>
        <v/>
      </c>
      <c r="K2484" s="105" t="str">
        <f t="shared" si="228"/>
        <v/>
      </c>
      <c r="L2484" s="105" t="str">
        <f t="shared" si="229"/>
        <v/>
      </c>
      <c r="M2484" s="105" t="str">
        <f>IF(Q2484="","",_xlfn.XLOOKUP(Q2484,立项!W:W,立项!H:H))</f>
        <v/>
      </c>
      <c r="N2484" s="109" t="str">
        <f t="shared" si="230"/>
        <v/>
      </c>
      <c r="O2484" s="109" t="str">
        <f t="shared" si="231"/>
        <v/>
      </c>
      <c r="P2484" s="110" t="str">
        <f t="shared" si="232"/>
        <v/>
      </c>
      <c r="Q2484" s="114" t="str">
        <f t="shared" si="233"/>
        <v/>
      </c>
      <c r="R2484" s="82"/>
      <c r="S2484" s="81"/>
      <c r="T2484" s="81"/>
      <c r="U2484" s="81"/>
    </row>
    <row r="2485" s="72" customFormat="1" customHeight="1" spans="2:21">
      <c r="B2485" s="73"/>
      <c r="C2485" s="74"/>
      <c r="D2485" s="74"/>
      <c r="E2485" s="74"/>
      <c r="F2485" s="75"/>
      <c r="G2485" s="76"/>
      <c r="H2485" s="77"/>
      <c r="I2485" s="108" t="str">
        <f>IF(B2485="","",_xlfn.XLOOKUP(N2485,#REF!,#REF!))</f>
        <v/>
      </c>
      <c r="J2485" s="105" t="str">
        <f>IF(B2485="","",_xlfn.XLOOKUP(N2485,#REF!,芝麻工资表!B:B))</f>
        <v/>
      </c>
      <c r="K2485" s="105" t="str">
        <f t="shared" si="228"/>
        <v/>
      </c>
      <c r="L2485" s="105" t="str">
        <f t="shared" si="229"/>
        <v/>
      </c>
      <c r="M2485" s="105" t="str">
        <f>IF(Q2485="","",_xlfn.XLOOKUP(Q2485,立项!W:W,立项!H:H))</f>
        <v/>
      </c>
      <c r="N2485" s="109" t="str">
        <f t="shared" si="230"/>
        <v/>
      </c>
      <c r="O2485" s="109" t="str">
        <f t="shared" si="231"/>
        <v/>
      </c>
      <c r="P2485" s="110" t="str">
        <f t="shared" si="232"/>
        <v/>
      </c>
      <c r="Q2485" s="114" t="str">
        <f t="shared" si="233"/>
        <v/>
      </c>
      <c r="R2485" s="82"/>
      <c r="S2485" s="81"/>
      <c r="T2485" s="81"/>
      <c r="U2485" s="81"/>
    </row>
    <row r="2486" s="72" customFormat="1" customHeight="1" spans="2:21">
      <c r="B2486" s="73"/>
      <c r="C2486" s="74"/>
      <c r="D2486" s="74"/>
      <c r="E2486" s="74"/>
      <c r="F2486" s="75"/>
      <c r="G2486" s="76"/>
      <c r="H2486" s="77"/>
      <c r="I2486" s="108" t="str">
        <f>IF(B2486="","",_xlfn.XLOOKUP(N2486,#REF!,#REF!))</f>
        <v/>
      </c>
      <c r="J2486" s="105" t="str">
        <f>IF(B2486="","",_xlfn.XLOOKUP(N2486,#REF!,芝麻工资表!B:B))</f>
        <v/>
      </c>
      <c r="K2486" s="105" t="str">
        <f t="shared" si="228"/>
        <v/>
      </c>
      <c r="L2486" s="105" t="str">
        <f t="shared" si="229"/>
        <v/>
      </c>
      <c r="M2486" s="105" t="str">
        <f>IF(Q2486="","",_xlfn.XLOOKUP(Q2486,立项!W:W,立项!H:H))</f>
        <v/>
      </c>
      <c r="N2486" s="109" t="str">
        <f t="shared" si="230"/>
        <v/>
      </c>
      <c r="O2486" s="109" t="str">
        <f t="shared" si="231"/>
        <v/>
      </c>
      <c r="P2486" s="110" t="str">
        <f t="shared" si="232"/>
        <v/>
      </c>
      <c r="Q2486" s="114" t="str">
        <f t="shared" si="233"/>
        <v/>
      </c>
      <c r="R2486" s="82"/>
      <c r="S2486" s="81"/>
      <c r="T2486" s="81"/>
      <c r="U2486" s="81"/>
    </row>
    <row r="2487" s="72" customFormat="1" customHeight="1" spans="2:21">
      <c r="B2487" s="73"/>
      <c r="C2487" s="74"/>
      <c r="D2487" s="74"/>
      <c r="E2487" s="74"/>
      <c r="F2487" s="75"/>
      <c r="G2487" s="76"/>
      <c r="H2487" s="77"/>
      <c r="I2487" s="108" t="str">
        <f>IF(B2487="","",_xlfn.XLOOKUP(N2487,#REF!,#REF!))</f>
        <v/>
      </c>
      <c r="J2487" s="105" t="str">
        <f>IF(B2487="","",_xlfn.XLOOKUP(N2487,#REF!,芝麻工资表!B:B))</f>
        <v/>
      </c>
      <c r="K2487" s="105" t="str">
        <f t="shared" si="228"/>
        <v/>
      </c>
      <c r="L2487" s="105" t="str">
        <f t="shared" si="229"/>
        <v/>
      </c>
      <c r="M2487" s="105" t="str">
        <f>IF(Q2487="","",_xlfn.XLOOKUP(Q2487,立项!W:W,立项!H:H))</f>
        <v/>
      </c>
      <c r="N2487" s="109" t="str">
        <f t="shared" si="230"/>
        <v/>
      </c>
      <c r="O2487" s="109" t="str">
        <f t="shared" si="231"/>
        <v/>
      </c>
      <c r="P2487" s="110" t="str">
        <f t="shared" si="232"/>
        <v/>
      </c>
      <c r="Q2487" s="114" t="str">
        <f t="shared" si="233"/>
        <v/>
      </c>
      <c r="R2487" s="82"/>
      <c r="S2487" s="81"/>
      <c r="T2487" s="81"/>
      <c r="U2487" s="81"/>
    </row>
    <row r="2488" s="72" customFormat="1" customHeight="1" spans="2:21">
      <c r="B2488" s="73"/>
      <c r="C2488" s="74"/>
      <c r="D2488" s="74"/>
      <c r="E2488" s="74"/>
      <c r="F2488" s="75"/>
      <c r="G2488" s="76"/>
      <c r="H2488" s="77"/>
      <c r="I2488" s="108" t="str">
        <f>IF(B2488="","",_xlfn.XLOOKUP(N2488,#REF!,#REF!))</f>
        <v/>
      </c>
      <c r="J2488" s="105" t="str">
        <f>IF(B2488="","",_xlfn.XLOOKUP(N2488,#REF!,芝麻工资表!B:B))</f>
        <v/>
      </c>
      <c r="K2488" s="105" t="str">
        <f t="shared" si="228"/>
        <v/>
      </c>
      <c r="L2488" s="105" t="str">
        <f t="shared" si="229"/>
        <v/>
      </c>
      <c r="M2488" s="105" t="str">
        <f>IF(Q2488="","",_xlfn.XLOOKUP(Q2488,立项!W:W,立项!H:H))</f>
        <v/>
      </c>
      <c r="N2488" s="109" t="str">
        <f t="shared" si="230"/>
        <v/>
      </c>
      <c r="O2488" s="109" t="str">
        <f t="shared" si="231"/>
        <v/>
      </c>
      <c r="P2488" s="110" t="str">
        <f t="shared" si="232"/>
        <v/>
      </c>
      <c r="Q2488" s="114" t="str">
        <f t="shared" si="233"/>
        <v/>
      </c>
      <c r="R2488" s="82"/>
      <c r="S2488" s="81"/>
      <c r="T2488" s="81"/>
      <c r="U2488" s="81"/>
    </row>
    <row r="2489" s="72" customFormat="1" customHeight="1" spans="2:21">
      <c r="B2489" s="73"/>
      <c r="C2489" s="74"/>
      <c r="D2489" s="74"/>
      <c r="E2489" s="74"/>
      <c r="F2489" s="75"/>
      <c r="G2489" s="76"/>
      <c r="H2489" s="77"/>
      <c r="I2489" s="108" t="str">
        <f>IF(B2489="","",_xlfn.XLOOKUP(N2489,#REF!,#REF!))</f>
        <v/>
      </c>
      <c r="J2489" s="105" t="str">
        <f>IF(B2489="","",_xlfn.XLOOKUP(N2489,#REF!,芝麻工资表!B:B))</f>
        <v/>
      </c>
      <c r="K2489" s="105" t="str">
        <f t="shared" si="228"/>
        <v/>
      </c>
      <c r="L2489" s="105" t="str">
        <f t="shared" si="229"/>
        <v/>
      </c>
      <c r="M2489" s="105" t="str">
        <f>IF(Q2489="","",_xlfn.XLOOKUP(Q2489,立项!W:W,立项!H:H))</f>
        <v/>
      </c>
      <c r="N2489" s="109" t="str">
        <f t="shared" si="230"/>
        <v/>
      </c>
      <c r="O2489" s="109" t="str">
        <f t="shared" si="231"/>
        <v/>
      </c>
      <c r="P2489" s="110" t="str">
        <f t="shared" si="232"/>
        <v/>
      </c>
      <c r="Q2489" s="114" t="str">
        <f t="shared" si="233"/>
        <v/>
      </c>
      <c r="R2489" s="82"/>
      <c r="S2489" s="81"/>
      <c r="T2489" s="81"/>
      <c r="U2489" s="81"/>
    </row>
    <row r="2490" s="72" customFormat="1" customHeight="1" spans="2:21">
      <c r="B2490" s="73"/>
      <c r="C2490" s="74"/>
      <c r="D2490" s="74"/>
      <c r="E2490" s="74"/>
      <c r="F2490" s="75"/>
      <c r="G2490" s="76"/>
      <c r="H2490" s="77"/>
      <c r="I2490" s="108" t="str">
        <f>IF(B2490="","",_xlfn.XLOOKUP(N2490,#REF!,#REF!))</f>
        <v/>
      </c>
      <c r="J2490" s="105" t="str">
        <f>IF(B2490="","",_xlfn.XLOOKUP(N2490,#REF!,芝麻工资表!B:B))</f>
        <v/>
      </c>
      <c r="K2490" s="105" t="str">
        <f t="shared" si="228"/>
        <v/>
      </c>
      <c r="L2490" s="105" t="str">
        <f t="shared" si="229"/>
        <v/>
      </c>
      <c r="M2490" s="105" t="str">
        <f>IF(Q2490="","",_xlfn.XLOOKUP(Q2490,立项!W:W,立项!H:H))</f>
        <v/>
      </c>
      <c r="N2490" s="109" t="str">
        <f t="shared" si="230"/>
        <v/>
      </c>
      <c r="O2490" s="109" t="str">
        <f t="shared" si="231"/>
        <v/>
      </c>
      <c r="P2490" s="110" t="str">
        <f t="shared" si="232"/>
        <v/>
      </c>
      <c r="Q2490" s="114" t="str">
        <f t="shared" si="233"/>
        <v/>
      </c>
      <c r="R2490" s="82"/>
      <c r="S2490" s="81"/>
      <c r="T2490" s="81"/>
      <c r="U2490" s="81"/>
    </row>
    <row r="2491" s="72" customFormat="1" customHeight="1" spans="2:21">
      <c r="B2491" s="73"/>
      <c r="C2491" s="74"/>
      <c r="D2491" s="74"/>
      <c r="E2491" s="74"/>
      <c r="F2491" s="75"/>
      <c r="G2491" s="76"/>
      <c r="H2491" s="77"/>
      <c r="I2491" s="108" t="str">
        <f>IF(B2491="","",_xlfn.XLOOKUP(N2491,#REF!,#REF!))</f>
        <v/>
      </c>
      <c r="J2491" s="105" t="str">
        <f>IF(B2491="","",_xlfn.XLOOKUP(N2491,#REF!,芝麻工资表!B:B))</f>
        <v/>
      </c>
      <c r="K2491" s="105" t="str">
        <f t="shared" si="228"/>
        <v/>
      </c>
      <c r="L2491" s="105" t="str">
        <f t="shared" si="229"/>
        <v/>
      </c>
      <c r="M2491" s="105" t="str">
        <f>IF(Q2491="","",_xlfn.XLOOKUP(Q2491,立项!W:W,立项!H:H))</f>
        <v/>
      </c>
      <c r="N2491" s="109" t="str">
        <f t="shared" si="230"/>
        <v/>
      </c>
      <c r="O2491" s="109" t="str">
        <f t="shared" si="231"/>
        <v/>
      </c>
      <c r="P2491" s="110" t="str">
        <f t="shared" si="232"/>
        <v/>
      </c>
      <c r="Q2491" s="114" t="str">
        <f t="shared" si="233"/>
        <v/>
      </c>
      <c r="R2491" s="82"/>
      <c r="S2491" s="81"/>
      <c r="T2491" s="81"/>
      <c r="U2491" s="81"/>
    </row>
    <row r="2492" s="72" customFormat="1" customHeight="1" spans="2:21">
      <c r="B2492" s="73"/>
      <c r="C2492" s="74"/>
      <c r="D2492" s="74"/>
      <c r="E2492" s="74"/>
      <c r="F2492" s="75"/>
      <c r="G2492" s="76"/>
      <c r="H2492" s="77"/>
      <c r="I2492" s="108" t="str">
        <f>IF(B2492="","",_xlfn.XLOOKUP(N2492,#REF!,#REF!))</f>
        <v/>
      </c>
      <c r="J2492" s="105" t="str">
        <f>IF(B2492="","",_xlfn.XLOOKUP(N2492,#REF!,芝麻工资表!B:B))</f>
        <v/>
      </c>
      <c r="K2492" s="105" t="str">
        <f t="shared" si="228"/>
        <v/>
      </c>
      <c r="L2492" s="105" t="str">
        <f t="shared" si="229"/>
        <v/>
      </c>
      <c r="M2492" s="105" t="str">
        <f>IF(Q2492="","",_xlfn.XLOOKUP(Q2492,立项!W:W,立项!H:H))</f>
        <v/>
      </c>
      <c r="N2492" s="109" t="str">
        <f t="shared" si="230"/>
        <v/>
      </c>
      <c r="O2492" s="109" t="str">
        <f t="shared" si="231"/>
        <v/>
      </c>
      <c r="P2492" s="110" t="str">
        <f t="shared" si="232"/>
        <v/>
      </c>
      <c r="Q2492" s="114" t="str">
        <f t="shared" si="233"/>
        <v/>
      </c>
      <c r="R2492" s="82"/>
      <c r="S2492" s="81"/>
      <c r="T2492" s="81"/>
      <c r="U2492" s="81"/>
    </row>
    <row r="2493" s="72" customFormat="1" customHeight="1" spans="2:21">
      <c r="B2493" s="73"/>
      <c r="C2493" s="74"/>
      <c r="D2493" s="74"/>
      <c r="E2493" s="74"/>
      <c r="F2493" s="75"/>
      <c r="G2493" s="76"/>
      <c r="H2493" s="77"/>
      <c r="I2493" s="108" t="str">
        <f>IF(B2493="","",_xlfn.XLOOKUP(N2493,#REF!,#REF!))</f>
        <v/>
      </c>
      <c r="J2493" s="105" t="str">
        <f>IF(B2493="","",_xlfn.XLOOKUP(N2493,#REF!,芝麻工资表!B:B))</f>
        <v/>
      </c>
      <c r="K2493" s="105" t="str">
        <f t="shared" si="228"/>
        <v/>
      </c>
      <c r="L2493" s="105" t="str">
        <f t="shared" si="229"/>
        <v/>
      </c>
      <c r="M2493" s="105" t="str">
        <f>IF(Q2493="","",_xlfn.XLOOKUP(Q2493,立项!W:W,立项!H:H))</f>
        <v/>
      </c>
      <c r="N2493" s="109" t="str">
        <f t="shared" si="230"/>
        <v/>
      </c>
      <c r="O2493" s="109" t="str">
        <f t="shared" si="231"/>
        <v/>
      </c>
      <c r="P2493" s="110" t="str">
        <f t="shared" si="232"/>
        <v/>
      </c>
      <c r="Q2493" s="114" t="str">
        <f t="shared" si="233"/>
        <v/>
      </c>
      <c r="R2493" s="82"/>
      <c r="S2493" s="81"/>
      <c r="T2493" s="81"/>
      <c r="U2493" s="81"/>
    </row>
    <row r="2494" s="72" customFormat="1" customHeight="1" spans="2:21">
      <c r="B2494" s="73"/>
      <c r="C2494" s="74"/>
      <c r="D2494" s="74"/>
      <c r="E2494" s="74"/>
      <c r="F2494" s="75"/>
      <c r="G2494" s="76"/>
      <c r="H2494" s="77"/>
      <c r="I2494" s="108" t="str">
        <f>IF(B2494="","",_xlfn.XLOOKUP(N2494,#REF!,#REF!))</f>
        <v/>
      </c>
      <c r="J2494" s="105" t="str">
        <f>IF(B2494="","",_xlfn.XLOOKUP(N2494,#REF!,芝麻工资表!B:B))</f>
        <v/>
      </c>
      <c r="K2494" s="105" t="str">
        <f t="shared" si="228"/>
        <v/>
      </c>
      <c r="L2494" s="105" t="str">
        <f t="shared" si="229"/>
        <v/>
      </c>
      <c r="M2494" s="105" t="str">
        <f>IF(Q2494="","",_xlfn.XLOOKUP(Q2494,立项!W:W,立项!H:H))</f>
        <v/>
      </c>
      <c r="N2494" s="109" t="str">
        <f t="shared" si="230"/>
        <v/>
      </c>
      <c r="O2494" s="109" t="str">
        <f t="shared" si="231"/>
        <v/>
      </c>
      <c r="P2494" s="110" t="str">
        <f t="shared" si="232"/>
        <v/>
      </c>
      <c r="Q2494" s="114" t="str">
        <f t="shared" si="233"/>
        <v/>
      </c>
      <c r="R2494" s="82"/>
      <c r="S2494" s="81"/>
      <c r="T2494" s="81"/>
      <c r="U2494" s="81"/>
    </row>
    <row r="2495" s="72" customFormat="1" customHeight="1" spans="2:21">
      <c r="B2495" s="73"/>
      <c r="C2495" s="74"/>
      <c r="D2495" s="74"/>
      <c r="E2495" s="74"/>
      <c r="F2495" s="75"/>
      <c r="G2495" s="76"/>
      <c r="H2495" s="77"/>
      <c r="I2495" s="108" t="str">
        <f>IF(B2495="","",_xlfn.XLOOKUP(N2495,#REF!,#REF!))</f>
        <v/>
      </c>
      <c r="J2495" s="105" t="str">
        <f>IF(B2495="","",_xlfn.XLOOKUP(N2495,#REF!,芝麻工资表!B:B))</f>
        <v/>
      </c>
      <c r="K2495" s="105" t="str">
        <f t="shared" si="228"/>
        <v/>
      </c>
      <c r="L2495" s="105" t="str">
        <f t="shared" si="229"/>
        <v/>
      </c>
      <c r="M2495" s="105" t="str">
        <f>IF(Q2495="","",_xlfn.XLOOKUP(Q2495,立项!W:W,立项!H:H))</f>
        <v/>
      </c>
      <c r="N2495" s="109" t="str">
        <f t="shared" si="230"/>
        <v/>
      </c>
      <c r="O2495" s="109" t="str">
        <f t="shared" si="231"/>
        <v/>
      </c>
      <c r="P2495" s="110" t="str">
        <f t="shared" si="232"/>
        <v/>
      </c>
      <c r="Q2495" s="114" t="str">
        <f t="shared" si="233"/>
        <v/>
      </c>
      <c r="R2495" s="82"/>
      <c r="S2495" s="81"/>
      <c r="T2495" s="81"/>
      <c r="U2495" s="81"/>
    </row>
    <row r="2496" s="72" customFormat="1" customHeight="1" spans="2:21">
      <c r="B2496" s="73"/>
      <c r="C2496" s="74"/>
      <c r="D2496" s="74"/>
      <c r="E2496" s="74"/>
      <c r="F2496" s="75"/>
      <c r="G2496" s="76"/>
      <c r="H2496" s="77"/>
      <c r="I2496" s="108" t="str">
        <f>IF(B2496="","",_xlfn.XLOOKUP(N2496,#REF!,#REF!))</f>
        <v/>
      </c>
      <c r="J2496" s="105" t="str">
        <f>IF(B2496="","",_xlfn.XLOOKUP(N2496,#REF!,芝麻工资表!B:B))</f>
        <v/>
      </c>
      <c r="K2496" s="105" t="str">
        <f t="shared" si="228"/>
        <v/>
      </c>
      <c r="L2496" s="105" t="str">
        <f t="shared" si="229"/>
        <v/>
      </c>
      <c r="M2496" s="105" t="str">
        <f>IF(Q2496="","",_xlfn.XLOOKUP(Q2496,立项!W:W,立项!H:H))</f>
        <v/>
      </c>
      <c r="N2496" s="109" t="str">
        <f t="shared" si="230"/>
        <v/>
      </c>
      <c r="O2496" s="109" t="str">
        <f t="shared" si="231"/>
        <v/>
      </c>
      <c r="P2496" s="110" t="str">
        <f t="shared" si="232"/>
        <v/>
      </c>
      <c r="Q2496" s="114" t="str">
        <f t="shared" si="233"/>
        <v/>
      </c>
      <c r="R2496" s="82"/>
      <c r="S2496" s="81"/>
      <c r="T2496" s="81"/>
      <c r="U2496" s="81"/>
    </row>
    <row r="2497" s="72" customFormat="1" customHeight="1" spans="2:21">
      <c r="B2497" s="73"/>
      <c r="C2497" s="74"/>
      <c r="D2497" s="74"/>
      <c r="E2497" s="74"/>
      <c r="F2497" s="75"/>
      <c r="G2497" s="76"/>
      <c r="H2497" s="77"/>
      <c r="I2497" s="108" t="str">
        <f>IF(B2497="","",_xlfn.XLOOKUP(N2497,#REF!,#REF!))</f>
        <v/>
      </c>
      <c r="J2497" s="105" t="str">
        <f>IF(B2497="","",_xlfn.XLOOKUP(N2497,#REF!,芝麻工资表!B:B))</f>
        <v/>
      </c>
      <c r="K2497" s="105" t="str">
        <f t="shared" si="228"/>
        <v/>
      </c>
      <c r="L2497" s="105" t="str">
        <f t="shared" si="229"/>
        <v/>
      </c>
      <c r="M2497" s="105" t="str">
        <f>IF(Q2497="","",_xlfn.XLOOKUP(Q2497,立项!W:W,立项!H:H))</f>
        <v/>
      </c>
      <c r="N2497" s="109" t="str">
        <f t="shared" si="230"/>
        <v/>
      </c>
      <c r="O2497" s="109" t="str">
        <f t="shared" si="231"/>
        <v/>
      </c>
      <c r="P2497" s="110" t="str">
        <f t="shared" si="232"/>
        <v/>
      </c>
      <c r="Q2497" s="114" t="str">
        <f t="shared" si="233"/>
        <v/>
      </c>
      <c r="R2497" s="82"/>
      <c r="S2497" s="81"/>
      <c r="T2497" s="81"/>
      <c r="U2497" s="81"/>
    </row>
    <row r="2498" s="72" customFormat="1" customHeight="1" spans="2:21">
      <c r="B2498" s="73"/>
      <c r="C2498" s="74"/>
      <c r="D2498" s="74"/>
      <c r="E2498" s="74"/>
      <c r="F2498" s="75"/>
      <c r="G2498" s="76"/>
      <c r="H2498" s="77"/>
      <c r="I2498" s="108" t="str">
        <f>IF(B2498="","",_xlfn.XLOOKUP(N2498,#REF!,#REF!))</f>
        <v/>
      </c>
      <c r="J2498" s="105" t="str">
        <f>IF(B2498="","",_xlfn.XLOOKUP(N2498,#REF!,芝麻工资表!B:B))</f>
        <v/>
      </c>
      <c r="K2498" s="105" t="str">
        <f t="shared" ref="K2498:K2561" si="234">IF(F2498="","",F2498-L2498)</f>
        <v/>
      </c>
      <c r="L2498" s="105" t="str">
        <f t="shared" ref="L2498:L2561" si="235">IF(F2498="","",F2498*G2498/(1+G2498))</f>
        <v/>
      </c>
      <c r="M2498" s="105" t="str">
        <f>IF(Q2498="","",_xlfn.XLOOKUP(Q2498,立项!W:W,立项!H:H))</f>
        <v/>
      </c>
      <c r="N2498" s="109" t="str">
        <f t="shared" ref="N2498:N2561" si="236">IF(H2498="","",LEFT(B2498,7))</f>
        <v/>
      </c>
      <c r="O2498" s="109" t="str">
        <f t="shared" ref="O2498:O2561" si="237">IF(H2498="","",MONTH(H2498))</f>
        <v/>
      </c>
      <c r="P2498" s="110" t="str">
        <f t="shared" ref="P2498:P2561" si="238">IF(H2498="","",DAY(H2498))</f>
        <v/>
      </c>
      <c r="Q2498" s="114" t="str">
        <f t="shared" ref="Q2498:Q2561" si="239">IF(B2498="","",MID(B2498,9,16))</f>
        <v/>
      </c>
      <c r="R2498" s="82"/>
      <c r="S2498" s="81"/>
      <c r="T2498" s="81"/>
      <c r="U2498" s="81"/>
    </row>
    <row r="2499" s="72" customFormat="1" customHeight="1" spans="2:21">
      <c r="B2499" s="73"/>
      <c r="C2499" s="74"/>
      <c r="D2499" s="74"/>
      <c r="E2499" s="74"/>
      <c r="F2499" s="75"/>
      <c r="G2499" s="76"/>
      <c r="H2499" s="77"/>
      <c r="I2499" s="108" t="str">
        <f>IF(B2499="","",_xlfn.XLOOKUP(N2499,#REF!,#REF!))</f>
        <v/>
      </c>
      <c r="J2499" s="105" t="str">
        <f>IF(B2499="","",_xlfn.XLOOKUP(N2499,#REF!,芝麻工资表!B:B))</f>
        <v/>
      </c>
      <c r="K2499" s="105" t="str">
        <f t="shared" si="234"/>
        <v/>
      </c>
      <c r="L2499" s="105" t="str">
        <f t="shared" si="235"/>
        <v/>
      </c>
      <c r="M2499" s="105" t="str">
        <f>IF(Q2499="","",_xlfn.XLOOKUP(Q2499,立项!W:W,立项!H:H))</f>
        <v/>
      </c>
      <c r="N2499" s="109" t="str">
        <f t="shared" si="236"/>
        <v/>
      </c>
      <c r="O2499" s="109" t="str">
        <f t="shared" si="237"/>
        <v/>
      </c>
      <c r="P2499" s="110" t="str">
        <f t="shared" si="238"/>
        <v/>
      </c>
      <c r="Q2499" s="114" t="str">
        <f t="shared" si="239"/>
        <v/>
      </c>
      <c r="R2499" s="82"/>
      <c r="S2499" s="81"/>
      <c r="T2499" s="81"/>
      <c r="U2499" s="81"/>
    </row>
    <row r="2500" s="72" customFormat="1" customHeight="1" spans="2:21">
      <c r="B2500" s="73"/>
      <c r="C2500" s="74"/>
      <c r="D2500" s="74"/>
      <c r="E2500" s="74"/>
      <c r="F2500" s="75"/>
      <c r="G2500" s="76"/>
      <c r="H2500" s="77"/>
      <c r="I2500" s="108" t="str">
        <f>IF(B2500="","",_xlfn.XLOOKUP(N2500,#REF!,#REF!))</f>
        <v/>
      </c>
      <c r="J2500" s="105" t="str">
        <f>IF(B2500="","",_xlfn.XLOOKUP(N2500,#REF!,芝麻工资表!B:B))</f>
        <v/>
      </c>
      <c r="K2500" s="105" t="str">
        <f t="shared" si="234"/>
        <v/>
      </c>
      <c r="L2500" s="105" t="str">
        <f t="shared" si="235"/>
        <v/>
      </c>
      <c r="M2500" s="105" t="str">
        <f>IF(Q2500="","",_xlfn.XLOOKUP(Q2500,立项!W:W,立项!H:H))</f>
        <v/>
      </c>
      <c r="N2500" s="109" t="str">
        <f t="shared" si="236"/>
        <v/>
      </c>
      <c r="O2500" s="109" t="str">
        <f t="shared" si="237"/>
        <v/>
      </c>
      <c r="P2500" s="110" t="str">
        <f t="shared" si="238"/>
        <v/>
      </c>
      <c r="Q2500" s="114" t="str">
        <f t="shared" si="239"/>
        <v/>
      </c>
      <c r="R2500" s="82"/>
      <c r="S2500" s="81"/>
      <c r="T2500" s="81"/>
      <c r="U2500" s="81"/>
    </row>
    <row r="2501" s="72" customFormat="1" customHeight="1" spans="2:21">
      <c r="B2501" s="73"/>
      <c r="C2501" s="74"/>
      <c r="D2501" s="74"/>
      <c r="E2501" s="74"/>
      <c r="F2501" s="75"/>
      <c r="G2501" s="76"/>
      <c r="H2501" s="77"/>
      <c r="I2501" s="108" t="str">
        <f>IF(B2501="","",_xlfn.XLOOKUP(N2501,#REF!,#REF!))</f>
        <v/>
      </c>
      <c r="J2501" s="105" t="str">
        <f>IF(B2501="","",_xlfn.XLOOKUP(N2501,#REF!,芝麻工资表!B:B))</f>
        <v/>
      </c>
      <c r="K2501" s="105" t="str">
        <f t="shared" si="234"/>
        <v/>
      </c>
      <c r="L2501" s="105" t="str">
        <f t="shared" si="235"/>
        <v/>
      </c>
      <c r="M2501" s="105" t="str">
        <f>IF(Q2501="","",_xlfn.XLOOKUP(Q2501,立项!W:W,立项!H:H))</f>
        <v/>
      </c>
      <c r="N2501" s="109" t="str">
        <f t="shared" si="236"/>
        <v/>
      </c>
      <c r="O2501" s="109" t="str">
        <f t="shared" si="237"/>
        <v/>
      </c>
      <c r="P2501" s="110" t="str">
        <f t="shared" si="238"/>
        <v/>
      </c>
      <c r="Q2501" s="114" t="str">
        <f t="shared" si="239"/>
        <v/>
      </c>
      <c r="R2501" s="82"/>
      <c r="S2501" s="81"/>
      <c r="T2501" s="81"/>
      <c r="U2501" s="81"/>
    </row>
    <row r="2502" s="72" customFormat="1" customHeight="1" spans="2:21">
      <c r="B2502" s="73"/>
      <c r="C2502" s="74"/>
      <c r="D2502" s="74"/>
      <c r="E2502" s="74"/>
      <c r="F2502" s="75"/>
      <c r="G2502" s="76"/>
      <c r="H2502" s="77"/>
      <c r="I2502" s="108" t="str">
        <f>IF(B2502="","",_xlfn.XLOOKUP(N2502,#REF!,#REF!))</f>
        <v/>
      </c>
      <c r="J2502" s="105" t="str">
        <f>IF(B2502="","",_xlfn.XLOOKUP(N2502,#REF!,芝麻工资表!B:B))</f>
        <v/>
      </c>
      <c r="K2502" s="105" t="str">
        <f t="shared" si="234"/>
        <v/>
      </c>
      <c r="L2502" s="105" t="str">
        <f t="shared" si="235"/>
        <v/>
      </c>
      <c r="M2502" s="105" t="str">
        <f>IF(Q2502="","",_xlfn.XLOOKUP(Q2502,立项!W:W,立项!H:H))</f>
        <v/>
      </c>
      <c r="N2502" s="109" t="str">
        <f t="shared" si="236"/>
        <v/>
      </c>
      <c r="O2502" s="109" t="str">
        <f t="shared" si="237"/>
        <v/>
      </c>
      <c r="P2502" s="110" t="str">
        <f t="shared" si="238"/>
        <v/>
      </c>
      <c r="Q2502" s="114" t="str">
        <f t="shared" si="239"/>
        <v/>
      </c>
      <c r="R2502" s="82"/>
      <c r="S2502" s="81"/>
      <c r="T2502" s="81"/>
      <c r="U2502" s="81"/>
    </row>
    <row r="2503" s="72" customFormat="1" customHeight="1" spans="2:21">
      <c r="B2503" s="73"/>
      <c r="C2503" s="74"/>
      <c r="D2503" s="74"/>
      <c r="E2503" s="74"/>
      <c r="F2503" s="75"/>
      <c r="G2503" s="76"/>
      <c r="H2503" s="77"/>
      <c r="I2503" s="108" t="str">
        <f>IF(B2503="","",_xlfn.XLOOKUP(N2503,#REF!,#REF!))</f>
        <v/>
      </c>
      <c r="J2503" s="105" t="str">
        <f>IF(B2503="","",_xlfn.XLOOKUP(N2503,#REF!,芝麻工资表!B:B))</f>
        <v/>
      </c>
      <c r="K2503" s="105" t="str">
        <f t="shared" si="234"/>
        <v/>
      </c>
      <c r="L2503" s="105" t="str">
        <f t="shared" si="235"/>
        <v/>
      </c>
      <c r="M2503" s="105" t="str">
        <f>IF(Q2503="","",_xlfn.XLOOKUP(Q2503,立项!W:W,立项!H:H))</f>
        <v/>
      </c>
      <c r="N2503" s="109" t="str">
        <f t="shared" si="236"/>
        <v/>
      </c>
      <c r="O2503" s="109" t="str">
        <f t="shared" si="237"/>
        <v/>
      </c>
      <c r="P2503" s="110" t="str">
        <f t="shared" si="238"/>
        <v/>
      </c>
      <c r="Q2503" s="114" t="str">
        <f t="shared" si="239"/>
        <v/>
      </c>
      <c r="R2503" s="82"/>
      <c r="S2503" s="81"/>
      <c r="T2503" s="81"/>
      <c r="U2503" s="81"/>
    </row>
    <row r="2504" s="72" customFormat="1" customHeight="1" spans="2:21">
      <c r="B2504" s="73"/>
      <c r="C2504" s="74"/>
      <c r="D2504" s="74"/>
      <c r="E2504" s="74"/>
      <c r="F2504" s="75"/>
      <c r="G2504" s="76"/>
      <c r="H2504" s="77"/>
      <c r="I2504" s="108" t="str">
        <f>IF(B2504="","",_xlfn.XLOOKUP(N2504,#REF!,#REF!))</f>
        <v/>
      </c>
      <c r="J2504" s="105" t="str">
        <f>IF(B2504="","",_xlfn.XLOOKUP(N2504,#REF!,芝麻工资表!B:B))</f>
        <v/>
      </c>
      <c r="K2504" s="105" t="str">
        <f t="shared" si="234"/>
        <v/>
      </c>
      <c r="L2504" s="105" t="str">
        <f t="shared" si="235"/>
        <v/>
      </c>
      <c r="M2504" s="105" t="str">
        <f>IF(Q2504="","",_xlfn.XLOOKUP(Q2504,立项!W:W,立项!H:H))</f>
        <v/>
      </c>
      <c r="N2504" s="109" t="str">
        <f t="shared" si="236"/>
        <v/>
      </c>
      <c r="O2504" s="109" t="str">
        <f t="shared" si="237"/>
        <v/>
      </c>
      <c r="P2504" s="110" t="str">
        <f t="shared" si="238"/>
        <v/>
      </c>
      <c r="Q2504" s="114" t="str">
        <f t="shared" si="239"/>
        <v/>
      </c>
      <c r="R2504" s="82"/>
      <c r="S2504" s="81"/>
      <c r="T2504" s="81"/>
      <c r="U2504" s="81"/>
    </row>
    <row r="2505" s="72" customFormat="1" customHeight="1" spans="2:21">
      <c r="B2505" s="73"/>
      <c r="C2505" s="74"/>
      <c r="D2505" s="74"/>
      <c r="E2505" s="74"/>
      <c r="F2505" s="75"/>
      <c r="G2505" s="76"/>
      <c r="H2505" s="77"/>
      <c r="I2505" s="108" t="str">
        <f>IF(B2505="","",_xlfn.XLOOKUP(N2505,#REF!,#REF!))</f>
        <v/>
      </c>
      <c r="J2505" s="105" t="str">
        <f>IF(B2505="","",_xlfn.XLOOKUP(N2505,#REF!,芝麻工资表!B:B))</f>
        <v/>
      </c>
      <c r="K2505" s="105" t="str">
        <f t="shared" si="234"/>
        <v/>
      </c>
      <c r="L2505" s="105" t="str">
        <f t="shared" si="235"/>
        <v/>
      </c>
      <c r="M2505" s="105" t="str">
        <f>IF(Q2505="","",_xlfn.XLOOKUP(Q2505,立项!W:W,立项!H:H))</f>
        <v/>
      </c>
      <c r="N2505" s="109" t="str">
        <f t="shared" si="236"/>
        <v/>
      </c>
      <c r="O2505" s="109" t="str">
        <f t="shared" si="237"/>
        <v/>
      </c>
      <c r="P2505" s="110" t="str">
        <f t="shared" si="238"/>
        <v/>
      </c>
      <c r="Q2505" s="114" t="str">
        <f t="shared" si="239"/>
        <v/>
      </c>
      <c r="R2505" s="82"/>
      <c r="S2505" s="81"/>
      <c r="T2505" s="81"/>
      <c r="U2505" s="81"/>
    </row>
    <row r="2506" s="72" customFormat="1" customHeight="1" spans="2:21">
      <c r="B2506" s="73"/>
      <c r="C2506" s="74"/>
      <c r="D2506" s="74"/>
      <c r="E2506" s="74"/>
      <c r="F2506" s="75"/>
      <c r="G2506" s="76"/>
      <c r="H2506" s="77"/>
      <c r="I2506" s="108" t="str">
        <f>IF(B2506="","",_xlfn.XLOOKUP(N2506,#REF!,#REF!))</f>
        <v/>
      </c>
      <c r="J2506" s="105" t="str">
        <f>IF(B2506="","",_xlfn.XLOOKUP(N2506,#REF!,芝麻工资表!B:B))</f>
        <v/>
      </c>
      <c r="K2506" s="105" t="str">
        <f t="shared" si="234"/>
        <v/>
      </c>
      <c r="L2506" s="105" t="str">
        <f t="shared" si="235"/>
        <v/>
      </c>
      <c r="M2506" s="105" t="str">
        <f>IF(Q2506="","",_xlfn.XLOOKUP(Q2506,立项!W:W,立项!H:H))</f>
        <v/>
      </c>
      <c r="N2506" s="109" t="str">
        <f t="shared" si="236"/>
        <v/>
      </c>
      <c r="O2506" s="109" t="str">
        <f t="shared" si="237"/>
        <v/>
      </c>
      <c r="P2506" s="110" t="str">
        <f t="shared" si="238"/>
        <v/>
      </c>
      <c r="Q2506" s="114" t="str">
        <f t="shared" si="239"/>
        <v/>
      </c>
      <c r="R2506" s="82"/>
      <c r="S2506" s="81"/>
      <c r="T2506" s="81"/>
      <c r="U2506" s="81"/>
    </row>
    <row r="2507" s="72" customFormat="1" customHeight="1" spans="2:21">
      <c r="B2507" s="73"/>
      <c r="C2507" s="74"/>
      <c r="D2507" s="74"/>
      <c r="E2507" s="74"/>
      <c r="F2507" s="75"/>
      <c r="G2507" s="76"/>
      <c r="H2507" s="77"/>
      <c r="I2507" s="108" t="str">
        <f>IF(B2507="","",_xlfn.XLOOKUP(N2507,#REF!,#REF!))</f>
        <v/>
      </c>
      <c r="J2507" s="105" t="str">
        <f>IF(B2507="","",_xlfn.XLOOKUP(N2507,#REF!,芝麻工资表!B:B))</f>
        <v/>
      </c>
      <c r="K2507" s="105" t="str">
        <f t="shared" si="234"/>
        <v/>
      </c>
      <c r="L2507" s="105" t="str">
        <f t="shared" si="235"/>
        <v/>
      </c>
      <c r="M2507" s="105" t="str">
        <f>IF(Q2507="","",_xlfn.XLOOKUP(Q2507,立项!W:W,立项!H:H))</f>
        <v/>
      </c>
      <c r="N2507" s="109" t="str">
        <f t="shared" si="236"/>
        <v/>
      </c>
      <c r="O2507" s="109" t="str">
        <f t="shared" si="237"/>
        <v/>
      </c>
      <c r="P2507" s="110" t="str">
        <f t="shared" si="238"/>
        <v/>
      </c>
      <c r="Q2507" s="114" t="str">
        <f t="shared" si="239"/>
        <v/>
      </c>
      <c r="R2507" s="82"/>
      <c r="S2507" s="81"/>
      <c r="T2507" s="81"/>
      <c r="U2507" s="81"/>
    </row>
    <row r="2508" s="72" customFormat="1" customHeight="1" spans="2:21">
      <c r="B2508" s="73"/>
      <c r="C2508" s="74"/>
      <c r="D2508" s="74"/>
      <c r="E2508" s="74"/>
      <c r="F2508" s="75"/>
      <c r="G2508" s="76"/>
      <c r="H2508" s="77"/>
      <c r="I2508" s="108" t="str">
        <f>IF(B2508="","",_xlfn.XLOOKUP(N2508,#REF!,#REF!))</f>
        <v/>
      </c>
      <c r="J2508" s="105" t="str">
        <f>IF(B2508="","",_xlfn.XLOOKUP(N2508,#REF!,芝麻工资表!B:B))</f>
        <v/>
      </c>
      <c r="K2508" s="105" t="str">
        <f t="shared" si="234"/>
        <v/>
      </c>
      <c r="L2508" s="105" t="str">
        <f t="shared" si="235"/>
        <v/>
      </c>
      <c r="M2508" s="105" t="str">
        <f>IF(Q2508="","",_xlfn.XLOOKUP(Q2508,立项!W:W,立项!H:H))</f>
        <v/>
      </c>
      <c r="N2508" s="109" t="str">
        <f t="shared" si="236"/>
        <v/>
      </c>
      <c r="O2508" s="109" t="str">
        <f t="shared" si="237"/>
        <v/>
      </c>
      <c r="P2508" s="110" t="str">
        <f t="shared" si="238"/>
        <v/>
      </c>
      <c r="Q2508" s="114" t="str">
        <f t="shared" si="239"/>
        <v/>
      </c>
      <c r="R2508" s="82"/>
      <c r="S2508" s="81"/>
      <c r="T2508" s="81"/>
      <c r="U2508" s="81"/>
    </row>
    <row r="2509" s="72" customFormat="1" customHeight="1" spans="2:21">
      <c r="B2509" s="73"/>
      <c r="C2509" s="74"/>
      <c r="D2509" s="74"/>
      <c r="E2509" s="74"/>
      <c r="F2509" s="75"/>
      <c r="G2509" s="76"/>
      <c r="H2509" s="77"/>
      <c r="I2509" s="108" t="str">
        <f>IF(B2509="","",_xlfn.XLOOKUP(N2509,#REF!,#REF!))</f>
        <v/>
      </c>
      <c r="J2509" s="105" t="str">
        <f>IF(B2509="","",_xlfn.XLOOKUP(N2509,#REF!,芝麻工资表!B:B))</f>
        <v/>
      </c>
      <c r="K2509" s="105" t="str">
        <f t="shared" si="234"/>
        <v/>
      </c>
      <c r="L2509" s="105" t="str">
        <f t="shared" si="235"/>
        <v/>
      </c>
      <c r="M2509" s="105" t="str">
        <f>IF(Q2509="","",_xlfn.XLOOKUP(Q2509,立项!W:W,立项!H:H))</f>
        <v/>
      </c>
      <c r="N2509" s="109" t="str">
        <f t="shared" si="236"/>
        <v/>
      </c>
      <c r="O2509" s="109" t="str">
        <f t="shared" si="237"/>
        <v/>
      </c>
      <c r="P2509" s="110" t="str">
        <f t="shared" si="238"/>
        <v/>
      </c>
      <c r="Q2509" s="114" t="str">
        <f t="shared" si="239"/>
        <v/>
      </c>
      <c r="R2509" s="82"/>
      <c r="S2509" s="81"/>
      <c r="T2509" s="81"/>
      <c r="U2509" s="81"/>
    </row>
    <row r="2510" s="72" customFormat="1" customHeight="1" spans="2:21">
      <c r="B2510" s="73"/>
      <c r="C2510" s="74"/>
      <c r="D2510" s="74"/>
      <c r="E2510" s="74"/>
      <c r="F2510" s="75"/>
      <c r="G2510" s="76"/>
      <c r="H2510" s="77"/>
      <c r="I2510" s="108" t="str">
        <f>IF(B2510="","",_xlfn.XLOOKUP(N2510,#REF!,#REF!))</f>
        <v/>
      </c>
      <c r="J2510" s="105" t="str">
        <f>IF(B2510="","",_xlfn.XLOOKUP(N2510,#REF!,芝麻工资表!B:B))</f>
        <v/>
      </c>
      <c r="K2510" s="105" t="str">
        <f t="shared" si="234"/>
        <v/>
      </c>
      <c r="L2510" s="105" t="str">
        <f t="shared" si="235"/>
        <v/>
      </c>
      <c r="M2510" s="105" t="str">
        <f>IF(Q2510="","",_xlfn.XLOOKUP(Q2510,立项!W:W,立项!H:H))</f>
        <v/>
      </c>
      <c r="N2510" s="109" t="str">
        <f t="shared" si="236"/>
        <v/>
      </c>
      <c r="O2510" s="109" t="str">
        <f t="shared" si="237"/>
        <v/>
      </c>
      <c r="P2510" s="110" t="str">
        <f t="shared" si="238"/>
        <v/>
      </c>
      <c r="Q2510" s="114" t="str">
        <f t="shared" si="239"/>
        <v/>
      </c>
      <c r="R2510" s="82"/>
      <c r="S2510" s="81"/>
      <c r="T2510" s="81"/>
      <c r="U2510" s="81"/>
    </row>
    <row r="2511" s="72" customFormat="1" customHeight="1" spans="2:21">
      <c r="B2511" s="73"/>
      <c r="C2511" s="74"/>
      <c r="D2511" s="74"/>
      <c r="E2511" s="74"/>
      <c r="F2511" s="75"/>
      <c r="G2511" s="76"/>
      <c r="H2511" s="77"/>
      <c r="I2511" s="108" t="str">
        <f>IF(B2511="","",_xlfn.XLOOKUP(N2511,#REF!,#REF!))</f>
        <v/>
      </c>
      <c r="J2511" s="105" t="str">
        <f>IF(B2511="","",_xlfn.XLOOKUP(N2511,#REF!,芝麻工资表!B:B))</f>
        <v/>
      </c>
      <c r="K2511" s="105" t="str">
        <f t="shared" si="234"/>
        <v/>
      </c>
      <c r="L2511" s="105" t="str">
        <f t="shared" si="235"/>
        <v/>
      </c>
      <c r="M2511" s="105" t="str">
        <f>IF(Q2511="","",_xlfn.XLOOKUP(Q2511,立项!W:W,立项!H:H))</f>
        <v/>
      </c>
      <c r="N2511" s="109" t="str">
        <f t="shared" si="236"/>
        <v/>
      </c>
      <c r="O2511" s="109" t="str">
        <f t="shared" si="237"/>
        <v/>
      </c>
      <c r="P2511" s="110" t="str">
        <f t="shared" si="238"/>
        <v/>
      </c>
      <c r="Q2511" s="114" t="str">
        <f t="shared" si="239"/>
        <v/>
      </c>
      <c r="R2511" s="82"/>
      <c r="S2511" s="81"/>
      <c r="T2511" s="81"/>
      <c r="U2511" s="81"/>
    </row>
    <row r="2512" s="72" customFormat="1" customHeight="1" spans="2:21">
      <c r="B2512" s="73"/>
      <c r="C2512" s="74"/>
      <c r="D2512" s="74"/>
      <c r="E2512" s="74"/>
      <c r="F2512" s="75"/>
      <c r="G2512" s="76"/>
      <c r="H2512" s="77"/>
      <c r="I2512" s="108" t="str">
        <f>IF(B2512="","",_xlfn.XLOOKUP(N2512,#REF!,#REF!))</f>
        <v/>
      </c>
      <c r="J2512" s="105" t="str">
        <f>IF(B2512="","",_xlfn.XLOOKUP(N2512,#REF!,芝麻工资表!B:B))</f>
        <v/>
      </c>
      <c r="K2512" s="105" t="str">
        <f t="shared" si="234"/>
        <v/>
      </c>
      <c r="L2512" s="105" t="str">
        <f t="shared" si="235"/>
        <v/>
      </c>
      <c r="M2512" s="105" t="str">
        <f>IF(Q2512="","",_xlfn.XLOOKUP(Q2512,立项!W:W,立项!H:H))</f>
        <v/>
      </c>
      <c r="N2512" s="109" t="str">
        <f t="shared" si="236"/>
        <v/>
      </c>
      <c r="O2512" s="109" t="str">
        <f t="shared" si="237"/>
        <v/>
      </c>
      <c r="P2512" s="110" t="str">
        <f t="shared" si="238"/>
        <v/>
      </c>
      <c r="Q2512" s="114" t="str">
        <f t="shared" si="239"/>
        <v/>
      </c>
      <c r="R2512" s="82"/>
      <c r="S2512" s="81"/>
      <c r="T2512" s="81"/>
      <c r="U2512" s="81"/>
    </row>
    <row r="2513" s="72" customFormat="1" customHeight="1" spans="2:21">
      <c r="B2513" s="73"/>
      <c r="C2513" s="74"/>
      <c r="D2513" s="74"/>
      <c r="E2513" s="74"/>
      <c r="F2513" s="75"/>
      <c r="G2513" s="76"/>
      <c r="H2513" s="77"/>
      <c r="I2513" s="108" t="str">
        <f>IF(B2513="","",_xlfn.XLOOKUP(N2513,#REF!,#REF!))</f>
        <v/>
      </c>
      <c r="J2513" s="105" t="str">
        <f>IF(B2513="","",_xlfn.XLOOKUP(N2513,#REF!,芝麻工资表!B:B))</f>
        <v/>
      </c>
      <c r="K2513" s="105" t="str">
        <f t="shared" si="234"/>
        <v/>
      </c>
      <c r="L2513" s="105" t="str">
        <f t="shared" si="235"/>
        <v/>
      </c>
      <c r="M2513" s="105" t="str">
        <f>IF(Q2513="","",_xlfn.XLOOKUP(Q2513,立项!W:W,立项!H:H))</f>
        <v/>
      </c>
      <c r="N2513" s="109" t="str">
        <f t="shared" si="236"/>
        <v/>
      </c>
      <c r="O2513" s="109" t="str">
        <f t="shared" si="237"/>
        <v/>
      </c>
      <c r="P2513" s="110" t="str">
        <f t="shared" si="238"/>
        <v/>
      </c>
      <c r="Q2513" s="114" t="str">
        <f t="shared" si="239"/>
        <v/>
      </c>
      <c r="R2513" s="82"/>
      <c r="S2513" s="81"/>
      <c r="T2513" s="81"/>
      <c r="U2513" s="81"/>
    </row>
    <row r="2514" s="72" customFormat="1" customHeight="1" spans="2:21">
      <c r="B2514" s="73"/>
      <c r="C2514" s="74"/>
      <c r="D2514" s="74"/>
      <c r="E2514" s="74"/>
      <c r="F2514" s="75"/>
      <c r="G2514" s="76"/>
      <c r="H2514" s="77"/>
      <c r="I2514" s="108" t="str">
        <f>IF(B2514="","",_xlfn.XLOOKUP(N2514,#REF!,#REF!))</f>
        <v/>
      </c>
      <c r="J2514" s="105" t="str">
        <f>IF(B2514="","",_xlfn.XLOOKUP(N2514,#REF!,芝麻工资表!B:B))</f>
        <v/>
      </c>
      <c r="K2514" s="105" t="str">
        <f t="shared" si="234"/>
        <v/>
      </c>
      <c r="L2514" s="105" t="str">
        <f t="shared" si="235"/>
        <v/>
      </c>
      <c r="M2514" s="105" t="str">
        <f>IF(Q2514="","",_xlfn.XLOOKUP(Q2514,立项!W:W,立项!H:H))</f>
        <v/>
      </c>
      <c r="N2514" s="109" t="str">
        <f t="shared" si="236"/>
        <v/>
      </c>
      <c r="O2514" s="109" t="str">
        <f t="shared" si="237"/>
        <v/>
      </c>
      <c r="P2514" s="110" t="str">
        <f t="shared" si="238"/>
        <v/>
      </c>
      <c r="Q2514" s="114" t="str">
        <f t="shared" si="239"/>
        <v/>
      </c>
      <c r="R2514" s="82"/>
      <c r="S2514" s="81"/>
      <c r="T2514" s="81"/>
      <c r="U2514" s="81"/>
    </row>
    <row r="2515" s="72" customFormat="1" customHeight="1" spans="2:21">
      <c r="B2515" s="73"/>
      <c r="C2515" s="74"/>
      <c r="D2515" s="74"/>
      <c r="E2515" s="74"/>
      <c r="F2515" s="75"/>
      <c r="G2515" s="76"/>
      <c r="H2515" s="77"/>
      <c r="I2515" s="108" t="str">
        <f>IF(B2515="","",_xlfn.XLOOKUP(N2515,#REF!,#REF!))</f>
        <v/>
      </c>
      <c r="J2515" s="105" t="str">
        <f>IF(B2515="","",_xlfn.XLOOKUP(N2515,#REF!,芝麻工资表!B:B))</f>
        <v/>
      </c>
      <c r="K2515" s="105" t="str">
        <f t="shared" si="234"/>
        <v/>
      </c>
      <c r="L2515" s="105" t="str">
        <f t="shared" si="235"/>
        <v/>
      </c>
      <c r="M2515" s="105" t="str">
        <f>IF(Q2515="","",_xlfn.XLOOKUP(Q2515,立项!W:W,立项!H:H))</f>
        <v/>
      </c>
      <c r="N2515" s="109" t="str">
        <f t="shared" si="236"/>
        <v/>
      </c>
      <c r="O2515" s="109" t="str">
        <f t="shared" si="237"/>
        <v/>
      </c>
      <c r="P2515" s="110" t="str">
        <f t="shared" si="238"/>
        <v/>
      </c>
      <c r="Q2515" s="114" t="str">
        <f t="shared" si="239"/>
        <v/>
      </c>
      <c r="R2515" s="82"/>
      <c r="S2515" s="81"/>
      <c r="T2515" s="81"/>
      <c r="U2515" s="81"/>
    </row>
    <row r="2516" s="72" customFormat="1" customHeight="1" spans="2:21">
      <c r="B2516" s="73"/>
      <c r="C2516" s="74"/>
      <c r="D2516" s="74"/>
      <c r="E2516" s="74"/>
      <c r="F2516" s="75"/>
      <c r="G2516" s="76"/>
      <c r="H2516" s="77"/>
      <c r="I2516" s="108" t="str">
        <f>IF(B2516="","",_xlfn.XLOOKUP(N2516,#REF!,#REF!))</f>
        <v/>
      </c>
      <c r="J2516" s="105" t="str">
        <f>IF(B2516="","",_xlfn.XLOOKUP(N2516,#REF!,芝麻工资表!B:B))</f>
        <v/>
      </c>
      <c r="K2516" s="105" t="str">
        <f t="shared" si="234"/>
        <v/>
      </c>
      <c r="L2516" s="105" t="str">
        <f t="shared" si="235"/>
        <v/>
      </c>
      <c r="M2516" s="105" t="str">
        <f>IF(Q2516="","",_xlfn.XLOOKUP(Q2516,立项!W:W,立项!H:H))</f>
        <v/>
      </c>
      <c r="N2516" s="109" t="str">
        <f t="shared" si="236"/>
        <v/>
      </c>
      <c r="O2516" s="109" t="str">
        <f t="shared" si="237"/>
        <v/>
      </c>
      <c r="P2516" s="110" t="str">
        <f t="shared" si="238"/>
        <v/>
      </c>
      <c r="Q2516" s="114" t="str">
        <f t="shared" si="239"/>
        <v/>
      </c>
      <c r="R2516" s="82"/>
      <c r="S2516" s="81"/>
      <c r="T2516" s="81"/>
      <c r="U2516" s="81"/>
    </row>
    <row r="2517" s="72" customFormat="1" customHeight="1" spans="2:21">
      <c r="B2517" s="73"/>
      <c r="C2517" s="74"/>
      <c r="D2517" s="74"/>
      <c r="E2517" s="74"/>
      <c r="F2517" s="75"/>
      <c r="G2517" s="76"/>
      <c r="H2517" s="77"/>
      <c r="I2517" s="108" t="str">
        <f>IF(B2517="","",_xlfn.XLOOKUP(N2517,#REF!,#REF!))</f>
        <v/>
      </c>
      <c r="J2517" s="105" t="str">
        <f>IF(B2517="","",_xlfn.XLOOKUP(N2517,#REF!,芝麻工资表!B:B))</f>
        <v/>
      </c>
      <c r="K2517" s="105" t="str">
        <f t="shared" si="234"/>
        <v/>
      </c>
      <c r="L2517" s="105" t="str">
        <f t="shared" si="235"/>
        <v/>
      </c>
      <c r="M2517" s="105" t="str">
        <f>IF(Q2517="","",_xlfn.XLOOKUP(Q2517,立项!W:W,立项!H:H))</f>
        <v/>
      </c>
      <c r="N2517" s="109" t="str">
        <f t="shared" si="236"/>
        <v/>
      </c>
      <c r="O2517" s="109" t="str">
        <f t="shared" si="237"/>
        <v/>
      </c>
      <c r="P2517" s="110" t="str">
        <f t="shared" si="238"/>
        <v/>
      </c>
      <c r="Q2517" s="114" t="str">
        <f t="shared" si="239"/>
        <v/>
      </c>
      <c r="R2517" s="82"/>
      <c r="S2517" s="81"/>
      <c r="T2517" s="81"/>
      <c r="U2517" s="81"/>
    </row>
    <row r="2518" s="72" customFormat="1" customHeight="1" spans="2:21">
      <c r="B2518" s="73"/>
      <c r="C2518" s="74"/>
      <c r="D2518" s="74"/>
      <c r="E2518" s="74"/>
      <c r="F2518" s="75"/>
      <c r="G2518" s="76"/>
      <c r="H2518" s="77"/>
      <c r="I2518" s="108" t="str">
        <f>IF(B2518="","",_xlfn.XLOOKUP(N2518,#REF!,#REF!))</f>
        <v/>
      </c>
      <c r="J2518" s="105" t="str">
        <f>IF(B2518="","",_xlfn.XLOOKUP(N2518,#REF!,芝麻工资表!B:B))</f>
        <v/>
      </c>
      <c r="K2518" s="105" t="str">
        <f t="shared" si="234"/>
        <v/>
      </c>
      <c r="L2518" s="105" t="str">
        <f t="shared" si="235"/>
        <v/>
      </c>
      <c r="M2518" s="105" t="str">
        <f>IF(Q2518="","",_xlfn.XLOOKUP(Q2518,立项!W:W,立项!H:H))</f>
        <v/>
      </c>
      <c r="N2518" s="109" t="str">
        <f t="shared" si="236"/>
        <v/>
      </c>
      <c r="O2518" s="109" t="str">
        <f t="shared" si="237"/>
        <v/>
      </c>
      <c r="P2518" s="110" t="str">
        <f t="shared" si="238"/>
        <v/>
      </c>
      <c r="Q2518" s="114" t="str">
        <f t="shared" si="239"/>
        <v/>
      </c>
      <c r="R2518" s="82"/>
      <c r="S2518" s="81"/>
      <c r="T2518" s="81"/>
      <c r="U2518" s="81"/>
    </row>
    <row r="2519" s="72" customFormat="1" customHeight="1" spans="2:21">
      <c r="B2519" s="73"/>
      <c r="C2519" s="74"/>
      <c r="D2519" s="74"/>
      <c r="E2519" s="74"/>
      <c r="F2519" s="75"/>
      <c r="G2519" s="76"/>
      <c r="H2519" s="77"/>
      <c r="I2519" s="108" t="str">
        <f>IF(B2519="","",_xlfn.XLOOKUP(N2519,#REF!,#REF!))</f>
        <v/>
      </c>
      <c r="J2519" s="105" t="str">
        <f>IF(B2519="","",_xlfn.XLOOKUP(N2519,#REF!,芝麻工资表!B:B))</f>
        <v/>
      </c>
      <c r="K2519" s="105" t="str">
        <f t="shared" si="234"/>
        <v/>
      </c>
      <c r="L2519" s="105" t="str">
        <f t="shared" si="235"/>
        <v/>
      </c>
      <c r="M2519" s="105" t="str">
        <f>IF(Q2519="","",_xlfn.XLOOKUP(Q2519,立项!W:W,立项!H:H))</f>
        <v/>
      </c>
      <c r="N2519" s="109" t="str">
        <f t="shared" si="236"/>
        <v/>
      </c>
      <c r="O2519" s="109" t="str">
        <f t="shared" si="237"/>
        <v/>
      </c>
      <c r="P2519" s="110" t="str">
        <f t="shared" si="238"/>
        <v/>
      </c>
      <c r="Q2519" s="114" t="str">
        <f t="shared" si="239"/>
        <v/>
      </c>
      <c r="R2519" s="82"/>
      <c r="S2519" s="81"/>
      <c r="T2519" s="81"/>
      <c r="U2519" s="81"/>
    </row>
    <row r="2520" s="72" customFormat="1" customHeight="1" spans="2:21">
      <c r="B2520" s="73"/>
      <c r="C2520" s="74"/>
      <c r="D2520" s="74"/>
      <c r="E2520" s="74"/>
      <c r="F2520" s="75"/>
      <c r="G2520" s="76"/>
      <c r="H2520" s="77"/>
      <c r="I2520" s="108" t="str">
        <f>IF(B2520="","",_xlfn.XLOOKUP(N2520,#REF!,#REF!))</f>
        <v/>
      </c>
      <c r="J2520" s="105" t="str">
        <f>IF(B2520="","",_xlfn.XLOOKUP(N2520,#REF!,芝麻工资表!B:B))</f>
        <v/>
      </c>
      <c r="K2520" s="105" t="str">
        <f t="shared" si="234"/>
        <v/>
      </c>
      <c r="L2520" s="105" t="str">
        <f t="shared" si="235"/>
        <v/>
      </c>
      <c r="M2520" s="105" t="str">
        <f>IF(Q2520="","",_xlfn.XLOOKUP(Q2520,立项!W:W,立项!H:H))</f>
        <v/>
      </c>
      <c r="N2520" s="109" t="str">
        <f t="shared" si="236"/>
        <v/>
      </c>
      <c r="O2520" s="109" t="str">
        <f t="shared" si="237"/>
        <v/>
      </c>
      <c r="P2520" s="110" t="str">
        <f t="shared" si="238"/>
        <v/>
      </c>
      <c r="Q2520" s="114" t="str">
        <f t="shared" si="239"/>
        <v/>
      </c>
      <c r="R2520" s="82"/>
      <c r="S2520" s="81"/>
      <c r="T2520" s="81"/>
      <c r="U2520" s="81"/>
    </row>
    <row r="2521" s="72" customFormat="1" customHeight="1" spans="2:21">
      <c r="B2521" s="73"/>
      <c r="C2521" s="74"/>
      <c r="D2521" s="74"/>
      <c r="E2521" s="74"/>
      <c r="F2521" s="75"/>
      <c r="G2521" s="76"/>
      <c r="H2521" s="77"/>
      <c r="I2521" s="108" t="str">
        <f>IF(B2521="","",_xlfn.XLOOKUP(N2521,#REF!,#REF!))</f>
        <v/>
      </c>
      <c r="J2521" s="105" t="str">
        <f>IF(B2521="","",_xlfn.XLOOKUP(N2521,#REF!,芝麻工资表!B:B))</f>
        <v/>
      </c>
      <c r="K2521" s="105" t="str">
        <f t="shared" si="234"/>
        <v/>
      </c>
      <c r="L2521" s="105" t="str">
        <f t="shared" si="235"/>
        <v/>
      </c>
      <c r="M2521" s="105" t="str">
        <f>IF(Q2521="","",_xlfn.XLOOKUP(Q2521,立项!W:W,立项!H:H))</f>
        <v/>
      </c>
      <c r="N2521" s="109" t="str">
        <f t="shared" si="236"/>
        <v/>
      </c>
      <c r="O2521" s="109" t="str">
        <f t="shared" si="237"/>
        <v/>
      </c>
      <c r="P2521" s="110" t="str">
        <f t="shared" si="238"/>
        <v/>
      </c>
      <c r="Q2521" s="114" t="str">
        <f t="shared" si="239"/>
        <v/>
      </c>
      <c r="R2521" s="82"/>
      <c r="S2521" s="81"/>
      <c r="T2521" s="81"/>
      <c r="U2521" s="81"/>
    </row>
    <row r="2522" s="72" customFormat="1" customHeight="1" spans="2:21">
      <c r="B2522" s="73"/>
      <c r="C2522" s="74"/>
      <c r="D2522" s="74"/>
      <c r="E2522" s="74"/>
      <c r="F2522" s="75"/>
      <c r="G2522" s="76"/>
      <c r="H2522" s="77"/>
      <c r="I2522" s="108" t="str">
        <f>IF(B2522="","",_xlfn.XLOOKUP(N2522,#REF!,#REF!))</f>
        <v/>
      </c>
      <c r="J2522" s="105" t="str">
        <f>IF(B2522="","",_xlfn.XLOOKUP(N2522,#REF!,芝麻工资表!B:B))</f>
        <v/>
      </c>
      <c r="K2522" s="105" t="str">
        <f t="shared" si="234"/>
        <v/>
      </c>
      <c r="L2522" s="105" t="str">
        <f t="shared" si="235"/>
        <v/>
      </c>
      <c r="M2522" s="105" t="str">
        <f>IF(Q2522="","",_xlfn.XLOOKUP(Q2522,立项!W:W,立项!H:H))</f>
        <v/>
      </c>
      <c r="N2522" s="109" t="str">
        <f t="shared" si="236"/>
        <v/>
      </c>
      <c r="O2522" s="109" t="str">
        <f t="shared" si="237"/>
        <v/>
      </c>
      <c r="P2522" s="110" t="str">
        <f t="shared" si="238"/>
        <v/>
      </c>
      <c r="Q2522" s="114" t="str">
        <f t="shared" si="239"/>
        <v/>
      </c>
      <c r="R2522" s="82"/>
      <c r="S2522" s="81"/>
      <c r="T2522" s="81"/>
      <c r="U2522" s="81"/>
    </row>
    <row r="2523" s="72" customFormat="1" customHeight="1" spans="2:21">
      <c r="B2523" s="73"/>
      <c r="C2523" s="74"/>
      <c r="D2523" s="74"/>
      <c r="E2523" s="74"/>
      <c r="F2523" s="75"/>
      <c r="G2523" s="76"/>
      <c r="H2523" s="77"/>
      <c r="I2523" s="108" t="str">
        <f>IF(B2523="","",_xlfn.XLOOKUP(N2523,#REF!,#REF!))</f>
        <v/>
      </c>
      <c r="J2523" s="105" t="str">
        <f>IF(B2523="","",_xlfn.XLOOKUP(N2523,#REF!,芝麻工资表!B:B))</f>
        <v/>
      </c>
      <c r="K2523" s="105" t="str">
        <f t="shared" si="234"/>
        <v/>
      </c>
      <c r="L2523" s="105" t="str">
        <f t="shared" si="235"/>
        <v/>
      </c>
      <c r="M2523" s="105" t="str">
        <f>IF(Q2523="","",_xlfn.XLOOKUP(Q2523,立项!W:W,立项!H:H))</f>
        <v/>
      </c>
      <c r="N2523" s="109" t="str">
        <f t="shared" si="236"/>
        <v/>
      </c>
      <c r="O2523" s="109" t="str">
        <f t="shared" si="237"/>
        <v/>
      </c>
      <c r="P2523" s="110" t="str">
        <f t="shared" si="238"/>
        <v/>
      </c>
      <c r="Q2523" s="114" t="str">
        <f t="shared" si="239"/>
        <v/>
      </c>
      <c r="R2523" s="82"/>
      <c r="S2523" s="81"/>
      <c r="T2523" s="81"/>
      <c r="U2523" s="81"/>
    </row>
    <row r="2524" s="72" customFormat="1" customHeight="1" spans="2:21">
      <c r="B2524" s="73"/>
      <c r="C2524" s="74"/>
      <c r="D2524" s="74"/>
      <c r="E2524" s="74"/>
      <c r="F2524" s="75"/>
      <c r="G2524" s="76"/>
      <c r="H2524" s="77"/>
      <c r="I2524" s="108" t="str">
        <f>IF(B2524="","",_xlfn.XLOOKUP(N2524,#REF!,#REF!))</f>
        <v/>
      </c>
      <c r="J2524" s="105" t="str">
        <f>IF(B2524="","",_xlfn.XLOOKUP(N2524,#REF!,芝麻工资表!B:B))</f>
        <v/>
      </c>
      <c r="K2524" s="105" t="str">
        <f t="shared" si="234"/>
        <v/>
      </c>
      <c r="L2524" s="105" t="str">
        <f t="shared" si="235"/>
        <v/>
      </c>
      <c r="M2524" s="105" t="str">
        <f>IF(Q2524="","",_xlfn.XLOOKUP(Q2524,立项!W:W,立项!H:H))</f>
        <v/>
      </c>
      <c r="N2524" s="109" t="str">
        <f t="shared" si="236"/>
        <v/>
      </c>
      <c r="O2524" s="109" t="str">
        <f t="shared" si="237"/>
        <v/>
      </c>
      <c r="P2524" s="110" t="str">
        <f t="shared" si="238"/>
        <v/>
      </c>
      <c r="Q2524" s="114" t="str">
        <f t="shared" si="239"/>
        <v/>
      </c>
      <c r="R2524" s="82"/>
      <c r="S2524" s="81"/>
      <c r="T2524" s="81"/>
      <c r="U2524" s="81"/>
    </row>
    <row r="2525" s="72" customFormat="1" customHeight="1" spans="2:21">
      <c r="B2525" s="73"/>
      <c r="C2525" s="74"/>
      <c r="D2525" s="74"/>
      <c r="E2525" s="74"/>
      <c r="F2525" s="75"/>
      <c r="G2525" s="76"/>
      <c r="H2525" s="77"/>
      <c r="I2525" s="108" t="str">
        <f>IF(B2525="","",_xlfn.XLOOKUP(N2525,#REF!,#REF!))</f>
        <v/>
      </c>
      <c r="J2525" s="105" t="str">
        <f>IF(B2525="","",_xlfn.XLOOKUP(N2525,#REF!,芝麻工资表!B:B))</f>
        <v/>
      </c>
      <c r="K2525" s="105" t="str">
        <f t="shared" si="234"/>
        <v/>
      </c>
      <c r="L2525" s="105" t="str">
        <f t="shared" si="235"/>
        <v/>
      </c>
      <c r="M2525" s="105" t="str">
        <f>IF(Q2525="","",_xlfn.XLOOKUP(Q2525,立项!W:W,立项!H:H))</f>
        <v/>
      </c>
      <c r="N2525" s="109" t="str">
        <f t="shared" si="236"/>
        <v/>
      </c>
      <c r="O2525" s="109" t="str">
        <f t="shared" si="237"/>
        <v/>
      </c>
      <c r="P2525" s="110" t="str">
        <f t="shared" si="238"/>
        <v/>
      </c>
      <c r="Q2525" s="114" t="str">
        <f t="shared" si="239"/>
        <v/>
      </c>
      <c r="R2525" s="82"/>
      <c r="S2525" s="81"/>
      <c r="T2525" s="81"/>
      <c r="U2525" s="81"/>
    </row>
    <row r="2526" s="72" customFormat="1" customHeight="1" spans="2:21">
      <c r="B2526" s="73"/>
      <c r="C2526" s="74"/>
      <c r="D2526" s="74"/>
      <c r="E2526" s="74"/>
      <c r="F2526" s="75"/>
      <c r="G2526" s="76"/>
      <c r="H2526" s="77"/>
      <c r="I2526" s="108" t="str">
        <f>IF(B2526="","",_xlfn.XLOOKUP(N2526,#REF!,#REF!))</f>
        <v/>
      </c>
      <c r="J2526" s="105" t="str">
        <f>IF(B2526="","",_xlfn.XLOOKUP(N2526,#REF!,芝麻工资表!B:B))</f>
        <v/>
      </c>
      <c r="K2526" s="105" t="str">
        <f t="shared" si="234"/>
        <v/>
      </c>
      <c r="L2526" s="105" t="str">
        <f t="shared" si="235"/>
        <v/>
      </c>
      <c r="M2526" s="105" t="str">
        <f>IF(Q2526="","",_xlfn.XLOOKUP(Q2526,立项!W:W,立项!H:H))</f>
        <v/>
      </c>
      <c r="N2526" s="109" t="str">
        <f t="shared" si="236"/>
        <v/>
      </c>
      <c r="O2526" s="109" t="str">
        <f t="shared" si="237"/>
        <v/>
      </c>
      <c r="P2526" s="110" t="str">
        <f t="shared" si="238"/>
        <v/>
      </c>
      <c r="Q2526" s="114" t="str">
        <f t="shared" si="239"/>
        <v/>
      </c>
      <c r="R2526" s="82"/>
      <c r="S2526" s="81"/>
      <c r="T2526" s="81"/>
      <c r="U2526" s="81"/>
    </row>
    <row r="2527" s="72" customFormat="1" customHeight="1" spans="2:21">
      <c r="B2527" s="73"/>
      <c r="C2527" s="74"/>
      <c r="D2527" s="74"/>
      <c r="E2527" s="74"/>
      <c r="F2527" s="75"/>
      <c r="G2527" s="76"/>
      <c r="H2527" s="77"/>
      <c r="I2527" s="108" t="str">
        <f>IF(B2527="","",_xlfn.XLOOKUP(N2527,#REF!,#REF!))</f>
        <v/>
      </c>
      <c r="J2527" s="105" t="str">
        <f>IF(B2527="","",_xlfn.XLOOKUP(N2527,#REF!,芝麻工资表!B:B))</f>
        <v/>
      </c>
      <c r="K2527" s="105" t="str">
        <f t="shared" si="234"/>
        <v/>
      </c>
      <c r="L2527" s="105" t="str">
        <f t="shared" si="235"/>
        <v/>
      </c>
      <c r="M2527" s="105" t="str">
        <f>IF(Q2527="","",_xlfn.XLOOKUP(Q2527,立项!W:W,立项!H:H))</f>
        <v/>
      </c>
      <c r="N2527" s="109" t="str">
        <f t="shared" si="236"/>
        <v/>
      </c>
      <c r="O2527" s="109" t="str">
        <f t="shared" si="237"/>
        <v/>
      </c>
      <c r="P2527" s="110" t="str">
        <f t="shared" si="238"/>
        <v/>
      </c>
      <c r="Q2527" s="114" t="str">
        <f t="shared" si="239"/>
        <v/>
      </c>
      <c r="R2527" s="82"/>
      <c r="S2527" s="81"/>
      <c r="T2527" s="81"/>
      <c r="U2527" s="81"/>
    </row>
    <row r="2528" s="72" customFormat="1" customHeight="1" spans="2:21">
      <c r="B2528" s="73"/>
      <c r="C2528" s="74"/>
      <c r="D2528" s="74"/>
      <c r="E2528" s="74"/>
      <c r="F2528" s="75"/>
      <c r="G2528" s="76"/>
      <c r="H2528" s="77"/>
      <c r="I2528" s="108" t="str">
        <f>IF(B2528="","",_xlfn.XLOOKUP(N2528,#REF!,#REF!))</f>
        <v/>
      </c>
      <c r="J2528" s="105" t="str">
        <f>IF(B2528="","",_xlfn.XLOOKUP(N2528,#REF!,芝麻工资表!B:B))</f>
        <v/>
      </c>
      <c r="K2528" s="105" t="str">
        <f t="shared" si="234"/>
        <v/>
      </c>
      <c r="L2528" s="105" t="str">
        <f t="shared" si="235"/>
        <v/>
      </c>
      <c r="M2528" s="105" t="str">
        <f>IF(Q2528="","",_xlfn.XLOOKUP(Q2528,立项!W:W,立项!H:H))</f>
        <v/>
      </c>
      <c r="N2528" s="109" t="str">
        <f t="shared" si="236"/>
        <v/>
      </c>
      <c r="O2528" s="109" t="str">
        <f t="shared" si="237"/>
        <v/>
      </c>
      <c r="P2528" s="110" t="str">
        <f t="shared" si="238"/>
        <v/>
      </c>
      <c r="Q2528" s="114" t="str">
        <f t="shared" si="239"/>
        <v/>
      </c>
      <c r="R2528" s="82"/>
      <c r="S2528" s="81"/>
      <c r="T2528" s="81"/>
      <c r="U2528" s="81"/>
    </row>
    <row r="2529" s="72" customFormat="1" customHeight="1" spans="2:21">
      <c r="B2529" s="73"/>
      <c r="C2529" s="74"/>
      <c r="D2529" s="74"/>
      <c r="E2529" s="74"/>
      <c r="F2529" s="75"/>
      <c r="G2529" s="76"/>
      <c r="H2529" s="77"/>
      <c r="I2529" s="108" t="str">
        <f>IF(B2529="","",_xlfn.XLOOKUP(N2529,#REF!,#REF!))</f>
        <v/>
      </c>
      <c r="J2529" s="105" t="str">
        <f>IF(B2529="","",_xlfn.XLOOKUP(N2529,#REF!,芝麻工资表!B:B))</f>
        <v/>
      </c>
      <c r="K2529" s="105" t="str">
        <f t="shared" si="234"/>
        <v/>
      </c>
      <c r="L2529" s="105" t="str">
        <f t="shared" si="235"/>
        <v/>
      </c>
      <c r="M2529" s="105" t="str">
        <f>IF(Q2529="","",_xlfn.XLOOKUP(Q2529,立项!W:W,立项!H:H))</f>
        <v/>
      </c>
      <c r="N2529" s="109" t="str">
        <f t="shared" si="236"/>
        <v/>
      </c>
      <c r="O2529" s="109" t="str">
        <f t="shared" si="237"/>
        <v/>
      </c>
      <c r="P2529" s="110" t="str">
        <f t="shared" si="238"/>
        <v/>
      </c>
      <c r="Q2529" s="114" t="str">
        <f t="shared" si="239"/>
        <v/>
      </c>
      <c r="R2529" s="82"/>
      <c r="S2529" s="81"/>
      <c r="T2529" s="81"/>
      <c r="U2529" s="81"/>
    </row>
    <row r="2530" s="72" customFormat="1" customHeight="1" spans="2:21">
      <c r="B2530" s="73"/>
      <c r="C2530" s="74"/>
      <c r="D2530" s="74"/>
      <c r="E2530" s="74"/>
      <c r="F2530" s="75"/>
      <c r="G2530" s="76"/>
      <c r="H2530" s="77"/>
      <c r="I2530" s="108" t="str">
        <f>IF(B2530="","",_xlfn.XLOOKUP(N2530,#REF!,#REF!))</f>
        <v/>
      </c>
      <c r="J2530" s="105" t="str">
        <f>IF(B2530="","",_xlfn.XLOOKUP(N2530,#REF!,芝麻工资表!B:B))</f>
        <v/>
      </c>
      <c r="K2530" s="105" t="str">
        <f t="shared" si="234"/>
        <v/>
      </c>
      <c r="L2530" s="105" t="str">
        <f t="shared" si="235"/>
        <v/>
      </c>
      <c r="M2530" s="105" t="str">
        <f>IF(Q2530="","",_xlfn.XLOOKUP(Q2530,立项!W:W,立项!H:H))</f>
        <v/>
      </c>
      <c r="N2530" s="109" t="str">
        <f t="shared" si="236"/>
        <v/>
      </c>
      <c r="O2530" s="109" t="str">
        <f t="shared" si="237"/>
        <v/>
      </c>
      <c r="P2530" s="110" t="str">
        <f t="shared" si="238"/>
        <v/>
      </c>
      <c r="Q2530" s="114" t="str">
        <f t="shared" si="239"/>
        <v/>
      </c>
      <c r="R2530" s="82"/>
      <c r="S2530" s="81"/>
      <c r="T2530" s="81"/>
      <c r="U2530" s="81"/>
    </row>
    <row r="2531" s="72" customFormat="1" customHeight="1" spans="2:21">
      <c r="B2531" s="73"/>
      <c r="C2531" s="74"/>
      <c r="D2531" s="74"/>
      <c r="E2531" s="74"/>
      <c r="F2531" s="75"/>
      <c r="G2531" s="76"/>
      <c r="H2531" s="77"/>
      <c r="I2531" s="108" t="str">
        <f>IF(B2531="","",_xlfn.XLOOKUP(N2531,#REF!,#REF!))</f>
        <v/>
      </c>
      <c r="J2531" s="105" t="str">
        <f>IF(B2531="","",_xlfn.XLOOKUP(N2531,#REF!,芝麻工资表!B:B))</f>
        <v/>
      </c>
      <c r="K2531" s="105" t="str">
        <f t="shared" si="234"/>
        <v/>
      </c>
      <c r="L2531" s="105" t="str">
        <f t="shared" si="235"/>
        <v/>
      </c>
      <c r="M2531" s="105" t="str">
        <f>IF(Q2531="","",_xlfn.XLOOKUP(Q2531,立项!W:W,立项!H:H))</f>
        <v/>
      </c>
      <c r="N2531" s="109" t="str">
        <f t="shared" si="236"/>
        <v/>
      </c>
      <c r="O2531" s="109" t="str">
        <f t="shared" si="237"/>
        <v/>
      </c>
      <c r="P2531" s="110" t="str">
        <f t="shared" si="238"/>
        <v/>
      </c>
      <c r="Q2531" s="114" t="str">
        <f t="shared" si="239"/>
        <v/>
      </c>
      <c r="R2531" s="82"/>
      <c r="S2531" s="81"/>
      <c r="T2531" s="81"/>
      <c r="U2531" s="81"/>
    </row>
    <row r="2532" s="72" customFormat="1" customHeight="1" spans="2:21">
      <c r="B2532" s="73"/>
      <c r="C2532" s="74"/>
      <c r="D2532" s="74"/>
      <c r="E2532" s="74"/>
      <c r="F2532" s="75"/>
      <c r="G2532" s="76"/>
      <c r="H2532" s="77"/>
      <c r="I2532" s="108" t="str">
        <f>IF(B2532="","",_xlfn.XLOOKUP(N2532,#REF!,#REF!))</f>
        <v/>
      </c>
      <c r="J2532" s="105" t="str">
        <f>IF(B2532="","",_xlfn.XLOOKUP(N2532,#REF!,芝麻工资表!B:B))</f>
        <v/>
      </c>
      <c r="K2532" s="105" t="str">
        <f t="shared" si="234"/>
        <v/>
      </c>
      <c r="L2532" s="105" t="str">
        <f t="shared" si="235"/>
        <v/>
      </c>
      <c r="M2532" s="105" t="str">
        <f>IF(Q2532="","",_xlfn.XLOOKUP(Q2532,立项!W:W,立项!H:H))</f>
        <v/>
      </c>
      <c r="N2532" s="109" t="str">
        <f t="shared" si="236"/>
        <v/>
      </c>
      <c r="O2532" s="109" t="str">
        <f t="shared" si="237"/>
        <v/>
      </c>
      <c r="P2532" s="110" t="str">
        <f t="shared" si="238"/>
        <v/>
      </c>
      <c r="Q2532" s="114" t="str">
        <f t="shared" si="239"/>
        <v/>
      </c>
      <c r="R2532" s="82"/>
      <c r="S2532" s="81"/>
      <c r="T2532" s="81"/>
      <c r="U2532" s="81"/>
    </row>
    <row r="2533" s="72" customFormat="1" customHeight="1" spans="2:21">
      <c r="B2533" s="73"/>
      <c r="C2533" s="74"/>
      <c r="D2533" s="74"/>
      <c r="E2533" s="74"/>
      <c r="F2533" s="75"/>
      <c r="G2533" s="76"/>
      <c r="H2533" s="77"/>
      <c r="I2533" s="108" t="str">
        <f>IF(B2533="","",_xlfn.XLOOKUP(N2533,#REF!,#REF!))</f>
        <v/>
      </c>
      <c r="J2533" s="105" t="str">
        <f>IF(B2533="","",_xlfn.XLOOKUP(N2533,#REF!,芝麻工资表!B:B))</f>
        <v/>
      </c>
      <c r="K2533" s="105" t="str">
        <f t="shared" si="234"/>
        <v/>
      </c>
      <c r="L2533" s="105" t="str">
        <f t="shared" si="235"/>
        <v/>
      </c>
      <c r="M2533" s="105" t="str">
        <f>IF(Q2533="","",_xlfn.XLOOKUP(Q2533,立项!W:W,立项!H:H))</f>
        <v/>
      </c>
      <c r="N2533" s="109" t="str">
        <f t="shared" si="236"/>
        <v/>
      </c>
      <c r="O2533" s="109" t="str">
        <f t="shared" si="237"/>
        <v/>
      </c>
      <c r="P2533" s="110" t="str">
        <f t="shared" si="238"/>
        <v/>
      </c>
      <c r="Q2533" s="114" t="str">
        <f t="shared" si="239"/>
        <v/>
      </c>
      <c r="R2533" s="82"/>
      <c r="S2533" s="81"/>
      <c r="T2533" s="81"/>
      <c r="U2533" s="81"/>
    </row>
    <row r="2534" s="72" customFormat="1" customHeight="1" spans="2:21">
      <c r="B2534" s="73"/>
      <c r="C2534" s="74"/>
      <c r="D2534" s="74"/>
      <c r="E2534" s="74"/>
      <c r="F2534" s="75"/>
      <c r="G2534" s="76"/>
      <c r="H2534" s="77"/>
      <c r="I2534" s="108" t="str">
        <f>IF(B2534="","",_xlfn.XLOOKUP(N2534,#REF!,#REF!))</f>
        <v/>
      </c>
      <c r="J2534" s="105" t="str">
        <f>IF(B2534="","",_xlfn.XLOOKUP(N2534,#REF!,芝麻工资表!B:B))</f>
        <v/>
      </c>
      <c r="K2534" s="105" t="str">
        <f t="shared" si="234"/>
        <v/>
      </c>
      <c r="L2534" s="105" t="str">
        <f t="shared" si="235"/>
        <v/>
      </c>
      <c r="M2534" s="105" t="str">
        <f>IF(Q2534="","",_xlfn.XLOOKUP(Q2534,立项!W:W,立项!H:H))</f>
        <v/>
      </c>
      <c r="N2534" s="109" t="str">
        <f t="shared" si="236"/>
        <v/>
      </c>
      <c r="O2534" s="109" t="str">
        <f t="shared" si="237"/>
        <v/>
      </c>
      <c r="P2534" s="110" t="str">
        <f t="shared" si="238"/>
        <v/>
      </c>
      <c r="Q2534" s="114" t="str">
        <f t="shared" si="239"/>
        <v/>
      </c>
      <c r="R2534" s="82"/>
      <c r="S2534" s="81"/>
      <c r="T2534" s="81"/>
      <c r="U2534" s="81"/>
    </row>
    <row r="2535" s="72" customFormat="1" customHeight="1" spans="2:21">
      <c r="B2535" s="73"/>
      <c r="C2535" s="74"/>
      <c r="D2535" s="74"/>
      <c r="E2535" s="74"/>
      <c r="F2535" s="75"/>
      <c r="G2535" s="76"/>
      <c r="H2535" s="77"/>
      <c r="I2535" s="108" t="str">
        <f>IF(B2535="","",_xlfn.XLOOKUP(N2535,#REF!,#REF!))</f>
        <v/>
      </c>
      <c r="J2535" s="105" t="str">
        <f>IF(B2535="","",_xlfn.XLOOKUP(N2535,#REF!,芝麻工资表!B:B))</f>
        <v/>
      </c>
      <c r="K2535" s="105" t="str">
        <f t="shared" si="234"/>
        <v/>
      </c>
      <c r="L2535" s="105" t="str">
        <f t="shared" si="235"/>
        <v/>
      </c>
      <c r="M2535" s="105" t="str">
        <f>IF(Q2535="","",_xlfn.XLOOKUP(Q2535,立项!W:W,立项!H:H))</f>
        <v/>
      </c>
      <c r="N2535" s="109" t="str">
        <f t="shared" si="236"/>
        <v/>
      </c>
      <c r="O2535" s="109" t="str">
        <f t="shared" si="237"/>
        <v/>
      </c>
      <c r="P2535" s="110" t="str">
        <f t="shared" si="238"/>
        <v/>
      </c>
      <c r="Q2535" s="114" t="str">
        <f t="shared" si="239"/>
        <v/>
      </c>
      <c r="R2535" s="82"/>
      <c r="S2535" s="81"/>
      <c r="T2535" s="81"/>
      <c r="U2535" s="81"/>
    </row>
    <row r="2536" s="72" customFormat="1" customHeight="1" spans="2:21">
      <c r="B2536" s="73"/>
      <c r="C2536" s="74"/>
      <c r="D2536" s="74"/>
      <c r="E2536" s="74"/>
      <c r="F2536" s="75"/>
      <c r="G2536" s="76"/>
      <c r="H2536" s="77"/>
      <c r="I2536" s="108" t="str">
        <f>IF(B2536="","",_xlfn.XLOOKUP(N2536,#REF!,#REF!))</f>
        <v/>
      </c>
      <c r="J2536" s="105" t="str">
        <f>IF(B2536="","",_xlfn.XLOOKUP(N2536,#REF!,芝麻工资表!B:B))</f>
        <v/>
      </c>
      <c r="K2536" s="105" t="str">
        <f t="shared" si="234"/>
        <v/>
      </c>
      <c r="L2536" s="105" t="str">
        <f t="shared" si="235"/>
        <v/>
      </c>
      <c r="M2536" s="105" t="str">
        <f>IF(Q2536="","",_xlfn.XLOOKUP(Q2536,立项!W:W,立项!H:H))</f>
        <v/>
      </c>
      <c r="N2536" s="109" t="str">
        <f t="shared" si="236"/>
        <v/>
      </c>
      <c r="O2536" s="109" t="str">
        <f t="shared" si="237"/>
        <v/>
      </c>
      <c r="P2536" s="110" t="str">
        <f t="shared" si="238"/>
        <v/>
      </c>
      <c r="Q2536" s="114" t="str">
        <f t="shared" si="239"/>
        <v/>
      </c>
      <c r="R2536" s="82"/>
      <c r="S2536" s="81"/>
      <c r="T2536" s="81"/>
      <c r="U2536" s="81"/>
    </row>
    <row r="2537" s="72" customFormat="1" customHeight="1" spans="2:21">
      <c r="B2537" s="73"/>
      <c r="C2537" s="74"/>
      <c r="D2537" s="74"/>
      <c r="E2537" s="74"/>
      <c r="F2537" s="75"/>
      <c r="G2537" s="76"/>
      <c r="H2537" s="77"/>
      <c r="I2537" s="108" t="str">
        <f>IF(B2537="","",_xlfn.XLOOKUP(N2537,#REF!,#REF!))</f>
        <v/>
      </c>
      <c r="J2537" s="105" t="str">
        <f>IF(B2537="","",_xlfn.XLOOKUP(N2537,#REF!,芝麻工资表!B:B))</f>
        <v/>
      </c>
      <c r="K2537" s="105" t="str">
        <f t="shared" si="234"/>
        <v/>
      </c>
      <c r="L2537" s="105" t="str">
        <f t="shared" si="235"/>
        <v/>
      </c>
      <c r="M2537" s="105" t="str">
        <f>IF(Q2537="","",_xlfn.XLOOKUP(Q2537,立项!W:W,立项!H:H))</f>
        <v/>
      </c>
      <c r="N2537" s="109" t="str">
        <f t="shared" si="236"/>
        <v/>
      </c>
      <c r="O2537" s="109" t="str">
        <f t="shared" si="237"/>
        <v/>
      </c>
      <c r="P2537" s="110" t="str">
        <f t="shared" si="238"/>
        <v/>
      </c>
      <c r="Q2537" s="114" t="str">
        <f t="shared" si="239"/>
        <v/>
      </c>
      <c r="R2537" s="82"/>
      <c r="S2537" s="81"/>
      <c r="T2537" s="81"/>
      <c r="U2537" s="81"/>
    </row>
    <row r="2538" s="72" customFormat="1" customHeight="1" spans="2:21">
      <c r="B2538" s="73"/>
      <c r="C2538" s="74"/>
      <c r="D2538" s="74"/>
      <c r="E2538" s="74"/>
      <c r="F2538" s="75"/>
      <c r="G2538" s="76"/>
      <c r="H2538" s="77"/>
      <c r="I2538" s="108" t="str">
        <f>IF(B2538="","",_xlfn.XLOOKUP(N2538,#REF!,#REF!))</f>
        <v/>
      </c>
      <c r="J2538" s="105" t="str">
        <f>IF(B2538="","",_xlfn.XLOOKUP(N2538,#REF!,芝麻工资表!B:B))</f>
        <v/>
      </c>
      <c r="K2538" s="105" t="str">
        <f t="shared" si="234"/>
        <v/>
      </c>
      <c r="L2538" s="105" t="str">
        <f t="shared" si="235"/>
        <v/>
      </c>
      <c r="M2538" s="105" t="str">
        <f>IF(Q2538="","",_xlfn.XLOOKUP(Q2538,立项!W:W,立项!H:H))</f>
        <v/>
      </c>
      <c r="N2538" s="109" t="str">
        <f t="shared" si="236"/>
        <v/>
      </c>
      <c r="O2538" s="109" t="str">
        <f t="shared" si="237"/>
        <v/>
      </c>
      <c r="P2538" s="110" t="str">
        <f t="shared" si="238"/>
        <v/>
      </c>
      <c r="Q2538" s="114" t="str">
        <f t="shared" si="239"/>
        <v/>
      </c>
      <c r="R2538" s="82"/>
      <c r="S2538" s="81"/>
      <c r="T2538" s="81"/>
      <c r="U2538" s="81"/>
    </row>
    <row r="2539" s="72" customFormat="1" customHeight="1" spans="2:21">
      <c r="B2539" s="73"/>
      <c r="C2539" s="74"/>
      <c r="D2539" s="74"/>
      <c r="E2539" s="74"/>
      <c r="F2539" s="75"/>
      <c r="G2539" s="76"/>
      <c r="H2539" s="77"/>
      <c r="I2539" s="108" t="str">
        <f>IF(B2539="","",_xlfn.XLOOKUP(N2539,#REF!,#REF!))</f>
        <v/>
      </c>
      <c r="J2539" s="105" t="str">
        <f>IF(B2539="","",_xlfn.XLOOKUP(N2539,#REF!,芝麻工资表!B:B))</f>
        <v/>
      </c>
      <c r="K2539" s="105" t="str">
        <f t="shared" si="234"/>
        <v/>
      </c>
      <c r="L2539" s="105" t="str">
        <f t="shared" si="235"/>
        <v/>
      </c>
      <c r="M2539" s="105" t="str">
        <f>IF(Q2539="","",_xlfn.XLOOKUP(Q2539,立项!W:W,立项!H:H))</f>
        <v/>
      </c>
      <c r="N2539" s="109" t="str">
        <f t="shared" si="236"/>
        <v/>
      </c>
      <c r="O2539" s="109" t="str">
        <f t="shared" si="237"/>
        <v/>
      </c>
      <c r="P2539" s="110" t="str">
        <f t="shared" si="238"/>
        <v/>
      </c>
      <c r="Q2539" s="114" t="str">
        <f t="shared" si="239"/>
        <v/>
      </c>
      <c r="R2539" s="82"/>
      <c r="S2539" s="81"/>
      <c r="T2539" s="81"/>
      <c r="U2539" s="81"/>
    </row>
    <row r="2540" s="72" customFormat="1" customHeight="1" spans="2:21">
      <c r="B2540" s="73"/>
      <c r="C2540" s="74"/>
      <c r="D2540" s="74"/>
      <c r="E2540" s="74"/>
      <c r="F2540" s="75"/>
      <c r="G2540" s="76"/>
      <c r="H2540" s="77"/>
      <c r="I2540" s="108" t="str">
        <f>IF(B2540="","",_xlfn.XLOOKUP(N2540,#REF!,#REF!))</f>
        <v/>
      </c>
      <c r="J2540" s="105" t="str">
        <f>IF(B2540="","",_xlfn.XLOOKUP(N2540,#REF!,芝麻工资表!B:B))</f>
        <v/>
      </c>
      <c r="K2540" s="105" t="str">
        <f t="shared" si="234"/>
        <v/>
      </c>
      <c r="L2540" s="105" t="str">
        <f t="shared" si="235"/>
        <v/>
      </c>
      <c r="M2540" s="105" t="str">
        <f>IF(Q2540="","",_xlfn.XLOOKUP(Q2540,立项!W:W,立项!H:H))</f>
        <v/>
      </c>
      <c r="N2540" s="109" t="str">
        <f t="shared" si="236"/>
        <v/>
      </c>
      <c r="O2540" s="109" t="str">
        <f t="shared" si="237"/>
        <v/>
      </c>
      <c r="P2540" s="110" t="str">
        <f t="shared" si="238"/>
        <v/>
      </c>
      <c r="Q2540" s="114" t="str">
        <f t="shared" si="239"/>
        <v/>
      </c>
      <c r="R2540" s="82"/>
      <c r="S2540" s="81"/>
      <c r="T2540" s="81"/>
      <c r="U2540" s="81"/>
    </row>
    <row r="2541" s="72" customFormat="1" customHeight="1" spans="2:21">
      <c r="B2541" s="73"/>
      <c r="C2541" s="74"/>
      <c r="D2541" s="74"/>
      <c r="E2541" s="74"/>
      <c r="F2541" s="75"/>
      <c r="G2541" s="76"/>
      <c r="H2541" s="77"/>
      <c r="I2541" s="108" t="str">
        <f>IF(B2541="","",_xlfn.XLOOKUP(N2541,#REF!,#REF!))</f>
        <v/>
      </c>
      <c r="J2541" s="105" t="str">
        <f>IF(B2541="","",_xlfn.XLOOKUP(N2541,#REF!,芝麻工资表!B:B))</f>
        <v/>
      </c>
      <c r="K2541" s="105" t="str">
        <f t="shared" si="234"/>
        <v/>
      </c>
      <c r="L2541" s="105" t="str">
        <f t="shared" si="235"/>
        <v/>
      </c>
      <c r="M2541" s="105" t="str">
        <f>IF(Q2541="","",_xlfn.XLOOKUP(Q2541,立项!W:W,立项!H:H))</f>
        <v/>
      </c>
      <c r="N2541" s="109" t="str">
        <f t="shared" si="236"/>
        <v/>
      </c>
      <c r="O2541" s="109" t="str">
        <f t="shared" si="237"/>
        <v/>
      </c>
      <c r="P2541" s="110" t="str">
        <f t="shared" si="238"/>
        <v/>
      </c>
      <c r="Q2541" s="114" t="str">
        <f t="shared" si="239"/>
        <v/>
      </c>
      <c r="R2541" s="82"/>
      <c r="S2541" s="81"/>
      <c r="T2541" s="81"/>
      <c r="U2541" s="81"/>
    </row>
    <row r="2542" s="72" customFormat="1" customHeight="1" spans="2:21">
      <c r="B2542" s="73"/>
      <c r="C2542" s="74"/>
      <c r="D2542" s="74"/>
      <c r="E2542" s="74"/>
      <c r="F2542" s="75"/>
      <c r="G2542" s="76"/>
      <c r="H2542" s="77"/>
      <c r="I2542" s="108" t="str">
        <f>IF(B2542="","",_xlfn.XLOOKUP(N2542,#REF!,#REF!))</f>
        <v/>
      </c>
      <c r="J2542" s="105" t="str">
        <f>IF(B2542="","",_xlfn.XLOOKUP(N2542,#REF!,芝麻工资表!B:B))</f>
        <v/>
      </c>
      <c r="K2542" s="105" t="str">
        <f t="shared" si="234"/>
        <v/>
      </c>
      <c r="L2542" s="105" t="str">
        <f t="shared" si="235"/>
        <v/>
      </c>
      <c r="M2542" s="105" t="str">
        <f>IF(Q2542="","",_xlfn.XLOOKUP(Q2542,立项!W:W,立项!H:H))</f>
        <v/>
      </c>
      <c r="N2542" s="109" t="str">
        <f t="shared" si="236"/>
        <v/>
      </c>
      <c r="O2542" s="109" t="str">
        <f t="shared" si="237"/>
        <v/>
      </c>
      <c r="P2542" s="110" t="str">
        <f t="shared" si="238"/>
        <v/>
      </c>
      <c r="Q2542" s="114" t="str">
        <f t="shared" si="239"/>
        <v/>
      </c>
      <c r="R2542" s="82"/>
      <c r="S2542" s="81"/>
      <c r="T2542" s="81"/>
      <c r="U2542" s="81"/>
    </row>
    <row r="2543" s="72" customFormat="1" customHeight="1" spans="2:21">
      <c r="B2543" s="73"/>
      <c r="C2543" s="74"/>
      <c r="D2543" s="74"/>
      <c r="E2543" s="74"/>
      <c r="F2543" s="75"/>
      <c r="G2543" s="76"/>
      <c r="H2543" s="77"/>
      <c r="I2543" s="108" t="str">
        <f>IF(B2543="","",_xlfn.XLOOKUP(N2543,#REF!,#REF!))</f>
        <v/>
      </c>
      <c r="J2543" s="105" t="str">
        <f>IF(B2543="","",_xlfn.XLOOKUP(N2543,#REF!,芝麻工资表!B:B))</f>
        <v/>
      </c>
      <c r="K2543" s="105" t="str">
        <f t="shared" si="234"/>
        <v/>
      </c>
      <c r="L2543" s="105" t="str">
        <f t="shared" si="235"/>
        <v/>
      </c>
      <c r="M2543" s="105" t="str">
        <f>IF(Q2543="","",_xlfn.XLOOKUP(Q2543,立项!W:W,立项!H:H))</f>
        <v/>
      </c>
      <c r="N2543" s="109" t="str">
        <f t="shared" si="236"/>
        <v/>
      </c>
      <c r="O2543" s="109" t="str">
        <f t="shared" si="237"/>
        <v/>
      </c>
      <c r="P2543" s="110" t="str">
        <f t="shared" si="238"/>
        <v/>
      </c>
      <c r="Q2543" s="114" t="str">
        <f t="shared" si="239"/>
        <v/>
      </c>
      <c r="R2543" s="82"/>
      <c r="S2543" s="81"/>
      <c r="T2543" s="81"/>
      <c r="U2543" s="81"/>
    </row>
    <row r="2544" s="72" customFormat="1" customHeight="1" spans="2:21">
      <c r="B2544" s="73"/>
      <c r="C2544" s="74"/>
      <c r="D2544" s="74"/>
      <c r="E2544" s="74"/>
      <c r="F2544" s="75"/>
      <c r="G2544" s="76"/>
      <c r="H2544" s="77"/>
      <c r="I2544" s="108" t="str">
        <f>IF(B2544="","",_xlfn.XLOOKUP(N2544,#REF!,#REF!))</f>
        <v/>
      </c>
      <c r="J2544" s="105" t="str">
        <f>IF(B2544="","",_xlfn.XLOOKUP(N2544,#REF!,芝麻工资表!B:B))</f>
        <v/>
      </c>
      <c r="K2544" s="105" t="str">
        <f t="shared" si="234"/>
        <v/>
      </c>
      <c r="L2544" s="105" t="str">
        <f t="shared" si="235"/>
        <v/>
      </c>
      <c r="M2544" s="105" t="str">
        <f>IF(Q2544="","",_xlfn.XLOOKUP(Q2544,立项!W:W,立项!H:H))</f>
        <v/>
      </c>
      <c r="N2544" s="109" t="str">
        <f t="shared" si="236"/>
        <v/>
      </c>
      <c r="O2544" s="109" t="str">
        <f t="shared" si="237"/>
        <v/>
      </c>
      <c r="P2544" s="110" t="str">
        <f t="shared" si="238"/>
        <v/>
      </c>
      <c r="Q2544" s="114" t="str">
        <f t="shared" si="239"/>
        <v/>
      </c>
      <c r="R2544" s="82"/>
      <c r="S2544" s="81"/>
      <c r="T2544" s="81"/>
      <c r="U2544" s="81"/>
    </row>
    <row r="2545" s="72" customFormat="1" customHeight="1" spans="2:21">
      <c r="B2545" s="73"/>
      <c r="C2545" s="74"/>
      <c r="D2545" s="74"/>
      <c r="E2545" s="74"/>
      <c r="F2545" s="75"/>
      <c r="G2545" s="76"/>
      <c r="H2545" s="77"/>
      <c r="I2545" s="108" t="str">
        <f>IF(B2545="","",_xlfn.XLOOKUP(N2545,#REF!,#REF!))</f>
        <v/>
      </c>
      <c r="J2545" s="105" t="str">
        <f>IF(B2545="","",_xlfn.XLOOKUP(N2545,#REF!,芝麻工资表!B:B))</f>
        <v/>
      </c>
      <c r="K2545" s="105" t="str">
        <f t="shared" si="234"/>
        <v/>
      </c>
      <c r="L2545" s="105" t="str">
        <f t="shared" si="235"/>
        <v/>
      </c>
      <c r="M2545" s="105" t="str">
        <f>IF(Q2545="","",_xlfn.XLOOKUP(Q2545,立项!W:W,立项!H:H))</f>
        <v/>
      </c>
      <c r="N2545" s="109" t="str">
        <f t="shared" si="236"/>
        <v/>
      </c>
      <c r="O2545" s="109" t="str">
        <f t="shared" si="237"/>
        <v/>
      </c>
      <c r="P2545" s="110" t="str">
        <f t="shared" si="238"/>
        <v/>
      </c>
      <c r="Q2545" s="114" t="str">
        <f t="shared" si="239"/>
        <v/>
      </c>
      <c r="R2545" s="82"/>
      <c r="S2545" s="81"/>
      <c r="T2545" s="81"/>
      <c r="U2545" s="81"/>
    </row>
    <row r="2546" s="72" customFormat="1" customHeight="1" spans="2:21">
      <c r="B2546" s="73"/>
      <c r="C2546" s="74"/>
      <c r="D2546" s="74"/>
      <c r="E2546" s="74"/>
      <c r="F2546" s="75"/>
      <c r="G2546" s="76"/>
      <c r="H2546" s="77"/>
      <c r="I2546" s="108" t="str">
        <f>IF(B2546="","",_xlfn.XLOOKUP(N2546,#REF!,#REF!))</f>
        <v/>
      </c>
      <c r="J2546" s="105" t="str">
        <f>IF(B2546="","",_xlfn.XLOOKUP(N2546,#REF!,芝麻工资表!B:B))</f>
        <v/>
      </c>
      <c r="K2546" s="105" t="str">
        <f t="shared" si="234"/>
        <v/>
      </c>
      <c r="L2546" s="105" t="str">
        <f t="shared" si="235"/>
        <v/>
      </c>
      <c r="M2546" s="105" t="str">
        <f>IF(Q2546="","",_xlfn.XLOOKUP(Q2546,立项!W:W,立项!H:H))</f>
        <v/>
      </c>
      <c r="N2546" s="109" t="str">
        <f t="shared" si="236"/>
        <v/>
      </c>
      <c r="O2546" s="109" t="str">
        <f t="shared" si="237"/>
        <v/>
      </c>
      <c r="P2546" s="110" t="str">
        <f t="shared" si="238"/>
        <v/>
      </c>
      <c r="Q2546" s="114" t="str">
        <f t="shared" si="239"/>
        <v/>
      </c>
      <c r="R2546" s="82"/>
      <c r="S2546" s="81"/>
      <c r="T2546" s="81"/>
      <c r="U2546" s="81"/>
    </row>
    <row r="2547" s="72" customFormat="1" customHeight="1" spans="2:21">
      <c r="B2547" s="73"/>
      <c r="C2547" s="74"/>
      <c r="D2547" s="74"/>
      <c r="E2547" s="74"/>
      <c r="F2547" s="75"/>
      <c r="G2547" s="76"/>
      <c r="H2547" s="77"/>
      <c r="I2547" s="108" t="str">
        <f>IF(B2547="","",_xlfn.XLOOKUP(N2547,#REF!,#REF!))</f>
        <v/>
      </c>
      <c r="J2547" s="105" t="str">
        <f>IF(B2547="","",_xlfn.XLOOKUP(N2547,#REF!,芝麻工资表!B:B))</f>
        <v/>
      </c>
      <c r="K2547" s="105" t="str">
        <f t="shared" si="234"/>
        <v/>
      </c>
      <c r="L2547" s="105" t="str">
        <f t="shared" si="235"/>
        <v/>
      </c>
      <c r="M2547" s="105" t="str">
        <f>IF(Q2547="","",_xlfn.XLOOKUP(Q2547,立项!W:W,立项!H:H))</f>
        <v/>
      </c>
      <c r="N2547" s="109" t="str">
        <f t="shared" si="236"/>
        <v/>
      </c>
      <c r="O2547" s="109" t="str">
        <f t="shared" si="237"/>
        <v/>
      </c>
      <c r="P2547" s="110" t="str">
        <f t="shared" si="238"/>
        <v/>
      </c>
      <c r="Q2547" s="114" t="str">
        <f t="shared" si="239"/>
        <v/>
      </c>
      <c r="R2547" s="82"/>
      <c r="S2547" s="81"/>
      <c r="T2547" s="81"/>
      <c r="U2547" s="81"/>
    </row>
    <row r="2548" s="72" customFormat="1" customHeight="1" spans="2:21">
      <c r="B2548" s="73"/>
      <c r="C2548" s="74"/>
      <c r="D2548" s="74"/>
      <c r="E2548" s="74"/>
      <c r="F2548" s="75"/>
      <c r="G2548" s="76"/>
      <c r="H2548" s="77"/>
      <c r="I2548" s="108" t="str">
        <f>IF(B2548="","",_xlfn.XLOOKUP(N2548,#REF!,#REF!))</f>
        <v/>
      </c>
      <c r="J2548" s="105" t="str">
        <f>IF(B2548="","",_xlfn.XLOOKUP(N2548,#REF!,芝麻工资表!B:B))</f>
        <v/>
      </c>
      <c r="K2548" s="105" t="str">
        <f t="shared" si="234"/>
        <v/>
      </c>
      <c r="L2548" s="105" t="str">
        <f t="shared" si="235"/>
        <v/>
      </c>
      <c r="M2548" s="105" t="str">
        <f>IF(Q2548="","",_xlfn.XLOOKUP(Q2548,立项!W:W,立项!H:H))</f>
        <v/>
      </c>
      <c r="N2548" s="109" t="str">
        <f t="shared" si="236"/>
        <v/>
      </c>
      <c r="O2548" s="109" t="str">
        <f t="shared" si="237"/>
        <v/>
      </c>
      <c r="P2548" s="110" t="str">
        <f t="shared" si="238"/>
        <v/>
      </c>
      <c r="Q2548" s="114" t="str">
        <f t="shared" si="239"/>
        <v/>
      </c>
      <c r="R2548" s="82"/>
      <c r="S2548" s="81"/>
      <c r="T2548" s="81"/>
      <c r="U2548" s="81"/>
    </row>
    <row r="2549" s="72" customFormat="1" customHeight="1" spans="2:21">
      <c r="B2549" s="73"/>
      <c r="C2549" s="74"/>
      <c r="D2549" s="74"/>
      <c r="E2549" s="74"/>
      <c r="F2549" s="75"/>
      <c r="G2549" s="76"/>
      <c r="H2549" s="77"/>
      <c r="I2549" s="108" t="str">
        <f>IF(B2549="","",_xlfn.XLOOKUP(N2549,#REF!,#REF!))</f>
        <v/>
      </c>
      <c r="J2549" s="105" t="str">
        <f>IF(B2549="","",_xlfn.XLOOKUP(N2549,#REF!,芝麻工资表!B:B))</f>
        <v/>
      </c>
      <c r="K2549" s="105" t="str">
        <f t="shared" si="234"/>
        <v/>
      </c>
      <c r="L2549" s="105" t="str">
        <f t="shared" si="235"/>
        <v/>
      </c>
      <c r="M2549" s="105" t="str">
        <f>IF(Q2549="","",_xlfn.XLOOKUP(Q2549,立项!W:W,立项!H:H))</f>
        <v/>
      </c>
      <c r="N2549" s="109" t="str">
        <f t="shared" si="236"/>
        <v/>
      </c>
      <c r="O2549" s="109" t="str">
        <f t="shared" si="237"/>
        <v/>
      </c>
      <c r="P2549" s="110" t="str">
        <f t="shared" si="238"/>
        <v/>
      </c>
      <c r="Q2549" s="114" t="str">
        <f t="shared" si="239"/>
        <v/>
      </c>
      <c r="R2549" s="82"/>
      <c r="S2549" s="81"/>
      <c r="T2549" s="81"/>
      <c r="U2549" s="81"/>
    </row>
    <row r="2550" s="72" customFormat="1" customHeight="1" spans="2:21">
      <c r="B2550" s="73"/>
      <c r="C2550" s="74"/>
      <c r="D2550" s="74"/>
      <c r="E2550" s="74"/>
      <c r="F2550" s="75"/>
      <c r="G2550" s="76"/>
      <c r="H2550" s="77"/>
      <c r="I2550" s="108" t="str">
        <f>IF(B2550="","",_xlfn.XLOOKUP(N2550,#REF!,#REF!))</f>
        <v/>
      </c>
      <c r="J2550" s="105" t="str">
        <f>IF(B2550="","",_xlfn.XLOOKUP(N2550,#REF!,芝麻工资表!B:B))</f>
        <v/>
      </c>
      <c r="K2550" s="105" t="str">
        <f t="shared" si="234"/>
        <v/>
      </c>
      <c r="L2550" s="105" t="str">
        <f t="shared" si="235"/>
        <v/>
      </c>
      <c r="M2550" s="105" t="str">
        <f>IF(Q2550="","",_xlfn.XLOOKUP(Q2550,立项!W:W,立项!H:H))</f>
        <v/>
      </c>
      <c r="N2550" s="109" t="str">
        <f t="shared" si="236"/>
        <v/>
      </c>
      <c r="O2550" s="109" t="str">
        <f t="shared" si="237"/>
        <v/>
      </c>
      <c r="P2550" s="110" t="str">
        <f t="shared" si="238"/>
        <v/>
      </c>
      <c r="Q2550" s="114" t="str">
        <f t="shared" si="239"/>
        <v/>
      </c>
      <c r="R2550" s="82"/>
      <c r="S2550" s="81"/>
      <c r="T2550" s="81"/>
      <c r="U2550" s="81"/>
    </row>
    <row r="2551" s="72" customFormat="1" customHeight="1" spans="2:21">
      <c r="B2551" s="73"/>
      <c r="C2551" s="74"/>
      <c r="D2551" s="74"/>
      <c r="E2551" s="74"/>
      <c r="F2551" s="75"/>
      <c r="G2551" s="76"/>
      <c r="H2551" s="77"/>
      <c r="I2551" s="108" t="str">
        <f>IF(B2551="","",_xlfn.XLOOKUP(N2551,#REF!,#REF!))</f>
        <v/>
      </c>
      <c r="J2551" s="105" t="str">
        <f>IF(B2551="","",_xlfn.XLOOKUP(N2551,#REF!,芝麻工资表!B:B))</f>
        <v/>
      </c>
      <c r="K2551" s="105" t="str">
        <f t="shared" si="234"/>
        <v/>
      </c>
      <c r="L2551" s="105" t="str">
        <f t="shared" si="235"/>
        <v/>
      </c>
      <c r="M2551" s="105" t="str">
        <f>IF(Q2551="","",_xlfn.XLOOKUP(Q2551,立项!W:W,立项!H:H))</f>
        <v/>
      </c>
      <c r="N2551" s="109" t="str">
        <f t="shared" si="236"/>
        <v/>
      </c>
      <c r="O2551" s="109" t="str">
        <f t="shared" si="237"/>
        <v/>
      </c>
      <c r="P2551" s="110" t="str">
        <f t="shared" si="238"/>
        <v/>
      </c>
      <c r="Q2551" s="114" t="str">
        <f t="shared" si="239"/>
        <v/>
      </c>
      <c r="R2551" s="82"/>
      <c r="S2551" s="81"/>
      <c r="T2551" s="81"/>
      <c r="U2551" s="81"/>
    </row>
    <row r="2552" s="72" customFormat="1" customHeight="1" spans="2:21">
      <c r="B2552" s="73"/>
      <c r="C2552" s="74"/>
      <c r="D2552" s="74"/>
      <c r="E2552" s="74"/>
      <c r="F2552" s="75"/>
      <c r="G2552" s="76"/>
      <c r="H2552" s="77"/>
      <c r="I2552" s="108" t="str">
        <f>IF(B2552="","",_xlfn.XLOOKUP(N2552,#REF!,#REF!))</f>
        <v/>
      </c>
      <c r="J2552" s="105" t="str">
        <f>IF(B2552="","",_xlfn.XLOOKUP(N2552,#REF!,芝麻工资表!B:B))</f>
        <v/>
      </c>
      <c r="K2552" s="105" t="str">
        <f t="shared" si="234"/>
        <v/>
      </c>
      <c r="L2552" s="105" t="str">
        <f t="shared" si="235"/>
        <v/>
      </c>
      <c r="M2552" s="105" t="str">
        <f>IF(Q2552="","",_xlfn.XLOOKUP(Q2552,立项!W:W,立项!H:H))</f>
        <v/>
      </c>
      <c r="N2552" s="109" t="str">
        <f t="shared" si="236"/>
        <v/>
      </c>
      <c r="O2552" s="109" t="str">
        <f t="shared" si="237"/>
        <v/>
      </c>
      <c r="P2552" s="110" t="str">
        <f t="shared" si="238"/>
        <v/>
      </c>
      <c r="Q2552" s="114" t="str">
        <f t="shared" si="239"/>
        <v/>
      </c>
      <c r="R2552" s="82"/>
      <c r="S2552" s="81"/>
      <c r="T2552" s="81"/>
      <c r="U2552" s="81"/>
    </row>
    <row r="2553" s="72" customFormat="1" customHeight="1" spans="2:21">
      <c r="B2553" s="73"/>
      <c r="C2553" s="74"/>
      <c r="D2553" s="74"/>
      <c r="E2553" s="74"/>
      <c r="F2553" s="75"/>
      <c r="G2553" s="76"/>
      <c r="H2553" s="77"/>
      <c r="I2553" s="108" t="str">
        <f>IF(B2553="","",_xlfn.XLOOKUP(N2553,#REF!,#REF!))</f>
        <v/>
      </c>
      <c r="J2553" s="105" t="str">
        <f>IF(B2553="","",_xlfn.XLOOKUP(N2553,#REF!,芝麻工资表!B:B))</f>
        <v/>
      </c>
      <c r="K2553" s="105" t="str">
        <f t="shared" si="234"/>
        <v/>
      </c>
      <c r="L2553" s="105" t="str">
        <f t="shared" si="235"/>
        <v/>
      </c>
      <c r="M2553" s="105" t="str">
        <f>IF(Q2553="","",_xlfn.XLOOKUP(Q2553,立项!W:W,立项!H:H))</f>
        <v/>
      </c>
      <c r="N2553" s="109" t="str">
        <f t="shared" si="236"/>
        <v/>
      </c>
      <c r="O2553" s="109" t="str">
        <f t="shared" si="237"/>
        <v/>
      </c>
      <c r="P2553" s="110" t="str">
        <f t="shared" si="238"/>
        <v/>
      </c>
      <c r="Q2553" s="114" t="str">
        <f t="shared" si="239"/>
        <v/>
      </c>
      <c r="R2553" s="82"/>
      <c r="S2553" s="81"/>
      <c r="T2553" s="81"/>
      <c r="U2553" s="81"/>
    </row>
    <row r="2554" s="72" customFormat="1" customHeight="1" spans="2:21">
      <c r="B2554" s="73"/>
      <c r="C2554" s="74"/>
      <c r="D2554" s="74"/>
      <c r="E2554" s="74"/>
      <c r="F2554" s="75"/>
      <c r="G2554" s="76"/>
      <c r="H2554" s="77"/>
      <c r="I2554" s="108" t="str">
        <f>IF(B2554="","",_xlfn.XLOOKUP(N2554,#REF!,#REF!))</f>
        <v/>
      </c>
      <c r="J2554" s="105" t="str">
        <f>IF(B2554="","",_xlfn.XLOOKUP(N2554,#REF!,芝麻工资表!B:B))</f>
        <v/>
      </c>
      <c r="K2554" s="105" t="str">
        <f t="shared" si="234"/>
        <v/>
      </c>
      <c r="L2554" s="105" t="str">
        <f t="shared" si="235"/>
        <v/>
      </c>
      <c r="M2554" s="105" t="str">
        <f>IF(Q2554="","",_xlfn.XLOOKUP(Q2554,立项!W:W,立项!H:H))</f>
        <v/>
      </c>
      <c r="N2554" s="109" t="str">
        <f t="shared" si="236"/>
        <v/>
      </c>
      <c r="O2554" s="109" t="str">
        <f t="shared" si="237"/>
        <v/>
      </c>
      <c r="P2554" s="110" t="str">
        <f t="shared" si="238"/>
        <v/>
      </c>
      <c r="Q2554" s="114" t="str">
        <f t="shared" si="239"/>
        <v/>
      </c>
      <c r="R2554" s="82"/>
      <c r="S2554" s="81"/>
      <c r="T2554" s="81"/>
      <c r="U2554" s="81"/>
    </row>
    <row r="2555" s="72" customFormat="1" customHeight="1" spans="2:21">
      <c r="B2555" s="73"/>
      <c r="C2555" s="74"/>
      <c r="D2555" s="74"/>
      <c r="E2555" s="74"/>
      <c r="F2555" s="75"/>
      <c r="G2555" s="76"/>
      <c r="H2555" s="77"/>
      <c r="I2555" s="108" t="str">
        <f>IF(B2555="","",_xlfn.XLOOKUP(N2555,#REF!,#REF!))</f>
        <v/>
      </c>
      <c r="J2555" s="105" t="str">
        <f>IF(B2555="","",_xlfn.XLOOKUP(N2555,#REF!,芝麻工资表!B:B))</f>
        <v/>
      </c>
      <c r="K2555" s="105" t="str">
        <f t="shared" si="234"/>
        <v/>
      </c>
      <c r="L2555" s="105" t="str">
        <f t="shared" si="235"/>
        <v/>
      </c>
      <c r="M2555" s="105" t="str">
        <f>IF(Q2555="","",_xlfn.XLOOKUP(Q2555,立项!W:W,立项!H:H))</f>
        <v/>
      </c>
      <c r="N2555" s="109" t="str">
        <f t="shared" si="236"/>
        <v/>
      </c>
      <c r="O2555" s="109" t="str">
        <f t="shared" si="237"/>
        <v/>
      </c>
      <c r="P2555" s="110" t="str">
        <f t="shared" si="238"/>
        <v/>
      </c>
      <c r="Q2555" s="114" t="str">
        <f t="shared" si="239"/>
        <v/>
      </c>
      <c r="R2555" s="82"/>
      <c r="S2555" s="81"/>
      <c r="T2555" s="81"/>
      <c r="U2555" s="81"/>
    </row>
    <row r="2556" s="72" customFormat="1" customHeight="1" spans="2:21">
      <c r="B2556" s="73"/>
      <c r="C2556" s="74"/>
      <c r="D2556" s="74"/>
      <c r="E2556" s="74"/>
      <c r="F2556" s="75"/>
      <c r="G2556" s="76"/>
      <c r="H2556" s="77"/>
      <c r="I2556" s="108" t="str">
        <f>IF(B2556="","",_xlfn.XLOOKUP(N2556,#REF!,#REF!))</f>
        <v/>
      </c>
      <c r="J2556" s="105" t="str">
        <f>IF(B2556="","",_xlfn.XLOOKUP(N2556,#REF!,芝麻工资表!B:B))</f>
        <v/>
      </c>
      <c r="K2556" s="105" t="str">
        <f t="shared" si="234"/>
        <v/>
      </c>
      <c r="L2556" s="105" t="str">
        <f t="shared" si="235"/>
        <v/>
      </c>
      <c r="M2556" s="105" t="str">
        <f>IF(Q2556="","",_xlfn.XLOOKUP(Q2556,立项!W:W,立项!H:H))</f>
        <v/>
      </c>
      <c r="N2556" s="109" t="str">
        <f t="shared" si="236"/>
        <v/>
      </c>
      <c r="O2556" s="109" t="str">
        <f t="shared" si="237"/>
        <v/>
      </c>
      <c r="P2556" s="110" t="str">
        <f t="shared" si="238"/>
        <v/>
      </c>
      <c r="Q2556" s="114" t="str">
        <f t="shared" si="239"/>
        <v/>
      </c>
      <c r="R2556" s="82"/>
      <c r="S2556" s="81"/>
      <c r="T2556" s="81"/>
      <c r="U2556" s="81"/>
    </row>
    <row r="2557" s="72" customFormat="1" customHeight="1" spans="2:21">
      <c r="B2557" s="73"/>
      <c r="C2557" s="74"/>
      <c r="D2557" s="74"/>
      <c r="E2557" s="74"/>
      <c r="F2557" s="75"/>
      <c r="G2557" s="76"/>
      <c r="H2557" s="77"/>
      <c r="I2557" s="108" t="str">
        <f>IF(B2557="","",_xlfn.XLOOKUP(N2557,#REF!,#REF!))</f>
        <v/>
      </c>
      <c r="J2557" s="105" t="str">
        <f>IF(B2557="","",_xlfn.XLOOKUP(N2557,#REF!,芝麻工资表!B:B))</f>
        <v/>
      </c>
      <c r="K2557" s="105" t="str">
        <f t="shared" si="234"/>
        <v/>
      </c>
      <c r="L2557" s="105" t="str">
        <f t="shared" si="235"/>
        <v/>
      </c>
      <c r="M2557" s="105" t="str">
        <f>IF(Q2557="","",_xlfn.XLOOKUP(Q2557,立项!W:W,立项!H:H))</f>
        <v/>
      </c>
      <c r="N2557" s="109" t="str">
        <f t="shared" si="236"/>
        <v/>
      </c>
      <c r="O2557" s="109" t="str">
        <f t="shared" si="237"/>
        <v/>
      </c>
      <c r="P2557" s="110" t="str">
        <f t="shared" si="238"/>
        <v/>
      </c>
      <c r="Q2557" s="114" t="str">
        <f t="shared" si="239"/>
        <v/>
      </c>
      <c r="R2557" s="82"/>
      <c r="S2557" s="81"/>
      <c r="T2557" s="81"/>
      <c r="U2557" s="81"/>
    </row>
    <row r="2558" s="72" customFormat="1" customHeight="1" spans="2:21">
      <c r="B2558" s="73"/>
      <c r="C2558" s="74"/>
      <c r="D2558" s="74"/>
      <c r="E2558" s="74"/>
      <c r="F2558" s="75"/>
      <c r="G2558" s="76"/>
      <c r="H2558" s="77"/>
      <c r="I2558" s="108" t="str">
        <f>IF(B2558="","",_xlfn.XLOOKUP(N2558,#REF!,#REF!))</f>
        <v/>
      </c>
      <c r="J2558" s="105" t="str">
        <f>IF(B2558="","",_xlfn.XLOOKUP(N2558,#REF!,芝麻工资表!B:B))</f>
        <v/>
      </c>
      <c r="K2558" s="105" t="str">
        <f t="shared" si="234"/>
        <v/>
      </c>
      <c r="L2558" s="105" t="str">
        <f t="shared" si="235"/>
        <v/>
      </c>
      <c r="M2558" s="105" t="str">
        <f>IF(Q2558="","",_xlfn.XLOOKUP(Q2558,立项!W:W,立项!H:H))</f>
        <v/>
      </c>
      <c r="N2558" s="109" t="str">
        <f t="shared" si="236"/>
        <v/>
      </c>
      <c r="O2558" s="109" t="str">
        <f t="shared" si="237"/>
        <v/>
      </c>
      <c r="P2558" s="110" t="str">
        <f t="shared" si="238"/>
        <v/>
      </c>
      <c r="Q2558" s="114" t="str">
        <f t="shared" si="239"/>
        <v/>
      </c>
      <c r="R2558" s="82"/>
      <c r="S2558" s="81"/>
      <c r="T2558" s="81"/>
      <c r="U2558" s="81"/>
    </row>
    <row r="2559" s="72" customFormat="1" customHeight="1" spans="2:21">
      <c r="B2559" s="73"/>
      <c r="C2559" s="74"/>
      <c r="D2559" s="74"/>
      <c r="E2559" s="74"/>
      <c r="F2559" s="75"/>
      <c r="G2559" s="76"/>
      <c r="H2559" s="77"/>
      <c r="I2559" s="108" t="str">
        <f>IF(B2559="","",_xlfn.XLOOKUP(N2559,#REF!,#REF!))</f>
        <v/>
      </c>
      <c r="J2559" s="105" t="str">
        <f>IF(B2559="","",_xlfn.XLOOKUP(N2559,#REF!,芝麻工资表!B:B))</f>
        <v/>
      </c>
      <c r="K2559" s="105" t="str">
        <f t="shared" si="234"/>
        <v/>
      </c>
      <c r="L2559" s="105" t="str">
        <f t="shared" si="235"/>
        <v/>
      </c>
      <c r="M2559" s="105" t="str">
        <f>IF(Q2559="","",_xlfn.XLOOKUP(Q2559,立项!W:W,立项!H:H))</f>
        <v/>
      </c>
      <c r="N2559" s="109" t="str">
        <f t="shared" si="236"/>
        <v/>
      </c>
      <c r="O2559" s="109" t="str">
        <f t="shared" si="237"/>
        <v/>
      </c>
      <c r="P2559" s="110" t="str">
        <f t="shared" si="238"/>
        <v/>
      </c>
      <c r="Q2559" s="114" t="str">
        <f t="shared" si="239"/>
        <v/>
      </c>
      <c r="R2559" s="82"/>
      <c r="S2559" s="81"/>
      <c r="T2559" s="81"/>
      <c r="U2559" s="81"/>
    </row>
    <row r="2560" s="72" customFormat="1" customHeight="1" spans="2:21">
      <c r="B2560" s="73"/>
      <c r="C2560" s="74"/>
      <c r="D2560" s="74"/>
      <c r="E2560" s="74"/>
      <c r="F2560" s="75"/>
      <c r="G2560" s="76"/>
      <c r="H2560" s="77"/>
      <c r="I2560" s="108" t="str">
        <f>IF(B2560="","",_xlfn.XLOOKUP(N2560,#REF!,#REF!))</f>
        <v/>
      </c>
      <c r="J2560" s="105" t="str">
        <f>IF(B2560="","",_xlfn.XLOOKUP(N2560,#REF!,芝麻工资表!B:B))</f>
        <v/>
      </c>
      <c r="K2560" s="105" t="str">
        <f t="shared" si="234"/>
        <v/>
      </c>
      <c r="L2560" s="105" t="str">
        <f t="shared" si="235"/>
        <v/>
      </c>
      <c r="M2560" s="105" t="str">
        <f>IF(Q2560="","",_xlfn.XLOOKUP(Q2560,立项!W:W,立项!H:H))</f>
        <v/>
      </c>
      <c r="N2560" s="109" t="str">
        <f t="shared" si="236"/>
        <v/>
      </c>
      <c r="O2560" s="109" t="str">
        <f t="shared" si="237"/>
        <v/>
      </c>
      <c r="P2560" s="110" t="str">
        <f t="shared" si="238"/>
        <v/>
      </c>
      <c r="Q2560" s="114" t="str">
        <f t="shared" si="239"/>
        <v/>
      </c>
      <c r="R2560" s="82"/>
      <c r="S2560" s="81"/>
      <c r="T2560" s="81"/>
      <c r="U2560" s="81"/>
    </row>
    <row r="2561" s="72" customFormat="1" customHeight="1" spans="2:21">
      <c r="B2561" s="73"/>
      <c r="C2561" s="74"/>
      <c r="D2561" s="74"/>
      <c r="E2561" s="74"/>
      <c r="F2561" s="75"/>
      <c r="G2561" s="76"/>
      <c r="H2561" s="77"/>
      <c r="I2561" s="108" t="str">
        <f>IF(B2561="","",_xlfn.XLOOKUP(N2561,#REF!,#REF!))</f>
        <v/>
      </c>
      <c r="J2561" s="105" t="str">
        <f>IF(B2561="","",_xlfn.XLOOKUP(N2561,#REF!,芝麻工资表!B:B))</f>
        <v/>
      </c>
      <c r="K2561" s="105" t="str">
        <f t="shared" si="234"/>
        <v/>
      </c>
      <c r="L2561" s="105" t="str">
        <f t="shared" si="235"/>
        <v/>
      </c>
      <c r="M2561" s="105" t="str">
        <f>IF(Q2561="","",_xlfn.XLOOKUP(Q2561,立项!W:W,立项!H:H))</f>
        <v/>
      </c>
      <c r="N2561" s="109" t="str">
        <f t="shared" si="236"/>
        <v/>
      </c>
      <c r="O2561" s="109" t="str">
        <f t="shared" si="237"/>
        <v/>
      </c>
      <c r="P2561" s="110" t="str">
        <f t="shared" si="238"/>
        <v/>
      </c>
      <c r="Q2561" s="114" t="str">
        <f t="shared" si="239"/>
        <v/>
      </c>
      <c r="R2561" s="82"/>
      <c r="S2561" s="81"/>
      <c r="T2561" s="81"/>
      <c r="U2561" s="81"/>
    </row>
    <row r="2562" s="72" customFormat="1" customHeight="1" spans="2:21">
      <c r="B2562" s="73"/>
      <c r="C2562" s="74"/>
      <c r="D2562" s="74"/>
      <c r="E2562" s="74"/>
      <c r="F2562" s="75"/>
      <c r="G2562" s="76"/>
      <c r="H2562" s="77"/>
      <c r="I2562" s="108" t="str">
        <f>IF(B2562="","",_xlfn.XLOOKUP(N2562,#REF!,#REF!))</f>
        <v/>
      </c>
      <c r="J2562" s="105" t="str">
        <f>IF(B2562="","",_xlfn.XLOOKUP(N2562,#REF!,芝麻工资表!B:B))</f>
        <v/>
      </c>
      <c r="K2562" s="105" t="str">
        <f t="shared" ref="K2562:K2625" si="240">IF(F2562="","",F2562-L2562)</f>
        <v/>
      </c>
      <c r="L2562" s="105" t="str">
        <f t="shared" ref="L2562:L2625" si="241">IF(F2562="","",F2562*G2562/(1+G2562))</f>
        <v/>
      </c>
      <c r="M2562" s="105" t="str">
        <f>IF(Q2562="","",_xlfn.XLOOKUP(Q2562,立项!W:W,立项!H:H))</f>
        <v/>
      </c>
      <c r="N2562" s="109" t="str">
        <f t="shared" ref="N2562:N2625" si="242">IF(H2562="","",LEFT(B2562,7))</f>
        <v/>
      </c>
      <c r="O2562" s="109" t="str">
        <f t="shared" ref="O2562:O2625" si="243">IF(H2562="","",MONTH(H2562))</f>
        <v/>
      </c>
      <c r="P2562" s="110" t="str">
        <f t="shared" ref="P2562:P2625" si="244">IF(H2562="","",DAY(H2562))</f>
        <v/>
      </c>
      <c r="Q2562" s="114" t="str">
        <f t="shared" ref="Q2562:Q2625" si="245">IF(B2562="","",MID(B2562,9,16))</f>
        <v/>
      </c>
      <c r="R2562" s="82"/>
      <c r="S2562" s="81"/>
      <c r="T2562" s="81"/>
      <c r="U2562" s="81"/>
    </row>
    <row r="2563" s="72" customFormat="1" customHeight="1" spans="2:21">
      <c r="B2563" s="73"/>
      <c r="C2563" s="74"/>
      <c r="D2563" s="74"/>
      <c r="E2563" s="74"/>
      <c r="F2563" s="75"/>
      <c r="G2563" s="76"/>
      <c r="H2563" s="77"/>
      <c r="I2563" s="108" t="str">
        <f>IF(B2563="","",_xlfn.XLOOKUP(N2563,#REF!,#REF!))</f>
        <v/>
      </c>
      <c r="J2563" s="105" t="str">
        <f>IF(B2563="","",_xlfn.XLOOKUP(N2563,#REF!,芝麻工资表!B:B))</f>
        <v/>
      </c>
      <c r="K2563" s="105" t="str">
        <f t="shared" si="240"/>
        <v/>
      </c>
      <c r="L2563" s="105" t="str">
        <f t="shared" si="241"/>
        <v/>
      </c>
      <c r="M2563" s="105" t="str">
        <f>IF(Q2563="","",_xlfn.XLOOKUP(Q2563,立项!W:W,立项!H:H))</f>
        <v/>
      </c>
      <c r="N2563" s="109" t="str">
        <f t="shared" si="242"/>
        <v/>
      </c>
      <c r="O2563" s="109" t="str">
        <f t="shared" si="243"/>
        <v/>
      </c>
      <c r="P2563" s="110" t="str">
        <f t="shared" si="244"/>
        <v/>
      </c>
      <c r="Q2563" s="114" t="str">
        <f t="shared" si="245"/>
        <v/>
      </c>
      <c r="R2563" s="82"/>
      <c r="S2563" s="81"/>
      <c r="T2563" s="81"/>
      <c r="U2563" s="81"/>
    </row>
    <row r="2564" s="72" customFormat="1" customHeight="1" spans="2:21">
      <c r="B2564" s="73"/>
      <c r="C2564" s="74"/>
      <c r="D2564" s="74"/>
      <c r="E2564" s="74"/>
      <c r="F2564" s="75"/>
      <c r="G2564" s="76"/>
      <c r="H2564" s="77"/>
      <c r="I2564" s="108" t="str">
        <f>IF(B2564="","",_xlfn.XLOOKUP(N2564,#REF!,#REF!))</f>
        <v/>
      </c>
      <c r="J2564" s="105" t="str">
        <f>IF(B2564="","",_xlfn.XLOOKUP(N2564,#REF!,芝麻工资表!B:B))</f>
        <v/>
      </c>
      <c r="K2564" s="105" t="str">
        <f t="shared" si="240"/>
        <v/>
      </c>
      <c r="L2564" s="105" t="str">
        <f t="shared" si="241"/>
        <v/>
      </c>
      <c r="M2564" s="105" t="str">
        <f>IF(Q2564="","",_xlfn.XLOOKUP(Q2564,立项!W:W,立项!H:H))</f>
        <v/>
      </c>
      <c r="N2564" s="109" t="str">
        <f t="shared" si="242"/>
        <v/>
      </c>
      <c r="O2564" s="109" t="str">
        <f t="shared" si="243"/>
        <v/>
      </c>
      <c r="P2564" s="110" t="str">
        <f t="shared" si="244"/>
        <v/>
      </c>
      <c r="Q2564" s="114" t="str">
        <f t="shared" si="245"/>
        <v/>
      </c>
      <c r="R2564" s="82"/>
      <c r="S2564" s="81"/>
      <c r="T2564" s="81"/>
      <c r="U2564" s="81"/>
    </row>
    <row r="2565" s="72" customFormat="1" customHeight="1" spans="2:21">
      <c r="B2565" s="73"/>
      <c r="C2565" s="74"/>
      <c r="D2565" s="74"/>
      <c r="E2565" s="74"/>
      <c r="F2565" s="75"/>
      <c r="G2565" s="76"/>
      <c r="H2565" s="77"/>
      <c r="I2565" s="108" t="str">
        <f>IF(B2565="","",_xlfn.XLOOKUP(N2565,#REF!,#REF!))</f>
        <v/>
      </c>
      <c r="J2565" s="105" t="str">
        <f>IF(B2565="","",_xlfn.XLOOKUP(N2565,#REF!,芝麻工资表!B:B))</f>
        <v/>
      </c>
      <c r="K2565" s="105" t="str">
        <f t="shared" si="240"/>
        <v/>
      </c>
      <c r="L2565" s="105" t="str">
        <f t="shared" si="241"/>
        <v/>
      </c>
      <c r="M2565" s="105" t="str">
        <f>IF(Q2565="","",_xlfn.XLOOKUP(Q2565,立项!W:W,立项!H:H))</f>
        <v/>
      </c>
      <c r="N2565" s="109" t="str">
        <f t="shared" si="242"/>
        <v/>
      </c>
      <c r="O2565" s="109" t="str">
        <f t="shared" si="243"/>
        <v/>
      </c>
      <c r="P2565" s="110" t="str">
        <f t="shared" si="244"/>
        <v/>
      </c>
      <c r="Q2565" s="114" t="str">
        <f t="shared" si="245"/>
        <v/>
      </c>
      <c r="R2565" s="82"/>
      <c r="S2565" s="81"/>
      <c r="T2565" s="81"/>
      <c r="U2565" s="81"/>
    </row>
    <row r="2566" s="72" customFormat="1" customHeight="1" spans="2:21">
      <c r="B2566" s="73"/>
      <c r="C2566" s="74"/>
      <c r="D2566" s="74"/>
      <c r="E2566" s="74"/>
      <c r="F2566" s="75"/>
      <c r="G2566" s="76"/>
      <c r="H2566" s="77"/>
      <c r="I2566" s="108" t="str">
        <f>IF(B2566="","",_xlfn.XLOOKUP(N2566,#REF!,#REF!))</f>
        <v/>
      </c>
      <c r="J2566" s="105" t="str">
        <f>IF(B2566="","",_xlfn.XLOOKUP(N2566,#REF!,芝麻工资表!B:B))</f>
        <v/>
      </c>
      <c r="K2566" s="105" t="str">
        <f t="shared" si="240"/>
        <v/>
      </c>
      <c r="L2566" s="105" t="str">
        <f t="shared" si="241"/>
        <v/>
      </c>
      <c r="M2566" s="105" t="str">
        <f>IF(Q2566="","",_xlfn.XLOOKUP(Q2566,立项!W:W,立项!H:H))</f>
        <v/>
      </c>
      <c r="N2566" s="109" t="str">
        <f t="shared" si="242"/>
        <v/>
      </c>
      <c r="O2566" s="109" t="str">
        <f t="shared" si="243"/>
        <v/>
      </c>
      <c r="P2566" s="110" t="str">
        <f t="shared" si="244"/>
        <v/>
      </c>
      <c r="Q2566" s="114" t="str">
        <f t="shared" si="245"/>
        <v/>
      </c>
      <c r="R2566" s="82"/>
      <c r="S2566" s="81"/>
      <c r="T2566" s="81"/>
      <c r="U2566" s="81"/>
    </row>
    <row r="2567" s="72" customFormat="1" customHeight="1" spans="2:21">
      <c r="B2567" s="73"/>
      <c r="C2567" s="74"/>
      <c r="D2567" s="74"/>
      <c r="E2567" s="74"/>
      <c r="F2567" s="75"/>
      <c r="G2567" s="76"/>
      <c r="H2567" s="77"/>
      <c r="I2567" s="108" t="str">
        <f>IF(B2567="","",_xlfn.XLOOKUP(N2567,#REF!,#REF!))</f>
        <v/>
      </c>
      <c r="J2567" s="105" t="str">
        <f>IF(B2567="","",_xlfn.XLOOKUP(N2567,#REF!,芝麻工资表!B:B))</f>
        <v/>
      </c>
      <c r="K2567" s="105" t="str">
        <f t="shared" si="240"/>
        <v/>
      </c>
      <c r="L2567" s="105" t="str">
        <f t="shared" si="241"/>
        <v/>
      </c>
      <c r="M2567" s="105" t="str">
        <f>IF(Q2567="","",_xlfn.XLOOKUP(Q2567,立项!W:W,立项!H:H))</f>
        <v/>
      </c>
      <c r="N2567" s="109" t="str">
        <f t="shared" si="242"/>
        <v/>
      </c>
      <c r="O2567" s="109" t="str">
        <f t="shared" si="243"/>
        <v/>
      </c>
      <c r="P2567" s="110" t="str">
        <f t="shared" si="244"/>
        <v/>
      </c>
      <c r="Q2567" s="114" t="str">
        <f t="shared" si="245"/>
        <v/>
      </c>
      <c r="R2567" s="82"/>
      <c r="S2567" s="81"/>
      <c r="T2567" s="81"/>
      <c r="U2567" s="81"/>
    </row>
    <row r="2568" s="72" customFormat="1" customHeight="1" spans="2:21">
      <c r="B2568" s="73"/>
      <c r="C2568" s="74"/>
      <c r="D2568" s="74"/>
      <c r="E2568" s="74"/>
      <c r="F2568" s="75"/>
      <c r="G2568" s="76"/>
      <c r="H2568" s="77"/>
      <c r="I2568" s="108" t="str">
        <f>IF(B2568="","",_xlfn.XLOOKUP(N2568,#REF!,#REF!))</f>
        <v/>
      </c>
      <c r="J2568" s="105" t="str">
        <f>IF(B2568="","",_xlfn.XLOOKUP(N2568,#REF!,芝麻工资表!B:B))</f>
        <v/>
      </c>
      <c r="K2568" s="105" t="str">
        <f t="shared" si="240"/>
        <v/>
      </c>
      <c r="L2568" s="105" t="str">
        <f t="shared" si="241"/>
        <v/>
      </c>
      <c r="M2568" s="105" t="str">
        <f>IF(Q2568="","",_xlfn.XLOOKUP(Q2568,立项!W:W,立项!H:H))</f>
        <v/>
      </c>
      <c r="N2568" s="109" t="str">
        <f t="shared" si="242"/>
        <v/>
      </c>
      <c r="O2568" s="109" t="str">
        <f t="shared" si="243"/>
        <v/>
      </c>
      <c r="P2568" s="110" t="str">
        <f t="shared" si="244"/>
        <v/>
      </c>
      <c r="Q2568" s="114" t="str">
        <f t="shared" si="245"/>
        <v/>
      </c>
      <c r="R2568" s="82"/>
      <c r="S2568" s="81"/>
      <c r="T2568" s="81"/>
      <c r="U2568" s="81"/>
    </row>
    <row r="2569" s="72" customFormat="1" customHeight="1" spans="2:21">
      <c r="B2569" s="73"/>
      <c r="C2569" s="74"/>
      <c r="D2569" s="74"/>
      <c r="E2569" s="74"/>
      <c r="F2569" s="75"/>
      <c r="G2569" s="76"/>
      <c r="H2569" s="77"/>
      <c r="I2569" s="108" t="str">
        <f>IF(B2569="","",_xlfn.XLOOKUP(N2569,#REF!,#REF!))</f>
        <v/>
      </c>
      <c r="J2569" s="105" t="str">
        <f>IF(B2569="","",_xlfn.XLOOKUP(N2569,#REF!,芝麻工资表!B:B))</f>
        <v/>
      </c>
      <c r="K2569" s="105" t="str">
        <f t="shared" si="240"/>
        <v/>
      </c>
      <c r="L2569" s="105" t="str">
        <f t="shared" si="241"/>
        <v/>
      </c>
      <c r="M2569" s="105" t="str">
        <f>IF(Q2569="","",_xlfn.XLOOKUP(Q2569,立项!W:W,立项!H:H))</f>
        <v/>
      </c>
      <c r="N2569" s="109" t="str">
        <f t="shared" si="242"/>
        <v/>
      </c>
      <c r="O2569" s="109" t="str">
        <f t="shared" si="243"/>
        <v/>
      </c>
      <c r="P2569" s="110" t="str">
        <f t="shared" si="244"/>
        <v/>
      </c>
      <c r="Q2569" s="114" t="str">
        <f t="shared" si="245"/>
        <v/>
      </c>
      <c r="R2569" s="82"/>
      <c r="S2569" s="81"/>
      <c r="T2569" s="81"/>
      <c r="U2569" s="81"/>
    </row>
    <row r="2570" s="72" customFormat="1" customHeight="1" spans="2:21">
      <c r="B2570" s="73"/>
      <c r="C2570" s="74"/>
      <c r="D2570" s="74"/>
      <c r="E2570" s="74"/>
      <c r="F2570" s="75"/>
      <c r="G2570" s="76"/>
      <c r="H2570" s="77"/>
      <c r="I2570" s="108" t="str">
        <f>IF(B2570="","",_xlfn.XLOOKUP(N2570,#REF!,#REF!))</f>
        <v/>
      </c>
      <c r="J2570" s="105" t="str">
        <f>IF(B2570="","",_xlfn.XLOOKUP(N2570,#REF!,芝麻工资表!B:B))</f>
        <v/>
      </c>
      <c r="K2570" s="105" t="str">
        <f t="shared" si="240"/>
        <v/>
      </c>
      <c r="L2570" s="105" t="str">
        <f t="shared" si="241"/>
        <v/>
      </c>
      <c r="M2570" s="105" t="str">
        <f>IF(Q2570="","",_xlfn.XLOOKUP(Q2570,立项!W:W,立项!H:H))</f>
        <v/>
      </c>
      <c r="N2570" s="109" t="str">
        <f t="shared" si="242"/>
        <v/>
      </c>
      <c r="O2570" s="109" t="str">
        <f t="shared" si="243"/>
        <v/>
      </c>
      <c r="P2570" s="110" t="str">
        <f t="shared" si="244"/>
        <v/>
      </c>
      <c r="Q2570" s="114" t="str">
        <f t="shared" si="245"/>
        <v/>
      </c>
      <c r="R2570" s="82"/>
      <c r="S2570" s="81"/>
      <c r="T2570" s="81"/>
      <c r="U2570" s="81"/>
    </row>
    <row r="2571" s="72" customFormat="1" customHeight="1" spans="2:21">
      <c r="B2571" s="73"/>
      <c r="C2571" s="74"/>
      <c r="D2571" s="74"/>
      <c r="E2571" s="74"/>
      <c r="F2571" s="75"/>
      <c r="G2571" s="76"/>
      <c r="H2571" s="77"/>
      <c r="I2571" s="108" t="str">
        <f>IF(B2571="","",_xlfn.XLOOKUP(N2571,#REF!,#REF!))</f>
        <v/>
      </c>
      <c r="J2571" s="105" t="str">
        <f>IF(B2571="","",_xlfn.XLOOKUP(N2571,#REF!,芝麻工资表!B:B))</f>
        <v/>
      </c>
      <c r="K2571" s="105" t="str">
        <f t="shared" si="240"/>
        <v/>
      </c>
      <c r="L2571" s="105" t="str">
        <f t="shared" si="241"/>
        <v/>
      </c>
      <c r="M2571" s="105" t="str">
        <f>IF(Q2571="","",_xlfn.XLOOKUP(Q2571,立项!W:W,立项!H:H))</f>
        <v/>
      </c>
      <c r="N2571" s="109" t="str">
        <f t="shared" si="242"/>
        <v/>
      </c>
      <c r="O2571" s="109" t="str">
        <f t="shared" si="243"/>
        <v/>
      </c>
      <c r="P2571" s="110" t="str">
        <f t="shared" si="244"/>
        <v/>
      </c>
      <c r="Q2571" s="114" t="str">
        <f t="shared" si="245"/>
        <v/>
      </c>
      <c r="R2571" s="82"/>
      <c r="S2571" s="81"/>
      <c r="T2571" s="81"/>
      <c r="U2571" s="81"/>
    </row>
    <row r="2572" s="72" customFormat="1" customHeight="1" spans="2:21">
      <c r="B2572" s="73"/>
      <c r="C2572" s="74"/>
      <c r="D2572" s="74"/>
      <c r="E2572" s="74"/>
      <c r="F2572" s="75"/>
      <c r="G2572" s="76"/>
      <c r="H2572" s="77"/>
      <c r="I2572" s="108" t="str">
        <f>IF(B2572="","",_xlfn.XLOOKUP(N2572,#REF!,#REF!))</f>
        <v/>
      </c>
      <c r="J2572" s="105" t="str">
        <f>IF(B2572="","",_xlfn.XLOOKUP(N2572,#REF!,芝麻工资表!B:B))</f>
        <v/>
      </c>
      <c r="K2572" s="105" t="str">
        <f t="shared" si="240"/>
        <v/>
      </c>
      <c r="L2572" s="105" t="str">
        <f t="shared" si="241"/>
        <v/>
      </c>
      <c r="M2572" s="105" t="str">
        <f>IF(Q2572="","",_xlfn.XLOOKUP(Q2572,立项!W:W,立项!H:H))</f>
        <v/>
      </c>
      <c r="N2572" s="109" t="str">
        <f t="shared" si="242"/>
        <v/>
      </c>
      <c r="O2572" s="109" t="str">
        <f t="shared" si="243"/>
        <v/>
      </c>
      <c r="P2572" s="110" t="str">
        <f t="shared" si="244"/>
        <v/>
      </c>
      <c r="Q2572" s="114" t="str">
        <f t="shared" si="245"/>
        <v/>
      </c>
      <c r="R2572" s="82"/>
      <c r="S2572" s="81"/>
      <c r="T2572" s="81"/>
      <c r="U2572" s="81"/>
    </row>
    <row r="2573" s="72" customFormat="1" customHeight="1" spans="2:21">
      <c r="B2573" s="73"/>
      <c r="C2573" s="74"/>
      <c r="D2573" s="74"/>
      <c r="E2573" s="74"/>
      <c r="F2573" s="75"/>
      <c r="G2573" s="76"/>
      <c r="H2573" s="77"/>
      <c r="I2573" s="108" t="str">
        <f>IF(B2573="","",_xlfn.XLOOKUP(N2573,#REF!,#REF!))</f>
        <v/>
      </c>
      <c r="J2573" s="105" t="str">
        <f>IF(B2573="","",_xlfn.XLOOKUP(N2573,#REF!,芝麻工资表!B:B))</f>
        <v/>
      </c>
      <c r="K2573" s="105" t="str">
        <f t="shared" si="240"/>
        <v/>
      </c>
      <c r="L2573" s="105" t="str">
        <f t="shared" si="241"/>
        <v/>
      </c>
      <c r="M2573" s="105" t="str">
        <f>IF(Q2573="","",_xlfn.XLOOKUP(Q2573,立项!W:W,立项!H:H))</f>
        <v/>
      </c>
      <c r="N2573" s="109" t="str">
        <f t="shared" si="242"/>
        <v/>
      </c>
      <c r="O2573" s="109" t="str">
        <f t="shared" si="243"/>
        <v/>
      </c>
      <c r="P2573" s="110" t="str">
        <f t="shared" si="244"/>
        <v/>
      </c>
      <c r="Q2573" s="114" t="str">
        <f t="shared" si="245"/>
        <v/>
      </c>
      <c r="R2573" s="82"/>
      <c r="S2573" s="81"/>
      <c r="T2573" s="81"/>
      <c r="U2573" s="81"/>
    </row>
    <row r="2574" s="72" customFormat="1" customHeight="1" spans="2:21">
      <c r="B2574" s="73"/>
      <c r="C2574" s="74"/>
      <c r="D2574" s="74"/>
      <c r="E2574" s="74"/>
      <c r="F2574" s="75"/>
      <c r="G2574" s="76"/>
      <c r="H2574" s="77"/>
      <c r="I2574" s="108" t="str">
        <f>IF(B2574="","",_xlfn.XLOOKUP(N2574,#REF!,#REF!))</f>
        <v/>
      </c>
      <c r="J2574" s="105" t="str">
        <f>IF(B2574="","",_xlfn.XLOOKUP(N2574,#REF!,芝麻工资表!B:B))</f>
        <v/>
      </c>
      <c r="K2574" s="105" t="str">
        <f t="shared" si="240"/>
        <v/>
      </c>
      <c r="L2574" s="105" t="str">
        <f t="shared" si="241"/>
        <v/>
      </c>
      <c r="M2574" s="105" t="str">
        <f>IF(Q2574="","",_xlfn.XLOOKUP(Q2574,立项!W:W,立项!H:H))</f>
        <v/>
      </c>
      <c r="N2574" s="109" t="str">
        <f t="shared" si="242"/>
        <v/>
      </c>
      <c r="O2574" s="109" t="str">
        <f t="shared" si="243"/>
        <v/>
      </c>
      <c r="P2574" s="110" t="str">
        <f t="shared" si="244"/>
        <v/>
      </c>
      <c r="Q2574" s="114" t="str">
        <f t="shared" si="245"/>
        <v/>
      </c>
      <c r="R2574" s="82"/>
      <c r="S2574" s="81"/>
      <c r="T2574" s="81"/>
      <c r="U2574" s="81"/>
    </row>
    <row r="2575" s="72" customFormat="1" customHeight="1" spans="2:21">
      <c r="B2575" s="73"/>
      <c r="C2575" s="74"/>
      <c r="D2575" s="74"/>
      <c r="E2575" s="74"/>
      <c r="F2575" s="75"/>
      <c r="G2575" s="76"/>
      <c r="H2575" s="77"/>
      <c r="I2575" s="108" t="str">
        <f>IF(B2575="","",_xlfn.XLOOKUP(N2575,#REF!,#REF!))</f>
        <v/>
      </c>
      <c r="J2575" s="105" t="str">
        <f>IF(B2575="","",_xlfn.XLOOKUP(N2575,#REF!,芝麻工资表!B:B))</f>
        <v/>
      </c>
      <c r="K2575" s="105" t="str">
        <f t="shared" si="240"/>
        <v/>
      </c>
      <c r="L2575" s="105" t="str">
        <f t="shared" si="241"/>
        <v/>
      </c>
      <c r="M2575" s="105" t="str">
        <f>IF(Q2575="","",_xlfn.XLOOKUP(Q2575,立项!W:W,立项!H:H))</f>
        <v/>
      </c>
      <c r="N2575" s="109" t="str">
        <f t="shared" si="242"/>
        <v/>
      </c>
      <c r="O2575" s="109" t="str">
        <f t="shared" si="243"/>
        <v/>
      </c>
      <c r="P2575" s="110" t="str">
        <f t="shared" si="244"/>
        <v/>
      </c>
      <c r="Q2575" s="114" t="str">
        <f t="shared" si="245"/>
        <v/>
      </c>
      <c r="R2575" s="82"/>
      <c r="S2575" s="81"/>
      <c r="T2575" s="81"/>
      <c r="U2575" s="81"/>
    </row>
    <row r="2576" s="72" customFormat="1" customHeight="1" spans="2:21">
      <c r="B2576" s="73"/>
      <c r="C2576" s="74"/>
      <c r="D2576" s="74"/>
      <c r="E2576" s="74"/>
      <c r="F2576" s="75"/>
      <c r="G2576" s="76"/>
      <c r="H2576" s="77"/>
      <c r="I2576" s="108" t="str">
        <f>IF(B2576="","",_xlfn.XLOOKUP(N2576,#REF!,#REF!))</f>
        <v/>
      </c>
      <c r="J2576" s="105" t="str">
        <f>IF(B2576="","",_xlfn.XLOOKUP(N2576,#REF!,芝麻工资表!B:B))</f>
        <v/>
      </c>
      <c r="K2576" s="105" t="str">
        <f t="shared" si="240"/>
        <v/>
      </c>
      <c r="L2576" s="105" t="str">
        <f t="shared" si="241"/>
        <v/>
      </c>
      <c r="M2576" s="105" t="str">
        <f>IF(Q2576="","",_xlfn.XLOOKUP(Q2576,立项!W:W,立项!H:H))</f>
        <v/>
      </c>
      <c r="N2576" s="109" t="str">
        <f t="shared" si="242"/>
        <v/>
      </c>
      <c r="O2576" s="109" t="str">
        <f t="shared" si="243"/>
        <v/>
      </c>
      <c r="P2576" s="110" t="str">
        <f t="shared" si="244"/>
        <v/>
      </c>
      <c r="Q2576" s="114" t="str">
        <f t="shared" si="245"/>
        <v/>
      </c>
      <c r="R2576" s="82"/>
      <c r="S2576" s="81"/>
      <c r="T2576" s="81"/>
      <c r="U2576" s="81"/>
    </row>
    <row r="2577" s="72" customFormat="1" customHeight="1" spans="2:21">
      <c r="B2577" s="73"/>
      <c r="C2577" s="74"/>
      <c r="D2577" s="74"/>
      <c r="E2577" s="74"/>
      <c r="F2577" s="75"/>
      <c r="G2577" s="76"/>
      <c r="H2577" s="77"/>
      <c r="I2577" s="108" t="str">
        <f>IF(B2577="","",_xlfn.XLOOKUP(N2577,#REF!,#REF!))</f>
        <v/>
      </c>
      <c r="J2577" s="105" t="str">
        <f>IF(B2577="","",_xlfn.XLOOKUP(N2577,#REF!,芝麻工资表!B:B))</f>
        <v/>
      </c>
      <c r="K2577" s="105" t="str">
        <f t="shared" si="240"/>
        <v/>
      </c>
      <c r="L2577" s="105" t="str">
        <f t="shared" si="241"/>
        <v/>
      </c>
      <c r="M2577" s="105" t="str">
        <f>IF(Q2577="","",_xlfn.XLOOKUP(Q2577,立项!W:W,立项!H:H))</f>
        <v/>
      </c>
      <c r="N2577" s="109" t="str">
        <f t="shared" si="242"/>
        <v/>
      </c>
      <c r="O2577" s="109" t="str">
        <f t="shared" si="243"/>
        <v/>
      </c>
      <c r="P2577" s="110" t="str">
        <f t="shared" si="244"/>
        <v/>
      </c>
      <c r="Q2577" s="114" t="str">
        <f t="shared" si="245"/>
        <v/>
      </c>
      <c r="R2577" s="82"/>
      <c r="S2577" s="81"/>
      <c r="T2577" s="81"/>
      <c r="U2577" s="81"/>
    </row>
    <row r="2578" s="72" customFormat="1" customHeight="1" spans="2:21">
      <c r="B2578" s="73"/>
      <c r="C2578" s="74"/>
      <c r="D2578" s="74"/>
      <c r="E2578" s="74"/>
      <c r="F2578" s="75"/>
      <c r="G2578" s="76"/>
      <c r="H2578" s="77"/>
      <c r="I2578" s="108" t="str">
        <f>IF(B2578="","",_xlfn.XLOOKUP(N2578,#REF!,#REF!))</f>
        <v/>
      </c>
      <c r="J2578" s="105" t="str">
        <f>IF(B2578="","",_xlfn.XLOOKUP(N2578,#REF!,芝麻工资表!B:B))</f>
        <v/>
      </c>
      <c r="K2578" s="105" t="str">
        <f t="shared" si="240"/>
        <v/>
      </c>
      <c r="L2578" s="105" t="str">
        <f t="shared" si="241"/>
        <v/>
      </c>
      <c r="M2578" s="105" t="str">
        <f>IF(Q2578="","",_xlfn.XLOOKUP(Q2578,立项!W:W,立项!H:H))</f>
        <v/>
      </c>
      <c r="N2578" s="109" t="str">
        <f t="shared" si="242"/>
        <v/>
      </c>
      <c r="O2578" s="109" t="str">
        <f t="shared" si="243"/>
        <v/>
      </c>
      <c r="P2578" s="110" t="str">
        <f t="shared" si="244"/>
        <v/>
      </c>
      <c r="Q2578" s="114" t="str">
        <f t="shared" si="245"/>
        <v/>
      </c>
      <c r="R2578" s="82"/>
      <c r="S2578" s="81"/>
      <c r="T2578" s="81"/>
      <c r="U2578" s="81"/>
    </row>
    <row r="2579" s="72" customFormat="1" customHeight="1" spans="2:21">
      <c r="B2579" s="73"/>
      <c r="C2579" s="74"/>
      <c r="D2579" s="74"/>
      <c r="E2579" s="74"/>
      <c r="F2579" s="75"/>
      <c r="G2579" s="76"/>
      <c r="H2579" s="77"/>
      <c r="I2579" s="108" t="str">
        <f>IF(B2579="","",_xlfn.XLOOKUP(N2579,#REF!,#REF!))</f>
        <v/>
      </c>
      <c r="J2579" s="105" t="str">
        <f>IF(B2579="","",_xlfn.XLOOKUP(N2579,#REF!,芝麻工资表!B:B))</f>
        <v/>
      </c>
      <c r="K2579" s="105" t="str">
        <f t="shared" si="240"/>
        <v/>
      </c>
      <c r="L2579" s="105" t="str">
        <f t="shared" si="241"/>
        <v/>
      </c>
      <c r="M2579" s="105" t="str">
        <f>IF(Q2579="","",_xlfn.XLOOKUP(Q2579,立项!W:W,立项!H:H))</f>
        <v/>
      </c>
      <c r="N2579" s="109" t="str">
        <f t="shared" si="242"/>
        <v/>
      </c>
      <c r="O2579" s="109" t="str">
        <f t="shared" si="243"/>
        <v/>
      </c>
      <c r="P2579" s="110" t="str">
        <f t="shared" si="244"/>
        <v/>
      </c>
      <c r="Q2579" s="114" t="str">
        <f t="shared" si="245"/>
        <v/>
      </c>
      <c r="R2579" s="82"/>
      <c r="S2579" s="81"/>
      <c r="T2579" s="81"/>
      <c r="U2579" s="81"/>
    </row>
    <row r="2580" s="72" customFormat="1" customHeight="1" spans="2:21">
      <c r="B2580" s="73"/>
      <c r="C2580" s="74"/>
      <c r="D2580" s="74"/>
      <c r="E2580" s="74"/>
      <c r="F2580" s="75"/>
      <c r="G2580" s="76"/>
      <c r="H2580" s="77"/>
      <c r="I2580" s="108" t="str">
        <f>IF(B2580="","",_xlfn.XLOOKUP(N2580,#REF!,#REF!))</f>
        <v/>
      </c>
      <c r="J2580" s="105" t="str">
        <f>IF(B2580="","",_xlfn.XLOOKUP(N2580,#REF!,芝麻工资表!B:B))</f>
        <v/>
      </c>
      <c r="K2580" s="105" t="str">
        <f t="shared" si="240"/>
        <v/>
      </c>
      <c r="L2580" s="105" t="str">
        <f t="shared" si="241"/>
        <v/>
      </c>
      <c r="M2580" s="105" t="str">
        <f>IF(Q2580="","",_xlfn.XLOOKUP(Q2580,立项!W:W,立项!H:H))</f>
        <v/>
      </c>
      <c r="N2580" s="109" t="str">
        <f t="shared" si="242"/>
        <v/>
      </c>
      <c r="O2580" s="109" t="str">
        <f t="shared" si="243"/>
        <v/>
      </c>
      <c r="P2580" s="110" t="str">
        <f t="shared" si="244"/>
        <v/>
      </c>
      <c r="Q2580" s="114" t="str">
        <f t="shared" si="245"/>
        <v/>
      </c>
      <c r="R2580" s="82"/>
      <c r="S2580" s="81"/>
      <c r="T2580" s="81"/>
      <c r="U2580" s="81"/>
    </row>
    <row r="2581" s="72" customFormat="1" customHeight="1" spans="2:21">
      <c r="B2581" s="73"/>
      <c r="C2581" s="74"/>
      <c r="D2581" s="74"/>
      <c r="E2581" s="74"/>
      <c r="F2581" s="75"/>
      <c r="G2581" s="76"/>
      <c r="H2581" s="77"/>
      <c r="I2581" s="108" t="str">
        <f>IF(B2581="","",_xlfn.XLOOKUP(N2581,#REF!,#REF!))</f>
        <v/>
      </c>
      <c r="J2581" s="105" t="str">
        <f>IF(B2581="","",_xlfn.XLOOKUP(N2581,#REF!,芝麻工资表!B:B))</f>
        <v/>
      </c>
      <c r="K2581" s="105" t="str">
        <f t="shared" si="240"/>
        <v/>
      </c>
      <c r="L2581" s="105" t="str">
        <f t="shared" si="241"/>
        <v/>
      </c>
      <c r="M2581" s="105" t="str">
        <f>IF(Q2581="","",_xlfn.XLOOKUP(Q2581,立项!W:W,立项!H:H))</f>
        <v/>
      </c>
      <c r="N2581" s="109" t="str">
        <f t="shared" si="242"/>
        <v/>
      </c>
      <c r="O2581" s="109" t="str">
        <f t="shared" si="243"/>
        <v/>
      </c>
      <c r="P2581" s="110" t="str">
        <f t="shared" si="244"/>
        <v/>
      </c>
      <c r="Q2581" s="114" t="str">
        <f t="shared" si="245"/>
        <v/>
      </c>
      <c r="R2581" s="82"/>
      <c r="S2581" s="81"/>
      <c r="T2581" s="81"/>
      <c r="U2581" s="81"/>
    </row>
    <row r="2582" s="72" customFormat="1" customHeight="1" spans="2:21">
      <c r="B2582" s="73"/>
      <c r="C2582" s="74"/>
      <c r="D2582" s="74"/>
      <c r="E2582" s="74"/>
      <c r="F2582" s="75"/>
      <c r="G2582" s="76"/>
      <c r="H2582" s="77"/>
      <c r="I2582" s="108" t="str">
        <f>IF(B2582="","",_xlfn.XLOOKUP(N2582,#REF!,#REF!))</f>
        <v/>
      </c>
      <c r="J2582" s="105" t="str">
        <f>IF(B2582="","",_xlfn.XLOOKUP(N2582,#REF!,芝麻工资表!B:B))</f>
        <v/>
      </c>
      <c r="K2582" s="105" t="str">
        <f t="shared" si="240"/>
        <v/>
      </c>
      <c r="L2582" s="105" t="str">
        <f t="shared" si="241"/>
        <v/>
      </c>
      <c r="M2582" s="105" t="str">
        <f>IF(Q2582="","",_xlfn.XLOOKUP(Q2582,立项!W:W,立项!H:H))</f>
        <v/>
      </c>
      <c r="N2582" s="109" t="str">
        <f t="shared" si="242"/>
        <v/>
      </c>
      <c r="O2582" s="109" t="str">
        <f t="shared" si="243"/>
        <v/>
      </c>
      <c r="P2582" s="110" t="str">
        <f t="shared" si="244"/>
        <v/>
      </c>
      <c r="Q2582" s="114" t="str">
        <f t="shared" si="245"/>
        <v/>
      </c>
      <c r="R2582" s="82"/>
      <c r="S2582" s="81"/>
      <c r="T2582" s="81"/>
      <c r="U2582" s="81"/>
    </row>
    <row r="2583" s="72" customFormat="1" customHeight="1" spans="2:21">
      <c r="B2583" s="73"/>
      <c r="C2583" s="74"/>
      <c r="D2583" s="74"/>
      <c r="E2583" s="74"/>
      <c r="F2583" s="75"/>
      <c r="G2583" s="76"/>
      <c r="H2583" s="77"/>
      <c r="I2583" s="108" t="str">
        <f>IF(B2583="","",_xlfn.XLOOKUP(N2583,#REF!,#REF!))</f>
        <v/>
      </c>
      <c r="J2583" s="105" t="str">
        <f>IF(B2583="","",_xlfn.XLOOKUP(N2583,#REF!,芝麻工资表!B:B))</f>
        <v/>
      </c>
      <c r="K2583" s="105" t="str">
        <f t="shared" si="240"/>
        <v/>
      </c>
      <c r="L2583" s="105" t="str">
        <f t="shared" si="241"/>
        <v/>
      </c>
      <c r="M2583" s="105" t="str">
        <f>IF(Q2583="","",_xlfn.XLOOKUP(Q2583,立项!W:W,立项!H:H))</f>
        <v/>
      </c>
      <c r="N2583" s="109" t="str">
        <f t="shared" si="242"/>
        <v/>
      </c>
      <c r="O2583" s="109" t="str">
        <f t="shared" si="243"/>
        <v/>
      </c>
      <c r="P2583" s="110" t="str">
        <f t="shared" si="244"/>
        <v/>
      </c>
      <c r="Q2583" s="114" t="str">
        <f t="shared" si="245"/>
        <v/>
      </c>
      <c r="R2583" s="82"/>
      <c r="S2583" s="81"/>
      <c r="T2583" s="81"/>
      <c r="U2583" s="81"/>
    </row>
    <row r="2584" s="72" customFormat="1" customHeight="1" spans="2:21">
      <c r="B2584" s="73"/>
      <c r="C2584" s="74"/>
      <c r="D2584" s="74"/>
      <c r="E2584" s="74"/>
      <c r="F2584" s="75"/>
      <c r="G2584" s="76"/>
      <c r="H2584" s="77"/>
      <c r="I2584" s="108" t="str">
        <f>IF(B2584="","",_xlfn.XLOOKUP(N2584,#REF!,#REF!))</f>
        <v/>
      </c>
      <c r="J2584" s="105" t="str">
        <f>IF(B2584="","",_xlfn.XLOOKUP(N2584,#REF!,芝麻工资表!B:B))</f>
        <v/>
      </c>
      <c r="K2584" s="105" t="str">
        <f t="shared" si="240"/>
        <v/>
      </c>
      <c r="L2584" s="105" t="str">
        <f t="shared" si="241"/>
        <v/>
      </c>
      <c r="M2584" s="105" t="str">
        <f>IF(Q2584="","",_xlfn.XLOOKUP(Q2584,立项!W:W,立项!H:H))</f>
        <v/>
      </c>
      <c r="N2584" s="109" t="str">
        <f t="shared" si="242"/>
        <v/>
      </c>
      <c r="O2584" s="109" t="str">
        <f t="shared" si="243"/>
        <v/>
      </c>
      <c r="P2584" s="110" t="str">
        <f t="shared" si="244"/>
        <v/>
      </c>
      <c r="Q2584" s="114" t="str">
        <f t="shared" si="245"/>
        <v/>
      </c>
      <c r="R2584" s="82"/>
      <c r="S2584" s="81"/>
      <c r="T2584" s="81"/>
      <c r="U2584" s="81"/>
    </row>
    <row r="2585" s="72" customFormat="1" customHeight="1" spans="2:21">
      <c r="B2585" s="73"/>
      <c r="C2585" s="74"/>
      <c r="D2585" s="74"/>
      <c r="E2585" s="74"/>
      <c r="F2585" s="75"/>
      <c r="G2585" s="76"/>
      <c r="H2585" s="77"/>
      <c r="I2585" s="108" t="str">
        <f>IF(B2585="","",_xlfn.XLOOKUP(N2585,#REF!,#REF!))</f>
        <v/>
      </c>
      <c r="J2585" s="105" t="str">
        <f>IF(B2585="","",_xlfn.XLOOKUP(N2585,#REF!,芝麻工资表!B:B))</f>
        <v/>
      </c>
      <c r="K2585" s="105" t="str">
        <f t="shared" si="240"/>
        <v/>
      </c>
      <c r="L2585" s="105" t="str">
        <f t="shared" si="241"/>
        <v/>
      </c>
      <c r="M2585" s="105" t="str">
        <f>IF(Q2585="","",_xlfn.XLOOKUP(Q2585,立项!W:W,立项!H:H))</f>
        <v/>
      </c>
      <c r="N2585" s="109" t="str">
        <f t="shared" si="242"/>
        <v/>
      </c>
      <c r="O2585" s="109" t="str">
        <f t="shared" si="243"/>
        <v/>
      </c>
      <c r="P2585" s="110" t="str">
        <f t="shared" si="244"/>
        <v/>
      </c>
      <c r="Q2585" s="114" t="str">
        <f t="shared" si="245"/>
        <v/>
      </c>
      <c r="R2585" s="82"/>
      <c r="S2585" s="81"/>
      <c r="T2585" s="81"/>
      <c r="U2585" s="81"/>
    </row>
    <row r="2586" s="72" customFormat="1" customHeight="1" spans="2:21">
      <c r="B2586" s="73"/>
      <c r="C2586" s="74"/>
      <c r="D2586" s="74"/>
      <c r="E2586" s="74"/>
      <c r="F2586" s="75"/>
      <c r="G2586" s="76"/>
      <c r="H2586" s="77"/>
      <c r="I2586" s="108" t="str">
        <f>IF(B2586="","",_xlfn.XLOOKUP(N2586,#REF!,#REF!))</f>
        <v/>
      </c>
      <c r="J2586" s="105" t="str">
        <f>IF(B2586="","",_xlfn.XLOOKUP(N2586,#REF!,芝麻工资表!B:B))</f>
        <v/>
      </c>
      <c r="K2586" s="105" t="str">
        <f t="shared" si="240"/>
        <v/>
      </c>
      <c r="L2586" s="105" t="str">
        <f t="shared" si="241"/>
        <v/>
      </c>
      <c r="M2586" s="105" t="str">
        <f>IF(Q2586="","",_xlfn.XLOOKUP(Q2586,立项!W:W,立项!H:H))</f>
        <v/>
      </c>
      <c r="N2586" s="109" t="str">
        <f t="shared" si="242"/>
        <v/>
      </c>
      <c r="O2586" s="109" t="str">
        <f t="shared" si="243"/>
        <v/>
      </c>
      <c r="P2586" s="110" t="str">
        <f t="shared" si="244"/>
        <v/>
      </c>
      <c r="Q2586" s="114" t="str">
        <f t="shared" si="245"/>
        <v/>
      </c>
      <c r="R2586" s="82"/>
      <c r="S2586" s="81"/>
      <c r="T2586" s="81"/>
      <c r="U2586" s="81"/>
    </row>
    <row r="2587" s="72" customFormat="1" customHeight="1" spans="2:21">
      <c r="B2587" s="73"/>
      <c r="C2587" s="74"/>
      <c r="D2587" s="74"/>
      <c r="E2587" s="74"/>
      <c r="F2587" s="75"/>
      <c r="G2587" s="76"/>
      <c r="H2587" s="77"/>
      <c r="I2587" s="108" t="str">
        <f>IF(B2587="","",_xlfn.XLOOKUP(N2587,#REF!,#REF!))</f>
        <v/>
      </c>
      <c r="J2587" s="105" t="str">
        <f>IF(B2587="","",_xlfn.XLOOKUP(N2587,#REF!,芝麻工资表!B:B))</f>
        <v/>
      </c>
      <c r="K2587" s="105" t="str">
        <f t="shared" si="240"/>
        <v/>
      </c>
      <c r="L2587" s="105" t="str">
        <f t="shared" si="241"/>
        <v/>
      </c>
      <c r="M2587" s="105" t="str">
        <f>IF(Q2587="","",_xlfn.XLOOKUP(Q2587,立项!W:W,立项!H:H))</f>
        <v/>
      </c>
      <c r="N2587" s="109" t="str">
        <f t="shared" si="242"/>
        <v/>
      </c>
      <c r="O2587" s="109" t="str">
        <f t="shared" si="243"/>
        <v/>
      </c>
      <c r="P2587" s="110" t="str">
        <f t="shared" si="244"/>
        <v/>
      </c>
      <c r="Q2587" s="114" t="str">
        <f t="shared" si="245"/>
        <v/>
      </c>
      <c r="R2587" s="82"/>
      <c r="S2587" s="81"/>
      <c r="T2587" s="81"/>
      <c r="U2587" s="81"/>
    </row>
    <row r="2588" s="72" customFormat="1" customHeight="1" spans="2:21">
      <c r="B2588" s="73"/>
      <c r="C2588" s="74"/>
      <c r="D2588" s="74"/>
      <c r="E2588" s="74"/>
      <c r="F2588" s="75"/>
      <c r="G2588" s="76"/>
      <c r="H2588" s="77"/>
      <c r="I2588" s="108" t="str">
        <f>IF(B2588="","",_xlfn.XLOOKUP(N2588,#REF!,#REF!))</f>
        <v/>
      </c>
      <c r="J2588" s="105" t="str">
        <f>IF(B2588="","",_xlfn.XLOOKUP(N2588,#REF!,芝麻工资表!B:B))</f>
        <v/>
      </c>
      <c r="K2588" s="105" t="str">
        <f t="shared" si="240"/>
        <v/>
      </c>
      <c r="L2588" s="105" t="str">
        <f t="shared" si="241"/>
        <v/>
      </c>
      <c r="M2588" s="105" t="str">
        <f>IF(Q2588="","",_xlfn.XLOOKUP(Q2588,立项!W:W,立项!H:H))</f>
        <v/>
      </c>
      <c r="N2588" s="109" t="str">
        <f t="shared" si="242"/>
        <v/>
      </c>
      <c r="O2588" s="109" t="str">
        <f t="shared" si="243"/>
        <v/>
      </c>
      <c r="P2588" s="110" t="str">
        <f t="shared" si="244"/>
        <v/>
      </c>
      <c r="Q2588" s="114" t="str">
        <f t="shared" si="245"/>
        <v/>
      </c>
      <c r="R2588" s="82"/>
      <c r="S2588" s="81"/>
      <c r="T2588" s="81"/>
      <c r="U2588" s="81"/>
    </row>
    <row r="2589" s="72" customFormat="1" customHeight="1" spans="2:21">
      <c r="B2589" s="73"/>
      <c r="C2589" s="74"/>
      <c r="D2589" s="74"/>
      <c r="E2589" s="74"/>
      <c r="F2589" s="75"/>
      <c r="G2589" s="76"/>
      <c r="H2589" s="77"/>
      <c r="I2589" s="108" t="str">
        <f>IF(B2589="","",_xlfn.XLOOKUP(N2589,#REF!,#REF!))</f>
        <v/>
      </c>
      <c r="J2589" s="105" t="str">
        <f>IF(B2589="","",_xlfn.XLOOKUP(N2589,#REF!,芝麻工资表!B:B))</f>
        <v/>
      </c>
      <c r="K2589" s="105" t="str">
        <f t="shared" si="240"/>
        <v/>
      </c>
      <c r="L2589" s="105" t="str">
        <f t="shared" si="241"/>
        <v/>
      </c>
      <c r="M2589" s="105" t="str">
        <f>IF(Q2589="","",_xlfn.XLOOKUP(Q2589,立项!W:W,立项!H:H))</f>
        <v/>
      </c>
      <c r="N2589" s="109" t="str">
        <f t="shared" si="242"/>
        <v/>
      </c>
      <c r="O2589" s="109" t="str">
        <f t="shared" si="243"/>
        <v/>
      </c>
      <c r="P2589" s="110" t="str">
        <f t="shared" si="244"/>
        <v/>
      </c>
      <c r="Q2589" s="114" t="str">
        <f t="shared" si="245"/>
        <v/>
      </c>
      <c r="R2589" s="82"/>
      <c r="S2589" s="81"/>
      <c r="T2589" s="81"/>
      <c r="U2589" s="81"/>
    </row>
    <row r="2590" s="72" customFormat="1" customHeight="1" spans="2:21">
      <c r="B2590" s="73"/>
      <c r="C2590" s="74"/>
      <c r="D2590" s="74"/>
      <c r="E2590" s="74"/>
      <c r="F2590" s="75"/>
      <c r="G2590" s="76"/>
      <c r="H2590" s="77"/>
      <c r="I2590" s="108" t="str">
        <f>IF(B2590="","",_xlfn.XLOOKUP(N2590,#REF!,#REF!))</f>
        <v/>
      </c>
      <c r="J2590" s="105" t="str">
        <f>IF(B2590="","",_xlfn.XLOOKUP(N2590,#REF!,芝麻工资表!B:B))</f>
        <v/>
      </c>
      <c r="K2590" s="105" t="str">
        <f t="shared" si="240"/>
        <v/>
      </c>
      <c r="L2590" s="105" t="str">
        <f t="shared" si="241"/>
        <v/>
      </c>
      <c r="M2590" s="105" t="str">
        <f>IF(Q2590="","",_xlfn.XLOOKUP(Q2590,立项!W:W,立项!H:H))</f>
        <v/>
      </c>
      <c r="N2590" s="109" t="str">
        <f t="shared" si="242"/>
        <v/>
      </c>
      <c r="O2590" s="109" t="str">
        <f t="shared" si="243"/>
        <v/>
      </c>
      <c r="P2590" s="110" t="str">
        <f t="shared" si="244"/>
        <v/>
      </c>
      <c r="Q2590" s="114" t="str">
        <f t="shared" si="245"/>
        <v/>
      </c>
      <c r="R2590" s="82"/>
      <c r="S2590" s="81"/>
      <c r="T2590" s="81"/>
      <c r="U2590" s="81"/>
    </row>
    <row r="2591" s="72" customFormat="1" customHeight="1" spans="2:21">
      <c r="B2591" s="73"/>
      <c r="C2591" s="74"/>
      <c r="D2591" s="74"/>
      <c r="E2591" s="74"/>
      <c r="F2591" s="75"/>
      <c r="G2591" s="76"/>
      <c r="H2591" s="77"/>
      <c r="I2591" s="108" t="str">
        <f>IF(B2591="","",_xlfn.XLOOKUP(N2591,#REF!,#REF!))</f>
        <v/>
      </c>
      <c r="J2591" s="105" t="str">
        <f>IF(B2591="","",_xlfn.XLOOKUP(N2591,#REF!,芝麻工资表!B:B))</f>
        <v/>
      </c>
      <c r="K2591" s="105" t="str">
        <f t="shared" si="240"/>
        <v/>
      </c>
      <c r="L2591" s="105" t="str">
        <f t="shared" si="241"/>
        <v/>
      </c>
      <c r="M2591" s="105" t="str">
        <f>IF(Q2591="","",_xlfn.XLOOKUP(Q2591,立项!W:W,立项!H:H))</f>
        <v/>
      </c>
      <c r="N2591" s="109" t="str">
        <f t="shared" si="242"/>
        <v/>
      </c>
      <c r="O2591" s="109" t="str">
        <f t="shared" si="243"/>
        <v/>
      </c>
      <c r="P2591" s="110" t="str">
        <f t="shared" si="244"/>
        <v/>
      </c>
      <c r="Q2591" s="114" t="str">
        <f t="shared" si="245"/>
        <v/>
      </c>
      <c r="R2591" s="82"/>
      <c r="S2591" s="81"/>
      <c r="T2591" s="81"/>
      <c r="U2591" s="81"/>
    </row>
    <row r="2592" s="72" customFormat="1" customHeight="1" spans="2:21">
      <c r="B2592" s="73"/>
      <c r="C2592" s="74"/>
      <c r="D2592" s="74"/>
      <c r="E2592" s="74"/>
      <c r="F2592" s="75"/>
      <c r="G2592" s="76"/>
      <c r="H2592" s="77"/>
      <c r="I2592" s="108" t="str">
        <f>IF(B2592="","",_xlfn.XLOOKUP(N2592,#REF!,#REF!))</f>
        <v/>
      </c>
      <c r="J2592" s="105" t="str">
        <f>IF(B2592="","",_xlfn.XLOOKUP(N2592,#REF!,芝麻工资表!B:B))</f>
        <v/>
      </c>
      <c r="K2592" s="105" t="str">
        <f t="shared" si="240"/>
        <v/>
      </c>
      <c r="L2592" s="105" t="str">
        <f t="shared" si="241"/>
        <v/>
      </c>
      <c r="M2592" s="105" t="str">
        <f>IF(Q2592="","",_xlfn.XLOOKUP(Q2592,立项!W:W,立项!H:H))</f>
        <v/>
      </c>
      <c r="N2592" s="109" t="str">
        <f t="shared" si="242"/>
        <v/>
      </c>
      <c r="O2592" s="109" t="str">
        <f t="shared" si="243"/>
        <v/>
      </c>
      <c r="P2592" s="110" t="str">
        <f t="shared" si="244"/>
        <v/>
      </c>
      <c r="Q2592" s="114" t="str">
        <f t="shared" si="245"/>
        <v/>
      </c>
      <c r="R2592" s="82"/>
      <c r="S2592" s="81"/>
      <c r="T2592" s="81"/>
      <c r="U2592" s="81"/>
    </row>
    <row r="2593" s="72" customFormat="1" customHeight="1" spans="2:21">
      <c r="B2593" s="73"/>
      <c r="C2593" s="74"/>
      <c r="D2593" s="74"/>
      <c r="E2593" s="74"/>
      <c r="F2593" s="75"/>
      <c r="G2593" s="76"/>
      <c r="H2593" s="77"/>
      <c r="I2593" s="108" t="str">
        <f>IF(B2593="","",_xlfn.XLOOKUP(N2593,#REF!,#REF!))</f>
        <v/>
      </c>
      <c r="J2593" s="105" t="str">
        <f>IF(B2593="","",_xlfn.XLOOKUP(N2593,#REF!,芝麻工资表!B:B))</f>
        <v/>
      </c>
      <c r="K2593" s="105" t="str">
        <f t="shared" si="240"/>
        <v/>
      </c>
      <c r="L2593" s="105" t="str">
        <f t="shared" si="241"/>
        <v/>
      </c>
      <c r="M2593" s="105" t="str">
        <f>IF(Q2593="","",_xlfn.XLOOKUP(Q2593,立项!W:W,立项!H:H))</f>
        <v/>
      </c>
      <c r="N2593" s="109" t="str">
        <f t="shared" si="242"/>
        <v/>
      </c>
      <c r="O2593" s="109" t="str">
        <f t="shared" si="243"/>
        <v/>
      </c>
      <c r="P2593" s="110" t="str">
        <f t="shared" si="244"/>
        <v/>
      </c>
      <c r="Q2593" s="114" t="str">
        <f t="shared" si="245"/>
        <v/>
      </c>
      <c r="R2593" s="82"/>
      <c r="S2593" s="81"/>
      <c r="T2593" s="81"/>
      <c r="U2593" s="81"/>
    </row>
    <row r="2594" s="72" customFormat="1" customHeight="1" spans="2:21">
      <c r="B2594" s="73"/>
      <c r="C2594" s="74"/>
      <c r="D2594" s="74"/>
      <c r="E2594" s="74"/>
      <c r="F2594" s="75"/>
      <c r="G2594" s="76"/>
      <c r="H2594" s="77"/>
      <c r="I2594" s="108" t="str">
        <f>IF(B2594="","",_xlfn.XLOOKUP(N2594,#REF!,#REF!))</f>
        <v/>
      </c>
      <c r="J2594" s="105" t="str">
        <f>IF(B2594="","",_xlfn.XLOOKUP(N2594,#REF!,芝麻工资表!B:B))</f>
        <v/>
      </c>
      <c r="K2594" s="105" t="str">
        <f t="shared" si="240"/>
        <v/>
      </c>
      <c r="L2594" s="105" t="str">
        <f t="shared" si="241"/>
        <v/>
      </c>
      <c r="M2594" s="105" t="str">
        <f>IF(Q2594="","",_xlfn.XLOOKUP(Q2594,立项!W:W,立项!H:H))</f>
        <v/>
      </c>
      <c r="N2594" s="109" t="str">
        <f t="shared" si="242"/>
        <v/>
      </c>
      <c r="O2594" s="109" t="str">
        <f t="shared" si="243"/>
        <v/>
      </c>
      <c r="P2594" s="110" t="str">
        <f t="shared" si="244"/>
        <v/>
      </c>
      <c r="Q2594" s="114" t="str">
        <f t="shared" si="245"/>
        <v/>
      </c>
      <c r="R2594" s="82"/>
      <c r="S2594" s="81"/>
      <c r="T2594" s="81"/>
      <c r="U2594" s="81"/>
    </row>
    <row r="2595" s="72" customFormat="1" customHeight="1" spans="2:21">
      <c r="B2595" s="73"/>
      <c r="C2595" s="74"/>
      <c r="D2595" s="74"/>
      <c r="E2595" s="74"/>
      <c r="F2595" s="75"/>
      <c r="G2595" s="76"/>
      <c r="H2595" s="77"/>
      <c r="I2595" s="108" t="str">
        <f>IF(B2595="","",_xlfn.XLOOKUP(N2595,#REF!,#REF!))</f>
        <v/>
      </c>
      <c r="J2595" s="105" t="str">
        <f>IF(B2595="","",_xlfn.XLOOKUP(N2595,#REF!,芝麻工资表!B:B))</f>
        <v/>
      </c>
      <c r="K2595" s="105" t="str">
        <f t="shared" si="240"/>
        <v/>
      </c>
      <c r="L2595" s="105" t="str">
        <f t="shared" si="241"/>
        <v/>
      </c>
      <c r="M2595" s="105" t="str">
        <f>IF(Q2595="","",_xlfn.XLOOKUP(Q2595,立项!W:W,立项!H:H))</f>
        <v/>
      </c>
      <c r="N2595" s="109" t="str">
        <f t="shared" si="242"/>
        <v/>
      </c>
      <c r="O2595" s="109" t="str">
        <f t="shared" si="243"/>
        <v/>
      </c>
      <c r="P2595" s="110" t="str">
        <f t="shared" si="244"/>
        <v/>
      </c>
      <c r="Q2595" s="114" t="str">
        <f t="shared" si="245"/>
        <v/>
      </c>
      <c r="R2595" s="82"/>
      <c r="S2595" s="81"/>
      <c r="T2595" s="81"/>
      <c r="U2595" s="81"/>
    </row>
    <row r="2596" s="72" customFormat="1" customHeight="1" spans="2:21">
      <c r="B2596" s="73"/>
      <c r="C2596" s="74"/>
      <c r="D2596" s="74"/>
      <c r="E2596" s="74"/>
      <c r="F2596" s="75"/>
      <c r="G2596" s="76"/>
      <c r="H2596" s="77"/>
      <c r="I2596" s="108" t="str">
        <f>IF(B2596="","",_xlfn.XLOOKUP(N2596,#REF!,#REF!))</f>
        <v/>
      </c>
      <c r="J2596" s="105" t="str">
        <f>IF(B2596="","",_xlfn.XLOOKUP(N2596,#REF!,芝麻工资表!B:B))</f>
        <v/>
      </c>
      <c r="K2596" s="105" t="str">
        <f t="shared" si="240"/>
        <v/>
      </c>
      <c r="L2596" s="105" t="str">
        <f t="shared" si="241"/>
        <v/>
      </c>
      <c r="M2596" s="105" t="str">
        <f>IF(Q2596="","",_xlfn.XLOOKUP(Q2596,立项!W:W,立项!H:H))</f>
        <v/>
      </c>
      <c r="N2596" s="109" t="str">
        <f t="shared" si="242"/>
        <v/>
      </c>
      <c r="O2596" s="109" t="str">
        <f t="shared" si="243"/>
        <v/>
      </c>
      <c r="P2596" s="110" t="str">
        <f t="shared" si="244"/>
        <v/>
      </c>
      <c r="Q2596" s="114" t="str">
        <f t="shared" si="245"/>
        <v/>
      </c>
      <c r="R2596" s="82"/>
      <c r="S2596" s="81"/>
      <c r="T2596" s="81"/>
      <c r="U2596" s="81"/>
    </row>
    <row r="2597" s="72" customFormat="1" customHeight="1" spans="2:21">
      <c r="B2597" s="73"/>
      <c r="C2597" s="74"/>
      <c r="D2597" s="74"/>
      <c r="E2597" s="74"/>
      <c r="F2597" s="75"/>
      <c r="G2597" s="76"/>
      <c r="H2597" s="77"/>
      <c r="I2597" s="108" t="str">
        <f>IF(B2597="","",_xlfn.XLOOKUP(N2597,#REF!,#REF!))</f>
        <v/>
      </c>
      <c r="J2597" s="105" t="str">
        <f>IF(B2597="","",_xlfn.XLOOKUP(N2597,#REF!,芝麻工资表!B:B))</f>
        <v/>
      </c>
      <c r="K2597" s="105" t="str">
        <f t="shared" si="240"/>
        <v/>
      </c>
      <c r="L2597" s="105" t="str">
        <f t="shared" si="241"/>
        <v/>
      </c>
      <c r="M2597" s="105" t="str">
        <f>IF(Q2597="","",_xlfn.XLOOKUP(Q2597,立项!W:W,立项!H:H))</f>
        <v/>
      </c>
      <c r="N2597" s="109" t="str">
        <f t="shared" si="242"/>
        <v/>
      </c>
      <c r="O2597" s="109" t="str">
        <f t="shared" si="243"/>
        <v/>
      </c>
      <c r="P2597" s="110" t="str">
        <f t="shared" si="244"/>
        <v/>
      </c>
      <c r="Q2597" s="114" t="str">
        <f t="shared" si="245"/>
        <v/>
      </c>
      <c r="R2597" s="82"/>
      <c r="S2597" s="81"/>
      <c r="T2597" s="81"/>
      <c r="U2597" s="81"/>
    </row>
    <row r="2598" s="72" customFormat="1" customHeight="1" spans="2:21">
      <c r="B2598" s="73"/>
      <c r="C2598" s="74"/>
      <c r="D2598" s="74"/>
      <c r="E2598" s="74"/>
      <c r="F2598" s="75"/>
      <c r="G2598" s="76"/>
      <c r="H2598" s="77"/>
      <c r="I2598" s="108" t="str">
        <f>IF(B2598="","",_xlfn.XLOOKUP(N2598,#REF!,#REF!))</f>
        <v/>
      </c>
      <c r="J2598" s="105" t="str">
        <f>IF(B2598="","",_xlfn.XLOOKUP(N2598,#REF!,芝麻工资表!B:B))</f>
        <v/>
      </c>
      <c r="K2598" s="105" t="str">
        <f t="shared" si="240"/>
        <v/>
      </c>
      <c r="L2598" s="105" t="str">
        <f t="shared" si="241"/>
        <v/>
      </c>
      <c r="M2598" s="105" t="str">
        <f>IF(Q2598="","",_xlfn.XLOOKUP(Q2598,立项!W:W,立项!H:H))</f>
        <v/>
      </c>
      <c r="N2598" s="109" t="str">
        <f t="shared" si="242"/>
        <v/>
      </c>
      <c r="O2598" s="109" t="str">
        <f t="shared" si="243"/>
        <v/>
      </c>
      <c r="P2598" s="110" t="str">
        <f t="shared" si="244"/>
        <v/>
      </c>
      <c r="Q2598" s="114" t="str">
        <f t="shared" si="245"/>
        <v/>
      </c>
      <c r="R2598" s="82"/>
      <c r="S2598" s="81"/>
      <c r="T2598" s="81"/>
      <c r="U2598" s="81"/>
    </row>
    <row r="2599" s="72" customFormat="1" customHeight="1" spans="2:21">
      <c r="B2599" s="73"/>
      <c r="C2599" s="74"/>
      <c r="D2599" s="74"/>
      <c r="E2599" s="74"/>
      <c r="F2599" s="75"/>
      <c r="G2599" s="76"/>
      <c r="H2599" s="77"/>
      <c r="I2599" s="108" t="str">
        <f>IF(B2599="","",_xlfn.XLOOKUP(N2599,#REF!,#REF!))</f>
        <v/>
      </c>
      <c r="J2599" s="105" t="str">
        <f>IF(B2599="","",_xlfn.XLOOKUP(N2599,#REF!,芝麻工资表!B:B))</f>
        <v/>
      </c>
      <c r="K2599" s="105" t="str">
        <f t="shared" si="240"/>
        <v/>
      </c>
      <c r="L2599" s="105" t="str">
        <f t="shared" si="241"/>
        <v/>
      </c>
      <c r="M2599" s="105" t="str">
        <f>IF(Q2599="","",_xlfn.XLOOKUP(Q2599,立项!W:W,立项!H:H))</f>
        <v/>
      </c>
      <c r="N2599" s="109" t="str">
        <f t="shared" si="242"/>
        <v/>
      </c>
      <c r="O2599" s="109" t="str">
        <f t="shared" si="243"/>
        <v/>
      </c>
      <c r="P2599" s="110" t="str">
        <f t="shared" si="244"/>
        <v/>
      </c>
      <c r="Q2599" s="114" t="str">
        <f t="shared" si="245"/>
        <v/>
      </c>
      <c r="R2599" s="82"/>
      <c r="S2599" s="81"/>
      <c r="T2599" s="81"/>
      <c r="U2599" s="81"/>
    </row>
    <row r="2600" s="72" customFormat="1" customHeight="1" spans="2:21">
      <c r="B2600" s="73"/>
      <c r="C2600" s="74"/>
      <c r="D2600" s="74"/>
      <c r="E2600" s="74"/>
      <c r="F2600" s="75"/>
      <c r="G2600" s="76"/>
      <c r="H2600" s="77"/>
      <c r="I2600" s="108" t="str">
        <f>IF(B2600="","",_xlfn.XLOOKUP(N2600,#REF!,#REF!))</f>
        <v/>
      </c>
      <c r="J2600" s="105" t="str">
        <f>IF(B2600="","",_xlfn.XLOOKUP(N2600,#REF!,芝麻工资表!B:B))</f>
        <v/>
      </c>
      <c r="K2600" s="105" t="str">
        <f t="shared" si="240"/>
        <v/>
      </c>
      <c r="L2600" s="105" t="str">
        <f t="shared" si="241"/>
        <v/>
      </c>
      <c r="M2600" s="105" t="str">
        <f>IF(Q2600="","",_xlfn.XLOOKUP(Q2600,立项!W:W,立项!H:H))</f>
        <v/>
      </c>
      <c r="N2600" s="109" t="str">
        <f t="shared" si="242"/>
        <v/>
      </c>
      <c r="O2600" s="109" t="str">
        <f t="shared" si="243"/>
        <v/>
      </c>
      <c r="P2600" s="110" t="str">
        <f t="shared" si="244"/>
        <v/>
      </c>
      <c r="Q2600" s="114" t="str">
        <f t="shared" si="245"/>
        <v/>
      </c>
      <c r="R2600" s="82"/>
      <c r="S2600" s="81"/>
      <c r="T2600" s="81"/>
      <c r="U2600" s="81"/>
    </row>
    <row r="2601" s="72" customFormat="1" customHeight="1" spans="2:21">
      <c r="B2601" s="73"/>
      <c r="C2601" s="74"/>
      <c r="D2601" s="74"/>
      <c r="E2601" s="74"/>
      <c r="F2601" s="75"/>
      <c r="G2601" s="76"/>
      <c r="H2601" s="77"/>
      <c r="I2601" s="108" t="str">
        <f>IF(B2601="","",_xlfn.XLOOKUP(N2601,#REF!,#REF!))</f>
        <v/>
      </c>
      <c r="J2601" s="105" t="str">
        <f>IF(B2601="","",_xlfn.XLOOKUP(N2601,#REF!,芝麻工资表!B:B))</f>
        <v/>
      </c>
      <c r="K2601" s="105" t="str">
        <f t="shared" si="240"/>
        <v/>
      </c>
      <c r="L2601" s="105" t="str">
        <f t="shared" si="241"/>
        <v/>
      </c>
      <c r="M2601" s="105" t="str">
        <f>IF(Q2601="","",_xlfn.XLOOKUP(Q2601,立项!W:W,立项!H:H))</f>
        <v/>
      </c>
      <c r="N2601" s="109" t="str">
        <f t="shared" si="242"/>
        <v/>
      </c>
      <c r="O2601" s="109" t="str">
        <f t="shared" si="243"/>
        <v/>
      </c>
      <c r="P2601" s="110" t="str">
        <f t="shared" si="244"/>
        <v/>
      </c>
      <c r="Q2601" s="114" t="str">
        <f t="shared" si="245"/>
        <v/>
      </c>
      <c r="R2601" s="82"/>
      <c r="S2601" s="81"/>
      <c r="T2601" s="81"/>
      <c r="U2601" s="81"/>
    </row>
    <row r="2602" s="72" customFormat="1" customHeight="1" spans="2:21">
      <c r="B2602" s="73"/>
      <c r="C2602" s="74"/>
      <c r="D2602" s="74"/>
      <c r="E2602" s="74"/>
      <c r="F2602" s="75"/>
      <c r="G2602" s="76"/>
      <c r="H2602" s="77"/>
      <c r="I2602" s="108" t="str">
        <f>IF(B2602="","",_xlfn.XLOOKUP(N2602,#REF!,#REF!))</f>
        <v/>
      </c>
      <c r="J2602" s="105" t="str">
        <f>IF(B2602="","",_xlfn.XLOOKUP(N2602,#REF!,芝麻工资表!B:B))</f>
        <v/>
      </c>
      <c r="K2602" s="105" t="str">
        <f t="shared" si="240"/>
        <v/>
      </c>
      <c r="L2602" s="105" t="str">
        <f t="shared" si="241"/>
        <v/>
      </c>
      <c r="M2602" s="105" t="str">
        <f>IF(Q2602="","",_xlfn.XLOOKUP(Q2602,立项!W:W,立项!H:H))</f>
        <v/>
      </c>
      <c r="N2602" s="109" t="str">
        <f t="shared" si="242"/>
        <v/>
      </c>
      <c r="O2602" s="109" t="str">
        <f t="shared" si="243"/>
        <v/>
      </c>
      <c r="P2602" s="110" t="str">
        <f t="shared" si="244"/>
        <v/>
      </c>
      <c r="Q2602" s="114" t="str">
        <f t="shared" si="245"/>
        <v/>
      </c>
      <c r="R2602" s="82"/>
      <c r="S2602" s="81"/>
      <c r="T2602" s="81"/>
      <c r="U2602" s="81"/>
    </row>
    <row r="2603" s="72" customFormat="1" customHeight="1" spans="2:21">
      <c r="B2603" s="73"/>
      <c r="C2603" s="74"/>
      <c r="D2603" s="74"/>
      <c r="E2603" s="74"/>
      <c r="F2603" s="75"/>
      <c r="G2603" s="76"/>
      <c r="H2603" s="77"/>
      <c r="I2603" s="108" t="str">
        <f>IF(B2603="","",_xlfn.XLOOKUP(N2603,#REF!,#REF!))</f>
        <v/>
      </c>
      <c r="J2603" s="105" t="str">
        <f>IF(B2603="","",_xlfn.XLOOKUP(N2603,#REF!,芝麻工资表!B:B))</f>
        <v/>
      </c>
      <c r="K2603" s="105" t="str">
        <f t="shared" si="240"/>
        <v/>
      </c>
      <c r="L2603" s="105" t="str">
        <f t="shared" si="241"/>
        <v/>
      </c>
      <c r="M2603" s="105" t="str">
        <f>IF(Q2603="","",_xlfn.XLOOKUP(Q2603,立项!W:W,立项!H:H))</f>
        <v/>
      </c>
      <c r="N2603" s="109" t="str">
        <f t="shared" si="242"/>
        <v/>
      </c>
      <c r="O2603" s="109" t="str">
        <f t="shared" si="243"/>
        <v/>
      </c>
      <c r="P2603" s="110" t="str">
        <f t="shared" si="244"/>
        <v/>
      </c>
      <c r="Q2603" s="114" t="str">
        <f t="shared" si="245"/>
        <v/>
      </c>
      <c r="R2603" s="82"/>
      <c r="S2603" s="81"/>
      <c r="T2603" s="81"/>
      <c r="U2603" s="81"/>
    </row>
    <row r="2604" s="72" customFormat="1" customHeight="1" spans="2:21">
      <c r="B2604" s="73"/>
      <c r="C2604" s="74"/>
      <c r="D2604" s="74"/>
      <c r="E2604" s="74"/>
      <c r="F2604" s="75"/>
      <c r="G2604" s="76"/>
      <c r="H2604" s="77"/>
      <c r="I2604" s="108" t="str">
        <f>IF(B2604="","",_xlfn.XLOOKUP(N2604,#REF!,#REF!))</f>
        <v/>
      </c>
      <c r="J2604" s="105" t="str">
        <f>IF(B2604="","",_xlfn.XLOOKUP(N2604,#REF!,芝麻工资表!B:B))</f>
        <v/>
      </c>
      <c r="K2604" s="105" t="str">
        <f t="shared" si="240"/>
        <v/>
      </c>
      <c r="L2604" s="105" t="str">
        <f t="shared" si="241"/>
        <v/>
      </c>
      <c r="M2604" s="105" t="str">
        <f>IF(Q2604="","",_xlfn.XLOOKUP(Q2604,立项!W:W,立项!H:H))</f>
        <v/>
      </c>
      <c r="N2604" s="109" t="str">
        <f t="shared" si="242"/>
        <v/>
      </c>
      <c r="O2604" s="109" t="str">
        <f t="shared" si="243"/>
        <v/>
      </c>
      <c r="P2604" s="110" t="str">
        <f t="shared" si="244"/>
        <v/>
      </c>
      <c r="Q2604" s="114" t="str">
        <f t="shared" si="245"/>
        <v/>
      </c>
      <c r="R2604" s="82"/>
      <c r="S2604" s="81"/>
      <c r="T2604" s="81"/>
      <c r="U2604" s="81"/>
    </row>
    <row r="2605" s="72" customFormat="1" customHeight="1" spans="2:21">
      <c r="B2605" s="73"/>
      <c r="C2605" s="74"/>
      <c r="D2605" s="74"/>
      <c r="E2605" s="74"/>
      <c r="F2605" s="75"/>
      <c r="G2605" s="76"/>
      <c r="H2605" s="77"/>
      <c r="I2605" s="108" t="str">
        <f>IF(B2605="","",_xlfn.XLOOKUP(N2605,#REF!,#REF!))</f>
        <v/>
      </c>
      <c r="J2605" s="105" t="str">
        <f>IF(B2605="","",_xlfn.XLOOKUP(N2605,#REF!,芝麻工资表!B:B))</f>
        <v/>
      </c>
      <c r="K2605" s="105" t="str">
        <f t="shared" si="240"/>
        <v/>
      </c>
      <c r="L2605" s="105" t="str">
        <f t="shared" si="241"/>
        <v/>
      </c>
      <c r="M2605" s="105" t="str">
        <f>IF(Q2605="","",_xlfn.XLOOKUP(Q2605,立项!W:W,立项!H:H))</f>
        <v/>
      </c>
      <c r="N2605" s="109" t="str">
        <f t="shared" si="242"/>
        <v/>
      </c>
      <c r="O2605" s="109" t="str">
        <f t="shared" si="243"/>
        <v/>
      </c>
      <c r="P2605" s="110" t="str">
        <f t="shared" si="244"/>
        <v/>
      </c>
      <c r="Q2605" s="114" t="str">
        <f t="shared" si="245"/>
        <v/>
      </c>
      <c r="R2605" s="82"/>
      <c r="S2605" s="81"/>
      <c r="T2605" s="81"/>
      <c r="U2605" s="81"/>
    </row>
    <row r="2606" s="72" customFormat="1" customHeight="1" spans="2:21">
      <c r="B2606" s="73"/>
      <c r="C2606" s="74"/>
      <c r="D2606" s="74"/>
      <c r="E2606" s="74"/>
      <c r="F2606" s="75"/>
      <c r="G2606" s="76"/>
      <c r="H2606" s="77"/>
      <c r="I2606" s="108" t="str">
        <f>IF(B2606="","",_xlfn.XLOOKUP(N2606,#REF!,#REF!))</f>
        <v/>
      </c>
      <c r="J2606" s="105" t="str">
        <f>IF(B2606="","",_xlfn.XLOOKUP(N2606,#REF!,芝麻工资表!B:B))</f>
        <v/>
      </c>
      <c r="K2606" s="105" t="str">
        <f t="shared" si="240"/>
        <v/>
      </c>
      <c r="L2606" s="105" t="str">
        <f t="shared" si="241"/>
        <v/>
      </c>
      <c r="M2606" s="105" t="str">
        <f>IF(Q2606="","",_xlfn.XLOOKUP(Q2606,立项!W:W,立项!H:H))</f>
        <v/>
      </c>
      <c r="N2606" s="109" t="str">
        <f t="shared" si="242"/>
        <v/>
      </c>
      <c r="O2606" s="109" t="str">
        <f t="shared" si="243"/>
        <v/>
      </c>
      <c r="P2606" s="110" t="str">
        <f t="shared" si="244"/>
        <v/>
      </c>
      <c r="Q2606" s="114" t="str">
        <f t="shared" si="245"/>
        <v/>
      </c>
      <c r="R2606" s="82"/>
      <c r="S2606" s="81"/>
      <c r="T2606" s="81"/>
      <c r="U2606" s="81"/>
    </row>
    <row r="2607" s="72" customFormat="1" customHeight="1" spans="2:21">
      <c r="B2607" s="73"/>
      <c r="C2607" s="74"/>
      <c r="D2607" s="74"/>
      <c r="E2607" s="74"/>
      <c r="F2607" s="75"/>
      <c r="G2607" s="76"/>
      <c r="H2607" s="77"/>
      <c r="I2607" s="108" t="str">
        <f>IF(B2607="","",_xlfn.XLOOKUP(N2607,#REF!,#REF!))</f>
        <v/>
      </c>
      <c r="J2607" s="105" t="str">
        <f>IF(B2607="","",_xlfn.XLOOKUP(N2607,#REF!,芝麻工资表!B:B))</f>
        <v/>
      </c>
      <c r="K2607" s="105" t="str">
        <f t="shared" si="240"/>
        <v/>
      </c>
      <c r="L2607" s="105" t="str">
        <f t="shared" si="241"/>
        <v/>
      </c>
      <c r="M2607" s="105" t="str">
        <f>IF(Q2607="","",_xlfn.XLOOKUP(Q2607,立项!W:W,立项!H:H))</f>
        <v/>
      </c>
      <c r="N2607" s="109" t="str">
        <f t="shared" si="242"/>
        <v/>
      </c>
      <c r="O2607" s="109" t="str">
        <f t="shared" si="243"/>
        <v/>
      </c>
      <c r="P2607" s="110" t="str">
        <f t="shared" si="244"/>
        <v/>
      </c>
      <c r="Q2607" s="114" t="str">
        <f t="shared" si="245"/>
        <v/>
      </c>
      <c r="R2607" s="82"/>
      <c r="S2607" s="81"/>
      <c r="T2607" s="81"/>
      <c r="U2607" s="81"/>
    </row>
    <row r="2608" s="72" customFormat="1" customHeight="1" spans="2:21">
      <c r="B2608" s="73"/>
      <c r="C2608" s="74"/>
      <c r="D2608" s="74"/>
      <c r="E2608" s="74"/>
      <c r="F2608" s="75"/>
      <c r="G2608" s="76"/>
      <c r="H2608" s="77"/>
      <c r="I2608" s="108" t="str">
        <f>IF(B2608="","",_xlfn.XLOOKUP(N2608,#REF!,#REF!))</f>
        <v/>
      </c>
      <c r="J2608" s="105" t="str">
        <f>IF(B2608="","",_xlfn.XLOOKUP(N2608,#REF!,芝麻工资表!B:B))</f>
        <v/>
      </c>
      <c r="K2608" s="105" t="str">
        <f t="shared" si="240"/>
        <v/>
      </c>
      <c r="L2608" s="105" t="str">
        <f t="shared" si="241"/>
        <v/>
      </c>
      <c r="M2608" s="105" t="str">
        <f>IF(Q2608="","",_xlfn.XLOOKUP(Q2608,立项!W:W,立项!H:H))</f>
        <v/>
      </c>
      <c r="N2608" s="109" t="str">
        <f t="shared" si="242"/>
        <v/>
      </c>
      <c r="O2608" s="109" t="str">
        <f t="shared" si="243"/>
        <v/>
      </c>
      <c r="P2608" s="110" t="str">
        <f t="shared" si="244"/>
        <v/>
      </c>
      <c r="Q2608" s="114" t="str">
        <f t="shared" si="245"/>
        <v/>
      </c>
      <c r="R2608" s="82"/>
      <c r="S2608" s="81"/>
      <c r="T2608" s="81"/>
      <c r="U2608" s="81"/>
    </row>
    <row r="2609" s="72" customFormat="1" customHeight="1" spans="2:21">
      <c r="B2609" s="73"/>
      <c r="C2609" s="74"/>
      <c r="D2609" s="74"/>
      <c r="E2609" s="74"/>
      <c r="F2609" s="75"/>
      <c r="G2609" s="76"/>
      <c r="H2609" s="77"/>
      <c r="I2609" s="108" t="str">
        <f>IF(B2609="","",_xlfn.XLOOKUP(N2609,#REF!,#REF!))</f>
        <v/>
      </c>
      <c r="J2609" s="105" t="str">
        <f>IF(B2609="","",_xlfn.XLOOKUP(N2609,#REF!,芝麻工资表!B:B))</f>
        <v/>
      </c>
      <c r="K2609" s="105" t="str">
        <f t="shared" si="240"/>
        <v/>
      </c>
      <c r="L2609" s="105" t="str">
        <f t="shared" si="241"/>
        <v/>
      </c>
      <c r="M2609" s="105" t="str">
        <f>IF(Q2609="","",_xlfn.XLOOKUP(Q2609,立项!W:W,立项!H:H))</f>
        <v/>
      </c>
      <c r="N2609" s="109" t="str">
        <f t="shared" si="242"/>
        <v/>
      </c>
      <c r="O2609" s="109" t="str">
        <f t="shared" si="243"/>
        <v/>
      </c>
      <c r="P2609" s="110" t="str">
        <f t="shared" si="244"/>
        <v/>
      </c>
      <c r="Q2609" s="114" t="str">
        <f t="shared" si="245"/>
        <v/>
      </c>
      <c r="R2609" s="82"/>
      <c r="S2609" s="81"/>
      <c r="T2609" s="81"/>
      <c r="U2609" s="81"/>
    </row>
    <row r="2610" s="72" customFormat="1" customHeight="1" spans="2:21">
      <c r="B2610" s="73"/>
      <c r="C2610" s="74"/>
      <c r="D2610" s="74"/>
      <c r="E2610" s="74"/>
      <c r="F2610" s="75"/>
      <c r="G2610" s="76"/>
      <c r="H2610" s="77"/>
      <c r="I2610" s="108" t="str">
        <f>IF(B2610="","",_xlfn.XLOOKUP(N2610,#REF!,#REF!))</f>
        <v/>
      </c>
      <c r="J2610" s="105" t="str">
        <f>IF(B2610="","",_xlfn.XLOOKUP(N2610,#REF!,芝麻工资表!B:B))</f>
        <v/>
      </c>
      <c r="K2610" s="105" t="str">
        <f t="shared" si="240"/>
        <v/>
      </c>
      <c r="L2610" s="105" t="str">
        <f t="shared" si="241"/>
        <v/>
      </c>
      <c r="M2610" s="105" t="str">
        <f>IF(Q2610="","",_xlfn.XLOOKUP(Q2610,立项!W:W,立项!H:H))</f>
        <v/>
      </c>
      <c r="N2610" s="109" t="str">
        <f t="shared" si="242"/>
        <v/>
      </c>
      <c r="O2610" s="109" t="str">
        <f t="shared" si="243"/>
        <v/>
      </c>
      <c r="P2610" s="110" t="str">
        <f t="shared" si="244"/>
        <v/>
      </c>
      <c r="Q2610" s="114" t="str">
        <f t="shared" si="245"/>
        <v/>
      </c>
      <c r="R2610" s="82"/>
      <c r="S2610" s="81"/>
      <c r="T2610" s="81"/>
      <c r="U2610" s="81"/>
    </row>
    <row r="2611" s="72" customFormat="1" customHeight="1" spans="2:21">
      <c r="B2611" s="73"/>
      <c r="C2611" s="74"/>
      <c r="D2611" s="74"/>
      <c r="E2611" s="74"/>
      <c r="F2611" s="75"/>
      <c r="G2611" s="76"/>
      <c r="H2611" s="77"/>
      <c r="I2611" s="108" t="str">
        <f>IF(B2611="","",_xlfn.XLOOKUP(N2611,#REF!,#REF!))</f>
        <v/>
      </c>
      <c r="J2611" s="105" t="str">
        <f>IF(B2611="","",_xlfn.XLOOKUP(N2611,#REF!,芝麻工资表!B:B))</f>
        <v/>
      </c>
      <c r="K2611" s="105" t="str">
        <f t="shared" si="240"/>
        <v/>
      </c>
      <c r="L2611" s="105" t="str">
        <f t="shared" si="241"/>
        <v/>
      </c>
      <c r="M2611" s="105" t="str">
        <f>IF(Q2611="","",_xlfn.XLOOKUP(Q2611,立项!W:W,立项!H:H))</f>
        <v/>
      </c>
      <c r="N2611" s="109" t="str">
        <f t="shared" si="242"/>
        <v/>
      </c>
      <c r="O2611" s="109" t="str">
        <f t="shared" si="243"/>
        <v/>
      </c>
      <c r="P2611" s="110" t="str">
        <f t="shared" si="244"/>
        <v/>
      </c>
      <c r="Q2611" s="114" t="str">
        <f t="shared" si="245"/>
        <v/>
      </c>
      <c r="R2611" s="82"/>
      <c r="S2611" s="81"/>
      <c r="T2611" s="81"/>
      <c r="U2611" s="81"/>
    </row>
    <row r="2612" s="72" customFormat="1" customHeight="1" spans="2:21">
      <c r="B2612" s="73"/>
      <c r="C2612" s="74"/>
      <c r="D2612" s="74"/>
      <c r="E2612" s="74"/>
      <c r="F2612" s="75"/>
      <c r="G2612" s="76"/>
      <c r="H2612" s="77"/>
      <c r="I2612" s="108" t="str">
        <f>IF(B2612="","",_xlfn.XLOOKUP(N2612,#REF!,#REF!))</f>
        <v/>
      </c>
      <c r="J2612" s="105" t="str">
        <f>IF(B2612="","",_xlfn.XLOOKUP(N2612,#REF!,芝麻工资表!B:B))</f>
        <v/>
      </c>
      <c r="K2612" s="105" t="str">
        <f t="shared" si="240"/>
        <v/>
      </c>
      <c r="L2612" s="105" t="str">
        <f t="shared" si="241"/>
        <v/>
      </c>
      <c r="M2612" s="105" t="str">
        <f>IF(Q2612="","",_xlfn.XLOOKUP(Q2612,立项!W:W,立项!H:H))</f>
        <v/>
      </c>
      <c r="N2612" s="109" t="str">
        <f t="shared" si="242"/>
        <v/>
      </c>
      <c r="O2612" s="109" t="str">
        <f t="shared" si="243"/>
        <v/>
      </c>
      <c r="P2612" s="110" t="str">
        <f t="shared" si="244"/>
        <v/>
      </c>
      <c r="Q2612" s="114" t="str">
        <f t="shared" si="245"/>
        <v/>
      </c>
      <c r="R2612" s="82"/>
      <c r="S2612" s="81"/>
      <c r="T2612" s="81"/>
      <c r="U2612" s="81"/>
    </row>
    <row r="2613" s="72" customFormat="1" customHeight="1" spans="2:21">
      <c r="B2613" s="73"/>
      <c r="C2613" s="74"/>
      <c r="D2613" s="74"/>
      <c r="E2613" s="74"/>
      <c r="F2613" s="75"/>
      <c r="G2613" s="76"/>
      <c r="H2613" s="77"/>
      <c r="I2613" s="108" t="str">
        <f>IF(B2613="","",_xlfn.XLOOKUP(N2613,#REF!,#REF!))</f>
        <v/>
      </c>
      <c r="J2613" s="105" t="str">
        <f>IF(B2613="","",_xlfn.XLOOKUP(N2613,#REF!,芝麻工资表!B:B))</f>
        <v/>
      </c>
      <c r="K2613" s="105" t="str">
        <f t="shared" si="240"/>
        <v/>
      </c>
      <c r="L2613" s="105" t="str">
        <f t="shared" si="241"/>
        <v/>
      </c>
      <c r="M2613" s="105" t="str">
        <f>IF(Q2613="","",_xlfn.XLOOKUP(Q2613,立项!W:W,立项!H:H))</f>
        <v/>
      </c>
      <c r="N2613" s="109" t="str">
        <f t="shared" si="242"/>
        <v/>
      </c>
      <c r="O2613" s="109" t="str">
        <f t="shared" si="243"/>
        <v/>
      </c>
      <c r="P2613" s="110" t="str">
        <f t="shared" si="244"/>
        <v/>
      </c>
      <c r="Q2613" s="114" t="str">
        <f t="shared" si="245"/>
        <v/>
      </c>
      <c r="R2613" s="82"/>
      <c r="S2613" s="81"/>
      <c r="T2613" s="81"/>
      <c r="U2613" s="81"/>
    </row>
    <row r="2614" s="72" customFormat="1" customHeight="1" spans="2:21">
      <c r="B2614" s="73"/>
      <c r="C2614" s="74"/>
      <c r="D2614" s="74"/>
      <c r="E2614" s="74"/>
      <c r="F2614" s="75"/>
      <c r="G2614" s="76"/>
      <c r="H2614" s="77"/>
      <c r="I2614" s="108" t="str">
        <f>IF(B2614="","",_xlfn.XLOOKUP(N2614,#REF!,#REF!))</f>
        <v/>
      </c>
      <c r="J2614" s="105" t="str">
        <f>IF(B2614="","",_xlfn.XLOOKUP(N2614,#REF!,芝麻工资表!B:B))</f>
        <v/>
      </c>
      <c r="K2614" s="105" t="str">
        <f t="shared" si="240"/>
        <v/>
      </c>
      <c r="L2614" s="105" t="str">
        <f t="shared" si="241"/>
        <v/>
      </c>
      <c r="M2614" s="105" t="str">
        <f>IF(Q2614="","",_xlfn.XLOOKUP(Q2614,立项!W:W,立项!H:H))</f>
        <v/>
      </c>
      <c r="N2614" s="109" t="str">
        <f t="shared" si="242"/>
        <v/>
      </c>
      <c r="O2614" s="109" t="str">
        <f t="shared" si="243"/>
        <v/>
      </c>
      <c r="P2614" s="110" t="str">
        <f t="shared" si="244"/>
        <v/>
      </c>
      <c r="Q2614" s="114" t="str">
        <f t="shared" si="245"/>
        <v/>
      </c>
      <c r="R2614" s="82"/>
      <c r="S2614" s="81"/>
      <c r="T2614" s="81"/>
      <c r="U2614" s="81"/>
    </row>
    <row r="2615" s="72" customFormat="1" customHeight="1" spans="2:21">
      <c r="B2615" s="73"/>
      <c r="C2615" s="74"/>
      <c r="D2615" s="74"/>
      <c r="E2615" s="74"/>
      <c r="F2615" s="75"/>
      <c r="G2615" s="76"/>
      <c r="H2615" s="77"/>
      <c r="I2615" s="108" t="str">
        <f>IF(B2615="","",_xlfn.XLOOKUP(N2615,#REF!,#REF!))</f>
        <v/>
      </c>
      <c r="J2615" s="105" t="str">
        <f>IF(B2615="","",_xlfn.XLOOKUP(N2615,#REF!,芝麻工资表!B:B))</f>
        <v/>
      </c>
      <c r="K2615" s="105" t="str">
        <f t="shared" si="240"/>
        <v/>
      </c>
      <c r="L2615" s="105" t="str">
        <f t="shared" si="241"/>
        <v/>
      </c>
      <c r="M2615" s="105" t="str">
        <f>IF(Q2615="","",_xlfn.XLOOKUP(Q2615,立项!W:W,立项!H:H))</f>
        <v/>
      </c>
      <c r="N2615" s="109" t="str">
        <f t="shared" si="242"/>
        <v/>
      </c>
      <c r="O2615" s="109" t="str">
        <f t="shared" si="243"/>
        <v/>
      </c>
      <c r="P2615" s="110" t="str">
        <f t="shared" si="244"/>
        <v/>
      </c>
      <c r="Q2615" s="114" t="str">
        <f t="shared" si="245"/>
        <v/>
      </c>
      <c r="R2615" s="82"/>
      <c r="S2615" s="81"/>
      <c r="T2615" s="81"/>
      <c r="U2615" s="81"/>
    </row>
    <row r="2616" s="72" customFormat="1" customHeight="1" spans="2:21">
      <c r="B2616" s="73"/>
      <c r="C2616" s="74"/>
      <c r="D2616" s="74"/>
      <c r="E2616" s="74"/>
      <c r="F2616" s="75"/>
      <c r="G2616" s="76"/>
      <c r="H2616" s="77"/>
      <c r="I2616" s="108" t="str">
        <f>IF(B2616="","",_xlfn.XLOOKUP(N2616,#REF!,#REF!))</f>
        <v/>
      </c>
      <c r="J2616" s="105" t="str">
        <f>IF(B2616="","",_xlfn.XLOOKUP(N2616,#REF!,芝麻工资表!B:B))</f>
        <v/>
      </c>
      <c r="K2616" s="105" t="str">
        <f t="shared" si="240"/>
        <v/>
      </c>
      <c r="L2616" s="105" t="str">
        <f t="shared" si="241"/>
        <v/>
      </c>
      <c r="M2616" s="105" t="str">
        <f>IF(Q2616="","",_xlfn.XLOOKUP(Q2616,立项!W:W,立项!H:H))</f>
        <v/>
      </c>
      <c r="N2616" s="109" t="str">
        <f t="shared" si="242"/>
        <v/>
      </c>
      <c r="O2616" s="109" t="str">
        <f t="shared" si="243"/>
        <v/>
      </c>
      <c r="P2616" s="110" t="str">
        <f t="shared" si="244"/>
        <v/>
      </c>
      <c r="Q2616" s="114" t="str">
        <f t="shared" si="245"/>
        <v/>
      </c>
      <c r="R2616" s="82"/>
      <c r="S2616" s="81"/>
      <c r="T2616" s="81"/>
      <c r="U2616" s="81"/>
    </row>
    <row r="2617" s="72" customFormat="1" customHeight="1" spans="2:21">
      <c r="B2617" s="73"/>
      <c r="C2617" s="74"/>
      <c r="D2617" s="74"/>
      <c r="E2617" s="74"/>
      <c r="F2617" s="75"/>
      <c r="G2617" s="76"/>
      <c r="H2617" s="77"/>
      <c r="I2617" s="108" t="str">
        <f>IF(B2617="","",_xlfn.XLOOKUP(N2617,#REF!,#REF!))</f>
        <v/>
      </c>
      <c r="J2617" s="105" t="str">
        <f>IF(B2617="","",_xlfn.XLOOKUP(N2617,#REF!,芝麻工资表!B:B))</f>
        <v/>
      </c>
      <c r="K2617" s="105" t="str">
        <f t="shared" si="240"/>
        <v/>
      </c>
      <c r="L2617" s="105" t="str">
        <f t="shared" si="241"/>
        <v/>
      </c>
      <c r="M2617" s="105" t="str">
        <f>IF(Q2617="","",_xlfn.XLOOKUP(Q2617,立项!W:W,立项!H:H))</f>
        <v/>
      </c>
      <c r="N2617" s="109" t="str">
        <f t="shared" si="242"/>
        <v/>
      </c>
      <c r="O2617" s="109" t="str">
        <f t="shared" si="243"/>
        <v/>
      </c>
      <c r="P2617" s="110" t="str">
        <f t="shared" si="244"/>
        <v/>
      </c>
      <c r="Q2617" s="114" t="str">
        <f t="shared" si="245"/>
        <v/>
      </c>
      <c r="R2617" s="82"/>
      <c r="S2617" s="81"/>
      <c r="T2617" s="81"/>
      <c r="U2617" s="81"/>
    </row>
    <row r="2618" s="72" customFormat="1" customHeight="1" spans="2:21">
      <c r="B2618" s="73"/>
      <c r="C2618" s="74"/>
      <c r="D2618" s="74"/>
      <c r="E2618" s="74"/>
      <c r="F2618" s="75"/>
      <c r="G2618" s="76"/>
      <c r="H2618" s="77"/>
      <c r="I2618" s="108" t="str">
        <f>IF(B2618="","",_xlfn.XLOOKUP(N2618,#REF!,#REF!))</f>
        <v/>
      </c>
      <c r="J2618" s="105" t="str">
        <f>IF(B2618="","",_xlfn.XLOOKUP(N2618,#REF!,芝麻工资表!B:B))</f>
        <v/>
      </c>
      <c r="K2618" s="105" t="str">
        <f t="shared" si="240"/>
        <v/>
      </c>
      <c r="L2618" s="105" t="str">
        <f t="shared" si="241"/>
        <v/>
      </c>
      <c r="M2618" s="105" t="str">
        <f>IF(Q2618="","",_xlfn.XLOOKUP(Q2618,立项!W:W,立项!H:H))</f>
        <v/>
      </c>
      <c r="N2618" s="109" t="str">
        <f t="shared" si="242"/>
        <v/>
      </c>
      <c r="O2618" s="109" t="str">
        <f t="shared" si="243"/>
        <v/>
      </c>
      <c r="P2618" s="110" t="str">
        <f t="shared" si="244"/>
        <v/>
      </c>
      <c r="Q2618" s="114" t="str">
        <f t="shared" si="245"/>
        <v/>
      </c>
      <c r="R2618" s="82"/>
      <c r="S2618" s="81"/>
      <c r="T2618" s="81"/>
      <c r="U2618" s="81"/>
    </row>
    <row r="2619" s="72" customFormat="1" customHeight="1" spans="2:21">
      <c r="B2619" s="73"/>
      <c r="C2619" s="74"/>
      <c r="D2619" s="74"/>
      <c r="E2619" s="74"/>
      <c r="F2619" s="75"/>
      <c r="G2619" s="76"/>
      <c r="H2619" s="77"/>
      <c r="I2619" s="108" t="str">
        <f>IF(B2619="","",_xlfn.XLOOKUP(N2619,#REF!,#REF!))</f>
        <v/>
      </c>
      <c r="J2619" s="105" t="str">
        <f>IF(B2619="","",_xlfn.XLOOKUP(N2619,#REF!,芝麻工资表!B:B))</f>
        <v/>
      </c>
      <c r="K2619" s="105" t="str">
        <f t="shared" si="240"/>
        <v/>
      </c>
      <c r="L2619" s="105" t="str">
        <f t="shared" si="241"/>
        <v/>
      </c>
      <c r="M2619" s="105" t="str">
        <f>IF(Q2619="","",_xlfn.XLOOKUP(Q2619,立项!W:W,立项!H:H))</f>
        <v/>
      </c>
      <c r="N2619" s="109" t="str">
        <f t="shared" si="242"/>
        <v/>
      </c>
      <c r="O2619" s="109" t="str">
        <f t="shared" si="243"/>
        <v/>
      </c>
      <c r="P2619" s="110" t="str">
        <f t="shared" si="244"/>
        <v/>
      </c>
      <c r="Q2619" s="114" t="str">
        <f t="shared" si="245"/>
        <v/>
      </c>
      <c r="R2619" s="82"/>
      <c r="S2619" s="81"/>
      <c r="T2619" s="81"/>
      <c r="U2619" s="81"/>
    </row>
    <row r="2620" s="72" customFormat="1" customHeight="1" spans="2:21">
      <c r="B2620" s="73"/>
      <c r="C2620" s="74"/>
      <c r="D2620" s="74"/>
      <c r="E2620" s="74"/>
      <c r="F2620" s="75"/>
      <c r="G2620" s="76"/>
      <c r="H2620" s="77"/>
      <c r="I2620" s="108" t="str">
        <f>IF(B2620="","",_xlfn.XLOOKUP(N2620,#REF!,#REF!))</f>
        <v/>
      </c>
      <c r="J2620" s="105" t="str">
        <f>IF(B2620="","",_xlfn.XLOOKUP(N2620,#REF!,芝麻工资表!B:B))</f>
        <v/>
      </c>
      <c r="K2620" s="105" t="str">
        <f t="shared" si="240"/>
        <v/>
      </c>
      <c r="L2620" s="105" t="str">
        <f t="shared" si="241"/>
        <v/>
      </c>
      <c r="M2620" s="105" t="str">
        <f>IF(Q2620="","",_xlfn.XLOOKUP(Q2620,立项!W:W,立项!H:H))</f>
        <v/>
      </c>
      <c r="N2620" s="109" t="str">
        <f t="shared" si="242"/>
        <v/>
      </c>
      <c r="O2620" s="109" t="str">
        <f t="shared" si="243"/>
        <v/>
      </c>
      <c r="P2620" s="110" t="str">
        <f t="shared" si="244"/>
        <v/>
      </c>
      <c r="Q2620" s="114" t="str">
        <f t="shared" si="245"/>
        <v/>
      </c>
      <c r="R2620" s="82"/>
      <c r="S2620" s="81"/>
      <c r="T2620" s="81"/>
      <c r="U2620" s="81"/>
    </row>
    <row r="2621" s="72" customFormat="1" customHeight="1" spans="2:21">
      <c r="B2621" s="73"/>
      <c r="C2621" s="74"/>
      <c r="D2621" s="74"/>
      <c r="E2621" s="74"/>
      <c r="F2621" s="75"/>
      <c r="G2621" s="76"/>
      <c r="H2621" s="77"/>
      <c r="I2621" s="108" t="str">
        <f>IF(B2621="","",_xlfn.XLOOKUP(N2621,#REF!,#REF!))</f>
        <v/>
      </c>
      <c r="J2621" s="105" t="str">
        <f>IF(B2621="","",_xlfn.XLOOKUP(N2621,#REF!,芝麻工资表!B:B))</f>
        <v/>
      </c>
      <c r="K2621" s="105" t="str">
        <f t="shared" si="240"/>
        <v/>
      </c>
      <c r="L2621" s="105" t="str">
        <f t="shared" si="241"/>
        <v/>
      </c>
      <c r="M2621" s="105" t="str">
        <f>IF(Q2621="","",_xlfn.XLOOKUP(Q2621,立项!W:W,立项!H:H))</f>
        <v/>
      </c>
      <c r="N2621" s="109" t="str">
        <f t="shared" si="242"/>
        <v/>
      </c>
      <c r="O2621" s="109" t="str">
        <f t="shared" si="243"/>
        <v/>
      </c>
      <c r="P2621" s="110" t="str">
        <f t="shared" si="244"/>
        <v/>
      </c>
      <c r="Q2621" s="114" t="str">
        <f t="shared" si="245"/>
        <v/>
      </c>
      <c r="R2621" s="82"/>
      <c r="S2621" s="81"/>
      <c r="T2621" s="81"/>
      <c r="U2621" s="81"/>
    </row>
    <row r="2622" s="72" customFormat="1" customHeight="1" spans="2:21">
      <c r="B2622" s="73"/>
      <c r="C2622" s="74"/>
      <c r="D2622" s="74"/>
      <c r="E2622" s="74"/>
      <c r="F2622" s="75"/>
      <c r="G2622" s="76"/>
      <c r="H2622" s="77"/>
      <c r="I2622" s="108" t="str">
        <f>IF(B2622="","",_xlfn.XLOOKUP(N2622,#REF!,#REF!))</f>
        <v/>
      </c>
      <c r="J2622" s="105" t="str">
        <f>IF(B2622="","",_xlfn.XLOOKUP(N2622,#REF!,芝麻工资表!B:B))</f>
        <v/>
      </c>
      <c r="K2622" s="105" t="str">
        <f t="shared" si="240"/>
        <v/>
      </c>
      <c r="L2622" s="105" t="str">
        <f t="shared" si="241"/>
        <v/>
      </c>
      <c r="M2622" s="105" t="str">
        <f>IF(Q2622="","",_xlfn.XLOOKUP(Q2622,立项!W:W,立项!H:H))</f>
        <v/>
      </c>
      <c r="N2622" s="109" t="str">
        <f t="shared" si="242"/>
        <v/>
      </c>
      <c r="O2622" s="109" t="str">
        <f t="shared" si="243"/>
        <v/>
      </c>
      <c r="P2622" s="110" t="str">
        <f t="shared" si="244"/>
        <v/>
      </c>
      <c r="Q2622" s="114" t="str">
        <f t="shared" si="245"/>
        <v/>
      </c>
      <c r="R2622" s="82"/>
      <c r="S2622" s="81"/>
      <c r="T2622" s="81"/>
      <c r="U2622" s="81"/>
    </row>
    <row r="2623" s="72" customFormat="1" customHeight="1" spans="2:21">
      <c r="B2623" s="73"/>
      <c r="C2623" s="74"/>
      <c r="D2623" s="74"/>
      <c r="E2623" s="74"/>
      <c r="F2623" s="75"/>
      <c r="G2623" s="76"/>
      <c r="H2623" s="77"/>
      <c r="I2623" s="108" t="str">
        <f>IF(B2623="","",_xlfn.XLOOKUP(N2623,#REF!,#REF!))</f>
        <v/>
      </c>
      <c r="J2623" s="105" t="str">
        <f>IF(B2623="","",_xlfn.XLOOKUP(N2623,#REF!,芝麻工资表!B:B))</f>
        <v/>
      </c>
      <c r="K2623" s="105" t="str">
        <f t="shared" si="240"/>
        <v/>
      </c>
      <c r="L2623" s="105" t="str">
        <f t="shared" si="241"/>
        <v/>
      </c>
      <c r="M2623" s="105" t="str">
        <f>IF(Q2623="","",_xlfn.XLOOKUP(Q2623,立项!W:W,立项!H:H))</f>
        <v/>
      </c>
      <c r="N2623" s="109" t="str">
        <f t="shared" si="242"/>
        <v/>
      </c>
      <c r="O2623" s="109" t="str">
        <f t="shared" si="243"/>
        <v/>
      </c>
      <c r="P2623" s="110" t="str">
        <f t="shared" si="244"/>
        <v/>
      </c>
      <c r="Q2623" s="114" t="str">
        <f t="shared" si="245"/>
        <v/>
      </c>
      <c r="R2623" s="82"/>
      <c r="S2623" s="81"/>
      <c r="T2623" s="81"/>
      <c r="U2623" s="81"/>
    </row>
    <row r="2624" s="72" customFormat="1" customHeight="1" spans="2:21">
      <c r="B2624" s="73"/>
      <c r="C2624" s="74"/>
      <c r="D2624" s="74"/>
      <c r="E2624" s="74"/>
      <c r="F2624" s="75"/>
      <c r="G2624" s="76"/>
      <c r="H2624" s="77"/>
      <c r="I2624" s="108" t="str">
        <f>IF(B2624="","",_xlfn.XLOOKUP(N2624,#REF!,#REF!))</f>
        <v/>
      </c>
      <c r="J2624" s="105" t="str">
        <f>IF(B2624="","",_xlfn.XLOOKUP(N2624,#REF!,芝麻工资表!B:B))</f>
        <v/>
      </c>
      <c r="K2624" s="105" t="str">
        <f t="shared" si="240"/>
        <v/>
      </c>
      <c r="L2624" s="105" t="str">
        <f t="shared" si="241"/>
        <v/>
      </c>
      <c r="M2624" s="105" t="str">
        <f>IF(Q2624="","",_xlfn.XLOOKUP(Q2624,立项!W:W,立项!H:H))</f>
        <v/>
      </c>
      <c r="N2624" s="109" t="str">
        <f t="shared" si="242"/>
        <v/>
      </c>
      <c r="O2624" s="109" t="str">
        <f t="shared" si="243"/>
        <v/>
      </c>
      <c r="P2624" s="110" t="str">
        <f t="shared" si="244"/>
        <v/>
      </c>
      <c r="Q2624" s="114" t="str">
        <f t="shared" si="245"/>
        <v/>
      </c>
      <c r="R2624" s="82"/>
      <c r="S2624" s="81"/>
      <c r="T2624" s="81"/>
      <c r="U2624" s="81"/>
    </row>
    <row r="2625" s="72" customFormat="1" customHeight="1" spans="2:21">
      <c r="B2625" s="73"/>
      <c r="C2625" s="74"/>
      <c r="D2625" s="74"/>
      <c r="E2625" s="74"/>
      <c r="F2625" s="75"/>
      <c r="G2625" s="76"/>
      <c r="H2625" s="77"/>
      <c r="I2625" s="108" t="str">
        <f>IF(B2625="","",_xlfn.XLOOKUP(N2625,#REF!,#REF!))</f>
        <v/>
      </c>
      <c r="J2625" s="105" t="str">
        <f>IF(B2625="","",_xlfn.XLOOKUP(N2625,#REF!,芝麻工资表!B:B))</f>
        <v/>
      </c>
      <c r="K2625" s="105" t="str">
        <f t="shared" si="240"/>
        <v/>
      </c>
      <c r="L2625" s="105" t="str">
        <f t="shared" si="241"/>
        <v/>
      </c>
      <c r="M2625" s="105" t="str">
        <f>IF(Q2625="","",_xlfn.XLOOKUP(Q2625,立项!W:W,立项!H:H))</f>
        <v/>
      </c>
      <c r="N2625" s="109" t="str">
        <f t="shared" si="242"/>
        <v/>
      </c>
      <c r="O2625" s="109" t="str">
        <f t="shared" si="243"/>
        <v/>
      </c>
      <c r="P2625" s="110" t="str">
        <f t="shared" si="244"/>
        <v/>
      </c>
      <c r="Q2625" s="114" t="str">
        <f t="shared" si="245"/>
        <v/>
      </c>
      <c r="R2625" s="82"/>
      <c r="S2625" s="81"/>
      <c r="T2625" s="81"/>
      <c r="U2625" s="81"/>
    </row>
    <row r="2626" s="72" customFormat="1" customHeight="1" spans="2:21">
      <c r="B2626" s="73"/>
      <c r="C2626" s="74"/>
      <c r="D2626" s="74"/>
      <c r="E2626" s="74"/>
      <c r="F2626" s="75"/>
      <c r="G2626" s="76"/>
      <c r="H2626" s="77"/>
      <c r="I2626" s="108" t="str">
        <f>IF(B2626="","",_xlfn.XLOOKUP(N2626,#REF!,#REF!))</f>
        <v/>
      </c>
      <c r="J2626" s="105" t="str">
        <f>IF(B2626="","",_xlfn.XLOOKUP(N2626,#REF!,芝麻工资表!B:B))</f>
        <v/>
      </c>
      <c r="K2626" s="105" t="str">
        <f t="shared" ref="K2626:K2689" si="246">IF(F2626="","",F2626-L2626)</f>
        <v/>
      </c>
      <c r="L2626" s="105" t="str">
        <f t="shared" ref="L2626:L2689" si="247">IF(F2626="","",F2626*G2626/(1+G2626))</f>
        <v/>
      </c>
      <c r="M2626" s="105" t="str">
        <f>IF(Q2626="","",_xlfn.XLOOKUP(Q2626,立项!W:W,立项!H:H))</f>
        <v/>
      </c>
      <c r="N2626" s="109" t="str">
        <f t="shared" ref="N2626:N2689" si="248">IF(H2626="","",LEFT(B2626,7))</f>
        <v/>
      </c>
      <c r="O2626" s="109" t="str">
        <f t="shared" ref="O2626:O2689" si="249">IF(H2626="","",MONTH(H2626))</f>
        <v/>
      </c>
      <c r="P2626" s="110" t="str">
        <f t="shared" ref="P2626:P2689" si="250">IF(H2626="","",DAY(H2626))</f>
        <v/>
      </c>
      <c r="Q2626" s="114" t="str">
        <f t="shared" ref="Q2626:Q2689" si="251">IF(B2626="","",MID(B2626,9,16))</f>
        <v/>
      </c>
      <c r="R2626" s="82"/>
      <c r="S2626" s="81"/>
      <c r="T2626" s="81"/>
      <c r="U2626" s="81"/>
    </row>
    <row r="2627" s="72" customFormat="1" customHeight="1" spans="2:21">
      <c r="B2627" s="73"/>
      <c r="C2627" s="74"/>
      <c r="D2627" s="74"/>
      <c r="E2627" s="74"/>
      <c r="F2627" s="75"/>
      <c r="G2627" s="76"/>
      <c r="H2627" s="77"/>
      <c r="I2627" s="108" t="str">
        <f>IF(B2627="","",_xlfn.XLOOKUP(N2627,#REF!,#REF!))</f>
        <v/>
      </c>
      <c r="J2627" s="105" t="str">
        <f>IF(B2627="","",_xlfn.XLOOKUP(N2627,#REF!,芝麻工资表!B:B))</f>
        <v/>
      </c>
      <c r="K2627" s="105" t="str">
        <f t="shared" si="246"/>
        <v/>
      </c>
      <c r="L2627" s="105" t="str">
        <f t="shared" si="247"/>
        <v/>
      </c>
      <c r="M2627" s="105" t="str">
        <f>IF(Q2627="","",_xlfn.XLOOKUP(Q2627,立项!W:W,立项!H:H))</f>
        <v/>
      </c>
      <c r="N2627" s="109" t="str">
        <f t="shared" si="248"/>
        <v/>
      </c>
      <c r="O2627" s="109" t="str">
        <f t="shared" si="249"/>
        <v/>
      </c>
      <c r="P2627" s="110" t="str">
        <f t="shared" si="250"/>
        <v/>
      </c>
      <c r="Q2627" s="114" t="str">
        <f t="shared" si="251"/>
        <v/>
      </c>
      <c r="R2627" s="82"/>
      <c r="S2627" s="81"/>
      <c r="T2627" s="81"/>
      <c r="U2627" s="81"/>
    </row>
    <row r="2628" s="72" customFormat="1" customHeight="1" spans="2:21">
      <c r="B2628" s="73"/>
      <c r="C2628" s="74"/>
      <c r="D2628" s="74"/>
      <c r="E2628" s="74"/>
      <c r="F2628" s="75"/>
      <c r="G2628" s="76"/>
      <c r="H2628" s="77"/>
      <c r="I2628" s="108" t="str">
        <f>IF(B2628="","",_xlfn.XLOOKUP(N2628,#REF!,#REF!))</f>
        <v/>
      </c>
      <c r="J2628" s="105" t="str">
        <f>IF(B2628="","",_xlfn.XLOOKUP(N2628,#REF!,芝麻工资表!B:B))</f>
        <v/>
      </c>
      <c r="K2628" s="105" t="str">
        <f t="shared" si="246"/>
        <v/>
      </c>
      <c r="L2628" s="105" t="str">
        <f t="shared" si="247"/>
        <v/>
      </c>
      <c r="M2628" s="105" t="str">
        <f>IF(Q2628="","",_xlfn.XLOOKUP(Q2628,立项!W:W,立项!H:H))</f>
        <v/>
      </c>
      <c r="N2628" s="109" t="str">
        <f t="shared" si="248"/>
        <v/>
      </c>
      <c r="O2628" s="109" t="str">
        <f t="shared" si="249"/>
        <v/>
      </c>
      <c r="P2628" s="110" t="str">
        <f t="shared" si="250"/>
        <v/>
      </c>
      <c r="Q2628" s="114" t="str">
        <f t="shared" si="251"/>
        <v/>
      </c>
      <c r="R2628" s="82"/>
      <c r="S2628" s="81"/>
      <c r="T2628" s="81"/>
      <c r="U2628" s="81"/>
    </row>
    <row r="2629" s="72" customFormat="1" customHeight="1" spans="2:21">
      <c r="B2629" s="73"/>
      <c r="C2629" s="74"/>
      <c r="D2629" s="74"/>
      <c r="E2629" s="74"/>
      <c r="F2629" s="75"/>
      <c r="G2629" s="76"/>
      <c r="H2629" s="77"/>
      <c r="I2629" s="108" t="str">
        <f>IF(B2629="","",_xlfn.XLOOKUP(N2629,#REF!,#REF!))</f>
        <v/>
      </c>
      <c r="J2629" s="105" t="str">
        <f>IF(B2629="","",_xlfn.XLOOKUP(N2629,#REF!,芝麻工资表!B:B))</f>
        <v/>
      </c>
      <c r="K2629" s="105" t="str">
        <f t="shared" si="246"/>
        <v/>
      </c>
      <c r="L2629" s="105" t="str">
        <f t="shared" si="247"/>
        <v/>
      </c>
      <c r="M2629" s="105" t="str">
        <f>IF(Q2629="","",_xlfn.XLOOKUP(Q2629,立项!W:W,立项!H:H))</f>
        <v/>
      </c>
      <c r="N2629" s="109" t="str">
        <f t="shared" si="248"/>
        <v/>
      </c>
      <c r="O2629" s="109" t="str">
        <f t="shared" si="249"/>
        <v/>
      </c>
      <c r="P2629" s="110" t="str">
        <f t="shared" si="250"/>
        <v/>
      </c>
      <c r="Q2629" s="114" t="str">
        <f t="shared" si="251"/>
        <v/>
      </c>
      <c r="R2629" s="82"/>
      <c r="S2629" s="81"/>
      <c r="T2629" s="81"/>
      <c r="U2629" s="81"/>
    </row>
    <row r="2630" s="72" customFormat="1" customHeight="1" spans="2:21">
      <c r="B2630" s="73"/>
      <c r="C2630" s="74"/>
      <c r="D2630" s="74"/>
      <c r="E2630" s="74"/>
      <c r="F2630" s="75"/>
      <c r="G2630" s="76"/>
      <c r="H2630" s="77"/>
      <c r="I2630" s="108" t="str">
        <f>IF(B2630="","",_xlfn.XLOOKUP(N2630,#REF!,#REF!))</f>
        <v/>
      </c>
      <c r="J2630" s="105" t="str">
        <f>IF(B2630="","",_xlfn.XLOOKUP(N2630,#REF!,芝麻工资表!B:B))</f>
        <v/>
      </c>
      <c r="K2630" s="105" t="str">
        <f t="shared" si="246"/>
        <v/>
      </c>
      <c r="L2630" s="105" t="str">
        <f t="shared" si="247"/>
        <v/>
      </c>
      <c r="M2630" s="105" t="str">
        <f>IF(Q2630="","",_xlfn.XLOOKUP(Q2630,立项!W:W,立项!H:H))</f>
        <v/>
      </c>
      <c r="N2630" s="109" t="str">
        <f t="shared" si="248"/>
        <v/>
      </c>
      <c r="O2630" s="109" t="str">
        <f t="shared" si="249"/>
        <v/>
      </c>
      <c r="P2630" s="110" t="str">
        <f t="shared" si="250"/>
        <v/>
      </c>
      <c r="Q2630" s="114" t="str">
        <f t="shared" si="251"/>
        <v/>
      </c>
      <c r="R2630" s="82"/>
      <c r="S2630" s="81"/>
      <c r="T2630" s="81"/>
      <c r="U2630" s="81"/>
    </row>
    <row r="2631" s="72" customFormat="1" customHeight="1" spans="2:21">
      <c r="B2631" s="73"/>
      <c r="C2631" s="74"/>
      <c r="D2631" s="74"/>
      <c r="E2631" s="74"/>
      <c r="F2631" s="75"/>
      <c r="G2631" s="76"/>
      <c r="H2631" s="77"/>
      <c r="I2631" s="108" t="str">
        <f>IF(B2631="","",_xlfn.XLOOKUP(N2631,#REF!,#REF!))</f>
        <v/>
      </c>
      <c r="J2631" s="105" t="str">
        <f>IF(B2631="","",_xlfn.XLOOKUP(N2631,#REF!,芝麻工资表!B:B))</f>
        <v/>
      </c>
      <c r="K2631" s="105" t="str">
        <f t="shared" si="246"/>
        <v/>
      </c>
      <c r="L2631" s="105" t="str">
        <f t="shared" si="247"/>
        <v/>
      </c>
      <c r="M2631" s="105" t="str">
        <f>IF(Q2631="","",_xlfn.XLOOKUP(Q2631,立项!W:W,立项!H:H))</f>
        <v/>
      </c>
      <c r="N2631" s="109" t="str">
        <f t="shared" si="248"/>
        <v/>
      </c>
      <c r="O2631" s="109" t="str">
        <f t="shared" si="249"/>
        <v/>
      </c>
      <c r="P2631" s="110" t="str">
        <f t="shared" si="250"/>
        <v/>
      </c>
      <c r="Q2631" s="114" t="str">
        <f t="shared" si="251"/>
        <v/>
      </c>
      <c r="R2631" s="82"/>
      <c r="S2631" s="81"/>
      <c r="T2631" s="81"/>
      <c r="U2631" s="81"/>
    </row>
    <row r="2632" s="72" customFormat="1" customHeight="1" spans="2:21">
      <c r="B2632" s="73"/>
      <c r="C2632" s="74"/>
      <c r="D2632" s="74"/>
      <c r="E2632" s="74"/>
      <c r="F2632" s="75"/>
      <c r="G2632" s="76"/>
      <c r="H2632" s="77"/>
      <c r="I2632" s="108" t="str">
        <f>IF(B2632="","",_xlfn.XLOOKUP(N2632,#REF!,#REF!))</f>
        <v/>
      </c>
      <c r="J2632" s="105" t="str">
        <f>IF(B2632="","",_xlfn.XLOOKUP(N2632,#REF!,芝麻工资表!B:B))</f>
        <v/>
      </c>
      <c r="K2632" s="105" t="str">
        <f t="shared" si="246"/>
        <v/>
      </c>
      <c r="L2632" s="105" t="str">
        <f t="shared" si="247"/>
        <v/>
      </c>
      <c r="M2632" s="105" t="str">
        <f>IF(Q2632="","",_xlfn.XLOOKUP(Q2632,立项!W:W,立项!H:H))</f>
        <v/>
      </c>
      <c r="N2632" s="109" t="str">
        <f t="shared" si="248"/>
        <v/>
      </c>
      <c r="O2632" s="109" t="str">
        <f t="shared" si="249"/>
        <v/>
      </c>
      <c r="P2632" s="110" t="str">
        <f t="shared" si="250"/>
        <v/>
      </c>
      <c r="Q2632" s="114" t="str">
        <f t="shared" si="251"/>
        <v/>
      </c>
      <c r="R2632" s="82"/>
      <c r="S2632" s="81"/>
      <c r="T2632" s="81"/>
      <c r="U2632" s="81"/>
    </row>
    <row r="2633" s="72" customFormat="1" customHeight="1" spans="2:21">
      <c r="B2633" s="73"/>
      <c r="C2633" s="74"/>
      <c r="D2633" s="74"/>
      <c r="E2633" s="74"/>
      <c r="F2633" s="75"/>
      <c r="G2633" s="76"/>
      <c r="H2633" s="77"/>
      <c r="I2633" s="108" t="str">
        <f>IF(B2633="","",_xlfn.XLOOKUP(N2633,#REF!,#REF!))</f>
        <v/>
      </c>
      <c r="J2633" s="105" t="str">
        <f>IF(B2633="","",_xlfn.XLOOKUP(N2633,#REF!,芝麻工资表!B:B))</f>
        <v/>
      </c>
      <c r="K2633" s="105" t="str">
        <f t="shared" si="246"/>
        <v/>
      </c>
      <c r="L2633" s="105" t="str">
        <f t="shared" si="247"/>
        <v/>
      </c>
      <c r="M2633" s="105" t="str">
        <f>IF(Q2633="","",_xlfn.XLOOKUP(Q2633,立项!W:W,立项!H:H))</f>
        <v/>
      </c>
      <c r="N2633" s="109" t="str">
        <f t="shared" si="248"/>
        <v/>
      </c>
      <c r="O2633" s="109" t="str">
        <f t="shared" si="249"/>
        <v/>
      </c>
      <c r="P2633" s="110" t="str">
        <f t="shared" si="250"/>
        <v/>
      </c>
      <c r="Q2633" s="114" t="str">
        <f t="shared" si="251"/>
        <v/>
      </c>
      <c r="R2633" s="82"/>
      <c r="S2633" s="81"/>
      <c r="T2633" s="81"/>
      <c r="U2633" s="81"/>
    </row>
    <row r="2634" s="72" customFormat="1" customHeight="1" spans="2:21">
      <c r="B2634" s="73"/>
      <c r="C2634" s="74"/>
      <c r="D2634" s="74"/>
      <c r="E2634" s="74"/>
      <c r="F2634" s="75"/>
      <c r="G2634" s="76"/>
      <c r="H2634" s="77"/>
      <c r="I2634" s="108" t="str">
        <f>IF(B2634="","",_xlfn.XLOOKUP(N2634,#REF!,#REF!))</f>
        <v/>
      </c>
      <c r="J2634" s="105" t="str">
        <f>IF(B2634="","",_xlfn.XLOOKUP(N2634,#REF!,芝麻工资表!B:B))</f>
        <v/>
      </c>
      <c r="K2634" s="105" t="str">
        <f t="shared" si="246"/>
        <v/>
      </c>
      <c r="L2634" s="105" t="str">
        <f t="shared" si="247"/>
        <v/>
      </c>
      <c r="M2634" s="105" t="str">
        <f>IF(Q2634="","",_xlfn.XLOOKUP(Q2634,立项!W:W,立项!H:H))</f>
        <v/>
      </c>
      <c r="N2634" s="109" t="str">
        <f t="shared" si="248"/>
        <v/>
      </c>
      <c r="O2634" s="109" t="str">
        <f t="shared" si="249"/>
        <v/>
      </c>
      <c r="P2634" s="110" t="str">
        <f t="shared" si="250"/>
        <v/>
      </c>
      <c r="Q2634" s="114" t="str">
        <f t="shared" si="251"/>
        <v/>
      </c>
      <c r="R2634" s="82"/>
      <c r="S2634" s="81"/>
      <c r="T2634" s="81"/>
      <c r="U2634" s="81"/>
    </row>
    <row r="2635" s="72" customFormat="1" customHeight="1" spans="2:21">
      <c r="B2635" s="73"/>
      <c r="C2635" s="74"/>
      <c r="D2635" s="74"/>
      <c r="E2635" s="74"/>
      <c r="F2635" s="75"/>
      <c r="G2635" s="76"/>
      <c r="H2635" s="77"/>
      <c r="I2635" s="108" t="str">
        <f>IF(B2635="","",_xlfn.XLOOKUP(N2635,#REF!,#REF!))</f>
        <v/>
      </c>
      <c r="J2635" s="105" t="str">
        <f>IF(B2635="","",_xlfn.XLOOKUP(N2635,#REF!,芝麻工资表!B:B))</f>
        <v/>
      </c>
      <c r="K2635" s="105" t="str">
        <f t="shared" si="246"/>
        <v/>
      </c>
      <c r="L2635" s="105" t="str">
        <f t="shared" si="247"/>
        <v/>
      </c>
      <c r="M2635" s="105" t="str">
        <f>IF(Q2635="","",_xlfn.XLOOKUP(Q2635,立项!W:W,立项!H:H))</f>
        <v/>
      </c>
      <c r="N2635" s="109" t="str">
        <f t="shared" si="248"/>
        <v/>
      </c>
      <c r="O2635" s="109" t="str">
        <f t="shared" si="249"/>
        <v/>
      </c>
      <c r="P2635" s="110" t="str">
        <f t="shared" si="250"/>
        <v/>
      </c>
      <c r="Q2635" s="114" t="str">
        <f t="shared" si="251"/>
        <v/>
      </c>
      <c r="R2635" s="82"/>
      <c r="S2635" s="81"/>
      <c r="T2635" s="81"/>
      <c r="U2635" s="81"/>
    </row>
    <row r="2636" s="72" customFormat="1" customHeight="1" spans="2:21">
      <c r="B2636" s="73"/>
      <c r="C2636" s="74"/>
      <c r="D2636" s="74"/>
      <c r="E2636" s="74"/>
      <c r="F2636" s="75"/>
      <c r="G2636" s="76"/>
      <c r="H2636" s="77"/>
      <c r="I2636" s="108" t="str">
        <f>IF(B2636="","",_xlfn.XLOOKUP(N2636,#REF!,#REF!))</f>
        <v/>
      </c>
      <c r="J2636" s="105" t="str">
        <f>IF(B2636="","",_xlfn.XLOOKUP(N2636,#REF!,芝麻工资表!B:B))</f>
        <v/>
      </c>
      <c r="K2636" s="105" t="str">
        <f t="shared" si="246"/>
        <v/>
      </c>
      <c r="L2636" s="105" t="str">
        <f t="shared" si="247"/>
        <v/>
      </c>
      <c r="M2636" s="105" t="str">
        <f>IF(Q2636="","",_xlfn.XLOOKUP(Q2636,立项!W:W,立项!H:H))</f>
        <v/>
      </c>
      <c r="N2636" s="109" t="str">
        <f t="shared" si="248"/>
        <v/>
      </c>
      <c r="O2636" s="109" t="str">
        <f t="shared" si="249"/>
        <v/>
      </c>
      <c r="P2636" s="110" t="str">
        <f t="shared" si="250"/>
        <v/>
      </c>
      <c r="Q2636" s="114" t="str">
        <f t="shared" si="251"/>
        <v/>
      </c>
      <c r="R2636" s="82"/>
      <c r="S2636" s="81"/>
      <c r="T2636" s="81"/>
      <c r="U2636" s="81"/>
    </row>
    <row r="2637" s="72" customFormat="1" customHeight="1" spans="2:21">
      <c r="B2637" s="73"/>
      <c r="C2637" s="74"/>
      <c r="D2637" s="74"/>
      <c r="E2637" s="74"/>
      <c r="F2637" s="75"/>
      <c r="G2637" s="76"/>
      <c r="H2637" s="77"/>
      <c r="I2637" s="108" t="str">
        <f>IF(B2637="","",_xlfn.XLOOKUP(N2637,#REF!,#REF!))</f>
        <v/>
      </c>
      <c r="J2637" s="105" t="str">
        <f>IF(B2637="","",_xlfn.XLOOKUP(N2637,#REF!,芝麻工资表!B:B))</f>
        <v/>
      </c>
      <c r="K2637" s="105" t="str">
        <f t="shared" si="246"/>
        <v/>
      </c>
      <c r="L2637" s="105" t="str">
        <f t="shared" si="247"/>
        <v/>
      </c>
      <c r="M2637" s="105" t="str">
        <f>IF(Q2637="","",_xlfn.XLOOKUP(Q2637,立项!W:W,立项!H:H))</f>
        <v/>
      </c>
      <c r="N2637" s="109" t="str">
        <f t="shared" si="248"/>
        <v/>
      </c>
      <c r="O2637" s="109" t="str">
        <f t="shared" si="249"/>
        <v/>
      </c>
      <c r="P2637" s="110" t="str">
        <f t="shared" si="250"/>
        <v/>
      </c>
      <c r="Q2637" s="114" t="str">
        <f t="shared" si="251"/>
        <v/>
      </c>
      <c r="R2637" s="82"/>
      <c r="S2637" s="81"/>
      <c r="T2637" s="81"/>
      <c r="U2637" s="81"/>
    </row>
    <row r="2638" s="72" customFormat="1" customHeight="1" spans="2:21">
      <c r="B2638" s="73"/>
      <c r="C2638" s="74"/>
      <c r="D2638" s="74"/>
      <c r="E2638" s="74"/>
      <c r="F2638" s="75"/>
      <c r="G2638" s="76"/>
      <c r="H2638" s="77"/>
      <c r="I2638" s="108" t="str">
        <f>IF(B2638="","",_xlfn.XLOOKUP(N2638,#REF!,#REF!))</f>
        <v/>
      </c>
      <c r="J2638" s="105" t="str">
        <f>IF(B2638="","",_xlfn.XLOOKUP(N2638,#REF!,芝麻工资表!B:B))</f>
        <v/>
      </c>
      <c r="K2638" s="105" t="str">
        <f t="shared" si="246"/>
        <v/>
      </c>
      <c r="L2638" s="105" t="str">
        <f t="shared" si="247"/>
        <v/>
      </c>
      <c r="M2638" s="105" t="str">
        <f>IF(Q2638="","",_xlfn.XLOOKUP(Q2638,立项!W:W,立项!H:H))</f>
        <v/>
      </c>
      <c r="N2638" s="109" t="str">
        <f t="shared" si="248"/>
        <v/>
      </c>
      <c r="O2638" s="109" t="str">
        <f t="shared" si="249"/>
        <v/>
      </c>
      <c r="P2638" s="110" t="str">
        <f t="shared" si="250"/>
        <v/>
      </c>
      <c r="Q2638" s="114" t="str">
        <f t="shared" si="251"/>
        <v/>
      </c>
      <c r="R2638" s="82"/>
      <c r="S2638" s="81"/>
      <c r="T2638" s="81"/>
      <c r="U2638" s="81"/>
    </row>
    <row r="2639" s="72" customFormat="1" customHeight="1" spans="2:21">
      <c r="B2639" s="73"/>
      <c r="C2639" s="74"/>
      <c r="D2639" s="74"/>
      <c r="E2639" s="74"/>
      <c r="F2639" s="75"/>
      <c r="G2639" s="76"/>
      <c r="H2639" s="77"/>
      <c r="I2639" s="108" t="str">
        <f>IF(B2639="","",_xlfn.XLOOKUP(N2639,#REF!,#REF!))</f>
        <v/>
      </c>
      <c r="J2639" s="105" t="str">
        <f>IF(B2639="","",_xlfn.XLOOKUP(N2639,#REF!,芝麻工资表!B:B))</f>
        <v/>
      </c>
      <c r="K2639" s="105" t="str">
        <f t="shared" si="246"/>
        <v/>
      </c>
      <c r="L2639" s="105" t="str">
        <f t="shared" si="247"/>
        <v/>
      </c>
      <c r="M2639" s="105" t="str">
        <f>IF(Q2639="","",_xlfn.XLOOKUP(Q2639,立项!W:W,立项!H:H))</f>
        <v/>
      </c>
      <c r="N2639" s="109" t="str">
        <f t="shared" si="248"/>
        <v/>
      </c>
      <c r="O2639" s="109" t="str">
        <f t="shared" si="249"/>
        <v/>
      </c>
      <c r="P2639" s="110" t="str">
        <f t="shared" si="250"/>
        <v/>
      </c>
      <c r="Q2639" s="114" t="str">
        <f t="shared" si="251"/>
        <v/>
      </c>
      <c r="R2639" s="82"/>
      <c r="S2639" s="81"/>
      <c r="T2639" s="81"/>
      <c r="U2639" s="81"/>
    </row>
    <row r="2640" s="72" customFormat="1" customHeight="1" spans="2:21">
      <c r="B2640" s="73"/>
      <c r="C2640" s="74"/>
      <c r="D2640" s="74"/>
      <c r="E2640" s="74"/>
      <c r="F2640" s="75"/>
      <c r="G2640" s="76"/>
      <c r="H2640" s="77"/>
      <c r="I2640" s="108" t="str">
        <f>IF(B2640="","",_xlfn.XLOOKUP(N2640,#REF!,#REF!))</f>
        <v/>
      </c>
      <c r="J2640" s="105" t="str">
        <f>IF(B2640="","",_xlfn.XLOOKUP(N2640,#REF!,芝麻工资表!B:B))</f>
        <v/>
      </c>
      <c r="K2640" s="105" t="str">
        <f t="shared" si="246"/>
        <v/>
      </c>
      <c r="L2640" s="105" t="str">
        <f t="shared" si="247"/>
        <v/>
      </c>
      <c r="M2640" s="105" t="str">
        <f>IF(Q2640="","",_xlfn.XLOOKUP(Q2640,立项!W:W,立项!H:H))</f>
        <v/>
      </c>
      <c r="N2640" s="109" t="str">
        <f t="shared" si="248"/>
        <v/>
      </c>
      <c r="O2640" s="109" t="str">
        <f t="shared" si="249"/>
        <v/>
      </c>
      <c r="P2640" s="110" t="str">
        <f t="shared" si="250"/>
        <v/>
      </c>
      <c r="Q2640" s="114" t="str">
        <f t="shared" si="251"/>
        <v/>
      </c>
      <c r="R2640" s="82"/>
      <c r="S2640" s="81"/>
      <c r="T2640" s="81"/>
      <c r="U2640" s="81"/>
    </row>
    <row r="2641" s="72" customFormat="1" customHeight="1" spans="2:21">
      <c r="B2641" s="73"/>
      <c r="C2641" s="74"/>
      <c r="D2641" s="74"/>
      <c r="E2641" s="74"/>
      <c r="F2641" s="75"/>
      <c r="G2641" s="76"/>
      <c r="H2641" s="77"/>
      <c r="I2641" s="108" t="str">
        <f>IF(B2641="","",_xlfn.XLOOKUP(N2641,#REF!,#REF!))</f>
        <v/>
      </c>
      <c r="J2641" s="105" t="str">
        <f>IF(B2641="","",_xlfn.XLOOKUP(N2641,#REF!,芝麻工资表!B:B))</f>
        <v/>
      </c>
      <c r="K2641" s="105" t="str">
        <f t="shared" si="246"/>
        <v/>
      </c>
      <c r="L2641" s="105" t="str">
        <f t="shared" si="247"/>
        <v/>
      </c>
      <c r="M2641" s="105" t="str">
        <f>IF(Q2641="","",_xlfn.XLOOKUP(Q2641,立项!W:W,立项!H:H))</f>
        <v/>
      </c>
      <c r="N2641" s="109" t="str">
        <f t="shared" si="248"/>
        <v/>
      </c>
      <c r="O2641" s="109" t="str">
        <f t="shared" si="249"/>
        <v/>
      </c>
      <c r="P2641" s="110" t="str">
        <f t="shared" si="250"/>
        <v/>
      </c>
      <c r="Q2641" s="114" t="str">
        <f t="shared" si="251"/>
        <v/>
      </c>
      <c r="R2641" s="82"/>
      <c r="S2641" s="81"/>
      <c r="T2641" s="81"/>
      <c r="U2641" s="81"/>
    </row>
    <row r="2642" s="72" customFormat="1" customHeight="1" spans="2:21">
      <c r="B2642" s="73"/>
      <c r="C2642" s="74"/>
      <c r="D2642" s="74"/>
      <c r="E2642" s="74"/>
      <c r="F2642" s="75"/>
      <c r="G2642" s="76"/>
      <c r="H2642" s="77"/>
      <c r="I2642" s="108" t="str">
        <f>IF(B2642="","",_xlfn.XLOOKUP(N2642,#REF!,#REF!))</f>
        <v/>
      </c>
      <c r="J2642" s="105" t="str">
        <f>IF(B2642="","",_xlfn.XLOOKUP(N2642,#REF!,芝麻工资表!B:B))</f>
        <v/>
      </c>
      <c r="K2642" s="105" t="str">
        <f t="shared" si="246"/>
        <v/>
      </c>
      <c r="L2642" s="105" t="str">
        <f t="shared" si="247"/>
        <v/>
      </c>
      <c r="M2642" s="105" t="str">
        <f>IF(Q2642="","",_xlfn.XLOOKUP(Q2642,立项!W:W,立项!H:H))</f>
        <v/>
      </c>
      <c r="N2642" s="109" t="str">
        <f t="shared" si="248"/>
        <v/>
      </c>
      <c r="O2642" s="109" t="str">
        <f t="shared" si="249"/>
        <v/>
      </c>
      <c r="P2642" s="110" t="str">
        <f t="shared" si="250"/>
        <v/>
      </c>
      <c r="Q2642" s="114" t="str">
        <f t="shared" si="251"/>
        <v/>
      </c>
      <c r="R2642" s="82"/>
      <c r="S2642" s="81"/>
      <c r="T2642" s="81"/>
      <c r="U2642" s="81"/>
    </row>
    <row r="2643" s="72" customFormat="1" customHeight="1" spans="2:21">
      <c r="B2643" s="73"/>
      <c r="C2643" s="74"/>
      <c r="D2643" s="74"/>
      <c r="E2643" s="74"/>
      <c r="F2643" s="75"/>
      <c r="G2643" s="76"/>
      <c r="H2643" s="77"/>
      <c r="I2643" s="108" t="str">
        <f>IF(B2643="","",_xlfn.XLOOKUP(N2643,#REF!,#REF!))</f>
        <v/>
      </c>
      <c r="J2643" s="105" t="str">
        <f>IF(B2643="","",_xlfn.XLOOKUP(N2643,#REF!,芝麻工资表!B:B))</f>
        <v/>
      </c>
      <c r="K2643" s="105" t="str">
        <f t="shared" si="246"/>
        <v/>
      </c>
      <c r="L2643" s="105" t="str">
        <f t="shared" si="247"/>
        <v/>
      </c>
      <c r="M2643" s="105" t="str">
        <f>IF(Q2643="","",_xlfn.XLOOKUP(Q2643,立项!W:W,立项!H:H))</f>
        <v/>
      </c>
      <c r="N2643" s="109" t="str">
        <f t="shared" si="248"/>
        <v/>
      </c>
      <c r="O2643" s="109" t="str">
        <f t="shared" si="249"/>
        <v/>
      </c>
      <c r="P2643" s="110" t="str">
        <f t="shared" si="250"/>
        <v/>
      </c>
      <c r="Q2643" s="114" t="str">
        <f t="shared" si="251"/>
        <v/>
      </c>
      <c r="R2643" s="82"/>
      <c r="S2643" s="81"/>
      <c r="T2643" s="81"/>
      <c r="U2643" s="81"/>
    </row>
    <row r="2644" s="72" customFormat="1" customHeight="1" spans="2:21">
      <c r="B2644" s="73"/>
      <c r="C2644" s="74"/>
      <c r="D2644" s="74"/>
      <c r="E2644" s="74"/>
      <c r="F2644" s="75"/>
      <c r="G2644" s="76"/>
      <c r="H2644" s="77"/>
      <c r="I2644" s="108" t="str">
        <f>IF(B2644="","",_xlfn.XLOOKUP(N2644,#REF!,#REF!))</f>
        <v/>
      </c>
      <c r="J2644" s="105" t="str">
        <f>IF(B2644="","",_xlfn.XLOOKUP(N2644,#REF!,芝麻工资表!B:B))</f>
        <v/>
      </c>
      <c r="K2644" s="105" t="str">
        <f t="shared" si="246"/>
        <v/>
      </c>
      <c r="L2644" s="105" t="str">
        <f t="shared" si="247"/>
        <v/>
      </c>
      <c r="M2644" s="105" t="str">
        <f>IF(Q2644="","",_xlfn.XLOOKUP(Q2644,立项!W:W,立项!H:H))</f>
        <v/>
      </c>
      <c r="N2644" s="109" t="str">
        <f t="shared" si="248"/>
        <v/>
      </c>
      <c r="O2644" s="109" t="str">
        <f t="shared" si="249"/>
        <v/>
      </c>
      <c r="P2644" s="110" t="str">
        <f t="shared" si="250"/>
        <v/>
      </c>
      <c r="Q2644" s="114" t="str">
        <f t="shared" si="251"/>
        <v/>
      </c>
      <c r="R2644" s="82"/>
      <c r="S2644" s="81"/>
      <c r="T2644" s="81"/>
      <c r="U2644" s="81"/>
    </row>
    <row r="2645" s="72" customFormat="1" customHeight="1" spans="2:21">
      <c r="B2645" s="73"/>
      <c r="C2645" s="74"/>
      <c r="D2645" s="74"/>
      <c r="E2645" s="74"/>
      <c r="F2645" s="75"/>
      <c r="G2645" s="76"/>
      <c r="H2645" s="77"/>
      <c r="I2645" s="108" t="str">
        <f>IF(B2645="","",_xlfn.XLOOKUP(N2645,#REF!,#REF!))</f>
        <v/>
      </c>
      <c r="J2645" s="105" t="str">
        <f>IF(B2645="","",_xlfn.XLOOKUP(N2645,#REF!,芝麻工资表!B:B))</f>
        <v/>
      </c>
      <c r="K2645" s="105" t="str">
        <f t="shared" si="246"/>
        <v/>
      </c>
      <c r="L2645" s="105" t="str">
        <f t="shared" si="247"/>
        <v/>
      </c>
      <c r="M2645" s="105" t="str">
        <f>IF(Q2645="","",_xlfn.XLOOKUP(Q2645,立项!W:W,立项!H:H))</f>
        <v/>
      </c>
      <c r="N2645" s="109" t="str">
        <f t="shared" si="248"/>
        <v/>
      </c>
      <c r="O2645" s="109" t="str">
        <f t="shared" si="249"/>
        <v/>
      </c>
      <c r="P2645" s="110" t="str">
        <f t="shared" si="250"/>
        <v/>
      </c>
      <c r="Q2645" s="114" t="str">
        <f t="shared" si="251"/>
        <v/>
      </c>
      <c r="R2645" s="82"/>
      <c r="S2645" s="81"/>
      <c r="T2645" s="81"/>
      <c r="U2645" s="81"/>
    </row>
    <row r="2646" s="72" customFormat="1" customHeight="1" spans="2:21">
      <c r="B2646" s="73"/>
      <c r="C2646" s="74"/>
      <c r="D2646" s="74"/>
      <c r="E2646" s="74"/>
      <c r="F2646" s="75"/>
      <c r="G2646" s="76"/>
      <c r="H2646" s="77"/>
      <c r="I2646" s="108" t="str">
        <f>IF(B2646="","",_xlfn.XLOOKUP(N2646,#REF!,#REF!))</f>
        <v/>
      </c>
      <c r="J2646" s="105" t="str">
        <f>IF(B2646="","",_xlfn.XLOOKUP(N2646,#REF!,芝麻工资表!B:B))</f>
        <v/>
      </c>
      <c r="K2646" s="105" t="str">
        <f t="shared" si="246"/>
        <v/>
      </c>
      <c r="L2646" s="105" t="str">
        <f t="shared" si="247"/>
        <v/>
      </c>
      <c r="M2646" s="105" t="str">
        <f>IF(Q2646="","",_xlfn.XLOOKUP(Q2646,立项!W:W,立项!H:H))</f>
        <v/>
      </c>
      <c r="N2646" s="109" t="str">
        <f t="shared" si="248"/>
        <v/>
      </c>
      <c r="O2646" s="109" t="str">
        <f t="shared" si="249"/>
        <v/>
      </c>
      <c r="P2646" s="110" t="str">
        <f t="shared" si="250"/>
        <v/>
      </c>
      <c r="Q2646" s="114" t="str">
        <f t="shared" si="251"/>
        <v/>
      </c>
      <c r="R2646" s="82"/>
      <c r="S2646" s="81"/>
      <c r="T2646" s="81"/>
      <c r="U2646" s="81"/>
    </row>
    <row r="2647" s="72" customFormat="1" customHeight="1" spans="2:21">
      <c r="B2647" s="73"/>
      <c r="C2647" s="74"/>
      <c r="D2647" s="74"/>
      <c r="E2647" s="74"/>
      <c r="F2647" s="75"/>
      <c r="G2647" s="76"/>
      <c r="H2647" s="77"/>
      <c r="I2647" s="108" t="str">
        <f>IF(B2647="","",_xlfn.XLOOKUP(N2647,#REF!,#REF!))</f>
        <v/>
      </c>
      <c r="J2647" s="105" t="str">
        <f>IF(B2647="","",_xlfn.XLOOKUP(N2647,#REF!,芝麻工资表!B:B))</f>
        <v/>
      </c>
      <c r="K2647" s="105" t="str">
        <f t="shared" si="246"/>
        <v/>
      </c>
      <c r="L2647" s="105" t="str">
        <f t="shared" si="247"/>
        <v/>
      </c>
      <c r="M2647" s="105" t="str">
        <f>IF(Q2647="","",_xlfn.XLOOKUP(Q2647,立项!W:W,立项!H:H))</f>
        <v/>
      </c>
      <c r="N2647" s="109" t="str">
        <f t="shared" si="248"/>
        <v/>
      </c>
      <c r="O2647" s="109" t="str">
        <f t="shared" si="249"/>
        <v/>
      </c>
      <c r="P2647" s="110" t="str">
        <f t="shared" si="250"/>
        <v/>
      </c>
      <c r="Q2647" s="114" t="str">
        <f t="shared" si="251"/>
        <v/>
      </c>
      <c r="R2647" s="82"/>
      <c r="S2647" s="81"/>
      <c r="T2647" s="81"/>
      <c r="U2647" s="81"/>
    </row>
    <row r="2648" s="72" customFormat="1" customHeight="1" spans="2:21">
      <c r="B2648" s="73"/>
      <c r="C2648" s="74"/>
      <c r="D2648" s="74"/>
      <c r="E2648" s="74"/>
      <c r="F2648" s="75"/>
      <c r="G2648" s="76"/>
      <c r="H2648" s="77"/>
      <c r="I2648" s="108" t="str">
        <f>IF(B2648="","",_xlfn.XLOOKUP(N2648,#REF!,#REF!))</f>
        <v/>
      </c>
      <c r="J2648" s="105" t="str">
        <f>IF(B2648="","",_xlfn.XLOOKUP(N2648,#REF!,芝麻工资表!B:B))</f>
        <v/>
      </c>
      <c r="K2648" s="105" t="str">
        <f t="shared" si="246"/>
        <v/>
      </c>
      <c r="L2648" s="105" t="str">
        <f t="shared" si="247"/>
        <v/>
      </c>
      <c r="M2648" s="105" t="str">
        <f>IF(Q2648="","",_xlfn.XLOOKUP(Q2648,立项!W:W,立项!H:H))</f>
        <v/>
      </c>
      <c r="N2648" s="109" t="str">
        <f t="shared" si="248"/>
        <v/>
      </c>
      <c r="O2648" s="109" t="str">
        <f t="shared" si="249"/>
        <v/>
      </c>
      <c r="P2648" s="110" t="str">
        <f t="shared" si="250"/>
        <v/>
      </c>
      <c r="Q2648" s="114" t="str">
        <f t="shared" si="251"/>
        <v/>
      </c>
      <c r="R2648" s="82"/>
      <c r="S2648" s="81"/>
      <c r="T2648" s="81"/>
      <c r="U2648" s="81"/>
    </row>
    <row r="2649" s="72" customFormat="1" customHeight="1" spans="2:21">
      <c r="B2649" s="73"/>
      <c r="C2649" s="74"/>
      <c r="D2649" s="74"/>
      <c r="E2649" s="74"/>
      <c r="F2649" s="75"/>
      <c r="G2649" s="76"/>
      <c r="H2649" s="77"/>
      <c r="I2649" s="108" t="str">
        <f>IF(B2649="","",_xlfn.XLOOKUP(N2649,#REF!,#REF!))</f>
        <v/>
      </c>
      <c r="J2649" s="105" t="str">
        <f>IF(B2649="","",_xlfn.XLOOKUP(N2649,#REF!,芝麻工资表!B:B))</f>
        <v/>
      </c>
      <c r="K2649" s="105" t="str">
        <f t="shared" si="246"/>
        <v/>
      </c>
      <c r="L2649" s="105" t="str">
        <f t="shared" si="247"/>
        <v/>
      </c>
      <c r="M2649" s="105" t="str">
        <f>IF(Q2649="","",_xlfn.XLOOKUP(Q2649,立项!W:W,立项!H:H))</f>
        <v/>
      </c>
      <c r="N2649" s="109" t="str">
        <f t="shared" si="248"/>
        <v/>
      </c>
      <c r="O2649" s="109" t="str">
        <f t="shared" si="249"/>
        <v/>
      </c>
      <c r="P2649" s="110" t="str">
        <f t="shared" si="250"/>
        <v/>
      </c>
      <c r="Q2649" s="114" t="str">
        <f t="shared" si="251"/>
        <v/>
      </c>
      <c r="R2649" s="82"/>
      <c r="S2649" s="81"/>
      <c r="T2649" s="81"/>
      <c r="U2649" s="81"/>
    </row>
    <row r="2650" s="72" customFormat="1" customHeight="1" spans="2:21">
      <c r="B2650" s="73"/>
      <c r="C2650" s="74"/>
      <c r="D2650" s="74"/>
      <c r="E2650" s="74"/>
      <c r="F2650" s="75"/>
      <c r="G2650" s="76"/>
      <c r="H2650" s="77"/>
      <c r="I2650" s="108" t="str">
        <f>IF(B2650="","",_xlfn.XLOOKUP(N2650,#REF!,#REF!))</f>
        <v/>
      </c>
      <c r="J2650" s="105" t="str">
        <f>IF(B2650="","",_xlfn.XLOOKUP(N2650,#REF!,芝麻工资表!B:B))</f>
        <v/>
      </c>
      <c r="K2650" s="105" t="str">
        <f t="shared" si="246"/>
        <v/>
      </c>
      <c r="L2650" s="105" t="str">
        <f t="shared" si="247"/>
        <v/>
      </c>
      <c r="M2650" s="105" t="str">
        <f>IF(Q2650="","",_xlfn.XLOOKUP(Q2650,立项!W:W,立项!H:H))</f>
        <v/>
      </c>
      <c r="N2650" s="109" t="str">
        <f t="shared" si="248"/>
        <v/>
      </c>
      <c r="O2650" s="109" t="str">
        <f t="shared" si="249"/>
        <v/>
      </c>
      <c r="P2650" s="110" t="str">
        <f t="shared" si="250"/>
        <v/>
      </c>
      <c r="Q2650" s="114" t="str">
        <f t="shared" si="251"/>
        <v/>
      </c>
      <c r="R2650" s="82"/>
      <c r="S2650" s="81"/>
      <c r="T2650" s="81"/>
      <c r="U2650" s="81"/>
    </row>
    <row r="2651" s="72" customFormat="1" customHeight="1" spans="2:21">
      <c r="B2651" s="73"/>
      <c r="C2651" s="74"/>
      <c r="D2651" s="74"/>
      <c r="E2651" s="74"/>
      <c r="F2651" s="75"/>
      <c r="G2651" s="76"/>
      <c r="H2651" s="77"/>
      <c r="I2651" s="108" t="str">
        <f>IF(B2651="","",_xlfn.XLOOKUP(N2651,#REF!,#REF!))</f>
        <v/>
      </c>
      <c r="J2651" s="105" t="str">
        <f>IF(B2651="","",_xlfn.XLOOKUP(N2651,#REF!,芝麻工资表!B:B))</f>
        <v/>
      </c>
      <c r="K2651" s="105" t="str">
        <f t="shared" si="246"/>
        <v/>
      </c>
      <c r="L2651" s="105" t="str">
        <f t="shared" si="247"/>
        <v/>
      </c>
      <c r="M2651" s="105" t="str">
        <f>IF(Q2651="","",_xlfn.XLOOKUP(Q2651,立项!W:W,立项!H:H))</f>
        <v/>
      </c>
      <c r="N2651" s="109" t="str">
        <f t="shared" si="248"/>
        <v/>
      </c>
      <c r="O2651" s="109" t="str">
        <f t="shared" si="249"/>
        <v/>
      </c>
      <c r="P2651" s="110" t="str">
        <f t="shared" si="250"/>
        <v/>
      </c>
      <c r="Q2651" s="114" t="str">
        <f t="shared" si="251"/>
        <v/>
      </c>
      <c r="R2651" s="82"/>
      <c r="S2651" s="81"/>
      <c r="T2651" s="81"/>
      <c r="U2651" s="81"/>
    </row>
    <row r="2652" s="72" customFormat="1" customHeight="1" spans="2:21">
      <c r="B2652" s="73"/>
      <c r="C2652" s="74"/>
      <c r="D2652" s="74"/>
      <c r="E2652" s="74"/>
      <c r="F2652" s="75"/>
      <c r="G2652" s="76"/>
      <c r="H2652" s="77"/>
      <c r="I2652" s="108" t="str">
        <f>IF(B2652="","",_xlfn.XLOOKUP(N2652,#REF!,#REF!))</f>
        <v/>
      </c>
      <c r="J2652" s="105" t="str">
        <f>IF(B2652="","",_xlfn.XLOOKUP(N2652,#REF!,芝麻工资表!B:B))</f>
        <v/>
      </c>
      <c r="K2652" s="105" t="str">
        <f t="shared" si="246"/>
        <v/>
      </c>
      <c r="L2652" s="105" t="str">
        <f t="shared" si="247"/>
        <v/>
      </c>
      <c r="M2652" s="105" t="str">
        <f>IF(Q2652="","",_xlfn.XLOOKUP(Q2652,立项!W:W,立项!H:H))</f>
        <v/>
      </c>
      <c r="N2652" s="109" t="str">
        <f t="shared" si="248"/>
        <v/>
      </c>
      <c r="O2652" s="109" t="str">
        <f t="shared" si="249"/>
        <v/>
      </c>
      <c r="P2652" s="110" t="str">
        <f t="shared" si="250"/>
        <v/>
      </c>
      <c r="Q2652" s="114" t="str">
        <f t="shared" si="251"/>
        <v/>
      </c>
      <c r="R2652" s="82"/>
      <c r="S2652" s="81"/>
      <c r="T2652" s="81"/>
      <c r="U2652" s="81"/>
    </row>
    <row r="2653" s="72" customFormat="1" customHeight="1" spans="2:21">
      <c r="B2653" s="73"/>
      <c r="C2653" s="74"/>
      <c r="D2653" s="74"/>
      <c r="E2653" s="74"/>
      <c r="F2653" s="75"/>
      <c r="G2653" s="76"/>
      <c r="H2653" s="77"/>
      <c r="I2653" s="108" t="str">
        <f>IF(B2653="","",_xlfn.XLOOKUP(N2653,#REF!,#REF!))</f>
        <v/>
      </c>
      <c r="J2653" s="105" t="str">
        <f>IF(B2653="","",_xlfn.XLOOKUP(N2653,#REF!,芝麻工资表!B:B))</f>
        <v/>
      </c>
      <c r="K2653" s="105" t="str">
        <f t="shared" si="246"/>
        <v/>
      </c>
      <c r="L2653" s="105" t="str">
        <f t="shared" si="247"/>
        <v/>
      </c>
      <c r="M2653" s="105" t="str">
        <f>IF(Q2653="","",_xlfn.XLOOKUP(Q2653,立项!W:W,立项!H:H))</f>
        <v/>
      </c>
      <c r="N2653" s="109" t="str">
        <f t="shared" si="248"/>
        <v/>
      </c>
      <c r="O2653" s="109" t="str">
        <f t="shared" si="249"/>
        <v/>
      </c>
      <c r="P2653" s="110" t="str">
        <f t="shared" si="250"/>
        <v/>
      </c>
      <c r="Q2653" s="114" t="str">
        <f t="shared" si="251"/>
        <v/>
      </c>
      <c r="R2653" s="82"/>
      <c r="S2653" s="81"/>
      <c r="T2653" s="81"/>
      <c r="U2653" s="81"/>
    </row>
    <row r="2654" s="72" customFormat="1" customHeight="1" spans="2:21">
      <c r="B2654" s="73"/>
      <c r="C2654" s="74"/>
      <c r="D2654" s="74"/>
      <c r="E2654" s="74"/>
      <c r="F2654" s="75"/>
      <c r="G2654" s="76"/>
      <c r="H2654" s="77"/>
      <c r="I2654" s="108" t="str">
        <f>IF(B2654="","",_xlfn.XLOOKUP(N2654,#REF!,#REF!))</f>
        <v/>
      </c>
      <c r="J2654" s="105" t="str">
        <f>IF(B2654="","",_xlfn.XLOOKUP(N2654,#REF!,芝麻工资表!B:B))</f>
        <v/>
      </c>
      <c r="K2654" s="105" t="str">
        <f t="shared" si="246"/>
        <v/>
      </c>
      <c r="L2654" s="105" t="str">
        <f t="shared" si="247"/>
        <v/>
      </c>
      <c r="M2654" s="105" t="str">
        <f>IF(Q2654="","",_xlfn.XLOOKUP(Q2654,立项!W:W,立项!H:H))</f>
        <v/>
      </c>
      <c r="N2654" s="109" t="str">
        <f t="shared" si="248"/>
        <v/>
      </c>
      <c r="O2654" s="109" t="str">
        <f t="shared" si="249"/>
        <v/>
      </c>
      <c r="P2654" s="110" t="str">
        <f t="shared" si="250"/>
        <v/>
      </c>
      <c r="Q2654" s="114" t="str">
        <f t="shared" si="251"/>
        <v/>
      </c>
      <c r="R2654" s="82"/>
      <c r="S2654" s="81"/>
      <c r="T2654" s="81"/>
      <c r="U2654" s="81"/>
    </row>
    <row r="2655" s="72" customFormat="1" customHeight="1" spans="2:21">
      <c r="B2655" s="73"/>
      <c r="C2655" s="74"/>
      <c r="D2655" s="74"/>
      <c r="E2655" s="74"/>
      <c r="F2655" s="75"/>
      <c r="G2655" s="76"/>
      <c r="H2655" s="77"/>
      <c r="I2655" s="108" t="str">
        <f>IF(B2655="","",_xlfn.XLOOKUP(N2655,#REF!,#REF!))</f>
        <v/>
      </c>
      <c r="J2655" s="105" t="str">
        <f>IF(B2655="","",_xlfn.XLOOKUP(N2655,#REF!,芝麻工资表!B:B))</f>
        <v/>
      </c>
      <c r="K2655" s="105" t="str">
        <f t="shared" si="246"/>
        <v/>
      </c>
      <c r="L2655" s="105" t="str">
        <f t="shared" si="247"/>
        <v/>
      </c>
      <c r="M2655" s="105" t="str">
        <f>IF(Q2655="","",_xlfn.XLOOKUP(Q2655,立项!W:W,立项!H:H))</f>
        <v/>
      </c>
      <c r="N2655" s="109" t="str">
        <f t="shared" si="248"/>
        <v/>
      </c>
      <c r="O2655" s="109" t="str">
        <f t="shared" si="249"/>
        <v/>
      </c>
      <c r="P2655" s="110" t="str">
        <f t="shared" si="250"/>
        <v/>
      </c>
      <c r="Q2655" s="114" t="str">
        <f t="shared" si="251"/>
        <v/>
      </c>
      <c r="R2655" s="82"/>
      <c r="S2655" s="81"/>
      <c r="T2655" s="81"/>
      <c r="U2655" s="81"/>
    </row>
    <row r="2656" s="72" customFormat="1" customHeight="1" spans="2:21">
      <c r="B2656" s="73"/>
      <c r="C2656" s="74"/>
      <c r="D2656" s="74"/>
      <c r="E2656" s="74"/>
      <c r="F2656" s="75"/>
      <c r="G2656" s="76"/>
      <c r="H2656" s="77"/>
      <c r="I2656" s="108" t="str">
        <f>IF(B2656="","",_xlfn.XLOOKUP(N2656,#REF!,#REF!))</f>
        <v/>
      </c>
      <c r="J2656" s="105" t="str">
        <f>IF(B2656="","",_xlfn.XLOOKUP(N2656,#REF!,芝麻工资表!B:B))</f>
        <v/>
      </c>
      <c r="K2656" s="105" t="str">
        <f t="shared" si="246"/>
        <v/>
      </c>
      <c r="L2656" s="105" t="str">
        <f t="shared" si="247"/>
        <v/>
      </c>
      <c r="M2656" s="105" t="str">
        <f>IF(Q2656="","",_xlfn.XLOOKUP(Q2656,立项!W:W,立项!H:H))</f>
        <v/>
      </c>
      <c r="N2656" s="109" t="str">
        <f t="shared" si="248"/>
        <v/>
      </c>
      <c r="O2656" s="109" t="str">
        <f t="shared" si="249"/>
        <v/>
      </c>
      <c r="P2656" s="110" t="str">
        <f t="shared" si="250"/>
        <v/>
      </c>
      <c r="Q2656" s="114" t="str">
        <f t="shared" si="251"/>
        <v/>
      </c>
      <c r="R2656" s="82"/>
      <c r="S2656" s="81"/>
      <c r="T2656" s="81"/>
      <c r="U2656" s="81"/>
    </row>
    <row r="2657" s="72" customFormat="1" customHeight="1" spans="2:21">
      <c r="B2657" s="73"/>
      <c r="C2657" s="74"/>
      <c r="D2657" s="74"/>
      <c r="E2657" s="74"/>
      <c r="F2657" s="75"/>
      <c r="G2657" s="76"/>
      <c r="H2657" s="77"/>
      <c r="I2657" s="108" t="str">
        <f>IF(B2657="","",_xlfn.XLOOKUP(N2657,#REF!,#REF!))</f>
        <v/>
      </c>
      <c r="J2657" s="105" t="str">
        <f>IF(B2657="","",_xlfn.XLOOKUP(N2657,#REF!,芝麻工资表!B:B))</f>
        <v/>
      </c>
      <c r="K2657" s="105" t="str">
        <f t="shared" si="246"/>
        <v/>
      </c>
      <c r="L2657" s="105" t="str">
        <f t="shared" si="247"/>
        <v/>
      </c>
      <c r="M2657" s="105" t="str">
        <f>IF(Q2657="","",_xlfn.XLOOKUP(Q2657,立项!W:W,立项!H:H))</f>
        <v/>
      </c>
      <c r="N2657" s="109" t="str">
        <f t="shared" si="248"/>
        <v/>
      </c>
      <c r="O2657" s="109" t="str">
        <f t="shared" si="249"/>
        <v/>
      </c>
      <c r="P2657" s="110" t="str">
        <f t="shared" si="250"/>
        <v/>
      </c>
      <c r="Q2657" s="114" t="str">
        <f t="shared" si="251"/>
        <v/>
      </c>
      <c r="R2657" s="82"/>
      <c r="S2657" s="81"/>
      <c r="T2657" s="81"/>
      <c r="U2657" s="81"/>
    </row>
    <row r="2658" s="72" customFormat="1" customHeight="1" spans="2:21">
      <c r="B2658" s="73"/>
      <c r="C2658" s="74"/>
      <c r="D2658" s="74"/>
      <c r="E2658" s="74"/>
      <c r="F2658" s="75"/>
      <c r="G2658" s="76"/>
      <c r="H2658" s="77"/>
      <c r="I2658" s="108" t="str">
        <f>IF(B2658="","",_xlfn.XLOOKUP(N2658,#REF!,#REF!))</f>
        <v/>
      </c>
      <c r="J2658" s="105" t="str">
        <f>IF(B2658="","",_xlfn.XLOOKUP(N2658,#REF!,芝麻工资表!B:B))</f>
        <v/>
      </c>
      <c r="K2658" s="105" t="str">
        <f t="shared" si="246"/>
        <v/>
      </c>
      <c r="L2658" s="105" t="str">
        <f t="shared" si="247"/>
        <v/>
      </c>
      <c r="M2658" s="105" t="str">
        <f>IF(Q2658="","",_xlfn.XLOOKUP(Q2658,立项!W:W,立项!H:H))</f>
        <v/>
      </c>
      <c r="N2658" s="109" t="str">
        <f t="shared" si="248"/>
        <v/>
      </c>
      <c r="O2658" s="109" t="str">
        <f t="shared" si="249"/>
        <v/>
      </c>
      <c r="P2658" s="110" t="str">
        <f t="shared" si="250"/>
        <v/>
      </c>
      <c r="Q2658" s="114" t="str">
        <f t="shared" si="251"/>
        <v/>
      </c>
      <c r="R2658" s="82"/>
      <c r="S2658" s="81"/>
      <c r="T2658" s="81"/>
      <c r="U2658" s="81"/>
    </row>
    <row r="2659" s="72" customFormat="1" customHeight="1" spans="2:21">
      <c r="B2659" s="73"/>
      <c r="C2659" s="74"/>
      <c r="D2659" s="74"/>
      <c r="E2659" s="74"/>
      <c r="F2659" s="75"/>
      <c r="G2659" s="76"/>
      <c r="H2659" s="77"/>
      <c r="I2659" s="108" t="str">
        <f>IF(B2659="","",_xlfn.XLOOKUP(N2659,#REF!,#REF!))</f>
        <v/>
      </c>
      <c r="J2659" s="105" t="str">
        <f>IF(B2659="","",_xlfn.XLOOKUP(N2659,#REF!,芝麻工资表!B:B))</f>
        <v/>
      </c>
      <c r="K2659" s="105" t="str">
        <f t="shared" si="246"/>
        <v/>
      </c>
      <c r="L2659" s="105" t="str">
        <f t="shared" si="247"/>
        <v/>
      </c>
      <c r="M2659" s="105" t="str">
        <f>IF(Q2659="","",_xlfn.XLOOKUP(Q2659,立项!W:W,立项!H:H))</f>
        <v/>
      </c>
      <c r="N2659" s="109" t="str">
        <f t="shared" si="248"/>
        <v/>
      </c>
      <c r="O2659" s="109" t="str">
        <f t="shared" si="249"/>
        <v/>
      </c>
      <c r="P2659" s="110" t="str">
        <f t="shared" si="250"/>
        <v/>
      </c>
      <c r="Q2659" s="114" t="str">
        <f t="shared" si="251"/>
        <v/>
      </c>
      <c r="R2659" s="82"/>
      <c r="S2659" s="81"/>
      <c r="T2659" s="81"/>
      <c r="U2659" s="81"/>
    </row>
    <row r="2660" s="72" customFormat="1" customHeight="1" spans="2:21">
      <c r="B2660" s="73"/>
      <c r="C2660" s="74"/>
      <c r="D2660" s="74"/>
      <c r="E2660" s="74"/>
      <c r="F2660" s="75"/>
      <c r="G2660" s="76"/>
      <c r="H2660" s="77"/>
      <c r="I2660" s="108" t="str">
        <f>IF(B2660="","",_xlfn.XLOOKUP(N2660,#REF!,#REF!))</f>
        <v/>
      </c>
      <c r="J2660" s="105" t="str">
        <f>IF(B2660="","",_xlfn.XLOOKUP(N2660,#REF!,芝麻工资表!B:B))</f>
        <v/>
      </c>
      <c r="K2660" s="105" t="str">
        <f t="shared" si="246"/>
        <v/>
      </c>
      <c r="L2660" s="105" t="str">
        <f t="shared" si="247"/>
        <v/>
      </c>
      <c r="M2660" s="105" t="str">
        <f>IF(Q2660="","",_xlfn.XLOOKUP(Q2660,立项!W:W,立项!H:H))</f>
        <v/>
      </c>
      <c r="N2660" s="109" t="str">
        <f t="shared" si="248"/>
        <v/>
      </c>
      <c r="O2660" s="109" t="str">
        <f t="shared" si="249"/>
        <v/>
      </c>
      <c r="P2660" s="110" t="str">
        <f t="shared" si="250"/>
        <v/>
      </c>
      <c r="Q2660" s="114" t="str">
        <f t="shared" si="251"/>
        <v/>
      </c>
      <c r="R2660" s="82"/>
      <c r="S2660" s="81"/>
      <c r="T2660" s="81"/>
      <c r="U2660" s="81"/>
    </row>
    <row r="2661" s="72" customFormat="1" customHeight="1" spans="2:21">
      <c r="B2661" s="73"/>
      <c r="C2661" s="74"/>
      <c r="D2661" s="74"/>
      <c r="E2661" s="74"/>
      <c r="F2661" s="75"/>
      <c r="G2661" s="76"/>
      <c r="H2661" s="77"/>
      <c r="I2661" s="108" t="str">
        <f>IF(B2661="","",_xlfn.XLOOKUP(N2661,#REF!,#REF!))</f>
        <v/>
      </c>
      <c r="J2661" s="105" t="str">
        <f>IF(B2661="","",_xlfn.XLOOKUP(N2661,#REF!,芝麻工资表!B:B))</f>
        <v/>
      </c>
      <c r="K2661" s="105" t="str">
        <f t="shared" si="246"/>
        <v/>
      </c>
      <c r="L2661" s="105" t="str">
        <f t="shared" si="247"/>
        <v/>
      </c>
      <c r="M2661" s="105" t="str">
        <f>IF(Q2661="","",_xlfn.XLOOKUP(Q2661,立项!W:W,立项!H:H))</f>
        <v/>
      </c>
      <c r="N2661" s="109" t="str">
        <f t="shared" si="248"/>
        <v/>
      </c>
      <c r="O2661" s="109" t="str">
        <f t="shared" si="249"/>
        <v/>
      </c>
      <c r="P2661" s="110" t="str">
        <f t="shared" si="250"/>
        <v/>
      </c>
      <c r="Q2661" s="114" t="str">
        <f t="shared" si="251"/>
        <v/>
      </c>
      <c r="R2661" s="82"/>
      <c r="S2661" s="81"/>
      <c r="T2661" s="81"/>
      <c r="U2661" s="81"/>
    </row>
    <row r="2662" s="72" customFormat="1" customHeight="1" spans="2:21">
      <c r="B2662" s="73"/>
      <c r="C2662" s="74"/>
      <c r="D2662" s="74"/>
      <c r="E2662" s="74"/>
      <c r="F2662" s="75"/>
      <c r="G2662" s="76"/>
      <c r="H2662" s="77"/>
      <c r="I2662" s="108" t="str">
        <f>IF(B2662="","",_xlfn.XLOOKUP(N2662,#REF!,#REF!))</f>
        <v/>
      </c>
      <c r="J2662" s="105" t="str">
        <f>IF(B2662="","",_xlfn.XLOOKUP(N2662,#REF!,芝麻工资表!B:B))</f>
        <v/>
      </c>
      <c r="K2662" s="105" t="str">
        <f t="shared" si="246"/>
        <v/>
      </c>
      <c r="L2662" s="105" t="str">
        <f t="shared" si="247"/>
        <v/>
      </c>
      <c r="M2662" s="105" t="str">
        <f>IF(Q2662="","",_xlfn.XLOOKUP(Q2662,立项!W:W,立项!H:H))</f>
        <v/>
      </c>
      <c r="N2662" s="109" t="str">
        <f t="shared" si="248"/>
        <v/>
      </c>
      <c r="O2662" s="109" t="str">
        <f t="shared" si="249"/>
        <v/>
      </c>
      <c r="P2662" s="110" t="str">
        <f t="shared" si="250"/>
        <v/>
      </c>
      <c r="Q2662" s="114" t="str">
        <f t="shared" si="251"/>
        <v/>
      </c>
      <c r="R2662" s="82"/>
      <c r="S2662" s="81"/>
      <c r="T2662" s="81"/>
      <c r="U2662" s="81"/>
    </row>
    <row r="2663" s="72" customFormat="1" customHeight="1" spans="2:21">
      <c r="B2663" s="73"/>
      <c r="C2663" s="74"/>
      <c r="D2663" s="74"/>
      <c r="E2663" s="74"/>
      <c r="F2663" s="75"/>
      <c r="G2663" s="76"/>
      <c r="H2663" s="77"/>
      <c r="I2663" s="108" t="str">
        <f>IF(B2663="","",_xlfn.XLOOKUP(N2663,#REF!,#REF!))</f>
        <v/>
      </c>
      <c r="J2663" s="105" t="str">
        <f>IF(B2663="","",_xlfn.XLOOKUP(N2663,#REF!,芝麻工资表!B:B))</f>
        <v/>
      </c>
      <c r="K2663" s="105" t="str">
        <f t="shared" si="246"/>
        <v/>
      </c>
      <c r="L2663" s="105" t="str">
        <f t="shared" si="247"/>
        <v/>
      </c>
      <c r="M2663" s="105" t="str">
        <f>IF(Q2663="","",_xlfn.XLOOKUP(Q2663,立项!W:W,立项!H:H))</f>
        <v/>
      </c>
      <c r="N2663" s="109" t="str">
        <f t="shared" si="248"/>
        <v/>
      </c>
      <c r="O2663" s="109" t="str">
        <f t="shared" si="249"/>
        <v/>
      </c>
      <c r="P2663" s="110" t="str">
        <f t="shared" si="250"/>
        <v/>
      </c>
      <c r="Q2663" s="114" t="str">
        <f t="shared" si="251"/>
        <v/>
      </c>
      <c r="R2663" s="82"/>
      <c r="S2663" s="81"/>
      <c r="T2663" s="81"/>
      <c r="U2663" s="81"/>
    </row>
    <row r="2664" s="72" customFormat="1" customHeight="1" spans="2:21">
      <c r="B2664" s="73"/>
      <c r="C2664" s="74"/>
      <c r="D2664" s="74"/>
      <c r="E2664" s="74"/>
      <c r="F2664" s="75"/>
      <c r="G2664" s="76"/>
      <c r="H2664" s="77"/>
      <c r="I2664" s="108" t="str">
        <f>IF(B2664="","",_xlfn.XLOOKUP(N2664,#REF!,#REF!))</f>
        <v/>
      </c>
      <c r="J2664" s="105" t="str">
        <f>IF(B2664="","",_xlfn.XLOOKUP(N2664,#REF!,芝麻工资表!B:B))</f>
        <v/>
      </c>
      <c r="K2664" s="105" t="str">
        <f t="shared" si="246"/>
        <v/>
      </c>
      <c r="L2664" s="105" t="str">
        <f t="shared" si="247"/>
        <v/>
      </c>
      <c r="M2664" s="105" t="str">
        <f>IF(Q2664="","",_xlfn.XLOOKUP(Q2664,立项!W:W,立项!H:H))</f>
        <v/>
      </c>
      <c r="N2664" s="109" t="str">
        <f t="shared" si="248"/>
        <v/>
      </c>
      <c r="O2664" s="109" t="str">
        <f t="shared" si="249"/>
        <v/>
      </c>
      <c r="P2664" s="110" t="str">
        <f t="shared" si="250"/>
        <v/>
      </c>
      <c r="Q2664" s="114" t="str">
        <f t="shared" si="251"/>
        <v/>
      </c>
      <c r="R2664" s="82"/>
      <c r="S2664" s="81"/>
      <c r="T2664" s="81"/>
      <c r="U2664" s="81"/>
    </row>
    <row r="2665" s="72" customFormat="1" customHeight="1" spans="2:21">
      <c r="B2665" s="73"/>
      <c r="C2665" s="74"/>
      <c r="D2665" s="74"/>
      <c r="E2665" s="74"/>
      <c r="F2665" s="75"/>
      <c r="G2665" s="76"/>
      <c r="H2665" s="77"/>
      <c r="I2665" s="108" t="str">
        <f>IF(B2665="","",_xlfn.XLOOKUP(N2665,#REF!,#REF!))</f>
        <v/>
      </c>
      <c r="J2665" s="105" t="str">
        <f>IF(B2665="","",_xlfn.XLOOKUP(N2665,#REF!,芝麻工资表!B:B))</f>
        <v/>
      </c>
      <c r="K2665" s="105" t="str">
        <f t="shared" si="246"/>
        <v/>
      </c>
      <c r="L2665" s="105" t="str">
        <f t="shared" si="247"/>
        <v/>
      </c>
      <c r="M2665" s="105" t="str">
        <f>IF(Q2665="","",_xlfn.XLOOKUP(Q2665,立项!W:W,立项!H:H))</f>
        <v/>
      </c>
      <c r="N2665" s="109" t="str">
        <f t="shared" si="248"/>
        <v/>
      </c>
      <c r="O2665" s="109" t="str">
        <f t="shared" si="249"/>
        <v/>
      </c>
      <c r="P2665" s="110" t="str">
        <f t="shared" si="250"/>
        <v/>
      </c>
      <c r="Q2665" s="114" t="str">
        <f t="shared" si="251"/>
        <v/>
      </c>
      <c r="R2665" s="82"/>
      <c r="S2665" s="81"/>
      <c r="T2665" s="81"/>
      <c r="U2665" s="81"/>
    </row>
    <row r="2666" s="72" customFormat="1" customHeight="1" spans="2:21">
      <c r="B2666" s="73"/>
      <c r="C2666" s="74"/>
      <c r="D2666" s="74"/>
      <c r="E2666" s="74"/>
      <c r="F2666" s="75"/>
      <c r="G2666" s="76"/>
      <c r="H2666" s="77"/>
      <c r="I2666" s="108" t="str">
        <f>IF(B2666="","",_xlfn.XLOOKUP(N2666,#REF!,#REF!))</f>
        <v/>
      </c>
      <c r="J2666" s="105" t="str">
        <f>IF(B2666="","",_xlfn.XLOOKUP(N2666,#REF!,芝麻工资表!B:B))</f>
        <v/>
      </c>
      <c r="K2666" s="105" t="str">
        <f t="shared" si="246"/>
        <v/>
      </c>
      <c r="L2666" s="105" t="str">
        <f t="shared" si="247"/>
        <v/>
      </c>
      <c r="M2666" s="105" t="str">
        <f>IF(Q2666="","",_xlfn.XLOOKUP(Q2666,立项!W:W,立项!H:H))</f>
        <v/>
      </c>
      <c r="N2666" s="109" t="str">
        <f t="shared" si="248"/>
        <v/>
      </c>
      <c r="O2666" s="109" t="str">
        <f t="shared" si="249"/>
        <v/>
      </c>
      <c r="P2666" s="110" t="str">
        <f t="shared" si="250"/>
        <v/>
      </c>
      <c r="Q2666" s="114" t="str">
        <f t="shared" si="251"/>
        <v/>
      </c>
      <c r="R2666" s="82"/>
      <c r="S2666" s="81"/>
      <c r="T2666" s="81"/>
      <c r="U2666" s="81"/>
    </row>
    <row r="2667" s="72" customFormat="1" customHeight="1" spans="2:21">
      <c r="B2667" s="73"/>
      <c r="C2667" s="74"/>
      <c r="D2667" s="74"/>
      <c r="E2667" s="74"/>
      <c r="F2667" s="75"/>
      <c r="G2667" s="76"/>
      <c r="H2667" s="77"/>
      <c r="I2667" s="108" t="str">
        <f>IF(B2667="","",_xlfn.XLOOKUP(N2667,#REF!,#REF!))</f>
        <v/>
      </c>
      <c r="J2667" s="105" t="str">
        <f>IF(B2667="","",_xlfn.XLOOKUP(N2667,#REF!,芝麻工资表!B:B))</f>
        <v/>
      </c>
      <c r="K2667" s="105" t="str">
        <f t="shared" si="246"/>
        <v/>
      </c>
      <c r="L2667" s="105" t="str">
        <f t="shared" si="247"/>
        <v/>
      </c>
      <c r="M2667" s="105" t="str">
        <f>IF(Q2667="","",_xlfn.XLOOKUP(Q2667,立项!W:W,立项!H:H))</f>
        <v/>
      </c>
      <c r="N2667" s="109" t="str">
        <f t="shared" si="248"/>
        <v/>
      </c>
      <c r="O2667" s="109" t="str">
        <f t="shared" si="249"/>
        <v/>
      </c>
      <c r="P2667" s="110" t="str">
        <f t="shared" si="250"/>
        <v/>
      </c>
      <c r="Q2667" s="114" t="str">
        <f t="shared" si="251"/>
        <v/>
      </c>
      <c r="R2667" s="82"/>
      <c r="S2667" s="81"/>
      <c r="T2667" s="81"/>
      <c r="U2667" s="81"/>
    </row>
    <row r="2668" s="72" customFormat="1" customHeight="1" spans="2:21">
      <c r="B2668" s="73"/>
      <c r="C2668" s="74"/>
      <c r="D2668" s="74"/>
      <c r="E2668" s="74"/>
      <c r="F2668" s="75"/>
      <c r="G2668" s="76"/>
      <c r="H2668" s="77"/>
      <c r="I2668" s="108" t="str">
        <f>IF(B2668="","",_xlfn.XLOOKUP(N2668,#REF!,#REF!))</f>
        <v/>
      </c>
      <c r="J2668" s="105" t="str">
        <f>IF(B2668="","",_xlfn.XLOOKUP(N2668,#REF!,芝麻工资表!B:B))</f>
        <v/>
      </c>
      <c r="K2668" s="105" t="str">
        <f t="shared" si="246"/>
        <v/>
      </c>
      <c r="L2668" s="105" t="str">
        <f t="shared" si="247"/>
        <v/>
      </c>
      <c r="M2668" s="105" t="str">
        <f>IF(Q2668="","",_xlfn.XLOOKUP(Q2668,立项!W:W,立项!H:H))</f>
        <v/>
      </c>
      <c r="N2668" s="109" t="str">
        <f t="shared" si="248"/>
        <v/>
      </c>
      <c r="O2668" s="109" t="str">
        <f t="shared" si="249"/>
        <v/>
      </c>
      <c r="P2668" s="110" t="str">
        <f t="shared" si="250"/>
        <v/>
      </c>
      <c r="Q2668" s="114" t="str">
        <f t="shared" si="251"/>
        <v/>
      </c>
      <c r="R2668" s="82"/>
      <c r="S2668" s="81"/>
      <c r="T2668" s="81"/>
      <c r="U2668" s="81"/>
    </row>
    <row r="2669" s="72" customFormat="1" customHeight="1" spans="2:21">
      <c r="B2669" s="73"/>
      <c r="C2669" s="74"/>
      <c r="D2669" s="74"/>
      <c r="E2669" s="74"/>
      <c r="F2669" s="75"/>
      <c r="G2669" s="76"/>
      <c r="H2669" s="77"/>
      <c r="I2669" s="108" t="str">
        <f>IF(B2669="","",_xlfn.XLOOKUP(N2669,#REF!,#REF!))</f>
        <v/>
      </c>
      <c r="J2669" s="105" t="str">
        <f>IF(B2669="","",_xlfn.XLOOKUP(N2669,#REF!,芝麻工资表!B:B))</f>
        <v/>
      </c>
      <c r="K2669" s="105" t="str">
        <f t="shared" si="246"/>
        <v/>
      </c>
      <c r="L2669" s="105" t="str">
        <f t="shared" si="247"/>
        <v/>
      </c>
      <c r="M2669" s="105" t="str">
        <f>IF(Q2669="","",_xlfn.XLOOKUP(Q2669,立项!W:W,立项!H:H))</f>
        <v/>
      </c>
      <c r="N2669" s="109" t="str">
        <f t="shared" si="248"/>
        <v/>
      </c>
      <c r="O2669" s="109" t="str">
        <f t="shared" si="249"/>
        <v/>
      </c>
      <c r="P2669" s="110" t="str">
        <f t="shared" si="250"/>
        <v/>
      </c>
      <c r="Q2669" s="114" t="str">
        <f t="shared" si="251"/>
        <v/>
      </c>
      <c r="R2669" s="82"/>
      <c r="S2669" s="81"/>
      <c r="T2669" s="81"/>
      <c r="U2669" s="81"/>
    </row>
    <row r="2670" s="72" customFormat="1" customHeight="1" spans="2:21">
      <c r="B2670" s="73"/>
      <c r="C2670" s="74"/>
      <c r="D2670" s="74"/>
      <c r="E2670" s="74"/>
      <c r="F2670" s="75"/>
      <c r="G2670" s="76"/>
      <c r="H2670" s="77"/>
      <c r="I2670" s="108" t="str">
        <f>IF(B2670="","",_xlfn.XLOOKUP(N2670,#REF!,#REF!))</f>
        <v/>
      </c>
      <c r="J2670" s="105" t="str">
        <f>IF(B2670="","",_xlfn.XLOOKUP(N2670,#REF!,芝麻工资表!B:B))</f>
        <v/>
      </c>
      <c r="K2670" s="105" t="str">
        <f t="shared" si="246"/>
        <v/>
      </c>
      <c r="L2670" s="105" t="str">
        <f t="shared" si="247"/>
        <v/>
      </c>
      <c r="M2670" s="105" t="str">
        <f>IF(Q2670="","",_xlfn.XLOOKUP(Q2670,立项!W:W,立项!H:H))</f>
        <v/>
      </c>
      <c r="N2670" s="109" t="str">
        <f t="shared" si="248"/>
        <v/>
      </c>
      <c r="O2670" s="109" t="str">
        <f t="shared" si="249"/>
        <v/>
      </c>
      <c r="P2670" s="110" t="str">
        <f t="shared" si="250"/>
        <v/>
      </c>
      <c r="Q2670" s="114" t="str">
        <f t="shared" si="251"/>
        <v/>
      </c>
      <c r="R2670" s="82"/>
      <c r="S2670" s="81"/>
      <c r="T2670" s="81"/>
      <c r="U2670" s="81"/>
    </row>
    <row r="2671" s="72" customFormat="1" customHeight="1" spans="2:21">
      <c r="B2671" s="73"/>
      <c r="C2671" s="74"/>
      <c r="D2671" s="74"/>
      <c r="E2671" s="74"/>
      <c r="F2671" s="75"/>
      <c r="G2671" s="76"/>
      <c r="H2671" s="77"/>
      <c r="I2671" s="108" t="str">
        <f>IF(B2671="","",_xlfn.XLOOKUP(N2671,#REF!,#REF!))</f>
        <v/>
      </c>
      <c r="J2671" s="105" t="str">
        <f>IF(B2671="","",_xlfn.XLOOKUP(N2671,#REF!,芝麻工资表!B:B))</f>
        <v/>
      </c>
      <c r="K2671" s="105" t="str">
        <f t="shared" si="246"/>
        <v/>
      </c>
      <c r="L2671" s="105" t="str">
        <f t="shared" si="247"/>
        <v/>
      </c>
      <c r="M2671" s="105" t="str">
        <f>IF(Q2671="","",_xlfn.XLOOKUP(Q2671,立项!W:W,立项!H:H))</f>
        <v/>
      </c>
      <c r="N2671" s="109" t="str">
        <f t="shared" si="248"/>
        <v/>
      </c>
      <c r="O2671" s="109" t="str">
        <f t="shared" si="249"/>
        <v/>
      </c>
      <c r="P2671" s="110" t="str">
        <f t="shared" si="250"/>
        <v/>
      </c>
      <c r="Q2671" s="114" t="str">
        <f t="shared" si="251"/>
        <v/>
      </c>
      <c r="R2671" s="82"/>
      <c r="S2671" s="81"/>
      <c r="T2671" s="81"/>
      <c r="U2671" s="81"/>
    </row>
    <row r="2672" s="72" customFormat="1" customHeight="1" spans="2:21">
      <c r="B2672" s="73"/>
      <c r="C2672" s="74"/>
      <c r="D2672" s="74"/>
      <c r="E2672" s="74"/>
      <c r="F2672" s="75"/>
      <c r="G2672" s="76"/>
      <c r="H2672" s="77"/>
      <c r="I2672" s="108" t="str">
        <f>IF(B2672="","",_xlfn.XLOOKUP(N2672,#REF!,#REF!))</f>
        <v/>
      </c>
      <c r="J2672" s="105" t="str">
        <f>IF(B2672="","",_xlfn.XLOOKUP(N2672,#REF!,芝麻工资表!B:B))</f>
        <v/>
      </c>
      <c r="K2672" s="105" t="str">
        <f t="shared" si="246"/>
        <v/>
      </c>
      <c r="L2672" s="105" t="str">
        <f t="shared" si="247"/>
        <v/>
      </c>
      <c r="M2672" s="105" t="str">
        <f>IF(Q2672="","",_xlfn.XLOOKUP(Q2672,立项!W:W,立项!H:H))</f>
        <v/>
      </c>
      <c r="N2672" s="109" t="str">
        <f t="shared" si="248"/>
        <v/>
      </c>
      <c r="O2672" s="109" t="str">
        <f t="shared" si="249"/>
        <v/>
      </c>
      <c r="P2672" s="110" t="str">
        <f t="shared" si="250"/>
        <v/>
      </c>
      <c r="Q2672" s="114" t="str">
        <f t="shared" si="251"/>
        <v/>
      </c>
      <c r="R2672" s="82"/>
      <c r="S2672" s="81"/>
      <c r="T2672" s="81"/>
      <c r="U2672" s="81"/>
    </row>
    <row r="2673" s="72" customFormat="1" customHeight="1" spans="2:21">
      <c r="B2673" s="73"/>
      <c r="C2673" s="74"/>
      <c r="D2673" s="74"/>
      <c r="E2673" s="74"/>
      <c r="F2673" s="75"/>
      <c r="G2673" s="76"/>
      <c r="H2673" s="77"/>
      <c r="I2673" s="108" t="str">
        <f>IF(B2673="","",_xlfn.XLOOKUP(N2673,#REF!,#REF!))</f>
        <v/>
      </c>
      <c r="J2673" s="105" t="str">
        <f>IF(B2673="","",_xlfn.XLOOKUP(N2673,#REF!,芝麻工资表!B:B))</f>
        <v/>
      </c>
      <c r="K2673" s="105" t="str">
        <f t="shared" si="246"/>
        <v/>
      </c>
      <c r="L2673" s="105" t="str">
        <f t="shared" si="247"/>
        <v/>
      </c>
      <c r="M2673" s="105" t="str">
        <f>IF(Q2673="","",_xlfn.XLOOKUP(Q2673,立项!W:W,立项!H:H))</f>
        <v/>
      </c>
      <c r="N2673" s="109" t="str">
        <f t="shared" si="248"/>
        <v/>
      </c>
      <c r="O2673" s="109" t="str">
        <f t="shared" si="249"/>
        <v/>
      </c>
      <c r="P2673" s="110" t="str">
        <f t="shared" si="250"/>
        <v/>
      </c>
      <c r="Q2673" s="114" t="str">
        <f t="shared" si="251"/>
        <v/>
      </c>
      <c r="R2673" s="82"/>
      <c r="S2673" s="81"/>
      <c r="T2673" s="81"/>
      <c r="U2673" s="81"/>
    </row>
    <row r="2674" s="72" customFormat="1" customHeight="1" spans="2:21">
      <c r="B2674" s="73"/>
      <c r="C2674" s="74"/>
      <c r="D2674" s="74"/>
      <c r="E2674" s="74"/>
      <c r="F2674" s="75"/>
      <c r="G2674" s="76"/>
      <c r="H2674" s="77"/>
      <c r="I2674" s="108" t="str">
        <f>IF(B2674="","",_xlfn.XLOOKUP(N2674,#REF!,#REF!))</f>
        <v/>
      </c>
      <c r="J2674" s="105" t="str">
        <f>IF(B2674="","",_xlfn.XLOOKUP(N2674,#REF!,芝麻工资表!B:B))</f>
        <v/>
      </c>
      <c r="K2674" s="105" t="str">
        <f t="shared" si="246"/>
        <v/>
      </c>
      <c r="L2674" s="105" t="str">
        <f t="shared" si="247"/>
        <v/>
      </c>
      <c r="M2674" s="105" t="str">
        <f>IF(Q2674="","",_xlfn.XLOOKUP(Q2674,立项!W:W,立项!H:H))</f>
        <v/>
      </c>
      <c r="N2674" s="109" t="str">
        <f t="shared" si="248"/>
        <v/>
      </c>
      <c r="O2674" s="109" t="str">
        <f t="shared" si="249"/>
        <v/>
      </c>
      <c r="P2674" s="110" t="str">
        <f t="shared" si="250"/>
        <v/>
      </c>
      <c r="Q2674" s="114" t="str">
        <f t="shared" si="251"/>
        <v/>
      </c>
      <c r="R2674" s="82"/>
      <c r="S2674" s="81"/>
      <c r="T2674" s="81"/>
      <c r="U2674" s="81"/>
    </row>
    <row r="2675" s="72" customFormat="1" customHeight="1" spans="2:21">
      <c r="B2675" s="73"/>
      <c r="C2675" s="74"/>
      <c r="D2675" s="74"/>
      <c r="E2675" s="74"/>
      <c r="F2675" s="75"/>
      <c r="G2675" s="76"/>
      <c r="H2675" s="77"/>
      <c r="I2675" s="108" t="str">
        <f>IF(B2675="","",_xlfn.XLOOKUP(N2675,#REF!,#REF!))</f>
        <v/>
      </c>
      <c r="J2675" s="105" t="str">
        <f>IF(B2675="","",_xlfn.XLOOKUP(N2675,#REF!,芝麻工资表!B:B))</f>
        <v/>
      </c>
      <c r="K2675" s="105" t="str">
        <f t="shared" si="246"/>
        <v/>
      </c>
      <c r="L2675" s="105" t="str">
        <f t="shared" si="247"/>
        <v/>
      </c>
      <c r="M2675" s="105" t="str">
        <f>IF(Q2675="","",_xlfn.XLOOKUP(Q2675,立项!W:W,立项!H:H))</f>
        <v/>
      </c>
      <c r="N2675" s="109" t="str">
        <f t="shared" si="248"/>
        <v/>
      </c>
      <c r="O2675" s="109" t="str">
        <f t="shared" si="249"/>
        <v/>
      </c>
      <c r="P2675" s="110" t="str">
        <f t="shared" si="250"/>
        <v/>
      </c>
      <c r="Q2675" s="114" t="str">
        <f t="shared" si="251"/>
        <v/>
      </c>
      <c r="R2675" s="82"/>
      <c r="S2675" s="81"/>
      <c r="T2675" s="81"/>
      <c r="U2675" s="81"/>
    </row>
    <row r="2676" s="72" customFormat="1" customHeight="1" spans="2:21">
      <c r="B2676" s="73"/>
      <c r="C2676" s="74"/>
      <c r="D2676" s="74"/>
      <c r="E2676" s="74"/>
      <c r="F2676" s="75"/>
      <c r="G2676" s="76"/>
      <c r="H2676" s="77"/>
      <c r="I2676" s="108" t="str">
        <f>IF(B2676="","",_xlfn.XLOOKUP(N2676,#REF!,#REF!))</f>
        <v/>
      </c>
      <c r="J2676" s="105" t="str">
        <f>IF(B2676="","",_xlfn.XLOOKUP(N2676,#REF!,芝麻工资表!B:B))</f>
        <v/>
      </c>
      <c r="K2676" s="105" t="str">
        <f t="shared" si="246"/>
        <v/>
      </c>
      <c r="L2676" s="105" t="str">
        <f t="shared" si="247"/>
        <v/>
      </c>
      <c r="M2676" s="105" t="str">
        <f>IF(Q2676="","",_xlfn.XLOOKUP(Q2676,立项!W:W,立项!H:H))</f>
        <v/>
      </c>
      <c r="N2676" s="109" t="str">
        <f t="shared" si="248"/>
        <v/>
      </c>
      <c r="O2676" s="109" t="str">
        <f t="shared" si="249"/>
        <v/>
      </c>
      <c r="P2676" s="110" t="str">
        <f t="shared" si="250"/>
        <v/>
      </c>
      <c r="Q2676" s="114" t="str">
        <f t="shared" si="251"/>
        <v/>
      </c>
      <c r="R2676" s="82"/>
      <c r="S2676" s="81"/>
      <c r="T2676" s="81"/>
      <c r="U2676" s="81"/>
    </row>
    <row r="2677" s="72" customFormat="1" customHeight="1" spans="2:21">
      <c r="B2677" s="73"/>
      <c r="C2677" s="74"/>
      <c r="D2677" s="74"/>
      <c r="E2677" s="74"/>
      <c r="F2677" s="75"/>
      <c r="G2677" s="76"/>
      <c r="H2677" s="77"/>
      <c r="I2677" s="108" t="str">
        <f>IF(B2677="","",_xlfn.XLOOKUP(N2677,#REF!,#REF!))</f>
        <v/>
      </c>
      <c r="J2677" s="105" t="str">
        <f>IF(B2677="","",_xlfn.XLOOKUP(N2677,#REF!,芝麻工资表!B:B))</f>
        <v/>
      </c>
      <c r="K2677" s="105" t="str">
        <f t="shared" si="246"/>
        <v/>
      </c>
      <c r="L2677" s="105" t="str">
        <f t="shared" si="247"/>
        <v/>
      </c>
      <c r="M2677" s="105" t="str">
        <f>IF(Q2677="","",_xlfn.XLOOKUP(Q2677,立项!W:W,立项!H:H))</f>
        <v/>
      </c>
      <c r="N2677" s="109" t="str">
        <f t="shared" si="248"/>
        <v/>
      </c>
      <c r="O2677" s="109" t="str">
        <f t="shared" si="249"/>
        <v/>
      </c>
      <c r="P2677" s="110" t="str">
        <f t="shared" si="250"/>
        <v/>
      </c>
      <c r="Q2677" s="114" t="str">
        <f t="shared" si="251"/>
        <v/>
      </c>
      <c r="R2677" s="82"/>
      <c r="S2677" s="81"/>
      <c r="T2677" s="81"/>
      <c r="U2677" s="81"/>
    </row>
    <row r="2678" s="72" customFormat="1" customHeight="1" spans="2:21">
      <c r="B2678" s="73"/>
      <c r="C2678" s="74"/>
      <c r="D2678" s="74"/>
      <c r="E2678" s="74"/>
      <c r="F2678" s="75"/>
      <c r="G2678" s="76"/>
      <c r="H2678" s="77"/>
      <c r="I2678" s="108" t="str">
        <f>IF(B2678="","",_xlfn.XLOOKUP(N2678,#REF!,#REF!))</f>
        <v/>
      </c>
      <c r="J2678" s="105" t="str">
        <f>IF(B2678="","",_xlfn.XLOOKUP(N2678,#REF!,芝麻工资表!B:B))</f>
        <v/>
      </c>
      <c r="K2678" s="105" t="str">
        <f t="shared" si="246"/>
        <v/>
      </c>
      <c r="L2678" s="105" t="str">
        <f t="shared" si="247"/>
        <v/>
      </c>
      <c r="M2678" s="105" t="str">
        <f>IF(Q2678="","",_xlfn.XLOOKUP(Q2678,立项!W:W,立项!H:H))</f>
        <v/>
      </c>
      <c r="N2678" s="109" t="str">
        <f t="shared" si="248"/>
        <v/>
      </c>
      <c r="O2678" s="109" t="str">
        <f t="shared" si="249"/>
        <v/>
      </c>
      <c r="P2678" s="110" t="str">
        <f t="shared" si="250"/>
        <v/>
      </c>
      <c r="Q2678" s="114" t="str">
        <f t="shared" si="251"/>
        <v/>
      </c>
      <c r="R2678" s="82"/>
      <c r="S2678" s="81"/>
      <c r="T2678" s="81"/>
      <c r="U2678" s="81"/>
    </row>
    <row r="2679" s="72" customFormat="1" customHeight="1" spans="2:21">
      <c r="B2679" s="73"/>
      <c r="C2679" s="74"/>
      <c r="D2679" s="74"/>
      <c r="E2679" s="74"/>
      <c r="F2679" s="75"/>
      <c r="G2679" s="76"/>
      <c r="H2679" s="77"/>
      <c r="I2679" s="108" t="str">
        <f>IF(B2679="","",_xlfn.XLOOKUP(N2679,#REF!,#REF!))</f>
        <v/>
      </c>
      <c r="J2679" s="105" t="str">
        <f>IF(B2679="","",_xlfn.XLOOKUP(N2679,#REF!,芝麻工资表!B:B))</f>
        <v/>
      </c>
      <c r="K2679" s="105" t="str">
        <f t="shared" si="246"/>
        <v/>
      </c>
      <c r="L2679" s="105" t="str">
        <f t="shared" si="247"/>
        <v/>
      </c>
      <c r="M2679" s="105" t="str">
        <f>IF(Q2679="","",_xlfn.XLOOKUP(Q2679,立项!W:W,立项!H:H))</f>
        <v/>
      </c>
      <c r="N2679" s="109" t="str">
        <f t="shared" si="248"/>
        <v/>
      </c>
      <c r="O2679" s="109" t="str">
        <f t="shared" si="249"/>
        <v/>
      </c>
      <c r="P2679" s="110" t="str">
        <f t="shared" si="250"/>
        <v/>
      </c>
      <c r="Q2679" s="114" t="str">
        <f t="shared" si="251"/>
        <v/>
      </c>
      <c r="R2679" s="82"/>
      <c r="S2679" s="81"/>
      <c r="T2679" s="81"/>
      <c r="U2679" s="81"/>
    </row>
    <row r="2680" s="72" customFormat="1" customHeight="1" spans="2:21">
      <c r="B2680" s="73"/>
      <c r="C2680" s="74"/>
      <c r="D2680" s="74"/>
      <c r="E2680" s="74"/>
      <c r="F2680" s="75"/>
      <c r="G2680" s="76"/>
      <c r="H2680" s="77"/>
      <c r="I2680" s="108" t="str">
        <f>IF(B2680="","",_xlfn.XLOOKUP(N2680,#REF!,#REF!))</f>
        <v/>
      </c>
      <c r="J2680" s="105" t="str">
        <f>IF(B2680="","",_xlfn.XLOOKUP(N2680,#REF!,芝麻工资表!B:B))</f>
        <v/>
      </c>
      <c r="K2680" s="105" t="str">
        <f t="shared" si="246"/>
        <v/>
      </c>
      <c r="L2680" s="105" t="str">
        <f t="shared" si="247"/>
        <v/>
      </c>
      <c r="M2680" s="105" t="str">
        <f>IF(Q2680="","",_xlfn.XLOOKUP(Q2680,立项!W:W,立项!H:H))</f>
        <v/>
      </c>
      <c r="N2680" s="109" t="str">
        <f t="shared" si="248"/>
        <v/>
      </c>
      <c r="O2680" s="109" t="str">
        <f t="shared" si="249"/>
        <v/>
      </c>
      <c r="P2680" s="110" t="str">
        <f t="shared" si="250"/>
        <v/>
      </c>
      <c r="Q2680" s="114" t="str">
        <f t="shared" si="251"/>
        <v/>
      </c>
      <c r="R2680" s="82"/>
      <c r="S2680" s="81"/>
      <c r="T2680" s="81"/>
      <c r="U2680" s="81"/>
    </row>
    <row r="2681" s="72" customFormat="1" customHeight="1" spans="2:21">
      <c r="B2681" s="73"/>
      <c r="C2681" s="74"/>
      <c r="D2681" s="74"/>
      <c r="E2681" s="74"/>
      <c r="F2681" s="75"/>
      <c r="G2681" s="76"/>
      <c r="H2681" s="77"/>
      <c r="I2681" s="108" t="str">
        <f>IF(B2681="","",_xlfn.XLOOKUP(N2681,#REF!,#REF!))</f>
        <v/>
      </c>
      <c r="J2681" s="105" t="str">
        <f>IF(B2681="","",_xlfn.XLOOKUP(N2681,#REF!,芝麻工资表!B:B))</f>
        <v/>
      </c>
      <c r="K2681" s="105" t="str">
        <f t="shared" si="246"/>
        <v/>
      </c>
      <c r="L2681" s="105" t="str">
        <f t="shared" si="247"/>
        <v/>
      </c>
      <c r="M2681" s="105" t="str">
        <f>IF(Q2681="","",_xlfn.XLOOKUP(Q2681,立项!W:W,立项!H:H))</f>
        <v/>
      </c>
      <c r="N2681" s="109" t="str">
        <f t="shared" si="248"/>
        <v/>
      </c>
      <c r="O2681" s="109" t="str">
        <f t="shared" si="249"/>
        <v/>
      </c>
      <c r="P2681" s="110" t="str">
        <f t="shared" si="250"/>
        <v/>
      </c>
      <c r="Q2681" s="114" t="str">
        <f t="shared" si="251"/>
        <v/>
      </c>
      <c r="R2681" s="82"/>
      <c r="S2681" s="81"/>
      <c r="T2681" s="81"/>
      <c r="U2681" s="81"/>
    </row>
    <row r="2682" s="72" customFormat="1" customHeight="1" spans="2:21">
      <c r="B2682" s="73"/>
      <c r="C2682" s="74"/>
      <c r="D2682" s="74"/>
      <c r="E2682" s="74"/>
      <c r="F2682" s="75"/>
      <c r="G2682" s="76"/>
      <c r="H2682" s="77"/>
      <c r="I2682" s="108" t="str">
        <f>IF(B2682="","",_xlfn.XLOOKUP(N2682,#REF!,#REF!))</f>
        <v/>
      </c>
      <c r="J2682" s="105" t="str">
        <f>IF(B2682="","",_xlfn.XLOOKUP(N2682,#REF!,芝麻工资表!B:B))</f>
        <v/>
      </c>
      <c r="K2682" s="105" t="str">
        <f t="shared" si="246"/>
        <v/>
      </c>
      <c r="L2682" s="105" t="str">
        <f t="shared" si="247"/>
        <v/>
      </c>
      <c r="M2682" s="105" t="str">
        <f>IF(Q2682="","",_xlfn.XLOOKUP(Q2682,立项!W:W,立项!H:H))</f>
        <v/>
      </c>
      <c r="N2682" s="109" t="str">
        <f t="shared" si="248"/>
        <v/>
      </c>
      <c r="O2682" s="109" t="str">
        <f t="shared" si="249"/>
        <v/>
      </c>
      <c r="P2682" s="110" t="str">
        <f t="shared" si="250"/>
        <v/>
      </c>
      <c r="Q2682" s="114" t="str">
        <f t="shared" si="251"/>
        <v/>
      </c>
      <c r="R2682" s="82"/>
      <c r="S2682" s="81"/>
      <c r="T2682" s="81"/>
      <c r="U2682" s="81"/>
    </row>
    <row r="2683" s="72" customFormat="1" customHeight="1" spans="2:21">
      <c r="B2683" s="73"/>
      <c r="C2683" s="74"/>
      <c r="D2683" s="74"/>
      <c r="E2683" s="74"/>
      <c r="F2683" s="75"/>
      <c r="G2683" s="76"/>
      <c r="H2683" s="77"/>
      <c r="I2683" s="108" t="str">
        <f>IF(B2683="","",_xlfn.XLOOKUP(N2683,#REF!,#REF!))</f>
        <v/>
      </c>
      <c r="J2683" s="105" t="str">
        <f>IF(B2683="","",_xlfn.XLOOKUP(N2683,#REF!,芝麻工资表!B:B))</f>
        <v/>
      </c>
      <c r="K2683" s="105" t="str">
        <f t="shared" si="246"/>
        <v/>
      </c>
      <c r="L2683" s="105" t="str">
        <f t="shared" si="247"/>
        <v/>
      </c>
      <c r="M2683" s="105" t="str">
        <f>IF(Q2683="","",_xlfn.XLOOKUP(Q2683,立项!W:W,立项!H:H))</f>
        <v/>
      </c>
      <c r="N2683" s="109" t="str">
        <f t="shared" si="248"/>
        <v/>
      </c>
      <c r="O2683" s="109" t="str">
        <f t="shared" si="249"/>
        <v/>
      </c>
      <c r="P2683" s="110" t="str">
        <f t="shared" si="250"/>
        <v/>
      </c>
      <c r="Q2683" s="114" t="str">
        <f t="shared" si="251"/>
        <v/>
      </c>
      <c r="R2683" s="82"/>
      <c r="S2683" s="81"/>
      <c r="T2683" s="81"/>
      <c r="U2683" s="81"/>
    </row>
    <row r="2684" s="72" customFormat="1" customHeight="1" spans="2:21">
      <c r="B2684" s="73"/>
      <c r="C2684" s="74"/>
      <c r="D2684" s="74"/>
      <c r="E2684" s="74"/>
      <c r="F2684" s="75"/>
      <c r="G2684" s="76"/>
      <c r="H2684" s="77"/>
      <c r="I2684" s="108" t="str">
        <f>IF(B2684="","",_xlfn.XLOOKUP(N2684,#REF!,#REF!))</f>
        <v/>
      </c>
      <c r="J2684" s="105" t="str">
        <f>IF(B2684="","",_xlfn.XLOOKUP(N2684,#REF!,芝麻工资表!B:B))</f>
        <v/>
      </c>
      <c r="K2684" s="105" t="str">
        <f t="shared" si="246"/>
        <v/>
      </c>
      <c r="L2684" s="105" t="str">
        <f t="shared" si="247"/>
        <v/>
      </c>
      <c r="M2684" s="105" t="str">
        <f>IF(Q2684="","",_xlfn.XLOOKUP(Q2684,立项!W:W,立项!H:H))</f>
        <v/>
      </c>
      <c r="N2684" s="109" t="str">
        <f t="shared" si="248"/>
        <v/>
      </c>
      <c r="O2684" s="109" t="str">
        <f t="shared" si="249"/>
        <v/>
      </c>
      <c r="P2684" s="110" t="str">
        <f t="shared" si="250"/>
        <v/>
      </c>
      <c r="Q2684" s="114" t="str">
        <f t="shared" si="251"/>
        <v/>
      </c>
      <c r="R2684" s="82"/>
      <c r="S2684" s="81"/>
      <c r="T2684" s="81"/>
      <c r="U2684" s="81"/>
    </row>
    <row r="2685" s="72" customFormat="1" customHeight="1" spans="2:21">
      <c r="B2685" s="73"/>
      <c r="C2685" s="74"/>
      <c r="D2685" s="74"/>
      <c r="E2685" s="74"/>
      <c r="F2685" s="75"/>
      <c r="G2685" s="76"/>
      <c r="H2685" s="77"/>
      <c r="I2685" s="108" t="str">
        <f>IF(B2685="","",_xlfn.XLOOKUP(N2685,#REF!,#REF!))</f>
        <v/>
      </c>
      <c r="J2685" s="105" t="str">
        <f>IF(B2685="","",_xlfn.XLOOKUP(N2685,#REF!,芝麻工资表!B:B))</f>
        <v/>
      </c>
      <c r="K2685" s="105" t="str">
        <f t="shared" si="246"/>
        <v/>
      </c>
      <c r="L2685" s="105" t="str">
        <f t="shared" si="247"/>
        <v/>
      </c>
      <c r="M2685" s="105" t="str">
        <f>IF(Q2685="","",_xlfn.XLOOKUP(Q2685,立项!W:W,立项!H:H))</f>
        <v/>
      </c>
      <c r="N2685" s="109" t="str">
        <f t="shared" si="248"/>
        <v/>
      </c>
      <c r="O2685" s="109" t="str">
        <f t="shared" si="249"/>
        <v/>
      </c>
      <c r="P2685" s="110" t="str">
        <f t="shared" si="250"/>
        <v/>
      </c>
      <c r="Q2685" s="114" t="str">
        <f t="shared" si="251"/>
        <v/>
      </c>
      <c r="R2685" s="82"/>
      <c r="S2685" s="81"/>
      <c r="T2685" s="81"/>
      <c r="U2685" s="81"/>
    </row>
    <row r="2686" s="72" customFormat="1" customHeight="1" spans="2:21">
      <c r="B2686" s="73"/>
      <c r="C2686" s="74"/>
      <c r="D2686" s="74"/>
      <c r="E2686" s="74"/>
      <c r="F2686" s="75"/>
      <c r="G2686" s="76"/>
      <c r="H2686" s="77"/>
      <c r="I2686" s="108" t="str">
        <f>IF(B2686="","",_xlfn.XLOOKUP(N2686,#REF!,#REF!))</f>
        <v/>
      </c>
      <c r="J2686" s="105" t="str">
        <f>IF(B2686="","",_xlfn.XLOOKUP(N2686,#REF!,芝麻工资表!B:B))</f>
        <v/>
      </c>
      <c r="K2686" s="105" t="str">
        <f t="shared" si="246"/>
        <v/>
      </c>
      <c r="L2686" s="105" t="str">
        <f t="shared" si="247"/>
        <v/>
      </c>
      <c r="M2686" s="105" t="str">
        <f>IF(Q2686="","",_xlfn.XLOOKUP(Q2686,立项!W:W,立项!H:H))</f>
        <v/>
      </c>
      <c r="N2686" s="109" t="str">
        <f t="shared" si="248"/>
        <v/>
      </c>
      <c r="O2686" s="109" t="str">
        <f t="shared" si="249"/>
        <v/>
      </c>
      <c r="P2686" s="110" t="str">
        <f t="shared" si="250"/>
        <v/>
      </c>
      <c r="Q2686" s="114" t="str">
        <f t="shared" si="251"/>
        <v/>
      </c>
      <c r="R2686" s="82"/>
      <c r="S2686" s="81"/>
      <c r="T2686" s="81"/>
      <c r="U2686" s="81"/>
    </row>
    <row r="2687" s="72" customFormat="1" customHeight="1" spans="2:21">
      <c r="B2687" s="73"/>
      <c r="C2687" s="74"/>
      <c r="D2687" s="74"/>
      <c r="E2687" s="74"/>
      <c r="F2687" s="75"/>
      <c r="G2687" s="76"/>
      <c r="H2687" s="77"/>
      <c r="I2687" s="108" t="str">
        <f>IF(B2687="","",_xlfn.XLOOKUP(N2687,#REF!,#REF!))</f>
        <v/>
      </c>
      <c r="J2687" s="105" t="str">
        <f>IF(B2687="","",_xlfn.XLOOKUP(N2687,#REF!,芝麻工资表!B:B))</f>
        <v/>
      </c>
      <c r="K2687" s="105" t="str">
        <f t="shared" si="246"/>
        <v/>
      </c>
      <c r="L2687" s="105" t="str">
        <f t="shared" si="247"/>
        <v/>
      </c>
      <c r="M2687" s="105" t="str">
        <f>IF(Q2687="","",_xlfn.XLOOKUP(Q2687,立项!W:W,立项!H:H))</f>
        <v/>
      </c>
      <c r="N2687" s="109" t="str">
        <f t="shared" si="248"/>
        <v/>
      </c>
      <c r="O2687" s="109" t="str">
        <f t="shared" si="249"/>
        <v/>
      </c>
      <c r="P2687" s="110" t="str">
        <f t="shared" si="250"/>
        <v/>
      </c>
      <c r="Q2687" s="114" t="str">
        <f t="shared" si="251"/>
        <v/>
      </c>
      <c r="R2687" s="82"/>
      <c r="S2687" s="81"/>
      <c r="T2687" s="81"/>
      <c r="U2687" s="81"/>
    </row>
    <row r="2688" s="72" customFormat="1" customHeight="1" spans="2:21">
      <c r="B2688" s="73"/>
      <c r="C2688" s="74"/>
      <c r="D2688" s="74"/>
      <c r="E2688" s="74"/>
      <c r="F2688" s="75"/>
      <c r="G2688" s="76"/>
      <c r="H2688" s="77"/>
      <c r="I2688" s="108" t="str">
        <f>IF(B2688="","",_xlfn.XLOOKUP(N2688,#REF!,#REF!))</f>
        <v/>
      </c>
      <c r="J2688" s="105" t="str">
        <f>IF(B2688="","",_xlfn.XLOOKUP(N2688,#REF!,芝麻工资表!B:B))</f>
        <v/>
      </c>
      <c r="K2688" s="105" t="str">
        <f t="shared" si="246"/>
        <v/>
      </c>
      <c r="L2688" s="105" t="str">
        <f t="shared" si="247"/>
        <v/>
      </c>
      <c r="M2688" s="105" t="str">
        <f>IF(Q2688="","",_xlfn.XLOOKUP(Q2688,立项!W:W,立项!H:H))</f>
        <v/>
      </c>
      <c r="N2688" s="109" t="str">
        <f t="shared" si="248"/>
        <v/>
      </c>
      <c r="O2688" s="109" t="str">
        <f t="shared" si="249"/>
        <v/>
      </c>
      <c r="P2688" s="110" t="str">
        <f t="shared" si="250"/>
        <v/>
      </c>
      <c r="Q2688" s="114" t="str">
        <f t="shared" si="251"/>
        <v/>
      </c>
      <c r="R2688" s="82"/>
      <c r="S2688" s="81"/>
      <c r="T2688" s="81"/>
      <c r="U2688" s="81"/>
    </row>
    <row r="2689" s="72" customFormat="1" customHeight="1" spans="2:21">
      <c r="B2689" s="73"/>
      <c r="C2689" s="74"/>
      <c r="D2689" s="74"/>
      <c r="E2689" s="74"/>
      <c r="F2689" s="75"/>
      <c r="G2689" s="76"/>
      <c r="H2689" s="77"/>
      <c r="I2689" s="108" t="str">
        <f>IF(B2689="","",_xlfn.XLOOKUP(N2689,#REF!,#REF!))</f>
        <v/>
      </c>
      <c r="J2689" s="105" t="str">
        <f>IF(B2689="","",_xlfn.XLOOKUP(N2689,#REF!,芝麻工资表!B:B))</f>
        <v/>
      </c>
      <c r="K2689" s="105" t="str">
        <f t="shared" si="246"/>
        <v/>
      </c>
      <c r="L2689" s="105" t="str">
        <f t="shared" si="247"/>
        <v/>
      </c>
      <c r="M2689" s="105" t="str">
        <f>IF(Q2689="","",_xlfn.XLOOKUP(Q2689,立项!W:W,立项!H:H))</f>
        <v/>
      </c>
      <c r="N2689" s="109" t="str">
        <f t="shared" si="248"/>
        <v/>
      </c>
      <c r="O2689" s="109" t="str">
        <f t="shared" si="249"/>
        <v/>
      </c>
      <c r="P2689" s="110" t="str">
        <f t="shared" si="250"/>
        <v/>
      </c>
      <c r="Q2689" s="114" t="str">
        <f t="shared" si="251"/>
        <v/>
      </c>
      <c r="R2689" s="82"/>
      <c r="S2689" s="81"/>
      <c r="T2689" s="81"/>
      <c r="U2689" s="81"/>
    </row>
    <row r="2690" s="72" customFormat="1" customHeight="1" spans="2:21">
      <c r="B2690" s="73"/>
      <c r="C2690" s="74"/>
      <c r="D2690" s="74"/>
      <c r="E2690" s="74"/>
      <c r="F2690" s="75"/>
      <c r="G2690" s="76"/>
      <c r="H2690" s="77"/>
      <c r="I2690" s="108" t="str">
        <f>IF(B2690="","",_xlfn.XLOOKUP(N2690,#REF!,#REF!))</f>
        <v/>
      </c>
      <c r="J2690" s="105" t="str">
        <f>IF(B2690="","",_xlfn.XLOOKUP(N2690,#REF!,芝麻工资表!B:B))</f>
        <v/>
      </c>
      <c r="K2690" s="105" t="str">
        <f t="shared" ref="K2690:K2753" si="252">IF(F2690="","",F2690-L2690)</f>
        <v/>
      </c>
      <c r="L2690" s="105" t="str">
        <f t="shared" ref="L2690:L2753" si="253">IF(F2690="","",F2690*G2690/(1+G2690))</f>
        <v/>
      </c>
      <c r="M2690" s="105" t="str">
        <f>IF(Q2690="","",_xlfn.XLOOKUP(Q2690,立项!W:W,立项!H:H))</f>
        <v/>
      </c>
      <c r="N2690" s="109" t="str">
        <f t="shared" ref="N2690:N2753" si="254">IF(H2690="","",LEFT(B2690,7))</f>
        <v/>
      </c>
      <c r="O2690" s="109" t="str">
        <f t="shared" ref="O2690:O2753" si="255">IF(H2690="","",MONTH(H2690))</f>
        <v/>
      </c>
      <c r="P2690" s="110" t="str">
        <f t="shared" ref="P2690:P2753" si="256">IF(H2690="","",DAY(H2690))</f>
        <v/>
      </c>
      <c r="Q2690" s="114" t="str">
        <f t="shared" ref="Q2690:Q2753" si="257">IF(B2690="","",MID(B2690,9,16))</f>
        <v/>
      </c>
      <c r="R2690" s="82"/>
      <c r="S2690" s="81"/>
      <c r="T2690" s="81"/>
      <c r="U2690" s="81"/>
    </row>
    <row r="2691" s="72" customFormat="1" customHeight="1" spans="2:21">
      <c r="B2691" s="73"/>
      <c r="C2691" s="74"/>
      <c r="D2691" s="74"/>
      <c r="E2691" s="74"/>
      <c r="F2691" s="75"/>
      <c r="G2691" s="76"/>
      <c r="H2691" s="77"/>
      <c r="I2691" s="108" t="str">
        <f>IF(B2691="","",_xlfn.XLOOKUP(N2691,#REF!,#REF!))</f>
        <v/>
      </c>
      <c r="J2691" s="105" t="str">
        <f>IF(B2691="","",_xlfn.XLOOKUP(N2691,#REF!,芝麻工资表!B:B))</f>
        <v/>
      </c>
      <c r="K2691" s="105" t="str">
        <f t="shared" si="252"/>
        <v/>
      </c>
      <c r="L2691" s="105" t="str">
        <f t="shared" si="253"/>
        <v/>
      </c>
      <c r="M2691" s="105" t="str">
        <f>IF(Q2691="","",_xlfn.XLOOKUP(Q2691,立项!W:W,立项!H:H))</f>
        <v/>
      </c>
      <c r="N2691" s="109" t="str">
        <f t="shared" si="254"/>
        <v/>
      </c>
      <c r="O2691" s="109" t="str">
        <f t="shared" si="255"/>
        <v/>
      </c>
      <c r="P2691" s="110" t="str">
        <f t="shared" si="256"/>
        <v/>
      </c>
      <c r="Q2691" s="114" t="str">
        <f t="shared" si="257"/>
        <v/>
      </c>
      <c r="R2691" s="82"/>
      <c r="S2691" s="81"/>
      <c r="T2691" s="81"/>
      <c r="U2691" s="81"/>
    </row>
    <row r="2692" s="72" customFormat="1" customHeight="1" spans="2:21">
      <c r="B2692" s="73"/>
      <c r="C2692" s="74"/>
      <c r="D2692" s="74"/>
      <c r="E2692" s="74"/>
      <c r="F2692" s="75"/>
      <c r="G2692" s="76"/>
      <c r="H2692" s="77"/>
      <c r="I2692" s="108" t="str">
        <f>IF(B2692="","",_xlfn.XLOOKUP(N2692,#REF!,#REF!))</f>
        <v/>
      </c>
      <c r="J2692" s="105" t="str">
        <f>IF(B2692="","",_xlfn.XLOOKUP(N2692,#REF!,芝麻工资表!B:B))</f>
        <v/>
      </c>
      <c r="K2692" s="105" t="str">
        <f t="shared" si="252"/>
        <v/>
      </c>
      <c r="L2692" s="105" t="str">
        <f t="shared" si="253"/>
        <v/>
      </c>
      <c r="M2692" s="105" t="str">
        <f>IF(Q2692="","",_xlfn.XLOOKUP(Q2692,立项!W:W,立项!H:H))</f>
        <v/>
      </c>
      <c r="N2692" s="109" t="str">
        <f t="shared" si="254"/>
        <v/>
      </c>
      <c r="O2692" s="109" t="str">
        <f t="shared" si="255"/>
        <v/>
      </c>
      <c r="P2692" s="110" t="str">
        <f t="shared" si="256"/>
        <v/>
      </c>
      <c r="Q2692" s="114" t="str">
        <f t="shared" si="257"/>
        <v/>
      </c>
      <c r="R2692" s="82"/>
      <c r="S2692" s="81"/>
      <c r="T2692" s="81"/>
      <c r="U2692" s="81"/>
    </row>
    <row r="2693" s="72" customFormat="1" customHeight="1" spans="2:21">
      <c r="B2693" s="73"/>
      <c r="C2693" s="74"/>
      <c r="D2693" s="74"/>
      <c r="E2693" s="74"/>
      <c r="F2693" s="75"/>
      <c r="G2693" s="76"/>
      <c r="H2693" s="77"/>
      <c r="I2693" s="108" t="str">
        <f>IF(B2693="","",_xlfn.XLOOKUP(N2693,#REF!,#REF!))</f>
        <v/>
      </c>
      <c r="J2693" s="105" t="str">
        <f>IF(B2693="","",_xlfn.XLOOKUP(N2693,#REF!,芝麻工资表!B:B))</f>
        <v/>
      </c>
      <c r="K2693" s="105" t="str">
        <f t="shared" si="252"/>
        <v/>
      </c>
      <c r="L2693" s="105" t="str">
        <f t="shared" si="253"/>
        <v/>
      </c>
      <c r="M2693" s="105" t="str">
        <f>IF(Q2693="","",_xlfn.XLOOKUP(Q2693,立项!W:W,立项!H:H))</f>
        <v/>
      </c>
      <c r="N2693" s="109" t="str">
        <f t="shared" si="254"/>
        <v/>
      </c>
      <c r="O2693" s="109" t="str">
        <f t="shared" si="255"/>
        <v/>
      </c>
      <c r="P2693" s="110" t="str">
        <f t="shared" si="256"/>
        <v/>
      </c>
      <c r="Q2693" s="114" t="str">
        <f t="shared" si="257"/>
        <v/>
      </c>
      <c r="R2693" s="82"/>
      <c r="S2693" s="81"/>
      <c r="T2693" s="81"/>
      <c r="U2693" s="81"/>
    </row>
    <row r="2694" s="72" customFormat="1" customHeight="1" spans="2:21">
      <c r="B2694" s="73"/>
      <c r="C2694" s="74"/>
      <c r="D2694" s="74"/>
      <c r="E2694" s="74"/>
      <c r="F2694" s="75"/>
      <c r="G2694" s="76"/>
      <c r="H2694" s="77"/>
      <c r="I2694" s="108" t="str">
        <f>IF(B2694="","",_xlfn.XLOOKUP(N2694,#REF!,#REF!))</f>
        <v/>
      </c>
      <c r="J2694" s="105" t="str">
        <f>IF(B2694="","",_xlfn.XLOOKUP(N2694,#REF!,芝麻工资表!B:B))</f>
        <v/>
      </c>
      <c r="K2694" s="105" t="str">
        <f t="shared" si="252"/>
        <v/>
      </c>
      <c r="L2694" s="105" t="str">
        <f t="shared" si="253"/>
        <v/>
      </c>
      <c r="M2694" s="105" t="str">
        <f>IF(Q2694="","",_xlfn.XLOOKUP(Q2694,立项!W:W,立项!H:H))</f>
        <v/>
      </c>
      <c r="N2694" s="109" t="str">
        <f t="shared" si="254"/>
        <v/>
      </c>
      <c r="O2694" s="109" t="str">
        <f t="shared" si="255"/>
        <v/>
      </c>
      <c r="P2694" s="110" t="str">
        <f t="shared" si="256"/>
        <v/>
      </c>
      <c r="Q2694" s="114" t="str">
        <f t="shared" si="257"/>
        <v/>
      </c>
      <c r="R2694" s="82"/>
      <c r="S2694" s="81"/>
      <c r="T2694" s="81"/>
      <c r="U2694" s="81"/>
    </row>
    <row r="2695" s="72" customFormat="1" customHeight="1" spans="2:21">
      <c r="B2695" s="73"/>
      <c r="C2695" s="74"/>
      <c r="D2695" s="74"/>
      <c r="E2695" s="74"/>
      <c r="F2695" s="75"/>
      <c r="G2695" s="76"/>
      <c r="H2695" s="77"/>
      <c r="I2695" s="108" t="str">
        <f>IF(B2695="","",_xlfn.XLOOKUP(N2695,#REF!,#REF!))</f>
        <v/>
      </c>
      <c r="J2695" s="105" t="str">
        <f>IF(B2695="","",_xlfn.XLOOKUP(N2695,#REF!,芝麻工资表!B:B))</f>
        <v/>
      </c>
      <c r="K2695" s="105" t="str">
        <f t="shared" si="252"/>
        <v/>
      </c>
      <c r="L2695" s="105" t="str">
        <f t="shared" si="253"/>
        <v/>
      </c>
      <c r="M2695" s="105" t="str">
        <f>IF(Q2695="","",_xlfn.XLOOKUP(Q2695,立项!W:W,立项!H:H))</f>
        <v/>
      </c>
      <c r="N2695" s="109" t="str">
        <f t="shared" si="254"/>
        <v/>
      </c>
      <c r="O2695" s="109" t="str">
        <f t="shared" si="255"/>
        <v/>
      </c>
      <c r="P2695" s="110" t="str">
        <f t="shared" si="256"/>
        <v/>
      </c>
      <c r="Q2695" s="114" t="str">
        <f t="shared" si="257"/>
        <v/>
      </c>
      <c r="R2695" s="82"/>
      <c r="S2695" s="81"/>
      <c r="T2695" s="81"/>
      <c r="U2695" s="81"/>
    </row>
    <row r="2696" s="72" customFormat="1" customHeight="1" spans="2:21">
      <c r="B2696" s="73"/>
      <c r="C2696" s="74"/>
      <c r="D2696" s="74"/>
      <c r="E2696" s="74"/>
      <c r="F2696" s="75"/>
      <c r="G2696" s="76"/>
      <c r="H2696" s="77"/>
      <c r="I2696" s="108" t="str">
        <f>IF(B2696="","",_xlfn.XLOOKUP(N2696,#REF!,#REF!))</f>
        <v/>
      </c>
      <c r="J2696" s="105" t="str">
        <f>IF(B2696="","",_xlfn.XLOOKUP(N2696,#REF!,芝麻工资表!B:B))</f>
        <v/>
      </c>
      <c r="K2696" s="105" t="str">
        <f t="shared" si="252"/>
        <v/>
      </c>
      <c r="L2696" s="105" t="str">
        <f t="shared" si="253"/>
        <v/>
      </c>
      <c r="M2696" s="105" t="str">
        <f>IF(Q2696="","",_xlfn.XLOOKUP(Q2696,立项!W:W,立项!H:H))</f>
        <v/>
      </c>
      <c r="N2696" s="109" t="str">
        <f t="shared" si="254"/>
        <v/>
      </c>
      <c r="O2696" s="109" t="str">
        <f t="shared" si="255"/>
        <v/>
      </c>
      <c r="P2696" s="110" t="str">
        <f t="shared" si="256"/>
        <v/>
      </c>
      <c r="Q2696" s="114" t="str">
        <f t="shared" si="257"/>
        <v/>
      </c>
      <c r="R2696" s="82"/>
      <c r="S2696" s="81"/>
      <c r="T2696" s="81"/>
      <c r="U2696" s="81"/>
    </row>
    <row r="2697" s="72" customFormat="1" customHeight="1" spans="2:21">
      <c r="B2697" s="73"/>
      <c r="C2697" s="74"/>
      <c r="D2697" s="74"/>
      <c r="E2697" s="74"/>
      <c r="F2697" s="75"/>
      <c r="G2697" s="76"/>
      <c r="H2697" s="77"/>
      <c r="I2697" s="108" t="str">
        <f>IF(B2697="","",_xlfn.XLOOKUP(N2697,#REF!,#REF!))</f>
        <v/>
      </c>
      <c r="J2697" s="105" t="str">
        <f>IF(B2697="","",_xlfn.XLOOKUP(N2697,#REF!,芝麻工资表!B:B))</f>
        <v/>
      </c>
      <c r="K2697" s="105" t="str">
        <f t="shared" si="252"/>
        <v/>
      </c>
      <c r="L2697" s="105" t="str">
        <f t="shared" si="253"/>
        <v/>
      </c>
      <c r="M2697" s="105" t="str">
        <f>IF(Q2697="","",_xlfn.XLOOKUP(Q2697,立项!W:W,立项!H:H))</f>
        <v/>
      </c>
      <c r="N2697" s="109" t="str">
        <f t="shared" si="254"/>
        <v/>
      </c>
      <c r="O2697" s="109" t="str">
        <f t="shared" si="255"/>
        <v/>
      </c>
      <c r="P2697" s="110" t="str">
        <f t="shared" si="256"/>
        <v/>
      </c>
      <c r="Q2697" s="114" t="str">
        <f t="shared" si="257"/>
        <v/>
      </c>
      <c r="R2697" s="82"/>
      <c r="S2697" s="81"/>
      <c r="T2697" s="81"/>
      <c r="U2697" s="81"/>
    </row>
    <row r="2698" s="72" customFormat="1" customHeight="1" spans="2:21">
      <c r="B2698" s="73"/>
      <c r="C2698" s="74"/>
      <c r="D2698" s="74"/>
      <c r="E2698" s="74"/>
      <c r="F2698" s="75"/>
      <c r="G2698" s="76"/>
      <c r="H2698" s="77"/>
      <c r="I2698" s="108" t="str">
        <f>IF(B2698="","",_xlfn.XLOOKUP(N2698,#REF!,#REF!))</f>
        <v/>
      </c>
      <c r="J2698" s="105" t="str">
        <f>IF(B2698="","",_xlfn.XLOOKUP(N2698,#REF!,芝麻工资表!B:B))</f>
        <v/>
      </c>
      <c r="K2698" s="105" t="str">
        <f t="shared" si="252"/>
        <v/>
      </c>
      <c r="L2698" s="105" t="str">
        <f t="shared" si="253"/>
        <v/>
      </c>
      <c r="M2698" s="105" t="str">
        <f>IF(Q2698="","",_xlfn.XLOOKUP(Q2698,立项!W:W,立项!H:H))</f>
        <v/>
      </c>
      <c r="N2698" s="109" t="str">
        <f t="shared" si="254"/>
        <v/>
      </c>
      <c r="O2698" s="109" t="str">
        <f t="shared" si="255"/>
        <v/>
      </c>
      <c r="P2698" s="110" t="str">
        <f t="shared" si="256"/>
        <v/>
      </c>
      <c r="Q2698" s="114" t="str">
        <f t="shared" si="257"/>
        <v/>
      </c>
      <c r="R2698" s="82"/>
      <c r="S2698" s="81"/>
      <c r="T2698" s="81"/>
      <c r="U2698" s="81"/>
    </row>
    <row r="2699" s="72" customFormat="1" customHeight="1" spans="2:21">
      <c r="B2699" s="73"/>
      <c r="C2699" s="74"/>
      <c r="D2699" s="74"/>
      <c r="E2699" s="74"/>
      <c r="F2699" s="75"/>
      <c r="G2699" s="76"/>
      <c r="H2699" s="77"/>
      <c r="I2699" s="108" t="str">
        <f>IF(B2699="","",_xlfn.XLOOKUP(N2699,#REF!,#REF!))</f>
        <v/>
      </c>
      <c r="J2699" s="105" t="str">
        <f>IF(B2699="","",_xlfn.XLOOKUP(N2699,#REF!,芝麻工资表!B:B))</f>
        <v/>
      </c>
      <c r="K2699" s="105" t="str">
        <f t="shared" si="252"/>
        <v/>
      </c>
      <c r="L2699" s="105" t="str">
        <f t="shared" si="253"/>
        <v/>
      </c>
      <c r="M2699" s="105" t="str">
        <f>IF(Q2699="","",_xlfn.XLOOKUP(Q2699,立项!W:W,立项!H:H))</f>
        <v/>
      </c>
      <c r="N2699" s="109" t="str">
        <f t="shared" si="254"/>
        <v/>
      </c>
      <c r="O2699" s="109" t="str">
        <f t="shared" si="255"/>
        <v/>
      </c>
      <c r="P2699" s="110" t="str">
        <f t="shared" si="256"/>
        <v/>
      </c>
      <c r="Q2699" s="114" t="str">
        <f t="shared" si="257"/>
        <v/>
      </c>
      <c r="R2699" s="82"/>
      <c r="S2699" s="81"/>
      <c r="T2699" s="81"/>
      <c r="U2699" s="81"/>
    </row>
    <row r="2700" s="72" customFormat="1" customHeight="1" spans="2:21">
      <c r="B2700" s="73"/>
      <c r="C2700" s="74"/>
      <c r="D2700" s="74"/>
      <c r="E2700" s="74"/>
      <c r="F2700" s="75"/>
      <c r="G2700" s="76"/>
      <c r="H2700" s="77"/>
      <c r="I2700" s="108" t="str">
        <f>IF(B2700="","",_xlfn.XLOOKUP(N2700,#REF!,#REF!))</f>
        <v/>
      </c>
      <c r="J2700" s="105" t="str">
        <f>IF(B2700="","",_xlfn.XLOOKUP(N2700,#REF!,芝麻工资表!B:B))</f>
        <v/>
      </c>
      <c r="K2700" s="105" t="str">
        <f t="shared" si="252"/>
        <v/>
      </c>
      <c r="L2700" s="105" t="str">
        <f t="shared" si="253"/>
        <v/>
      </c>
      <c r="M2700" s="105" t="str">
        <f>IF(Q2700="","",_xlfn.XLOOKUP(Q2700,立项!W:W,立项!H:H))</f>
        <v/>
      </c>
      <c r="N2700" s="109" t="str">
        <f t="shared" si="254"/>
        <v/>
      </c>
      <c r="O2700" s="109" t="str">
        <f t="shared" si="255"/>
        <v/>
      </c>
      <c r="P2700" s="110" t="str">
        <f t="shared" si="256"/>
        <v/>
      </c>
      <c r="Q2700" s="114" t="str">
        <f t="shared" si="257"/>
        <v/>
      </c>
      <c r="R2700" s="82"/>
      <c r="S2700" s="81"/>
      <c r="T2700" s="81"/>
      <c r="U2700" s="81"/>
    </row>
    <row r="2701" s="72" customFormat="1" customHeight="1" spans="2:21">
      <c r="B2701" s="73"/>
      <c r="C2701" s="74"/>
      <c r="D2701" s="74"/>
      <c r="E2701" s="74"/>
      <c r="F2701" s="75"/>
      <c r="G2701" s="76"/>
      <c r="H2701" s="77"/>
      <c r="I2701" s="108" t="str">
        <f>IF(B2701="","",_xlfn.XLOOKUP(N2701,#REF!,#REF!))</f>
        <v/>
      </c>
      <c r="J2701" s="105" t="str">
        <f>IF(B2701="","",_xlfn.XLOOKUP(N2701,#REF!,芝麻工资表!B:B))</f>
        <v/>
      </c>
      <c r="K2701" s="105" t="str">
        <f t="shared" si="252"/>
        <v/>
      </c>
      <c r="L2701" s="105" t="str">
        <f t="shared" si="253"/>
        <v/>
      </c>
      <c r="M2701" s="105" t="str">
        <f>IF(Q2701="","",_xlfn.XLOOKUP(Q2701,立项!W:W,立项!H:H))</f>
        <v/>
      </c>
      <c r="N2701" s="109" t="str">
        <f t="shared" si="254"/>
        <v/>
      </c>
      <c r="O2701" s="109" t="str">
        <f t="shared" si="255"/>
        <v/>
      </c>
      <c r="P2701" s="110" t="str">
        <f t="shared" si="256"/>
        <v/>
      </c>
      <c r="Q2701" s="114" t="str">
        <f t="shared" si="257"/>
        <v/>
      </c>
      <c r="R2701" s="82"/>
      <c r="S2701" s="81"/>
      <c r="T2701" s="81"/>
      <c r="U2701" s="81"/>
    </row>
    <row r="2702" s="72" customFormat="1" customHeight="1" spans="2:21">
      <c r="B2702" s="73"/>
      <c r="C2702" s="74"/>
      <c r="D2702" s="74"/>
      <c r="E2702" s="74"/>
      <c r="F2702" s="75"/>
      <c r="G2702" s="76"/>
      <c r="H2702" s="77"/>
      <c r="I2702" s="108" t="str">
        <f>IF(B2702="","",_xlfn.XLOOKUP(N2702,#REF!,#REF!))</f>
        <v/>
      </c>
      <c r="J2702" s="105" t="str">
        <f>IF(B2702="","",_xlfn.XLOOKUP(N2702,#REF!,芝麻工资表!B:B))</f>
        <v/>
      </c>
      <c r="K2702" s="105" t="str">
        <f t="shared" si="252"/>
        <v/>
      </c>
      <c r="L2702" s="105" t="str">
        <f t="shared" si="253"/>
        <v/>
      </c>
      <c r="M2702" s="105" t="str">
        <f>IF(Q2702="","",_xlfn.XLOOKUP(Q2702,立项!W:W,立项!H:H))</f>
        <v/>
      </c>
      <c r="N2702" s="109" t="str">
        <f t="shared" si="254"/>
        <v/>
      </c>
      <c r="O2702" s="109" t="str">
        <f t="shared" si="255"/>
        <v/>
      </c>
      <c r="P2702" s="110" t="str">
        <f t="shared" si="256"/>
        <v/>
      </c>
      <c r="Q2702" s="114" t="str">
        <f t="shared" si="257"/>
        <v/>
      </c>
      <c r="R2702" s="82"/>
      <c r="S2702" s="81"/>
      <c r="T2702" s="81"/>
      <c r="U2702" s="81"/>
    </row>
    <row r="2703" s="72" customFormat="1" customHeight="1" spans="2:21">
      <c r="B2703" s="73"/>
      <c r="C2703" s="74"/>
      <c r="D2703" s="74"/>
      <c r="E2703" s="74"/>
      <c r="F2703" s="75"/>
      <c r="G2703" s="76"/>
      <c r="H2703" s="77"/>
      <c r="I2703" s="108" t="str">
        <f>IF(B2703="","",_xlfn.XLOOKUP(N2703,#REF!,#REF!))</f>
        <v/>
      </c>
      <c r="J2703" s="105" t="str">
        <f>IF(B2703="","",_xlfn.XLOOKUP(N2703,#REF!,芝麻工资表!B:B))</f>
        <v/>
      </c>
      <c r="K2703" s="105" t="str">
        <f t="shared" si="252"/>
        <v/>
      </c>
      <c r="L2703" s="105" t="str">
        <f t="shared" si="253"/>
        <v/>
      </c>
      <c r="M2703" s="105" t="str">
        <f>IF(Q2703="","",_xlfn.XLOOKUP(Q2703,立项!W:W,立项!H:H))</f>
        <v/>
      </c>
      <c r="N2703" s="109" t="str">
        <f t="shared" si="254"/>
        <v/>
      </c>
      <c r="O2703" s="109" t="str">
        <f t="shared" si="255"/>
        <v/>
      </c>
      <c r="P2703" s="110" t="str">
        <f t="shared" si="256"/>
        <v/>
      </c>
      <c r="Q2703" s="114" t="str">
        <f t="shared" si="257"/>
        <v/>
      </c>
      <c r="R2703" s="82"/>
      <c r="S2703" s="81"/>
      <c r="T2703" s="81"/>
      <c r="U2703" s="81"/>
    </row>
    <row r="2704" s="72" customFormat="1" customHeight="1" spans="2:21">
      <c r="B2704" s="73"/>
      <c r="C2704" s="74"/>
      <c r="D2704" s="74"/>
      <c r="E2704" s="74"/>
      <c r="F2704" s="75"/>
      <c r="G2704" s="76"/>
      <c r="H2704" s="77"/>
      <c r="I2704" s="108" t="str">
        <f>IF(B2704="","",_xlfn.XLOOKUP(N2704,#REF!,#REF!))</f>
        <v/>
      </c>
      <c r="J2704" s="105" t="str">
        <f>IF(B2704="","",_xlfn.XLOOKUP(N2704,#REF!,芝麻工资表!B:B))</f>
        <v/>
      </c>
      <c r="K2704" s="105" t="str">
        <f t="shared" si="252"/>
        <v/>
      </c>
      <c r="L2704" s="105" t="str">
        <f t="shared" si="253"/>
        <v/>
      </c>
      <c r="M2704" s="105" t="str">
        <f>IF(Q2704="","",_xlfn.XLOOKUP(Q2704,立项!W:W,立项!H:H))</f>
        <v/>
      </c>
      <c r="N2704" s="109" t="str">
        <f t="shared" si="254"/>
        <v/>
      </c>
      <c r="O2704" s="109" t="str">
        <f t="shared" si="255"/>
        <v/>
      </c>
      <c r="P2704" s="110" t="str">
        <f t="shared" si="256"/>
        <v/>
      </c>
      <c r="Q2704" s="114" t="str">
        <f t="shared" si="257"/>
        <v/>
      </c>
      <c r="R2704" s="82"/>
      <c r="S2704" s="81"/>
      <c r="T2704" s="81"/>
      <c r="U2704" s="81"/>
    </row>
    <row r="2705" s="72" customFormat="1" customHeight="1" spans="2:21">
      <c r="B2705" s="73"/>
      <c r="C2705" s="74"/>
      <c r="D2705" s="74"/>
      <c r="E2705" s="74"/>
      <c r="F2705" s="75"/>
      <c r="G2705" s="76"/>
      <c r="H2705" s="77"/>
      <c r="I2705" s="108" t="str">
        <f>IF(B2705="","",_xlfn.XLOOKUP(N2705,#REF!,#REF!))</f>
        <v/>
      </c>
      <c r="J2705" s="105" t="str">
        <f>IF(B2705="","",_xlfn.XLOOKUP(N2705,#REF!,芝麻工资表!B:B))</f>
        <v/>
      </c>
      <c r="K2705" s="105" t="str">
        <f t="shared" si="252"/>
        <v/>
      </c>
      <c r="L2705" s="105" t="str">
        <f t="shared" si="253"/>
        <v/>
      </c>
      <c r="M2705" s="105" t="str">
        <f>IF(Q2705="","",_xlfn.XLOOKUP(Q2705,立项!W:W,立项!H:H))</f>
        <v/>
      </c>
      <c r="N2705" s="109" t="str">
        <f t="shared" si="254"/>
        <v/>
      </c>
      <c r="O2705" s="109" t="str">
        <f t="shared" si="255"/>
        <v/>
      </c>
      <c r="P2705" s="110" t="str">
        <f t="shared" si="256"/>
        <v/>
      </c>
      <c r="Q2705" s="114" t="str">
        <f t="shared" si="257"/>
        <v/>
      </c>
      <c r="R2705" s="82"/>
      <c r="S2705" s="81"/>
      <c r="T2705" s="81"/>
      <c r="U2705" s="81"/>
    </row>
    <row r="2706" s="72" customFormat="1" customHeight="1" spans="2:21">
      <c r="B2706" s="73"/>
      <c r="C2706" s="74"/>
      <c r="D2706" s="74"/>
      <c r="E2706" s="74"/>
      <c r="F2706" s="75"/>
      <c r="G2706" s="76"/>
      <c r="H2706" s="77"/>
      <c r="I2706" s="108" t="str">
        <f>IF(B2706="","",_xlfn.XLOOKUP(N2706,#REF!,#REF!))</f>
        <v/>
      </c>
      <c r="J2706" s="105" t="str">
        <f>IF(B2706="","",_xlfn.XLOOKUP(N2706,#REF!,芝麻工资表!B:B))</f>
        <v/>
      </c>
      <c r="K2706" s="105" t="str">
        <f t="shared" si="252"/>
        <v/>
      </c>
      <c r="L2706" s="105" t="str">
        <f t="shared" si="253"/>
        <v/>
      </c>
      <c r="M2706" s="105" t="str">
        <f>IF(Q2706="","",_xlfn.XLOOKUP(Q2706,立项!W:W,立项!H:H))</f>
        <v/>
      </c>
      <c r="N2706" s="109" t="str">
        <f t="shared" si="254"/>
        <v/>
      </c>
      <c r="O2706" s="109" t="str">
        <f t="shared" si="255"/>
        <v/>
      </c>
      <c r="P2706" s="110" t="str">
        <f t="shared" si="256"/>
        <v/>
      </c>
      <c r="Q2706" s="114" t="str">
        <f t="shared" si="257"/>
        <v/>
      </c>
      <c r="R2706" s="82"/>
      <c r="S2706" s="81"/>
      <c r="T2706" s="81"/>
      <c r="U2706" s="81"/>
    </row>
    <row r="2707" s="72" customFormat="1" customHeight="1" spans="2:21">
      <c r="B2707" s="73"/>
      <c r="C2707" s="74"/>
      <c r="D2707" s="74"/>
      <c r="E2707" s="74"/>
      <c r="F2707" s="75"/>
      <c r="G2707" s="76"/>
      <c r="H2707" s="77"/>
      <c r="I2707" s="108" t="str">
        <f>IF(B2707="","",_xlfn.XLOOKUP(N2707,#REF!,#REF!))</f>
        <v/>
      </c>
      <c r="J2707" s="105" t="str">
        <f>IF(B2707="","",_xlfn.XLOOKUP(N2707,#REF!,芝麻工资表!B:B))</f>
        <v/>
      </c>
      <c r="K2707" s="105" t="str">
        <f t="shared" si="252"/>
        <v/>
      </c>
      <c r="L2707" s="105" t="str">
        <f t="shared" si="253"/>
        <v/>
      </c>
      <c r="M2707" s="105" t="str">
        <f>IF(Q2707="","",_xlfn.XLOOKUP(Q2707,立项!W:W,立项!H:H))</f>
        <v/>
      </c>
      <c r="N2707" s="109" t="str">
        <f t="shared" si="254"/>
        <v/>
      </c>
      <c r="O2707" s="109" t="str">
        <f t="shared" si="255"/>
        <v/>
      </c>
      <c r="P2707" s="110" t="str">
        <f t="shared" si="256"/>
        <v/>
      </c>
      <c r="Q2707" s="114" t="str">
        <f t="shared" si="257"/>
        <v/>
      </c>
      <c r="R2707" s="82"/>
      <c r="S2707" s="81"/>
      <c r="T2707" s="81"/>
      <c r="U2707" s="81"/>
    </row>
    <row r="2708" s="72" customFormat="1" customHeight="1" spans="2:21">
      <c r="B2708" s="73"/>
      <c r="C2708" s="74"/>
      <c r="D2708" s="74"/>
      <c r="E2708" s="74"/>
      <c r="F2708" s="75"/>
      <c r="G2708" s="76"/>
      <c r="H2708" s="77"/>
      <c r="I2708" s="108" t="str">
        <f>IF(B2708="","",_xlfn.XLOOKUP(N2708,#REF!,#REF!))</f>
        <v/>
      </c>
      <c r="J2708" s="105" t="str">
        <f>IF(B2708="","",_xlfn.XLOOKUP(N2708,#REF!,芝麻工资表!B:B))</f>
        <v/>
      </c>
      <c r="K2708" s="105" t="str">
        <f t="shared" si="252"/>
        <v/>
      </c>
      <c r="L2708" s="105" t="str">
        <f t="shared" si="253"/>
        <v/>
      </c>
      <c r="M2708" s="105" t="str">
        <f>IF(Q2708="","",_xlfn.XLOOKUP(Q2708,立项!W:W,立项!H:H))</f>
        <v/>
      </c>
      <c r="N2708" s="109" t="str">
        <f t="shared" si="254"/>
        <v/>
      </c>
      <c r="O2708" s="109" t="str">
        <f t="shared" si="255"/>
        <v/>
      </c>
      <c r="P2708" s="110" t="str">
        <f t="shared" si="256"/>
        <v/>
      </c>
      <c r="Q2708" s="114" t="str">
        <f t="shared" si="257"/>
        <v/>
      </c>
      <c r="R2708" s="82"/>
      <c r="S2708" s="81"/>
      <c r="T2708" s="81"/>
      <c r="U2708" s="81"/>
    </row>
    <row r="2709" s="72" customFormat="1" customHeight="1" spans="2:21">
      <c r="B2709" s="73"/>
      <c r="C2709" s="74"/>
      <c r="D2709" s="74"/>
      <c r="E2709" s="74"/>
      <c r="F2709" s="75"/>
      <c r="G2709" s="76"/>
      <c r="H2709" s="77"/>
      <c r="I2709" s="108" t="str">
        <f>IF(B2709="","",_xlfn.XLOOKUP(N2709,#REF!,#REF!))</f>
        <v/>
      </c>
      <c r="J2709" s="105" t="str">
        <f>IF(B2709="","",_xlfn.XLOOKUP(N2709,#REF!,芝麻工资表!B:B))</f>
        <v/>
      </c>
      <c r="K2709" s="105" t="str">
        <f t="shared" si="252"/>
        <v/>
      </c>
      <c r="L2709" s="105" t="str">
        <f t="shared" si="253"/>
        <v/>
      </c>
      <c r="M2709" s="105" t="str">
        <f>IF(Q2709="","",_xlfn.XLOOKUP(Q2709,立项!W:W,立项!H:H))</f>
        <v/>
      </c>
      <c r="N2709" s="109" t="str">
        <f t="shared" si="254"/>
        <v/>
      </c>
      <c r="O2709" s="109" t="str">
        <f t="shared" si="255"/>
        <v/>
      </c>
      <c r="P2709" s="110" t="str">
        <f t="shared" si="256"/>
        <v/>
      </c>
      <c r="Q2709" s="114" t="str">
        <f t="shared" si="257"/>
        <v/>
      </c>
      <c r="R2709" s="82"/>
      <c r="S2709" s="81"/>
      <c r="T2709" s="81"/>
      <c r="U2709" s="81"/>
    </row>
    <row r="2710" s="72" customFormat="1" customHeight="1" spans="2:21">
      <c r="B2710" s="73"/>
      <c r="C2710" s="74"/>
      <c r="D2710" s="74"/>
      <c r="E2710" s="74"/>
      <c r="F2710" s="75"/>
      <c r="G2710" s="76"/>
      <c r="H2710" s="77"/>
      <c r="I2710" s="108" t="str">
        <f>IF(B2710="","",_xlfn.XLOOKUP(N2710,#REF!,#REF!))</f>
        <v/>
      </c>
      <c r="J2710" s="105" t="str">
        <f>IF(B2710="","",_xlfn.XLOOKUP(N2710,#REF!,芝麻工资表!B:B))</f>
        <v/>
      </c>
      <c r="K2710" s="105" t="str">
        <f t="shared" si="252"/>
        <v/>
      </c>
      <c r="L2710" s="105" t="str">
        <f t="shared" si="253"/>
        <v/>
      </c>
      <c r="M2710" s="105" t="str">
        <f>IF(Q2710="","",_xlfn.XLOOKUP(Q2710,立项!W:W,立项!H:H))</f>
        <v/>
      </c>
      <c r="N2710" s="109" t="str">
        <f t="shared" si="254"/>
        <v/>
      </c>
      <c r="O2710" s="109" t="str">
        <f t="shared" si="255"/>
        <v/>
      </c>
      <c r="P2710" s="110" t="str">
        <f t="shared" si="256"/>
        <v/>
      </c>
      <c r="Q2710" s="114" t="str">
        <f t="shared" si="257"/>
        <v/>
      </c>
      <c r="R2710" s="82"/>
      <c r="S2710" s="81"/>
      <c r="T2710" s="81"/>
      <c r="U2710" s="81"/>
    </row>
    <row r="2711" s="72" customFormat="1" customHeight="1" spans="2:21">
      <c r="B2711" s="73"/>
      <c r="C2711" s="74"/>
      <c r="D2711" s="74"/>
      <c r="E2711" s="74"/>
      <c r="F2711" s="75"/>
      <c r="G2711" s="76"/>
      <c r="H2711" s="77"/>
      <c r="I2711" s="108" t="str">
        <f>IF(B2711="","",_xlfn.XLOOKUP(N2711,#REF!,#REF!))</f>
        <v/>
      </c>
      <c r="J2711" s="105" t="str">
        <f>IF(B2711="","",_xlfn.XLOOKUP(N2711,#REF!,芝麻工资表!B:B))</f>
        <v/>
      </c>
      <c r="K2711" s="105" t="str">
        <f t="shared" si="252"/>
        <v/>
      </c>
      <c r="L2711" s="105" t="str">
        <f t="shared" si="253"/>
        <v/>
      </c>
      <c r="M2711" s="105" t="str">
        <f>IF(Q2711="","",_xlfn.XLOOKUP(Q2711,立项!W:W,立项!H:H))</f>
        <v/>
      </c>
      <c r="N2711" s="109" t="str">
        <f t="shared" si="254"/>
        <v/>
      </c>
      <c r="O2711" s="109" t="str">
        <f t="shared" si="255"/>
        <v/>
      </c>
      <c r="P2711" s="110" t="str">
        <f t="shared" si="256"/>
        <v/>
      </c>
      <c r="Q2711" s="114" t="str">
        <f t="shared" si="257"/>
        <v/>
      </c>
      <c r="R2711" s="82"/>
      <c r="S2711" s="81"/>
      <c r="T2711" s="81"/>
      <c r="U2711" s="81"/>
    </row>
    <row r="2712" s="72" customFormat="1" customHeight="1" spans="2:21">
      <c r="B2712" s="73"/>
      <c r="C2712" s="74"/>
      <c r="D2712" s="74"/>
      <c r="E2712" s="74"/>
      <c r="F2712" s="75"/>
      <c r="G2712" s="76"/>
      <c r="H2712" s="77"/>
      <c r="I2712" s="108" t="str">
        <f>IF(B2712="","",_xlfn.XLOOKUP(N2712,#REF!,#REF!))</f>
        <v/>
      </c>
      <c r="J2712" s="105" t="str">
        <f>IF(B2712="","",_xlfn.XLOOKUP(N2712,#REF!,芝麻工资表!B:B))</f>
        <v/>
      </c>
      <c r="K2712" s="105" t="str">
        <f t="shared" si="252"/>
        <v/>
      </c>
      <c r="L2712" s="105" t="str">
        <f t="shared" si="253"/>
        <v/>
      </c>
      <c r="M2712" s="105" t="str">
        <f>IF(Q2712="","",_xlfn.XLOOKUP(Q2712,立项!W:W,立项!H:H))</f>
        <v/>
      </c>
      <c r="N2712" s="109" t="str">
        <f t="shared" si="254"/>
        <v/>
      </c>
      <c r="O2712" s="109" t="str">
        <f t="shared" si="255"/>
        <v/>
      </c>
      <c r="P2712" s="110" t="str">
        <f t="shared" si="256"/>
        <v/>
      </c>
      <c r="Q2712" s="114" t="str">
        <f t="shared" si="257"/>
        <v/>
      </c>
      <c r="R2712" s="82"/>
      <c r="S2712" s="81"/>
      <c r="T2712" s="81"/>
      <c r="U2712" s="81"/>
    </row>
    <row r="2713" s="72" customFormat="1" customHeight="1" spans="2:21">
      <c r="B2713" s="73"/>
      <c r="C2713" s="74"/>
      <c r="D2713" s="74"/>
      <c r="E2713" s="74"/>
      <c r="F2713" s="75"/>
      <c r="G2713" s="76"/>
      <c r="H2713" s="77"/>
      <c r="I2713" s="108" t="str">
        <f>IF(B2713="","",_xlfn.XLOOKUP(N2713,#REF!,#REF!))</f>
        <v/>
      </c>
      <c r="J2713" s="105" t="str">
        <f>IF(B2713="","",_xlfn.XLOOKUP(N2713,#REF!,芝麻工资表!B:B))</f>
        <v/>
      </c>
      <c r="K2713" s="105" t="str">
        <f t="shared" si="252"/>
        <v/>
      </c>
      <c r="L2713" s="105" t="str">
        <f t="shared" si="253"/>
        <v/>
      </c>
      <c r="M2713" s="105" t="str">
        <f>IF(Q2713="","",_xlfn.XLOOKUP(Q2713,立项!W:W,立项!H:H))</f>
        <v/>
      </c>
      <c r="N2713" s="109" t="str">
        <f t="shared" si="254"/>
        <v/>
      </c>
      <c r="O2713" s="109" t="str">
        <f t="shared" si="255"/>
        <v/>
      </c>
      <c r="P2713" s="110" t="str">
        <f t="shared" si="256"/>
        <v/>
      </c>
      <c r="Q2713" s="114" t="str">
        <f t="shared" si="257"/>
        <v/>
      </c>
      <c r="R2713" s="82"/>
      <c r="S2713" s="81"/>
      <c r="T2713" s="81"/>
      <c r="U2713" s="81"/>
    </row>
    <row r="2714" s="72" customFormat="1" customHeight="1" spans="2:21">
      <c r="B2714" s="73"/>
      <c r="C2714" s="74"/>
      <c r="D2714" s="74"/>
      <c r="E2714" s="74"/>
      <c r="F2714" s="75"/>
      <c r="G2714" s="76"/>
      <c r="H2714" s="77"/>
      <c r="I2714" s="108" t="str">
        <f>IF(B2714="","",_xlfn.XLOOKUP(N2714,#REF!,#REF!))</f>
        <v/>
      </c>
      <c r="J2714" s="105" t="str">
        <f>IF(B2714="","",_xlfn.XLOOKUP(N2714,#REF!,芝麻工资表!B:B))</f>
        <v/>
      </c>
      <c r="K2714" s="105" t="str">
        <f t="shared" si="252"/>
        <v/>
      </c>
      <c r="L2714" s="105" t="str">
        <f t="shared" si="253"/>
        <v/>
      </c>
      <c r="M2714" s="105" t="str">
        <f>IF(Q2714="","",_xlfn.XLOOKUP(Q2714,立项!W:W,立项!H:H))</f>
        <v/>
      </c>
      <c r="N2714" s="109" t="str">
        <f t="shared" si="254"/>
        <v/>
      </c>
      <c r="O2714" s="109" t="str">
        <f t="shared" si="255"/>
        <v/>
      </c>
      <c r="P2714" s="110" t="str">
        <f t="shared" si="256"/>
        <v/>
      </c>
      <c r="Q2714" s="114" t="str">
        <f t="shared" si="257"/>
        <v/>
      </c>
      <c r="R2714" s="82"/>
      <c r="S2714" s="81"/>
      <c r="T2714" s="81"/>
      <c r="U2714" s="81"/>
    </row>
    <row r="2715" s="72" customFormat="1" customHeight="1" spans="2:21">
      <c r="B2715" s="73"/>
      <c r="C2715" s="74"/>
      <c r="D2715" s="74"/>
      <c r="E2715" s="74"/>
      <c r="F2715" s="75"/>
      <c r="G2715" s="76"/>
      <c r="H2715" s="77"/>
      <c r="I2715" s="108" t="str">
        <f>IF(B2715="","",_xlfn.XLOOKUP(N2715,#REF!,#REF!))</f>
        <v/>
      </c>
      <c r="J2715" s="105" t="str">
        <f>IF(B2715="","",_xlfn.XLOOKUP(N2715,#REF!,芝麻工资表!B:B))</f>
        <v/>
      </c>
      <c r="K2715" s="105" t="str">
        <f t="shared" si="252"/>
        <v/>
      </c>
      <c r="L2715" s="105" t="str">
        <f t="shared" si="253"/>
        <v/>
      </c>
      <c r="M2715" s="105" t="str">
        <f>IF(Q2715="","",_xlfn.XLOOKUP(Q2715,立项!W:W,立项!H:H))</f>
        <v/>
      </c>
      <c r="N2715" s="109" t="str">
        <f t="shared" si="254"/>
        <v/>
      </c>
      <c r="O2715" s="109" t="str">
        <f t="shared" si="255"/>
        <v/>
      </c>
      <c r="P2715" s="110" t="str">
        <f t="shared" si="256"/>
        <v/>
      </c>
      <c r="Q2715" s="114" t="str">
        <f t="shared" si="257"/>
        <v/>
      </c>
      <c r="R2715" s="82"/>
      <c r="S2715" s="81"/>
      <c r="T2715" s="81"/>
      <c r="U2715" s="81"/>
    </row>
    <row r="2716" s="72" customFormat="1" customHeight="1" spans="2:21">
      <c r="B2716" s="73"/>
      <c r="C2716" s="74"/>
      <c r="D2716" s="74"/>
      <c r="E2716" s="74"/>
      <c r="F2716" s="75"/>
      <c r="G2716" s="76"/>
      <c r="H2716" s="77"/>
      <c r="I2716" s="108" t="str">
        <f>IF(B2716="","",_xlfn.XLOOKUP(N2716,#REF!,#REF!))</f>
        <v/>
      </c>
      <c r="J2716" s="105" t="str">
        <f>IF(B2716="","",_xlfn.XLOOKUP(N2716,#REF!,芝麻工资表!B:B))</f>
        <v/>
      </c>
      <c r="K2716" s="105" t="str">
        <f t="shared" si="252"/>
        <v/>
      </c>
      <c r="L2716" s="105" t="str">
        <f t="shared" si="253"/>
        <v/>
      </c>
      <c r="M2716" s="105" t="str">
        <f>IF(Q2716="","",_xlfn.XLOOKUP(Q2716,立项!W:W,立项!H:H))</f>
        <v/>
      </c>
      <c r="N2716" s="109" t="str">
        <f t="shared" si="254"/>
        <v/>
      </c>
      <c r="O2716" s="109" t="str">
        <f t="shared" si="255"/>
        <v/>
      </c>
      <c r="P2716" s="110" t="str">
        <f t="shared" si="256"/>
        <v/>
      </c>
      <c r="Q2716" s="114" t="str">
        <f t="shared" si="257"/>
        <v/>
      </c>
      <c r="R2716" s="82"/>
      <c r="S2716" s="81"/>
      <c r="T2716" s="81"/>
      <c r="U2716" s="81"/>
    </row>
    <row r="2717" s="72" customFormat="1" customHeight="1" spans="2:21">
      <c r="B2717" s="73"/>
      <c r="C2717" s="74"/>
      <c r="D2717" s="74"/>
      <c r="E2717" s="74"/>
      <c r="F2717" s="75"/>
      <c r="G2717" s="76"/>
      <c r="H2717" s="77"/>
      <c r="I2717" s="108" t="str">
        <f>IF(B2717="","",_xlfn.XLOOKUP(N2717,#REF!,#REF!))</f>
        <v/>
      </c>
      <c r="J2717" s="105" t="str">
        <f>IF(B2717="","",_xlfn.XLOOKUP(N2717,#REF!,芝麻工资表!B:B))</f>
        <v/>
      </c>
      <c r="K2717" s="105" t="str">
        <f t="shared" si="252"/>
        <v/>
      </c>
      <c r="L2717" s="105" t="str">
        <f t="shared" si="253"/>
        <v/>
      </c>
      <c r="M2717" s="105" t="str">
        <f>IF(Q2717="","",_xlfn.XLOOKUP(Q2717,立项!W:W,立项!H:H))</f>
        <v/>
      </c>
      <c r="N2717" s="109" t="str">
        <f t="shared" si="254"/>
        <v/>
      </c>
      <c r="O2717" s="109" t="str">
        <f t="shared" si="255"/>
        <v/>
      </c>
      <c r="P2717" s="110" t="str">
        <f t="shared" si="256"/>
        <v/>
      </c>
      <c r="Q2717" s="114" t="str">
        <f t="shared" si="257"/>
        <v/>
      </c>
      <c r="R2717" s="82"/>
      <c r="S2717" s="81"/>
      <c r="T2717" s="81"/>
      <c r="U2717" s="81"/>
    </row>
    <row r="2718" s="72" customFormat="1" customHeight="1" spans="2:21">
      <c r="B2718" s="73"/>
      <c r="C2718" s="74"/>
      <c r="D2718" s="74"/>
      <c r="E2718" s="74"/>
      <c r="F2718" s="75"/>
      <c r="G2718" s="76"/>
      <c r="H2718" s="77"/>
      <c r="I2718" s="108" t="str">
        <f>IF(B2718="","",_xlfn.XLOOKUP(N2718,#REF!,#REF!))</f>
        <v/>
      </c>
      <c r="J2718" s="105" t="str">
        <f>IF(B2718="","",_xlfn.XLOOKUP(N2718,#REF!,芝麻工资表!B:B))</f>
        <v/>
      </c>
      <c r="K2718" s="105" t="str">
        <f t="shared" si="252"/>
        <v/>
      </c>
      <c r="L2718" s="105" t="str">
        <f t="shared" si="253"/>
        <v/>
      </c>
      <c r="M2718" s="105" t="str">
        <f>IF(Q2718="","",_xlfn.XLOOKUP(Q2718,立项!W:W,立项!H:H))</f>
        <v/>
      </c>
      <c r="N2718" s="109" t="str">
        <f t="shared" si="254"/>
        <v/>
      </c>
      <c r="O2718" s="109" t="str">
        <f t="shared" si="255"/>
        <v/>
      </c>
      <c r="P2718" s="110" t="str">
        <f t="shared" si="256"/>
        <v/>
      </c>
      <c r="Q2718" s="114" t="str">
        <f t="shared" si="257"/>
        <v/>
      </c>
      <c r="R2718" s="82"/>
      <c r="S2718" s="81"/>
      <c r="T2718" s="81"/>
      <c r="U2718" s="81"/>
    </row>
    <row r="2719" s="72" customFormat="1" customHeight="1" spans="2:21">
      <c r="B2719" s="73"/>
      <c r="C2719" s="74"/>
      <c r="D2719" s="74"/>
      <c r="E2719" s="74"/>
      <c r="F2719" s="75"/>
      <c r="G2719" s="76"/>
      <c r="H2719" s="77"/>
      <c r="I2719" s="108" t="str">
        <f>IF(B2719="","",_xlfn.XLOOKUP(N2719,#REF!,#REF!))</f>
        <v/>
      </c>
      <c r="J2719" s="105" t="str">
        <f>IF(B2719="","",_xlfn.XLOOKUP(N2719,#REF!,芝麻工资表!B:B))</f>
        <v/>
      </c>
      <c r="K2719" s="105" t="str">
        <f t="shared" si="252"/>
        <v/>
      </c>
      <c r="L2719" s="105" t="str">
        <f t="shared" si="253"/>
        <v/>
      </c>
      <c r="M2719" s="105" t="str">
        <f>IF(Q2719="","",_xlfn.XLOOKUP(Q2719,立项!W:W,立项!H:H))</f>
        <v/>
      </c>
      <c r="N2719" s="109" t="str">
        <f t="shared" si="254"/>
        <v/>
      </c>
      <c r="O2719" s="109" t="str">
        <f t="shared" si="255"/>
        <v/>
      </c>
      <c r="P2719" s="110" t="str">
        <f t="shared" si="256"/>
        <v/>
      </c>
      <c r="Q2719" s="114" t="str">
        <f t="shared" si="257"/>
        <v/>
      </c>
      <c r="R2719" s="82"/>
      <c r="S2719" s="81"/>
      <c r="T2719" s="81"/>
      <c r="U2719" s="81"/>
    </row>
    <row r="2720" s="72" customFormat="1" customHeight="1" spans="2:21">
      <c r="B2720" s="73"/>
      <c r="C2720" s="74"/>
      <c r="D2720" s="74"/>
      <c r="E2720" s="74"/>
      <c r="F2720" s="75"/>
      <c r="G2720" s="76"/>
      <c r="H2720" s="77"/>
      <c r="I2720" s="108" t="str">
        <f>IF(B2720="","",_xlfn.XLOOKUP(N2720,#REF!,#REF!))</f>
        <v/>
      </c>
      <c r="J2720" s="105" t="str">
        <f>IF(B2720="","",_xlfn.XLOOKUP(N2720,#REF!,芝麻工资表!B:B))</f>
        <v/>
      </c>
      <c r="K2720" s="105" t="str">
        <f t="shared" si="252"/>
        <v/>
      </c>
      <c r="L2720" s="105" t="str">
        <f t="shared" si="253"/>
        <v/>
      </c>
      <c r="M2720" s="105" t="str">
        <f>IF(Q2720="","",_xlfn.XLOOKUP(Q2720,立项!W:W,立项!H:H))</f>
        <v/>
      </c>
      <c r="N2720" s="109" t="str">
        <f t="shared" si="254"/>
        <v/>
      </c>
      <c r="O2720" s="109" t="str">
        <f t="shared" si="255"/>
        <v/>
      </c>
      <c r="P2720" s="110" t="str">
        <f t="shared" si="256"/>
        <v/>
      </c>
      <c r="Q2720" s="114" t="str">
        <f t="shared" si="257"/>
        <v/>
      </c>
      <c r="R2720" s="82"/>
      <c r="S2720" s="81"/>
      <c r="T2720" s="81"/>
      <c r="U2720" s="81"/>
    </row>
    <row r="2721" s="72" customFormat="1" customHeight="1" spans="2:21">
      <c r="B2721" s="73"/>
      <c r="C2721" s="74"/>
      <c r="D2721" s="74"/>
      <c r="E2721" s="74"/>
      <c r="F2721" s="75"/>
      <c r="G2721" s="76"/>
      <c r="H2721" s="77"/>
      <c r="I2721" s="108" t="str">
        <f>IF(B2721="","",_xlfn.XLOOKUP(N2721,#REF!,#REF!))</f>
        <v/>
      </c>
      <c r="J2721" s="105" t="str">
        <f>IF(B2721="","",_xlfn.XLOOKUP(N2721,#REF!,芝麻工资表!B:B))</f>
        <v/>
      </c>
      <c r="K2721" s="105" t="str">
        <f t="shared" si="252"/>
        <v/>
      </c>
      <c r="L2721" s="105" t="str">
        <f t="shared" si="253"/>
        <v/>
      </c>
      <c r="M2721" s="105" t="str">
        <f>IF(Q2721="","",_xlfn.XLOOKUP(Q2721,立项!W:W,立项!H:H))</f>
        <v/>
      </c>
      <c r="N2721" s="109" t="str">
        <f t="shared" si="254"/>
        <v/>
      </c>
      <c r="O2721" s="109" t="str">
        <f t="shared" si="255"/>
        <v/>
      </c>
      <c r="P2721" s="110" t="str">
        <f t="shared" si="256"/>
        <v/>
      </c>
      <c r="Q2721" s="114" t="str">
        <f t="shared" si="257"/>
        <v/>
      </c>
      <c r="R2721" s="82"/>
      <c r="S2721" s="81"/>
      <c r="T2721" s="81"/>
      <c r="U2721" s="81"/>
    </row>
    <row r="2722" s="72" customFormat="1" customHeight="1" spans="2:21">
      <c r="B2722" s="73"/>
      <c r="C2722" s="74"/>
      <c r="D2722" s="74"/>
      <c r="E2722" s="74"/>
      <c r="F2722" s="75"/>
      <c r="G2722" s="76"/>
      <c r="H2722" s="77"/>
      <c r="I2722" s="108" t="str">
        <f>IF(B2722="","",_xlfn.XLOOKUP(N2722,#REF!,#REF!))</f>
        <v/>
      </c>
      <c r="J2722" s="105" t="str">
        <f>IF(B2722="","",_xlfn.XLOOKUP(N2722,#REF!,芝麻工资表!B:B))</f>
        <v/>
      </c>
      <c r="K2722" s="105" t="str">
        <f t="shared" si="252"/>
        <v/>
      </c>
      <c r="L2722" s="105" t="str">
        <f t="shared" si="253"/>
        <v/>
      </c>
      <c r="M2722" s="105" t="str">
        <f>IF(Q2722="","",_xlfn.XLOOKUP(Q2722,立项!W:W,立项!H:H))</f>
        <v/>
      </c>
      <c r="N2722" s="109" t="str">
        <f t="shared" si="254"/>
        <v/>
      </c>
      <c r="O2722" s="109" t="str">
        <f t="shared" si="255"/>
        <v/>
      </c>
      <c r="P2722" s="110" t="str">
        <f t="shared" si="256"/>
        <v/>
      </c>
      <c r="Q2722" s="114" t="str">
        <f t="shared" si="257"/>
        <v/>
      </c>
      <c r="R2722" s="82"/>
      <c r="S2722" s="81"/>
      <c r="T2722" s="81"/>
      <c r="U2722" s="81"/>
    </row>
    <row r="2723" s="72" customFormat="1" customHeight="1" spans="2:21">
      <c r="B2723" s="73"/>
      <c r="C2723" s="74"/>
      <c r="D2723" s="74"/>
      <c r="E2723" s="74"/>
      <c r="F2723" s="75"/>
      <c r="G2723" s="76"/>
      <c r="H2723" s="77"/>
      <c r="I2723" s="108" t="str">
        <f>IF(B2723="","",_xlfn.XLOOKUP(N2723,#REF!,#REF!))</f>
        <v/>
      </c>
      <c r="J2723" s="105" t="str">
        <f>IF(B2723="","",_xlfn.XLOOKUP(N2723,#REF!,芝麻工资表!B:B))</f>
        <v/>
      </c>
      <c r="K2723" s="105" t="str">
        <f t="shared" si="252"/>
        <v/>
      </c>
      <c r="L2723" s="105" t="str">
        <f t="shared" si="253"/>
        <v/>
      </c>
      <c r="M2723" s="105" t="str">
        <f>IF(Q2723="","",_xlfn.XLOOKUP(Q2723,立项!W:W,立项!H:H))</f>
        <v/>
      </c>
      <c r="N2723" s="109" t="str">
        <f t="shared" si="254"/>
        <v/>
      </c>
      <c r="O2723" s="109" t="str">
        <f t="shared" si="255"/>
        <v/>
      </c>
      <c r="P2723" s="110" t="str">
        <f t="shared" si="256"/>
        <v/>
      </c>
      <c r="Q2723" s="114" t="str">
        <f t="shared" si="257"/>
        <v/>
      </c>
      <c r="R2723" s="82"/>
      <c r="S2723" s="81"/>
      <c r="T2723" s="81"/>
      <c r="U2723" s="81"/>
    </row>
    <row r="2724" s="72" customFormat="1" customHeight="1" spans="2:21">
      <c r="B2724" s="73"/>
      <c r="C2724" s="74"/>
      <c r="D2724" s="74"/>
      <c r="E2724" s="74"/>
      <c r="F2724" s="75"/>
      <c r="G2724" s="76"/>
      <c r="H2724" s="77"/>
      <c r="I2724" s="108" t="str">
        <f>IF(B2724="","",_xlfn.XLOOKUP(N2724,#REF!,#REF!))</f>
        <v/>
      </c>
      <c r="J2724" s="105" t="str">
        <f>IF(B2724="","",_xlfn.XLOOKUP(N2724,#REF!,芝麻工资表!B:B))</f>
        <v/>
      </c>
      <c r="K2724" s="105" t="str">
        <f t="shared" si="252"/>
        <v/>
      </c>
      <c r="L2724" s="105" t="str">
        <f t="shared" si="253"/>
        <v/>
      </c>
      <c r="M2724" s="105" t="str">
        <f>IF(Q2724="","",_xlfn.XLOOKUP(Q2724,立项!W:W,立项!H:H))</f>
        <v/>
      </c>
      <c r="N2724" s="109" t="str">
        <f t="shared" si="254"/>
        <v/>
      </c>
      <c r="O2724" s="109" t="str">
        <f t="shared" si="255"/>
        <v/>
      </c>
      <c r="P2724" s="110" t="str">
        <f t="shared" si="256"/>
        <v/>
      </c>
      <c r="Q2724" s="114" t="str">
        <f t="shared" si="257"/>
        <v/>
      </c>
      <c r="R2724" s="82"/>
      <c r="S2724" s="81"/>
      <c r="T2724" s="81"/>
      <c r="U2724" s="81"/>
    </row>
    <row r="2725" s="72" customFormat="1" customHeight="1" spans="2:21">
      <c r="B2725" s="73"/>
      <c r="C2725" s="74"/>
      <c r="D2725" s="74"/>
      <c r="E2725" s="74"/>
      <c r="F2725" s="75"/>
      <c r="G2725" s="76"/>
      <c r="H2725" s="77"/>
      <c r="I2725" s="108" t="str">
        <f>IF(B2725="","",_xlfn.XLOOKUP(N2725,#REF!,#REF!))</f>
        <v/>
      </c>
      <c r="J2725" s="105" t="str">
        <f>IF(B2725="","",_xlfn.XLOOKUP(N2725,#REF!,芝麻工资表!B:B))</f>
        <v/>
      </c>
      <c r="K2725" s="105" t="str">
        <f t="shared" si="252"/>
        <v/>
      </c>
      <c r="L2725" s="105" t="str">
        <f t="shared" si="253"/>
        <v/>
      </c>
      <c r="M2725" s="105" t="str">
        <f>IF(Q2725="","",_xlfn.XLOOKUP(Q2725,立项!W:W,立项!H:H))</f>
        <v/>
      </c>
      <c r="N2725" s="109" t="str">
        <f t="shared" si="254"/>
        <v/>
      </c>
      <c r="O2725" s="109" t="str">
        <f t="shared" si="255"/>
        <v/>
      </c>
      <c r="P2725" s="110" t="str">
        <f t="shared" si="256"/>
        <v/>
      </c>
      <c r="Q2725" s="114" t="str">
        <f t="shared" si="257"/>
        <v/>
      </c>
      <c r="R2725" s="82"/>
      <c r="S2725" s="81"/>
      <c r="T2725" s="81"/>
      <c r="U2725" s="81"/>
    </row>
    <row r="2726" s="72" customFormat="1" customHeight="1" spans="2:21">
      <c r="B2726" s="73"/>
      <c r="C2726" s="74"/>
      <c r="D2726" s="74"/>
      <c r="E2726" s="74"/>
      <c r="F2726" s="75"/>
      <c r="G2726" s="76"/>
      <c r="H2726" s="77"/>
      <c r="I2726" s="108" t="str">
        <f>IF(B2726="","",_xlfn.XLOOKUP(N2726,#REF!,#REF!))</f>
        <v/>
      </c>
      <c r="J2726" s="105" t="str">
        <f>IF(B2726="","",_xlfn.XLOOKUP(N2726,#REF!,芝麻工资表!B:B))</f>
        <v/>
      </c>
      <c r="K2726" s="105" t="str">
        <f t="shared" si="252"/>
        <v/>
      </c>
      <c r="L2726" s="105" t="str">
        <f t="shared" si="253"/>
        <v/>
      </c>
      <c r="M2726" s="105" t="str">
        <f>IF(Q2726="","",_xlfn.XLOOKUP(Q2726,立项!W:W,立项!H:H))</f>
        <v/>
      </c>
      <c r="N2726" s="109" t="str">
        <f t="shared" si="254"/>
        <v/>
      </c>
      <c r="O2726" s="109" t="str">
        <f t="shared" si="255"/>
        <v/>
      </c>
      <c r="P2726" s="110" t="str">
        <f t="shared" si="256"/>
        <v/>
      </c>
      <c r="Q2726" s="114" t="str">
        <f t="shared" si="257"/>
        <v/>
      </c>
      <c r="R2726" s="82"/>
      <c r="S2726" s="81"/>
      <c r="T2726" s="81"/>
      <c r="U2726" s="81"/>
    </row>
    <row r="2727" s="72" customFormat="1" customHeight="1" spans="2:21">
      <c r="B2727" s="73"/>
      <c r="C2727" s="74"/>
      <c r="D2727" s="74"/>
      <c r="E2727" s="74"/>
      <c r="F2727" s="75"/>
      <c r="G2727" s="76"/>
      <c r="H2727" s="77"/>
      <c r="I2727" s="108" t="str">
        <f>IF(B2727="","",_xlfn.XLOOKUP(N2727,#REF!,#REF!))</f>
        <v/>
      </c>
      <c r="J2727" s="105" t="str">
        <f>IF(B2727="","",_xlfn.XLOOKUP(N2727,#REF!,芝麻工资表!B:B))</f>
        <v/>
      </c>
      <c r="K2727" s="105" t="str">
        <f t="shared" si="252"/>
        <v/>
      </c>
      <c r="L2727" s="105" t="str">
        <f t="shared" si="253"/>
        <v/>
      </c>
      <c r="M2727" s="105" t="str">
        <f>IF(Q2727="","",_xlfn.XLOOKUP(Q2727,立项!W:W,立项!H:H))</f>
        <v/>
      </c>
      <c r="N2727" s="109" t="str">
        <f t="shared" si="254"/>
        <v/>
      </c>
      <c r="O2727" s="109" t="str">
        <f t="shared" si="255"/>
        <v/>
      </c>
      <c r="P2727" s="110" t="str">
        <f t="shared" si="256"/>
        <v/>
      </c>
      <c r="Q2727" s="114" t="str">
        <f t="shared" si="257"/>
        <v/>
      </c>
      <c r="R2727" s="82"/>
      <c r="S2727" s="81"/>
      <c r="T2727" s="81"/>
      <c r="U2727" s="81"/>
    </row>
    <row r="2728" s="72" customFormat="1" customHeight="1" spans="2:21">
      <c r="B2728" s="73"/>
      <c r="C2728" s="74"/>
      <c r="D2728" s="74"/>
      <c r="E2728" s="74"/>
      <c r="F2728" s="75"/>
      <c r="G2728" s="76"/>
      <c r="H2728" s="77"/>
      <c r="I2728" s="108" t="str">
        <f>IF(B2728="","",_xlfn.XLOOKUP(N2728,#REF!,#REF!))</f>
        <v/>
      </c>
      <c r="J2728" s="105" t="str">
        <f>IF(B2728="","",_xlfn.XLOOKUP(N2728,#REF!,芝麻工资表!B:B))</f>
        <v/>
      </c>
      <c r="K2728" s="105" t="str">
        <f t="shared" si="252"/>
        <v/>
      </c>
      <c r="L2728" s="105" t="str">
        <f t="shared" si="253"/>
        <v/>
      </c>
      <c r="M2728" s="105" t="str">
        <f>IF(Q2728="","",_xlfn.XLOOKUP(Q2728,立项!W:W,立项!H:H))</f>
        <v/>
      </c>
      <c r="N2728" s="109" t="str">
        <f t="shared" si="254"/>
        <v/>
      </c>
      <c r="O2728" s="109" t="str">
        <f t="shared" si="255"/>
        <v/>
      </c>
      <c r="P2728" s="110" t="str">
        <f t="shared" si="256"/>
        <v/>
      </c>
      <c r="Q2728" s="114" t="str">
        <f t="shared" si="257"/>
        <v/>
      </c>
      <c r="R2728" s="82"/>
      <c r="S2728" s="81"/>
      <c r="T2728" s="81"/>
      <c r="U2728" s="81"/>
    </row>
    <row r="2729" s="72" customFormat="1" customHeight="1" spans="2:21">
      <c r="B2729" s="73"/>
      <c r="C2729" s="74"/>
      <c r="D2729" s="74"/>
      <c r="E2729" s="74"/>
      <c r="F2729" s="75"/>
      <c r="G2729" s="76"/>
      <c r="H2729" s="77"/>
      <c r="I2729" s="108" t="str">
        <f>IF(B2729="","",_xlfn.XLOOKUP(N2729,#REF!,#REF!))</f>
        <v/>
      </c>
      <c r="J2729" s="105" t="str">
        <f>IF(B2729="","",_xlfn.XLOOKUP(N2729,#REF!,芝麻工资表!B:B))</f>
        <v/>
      </c>
      <c r="K2729" s="105" t="str">
        <f t="shared" si="252"/>
        <v/>
      </c>
      <c r="L2729" s="105" t="str">
        <f t="shared" si="253"/>
        <v/>
      </c>
      <c r="M2729" s="105" t="str">
        <f>IF(Q2729="","",_xlfn.XLOOKUP(Q2729,立项!W:W,立项!H:H))</f>
        <v/>
      </c>
      <c r="N2729" s="109" t="str">
        <f t="shared" si="254"/>
        <v/>
      </c>
      <c r="O2729" s="109" t="str">
        <f t="shared" si="255"/>
        <v/>
      </c>
      <c r="P2729" s="110" t="str">
        <f t="shared" si="256"/>
        <v/>
      </c>
      <c r="Q2729" s="114" t="str">
        <f t="shared" si="257"/>
        <v/>
      </c>
      <c r="R2729" s="82"/>
      <c r="S2729" s="81"/>
      <c r="T2729" s="81"/>
      <c r="U2729" s="81"/>
    </row>
    <row r="2730" s="72" customFormat="1" customHeight="1" spans="2:21">
      <c r="B2730" s="73"/>
      <c r="C2730" s="74"/>
      <c r="D2730" s="74"/>
      <c r="E2730" s="74"/>
      <c r="F2730" s="75"/>
      <c r="G2730" s="76"/>
      <c r="H2730" s="77"/>
      <c r="I2730" s="108" t="str">
        <f>IF(B2730="","",_xlfn.XLOOKUP(N2730,#REF!,#REF!))</f>
        <v/>
      </c>
      <c r="J2730" s="105" t="str">
        <f>IF(B2730="","",_xlfn.XLOOKUP(N2730,#REF!,芝麻工资表!B:B))</f>
        <v/>
      </c>
      <c r="K2730" s="105" t="str">
        <f t="shared" si="252"/>
        <v/>
      </c>
      <c r="L2730" s="105" t="str">
        <f t="shared" si="253"/>
        <v/>
      </c>
      <c r="M2730" s="105" t="str">
        <f>IF(Q2730="","",_xlfn.XLOOKUP(Q2730,立项!W:W,立项!H:H))</f>
        <v/>
      </c>
      <c r="N2730" s="109" t="str">
        <f t="shared" si="254"/>
        <v/>
      </c>
      <c r="O2730" s="109" t="str">
        <f t="shared" si="255"/>
        <v/>
      </c>
      <c r="P2730" s="110" t="str">
        <f t="shared" si="256"/>
        <v/>
      </c>
      <c r="Q2730" s="114" t="str">
        <f t="shared" si="257"/>
        <v/>
      </c>
      <c r="R2730" s="82"/>
      <c r="S2730" s="81"/>
      <c r="T2730" s="81"/>
      <c r="U2730" s="81"/>
    </row>
    <row r="2731" s="72" customFormat="1" customHeight="1" spans="2:21">
      <c r="B2731" s="73"/>
      <c r="C2731" s="74"/>
      <c r="D2731" s="74"/>
      <c r="E2731" s="74"/>
      <c r="F2731" s="75"/>
      <c r="G2731" s="76"/>
      <c r="H2731" s="77"/>
      <c r="I2731" s="108" t="str">
        <f>IF(B2731="","",_xlfn.XLOOKUP(N2731,#REF!,#REF!))</f>
        <v/>
      </c>
      <c r="J2731" s="105" t="str">
        <f>IF(B2731="","",_xlfn.XLOOKUP(N2731,#REF!,芝麻工资表!B:B))</f>
        <v/>
      </c>
      <c r="K2731" s="105" t="str">
        <f t="shared" si="252"/>
        <v/>
      </c>
      <c r="L2731" s="105" t="str">
        <f t="shared" si="253"/>
        <v/>
      </c>
      <c r="M2731" s="105" t="str">
        <f>IF(Q2731="","",_xlfn.XLOOKUP(Q2731,立项!W:W,立项!H:H))</f>
        <v/>
      </c>
      <c r="N2731" s="109" t="str">
        <f t="shared" si="254"/>
        <v/>
      </c>
      <c r="O2731" s="109" t="str">
        <f t="shared" si="255"/>
        <v/>
      </c>
      <c r="P2731" s="110" t="str">
        <f t="shared" si="256"/>
        <v/>
      </c>
      <c r="Q2731" s="114" t="str">
        <f t="shared" si="257"/>
        <v/>
      </c>
      <c r="R2731" s="82"/>
      <c r="S2731" s="81"/>
      <c r="T2731" s="81"/>
      <c r="U2731" s="81"/>
    </row>
    <row r="2732" s="72" customFormat="1" customHeight="1" spans="2:21">
      <c r="B2732" s="73"/>
      <c r="C2732" s="74"/>
      <c r="D2732" s="74"/>
      <c r="E2732" s="74"/>
      <c r="F2732" s="75"/>
      <c r="G2732" s="76"/>
      <c r="H2732" s="77"/>
      <c r="I2732" s="108" t="str">
        <f>IF(B2732="","",_xlfn.XLOOKUP(N2732,#REF!,#REF!))</f>
        <v/>
      </c>
      <c r="J2732" s="105" t="str">
        <f>IF(B2732="","",_xlfn.XLOOKUP(N2732,#REF!,芝麻工资表!B:B))</f>
        <v/>
      </c>
      <c r="K2732" s="105" t="str">
        <f t="shared" si="252"/>
        <v/>
      </c>
      <c r="L2732" s="105" t="str">
        <f t="shared" si="253"/>
        <v/>
      </c>
      <c r="M2732" s="105" t="str">
        <f>IF(Q2732="","",_xlfn.XLOOKUP(Q2732,立项!W:W,立项!H:H))</f>
        <v/>
      </c>
      <c r="N2732" s="109" t="str">
        <f t="shared" si="254"/>
        <v/>
      </c>
      <c r="O2732" s="109" t="str">
        <f t="shared" si="255"/>
        <v/>
      </c>
      <c r="P2732" s="110" t="str">
        <f t="shared" si="256"/>
        <v/>
      </c>
      <c r="Q2732" s="114" t="str">
        <f t="shared" si="257"/>
        <v/>
      </c>
      <c r="R2732" s="82"/>
      <c r="S2732" s="81"/>
      <c r="T2732" s="81"/>
      <c r="U2732" s="81"/>
    </row>
    <row r="2733" s="72" customFormat="1" customHeight="1" spans="2:21">
      <c r="B2733" s="73"/>
      <c r="C2733" s="74"/>
      <c r="D2733" s="74"/>
      <c r="E2733" s="74"/>
      <c r="F2733" s="75"/>
      <c r="G2733" s="76"/>
      <c r="H2733" s="77"/>
      <c r="I2733" s="108" t="str">
        <f>IF(B2733="","",_xlfn.XLOOKUP(N2733,#REF!,#REF!))</f>
        <v/>
      </c>
      <c r="J2733" s="105" t="str">
        <f>IF(B2733="","",_xlfn.XLOOKUP(N2733,#REF!,芝麻工资表!B:B))</f>
        <v/>
      </c>
      <c r="K2733" s="105" t="str">
        <f t="shared" si="252"/>
        <v/>
      </c>
      <c r="L2733" s="105" t="str">
        <f t="shared" si="253"/>
        <v/>
      </c>
      <c r="M2733" s="105" t="str">
        <f>IF(Q2733="","",_xlfn.XLOOKUP(Q2733,立项!W:W,立项!H:H))</f>
        <v/>
      </c>
      <c r="N2733" s="109" t="str">
        <f t="shared" si="254"/>
        <v/>
      </c>
      <c r="O2733" s="109" t="str">
        <f t="shared" si="255"/>
        <v/>
      </c>
      <c r="P2733" s="110" t="str">
        <f t="shared" si="256"/>
        <v/>
      </c>
      <c r="Q2733" s="114" t="str">
        <f t="shared" si="257"/>
        <v/>
      </c>
      <c r="R2733" s="82"/>
      <c r="S2733" s="81"/>
      <c r="T2733" s="81"/>
      <c r="U2733" s="81"/>
    </row>
    <row r="2734" s="72" customFormat="1" customHeight="1" spans="2:21">
      <c r="B2734" s="73"/>
      <c r="C2734" s="74"/>
      <c r="D2734" s="74"/>
      <c r="E2734" s="74"/>
      <c r="F2734" s="75"/>
      <c r="G2734" s="76"/>
      <c r="H2734" s="77"/>
      <c r="I2734" s="108" t="str">
        <f>IF(B2734="","",_xlfn.XLOOKUP(N2734,#REF!,#REF!))</f>
        <v/>
      </c>
      <c r="J2734" s="105" t="str">
        <f>IF(B2734="","",_xlfn.XLOOKUP(N2734,#REF!,芝麻工资表!B:B))</f>
        <v/>
      </c>
      <c r="K2734" s="105" t="str">
        <f t="shared" si="252"/>
        <v/>
      </c>
      <c r="L2734" s="105" t="str">
        <f t="shared" si="253"/>
        <v/>
      </c>
      <c r="M2734" s="105" t="str">
        <f>IF(Q2734="","",_xlfn.XLOOKUP(Q2734,立项!W:W,立项!H:H))</f>
        <v/>
      </c>
      <c r="N2734" s="109" t="str">
        <f t="shared" si="254"/>
        <v/>
      </c>
      <c r="O2734" s="109" t="str">
        <f t="shared" si="255"/>
        <v/>
      </c>
      <c r="P2734" s="110" t="str">
        <f t="shared" si="256"/>
        <v/>
      </c>
      <c r="Q2734" s="114" t="str">
        <f t="shared" si="257"/>
        <v/>
      </c>
      <c r="R2734" s="82"/>
      <c r="S2734" s="81"/>
      <c r="T2734" s="81"/>
      <c r="U2734" s="81"/>
    </row>
    <row r="2735" s="72" customFormat="1" customHeight="1" spans="2:21">
      <c r="B2735" s="73"/>
      <c r="C2735" s="74"/>
      <c r="D2735" s="74"/>
      <c r="E2735" s="74"/>
      <c r="F2735" s="75"/>
      <c r="G2735" s="76"/>
      <c r="H2735" s="77"/>
      <c r="I2735" s="108" t="str">
        <f>IF(B2735="","",_xlfn.XLOOKUP(N2735,#REF!,#REF!))</f>
        <v/>
      </c>
      <c r="J2735" s="105" t="str">
        <f>IF(B2735="","",_xlfn.XLOOKUP(N2735,#REF!,芝麻工资表!B:B))</f>
        <v/>
      </c>
      <c r="K2735" s="105" t="str">
        <f t="shared" si="252"/>
        <v/>
      </c>
      <c r="L2735" s="105" t="str">
        <f t="shared" si="253"/>
        <v/>
      </c>
      <c r="M2735" s="105" t="str">
        <f>IF(Q2735="","",_xlfn.XLOOKUP(Q2735,立项!W:W,立项!H:H))</f>
        <v/>
      </c>
      <c r="N2735" s="109" t="str">
        <f t="shared" si="254"/>
        <v/>
      </c>
      <c r="O2735" s="109" t="str">
        <f t="shared" si="255"/>
        <v/>
      </c>
      <c r="P2735" s="110" t="str">
        <f t="shared" si="256"/>
        <v/>
      </c>
      <c r="Q2735" s="114" t="str">
        <f t="shared" si="257"/>
        <v/>
      </c>
      <c r="R2735" s="82"/>
      <c r="S2735" s="81"/>
      <c r="T2735" s="81"/>
      <c r="U2735" s="81"/>
    </row>
    <row r="2736" s="72" customFormat="1" customHeight="1" spans="2:21">
      <c r="B2736" s="73"/>
      <c r="C2736" s="74"/>
      <c r="D2736" s="74"/>
      <c r="E2736" s="74"/>
      <c r="F2736" s="75"/>
      <c r="G2736" s="76"/>
      <c r="H2736" s="77"/>
      <c r="I2736" s="108" t="str">
        <f>IF(B2736="","",_xlfn.XLOOKUP(N2736,#REF!,#REF!))</f>
        <v/>
      </c>
      <c r="J2736" s="105" t="str">
        <f>IF(B2736="","",_xlfn.XLOOKUP(N2736,#REF!,芝麻工资表!B:B))</f>
        <v/>
      </c>
      <c r="K2736" s="105" t="str">
        <f t="shared" si="252"/>
        <v/>
      </c>
      <c r="L2736" s="105" t="str">
        <f t="shared" si="253"/>
        <v/>
      </c>
      <c r="M2736" s="105" t="str">
        <f>IF(Q2736="","",_xlfn.XLOOKUP(Q2736,立项!W:W,立项!H:H))</f>
        <v/>
      </c>
      <c r="N2736" s="109" t="str">
        <f t="shared" si="254"/>
        <v/>
      </c>
      <c r="O2736" s="109" t="str">
        <f t="shared" si="255"/>
        <v/>
      </c>
      <c r="P2736" s="110" t="str">
        <f t="shared" si="256"/>
        <v/>
      </c>
      <c r="Q2736" s="114" t="str">
        <f t="shared" si="257"/>
        <v/>
      </c>
      <c r="R2736" s="82"/>
      <c r="S2736" s="81"/>
      <c r="T2736" s="81"/>
      <c r="U2736" s="81"/>
    </row>
    <row r="2737" s="72" customFormat="1" customHeight="1" spans="2:21">
      <c r="B2737" s="73"/>
      <c r="C2737" s="74"/>
      <c r="D2737" s="74"/>
      <c r="E2737" s="74"/>
      <c r="F2737" s="75"/>
      <c r="G2737" s="76"/>
      <c r="H2737" s="77"/>
      <c r="I2737" s="108" t="str">
        <f>IF(B2737="","",_xlfn.XLOOKUP(N2737,#REF!,#REF!))</f>
        <v/>
      </c>
      <c r="J2737" s="105" t="str">
        <f>IF(B2737="","",_xlfn.XLOOKUP(N2737,#REF!,芝麻工资表!B:B))</f>
        <v/>
      </c>
      <c r="K2737" s="105" t="str">
        <f t="shared" si="252"/>
        <v/>
      </c>
      <c r="L2737" s="105" t="str">
        <f t="shared" si="253"/>
        <v/>
      </c>
      <c r="M2737" s="105" t="str">
        <f>IF(Q2737="","",_xlfn.XLOOKUP(Q2737,立项!W:W,立项!H:H))</f>
        <v/>
      </c>
      <c r="N2737" s="109" t="str">
        <f t="shared" si="254"/>
        <v/>
      </c>
      <c r="O2737" s="109" t="str">
        <f t="shared" si="255"/>
        <v/>
      </c>
      <c r="P2737" s="110" t="str">
        <f t="shared" si="256"/>
        <v/>
      </c>
      <c r="Q2737" s="114" t="str">
        <f t="shared" si="257"/>
        <v/>
      </c>
      <c r="R2737" s="82"/>
      <c r="S2737" s="81"/>
      <c r="T2737" s="81"/>
      <c r="U2737" s="81"/>
    </row>
    <row r="2738" s="72" customFormat="1" customHeight="1" spans="2:21">
      <c r="B2738" s="73"/>
      <c r="C2738" s="74"/>
      <c r="D2738" s="74"/>
      <c r="E2738" s="74"/>
      <c r="F2738" s="75"/>
      <c r="G2738" s="76"/>
      <c r="H2738" s="77"/>
      <c r="I2738" s="108" t="str">
        <f>IF(B2738="","",_xlfn.XLOOKUP(N2738,#REF!,#REF!))</f>
        <v/>
      </c>
      <c r="J2738" s="105" t="str">
        <f>IF(B2738="","",_xlfn.XLOOKUP(N2738,#REF!,芝麻工资表!B:B))</f>
        <v/>
      </c>
      <c r="K2738" s="105" t="str">
        <f t="shared" si="252"/>
        <v/>
      </c>
      <c r="L2738" s="105" t="str">
        <f t="shared" si="253"/>
        <v/>
      </c>
      <c r="M2738" s="105" t="str">
        <f>IF(Q2738="","",_xlfn.XLOOKUP(Q2738,立项!W:W,立项!H:H))</f>
        <v/>
      </c>
      <c r="N2738" s="109" t="str">
        <f t="shared" si="254"/>
        <v/>
      </c>
      <c r="O2738" s="109" t="str">
        <f t="shared" si="255"/>
        <v/>
      </c>
      <c r="P2738" s="110" t="str">
        <f t="shared" si="256"/>
        <v/>
      </c>
      <c r="Q2738" s="114" t="str">
        <f t="shared" si="257"/>
        <v/>
      </c>
      <c r="R2738" s="82"/>
      <c r="S2738" s="81"/>
      <c r="T2738" s="81"/>
      <c r="U2738" s="81"/>
    </row>
    <row r="2739" s="72" customFormat="1" customHeight="1" spans="2:21">
      <c r="B2739" s="73"/>
      <c r="C2739" s="74"/>
      <c r="D2739" s="74"/>
      <c r="E2739" s="74"/>
      <c r="F2739" s="75"/>
      <c r="G2739" s="76"/>
      <c r="H2739" s="77"/>
      <c r="I2739" s="108" t="str">
        <f>IF(B2739="","",_xlfn.XLOOKUP(N2739,#REF!,#REF!))</f>
        <v/>
      </c>
      <c r="J2739" s="105" t="str">
        <f>IF(B2739="","",_xlfn.XLOOKUP(N2739,#REF!,芝麻工资表!B:B))</f>
        <v/>
      </c>
      <c r="K2739" s="105" t="str">
        <f t="shared" si="252"/>
        <v/>
      </c>
      <c r="L2739" s="105" t="str">
        <f t="shared" si="253"/>
        <v/>
      </c>
      <c r="M2739" s="105" t="str">
        <f>IF(Q2739="","",_xlfn.XLOOKUP(Q2739,立项!W:W,立项!H:H))</f>
        <v/>
      </c>
      <c r="N2739" s="109" t="str">
        <f t="shared" si="254"/>
        <v/>
      </c>
      <c r="O2739" s="109" t="str">
        <f t="shared" si="255"/>
        <v/>
      </c>
      <c r="P2739" s="110" t="str">
        <f t="shared" si="256"/>
        <v/>
      </c>
      <c r="Q2739" s="114" t="str">
        <f t="shared" si="257"/>
        <v/>
      </c>
      <c r="R2739" s="82"/>
      <c r="S2739" s="81"/>
      <c r="T2739" s="81"/>
      <c r="U2739" s="81"/>
    </row>
    <row r="2740" s="72" customFormat="1" customHeight="1" spans="2:21">
      <c r="B2740" s="73"/>
      <c r="C2740" s="74"/>
      <c r="D2740" s="74"/>
      <c r="E2740" s="74"/>
      <c r="F2740" s="75"/>
      <c r="G2740" s="76"/>
      <c r="H2740" s="77"/>
      <c r="I2740" s="108" t="str">
        <f>IF(B2740="","",_xlfn.XLOOKUP(N2740,#REF!,#REF!))</f>
        <v/>
      </c>
      <c r="J2740" s="105" t="str">
        <f>IF(B2740="","",_xlfn.XLOOKUP(N2740,#REF!,芝麻工资表!B:B))</f>
        <v/>
      </c>
      <c r="K2740" s="105" t="str">
        <f t="shared" si="252"/>
        <v/>
      </c>
      <c r="L2740" s="105" t="str">
        <f t="shared" si="253"/>
        <v/>
      </c>
      <c r="M2740" s="105" t="str">
        <f>IF(Q2740="","",_xlfn.XLOOKUP(Q2740,立项!W:W,立项!H:H))</f>
        <v/>
      </c>
      <c r="N2740" s="109" t="str">
        <f t="shared" si="254"/>
        <v/>
      </c>
      <c r="O2740" s="109" t="str">
        <f t="shared" si="255"/>
        <v/>
      </c>
      <c r="P2740" s="110" t="str">
        <f t="shared" si="256"/>
        <v/>
      </c>
      <c r="Q2740" s="114" t="str">
        <f t="shared" si="257"/>
        <v/>
      </c>
      <c r="R2740" s="82"/>
      <c r="S2740" s="81"/>
      <c r="T2740" s="81"/>
      <c r="U2740" s="81"/>
    </row>
    <row r="2741" s="72" customFormat="1" customHeight="1" spans="2:21">
      <c r="B2741" s="73"/>
      <c r="C2741" s="74"/>
      <c r="D2741" s="74"/>
      <c r="E2741" s="74"/>
      <c r="F2741" s="75"/>
      <c r="G2741" s="76"/>
      <c r="H2741" s="77"/>
      <c r="I2741" s="108" t="str">
        <f>IF(B2741="","",_xlfn.XLOOKUP(N2741,#REF!,#REF!))</f>
        <v/>
      </c>
      <c r="J2741" s="105" t="str">
        <f>IF(B2741="","",_xlfn.XLOOKUP(N2741,#REF!,芝麻工资表!B:B))</f>
        <v/>
      </c>
      <c r="K2741" s="105" t="str">
        <f t="shared" si="252"/>
        <v/>
      </c>
      <c r="L2741" s="105" t="str">
        <f t="shared" si="253"/>
        <v/>
      </c>
      <c r="M2741" s="105" t="str">
        <f>IF(Q2741="","",_xlfn.XLOOKUP(Q2741,立项!W:W,立项!H:H))</f>
        <v/>
      </c>
      <c r="N2741" s="109" t="str">
        <f t="shared" si="254"/>
        <v/>
      </c>
      <c r="O2741" s="109" t="str">
        <f t="shared" si="255"/>
        <v/>
      </c>
      <c r="P2741" s="110" t="str">
        <f t="shared" si="256"/>
        <v/>
      </c>
      <c r="Q2741" s="114" t="str">
        <f t="shared" si="257"/>
        <v/>
      </c>
      <c r="R2741" s="82"/>
      <c r="S2741" s="81"/>
      <c r="T2741" s="81"/>
      <c r="U2741" s="81"/>
    </row>
    <row r="2742" s="72" customFormat="1" customHeight="1" spans="2:21">
      <c r="B2742" s="73"/>
      <c r="C2742" s="74"/>
      <c r="D2742" s="74"/>
      <c r="E2742" s="74"/>
      <c r="F2742" s="75"/>
      <c r="G2742" s="76"/>
      <c r="H2742" s="77"/>
      <c r="I2742" s="108" t="str">
        <f>IF(B2742="","",_xlfn.XLOOKUP(N2742,#REF!,#REF!))</f>
        <v/>
      </c>
      <c r="J2742" s="105" t="str">
        <f>IF(B2742="","",_xlfn.XLOOKUP(N2742,#REF!,芝麻工资表!B:B))</f>
        <v/>
      </c>
      <c r="K2742" s="105" t="str">
        <f t="shared" si="252"/>
        <v/>
      </c>
      <c r="L2742" s="105" t="str">
        <f t="shared" si="253"/>
        <v/>
      </c>
      <c r="M2742" s="105" t="str">
        <f>IF(Q2742="","",_xlfn.XLOOKUP(Q2742,立项!W:W,立项!H:H))</f>
        <v/>
      </c>
      <c r="N2742" s="109" t="str">
        <f t="shared" si="254"/>
        <v/>
      </c>
      <c r="O2742" s="109" t="str">
        <f t="shared" si="255"/>
        <v/>
      </c>
      <c r="P2742" s="110" t="str">
        <f t="shared" si="256"/>
        <v/>
      </c>
      <c r="Q2742" s="114" t="str">
        <f t="shared" si="257"/>
        <v/>
      </c>
      <c r="R2742" s="82"/>
      <c r="S2742" s="81"/>
      <c r="T2742" s="81"/>
      <c r="U2742" s="81"/>
    </row>
    <row r="2743" s="72" customFormat="1" customHeight="1" spans="2:21">
      <c r="B2743" s="73"/>
      <c r="C2743" s="74"/>
      <c r="D2743" s="74"/>
      <c r="E2743" s="74"/>
      <c r="F2743" s="75"/>
      <c r="G2743" s="76"/>
      <c r="H2743" s="77"/>
      <c r="I2743" s="108" t="str">
        <f>IF(B2743="","",_xlfn.XLOOKUP(N2743,#REF!,#REF!))</f>
        <v/>
      </c>
      <c r="J2743" s="105" t="str">
        <f>IF(B2743="","",_xlfn.XLOOKUP(N2743,#REF!,芝麻工资表!B:B))</f>
        <v/>
      </c>
      <c r="K2743" s="105" t="str">
        <f t="shared" si="252"/>
        <v/>
      </c>
      <c r="L2743" s="105" t="str">
        <f t="shared" si="253"/>
        <v/>
      </c>
      <c r="M2743" s="105" t="str">
        <f>IF(Q2743="","",_xlfn.XLOOKUP(Q2743,立项!W:W,立项!H:H))</f>
        <v/>
      </c>
      <c r="N2743" s="109" t="str">
        <f t="shared" si="254"/>
        <v/>
      </c>
      <c r="O2743" s="109" t="str">
        <f t="shared" si="255"/>
        <v/>
      </c>
      <c r="P2743" s="110" t="str">
        <f t="shared" si="256"/>
        <v/>
      </c>
      <c r="Q2743" s="114" t="str">
        <f t="shared" si="257"/>
        <v/>
      </c>
      <c r="R2743" s="82"/>
      <c r="S2743" s="81"/>
      <c r="T2743" s="81"/>
      <c r="U2743" s="81"/>
    </row>
    <row r="2744" s="72" customFormat="1" customHeight="1" spans="2:21">
      <c r="B2744" s="73"/>
      <c r="C2744" s="74"/>
      <c r="D2744" s="74"/>
      <c r="E2744" s="74"/>
      <c r="F2744" s="75"/>
      <c r="G2744" s="76"/>
      <c r="H2744" s="77"/>
      <c r="I2744" s="108" t="str">
        <f>IF(B2744="","",_xlfn.XLOOKUP(N2744,#REF!,#REF!))</f>
        <v/>
      </c>
      <c r="J2744" s="105" t="str">
        <f>IF(B2744="","",_xlfn.XLOOKUP(N2744,#REF!,芝麻工资表!B:B))</f>
        <v/>
      </c>
      <c r="K2744" s="105" t="str">
        <f t="shared" si="252"/>
        <v/>
      </c>
      <c r="L2744" s="105" t="str">
        <f t="shared" si="253"/>
        <v/>
      </c>
      <c r="M2744" s="105" t="str">
        <f>IF(Q2744="","",_xlfn.XLOOKUP(Q2744,立项!W:W,立项!H:H))</f>
        <v/>
      </c>
      <c r="N2744" s="109" t="str">
        <f t="shared" si="254"/>
        <v/>
      </c>
      <c r="O2744" s="109" t="str">
        <f t="shared" si="255"/>
        <v/>
      </c>
      <c r="P2744" s="110" t="str">
        <f t="shared" si="256"/>
        <v/>
      </c>
      <c r="Q2744" s="114" t="str">
        <f t="shared" si="257"/>
        <v/>
      </c>
      <c r="R2744" s="82"/>
      <c r="S2744" s="81"/>
      <c r="T2744" s="81"/>
      <c r="U2744" s="81"/>
    </row>
    <row r="2745" s="72" customFormat="1" customHeight="1" spans="2:21">
      <c r="B2745" s="73"/>
      <c r="C2745" s="74"/>
      <c r="D2745" s="74"/>
      <c r="E2745" s="74"/>
      <c r="F2745" s="75"/>
      <c r="G2745" s="76"/>
      <c r="H2745" s="77"/>
      <c r="I2745" s="108" t="str">
        <f>IF(B2745="","",_xlfn.XLOOKUP(N2745,#REF!,#REF!))</f>
        <v/>
      </c>
      <c r="J2745" s="105" t="str">
        <f>IF(B2745="","",_xlfn.XLOOKUP(N2745,#REF!,芝麻工资表!B:B))</f>
        <v/>
      </c>
      <c r="K2745" s="105" t="str">
        <f t="shared" si="252"/>
        <v/>
      </c>
      <c r="L2745" s="105" t="str">
        <f t="shared" si="253"/>
        <v/>
      </c>
      <c r="M2745" s="105" t="str">
        <f>IF(Q2745="","",_xlfn.XLOOKUP(Q2745,立项!W:W,立项!H:H))</f>
        <v/>
      </c>
      <c r="N2745" s="109" t="str">
        <f t="shared" si="254"/>
        <v/>
      </c>
      <c r="O2745" s="109" t="str">
        <f t="shared" si="255"/>
        <v/>
      </c>
      <c r="P2745" s="110" t="str">
        <f t="shared" si="256"/>
        <v/>
      </c>
      <c r="Q2745" s="114" t="str">
        <f t="shared" si="257"/>
        <v/>
      </c>
      <c r="R2745" s="82"/>
      <c r="S2745" s="81"/>
      <c r="T2745" s="81"/>
      <c r="U2745" s="81"/>
    </row>
    <row r="2746" s="72" customFormat="1" customHeight="1" spans="2:21">
      <c r="B2746" s="73"/>
      <c r="C2746" s="74"/>
      <c r="D2746" s="74"/>
      <c r="E2746" s="74"/>
      <c r="F2746" s="75"/>
      <c r="G2746" s="76"/>
      <c r="H2746" s="77"/>
      <c r="I2746" s="108" t="str">
        <f>IF(B2746="","",_xlfn.XLOOKUP(N2746,#REF!,#REF!))</f>
        <v/>
      </c>
      <c r="J2746" s="105" t="str">
        <f>IF(B2746="","",_xlfn.XLOOKUP(N2746,#REF!,芝麻工资表!B:B))</f>
        <v/>
      </c>
      <c r="K2746" s="105" t="str">
        <f t="shared" si="252"/>
        <v/>
      </c>
      <c r="L2746" s="105" t="str">
        <f t="shared" si="253"/>
        <v/>
      </c>
      <c r="M2746" s="105" t="str">
        <f>IF(Q2746="","",_xlfn.XLOOKUP(Q2746,立项!W:W,立项!H:H))</f>
        <v/>
      </c>
      <c r="N2746" s="109" t="str">
        <f t="shared" si="254"/>
        <v/>
      </c>
      <c r="O2746" s="109" t="str">
        <f t="shared" si="255"/>
        <v/>
      </c>
      <c r="P2746" s="110" t="str">
        <f t="shared" si="256"/>
        <v/>
      </c>
      <c r="Q2746" s="114" t="str">
        <f t="shared" si="257"/>
        <v/>
      </c>
      <c r="R2746" s="82"/>
      <c r="S2746" s="81"/>
      <c r="T2746" s="81"/>
      <c r="U2746" s="81"/>
    </row>
    <row r="2747" s="72" customFormat="1" customHeight="1" spans="2:21">
      <c r="B2747" s="73"/>
      <c r="C2747" s="74"/>
      <c r="D2747" s="74"/>
      <c r="E2747" s="74"/>
      <c r="F2747" s="75"/>
      <c r="G2747" s="76"/>
      <c r="H2747" s="77"/>
      <c r="I2747" s="108" t="str">
        <f>IF(B2747="","",_xlfn.XLOOKUP(N2747,#REF!,#REF!))</f>
        <v/>
      </c>
      <c r="J2747" s="105" t="str">
        <f>IF(B2747="","",_xlfn.XLOOKUP(N2747,#REF!,芝麻工资表!B:B))</f>
        <v/>
      </c>
      <c r="K2747" s="105" t="str">
        <f t="shared" si="252"/>
        <v/>
      </c>
      <c r="L2747" s="105" t="str">
        <f t="shared" si="253"/>
        <v/>
      </c>
      <c r="M2747" s="105" t="str">
        <f>IF(Q2747="","",_xlfn.XLOOKUP(Q2747,立项!W:W,立项!H:H))</f>
        <v/>
      </c>
      <c r="N2747" s="109" t="str">
        <f t="shared" si="254"/>
        <v/>
      </c>
      <c r="O2747" s="109" t="str">
        <f t="shared" si="255"/>
        <v/>
      </c>
      <c r="P2747" s="110" t="str">
        <f t="shared" si="256"/>
        <v/>
      </c>
      <c r="Q2747" s="114" t="str">
        <f t="shared" si="257"/>
        <v/>
      </c>
      <c r="R2747" s="82"/>
      <c r="S2747" s="81"/>
      <c r="T2747" s="81"/>
      <c r="U2747" s="81"/>
    </row>
    <row r="2748" s="72" customFormat="1" customHeight="1" spans="2:21">
      <c r="B2748" s="73"/>
      <c r="C2748" s="74"/>
      <c r="D2748" s="74"/>
      <c r="E2748" s="74"/>
      <c r="F2748" s="75"/>
      <c r="G2748" s="76"/>
      <c r="H2748" s="77"/>
      <c r="I2748" s="108" t="str">
        <f>IF(B2748="","",_xlfn.XLOOKUP(N2748,#REF!,#REF!))</f>
        <v/>
      </c>
      <c r="J2748" s="105" t="str">
        <f>IF(B2748="","",_xlfn.XLOOKUP(N2748,#REF!,芝麻工资表!B:B))</f>
        <v/>
      </c>
      <c r="K2748" s="105" t="str">
        <f t="shared" si="252"/>
        <v/>
      </c>
      <c r="L2748" s="105" t="str">
        <f t="shared" si="253"/>
        <v/>
      </c>
      <c r="M2748" s="105" t="str">
        <f>IF(Q2748="","",_xlfn.XLOOKUP(Q2748,立项!W:W,立项!H:H))</f>
        <v/>
      </c>
      <c r="N2748" s="109" t="str">
        <f t="shared" si="254"/>
        <v/>
      </c>
      <c r="O2748" s="109" t="str">
        <f t="shared" si="255"/>
        <v/>
      </c>
      <c r="P2748" s="110" t="str">
        <f t="shared" si="256"/>
        <v/>
      </c>
      <c r="Q2748" s="114" t="str">
        <f t="shared" si="257"/>
        <v/>
      </c>
      <c r="R2748" s="82"/>
      <c r="S2748" s="81"/>
      <c r="T2748" s="81"/>
      <c r="U2748" s="81"/>
    </row>
    <row r="2749" s="72" customFormat="1" customHeight="1" spans="2:21">
      <c r="B2749" s="73"/>
      <c r="C2749" s="74"/>
      <c r="D2749" s="74"/>
      <c r="E2749" s="74"/>
      <c r="F2749" s="75"/>
      <c r="G2749" s="76"/>
      <c r="H2749" s="77"/>
      <c r="I2749" s="108" t="str">
        <f>IF(B2749="","",_xlfn.XLOOKUP(N2749,#REF!,#REF!))</f>
        <v/>
      </c>
      <c r="J2749" s="105" t="str">
        <f>IF(B2749="","",_xlfn.XLOOKUP(N2749,#REF!,芝麻工资表!B:B))</f>
        <v/>
      </c>
      <c r="K2749" s="105" t="str">
        <f t="shared" si="252"/>
        <v/>
      </c>
      <c r="L2749" s="105" t="str">
        <f t="shared" si="253"/>
        <v/>
      </c>
      <c r="M2749" s="105" t="str">
        <f>IF(Q2749="","",_xlfn.XLOOKUP(Q2749,立项!W:W,立项!H:H))</f>
        <v/>
      </c>
      <c r="N2749" s="109" t="str">
        <f t="shared" si="254"/>
        <v/>
      </c>
      <c r="O2749" s="109" t="str">
        <f t="shared" si="255"/>
        <v/>
      </c>
      <c r="P2749" s="110" t="str">
        <f t="shared" si="256"/>
        <v/>
      </c>
      <c r="Q2749" s="114" t="str">
        <f t="shared" si="257"/>
        <v/>
      </c>
      <c r="R2749" s="82"/>
      <c r="S2749" s="81"/>
      <c r="T2749" s="81"/>
      <c r="U2749" s="81"/>
    </row>
    <row r="2750" s="72" customFormat="1" customHeight="1" spans="2:21">
      <c r="B2750" s="73"/>
      <c r="C2750" s="74"/>
      <c r="D2750" s="74"/>
      <c r="E2750" s="74"/>
      <c r="F2750" s="75"/>
      <c r="G2750" s="76"/>
      <c r="H2750" s="77"/>
      <c r="I2750" s="108" t="str">
        <f>IF(B2750="","",_xlfn.XLOOKUP(N2750,#REF!,#REF!))</f>
        <v/>
      </c>
      <c r="J2750" s="105" t="str">
        <f>IF(B2750="","",_xlfn.XLOOKUP(N2750,#REF!,芝麻工资表!B:B))</f>
        <v/>
      </c>
      <c r="K2750" s="105" t="str">
        <f t="shared" si="252"/>
        <v/>
      </c>
      <c r="L2750" s="105" t="str">
        <f t="shared" si="253"/>
        <v/>
      </c>
      <c r="M2750" s="105" t="str">
        <f>IF(Q2750="","",_xlfn.XLOOKUP(Q2750,立项!W:W,立项!H:H))</f>
        <v/>
      </c>
      <c r="N2750" s="109" t="str">
        <f t="shared" si="254"/>
        <v/>
      </c>
      <c r="O2750" s="109" t="str">
        <f t="shared" si="255"/>
        <v/>
      </c>
      <c r="P2750" s="110" t="str">
        <f t="shared" si="256"/>
        <v/>
      </c>
      <c r="Q2750" s="114" t="str">
        <f t="shared" si="257"/>
        <v/>
      </c>
      <c r="R2750" s="82"/>
      <c r="S2750" s="81"/>
      <c r="T2750" s="81"/>
      <c r="U2750" s="81"/>
    </row>
    <row r="2751" s="72" customFormat="1" customHeight="1" spans="2:21">
      <c r="B2751" s="73"/>
      <c r="C2751" s="74"/>
      <c r="D2751" s="74"/>
      <c r="E2751" s="74"/>
      <c r="F2751" s="75"/>
      <c r="G2751" s="76"/>
      <c r="H2751" s="77"/>
      <c r="I2751" s="108" t="str">
        <f>IF(B2751="","",_xlfn.XLOOKUP(N2751,#REF!,#REF!))</f>
        <v/>
      </c>
      <c r="J2751" s="105" t="str">
        <f>IF(B2751="","",_xlfn.XLOOKUP(N2751,#REF!,芝麻工资表!B:B))</f>
        <v/>
      </c>
      <c r="K2751" s="105" t="str">
        <f t="shared" si="252"/>
        <v/>
      </c>
      <c r="L2751" s="105" t="str">
        <f t="shared" si="253"/>
        <v/>
      </c>
      <c r="M2751" s="105" t="str">
        <f>IF(Q2751="","",_xlfn.XLOOKUP(Q2751,立项!W:W,立项!H:H))</f>
        <v/>
      </c>
      <c r="N2751" s="109" t="str">
        <f t="shared" si="254"/>
        <v/>
      </c>
      <c r="O2751" s="109" t="str">
        <f t="shared" si="255"/>
        <v/>
      </c>
      <c r="P2751" s="110" t="str">
        <f t="shared" si="256"/>
        <v/>
      </c>
      <c r="Q2751" s="114" t="str">
        <f t="shared" si="257"/>
        <v/>
      </c>
      <c r="R2751" s="82"/>
      <c r="S2751" s="81"/>
      <c r="T2751" s="81"/>
      <c r="U2751" s="81"/>
    </row>
    <row r="2752" s="72" customFormat="1" customHeight="1" spans="2:21">
      <c r="B2752" s="73"/>
      <c r="C2752" s="74"/>
      <c r="D2752" s="74"/>
      <c r="E2752" s="74"/>
      <c r="F2752" s="75"/>
      <c r="G2752" s="76"/>
      <c r="H2752" s="77"/>
      <c r="I2752" s="108" t="str">
        <f>IF(B2752="","",_xlfn.XLOOKUP(N2752,#REF!,#REF!))</f>
        <v/>
      </c>
      <c r="J2752" s="105" t="str">
        <f>IF(B2752="","",_xlfn.XLOOKUP(N2752,#REF!,芝麻工资表!B:B))</f>
        <v/>
      </c>
      <c r="K2752" s="105" t="str">
        <f t="shared" si="252"/>
        <v/>
      </c>
      <c r="L2752" s="105" t="str">
        <f t="shared" si="253"/>
        <v/>
      </c>
      <c r="M2752" s="105" t="str">
        <f>IF(Q2752="","",_xlfn.XLOOKUP(Q2752,立项!W:W,立项!H:H))</f>
        <v/>
      </c>
      <c r="N2752" s="109" t="str">
        <f t="shared" si="254"/>
        <v/>
      </c>
      <c r="O2752" s="109" t="str">
        <f t="shared" si="255"/>
        <v/>
      </c>
      <c r="P2752" s="110" t="str">
        <f t="shared" si="256"/>
        <v/>
      </c>
      <c r="Q2752" s="114" t="str">
        <f t="shared" si="257"/>
        <v/>
      </c>
      <c r="R2752" s="82"/>
      <c r="S2752" s="81"/>
      <c r="T2752" s="81"/>
      <c r="U2752" s="81"/>
    </row>
    <row r="2753" s="72" customFormat="1" customHeight="1" spans="2:21">
      <c r="B2753" s="73"/>
      <c r="C2753" s="74"/>
      <c r="D2753" s="74"/>
      <c r="E2753" s="74"/>
      <c r="F2753" s="75"/>
      <c r="G2753" s="76"/>
      <c r="H2753" s="77"/>
      <c r="I2753" s="108" t="str">
        <f>IF(B2753="","",_xlfn.XLOOKUP(N2753,#REF!,#REF!))</f>
        <v/>
      </c>
      <c r="J2753" s="105" t="str">
        <f>IF(B2753="","",_xlfn.XLOOKUP(N2753,#REF!,芝麻工资表!B:B))</f>
        <v/>
      </c>
      <c r="K2753" s="105" t="str">
        <f t="shared" si="252"/>
        <v/>
      </c>
      <c r="L2753" s="105" t="str">
        <f t="shared" si="253"/>
        <v/>
      </c>
      <c r="M2753" s="105" t="str">
        <f>IF(Q2753="","",_xlfn.XLOOKUP(Q2753,立项!W:W,立项!H:H))</f>
        <v/>
      </c>
      <c r="N2753" s="109" t="str">
        <f t="shared" si="254"/>
        <v/>
      </c>
      <c r="O2753" s="109" t="str">
        <f t="shared" si="255"/>
        <v/>
      </c>
      <c r="P2753" s="110" t="str">
        <f t="shared" si="256"/>
        <v/>
      </c>
      <c r="Q2753" s="114" t="str">
        <f t="shared" si="257"/>
        <v/>
      </c>
      <c r="R2753" s="82"/>
      <c r="S2753" s="81"/>
      <c r="T2753" s="81"/>
      <c r="U2753" s="81"/>
    </row>
    <row r="2754" s="72" customFormat="1" customHeight="1" spans="2:21">
      <c r="B2754" s="73"/>
      <c r="C2754" s="74"/>
      <c r="D2754" s="74"/>
      <c r="E2754" s="74"/>
      <c r="F2754" s="75"/>
      <c r="G2754" s="76"/>
      <c r="H2754" s="77"/>
      <c r="I2754" s="108" t="str">
        <f>IF(B2754="","",_xlfn.XLOOKUP(N2754,#REF!,#REF!))</f>
        <v/>
      </c>
      <c r="J2754" s="105" t="str">
        <f>IF(B2754="","",_xlfn.XLOOKUP(N2754,#REF!,芝麻工资表!B:B))</f>
        <v/>
      </c>
      <c r="K2754" s="105" t="str">
        <f t="shared" ref="K2754:K2817" si="258">IF(F2754="","",F2754-L2754)</f>
        <v/>
      </c>
      <c r="L2754" s="105" t="str">
        <f t="shared" ref="L2754:L2817" si="259">IF(F2754="","",F2754*G2754/(1+G2754))</f>
        <v/>
      </c>
      <c r="M2754" s="105" t="str">
        <f>IF(Q2754="","",_xlfn.XLOOKUP(Q2754,立项!W:W,立项!H:H))</f>
        <v/>
      </c>
      <c r="N2754" s="109" t="str">
        <f t="shared" ref="N2754:N2817" si="260">IF(H2754="","",LEFT(B2754,7))</f>
        <v/>
      </c>
      <c r="O2754" s="109" t="str">
        <f t="shared" ref="O2754:O2817" si="261">IF(H2754="","",MONTH(H2754))</f>
        <v/>
      </c>
      <c r="P2754" s="110" t="str">
        <f t="shared" ref="P2754:P2817" si="262">IF(H2754="","",DAY(H2754))</f>
        <v/>
      </c>
      <c r="Q2754" s="114" t="str">
        <f t="shared" ref="Q2754:Q2817" si="263">IF(B2754="","",MID(B2754,9,16))</f>
        <v/>
      </c>
      <c r="R2754" s="82"/>
      <c r="S2754" s="81"/>
      <c r="T2754" s="81"/>
      <c r="U2754" s="81"/>
    </row>
    <row r="2755" s="72" customFormat="1" customHeight="1" spans="2:21">
      <c r="B2755" s="73"/>
      <c r="C2755" s="74"/>
      <c r="D2755" s="74"/>
      <c r="E2755" s="74"/>
      <c r="F2755" s="75"/>
      <c r="G2755" s="76"/>
      <c r="H2755" s="77"/>
      <c r="I2755" s="108" t="str">
        <f>IF(B2755="","",_xlfn.XLOOKUP(N2755,#REF!,#REF!))</f>
        <v/>
      </c>
      <c r="J2755" s="105" t="str">
        <f>IF(B2755="","",_xlfn.XLOOKUP(N2755,#REF!,芝麻工资表!B:B))</f>
        <v/>
      </c>
      <c r="K2755" s="105" t="str">
        <f t="shared" si="258"/>
        <v/>
      </c>
      <c r="L2755" s="105" t="str">
        <f t="shared" si="259"/>
        <v/>
      </c>
      <c r="M2755" s="105" t="str">
        <f>IF(Q2755="","",_xlfn.XLOOKUP(Q2755,立项!W:W,立项!H:H))</f>
        <v/>
      </c>
      <c r="N2755" s="109" t="str">
        <f t="shared" si="260"/>
        <v/>
      </c>
      <c r="O2755" s="109" t="str">
        <f t="shared" si="261"/>
        <v/>
      </c>
      <c r="P2755" s="110" t="str">
        <f t="shared" si="262"/>
        <v/>
      </c>
      <c r="Q2755" s="114" t="str">
        <f t="shared" si="263"/>
        <v/>
      </c>
      <c r="R2755" s="82"/>
      <c r="S2755" s="81"/>
      <c r="T2755" s="81"/>
      <c r="U2755" s="81"/>
    </row>
    <row r="2756" s="72" customFormat="1" customHeight="1" spans="2:21">
      <c r="B2756" s="73"/>
      <c r="C2756" s="74"/>
      <c r="D2756" s="74"/>
      <c r="E2756" s="74"/>
      <c r="F2756" s="75"/>
      <c r="G2756" s="76"/>
      <c r="H2756" s="77"/>
      <c r="I2756" s="108" t="str">
        <f>IF(B2756="","",_xlfn.XLOOKUP(N2756,#REF!,#REF!))</f>
        <v/>
      </c>
      <c r="J2756" s="105" t="str">
        <f>IF(B2756="","",_xlfn.XLOOKUP(N2756,#REF!,芝麻工资表!B:B))</f>
        <v/>
      </c>
      <c r="K2756" s="105" t="str">
        <f t="shared" si="258"/>
        <v/>
      </c>
      <c r="L2756" s="105" t="str">
        <f t="shared" si="259"/>
        <v/>
      </c>
      <c r="M2756" s="105" t="str">
        <f>IF(Q2756="","",_xlfn.XLOOKUP(Q2756,立项!W:W,立项!H:H))</f>
        <v/>
      </c>
      <c r="N2756" s="109" t="str">
        <f t="shared" si="260"/>
        <v/>
      </c>
      <c r="O2756" s="109" t="str">
        <f t="shared" si="261"/>
        <v/>
      </c>
      <c r="P2756" s="110" t="str">
        <f t="shared" si="262"/>
        <v/>
      </c>
      <c r="Q2756" s="114" t="str">
        <f t="shared" si="263"/>
        <v/>
      </c>
      <c r="R2756" s="82"/>
      <c r="S2756" s="81"/>
      <c r="T2756" s="81"/>
      <c r="U2756" s="81"/>
    </row>
    <row r="2757" s="72" customFormat="1" customHeight="1" spans="2:21">
      <c r="B2757" s="73"/>
      <c r="C2757" s="74"/>
      <c r="D2757" s="74"/>
      <c r="E2757" s="74"/>
      <c r="F2757" s="75"/>
      <c r="G2757" s="76"/>
      <c r="H2757" s="77"/>
      <c r="I2757" s="108" t="str">
        <f>IF(B2757="","",_xlfn.XLOOKUP(N2757,#REF!,#REF!))</f>
        <v/>
      </c>
      <c r="J2757" s="105" t="str">
        <f>IF(B2757="","",_xlfn.XLOOKUP(N2757,#REF!,芝麻工资表!B:B))</f>
        <v/>
      </c>
      <c r="K2757" s="105" t="str">
        <f t="shared" si="258"/>
        <v/>
      </c>
      <c r="L2757" s="105" t="str">
        <f t="shared" si="259"/>
        <v/>
      </c>
      <c r="M2757" s="105" t="str">
        <f>IF(Q2757="","",_xlfn.XLOOKUP(Q2757,立项!W:W,立项!H:H))</f>
        <v/>
      </c>
      <c r="N2757" s="109" t="str">
        <f t="shared" si="260"/>
        <v/>
      </c>
      <c r="O2757" s="109" t="str">
        <f t="shared" si="261"/>
        <v/>
      </c>
      <c r="P2757" s="110" t="str">
        <f t="shared" si="262"/>
        <v/>
      </c>
      <c r="Q2757" s="114" t="str">
        <f t="shared" si="263"/>
        <v/>
      </c>
      <c r="R2757" s="82"/>
      <c r="S2757" s="81"/>
      <c r="T2757" s="81"/>
      <c r="U2757" s="81"/>
    </row>
    <row r="2758" s="72" customFormat="1" customHeight="1" spans="2:21">
      <c r="B2758" s="73"/>
      <c r="C2758" s="74"/>
      <c r="D2758" s="74"/>
      <c r="E2758" s="74"/>
      <c r="F2758" s="75"/>
      <c r="G2758" s="76"/>
      <c r="H2758" s="77"/>
      <c r="I2758" s="108" t="str">
        <f>IF(B2758="","",_xlfn.XLOOKUP(N2758,#REF!,#REF!))</f>
        <v/>
      </c>
      <c r="J2758" s="105" t="str">
        <f>IF(B2758="","",_xlfn.XLOOKUP(N2758,#REF!,芝麻工资表!B:B))</f>
        <v/>
      </c>
      <c r="K2758" s="105" t="str">
        <f t="shared" si="258"/>
        <v/>
      </c>
      <c r="L2758" s="105" t="str">
        <f t="shared" si="259"/>
        <v/>
      </c>
      <c r="M2758" s="105" t="str">
        <f>IF(Q2758="","",_xlfn.XLOOKUP(Q2758,立项!W:W,立项!H:H))</f>
        <v/>
      </c>
      <c r="N2758" s="109" t="str">
        <f t="shared" si="260"/>
        <v/>
      </c>
      <c r="O2758" s="109" t="str">
        <f t="shared" si="261"/>
        <v/>
      </c>
      <c r="P2758" s="110" t="str">
        <f t="shared" si="262"/>
        <v/>
      </c>
      <c r="Q2758" s="114" t="str">
        <f t="shared" si="263"/>
        <v/>
      </c>
      <c r="R2758" s="82"/>
      <c r="S2758" s="81"/>
      <c r="T2758" s="81"/>
      <c r="U2758" s="81"/>
    </row>
    <row r="2759" s="72" customFormat="1" customHeight="1" spans="2:21">
      <c r="B2759" s="73"/>
      <c r="C2759" s="74"/>
      <c r="D2759" s="74"/>
      <c r="E2759" s="74"/>
      <c r="F2759" s="75"/>
      <c r="G2759" s="76"/>
      <c r="H2759" s="77"/>
      <c r="I2759" s="108" t="str">
        <f>IF(B2759="","",_xlfn.XLOOKUP(N2759,#REF!,#REF!))</f>
        <v/>
      </c>
      <c r="J2759" s="105" t="str">
        <f>IF(B2759="","",_xlfn.XLOOKUP(N2759,#REF!,芝麻工资表!B:B))</f>
        <v/>
      </c>
      <c r="K2759" s="105" t="str">
        <f t="shared" si="258"/>
        <v/>
      </c>
      <c r="L2759" s="105" t="str">
        <f t="shared" si="259"/>
        <v/>
      </c>
      <c r="M2759" s="105" t="str">
        <f>IF(Q2759="","",_xlfn.XLOOKUP(Q2759,立项!W:W,立项!H:H))</f>
        <v/>
      </c>
      <c r="N2759" s="109" t="str">
        <f t="shared" si="260"/>
        <v/>
      </c>
      <c r="O2759" s="109" t="str">
        <f t="shared" si="261"/>
        <v/>
      </c>
      <c r="P2759" s="110" t="str">
        <f t="shared" si="262"/>
        <v/>
      </c>
      <c r="Q2759" s="114" t="str">
        <f t="shared" si="263"/>
        <v/>
      </c>
      <c r="R2759" s="82"/>
      <c r="S2759" s="81"/>
      <c r="T2759" s="81"/>
      <c r="U2759" s="81"/>
    </row>
    <row r="2760" s="72" customFormat="1" customHeight="1" spans="2:21">
      <c r="B2760" s="73"/>
      <c r="C2760" s="74"/>
      <c r="D2760" s="74"/>
      <c r="E2760" s="74"/>
      <c r="F2760" s="75"/>
      <c r="G2760" s="76"/>
      <c r="H2760" s="77"/>
      <c r="I2760" s="108" t="str">
        <f>IF(B2760="","",_xlfn.XLOOKUP(N2760,#REF!,#REF!))</f>
        <v/>
      </c>
      <c r="J2760" s="105" t="str">
        <f>IF(B2760="","",_xlfn.XLOOKUP(N2760,#REF!,芝麻工资表!B:B))</f>
        <v/>
      </c>
      <c r="K2760" s="105" t="str">
        <f t="shared" si="258"/>
        <v/>
      </c>
      <c r="L2760" s="105" t="str">
        <f t="shared" si="259"/>
        <v/>
      </c>
      <c r="M2760" s="105" t="str">
        <f>IF(Q2760="","",_xlfn.XLOOKUP(Q2760,立项!W:W,立项!H:H))</f>
        <v/>
      </c>
      <c r="N2760" s="109" t="str">
        <f t="shared" si="260"/>
        <v/>
      </c>
      <c r="O2760" s="109" t="str">
        <f t="shared" si="261"/>
        <v/>
      </c>
      <c r="P2760" s="110" t="str">
        <f t="shared" si="262"/>
        <v/>
      </c>
      <c r="Q2760" s="114" t="str">
        <f t="shared" si="263"/>
        <v/>
      </c>
      <c r="R2760" s="82"/>
      <c r="S2760" s="81"/>
      <c r="T2760" s="81"/>
      <c r="U2760" s="81"/>
    </row>
    <row r="2761" s="72" customFormat="1" customHeight="1" spans="2:21">
      <c r="B2761" s="73"/>
      <c r="C2761" s="74"/>
      <c r="D2761" s="74"/>
      <c r="E2761" s="74"/>
      <c r="F2761" s="75"/>
      <c r="G2761" s="76"/>
      <c r="H2761" s="77"/>
      <c r="I2761" s="108" t="str">
        <f>IF(B2761="","",_xlfn.XLOOKUP(N2761,#REF!,#REF!))</f>
        <v/>
      </c>
      <c r="J2761" s="105" t="str">
        <f>IF(B2761="","",_xlfn.XLOOKUP(N2761,#REF!,芝麻工资表!B:B))</f>
        <v/>
      </c>
      <c r="K2761" s="105" t="str">
        <f t="shared" si="258"/>
        <v/>
      </c>
      <c r="L2761" s="105" t="str">
        <f t="shared" si="259"/>
        <v/>
      </c>
      <c r="M2761" s="105" t="str">
        <f>IF(Q2761="","",_xlfn.XLOOKUP(Q2761,立项!W:W,立项!H:H))</f>
        <v/>
      </c>
      <c r="N2761" s="109" t="str">
        <f t="shared" si="260"/>
        <v/>
      </c>
      <c r="O2761" s="109" t="str">
        <f t="shared" si="261"/>
        <v/>
      </c>
      <c r="P2761" s="110" t="str">
        <f t="shared" si="262"/>
        <v/>
      </c>
      <c r="Q2761" s="114" t="str">
        <f t="shared" si="263"/>
        <v/>
      </c>
      <c r="R2761" s="82"/>
      <c r="S2761" s="81"/>
      <c r="T2761" s="81"/>
      <c r="U2761" s="81"/>
    </row>
    <row r="2762" s="72" customFormat="1" customHeight="1" spans="2:21">
      <c r="B2762" s="73"/>
      <c r="C2762" s="74"/>
      <c r="D2762" s="74"/>
      <c r="E2762" s="74"/>
      <c r="F2762" s="75"/>
      <c r="G2762" s="76"/>
      <c r="H2762" s="77"/>
      <c r="I2762" s="108" t="str">
        <f>IF(B2762="","",_xlfn.XLOOKUP(N2762,#REF!,#REF!))</f>
        <v/>
      </c>
      <c r="J2762" s="105" t="str">
        <f>IF(B2762="","",_xlfn.XLOOKUP(N2762,#REF!,芝麻工资表!B:B))</f>
        <v/>
      </c>
      <c r="K2762" s="105" t="str">
        <f t="shared" si="258"/>
        <v/>
      </c>
      <c r="L2762" s="105" t="str">
        <f t="shared" si="259"/>
        <v/>
      </c>
      <c r="M2762" s="105" t="str">
        <f>IF(Q2762="","",_xlfn.XLOOKUP(Q2762,立项!W:W,立项!H:H))</f>
        <v/>
      </c>
      <c r="N2762" s="109" t="str">
        <f t="shared" si="260"/>
        <v/>
      </c>
      <c r="O2762" s="109" t="str">
        <f t="shared" si="261"/>
        <v/>
      </c>
      <c r="P2762" s="110" t="str">
        <f t="shared" si="262"/>
        <v/>
      </c>
      <c r="Q2762" s="114" t="str">
        <f t="shared" si="263"/>
        <v/>
      </c>
      <c r="R2762" s="82"/>
      <c r="S2762" s="81"/>
      <c r="T2762" s="81"/>
      <c r="U2762" s="81"/>
    </row>
    <row r="2763" s="72" customFormat="1" customHeight="1" spans="2:21">
      <c r="B2763" s="73"/>
      <c r="C2763" s="74"/>
      <c r="D2763" s="74"/>
      <c r="E2763" s="74"/>
      <c r="F2763" s="75"/>
      <c r="G2763" s="76"/>
      <c r="H2763" s="77"/>
      <c r="I2763" s="108" t="str">
        <f>IF(B2763="","",_xlfn.XLOOKUP(N2763,#REF!,#REF!))</f>
        <v/>
      </c>
      <c r="J2763" s="105" t="str">
        <f>IF(B2763="","",_xlfn.XLOOKUP(N2763,#REF!,芝麻工资表!B:B))</f>
        <v/>
      </c>
      <c r="K2763" s="105" t="str">
        <f t="shared" si="258"/>
        <v/>
      </c>
      <c r="L2763" s="105" t="str">
        <f t="shared" si="259"/>
        <v/>
      </c>
      <c r="M2763" s="105" t="str">
        <f>IF(Q2763="","",_xlfn.XLOOKUP(Q2763,立项!W:W,立项!H:H))</f>
        <v/>
      </c>
      <c r="N2763" s="109" t="str">
        <f t="shared" si="260"/>
        <v/>
      </c>
      <c r="O2763" s="109" t="str">
        <f t="shared" si="261"/>
        <v/>
      </c>
      <c r="P2763" s="110" t="str">
        <f t="shared" si="262"/>
        <v/>
      </c>
      <c r="Q2763" s="114" t="str">
        <f t="shared" si="263"/>
        <v/>
      </c>
      <c r="R2763" s="82"/>
      <c r="S2763" s="81"/>
      <c r="T2763" s="81"/>
      <c r="U2763" s="81"/>
    </row>
    <row r="2764" s="72" customFormat="1" customHeight="1" spans="2:21">
      <c r="B2764" s="73"/>
      <c r="C2764" s="74"/>
      <c r="D2764" s="74"/>
      <c r="E2764" s="74"/>
      <c r="F2764" s="75"/>
      <c r="G2764" s="76"/>
      <c r="H2764" s="77"/>
      <c r="I2764" s="108" t="str">
        <f>IF(B2764="","",_xlfn.XLOOKUP(N2764,#REF!,#REF!))</f>
        <v/>
      </c>
      <c r="J2764" s="105" t="str">
        <f>IF(B2764="","",_xlfn.XLOOKUP(N2764,#REF!,芝麻工资表!B:B))</f>
        <v/>
      </c>
      <c r="K2764" s="105" t="str">
        <f t="shared" si="258"/>
        <v/>
      </c>
      <c r="L2764" s="105" t="str">
        <f t="shared" si="259"/>
        <v/>
      </c>
      <c r="M2764" s="105" t="str">
        <f>IF(Q2764="","",_xlfn.XLOOKUP(Q2764,立项!W:W,立项!H:H))</f>
        <v/>
      </c>
      <c r="N2764" s="109" t="str">
        <f t="shared" si="260"/>
        <v/>
      </c>
      <c r="O2764" s="109" t="str">
        <f t="shared" si="261"/>
        <v/>
      </c>
      <c r="P2764" s="110" t="str">
        <f t="shared" si="262"/>
        <v/>
      </c>
      <c r="Q2764" s="114" t="str">
        <f t="shared" si="263"/>
        <v/>
      </c>
      <c r="R2764" s="82"/>
      <c r="S2764" s="81"/>
      <c r="T2764" s="81"/>
      <c r="U2764" s="81"/>
    </row>
    <row r="2765" s="72" customFormat="1" customHeight="1" spans="2:21">
      <c r="B2765" s="73"/>
      <c r="C2765" s="74"/>
      <c r="D2765" s="74"/>
      <c r="E2765" s="74"/>
      <c r="F2765" s="75"/>
      <c r="G2765" s="76"/>
      <c r="H2765" s="77"/>
      <c r="I2765" s="108" t="str">
        <f>IF(B2765="","",_xlfn.XLOOKUP(N2765,#REF!,#REF!))</f>
        <v/>
      </c>
      <c r="J2765" s="105" t="str">
        <f>IF(B2765="","",_xlfn.XLOOKUP(N2765,#REF!,芝麻工资表!B:B))</f>
        <v/>
      </c>
      <c r="K2765" s="105" t="str">
        <f t="shared" si="258"/>
        <v/>
      </c>
      <c r="L2765" s="105" t="str">
        <f t="shared" si="259"/>
        <v/>
      </c>
      <c r="M2765" s="105" t="str">
        <f>IF(Q2765="","",_xlfn.XLOOKUP(Q2765,立项!W:W,立项!H:H))</f>
        <v/>
      </c>
      <c r="N2765" s="109" t="str">
        <f t="shared" si="260"/>
        <v/>
      </c>
      <c r="O2765" s="109" t="str">
        <f t="shared" si="261"/>
        <v/>
      </c>
      <c r="P2765" s="110" t="str">
        <f t="shared" si="262"/>
        <v/>
      </c>
      <c r="Q2765" s="114" t="str">
        <f t="shared" si="263"/>
        <v/>
      </c>
      <c r="R2765" s="82"/>
      <c r="S2765" s="81"/>
      <c r="T2765" s="81"/>
      <c r="U2765" s="81"/>
    </row>
    <row r="2766" s="72" customFormat="1" customHeight="1" spans="2:21">
      <c r="B2766" s="73"/>
      <c r="C2766" s="74"/>
      <c r="D2766" s="74"/>
      <c r="E2766" s="74"/>
      <c r="F2766" s="75"/>
      <c r="G2766" s="76"/>
      <c r="H2766" s="77"/>
      <c r="I2766" s="108" t="str">
        <f>IF(B2766="","",_xlfn.XLOOKUP(N2766,#REF!,#REF!))</f>
        <v/>
      </c>
      <c r="J2766" s="105" t="str">
        <f>IF(B2766="","",_xlfn.XLOOKUP(N2766,#REF!,芝麻工资表!B:B))</f>
        <v/>
      </c>
      <c r="K2766" s="105" t="str">
        <f t="shared" si="258"/>
        <v/>
      </c>
      <c r="L2766" s="105" t="str">
        <f t="shared" si="259"/>
        <v/>
      </c>
      <c r="M2766" s="105" t="str">
        <f>IF(Q2766="","",_xlfn.XLOOKUP(Q2766,立项!W:W,立项!H:H))</f>
        <v/>
      </c>
      <c r="N2766" s="109" t="str">
        <f t="shared" si="260"/>
        <v/>
      </c>
      <c r="O2766" s="109" t="str">
        <f t="shared" si="261"/>
        <v/>
      </c>
      <c r="P2766" s="110" t="str">
        <f t="shared" si="262"/>
        <v/>
      </c>
      <c r="Q2766" s="114" t="str">
        <f t="shared" si="263"/>
        <v/>
      </c>
      <c r="R2766" s="82"/>
      <c r="S2766" s="81"/>
      <c r="T2766" s="81"/>
      <c r="U2766" s="81"/>
    </row>
    <row r="2767" s="72" customFormat="1" customHeight="1" spans="2:21">
      <c r="B2767" s="73"/>
      <c r="C2767" s="74"/>
      <c r="D2767" s="74"/>
      <c r="E2767" s="74"/>
      <c r="F2767" s="75"/>
      <c r="G2767" s="76"/>
      <c r="H2767" s="77"/>
      <c r="I2767" s="108" t="str">
        <f>IF(B2767="","",_xlfn.XLOOKUP(N2767,#REF!,#REF!))</f>
        <v/>
      </c>
      <c r="J2767" s="105" t="str">
        <f>IF(B2767="","",_xlfn.XLOOKUP(N2767,#REF!,芝麻工资表!B:B))</f>
        <v/>
      </c>
      <c r="K2767" s="105" t="str">
        <f t="shared" si="258"/>
        <v/>
      </c>
      <c r="L2767" s="105" t="str">
        <f t="shared" si="259"/>
        <v/>
      </c>
      <c r="M2767" s="105" t="str">
        <f>IF(Q2767="","",_xlfn.XLOOKUP(Q2767,立项!W:W,立项!H:H))</f>
        <v/>
      </c>
      <c r="N2767" s="109" t="str">
        <f t="shared" si="260"/>
        <v/>
      </c>
      <c r="O2767" s="109" t="str">
        <f t="shared" si="261"/>
        <v/>
      </c>
      <c r="P2767" s="110" t="str">
        <f t="shared" si="262"/>
        <v/>
      </c>
      <c r="Q2767" s="114" t="str">
        <f t="shared" si="263"/>
        <v/>
      </c>
      <c r="R2767" s="82"/>
      <c r="S2767" s="81"/>
      <c r="T2767" s="81"/>
      <c r="U2767" s="81"/>
    </row>
    <row r="2768" s="72" customFormat="1" customHeight="1" spans="2:21">
      <c r="B2768" s="73"/>
      <c r="C2768" s="74"/>
      <c r="D2768" s="74"/>
      <c r="E2768" s="74"/>
      <c r="F2768" s="75"/>
      <c r="G2768" s="76"/>
      <c r="H2768" s="77"/>
      <c r="I2768" s="108" t="str">
        <f>IF(B2768="","",_xlfn.XLOOKUP(N2768,#REF!,#REF!))</f>
        <v/>
      </c>
      <c r="J2768" s="105" t="str">
        <f>IF(B2768="","",_xlfn.XLOOKUP(N2768,#REF!,芝麻工资表!B:B))</f>
        <v/>
      </c>
      <c r="K2768" s="105" t="str">
        <f t="shared" si="258"/>
        <v/>
      </c>
      <c r="L2768" s="105" t="str">
        <f t="shared" si="259"/>
        <v/>
      </c>
      <c r="M2768" s="105" t="str">
        <f>IF(Q2768="","",_xlfn.XLOOKUP(Q2768,立项!W:W,立项!H:H))</f>
        <v/>
      </c>
      <c r="N2768" s="109" t="str">
        <f t="shared" si="260"/>
        <v/>
      </c>
      <c r="O2768" s="109" t="str">
        <f t="shared" si="261"/>
        <v/>
      </c>
      <c r="P2768" s="110" t="str">
        <f t="shared" si="262"/>
        <v/>
      </c>
      <c r="Q2768" s="114" t="str">
        <f t="shared" si="263"/>
        <v/>
      </c>
      <c r="R2768" s="82"/>
      <c r="S2768" s="81"/>
      <c r="T2768" s="81"/>
      <c r="U2768" s="81"/>
    </row>
    <row r="2769" s="72" customFormat="1" customHeight="1" spans="2:21">
      <c r="B2769" s="73"/>
      <c r="C2769" s="74"/>
      <c r="D2769" s="74"/>
      <c r="E2769" s="74"/>
      <c r="F2769" s="75"/>
      <c r="G2769" s="76"/>
      <c r="H2769" s="77"/>
      <c r="I2769" s="108" t="str">
        <f>IF(B2769="","",_xlfn.XLOOKUP(N2769,#REF!,#REF!))</f>
        <v/>
      </c>
      <c r="J2769" s="105" t="str">
        <f>IF(B2769="","",_xlfn.XLOOKUP(N2769,#REF!,芝麻工资表!B:B))</f>
        <v/>
      </c>
      <c r="K2769" s="105" t="str">
        <f t="shared" si="258"/>
        <v/>
      </c>
      <c r="L2769" s="105" t="str">
        <f t="shared" si="259"/>
        <v/>
      </c>
      <c r="M2769" s="105" t="str">
        <f>IF(Q2769="","",_xlfn.XLOOKUP(Q2769,立项!W:W,立项!H:H))</f>
        <v/>
      </c>
      <c r="N2769" s="109" t="str">
        <f t="shared" si="260"/>
        <v/>
      </c>
      <c r="O2769" s="109" t="str">
        <f t="shared" si="261"/>
        <v/>
      </c>
      <c r="P2769" s="110" t="str">
        <f t="shared" si="262"/>
        <v/>
      </c>
      <c r="Q2769" s="114" t="str">
        <f t="shared" si="263"/>
        <v/>
      </c>
      <c r="R2769" s="82"/>
      <c r="S2769" s="81"/>
      <c r="T2769" s="81"/>
      <c r="U2769" s="81"/>
    </row>
    <row r="2770" s="72" customFormat="1" customHeight="1" spans="2:21">
      <c r="B2770" s="73"/>
      <c r="C2770" s="74"/>
      <c r="D2770" s="74"/>
      <c r="E2770" s="74"/>
      <c r="F2770" s="75"/>
      <c r="G2770" s="76"/>
      <c r="H2770" s="77"/>
      <c r="I2770" s="108" t="str">
        <f>IF(B2770="","",_xlfn.XLOOKUP(N2770,#REF!,#REF!))</f>
        <v/>
      </c>
      <c r="J2770" s="105" t="str">
        <f>IF(B2770="","",_xlfn.XLOOKUP(N2770,#REF!,芝麻工资表!B:B))</f>
        <v/>
      </c>
      <c r="K2770" s="105" t="str">
        <f t="shared" si="258"/>
        <v/>
      </c>
      <c r="L2770" s="105" t="str">
        <f t="shared" si="259"/>
        <v/>
      </c>
      <c r="M2770" s="105" t="str">
        <f>IF(Q2770="","",_xlfn.XLOOKUP(Q2770,立项!W:W,立项!H:H))</f>
        <v/>
      </c>
      <c r="N2770" s="109" t="str">
        <f t="shared" si="260"/>
        <v/>
      </c>
      <c r="O2770" s="109" t="str">
        <f t="shared" si="261"/>
        <v/>
      </c>
      <c r="P2770" s="110" t="str">
        <f t="shared" si="262"/>
        <v/>
      </c>
      <c r="Q2770" s="114" t="str">
        <f t="shared" si="263"/>
        <v/>
      </c>
      <c r="R2770" s="82"/>
      <c r="S2770" s="81"/>
      <c r="T2770" s="81"/>
      <c r="U2770" s="81"/>
    </row>
    <row r="2771" s="72" customFormat="1" customHeight="1" spans="2:21">
      <c r="B2771" s="73"/>
      <c r="C2771" s="74"/>
      <c r="D2771" s="74"/>
      <c r="E2771" s="74"/>
      <c r="F2771" s="75"/>
      <c r="G2771" s="76"/>
      <c r="H2771" s="77"/>
      <c r="I2771" s="108" t="str">
        <f>IF(B2771="","",_xlfn.XLOOKUP(N2771,#REF!,#REF!))</f>
        <v/>
      </c>
      <c r="J2771" s="105" t="str">
        <f>IF(B2771="","",_xlfn.XLOOKUP(N2771,#REF!,芝麻工资表!B:B))</f>
        <v/>
      </c>
      <c r="K2771" s="105" t="str">
        <f t="shared" si="258"/>
        <v/>
      </c>
      <c r="L2771" s="105" t="str">
        <f t="shared" si="259"/>
        <v/>
      </c>
      <c r="M2771" s="105" t="str">
        <f>IF(Q2771="","",_xlfn.XLOOKUP(Q2771,立项!W:W,立项!H:H))</f>
        <v/>
      </c>
      <c r="N2771" s="109" t="str">
        <f t="shared" si="260"/>
        <v/>
      </c>
      <c r="O2771" s="109" t="str">
        <f t="shared" si="261"/>
        <v/>
      </c>
      <c r="P2771" s="110" t="str">
        <f t="shared" si="262"/>
        <v/>
      </c>
      <c r="Q2771" s="114" t="str">
        <f t="shared" si="263"/>
        <v/>
      </c>
      <c r="R2771" s="82"/>
      <c r="S2771" s="81"/>
      <c r="T2771" s="81"/>
      <c r="U2771" s="81"/>
    </row>
    <row r="2772" s="72" customFormat="1" customHeight="1" spans="2:21">
      <c r="B2772" s="73"/>
      <c r="C2772" s="74"/>
      <c r="D2772" s="74"/>
      <c r="E2772" s="74"/>
      <c r="F2772" s="75"/>
      <c r="G2772" s="76"/>
      <c r="H2772" s="77"/>
      <c r="I2772" s="108" t="str">
        <f>IF(B2772="","",_xlfn.XLOOKUP(N2772,#REF!,#REF!))</f>
        <v/>
      </c>
      <c r="J2772" s="105" t="str">
        <f>IF(B2772="","",_xlfn.XLOOKUP(N2772,#REF!,芝麻工资表!B:B))</f>
        <v/>
      </c>
      <c r="K2772" s="105" t="str">
        <f t="shared" si="258"/>
        <v/>
      </c>
      <c r="L2772" s="105" t="str">
        <f t="shared" si="259"/>
        <v/>
      </c>
      <c r="M2772" s="105" t="str">
        <f>IF(Q2772="","",_xlfn.XLOOKUP(Q2772,立项!W:W,立项!H:H))</f>
        <v/>
      </c>
      <c r="N2772" s="109" t="str">
        <f t="shared" si="260"/>
        <v/>
      </c>
      <c r="O2772" s="109" t="str">
        <f t="shared" si="261"/>
        <v/>
      </c>
      <c r="P2772" s="110" t="str">
        <f t="shared" si="262"/>
        <v/>
      </c>
      <c r="Q2772" s="114" t="str">
        <f t="shared" si="263"/>
        <v/>
      </c>
      <c r="R2772" s="82"/>
      <c r="S2772" s="81"/>
      <c r="T2772" s="81"/>
      <c r="U2772" s="81"/>
    </row>
    <row r="2773" s="72" customFormat="1" customHeight="1" spans="2:21">
      <c r="B2773" s="73"/>
      <c r="C2773" s="74"/>
      <c r="D2773" s="74"/>
      <c r="E2773" s="74"/>
      <c r="F2773" s="75"/>
      <c r="G2773" s="76"/>
      <c r="H2773" s="77"/>
      <c r="I2773" s="108" t="str">
        <f>IF(B2773="","",_xlfn.XLOOKUP(N2773,#REF!,#REF!))</f>
        <v/>
      </c>
      <c r="J2773" s="105" t="str">
        <f>IF(B2773="","",_xlfn.XLOOKUP(N2773,#REF!,芝麻工资表!B:B))</f>
        <v/>
      </c>
      <c r="K2773" s="105" t="str">
        <f t="shared" si="258"/>
        <v/>
      </c>
      <c r="L2773" s="105" t="str">
        <f t="shared" si="259"/>
        <v/>
      </c>
      <c r="M2773" s="105" t="str">
        <f>IF(Q2773="","",_xlfn.XLOOKUP(Q2773,立项!W:W,立项!H:H))</f>
        <v/>
      </c>
      <c r="N2773" s="109" t="str">
        <f t="shared" si="260"/>
        <v/>
      </c>
      <c r="O2773" s="109" t="str">
        <f t="shared" si="261"/>
        <v/>
      </c>
      <c r="P2773" s="110" t="str">
        <f t="shared" si="262"/>
        <v/>
      </c>
      <c r="Q2773" s="114" t="str">
        <f t="shared" si="263"/>
        <v/>
      </c>
      <c r="R2773" s="82"/>
      <c r="S2773" s="81"/>
      <c r="T2773" s="81"/>
      <c r="U2773" s="81"/>
    </row>
    <row r="2774" s="72" customFormat="1" customHeight="1" spans="2:21">
      <c r="B2774" s="73"/>
      <c r="C2774" s="74"/>
      <c r="D2774" s="74"/>
      <c r="E2774" s="74"/>
      <c r="F2774" s="75"/>
      <c r="G2774" s="76"/>
      <c r="H2774" s="77"/>
      <c r="I2774" s="108" t="str">
        <f>IF(B2774="","",_xlfn.XLOOKUP(N2774,#REF!,#REF!))</f>
        <v/>
      </c>
      <c r="J2774" s="105" t="str">
        <f>IF(B2774="","",_xlfn.XLOOKUP(N2774,#REF!,芝麻工资表!B:B))</f>
        <v/>
      </c>
      <c r="K2774" s="105" t="str">
        <f t="shared" si="258"/>
        <v/>
      </c>
      <c r="L2774" s="105" t="str">
        <f t="shared" si="259"/>
        <v/>
      </c>
      <c r="M2774" s="105" t="str">
        <f>IF(Q2774="","",_xlfn.XLOOKUP(Q2774,立项!W:W,立项!H:H))</f>
        <v/>
      </c>
      <c r="N2774" s="109" t="str">
        <f t="shared" si="260"/>
        <v/>
      </c>
      <c r="O2774" s="109" t="str">
        <f t="shared" si="261"/>
        <v/>
      </c>
      <c r="P2774" s="110" t="str">
        <f t="shared" si="262"/>
        <v/>
      </c>
      <c r="Q2774" s="114" t="str">
        <f t="shared" si="263"/>
        <v/>
      </c>
      <c r="R2774" s="82"/>
      <c r="S2774" s="81"/>
      <c r="T2774" s="81"/>
      <c r="U2774" s="81"/>
    </row>
    <row r="2775" s="72" customFormat="1" customHeight="1" spans="2:21">
      <c r="B2775" s="73"/>
      <c r="C2775" s="74"/>
      <c r="D2775" s="74"/>
      <c r="E2775" s="74"/>
      <c r="F2775" s="75"/>
      <c r="G2775" s="76"/>
      <c r="H2775" s="77"/>
      <c r="I2775" s="108" t="str">
        <f>IF(B2775="","",_xlfn.XLOOKUP(N2775,#REF!,#REF!))</f>
        <v/>
      </c>
      <c r="J2775" s="105" t="str">
        <f>IF(B2775="","",_xlfn.XLOOKUP(N2775,#REF!,芝麻工资表!B:B))</f>
        <v/>
      </c>
      <c r="K2775" s="105" t="str">
        <f t="shared" si="258"/>
        <v/>
      </c>
      <c r="L2775" s="105" t="str">
        <f t="shared" si="259"/>
        <v/>
      </c>
      <c r="M2775" s="105" t="str">
        <f>IF(Q2775="","",_xlfn.XLOOKUP(Q2775,立项!W:W,立项!H:H))</f>
        <v/>
      </c>
      <c r="N2775" s="109" t="str">
        <f t="shared" si="260"/>
        <v/>
      </c>
      <c r="O2775" s="109" t="str">
        <f t="shared" si="261"/>
        <v/>
      </c>
      <c r="P2775" s="110" t="str">
        <f t="shared" si="262"/>
        <v/>
      </c>
      <c r="Q2775" s="114" t="str">
        <f t="shared" si="263"/>
        <v/>
      </c>
      <c r="R2775" s="82"/>
      <c r="S2775" s="81"/>
      <c r="T2775" s="81"/>
      <c r="U2775" s="81"/>
    </row>
    <row r="2776" s="72" customFormat="1" customHeight="1" spans="2:21">
      <c r="B2776" s="73"/>
      <c r="C2776" s="74"/>
      <c r="D2776" s="74"/>
      <c r="E2776" s="74"/>
      <c r="F2776" s="75"/>
      <c r="G2776" s="76"/>
      <c r="H2776" s="77"/>
      <c r="I2776" s="108" t="str">
        <f>IF(B2776="","",_xlfn.XLOOKUP(N2776,#REF!,#REF!))</f>
        <v/>
      </c>
      <c r="J2776" s="105" t="str">
        <f>IF(B2776="","",_xlfn.XLOOKUP(N2776,#REF!,芝麻工资表!B:B))</f>
        <v/>
      </c>
      <c r="K2776" s="105" t="str">
        <f t="shared" si="258"/>
        <v/>
      </c>
      <c r="L2776" s="105" t="str">
        <f t="shared" si="259"/>
        <v/>
      </c>
      <c r="M2776" s="105" t="str">
        <f>IF(Q2776="","",_xlfn.XLOOKUP(Q2776,立项!W:W,立项!H:H))</f>
        <v/>
      </c>
      <c r="N2776" s="109" t="str">
        <f t="shared" si="260"/>
        <v/>
      </c>
      <c r="O2776" s="109" t="str">
        <f t="shared" si="261"/>
        <v/>
      </c>
      <c r="P2776" s="110" t="str">
        <f t="shared" si="262"/>
        <v/>
      </c>
      <c r="Q2776" s="114" t="str">
        <f t="shared" si="263"/>
        <v/>
      </c>
      <c r="R2776" s="82"/>
      <c r="S2776" s="81"/>
      <c r="T2776" s="81"/>
      <c r="U2776" s="81"/>
    </row>
    <row r="2777" s="72" customFormat="1" customHeight="1" spans="2:21">
      <c r="B2777" s="73"/>
      <c r="C2777" s="74"/>
      <c r="D2777" s="74"/>
      <c r="E2777" s="74"/>
      <c r="F2777" s="75"/>
      <c r="G2777" s="76"/>
      <c r="H2777" s="77"/>
      <c r="I2777" s="108" t="str">
        <f>IF(B2777="","",_xlfn.XLOOKUP(N2777,#REF!,#REF!))</f>
        <v/>
      </c>
      <c r="J2777" s="105" t="str">
        <f>IF(B2777="","",_xlfn.XLOOKUP(N2777,#REF!,芝麻工资表!B:B))</f>
        <v/>
      </c>
      <c r="K2777" s="105" t="str">
        <f t="shared" si="258"/>
        <v/>
      </c>
      <c r="L2777" s="105" t="str">
        <f t="shared" si="259"/>
        <v/>
      </c>
      <c r="M2777" s="105" t="str">
        <f>IF(Q2777="","",_xlfn.XLOOKUP(Q2777,立项!W:W,立项!H:H))</f>
        <v/>
      </c>
      <c r="N2777" s="109" t="str">
        <f t="shared" si="260"/>
        <v/>
      </c>
      <c r="O2777" s="109" t="str">
        <f t="shared" si="261"/>
        <v/>
      </c>
      <c r="P2777" s="110" t="str">
        <f t="shared" si="262"/>
        <v/>
      </c>
      <c r="Q2777" s="114" t="str">
        <f t="shared" si="263"/>
        <v/>
      </c>
      <c r="R2777" s="82"/>
      <c r="S2777" s="81"/>
      <c r="T2777" s="81"/>
      <c r="U2777" s="81"/>
    </row>
    <row r="2778" s="72" customFormat="1" customHeight="1" spans="2:21">
      <c r="B2778" s="73"/>
      <c r="C2778" s="74"/>
      <c r="D2778" s="74"/>
      <c r="E2778" s="74"/>
      <c r="F2778" s="75"/>
      <c r="G2778" s="76"/>
      <c r="H2778" s="77"/>
      <c r="I2778" s="108" t="str">
        <f>IF(B2778="","",_xlfn.XLOOKUP(N2778,#REF!,#REF!))</f>
        <v/>
      </c>
      <c r="J2778" s="105" t="str">
        <f>IF(B2778="","",_xlfn.XLOOKUP(N2778,#REF!,芝麻工资表!B:B))</f>
        <v/>
      </c>
      <c r="K2778" s="105" t="str">
        <f t="shared" si="258"/>
        <v/>
      </c>
      <c r="L2778" s="105" t="str">
        <f t="shared" si="259"/>
        <v/>
      </c>
      <c r="M2778" s="105" t="str">
        <f>IF(Q2778="","",_xlfn.XLOOKUP(Q2778,立项!W:W,立项!H:H))</f>
        <v/>
      </c>
      <c r="N2778" s="109" t="str">
        <f t="shared" si="260"/>
        <v/>
      </c>
      <c r="O2778" s="109" t="str">
        <f t="shared" si="261"/>
        <v/>
      </c>
      <c r="P2778" s="110" t="str">
        <f t="shared" si="262"/>
        <v/>
      </c>
      <c r="Q2778" s="114" t="str">
        <f t="shared" si="263"/>
        <v/>
      </c>
      <c r="R2778" s="82"/>
      <c r="S2778" s="81"/>
      <c r="T2778" s="81"/>
      <c r="U2778" s="81"/>
    </row>
    <row r="2779" s="72" customFormat="1" customHeight="1" spans="2:21">
      <c r="B2779" s="73"/>
      <c r="C2779" s="74"/>
      <c r="D2779" s="74"/>
      <c r="E2779" s="74"/>
      <c r="F2779" s="75"/>
      <c r="G2779" s="76"/>
      <c r="H2779" s="77"/>
      <c r="I2779" s="108" t="str">
        <f>IF(B2779="","",_xlfn.XLOOKUP(N2779,#REF!,#REF!))</f>
        <v/>
      </c>
      <c r="J2779" s="105" t="str">
        <f>IF(B2779="","",_xlfn.XLOOKUP(N2779,#REF!,芝麻工资表!B:B))</f>
        <v/>
      </c>
      <c r="K2779" s="105" t="str">
        <f t="shared" si="258"/>
        <v/>
      </c>
      <c r="L2779" s="105" t="str">
        <f t="shared" si="259"/>
        <v/>
      </c>
      <c r="M2779" s="105" t="str">
        <f>IF(Q2779="","",_xlfn.XLOOKUP(Q2779,立项!W:W,立项!H:H))</f>
        <v/>
      </c>
      <c r="N2779" s="109" t="str">
        <f t="shared" si="260"/>
        <v/>
      </c>
      <c r="O2779" s="109" t="str">
        <f t="shared" si="261"/>
        <v/>
      </c>
      <c r="P2779" s="110" t="str">
        <f t="shared" si="262"/>
        <v/>
      </c>
      <c r="Q2779" s="114" t="str">
        <f t="shared" si="263"/>
        <v/>
      </c>
      <c r="R2779" s="82"/>
      <c r="S2779" s="81"/>
      <c r="T2779" s="81"/>
      <c r="U2779" s="81"/>
    </row>
    <row r="2780" s="72" customFormat="1" customHeight="1" spans="2:21">
      <c r="B2780" s="73"/>
      <c r="C2780" s="74"/>
      <c r="D2780" s="74"/>
      <c r="E2780" s="74"/>
      <c r="F2780" s="75"/>
      <c r="G2780" s="76"/>
      <c r="H2780" s="77"/>
      <c r="I2780" s="108" t="str">
        <f>IF(B2780="","",_xlfn.XLOOKUP(N2780,#REF!,#REF!))</f>
        <v/>
      </c>
      <c r="J2780" s="105" t="str">
        <f>IF(B2780="","",_xlfn.XLOOKUP(N2780,#REF!,芝麻工资表!B:B))</f>
        <v/>
      </c>
      <c r="K2780" s="105" t="str">
        <f t="shared" si="258"/>
        <v/>
      </c>
      <c r="L2780" s="105" t="str">
        <f t="shared" si="259"/>
        <v/>
      </c>
      <c r="M2780" s="105" t="str">
        <f>IF(Q2780="","",_xlfn.XLOOKUP(Q2780,立项!W:W,立项!H:H))</f>
        <v/>
      </c>
      <c r="N2780" s="109" t="str">
        <f t="shared" si="260"/>
        <v/>
      </c>
      <c r="O2780" s="109" t="str">
        <f t="shared" si="261"/>
        <v/>
      </c>
      <c r="P2780" s="110" t="str">
        <f t="shared" si="262"/>
        <v/>
      </c>
      <c r="Q2780" s="114" t="str">
        <f t="shared" si="263"/>
        <v/>
      </c>
      <c r="R2780" s="82"/>
      <c r="S2780" s="81"/>
      <c r="T2780" s="81"/>
      <c r="U2780" s="81"/>
    </row>
    <row r="2781" s="72" customFormat="1" customHeight="1" spans="2:21">
      <c r="B2781" s="73"/>
      <c r="C2781" s="74"/>
      <c r="D2781" s="74"/>
      <c r="E2781" s="74"/>
      <c r="F2781" s="75"/>
      <c r="G2781" s="76"/>
      <c r="H2781" s="77"/>
      <c r="I2781" s="108" t="str">
        <f>IF(B2781="","",_xlfn.XLOOKUP(N2781,#REF!,#REF!))</f>
        <v/>
      </c>
      <c r="J2781" s="105" t="str">
        <f>IF(B2781="","",_xlfn.XLOOKUP(N2781,#REF!,芝麻工资表!B:B))</f>
        <v/>
      </c>
      <c r="K2781" s="105" t="str">
        <f t="shared" si="258"/>
        <v/>
      </c>
      <c r="L2781" s="105" t="str">
        <f t="shared" si="259"/>
        <v/>
      </c>
      <c r="M2781" s="105" t="str">
        <f>IF(Q2781="","",_xlfn.XLOOKUP(Q2781,立项!W:W,立项!H:H))</f>
        <v/>
      </c>
      <c r="N2781" s="109" t="str">
        <f t="shared" si="260"/>
        <v/>
      </c>
      <c r="O2781" s="109" t="str">
        <f t="shared" si="261"/>
        <v/>
      </c>
      <c r="P2781" s="110" t="str">
        <f t="shared" si="262"/>
        <v/>
      </c>
      <c r="Q2781" s="114" t="str">
        <f t="shared" si="263"/>
        <v/>
      </c>
      <c r="R2781" s="82"/>
      <c r="S2781" s="81"/>
      <c r="T2781" s="81"/>
      <c r="U2781" s="81"/>
    </row>
    <row r="2782" s="72" customFormat="1" customHeight="1" spans="2:21">
      <c r="B2782" s="73"/>
      <c r="C2782" s="74"/>
      <c r="D2782" s="74"/>
      <c r="E2782" s="74"/>
      <c r="F2782" s="75"/>
      <c r="G2782" s="76"/>
      <c r="H2782" s="77"/>
      <c r="I2782" s="108" t="str">
        <f>IF(B2782="","",_xlfn.XLOOKUP(N2782,#REF!,#REF!))</f>
        <v/>
      </c>
      <c r="J2782" s="105" t="str">
        <f>IF(B2782="","",_xlfn.XLOOKUP(N2782,#REF!,芝麻工资表!B:B))</f>
        <v/>
      </c>
      <c r="K2782" s="105" t="str">
        <f t="shared" si="258"/>
        <v/>
      </c>
      <c r="L2782" s="105" t="str">
        <f t="shared" si="259"/>
        <v/>
      </c>
      <c r="M2782" s="105" t="str">
        <f>IF(Q2782="","",_xlfn.XLOOKUP(Q2782,立项!W:W,立项!H:H))</f>
        <v/>
      </c>
      <c r="N2782" s="109" t="str">
        <f t="shared" si="260"/>
        <v/>
      </c>
      <c r="O2782" s="109" t="str">
        <f t="shared" si="261"/>
        <v/>
      </c>
      <c r="P2782" s="110" t="str">
        <f t="shared" si="262"/>
        <v/>
      </c>
      <c r="Q2782" s="114" t="str">
        <f t="shared" si="263"/>
        <v/>
      </c>
      <c r="R2782" s="82"/>
      <c r="S2782" s="81"/>
      <c r="T2782" s="81"/>
      <c r="U2782" s="81"/>
    </row>
    <row r="2783" s="72" customFormat="1" customHeight="1" spans="2:21">
      <c r="B2783" s="73"/>
      <c r="C2783" s="74"/>
      <c r="D2783" s="74"/>
      <c r="E2783" s="74"/>
      <c r="F2783" s="75"/>
      <c r="G2783" s="76"/>
      <c r="H2783" s="77"/>
      <c r="I2783" s="108" t="str">
        <f>IF(B2783="","",_xlfn.XLOOKUP(N2783,#REF!,#REF!))</f>
        <v/>
      </c>
      <c r="J2783" s="105" t="str">
        <f>IF(B2783="","",_xlfn.XLOOKUP(N2783,#REF!,芝麻工资表!B:B))</f>
        <v/>
      </c>
      <c r="K2783" s="105" t="str">
        <f t="shared" si="258"/>
        <v/>
      </c>
      <c r="L2783" s="105" t="str">
        <f t="shared" si="259"/>
        <v/>
      </c>
      <c r="M2783" s="105" t="str">
        <f>IF(Q2783="","",_xlfn.XLOOKUP(Q2783,立项!W:W,立项!H:H))</f>
        <v/>
      </c>
      <c r="N2783" s="109" t="str">
        <f t="shared" si="260"/>
        <v/>
      </c>
      <c r="O2783" s="109" t="str">
        <f t="shared" si="261"/>
        <v/>
      </c>
      <c r="P2783" s="110" t="str">
        <f t="shared" si="262"/>
        <v/>
      </c>
      <c r="Q2783" s="114" t="str">
        <f t="shared" si="263"/>
        <v/>
      </c>
      <c r="R2783" s="82"/>
      <c r="S2783" s="81"/>
      <c r="T2783" s="81"/>
      <c r="U2783" s="81"/>
    </row>
    <row r="2784" s="72" customFormat="1" customHeight="1" spans="2:21">
      <c r="B2784" s="73"/>
      <c r="C2784" s="74"/>
      <c r="D2784" s="74"/>
      <c r="E2784" s="74"/>
      <c r="F2784" s="75"/>
      <c r="G2784" s="76"/>
      <c r="H2784" s="77"/>
      <c r="I2784" s="108" t="str">
        <f>IF(B2784="","",_xlfn.XLOOKUP(N2784,#REF!,#REF!))</f>
        <v/>
      </c>
      <c r="J2784" s="105" t="str">
        <f>IF(B2784="","",_xlfn.XLOOKUP(N2784,#REF!,芝麻工资表!B:B))</f>
        <v/>
      </c>
      <c r="K2784" s="105" t="str">
        <f t="shared" si="258"/>
        <v/>
      </c>
      <c r="L2784" s="105" t="str">
        <f t="shared" si="259"/>
        <v/>
      </c>
      <c r="M2784" s="105" t="str">
        <f>IF(Q2784="","",_xlfn.XLOOKUP(Q2784,立项!W:W,立项!H:H))</f>
        <v/>
      </c>
      <c r="N2784" s="109" t="str">
        <f t="shared" si="260"/>
        <v/>
      </c>
      <c r="O2784" s="109" t="str">
        <f t="shared" si="261"/>
        <v/>
      </c>
      <c r="P2784" s="110" t="str">
        <f t="shared" si="262"/>
        <v/>
      </c>
      <c r="Q2784" s="114" t="str">
        <f t="shared" si="263"/>
        <v/>
      </c>
      <c r="R2784" s="82"/>
      <c r="S2784" s="81"/>
      <c r="T2784" s="81"/>
      <c r="U2784" s="81"/>
    </row>
    <row r="2785" s="72" customFormat="1" customHeight="1" spans="2:21">
      <c r="B2785" s="73"/>
      <c r="C2785" s="74"/>
      <c r="D2785" s="74"/>
      <c r="E2785" s="74"/>
      <c r="F2785" s="75"/>
      <c r="G2785" s="76"/>
      <c r="H2785" s="77"/>
      <c r="I2785" s="108" t="str">
        <f>IF(B2785="","",_xlfn.XLOOKUP(N2785,#REF!,#REF!))</f>
        <v/>
      </c>
      <c r="J2785" s="105" t="str">
        <f>IF(B2785="","",_xlfn.XLOOKUP(N2785,#REF!,芝麻工资表!B:B))</f>
        <v/>
      </c>
      <c r="K2785" s="105" t="str">
        <f t="shared" si="258"/>
        <v/>
      </c>
      <c r="L2785" s="105" t="str">
        <f t="shared" si="259"/>
        <v/>
      </c>
      <c r="M2785" s="105" t="str">
        <f>IF(Q2785="","",_xlfn.XLOOKUP(Q2785,立项!W:W,立项!H:H))</f>
        <v/>
      </c>
      <c r="N2785" s="109" t="str">
        <f t="shared" si="260"/>
        <v/>
      </c>
      <c r="O2785" s="109" t="str">
        <f t="shared" si="261"/>
        <v/>
      </c>
      <c r="P2785" s="110" t="str">
        <f t="shared" si="262"/>
        <v/>
      </c>
      <c r="Q2785" s="114" t="str">
        <f t="shared" si="263"/>
        <v/>
      </c>
      <c r="R2785" s="82"/>
      <c r="S2785" s="81"/>
      <c r="T2785" s="81"/>
      <c r="U2785" s="81"/>
    </row>
    <row r="2786" s="72" customFormat="1" customHeight="1" spans="2:21">
      <c r="B2786" s="73"/>
      <c r="C2786" s="74"/>
      <c r="D2786" s="74"/>
      <c r="E2786" s="74"/>
      <c r="F2786" s="75"/>
      <c r="G2786" s="76"/>
      <c r="H2786" s="77"/>
      <c r="I2786" s="108" t="str">
        <f>IF(B2786="","",_xlfn.XLOOKUP(N2786,#REF!,#REF!))</f>
        <v/>
      </c>
      <c r="J2786" s="105" t="str">
        <f>IF(B2786="","",_xlfn.XLOOKUP(N2786,#REF!,芝麻工资表!B:B))</f>
        <v/>
      </c>
      <c r="K2786" s="105" t="str">
        <f t="shared" si="258"/>
        <v/>
      </c>
      <c r="L2786" s="105" t="str">
        <f t="shared" si="259"/>
        <v/>
      </c>
      <c r="M2786" s="105" t="str">
        <f>IF(Q2786="","",_xlfn.XLOOKUP(Q2786,立项!W:W,立项!H:H))</f>
        <v/>
      </c>
      <c r="N2786" s="109" t="str">
        <f t="shared" si="260"/>
        <v/>
      </c>
      <c r="O2786" s="109" t="str">
        <f t="shared" si="261"/>
        <v/>
      </c>
      <c r="P2786" s="110" t="str">
        <f t="shared" si="262"/>
        <v/>
      </c>
      <c r="Q2786" s="114" t="str">
        <f t="shared" si="263"/>
        <v/>
      </c>
      <c r="R2786" s="82"/>
      <c r="S2786" s="81"/>
      <c r="T2786" s="81"/>
      <c r="U2786" s="81"/>
    </row>
    <row r="2787" s="72" customFormat="1" customHeight="1" spans="2:21">
      <c r="B2787" s="73"/>
      <c r="C2787" s="74"/>
      <c r="D2787" s="74"/>
      <c r="E2787" s="74"/>
      <c r="F2787" s="75"/>
      <c r="G2787" s="76"/>
      <c r="H2787" s="77"/>
      <c r="I2787" s="108" t="str">
        <f>IF(B2787="","",_xlfn.XLOOKUP(N2787,#REF!,#REF!))</f>
        <v/>
      </c>
      <c r="J2787" s="105" t="str">
        <f>IF(B2787="","",_xlfn.XLOOKUP(N2787,#REF!,芝麻工资表!B:B))</f>
        <v/>
      </c>
      <c r="K2787" s="105" t="str">
        <f t="shared" si="258"/>
        <v/>
      </c>
      <c r="L2787" s="105" t="str">
        <f t="shared" si="259"/>
        <v/>
      </c>
      <c r="M2787" s="105" t="str">
        <f>IF(Q2787="","",_xlfn.XLOOKUP(Q2787,立项!W:W,立项!H:H))</f>
        <v/>
      </c>
      <c r="N2787" s="109" t="str">
        <f t="shared" si="260"/>
        <v/>
      </c>
      <c r="O2787" s="109" t="str">
        <f t="shared" si="261"/>
        <v/>
      </c>
      <c r="P2787" s="110" t="str">
        <f t="shared" si="262"/>
        <v/>
      </c>
      <c r="Q2787" s="114" t="str">
        <f t="shared" si="263"/>
        <v/>
      </c>
      <c r="R2787" s="82"/>
      <c r="S2787" s="81"/>
      <c r="T2787" s="81"/>
      <c r="U2787" s="81"/>
    </row>
    <row r="2788" s="72" customFormat="1" customHeight="1" spans="2:21">
      <c r="B2788" s="73"/>
      <c r="C2788" s="74"/>
      <c r="D2788" s="74"/>
      <c r="E2788" s="74"/>
      <c r="F2788" s="75"/>
      <c r="G2788" s="76"/>
      <c r="H2788" s="77"/>
      <c r="I2788" s="108" t="str">
        <f>IF(B2788="","",_xlfn.XLOOKUP(N2788,#REF!,#REF!))</f>
        <v/>
      </c>
      <c r="J2788" s="105" t="str">
        <f>IF(B2788="","",_xlfn.XLOOKUP(N2788,#REF!,芝麻工资表!B:B))</f>
        <v/>
      </c>
      <c r="K2788" s="105" t="str">
        <f t="shared" si="258"/>
        <v/>
      </c>
      <c r="L2788" s="105" t="str">
        <f t="shared" si="259"/>
        <v/>
      </c>
      <c r="M2788" s="105" t="str">
        <f>IF(Q2788="","",_xlfn.XLOOKUP(Q2788,立项!W:W,立项!H:H))</f>
        <v/>
      </c>
      <c r="N2788" s="109" t="str">
        <f t="shared" si="260"/>
        <v/>
      </c>
      <c r="O2788" s="109" t="str">
        <f t="shared" si="261"/>
        <v/>
      </c>
      <c r="P2788" s="110" t="str">
        <f t="shared" si="262"/>
        <v/>
      </c>
      <c r="Q2788" s="114" t="str">
        <f t="shared" si="263"/>
        <v/>
      </c>
      <c r="R2788" s="82"/>
      <c r="S2788" s="81"/>
      <c r="T2788" s="81"/>
      <c r="U2788" s="81"/>
    </row>
    <row r="2789" s="72" customFormat="1" customHeight="1" spans="2:21">
      <c r="B2789" s="73"/>
      <c r="C2789" s="74"/>
      <c r="D2789" s="74"/>
      <c r="E2789" s="74"/>
      <c r="F2789" s="75"/>
      <c r="G2789" s="76"/>
      <c r="H2789" s="77"/>
      <c r="I2789" s="108" t="str">
        <f>IF(B2789="","",_xlfn.XLOOKUP(N2789,#REF!,#REF!))</f>
        <v/>
      </c>
      <c r="J2789" s="105" t="str">
        <f>IF(B2789="","",_xlfn.XLOOKUP(N2789,#REF!,芝麻工资表!B:B))</f>
        <v/>
      </c>
      <c r="K2789" s="105" t="str">
        <f t="shared" si="258"/>
        <v/>
      </c>
      <c r="L2789" s="105" t="str">
        <f t="shared" si="259"/>
        <v/>
      </c>
      <c r="M2789" s="105" t="str">
        <f>IF(Q2789="","",_xlfn.XLOOKUP(Q2789,立项!W:W,立项!H:H))</f>
        <v/>
      </c>
      <c r="N2789" s="109" t="str">
        <f t="shared" si="260"/>
        <v/>
      </c>
      <c r="O2789" s="109" t="str">
        <f t="shared" si="261"/>
        <v/>
      </c>
      <c r="P2789" s="110" t="str">
        <f t="shared" si="262"/>
        <v/>
      </c>
      <c r="Q2789" s="114" t="str">
        <f t="shared" si="263"/>
        <v/>
      </c>
      <c r="R2789" s="82"/>
      <c r="S2789" s="81"/>
      <c r="T2789" s="81"/>
      <c r="U2789" s="81"/>
    </row>
    <row r="2790" s="72" customFormat="1" customHeight="1" spans="2:21">
      <c r="B2790" s="73"/>
      <c r="C2790" s="74"/>
      <c r="D2790" s="74"/>
      <c r="E2790" s="74"/>
      <c r="F2790" s="75"/>
      <c r="G2790" s="76"/>
      <c r="H2790" s="77"/>
      <c r="I2790" s="108" t="str">
        <f>IF(B2790="","",_xlfn.XLOOKUP(N2790,#REF!,#REF!))</f>
        <v/>
      </c>
      <c r="J2790" s="105" t="str">
        <f>IF(B2790="","",_xlfn.XLOOKUP(N2790,#REF!,芝麻工资表!B:B))</f>
        <v/>
      </c>
      <c r="K2790" s="105" t="str">
        <f t="shared" si="258"/>
        <v/>
      </c>
      <c r="L2790" s="105" t="str">
        <f t="shared" si="259"/>
        <v/>
      </c>
      <c r="M2790" s="105" t="str">
        <f>IF(Q2790="","",_xlfn.XLOOKUP(Q2790,立项!W:W,立项!H:H))</f>
        <v/>
      </c>
      <c r="N2790" s="109" t="str">
        <f t="shared" si="260"/>
        <v/>
      </c>
      <c r="O2790" s="109" t="str">
        <f t="shared" si="261"/>
        <v/>
      </c>
      <c r="P2790" s="110" t="str">
        <f t="shared" si="262"/>
        <v/>
      </c>
      <c r="Q2790" s="114" t="str">
        <f t="shared" si="263"/>
        <v/>
      </c>
      <c r="R2790" s="82"/>
      <c r="S2790" s="81"/>
      <c r="T2790" s="81"/>
      <c r="U2790" s="81"/>
    </row>
    <row r="2791" s="72" customFormat="1" customHeight="1" spans="2:21">
      <c r="B2791" s="73"/>
      <c r="C2791" s="74"/>
      <c r="D2791" s="74"/>
      <c r="E2791" s="74"/>
      <c r="F2791" s="75"/>
      <c r="G2791" s="76"/>
      <c r="H2791" s="77"/>
      <c r="I2791" s="108" t="str">
        <f>IF(B2791="","",_xlfn.XLOOKUP(N2791,#REF!,#REF!))</f>
        <v/>
      </c>
      <c r="J2791" s="105" t="str">
        <f>IF(B2791="","",_xlfn.XLOOKUP(N2791,#REF!,芝麻工资表!B:B))</f>
        <v/>
      </c>
      <c r="K2791" s="105" t="str">
        <f t="shared" si="258"/>
        <v/>
      </c>
      <c r="L2791" s="105" t="str">
        <f t="shared" si="259"/>
        <v/>
      </c>
      <c r="M2791" s="105" t="str">
        <f>IF(Q2791="","",_xlfn.XLOOKUP(Q2791,立项!W:W,立项!H:H))</f>
        <v/>
      </c>
      <c r="N2791" s="109" t="str">
        <f t="shared" si="260"/>
        <v/>
      </c>
      <c r="O2791" s="109" t="str">
        <f t="shared" si="261"/>
        <v/>
      </c>
      <c r="P2791" s="110" t="str">
        <f t="shared" si="262"/>
        <v/>
      </c>
      <c r="Q2791" s="114" t="str">
        <f t="shared" si="263"/>
        <v/>
      </c>
      <c r="R2791" s="82"/>
      <c r="S2791" s="81"/>
      <c r="T2791" s="81"/>
      <c r="U2791" s="81"/>
    </row>
    <row r="2792" s="72" customFormat="1" customHeight="1" spans="2:21">
      <c r="B2792" s="73"/>
      <c r="C2792" s="74"/>
      <c r="D2792" s="74"/>
      <c r="E2792" s="74"/>
      <c r="F2792" s="75"/>
      <c r="G2792" s="76"/>
      <c r="H2792" s="77"/>
      <c r="I2792" s="108" t="str">
        <f>IF(B2792="","",_xlfn.XLOOKUP(N2792,#REF!,#REF!))</f>
        <v/>
      </c>
      <c r="J2792" s="105" t="str">
        <f>IF(B2792="","",_xlfn.XLOOKUP(N2792,#REF!,芝麻工资表!B:B))</f>
        <v/>
      </c>
      <c r="K2792" s="105" t="str">
        <f t="shared" si="258"/>
        <v/>
      </c>
      <c r="L2792" s="105" t="str">
        <f t="shared" si="259"/>
        <v/>
      </c>
      <c r="M2792" s="105" t="str">
        <f>IF(Q2792="","",_xlfn.XLOOKUP(Q2792,立项!W:W,立项!H:H))</f>
        <v/>
      </c>
      <c r="N2792" s="109" t="str">
        <f t="shared" si="260"/>
        <v/>
      </c>
      <c r="O2792" s="109" t="str">
        <f t="shared" si="261"/>
        <v/>
      </c>
      <c r="P2792" s="110" t="str">
        <f t="shared" si="262"/>
        <v/>
      </c>
      <c r="Q2792" s="114" t="str">
        <f t="shared" si="263"/>
        <v/>
      </c>
      <c r="R2792" s="82"/>
      <c r="S2792" s="81"/>
      <c r="T2792" s="81"/>
      <c r="U2792" s="81"/>
    </row>
    <row r="2793" s="72" customFormat="1" customHeight="1" spans="2:21">
      <c r="B2793" s="73"/>
      <c r="C2793" s="74"/>
      <c r="D2793" s="74"/>
      <c r="E2793" s="74"/>
      <c r="F2793" s="75"/>
      <c r="G2793" s="76"/>
      <c r="H2793" s="77"/>
      <c r="I2793" s="108" t="str">
        <f>IF(B2793="","",_xlfn.XLOOKUP(N2793,#REF!,#REF!))</f>
        <v/>
      </c>
      <c r="J2793" s="105" t="str">
        <f>IF(B2793="","",_xlfn.XLOOKUP(N2793,#REF!,芝麻工资表!B:B))</f>
        <v/>
      </c>
      <c r="K2793" s="105" t="str">
        <f t="shared" si="258"/>
        <v/>
      </c>
      <c r="L2793" s="105" t="str">
        <f t="shared" si="259"/>
        <v/>
      </c>
      <c r="M2793" s="105" t="str">
        <f>IF(Q2793="","",_xlfn.XLOOKUP(Q2793,立项!W:W,立项!H:H))</f>
        <v/>
      </c>
      <c r="N2793" s="109" t="str">
        <f t="shared" si="260"/>
        <v/>
      </c>
      <c r="O2793" s="109" t="str">
        <f t="shared" si="261"/>
        <v/>
      </c>
      <c r="P2793" s="110" t="str">
        <f t="shared" si="262"/>
        <v/>
      </c>
      <c r="Q2793" s="114" t="str">
        <f t="shared" si="263"/>
        <v/>
      </c>
      <c r="R2793" s="82"/>
      <c r="S2793" s="81"/>
      <c r="T2793" s="81"/>
      <c r="U2793" s="81"/>
    </row>
    <row r="2794" s="72" customFormat="1" customHeight="1" spans="2:21">
      <c r="B2794" s="73"/>
      <c r="C2794" s="74"/>
      <c r="D2794" s="74"/>
      <c r="E2794" s="74"/>
      <c r="F2794" s="75"/>
      <c r="G2794" s="76"/>
      <c r="H2794" s="77"/>
      <c r="I2794" s="108" t="str">
        <f>IF(B2794="","",_xlfn.XLOOKUP(N2794,#REF!,#REF!))</f>
        <v/>
      </c>
      <c r="J2794" s="105" t="str">
        <f>IF(B2794="","",_xlfn.XLOOKUP(N2794,#REF!,芝麻工资表!B:B))</f>
        <v/>
      </c>
      <c r="K2794" s="105" t="str">
        <f t="shared" si="258"/>
        <v/>
      </c>
      <c r="L2794" s="105" t="str">
        <f t="shared" si="259"/>
        <v/>
      </c>
      <c r="M2794" s="105" t="str">
        <f>IF(Q2794="","",_xlfn.XLOOKUP(Q2794,立项!W:W,立项!H:H))</f>
        <v/>
      </c>
      <c r="N2794" s="109" t="str">
        <f t="shared" si="260"/>
        <v/>
      </c>
      <c r="O2794" s="109" t="str">
        <f t="shared" si="261"/>
        <v/>
      </c>
      <c r="P2794" s="110" t="str">
        <f t="shared" si="262"/>
        <v/>
      </c>
      <c r="Q2794" s="114" t="str">
        <f t="shared" si="263"/>
        <v/>
      </c>
      <c r="R2794" s="82"/>
      <c r="S2794" s="81"/>
      <c r="T2794" s="81"/>
      <c r="U2794" s="81"/>
    </row>
    <row r="2795" s="72" customFormat="1" customHeight="1" spans="2:21">
      <c r="B2795" s="73"/>
      <c r="C2795" s="74"/>
      <c r="D2795" s="74"/>
      <c r="E2795" s="74"/>
      <c r="F2795" s="75"/>
      <c r="G2795" s="76"/>
      <c r="H2795" s="77"/>
      <c r="I2795" s="108" t="str">
        <f>IF(B2795="","",_xlfn.XLOOKUP(N2795,#REF!,#REF!))</f>
        <v/>
      </c>
      <c r="J2795" s="105" t="str">
        <f>IF(B2795="","",_xlfn.XLOOKUP(N2795,#REF!,芝麻工资表!B:B))</f>
        <v/>
      </c>
      <c r="K2795" s="105" t="str">
        <f t="shared" si="258"/>
        <v/>
      </c>
      <c r="L2795" s="105" t="str">
        <f t="shared" si="259"/>
        <v/>
      </c>
      <c r="M2795" s="105" t="str">
        <f>IF(Q2795="","",_xlfn.XLOOKUP(Q2795,立项!W:W,立项!H:H))</f>
        <v/>
      </c>
      <c r="N2795" s="109" t="str">
        <f t="shared" si="260"/>
        <v/>
      </c>
      <c r="O2795" s="109" t="str">
        <f t="shared" si="261"/>
        <v/>
      </c>
      <c r="P2795" s="110" t="str">
        <f t="shared" si="262"/>
        <v/>
      </c>
      <c r="Q2795" s="114" t="str">
        <f t="shared" si="263"/>
        <v/>
      </c>
      <c r="R2795" s="82"/>
      <c r="S2795" s="81"/>
      <c r="T2795" s="81"/>
      <c r="U2795" s="81"/>
    </row>
    <row r="2796" s="72" customFormat="1" customHeight="1" spans="2:21">
      <c r="B2796" s="73"/>
      <c r="C2796" s="74"/>
      <c r="D2796" s="74"/>
      <c r="E2796" s="74"/>
      <c r="F2796" s="75"/>
      <c r="G2796" s="76"/>
      <c r="H2796" s="77"/>
      <c r="I2796" s="108" t="str">
        <f>IF(B2796="","",_xlfn.XLOOKUP(N2796,#REF!,#REF!))</f>
        <v/>
      </c>
      <c r="J2796" s="105" t="str">
        <f>IF(B2796="","",_xlfn.XLOOKUP(N2796,#REF!,芝麻工资表!B:B))</f>
        <v/>
      </c>
      <c r="K2796" s="105" t="str">
        <f t="shared" si="258"/>
        <v/>
      </c>
      <c r="L2796" s="105" t="str">
        <f t="shared" si="259"/>
        <v/>
      </c>
      <c r="M2796" s="105" t="str">
        <f>IF(Q2796="","",_xlfn.XLOOKUP(Q2796,立项!W:W,立项!H:H))</f>
        <v/>
      </c>
      <c r="N2796" s="109" t="str">
        <f t="shared" si="260"/>
        <v/>
      </c>
      <c r="O2796" s="109" t="str">
        <f t="shared" si="261"/>
        <v/>
      </c>
      <c r="P2796" s="110" t="str">
        <f t="shared" si="262"/>
        <v/>
      </c>
      <c r="Q2796" s="114" t="str">
        <f t="shared" si="263"/>
        <v/>
      </c>
      <c r="R2796" s="82"/>
      <c r="S2796" s="81"/>
      <c r="T2796" s="81"/>
      <c r="U2796" s="81"/>
    </row>
    <row r="2797" s="72" customFormat="1" customHeight="1" spans="2:21">
      <c r="B2797" s="73"/>
      <c r="C2797" s="74"/>
      <c r="D2797" s="74"/>
      <c r="E2797" s="74"/>
      <c r="F2797" s="75"/>
      <c r="G2797" s="76"/>
      <c r="H2797" s="77"/>
      <c r="I2797" s="108" t="str">
        <f>IF(B2797="","",_xlfn.XLOOKUP(N2797,#REF!,#REF!))</f>
        <v/>
      </c>
      <c r="J2797" s="105" t="str">
        <f>IF(B2797="","",_xlfn.XLOOKUP(N2797,#REF!,芝麻工资表!B:B))</f>
        <v/>
      </c>
      <c r="K2797" s="105" t="str">
        <f t="shared" si="258"/>
        <v/>
      </c>
      <c r="L2797" s="105" t="str">
        <f t="shared" si="259"/>
        <v/>
      </c>
      <c r="M2797" s="105" t="str">
        <f>IF(Q2797="","",_xlfn.XLOOKUP(Q2797,立项!W:W,立项!H:H))</f>
        <v/>
      </c>
      <c r="N2797" s="109" t="str">
        <f t="shared" si="260"/>
        <v/>
      </c>
      <c r="O2797" s="109" t="str">
        <f t="shared" si="261"/>
        <v/>
      </c>
      <c r="P2797" s="110" t="str">
        <f t="shared" si="262"/>
        <v/>
      </c>
      <c r="Q2797" s="114" t="str">
        <f t="shared" si="263"/>
        <v/>
      </c>
      <c r="R2797" s="82"/>
      <c r="S2797" s="81"/>
      <c r="T2797" s="81"/>
      <c r="U2797" s="81"/>
    </row>
    <row r="2798" s="72" customFormat="1" customHeight="1" spans="2:21">
      <c r="B2798" s="73"/>
      <c r="C2798" s="74"/>
      <c r="D2798" s="74"/>
      <c r="E2798" s="74"/>
      <c r="F2798" s="75"/>
      <c r="G2798" s="76"/>
      <c r="H2798" s="77"/>
      <c r="I2798" s="108" t="str">
        <f>IF(B2798="","",_xlfn.XLOOKUP(N2798,#REF!,#REF!))</f>
        <v/>
      </c>
      <c r="J2798" s="105" t="str">
        <f>IF(B2798="","",_xlfn.XLOOKUP(N2798,#REF!,芝麻工资表!B:B))</f>
        <v/>
      </c>
      <c r="K2798" s="105" t="str">
        <f t="shared" si="258"/>
        <v/>
      </c>
      <c r="L2798" s="105" t="str">
        <f t="shared" si="259"/>
        <v/>
      </c>
      <c r="M2798" s="105" t="str">
        <f>IF(Q2798="","",_xlfn.XLOOKUP(Q2798,立项!W:W,立项!H:H))</f>
        <v/>
      </c>
      <c r="N2798" s="109" t="str">
        <f t="shared" si="260"/>
        <v/>
      </c>
      <c r="O2798" s="109" t="str">
        <f t="shared" si="261"/>
        <v/>
      </c>
      <c r="P2798" s="110" t="str">
        <f t="shared" si="262"/>
        <v/>
      </c>
      <c r="Q2798" s="114" t="str">
        <f t="shared" si="263"/>
        <v/>
      </c>
      <c r="R2798" s="82"/>
      <c r="S2798" s="81"/>
      <c r="T2798" s="81"/>
      <c r="U2798" s="81"/>
    </row>
    <row r="2799" s="72" customFormat="1" customHeight="1" spans="2:21">
      <c r="B2799" s="73"/>
      <c r="C2799" s="74"/>
      <c r="D2799" s="74"/>
      <c r="E2799" s="74"/>
      <c r="F2799" s="75"/>
      <c r="G2799" s="76"/>
      <c r="H2799" s="77"/>
      <c r="I2799" s="108" t="str">
        <f>IF(B2799="","",_xlfn.XLOOKUP(N2799,#REF!,#REF!))</f>
        <v/>
      </c>
      <c r="J2799" s="105" t="str">
        <f>IF(B2799="","",_xlfn.XLOOKUP(N2799,#REF!,芝麻工资表!B:B))</f>
        <v/>
      </c>
      <c r="K2799" s="105" t="str">
        <f t="shared" si="258"/>
        <v/>
      </c>
      <c r="L2799" s="105" t="str">
        <f t="shared" si="259"/>
        <v/>
      </c>
      <c r="M2799" s="105" t="str">
        <f>IF(Q2799="","",_xlfn.XLOOKUP(Q2799,立项!W:W,立项!H:H))</f>
        <v/>
      </c>
      <c r="N2799" s="109" t="str">
        <f t="shared" si="260"/>
        <v/>
      </c>
      <c r="O2799" s="109" t="str">
        <f t="shared" si="261"/>
        <v/>
      </c>
      <c r="P2799" s="110" t="str">
        <f t="shared" si="262"/>
        <v/>
      </c>
      <c r="Q2799" s="114" t="str">
        <f t="shared" si="263"/>
        <v/>
      </c>
      <c r="R2799" s="82"/>
      <c r="S2799" s="81"/>
      <c r="T2799" s="81"/>
      <c r="U2799" s="81"/>
    </row>
    <row r="2800" s="72" customFormat="1" customHeight="1" spans="2:21">
      <c r="B2800" s="73"/>
      <c r="C2800" s="74"/>
      <c r="D2800" s="74"/>
      <c r="E2800" s="74"/>
      <c r="F2800" s="75"/>
      <c r="G2800" s="76"/>
      <c r="H2800" s="77"/>
      <c r="I2800" s="108" t="str">
        <f>IF(B2800="","",_xlfn.XLOOKUP(N2800,#REF!,#REF!))</f>
        <v/>
      </c>
      <c r="J2800" s="105" t="str">
        <f>IF(B2800="","",_xlfn.XLOOKUP(N2800,#REF!,芝麻工资表!B:B))</f>
        <v/>
      </c>
      <c r="K2800" s="105" t="str">
        <f t="shared" si="258"/>
        <v/>
      </c>
      <c r="L2800" s="105" t="str">
        <f t="shared" si="259"/>
        <v/>
      </c>
      <c r="M2800" s="105" t="str">
        <f>IF(Q2800="","",_xlfn.XLOOKUP(Q2800,立项!W:W,立项!H:H))</f>
        <v/>
      </c>
      <c r="N2800" s="109" t="str">
        <f t="shared" si="260"/>
        <v/>
      </c>
      <c r="O2800" s="109" t="str">
        <f t="shared" si="261"/>
        <v/>
      </c>
      <c r="P2800" s="110" t="str">
        <f t="shared" si="262"/>
        <v/>
      </c>
      <c r="Q2800" s="114" t="str">
        <f t="shared" si="263"/>
        <v/>
      </c>
      <c r="R2800" s="82"/>
      <c r="S2800" s="81"/>
      <c r="T2800" s="81"/>
      <c r="U2800" s="81"/>
    </row>
    <row r="2801" s="72" customFormat="1" customHeight="1" spans="2:21">
      <c r="B2801" s="73"/>
      <c r="C2801" s="74"/>
      <c r="D2801" s="74"/>
      <c r="E2801" s="74"/>
      <c r="F2801" s="75"/>
      <c r="G2801" s="76"/>
      <c r="H2801" s="77"/>
      <c r="I2801" s="108" t="str">
        <f>IF(B2801="","",_xlfn.XLOOKUP(N2801,#REF!,#REF!))</f>
        <v/>
      </c>
      <c r="J2801" s="105" t="str">
        <f>IF(B2801="","",_xlfn.XLOOKUP(N2801,#REF!,芝麻工资表!B:B))</f>
        <v/>
      </c>
      <c r="K2801" s="105" t="str">
        <f t="shared" si="258"/>
        <v/>
      </c>
      <c r="L2801" s="105" t="str">
        <f t="shared" si="259"/>
        <v/>
      </c>
      <c r="M2801" s="105" t="str">
        <f>IF(Q2801="","",_xlfn.XLOOKUP(Q2801,立项!W:W,立项!H:H))</f>
        <v/>
      </c>
      <c r="N2801" s="109" t="str">
        <f t="shared" si="260"/>
        <v/>
      </c>
      <c r="O2801" s="109" t="str">
        <f t="shared" si="261"/>
        <v/>
      </c>
      <c r="P2801" s="110" t="str">
        <f t="shared" si="262"/>
        <v/>
      </c>
      <c r="Q2801" s="114" t="str">
        <f t="shared" si="263"/>
        <v/>
      </c>
      <c r="R2801" s="82"/>
      <c r="S2801" s="81"/>
      <c r="T2801" s="81"/>
      <c r="U2801" s="81"/>
    </row>
    <row r="2802" s="72" customFormat="1" customHeight="1" spans="2:21">
      <c r="B2802" s="73"/>
      <c r="C2802" s="74"/>
      <c r="D2802" s="74"/>
      <c r="E2802" s="74"/>
      <c r="F2802" s="75"/>
      <c r="G2802" s="76"/>
      <c r="H2802" s="77"/>
      <c r="I2802" s="108" t="str">
        <f>IF(B2802="","",_xlfn.XLOOKUP(N2802,#REF!,#REF!))</f>
        <v/>
      </c>
      <c r="J2802" s="105" t="str">
        <f>IF(B2802="","",_xlfn.XLOOKUP(N2802,#REF!,芝麻工资表!B:B))</f>
        <v/>
      </c>
      <c r="K2802" s="105" t="str">
        <f t="shared" si="258"/>
        <v/>
      </c>
      <c r="L2802" s="105" t="str">
        <f t="shared" si="259"/>
        <v/>
      </c>
      <c r="M2802" s="105" t="str">
        <f>IF(Q2802="","",_xlfn.XLOOKUP(Q2802,立项!W:W,立项!H:H))</f>
        <v/>
      </c>
      <c r="N2802" s="109" t="str">
        <f t="shared" si="260"/>
        <v/>
      </c>
      <c r="O2802" s="109" t="str">
        <f t="shared" si="261"/>
        <v/>
      </c>
      <c r="P2802" s="110" t="str">
        <f t="shared" si="262"/>
        <v/>
      </c>
      <c r="Q2802" s="114" t="str">
        <f t="shared" si="263"/>
        <v/>
      </c>
      <c r="R2802" s="82"/>
      <c r="S2802" s="81"/>
      <c r="T2802" s="81"/>
      <c r="U2802" s="81"/>
    </row>
    <row r="2803" s="72" customFormat="1" customHeight="1" spans="2:21">
      <c r="B2803" s="73"/>
      <c r="C2803" s="74"/>
      <c r="D2803" s="74"/>
      <c r="E2803" s="74"/>
      <c r="F2803" s="75"/>
      <c r="G2803" s="76"/>
      <c r="H2803" s="77"/>
      <c r="I2803" s="108" t="str">
        <f>IF(B2803="","",_xlfn.XLOOKUP(N2803,#REF!,#REF!))</f>
        <v/>
      </c>
      <c r="J2803" s="105" t="str">
        <f>IF(B2803="","",_xlfn.XLOOKUP(N2803,#REF!,芝麻工资表!B:B))</f>
        <v/>
      </c>
      <c r="K2803" s="105" t="str">
        <f t="shared" si="258"/>
        <v/>
      </c>
      <c r="L2803" s="105" t="str">
        <f t="shared" si="259"/>
        <v/>
      </c>
      <c r="M2803" s="105" t="str">
        <f>IF(Q2803="","",_xlfn.XLOOKUP(Q2803,立项!W:W,立项!H:H))</f>
        <v/>
      </c>
      <c r="N2803" s="109" t="str">
        <f t="shared" si="260"/>
        <v/>
      </c>
      <c r="O2803" s="109" t="str">
        <f t="shared" si="261"/>
        <v/>
      </c>
      <c r="P2803" s="110" t="str">
        <f t="shared" si="262"/>
        <v/>
      </c>
      <c r="Q2803" s="114" t="str">
        <f t="shared" si="263"/>
        <v/>
      </c>
      <c r="R2803" s="82"/>
      <c r="S2803" s="81"/>
      <c r="T2803" s="81"/>
      <c r="U2803" s="81"/>
    </row>
    <row r="2804" s="72" customFormat="1" customHeight="1" spans="2:21">
      <c r="B2804" s="73"/>
      <c r="C2804" s="74"/>
      <c r="D2804" s="74"/>
      <c r="E2804" s="74"/>
      <c r="F2804" s="75"/>
      <c r="G2804" s="76"/>
      <c r="H2804" s="77"/>
      <c r="I2804" s="108" t="str">
        <f>IF(B2804="","",_xlfn.XLOOKUP(N2804,#REF!,#REF!))</f>
        <v/>
      </c>
      <c r="J2804" s="105" t="str">
        <f>IF(B2804="","",_xlfn.XLOOKUP(N2804,#REF!,芝麻工资表!B:B))</f>
        <v/>
      </c>
      <c r="K2804" s="105" t="str">
        <f t="shared" si="258"/>
        <v/>
      </c>
      <c r="L2804" s="105" t="str">
        <f t="shared" si="259"/>
        <v/>
      </c>
      <c r="M2804" s="105" t="str">
        <f>IF(Q2804="","",_xlfn.XLOOKUP(Q2804,立项!W:W,立项!H:H))</f>
        <v/>
      </c>
      <c r="N2804" s="109" t="str">
        <f t="shared" si="260"/>
        <v/>
      </c>
      <c r="O2804" s="109" t="str">
        <f t="shared" si="261"/>
        <v/>
      </c>
      <c r="P2804" s="110" t="str">
        <f t="shared" si="262"/>
        <v/>
      </c>
      <c r="Q2804" s="114" t="str">
        <f t="shared" si="263"/>
        <v/>
      </c>
      <c r="R2804" s="82"/>
      <c r="S2804" s="81"/>
      <c r="T2804" s="81"/>
      <c r="U2804" s="81"/>
    </row>
    <row r="2805" s="72" customFormat="1" customHeight="1" spans="2:21">
      <c r="B2805" s="73"/>
      <c r="C2805" s="74"/>
      <c r="D2805" s="74"/>
      <c r="E2805" s="74"/>
      <c r="F2805" s="75"/>
      <c r="G2805" s="76"/>
      <c r="H2805" s="77"/>
      <c r="I2805" s="108" t="str">
        <f>IF(B2805="","",_xlfn.XLOOKUP(N2805,#REF!,#REF!))</f>
        <v/>
      </c>
      <c r="J2805" s="105" t="str">
        <f>IF(B2805="","",_xlfn.XLOOKUP(N2805,#REF!,芝麻工资表!B:B))</f>
        <v/>
      </c>
      <c r="K2805" s="105" t="str">
        <f t="shared" si="258"/>
        <v/>
      </c>
      <c r="L2805" s="105" t="str">
        <f t="shared" si="259"/>
        <v/>
      </c>
      <c r="M2805" s="105" t="str">
        <f>IF(Q2805="","",_xlfn.XLOOKUP(Q2805,立项!W:W,立项!H:H))</f>
        <v/>
      </c>
      <c r="N2805" s="109" t="str">
        <f t="shared" si="260"/>
        <v/>
      </c>
      <c r="O2805" s="109" t="str">
        <f t="shared" si="261"/>
        <v/>
      </c>
      <c r="P2805" s="110" t="str">
        <f t="shared" si="262"/>
        <v/>
      </c>
      <c r="Q2805" s="114" t="str">
        <f t="shared" si="263"/>
        <v/>
      </c>
      <c r="R2805" s="82"/>
      <c r="S2805" s="81"/>
      <c r="T2805" s="81"/>
      <c r="U2805" s="81"/>
    </row>
    <row r="2806" s="72" customFormat="1" customHeight="1" spans="2:21">
      <c r="B2806" s="73"/>
      <c r="C2806" s="74"/>
      <c r="D2806" s="74"/>
      <c r="E2806" s="74"/>
      <c r="F2806" s="75"/>
      <c r="G2806" s="76"/>
      <c r="H2806" s="77"/>
      <c r="I2806" s="108" t="str">
        <f>IF(B2806="","",_xlfn.XLOOKUP(N2806,#REF!,#REF!))</f>
        <v/>
      </c>
      <c r="J2806" s="105" t="str">
        <f>IF(B2806="","",_xlfn.XLOOKUP(N2806,#REF!,芝麻工资表!B:B))</f>
        <v/>
      </c>
      <c r="K2806" s="105" t="str">
        <f t="shared" si="258"/>
        <v/>
      </c>
      <c r="L2806" s="105" t="str">
        <f t="shared" si="259"/>
        <v/>
      </c>
      <c r="M2806" s="105" t="str">
        <f>IF(Q2806="","",_xlfn.XLOOKUP(Q2806,立项!W:W,立项!H:H))</f>
        <v/>
      </c>
      <c r="N2806" s="109" t="str">
        <f t="shared" si="260"/>
        <v/>
      </c>
      <c r="O2806" s="109" t="str">
        <f t="shared" si="261"/>
        <v/>
      </c>
      <c r="P2806" s="110" t="str">
        <f t="shared" si="262"/>
        <v/>
      </c>
      <c r="Q2806" s="114" t="str">
        <f t="shared" si="263"/>
        <v/>
      </c>
      <c r="R2806" s="82"/>
      <c r="S2806" s="81"/>
      <c r="T2806" s="81"/>
      <c r="U2806" s="81"/>
    </row>
    <row r="2807" s="72" customFormat="1" customHeight="1" spans="2:21">
      <c r="B2807" s="73"/>
      <c r="C2807" s="74"/>
      <c r="D2807" s="74"/>
      <c r="E2807" s="74"/>
      <c r="F2807" s="75"/>
      <c r="G2807" s="76"/>
      <c r="H2807" s="77"/>
      <c r="I2807" s="108" t="str">
        <f>IF(B2807="","",_xlfn.XLOOKUP(N2807,#REF!,#REF!))</f>
        <v/>
      </c>
      <c r="J2807" s="105" t="str">
        <f>IF(B2807="","",_xlfn.XLOOKUP(N2807,#REF!,芝麻工资表!B:B))</f>
        <v/>
      </c>
      <c r="K2807" s="105" t="str">
        <f t="shared" si="258"/>
        <v/>
      </c>
      <c r="L2807" s="105" t="str">
        <f t="shared" si="259"/>
        <v/>
      </c>
      <c r="M2807" s="105" t="str">
        <f>IF(Q2807="","",_xlfn.XLOOKUP(Q2807,立项!W:W,立项!H:H))</f>
        <v/>
      </c>
      <c r="N2807" s="109" t="str">
        <f t="shared" si="260"/>
        <v/>
      </c>
      <c r="O2807" s="109" t="str">
        <f t="shared" si="261"/>
        <v/>
      </c>
      <c r="P2807" s="110" t="str">
        <f t="shared" si="262"/>
        <v/>
      </c>
      <c r="Q2807" s="114" t="str">
        <f t="shared" si="263"/>
        <v/>
      </c>
      <c r="R2807" s="82"/>
      <c r="S2807" s="81"/>
      <c r="T2807" s="81"/>
      <c r="U2807" s="81"/>
    </row>
    <row r="2808" s="72" customFormat="1" customHeight="1" spans="2:21">
      <c r="B2808" s="73"/>
      <c r="C2808" s="74"/>
      <c r="D2808" s="74"/>
      <c r="E2808" s="74"/>
      <c r="F2808" s="75"/>
      <c r="G2808" s="76"/>
      <c r="H2808" s="77"/>
      <c r="I2808" s="108" t="str">
        <f>IF(B2808="","",_xlfn.XLOOKUP(N2808,#REF!,#REF!))</f>
        <v/>
      </c>
      <c r="J2808" s="105" t="str">
        <f>IF(B2808="","",_xlfn.XLOOKUP(N2808,#REF!,芝麻工资表!B:B))</f>
        <v/>
      </c>
      <c r="K2808" s="105" t="str">
        <f t="shared" si="258"/>
        <v/>
      </c>
      <c r="L2808" s="105" t="str">
        <f t="shared" si="259"/>
        <v/>
      </c>
      <c r="M2808" s="105" t="str">
        <f>IF(Q2808="","",_xlfn.XLOOKUP(Q2808,立项!W:W,立项!H:H))</f>
        <v/>
      </c>
      <c r="N2808" s="109" t="str">
        <f t="shared" si="260"/>
        <v/>
      </c>
      <c r="O2808" s="109" t="str">
        <f t="shared" si="261"/>
        <v/>
      </c>
      <c r="P2808" s="110" t="str">
        <f t="shared" si="262"/>
        <v/>
      </c>
      <c r="Q2808" s="114" t="str">
        <f t="shared" si="263"/>
        <v/>
      </c>
      <c r="R2808" s="82"/>
      <c r="S2808" s="81"/>
      <c r="T2808" s="81"/>
      <c r="U2808" s="81"/>
    </row>
    <row r="2809" s="72" customFormat="1" customHeight="1" spans="2:21">
      <c r="B2809" s="73"/>
      <c r="C2809" s="74"/>
      <c r="D2809" s="74"/>
      <c r="E2809" s="74"/>
      <c r="F2809" s="75"/>
      <c r="G2809" s="76"/>
      <c r="H2809" s="77"/>
      <c r="I2809" s="108" t="str">
        <f>IF(B2809="","",_xlfn.XLOOKUP(N2809,#REF!,#REF!))</f>
        <v/>
      </c>
      <c r="J2809" s="105" t="str">
        <f>IF(B2809="","",_xlfn.XLOOKUP(N2809,#REF!,芝麻工资表!B:B))</f>
        <v/>
      </c>
      <c r="K2809" s="105" t="str">
        <f t="shared" si="258"/>
        <v/>
      </c>
      <c r="L2809" s="105" t="str">
        <f t="shared" si="259"/>
        <v/>
      </c>
      <c r="M2809" s="105" t="str">
        <f>IF(Q2809="","",_xlfn.XLOOKUP(Q2809,立项!W:W,立项!H:H))</f>
        <v/>
      </c>
      <c r="N2809" s="109" t="str">
        <f t="shared" si="260"/>
        <v/>
      </c>
      <c r="O2809" s="109" t="str">
        <f t="shared" si="261"/>
        <v/>
      </c>
      <c r="P2809" s="110" t="str">
        <f t="shared" si="262"/>
        <v/>
      </c>
      <c r="Q2809" s="114" t="str">
        <f t="shared" si="263"/>
        <v/>
      </c>
      <c r="R2809" s="82"/>
      <c r="S2809" s="81"/>
      <c r="T2809" s="81"/>
      <c r="U2809" s="81"/>
    </row>
    <row r="2810" s="72" customFormat="1" customHeight="1" spans="2:21">
      <c r="B2810" s="73"/>
      <c r="C2810" s="74"/>
      <c r="D2810" s="74"/>
      <c r="E2810" s="74"/>
      <c r="F2810" s="75"/>
      <c r="G2810" s="76"/>
      <c r="H2810" s="77"/>
      <c r="I2810" s="108" t="str">
        <f>IF(B2810="","",_xlfn.XLOOKUP(N2810,#REF!,#REF!))</f>
        <v/>
      </c>
      <c r="J2810" s="105" t="str">
        <f>IF(B2810="","",_xlfn.XLOOKUP(N2810,#REF!,芝麻工资表!B:B))</f>
        <v/>
      </c>
      <c r="K2810" s="105" t="str">
        <f t="shared" si="258"/>
        <v/>
      </c>
      <c r="L2810" s="105" t="str">
        <f t="shared" si="259"/>
        <v/>
      </c>
      <c r="M2810" s="105" t="str">
        <f>IF(Q2810="","",_xlfn.XLOOKUP(Q2810,立项!W:W,立项!H:H))</f>
        <v/>
      </c>
      <c r="N2810" s="109" t="str">
        <f t="shared" si="260"/>
        <v/>
      </c>
      <c r="O2810" s="109" t="str">
        <f t="shared" si="261"/>
        <v/>
      </c>
      <c r="P2810" s="110" t="str">
        <f t="shared" si="262"/>
        <v/>
      </c>
      <c r="Q2810" s="114" t="str">
        <f t="shared" si="263"/>
        <v/>
      </c>
      <c r="R2810" s="82"/>
      <c r="S2810" s="81"/>
      <c r="T2810" s="81"/>
      <c r="U2810" s="81"/>
    </row>
    <row r="2811" s="72" customFormat="1" customHeight="1" spans="2:21">
      <c r="B2811" s="73"/>
      <c r="C2811" s="74"/>
      <c r="D2811" s="74"/>
      <c r="E2811" s="74"/>
      <c r="F2811" s="75"/>
      <c r="G2811" s="76"/>
      <c r="H2811" s="77"/>
      <c r="I2811" s="108" t="str">
        <f>IF(B2811="","",_xlfn.XLOOKUP(N2811,#REF!,#REF!))</f>
        <v/>
      </c>
      <c r="J2811" s="105" t="str">
        <f>IF(B2811="","",_xlfn.XLOOKUP(N2811,#REF!,芝麻工资表!B:B))</f>
        <v/>
      </c>
      <c r="K2811" s="105" t="str">
        <f t="shared" si="258"/>
        <v/>
      </c>
      <c r="L2811" s="105" t="str">
        <f t="shared" si="259"/>
        <v/>
      </c>
      <c r="M2811" s="105" t="str">
        <f>IF(Q2811="","",_xlfn.XLOOKUP(Q2811,立项!W:W,立项!H:H))</f>
        <v/>
      </c>
      <c r="N2811" s="109" t="str">
        <f t="shared" si="260"/>
        <v/>
      </c>
      <c r="O2811" s="109" t="str">
        <f t="shared" si="261"/>
        <v/>
      </c>
      <c r="P2811" s="110" t="str">
        <f t="shared" si="262"/>
        <v/>
      </c>
      <c r="Q2811" s="114" t="str">
        <f t="shared" si="263"/>
        <v/>
      </c>
      <c r="R2811" s="82"/>
      <c r="S2811" s="81"/>
      <c r="T2811" s="81"/>
      <c r="U2811" s="81"/>
    </row>
    <row r="2812" s="72" customFormat="1" customHeight="1" spans="2:21">
      <c r="B2812" s="73"/>
      <c r="C2812" s="74"/>
      <c r="D2812" s="74"/>
      <c r="E2812" s="74"/>
      <c r="F2812" s="75"/>
      <c r="G2812" s="76"/>
      <c r="H2812" s="77"/>
      <c r="I2812" s="108" t="str">
        <f>IF(B2812="","",_xlfn.XLOOKUP(N2812,#REF!,#REF!))</f>
        <v/>
      </c>
      <c r="J2812" s="105" t="str">
        <f>IF(B2812="","",_xlfn.XLOOKUP(N2812,#REF!,芝麻工资表!B:B))</f>
        <v/>
      </c>
      <c r="K2812" s="105" t="str">
        <f t="shared" si="258"/>
        <v/>
      </c>
      <c r="L2812" s="105" t="str">
        <f t="shared" si="259"/>
        <v/>
      </c>
      <c r="M2812" s="105" t="str">
        <f>IF(Q2812="","",_xlfn.XLOOKUP(Q2812,立项!W:W,立项!H:H))</f>
        <v/>
      </c>
      <c r="N2812" s="109" t="str">
        <f t="shared" si="260"/>
        <v/>
      </c>
      <c r="O2812" s="109" t="str">
        <f t="shared" si="261"/>
        <v/>
      </c>
      <c r="P2812" s="110" t="str">
        <f t="shared" si="262"/>
        <v/>
      </c>
      <c r="Q2812" s="114" t="str">
        <f t="shared" si="263"/>
        <v/>
      </c>
      <c r="R2812" s="82"/>
      <c r="S2812" s="81"/>
      <c r="T2812" s="81"/>
      <c r="U2812" s="81"/>
    </row>
    <row r="2813" s="72" customFormat="1" customHeight="1" spans="2:21">
      <c r="B2813" s="73"/>
      <c r="C2813" s="74"/>
      <c r="D2813" s="74"/>
      <c r="E2813" s="74"/>
      <c r="F2813" s="75"/>
      <c r="G2813" s="76"/>
      <c r="H2813" s="77"/>
      <c r="I2813" s="108" t="str">
        <f>IF(B2813="","",_xlfn.XLOOKUP(N2813,#REF!,#REF!))</f>
        <v/>
      </c>
      <c r="J2813" s="105" t="str">
        <f>IF(B2813="","",_xlfn.XLOOKUP(N2813,#REF!,芝麻工资表!B:B))</f>
        <v/>
      </c>
      <c r="K2813" s="105" t="str">
        <f t="shared" si="258"/>
        <v/>
      </c>
      <c r="L2813" s="105" t="str">
        <f t="shared" si="259"/>
        <v/>
      </c>
      <c r="M2813" s="105" t="str">
        <f>IF(Q2813="","",_xlfn.XLOOKUP(Q2813,立项!W:W,立项!H:H))</f>
        <v/>
      </c>
      <c r="N2813" s="109" t="str">
        <f t="shared" si="260"/>
        <v/>
      </c>
      <c r="O2813" s="109" t="str">
        <f t="shared" si="261"/>
        <v/>
      </c>
      <c r="P2813" s="110" t="str">
        <f t="shared" si="262"/>
        <v/>
      </c>
      <c r="Q2813" s="114" t="str">
        <f t="shared" si="263"/>
        <v/>
      </c>
      <c r="R2813" s="82"/>
      <c r="S2813" s="81"/>
      <c r="T2813" s="81"/>
      <c r="U2813" s="81"/>
    </row>
    <row r="2814" s="72" customFormat="1" customHeight="1" spans="2:21">
      <c r="B2814" s="73"/>
      <c r="C2814" s="74"/>
      <c r="D2814" s="74"/>
      <c r="E2814" s="74"/>
      <c r="F2814" s="75"/>
      <c r="G2814" s="76"/>
      <c r="H2814" s="77"/>
      <c r="I2814" s="108" t="str">
        <f>IF(B2814="","",_xlfn.XLOOKUP(N2814,#REF!,#REF!))</f>
        <v/>
      </c>
      <c r="J2814" s="105" t="str">
        <f>IF(B2814="","",_xlfn.XLOOKUP(N2814,#REF!,芝麻工资表!B:B))</f>
        <v/>
      </c>
      <c r="K2814" s="105" t="str">
        <f t="shared" si="258"/>
        <v/>
      </c>
      <c r="L2814" s="105" t="str">
        <f t="shared" si="259"/>
        <v/>
      </c>
      <c r="M2814" s="105" t="str">
        <f>IF(Q2814="","",_xlfn.XLOOKUP(Q2814,立项!W:W,立项!H:H))</f>
        <v/>
      </c>
      <c r="N2814" s="109" t="str">
        <f t="shared" si="260"/>
        <v/>
      </c>
      <c r="O2814" s="109" t="str">
        <f t="shared" si="261"/>
        <v/>
      </c>
      <c r="P2814" s="110" t="str">
        <f t="shared" si="262"/>
        <v/>
      </c>
      <c r="Q2814" s="114" t="str">
        <f t="shared" si="263"/>
        <v/>
      </c>
      <c r="R2814" s="82"/>
      <c r="S2814" s="81"/>
      <c r="T2814" s="81"/>
      <c r="U2814" s="81"/>
    </row>
    <row r="2815" s="72" customFormat="1" customHeight="1" spans="2:21">
      <c r="B2815" s="73"/>
      <c r="C2815" s="74"/>
      <c r="D2815" s="74"/>
      <c r="E2815" s="74"/>
      <c r="F2815" s="75"/>
      <c r="G2815" s="76"/>
      <c r="H2815" s="77"/>
      <c r="I2815" s="108" t="str">
        <f>IF(B2815="","",_xlfn.XLOOKUP(N2815,#REF!,#REF!))</f>
        <v/>
      </c>
      <c r="J2815" s="105" t="str">
        <f>IF(B2815="","",_xlfn.XLOOKUP(N2815,#REF!,芝麻工资表!B:B))</f>
        <v/>
      </c>
      <c r="K2815" s="105" t="str">
        <f t="shared" si="258"/>
        <v/>
      </c>
      <c r="L2815" s="105" t="str">
        <f t="shared" si="259"/>
        <v/>
      </c>
      <c r="M2815" s="105" t="str">
        <f>IF(Q2815="","",_xlfn.XLOOKUP(Q2815,立项!W:W,立项!H:H))</f>
        <v/>
      </c>
      <c r="N2815" s="109" t="str">
        <f t="shared" si="260"/>
        <v/>
      </c>
      <c r="O2815" s="109" t="str">
        <f t="shared" si="261"/>
        <v/>
      </c>
      <c r="P2815" s="110" t="str">
        <f t="shared" si="262"/>
        <v/>
      </c>
      <c r="Q2815" s="114" t="str">
        <f t="shared" si="263"/>
        <v/>
      </c>
      <c r="R2815" s="82"/>
      <c r="S2815" s="81"/>
      <c r="T2815" s="81"/>
      <c r="U2815" s="81"/>
    </row>
    <row r="2816" s="72" customFormat="1" customHeight="1" spans="2:21">
      <c r="B2816" s="73"/>
      <c r="C2816" s="74"/>
      <c r="D2816" s="74"/>
      <c r="E2816" s="74"/>
      <c r="F2816" s="75"/>
      <c r="G2816" s="76"/>
      <c r="H2816" s="77"/>
      <c r="I2816" s="108" t="str">
        <f>IF(B2816="","",_xlfn.XLOOKUP(N2816,#REF!,#REF!))</f>
        <v/>
      </c>
      <c r="J2816" s="105" t="str">
        <f>IF(B2816="","",_xlfn.XLOOKUP(N2816,#REF!,芝麻工资表!B:B))</f>
        <v/>
      </c>
      <c r="K2816" s="105" t="str">
        <f t="shared" si="258"/>
        <v/>
      </c>
      <c r="L2816" s="105" t="str">
        <f t="shared" si="259"/>
        <v/>
      </c>
      <c r="M2816" s="105" t="str">
        <f>IF(Q2816="","",_xlfn.XLOOKUP(Q2816,立项!W:W,立项!H:H))</f>
        <v/>
      </c>
      <c r="N2816" s="109" t="str">
        <f t="shared" si="260"/>
        <v/>
      </c>
      <c r="O2816" s="109" t="str">
        <f t="shared" si="261"/>
        <v/>
      </c>
      <c r="P2816" s="110" t="str">
        <f t="shared" si="262"/>
        <v/>
      </c>
      <c r="Q2816" s="114" t="str">
        <f t="shared" si="263"/>
        <v/>
      </c>
      <c r="R2816" s="82"/>
      <c r="S2816" s="81"/>
      <c r="T2816" s="81"/>
      <c r="U2816" s="81"/>
    </row>
    <row r="2817" s="72" customFormat="1" customHeight="1" spans="2:21">
      <c r="B2817" s="73"/>
      <c r="C2817" s="74"/>
      <c r="D2817" s="74"/>
      <c r="E2817" s="74"/>
      <c r="F2817" s="75"/>
      <c r="G2817" s="76"/>
      <c r="H2817" s="77"/>
      <c r="I2817" s="108" t="str">
        <f>IF(B2817="","",_xlfn.XLOOKUP(N2817,#REF!,#REF!))</f>
        <v/>
      </c>
      <c r="J2817" s="105" t="str">
        <f>IF(B2817="","",_xlfn.XLOOKUP(N2817,#REF!,芝麻工资表!B:B))</f>
        <v/>
      </c>
      <c r="K2817" s="105" t="str">
        <f t="shared" si="258"/>
        <v/>
      </c>
      <c r="L2817" s="105" t="str">
        <f t="shared" si="259"/>
        <v/>
      </c>
      <c r="M2817" s="105" t="str">
        <f>IF(Q2817="","",_xlfn.XLOOKUP(Q2817,立项!W:W,立项!H:H))</f>
        <v/>
      </c>
      <c r="N2817" s="109" t="str">
        <f t="shared" si="260"/>
        <v/>
      </c>
      <c r="O2817" s="109" t="str">
        <f t="shared" si="261"/>
        <v/>
      </c>
      <c r="P2817" s="110" t="str">
        <f t="shared" si="262"/>
        <v/>
      </c>
      <c r="Q2817" s="114" t="str">
        <f t="shared" si="263"/>
        <v/>
      </c>
      <c r="R2817" s="82"/>
      <c r="S2817" s="81"/>
      <c r="T2817" s="81"/>
      <c r="U2817" s="81"/>
    </row>
    <row r="2818" s="72" customFormat="1" customHeight="1" spans="2:21">
      <c r="B2818" s="73"/>
      <c r="C2818" s="74"/>
      <c r="D2818" s="74"/>
      <c r="E2818" s="74"/>
      <c r="F2818" s="75"/>
      <c r="G2818" s="76"/>
      <c r="H2818" s="77"/>
      <c r="I2818" s="108" t="str">
        <f>IF(B2818="","",_xlfn.XLOOKUP(N2818,#REF!,#REF!))</f>
        <v/>
      </c>
      <c r="J2818" s="105" t="str">
        <f>IF(B2818="","",_xlfn.XLOOKUP(N2818,#REF!,芝麻工资表!B:B))</f>
        <v/>
      </c>
      <c r="K2818" s="105" t="str">
        <f t="shared" ref="K2818:K2881" si="264">IF(F2818="","",F2818-L2818)</f>
        <v/>
      </c>
      <c r="L2818" s="105" t="str">
        <f t="shared" ref="L2818:L2881" si="265">IF(F2818="","",F2818*G2818/(1+G2818))</f>
        <v/>
      </c>
      <c r="M2818" s="105" t="str">
        <f>IF(Q2818="","",_xlfn.XLOOKUP(Q2818,立项!W:W,立项!H:H))</f>
        <v/>
      </c>
      <c r="N2818" s="109" t="str">
        <f t="shared" ref="N2818:N2881" si="266">IF(H2818="","",LEFT(B2818,7))</f>
        <v/>
      </c>
      <c r="O2818" s="109" t="str">
        <f t="shared" ref="O2818:O2881" si="267">IF(H2818="","",MONTH(H2818))</f>
        <v/>
      </c>
      <c r="P2818" s="110" t="str">
        <f t="shared" ref="P2818:P2881" si="268">IF(H2818="","",DAY(H2818))</f>
        <v/>
      </c>
      <c r="Q2818" s="114" t="str">
        <f t="shared" ref="Q2818:Q2881" si="269">IF(B2818="","",MID(B2818,9,16))</f>
        <v/>
      </c>
      <c r="R2818" s="82"/>
      <c r="S2818" s="81"/>
      <c r="T2818" s="81"/>
      <c r="U2818" s="81"/>
    </row>
    <row r="2819" s="72" customFormat="1" customHeight="1" spans="2:21">
      <c r="B2819" s="73"/>
      <c r="C2819" s="74"/>
      <c r="D2819" s="74"/>
      <c r="E2819" s="74"/>
      <c r="F2819" s="75"/>
      <c r="G2819" s="76"/>
      <c r="H2819" s="77"/>
      <c r="I2819" s="108" t="str">
        <f>IF(B2819="","",_xlfn.XLOOKUP(N2819,#REF!,#REF!))</f>
        <v/>
      </c>
      <c r="J2819" s="105" t="str">
        <f>IF(B2819="","",_xlfn.XLOOKUP(N2819,#REF!,芝麻工资表!B:B))</f>
        <v/>
      </c>
      <c r="K2819" s="105" t="str">
        <f t="shared" si="264"/>
        <v/>
      </c>
      <c r="L2819" s="105" t="str">
        <f t="shared" si="265"/>
        <v/>
      </c>
      <c r="M2819" s="105" t="str">
        <f>IF(Q2819="","",_xlfn.XLOOKUP(Q2819,立项!W:W,立项!H:H))</f>
        <v/>
      </c>
      <c r="N2819" s="109" t="str">
        <f t="shared" si="266"/>
        <v/>
      </c>
      <c r="O2819" s="109" t="str">
        <f t="shared" si="267"/>
        <v/>
      </c>
      <c r="P2819" s="110" t="str">
        <f t="shared" si="268"/>
        <v/>
      </c>
      <c r="Q2819" s="114" t="str">
        <f t="shared" si="269"/>
        <v/>
      </c>
      <c r="R2819" s="82"/>
      <c r="S2819" s="81"/>
      <c r="T2819" s="81"/>
      <c r="U2819" s="81"/>
    </row>
    <row r="2820" s="72" customFormat="1" customHeight="1" spans="2:21">
      <c r="B2820" s="73"/>
      <c r="C2820" s="74"/>
      <c r="D2820" s="74"/>
      <c r="E2820" s="74"/>
      <c r="F2820" s="75"/>
      <c r="G2820" s="76"/>
      <c r="H2820" s="77"/>
      <c r="I2820" s="108" t="str">
        <f>IF(B2820="","",_xlfn.XLOOKUP(N2820,#REF!,#REF!))</f>
        <v/>
      </c>
      <c r="J2820" s="105" t="str">
        <f>IF(B2820="","",_xlfn.XLOOKUP(N2820,#REF!,芝麻工资表!B:B))</f>
        <v/>
      </c>
      <c r="K2820" s="105" t="str">
        <f t="shared" si="264"/>
        <v/>
      </c>
      <c r="L2820" s="105" t="str">
        <f t="shared" si="265"/>
        <v/>
      </c>
      <c r="M2820" s="105" t="str">
        <f>IF(Q2820="","",_xlfn.XLOOKUP(Q2820,立项!W:W,立项!H:H))</f>
        <v/>
      </c>
      <c r="N2820" s="109" t="str">
        <f t="shared" si="266"/>
        <v/>
      </c>
      <c r="O2820" s="109" t="str">
        <f t="shared" si="267"/>
        <v/>
      </c>
      <c r="P2820" s="110" t="str">
        <f t="shared" si="268"/>
        <v/>
      </c>
      <c r="Q2820" s="114" t="str">
        <f t="shared" si="269"/>
        <v/>
      </c>
      <c r="R2820" s="82"/>
      <c r="S2820" s="81"/>
      <c r="T2820" s="81"/>
      <c r="U2820" s="81"/>
    </row>
    <row r="2821" s="72" customFormat="1" customHeight="1" spans="2:21">
      <c r="B2821" s="73"/>
      <c r="C2821" s="74"/>
      <c r="D2821" s="74"/>
      <c r="E2821" s="74"/>
      <c r="F2821" s="75"/>
      <c r="G2821" s="76"/>
      <c r="H2821" s="77"/>
      <c r="I2821" s="108" t="str">
        <f>IF(B2821="","",_xlfn.XLOOKUP(N2821,#REF!,#REF!))</f>
        <v/>
      </c>
      <c r="J2821" s="105" t="str">
        <f>IF(B2821="","",_xlfn.XLOOKUP(N2821,#REF!,芝麻工资表!B:B))</f>
        <v/>
      </c>
      <c r="K2821" s="105" t="str">
        <f t="shared" si="264"/>
        <v/>
      </c>
      <c r="L2821" s="105" t="str">
        <f t="shared" si="265"/>
        <v/>
      </c>
      <c r="M2821" s="105" t="str">
        <f>IF(Q2821="","",_xlfn.XLOOKUP(Q2821,立项!W:W,立项!H:H))</f>
        <v/>
      </c>
      <c r="N2821" s="109" t="str">
        <f t="shared" si="266"/>
        <v/>
      </c>
      <c r="O2821" s="109" t="str">
        <f t="shared" si="267"/>
        <v/>
      </c>
      <c r="P2821" s="110" t="str">
        <f t="shared" si="268"/>
        <v/>
      </c>
      <c r="Q2821" s="114" t="str">
        <f t="shared" si="269"/>
        <v/>
      </c>
      <c r="R2821" s="82"/>
      <c r="S2821" s="81"/>
      <c r="T2821" s="81"/>
      <c r="U2821" s="81"/>
    </row>
    <row r="2822" s="72" customFormat="1" customHeight="1" spans="2:21">
      <c r="B2822" s="73"/>
      <c r="C2822" s="74"/>
      <c r="D2822" s="74"/>
      <c r="E2822" s="74"/>
      <c r="F2822" s="75"/>
      <c r="G2822" s="76"/>
      <c r="H2822" s="77"/>
      <c r="I2822" s="108" t="str">
        <f>IF(B2822="","",_xlfn.XLOOKUP(N2822,#REF!,#REF!))</f>
        <v/>
      </c>
      <c r="J2822" s="105" t="str">
        <f>IF(B2822="","",_xlfn.XLOOKUP(N2822,#REF!,芝麻工资表!B:B))</f>
        <v/>
      </c>
      <c r="K2822" s="105" t="str">
        <f t="shared" si="264"/>
        <v/>
      </c>
      <c r="L2822" s="105" t="str">
        <f t="shared" si="265"/>
        <v/>
      </c>
      <c r="M2822" s="105" t="str">
        <f>IF(Q2822="","",_xlfn.XLOOKUP(Q2822,立项!W:W,立项!H:H))</f>
        <v/>
      </c>
      <c r="N2822" s="109" t="str">
        <f t="shared" si="266"/>
        <v/>
      </c>
      <c r="O2822" s="109" t="str">
        <f t="shared" si="267"/>
        <v/>
      </c>
      <c r="P2822" s="110" t="str">
        <f t="shared" si="268"/>
        <v/>
      </c>
      <c r="Q2822" s="114" t="str">
        <f t="shared" si="269"/>
        <v/>
      </c>
      <c r="R2822" s="82"/>
      <c r="S2822" s="81"/>
      <c r="T2822" s="81"/>
      <c r="U2822" s="81"/>
    </row>
    <row r="2823" s="72" customFormat="1" customHeight="1" spans="2:21">
      <c r="B2823" s="73"/>
      <c r="C2823" s="74"/>
      <c r="D2823" s="74"/>
      <c r="E2823" s="74"/>
      <c r="F2823" s="75"/>
      <c r="G2823" s="76"/>
      <c r="H2823" s="77"/>
      <c r="I2823" s="108" t="str">
        <f>IF(B2823="","",_xlfn.XLOOKUP(N2823,#REF!,#REF!))</f>
        <v/>
      </c>
      <c r="J2823" s="105" t="str">
        <f>IF(B2823="","",_xlfn.XLOOKUP(N2823,#REF!,芝麻工资表!B:B))</f>
        <v/>
      </c>
      <c r="K2823" s="105" t="str">
        <f t="shared" si="264"/>
        <v/>
      </c>
      <c r="L2823" s="105" t="str">
        <f t="shared" si="265"/>
        <v/>
      </c>
      <c r="M2823" s="105" t="str">
        <f>IF(Q2823="","",_xlfn.XLOOKUP(Q2823,立项!W:W,立项!H:H))</f>
        <v/>
      </c>
      <c r="N2823" s="109" t="str">
        <f t="shared" si="266"/>
        <v/>
      </c>
      <c r="O2823" s="109" t="str">
        <f t="shared" si="267"/>
        <v/>
      </c>
      <c r="P2823" s="110" t="str">
        <f t="shared" si="268"/>
        <v/>
      </c>
      <c r="Q2823" s="114" t="str">
        <f t="shared" si="269"/>
        <v/>
      </c>
      <c r="R2823" s="82"/>
      <c r="S2823" s="81"/>
      <c r="T2823" s="81"/>
      <c r="U2823" s="81"/>
    </row>
    <row r="2824" s="72" customFormat="1" customHeight="1" spans="2:21">
      <c r="B2824" s="73"/>
      <c r="C2824" s="74"/>
      <c r="D2824" s="74"/>
      <c r="E2824" s="74"/>
      <c r="F2824" s="75"/>
      <c r="G2824" s="76"/>
      <c r="H2824" s="77"/>
      <c r="I2824" s="108" t="str">
        <f>IF(B2824="","",_xlfn.XLOOKUP(N2824,#REF!,#REF!))</f>
        <v/>
      </c>
      <c r="J2824" s="105" t="str">
        <f>IF(B2824="","",_xlfn.XLOOKUP(N2824,#REF!,芝麻工资表!B:B))</f>
        <v/>
      </c>
      <c r="K2824" s="105" t="str">
        <f t="shared" si="264"/>
        <v/>
      </c>
      <c r="L2824" s="105" t="str">
        <f t="shared" si="265"/>
        <v/>
      </c>
      <c r="M2824" s="105" t="str">
        <f>IF(Q2824="","",_xlfn.XLOOKUP(Q2824,立项!W:W,立项!H:H))</f>
        <v/>
      </c>
      <c r="N2824" s="109" t="str">
        <f t="shared" si="266"/>
        <v/>
      </c>
      <c r="O2824" s="109" t="str">
        <f t="shared" si="267"/>
        <v/>
      </c>
      <c r="P2824" s="110" t="str">
        <f t="shared" si="268"/>
        <v/>
      </c>
      <c r="Q2824" s="114" t="str">
        <f t="shared" si="269"/>
        <v/>
      </c>
      <c r="R2824" s="82"/>
      <c r="S2824" s="81"/>
      <c r="T2824" s="81"/>
      <c r="U2824" s="81"/>
    </row>
    <row r="2825" s="72" customFormat="1" customHeight="1" spans="2:21">
      <c r="B2825" s="73"/>
      <c r="C2825" s="74"/>
      <c r="D2825" s="74"/>
      <c r="E2825" s="74"/>
      <c r="F2825" s="75"/>
      <c r="G2825" s="76"/>
      <c r="H2825" s="77"/>
      <c r="I2825" s="108" t="str">
        <f>IF(B2825="","",_xlfn.XLOOKUP(N2825,#REF!,#REF!))</f>
        <v/>
      </c>
      <c r="J2825" s="105" t="str">
        <f>IF(B2825="","",_xlfn.XLOOKUP(N2825,#REF!,芝麻工资表!B:B))</f>
        <v/>
      </c>
      <c r="K2825" s="105" t="str">
        <f t="shared" si="264"/>
        <v/>
      </c>
      <c r="L2825" s="105" t="str">
        <f t="shared" si="265"/>
        <v/>
      </c>
      <c r="M2825" s="105" t="str">
        <f>IF(Q2825="","",_xlfn.XLOOKUP(Q2825,立项!W:W,立项!H:H))</f>
        <v/>
      </c>
      <c r="N2825" s="109" t="str">
        <f t="shared" si="266"/>
        <v/>
      </c>
      <c r="O2825" s="109" t="str">
        <f t="shared" si="267"/>
        <v/>
      </c>
      <c r="P2825" s="110" t="str">
        <f t="shared" si="268"/>
        <v/>
      </c>
      <c r="Q2825" s="114" t="str">
        <f t="shared" si="269"/>
        <v/>
      </c>
      <c r="R2825" s="82"/>
      <c r="S2825" s="81"/>
      <c r="T2825" s="81"/>
      <c r="U2825" s="81"/>
    </row>
    <row r="2826" s="72" customFormat="1" customHeight="1" spans="2:21">
      <c r="B2826" s="73"/>
      <c r="C2826" s="74"/>
      <c r="D2826" s="74"/>
      <c r="E2826" s="74"/>
      <c r="F2826" s="75"/>
      <c r="G2826" s="76"/>
      <c r="H2826" s="77"/>
      <c r="I2826" s="108" t="str">
        <f>IF(B2826="","",_xlfn.XLOOKUP(N2826,#REF!,#REF!))</f>
        <v/>
      </c>
      <c r="J2826" s="105" t="str">
        <f>IF(B2826="","",_xlfn.XLOOKUP(N2826,#REF!,芝麻工资表!B:B))</f>
        <v/>
      </c>
      <c r="K2826" s="105" t="str">
        <f t="shared" si="264"/>
        <v/>
      </c>
      <c r="L2826" s="105" t="str">
        <f t="shared" si="265"/>
        <v/>
      </c>
      <c r="M2826" s="105" t="str">
        <f>IF(Q2826="","",_xlfn.XLOOKUP(Q2826,立项!W:W,立项!H:H))</f>
        <v/>
      </c>
      <c r="N2826" s="109" t="str">
        <f t="shared" si="266"/>
        <v/>
      </c>
      <c r="O2826" s="109" t="str">
        <f t="shared" si="267"/>
        <v/>
      </c>
      <c r="P2826" s="110" t="str">
        <f t="shared" si="268"/>
        <v/>
      </c>
      <c r="Q2826" s="114" t="str">
        <f t="shared" si="269"/>
        <v/>
      </c>
      <c r="R2826" s="82"/>
      <c r="S2826" s="81"/>
      <c r="T2826" s="81"/>
      <c r="U2826" s="81"/>
    </row>
    <row r="2827" s="72" customFormat="1" customHeight="1" spans="2:21">
      <c r="B2827" s="73"/>
      <c r="C2827" s="74"/>
      <c r="D2827" s="74"/>
      <c r="E2827" s="74"/>
      <c r="F2827" s="75"/>
      <c r="G2827" s="76"/>
      <c r="H2827" s="77"/>
      <c r="I2827" s="108" t="str">
        <f>IF(B2827="","",_xlfn.XLOOKUP(N2827,#REF!,#REF!))</f>
        <v/>
      </c>
      <c r="J2827" s="105" t="str">
        <f>IF(B2827="","",_xlfn.XLOOKUP(N2827,#REF!,芝麻工资表!B:B))</f>
        <v/>
      </c>
      <c r="K2827" s="105" t="str">
        <f t="shared" si="264"/>
        <v/>
      </c>
      <c r="L2827" s="105" t="str">
        <f t="shared" si="265"/>
        <v/>
      </c>
      <c r="M2827" s="105" t="str">
        <f>IF(Q2827="","",_xlfn.XLOOKUP(Q2827,立项!W:W,立项!H:H))</f>
        <v/>
      </c>
      <c r="N2827" s="109" t="str">
        <f t="shared" si="266"/>
        <v/>
      </c>
      <c r="O2827" s="109" t="str">
        <f t="shared" si="267"/>
        <v/>
      </c>
      <c r="P2827" s="110" t="str">
        <f t="shared" si="268"/>
        <v/>
      </c>
      <c r="Q2827" s="114" t="str">
        <f t="shared" si="269"/>
        <v/>
      </c>
      <c r="R2827" s="82"/>
      <c r="S2827" s="81"/>
      <c r="T2827" s="81"/>
      <c r="U2827" s="81"/>
    </row>
    <row r="2828" s="72" customFormat="1" customHeight="1" spans="2:21">
      <c r="B2828" s="73"/>
      <c r="C2828" s="74"/>
      <c r="D2828" s="74"/>
      <c r="E2828" s="74"/>
      <c r="F2828" s="75"/>
      <c r="G2828" s="76"/>
      <c r="H2828" s="77"/>
      <c r="I2828" s="108" t="str">
        <f>IF(B2828="","",_xlfn.XLOOKUP(N2828,#REF!,#REF!))</f>
        <v/>
      </c>
      <c r="J2828" s="105" t="str">
        <f>IF(B2828="","",_xlfn.XLOOKUP(N2828,#REF!,芝麻工资表!B:B))</f>
        <v/>
      </c>
      <c r="K2828" s="105" t="str">
        <f t="shared" si="264"/>
        <v/>
      </c>
      <c r="L2828" s="105" t="str">
        <f t="shared" si="265"/>
        <v/>
      </c>
      <c r="M2828" s="105" t="str">
        <f>IF(Q2828="","",_xlfn.XLOOKUP(Q2828,立项!W:W,立项!H:H))</f>
        <v/>
      </c>
      <c r="N2828" s="109" t="str">
        <f t="shared" si="266"/>
        <v/>
      </c>
      <c r="O2828" s="109" t="str">
        <f t="shared" si="267"/>
        <v/>
      </c>
      <c r="P2828" s="110" t="str">
        <f t="shared" si="268"/>
        <v/>
      </c>
      <c r="Q2828" s="114" t="str">
        <f t="shared" si="269"/>
        <v/>
      </c>
      <c r="R2828" s="82"/>
      <c r="S2828" s="81"/>
      <c r="T2828" s="81"/>
      <c r="U2828" s="81"/>
    </row>
    <row r="2829" s="72" customFormat="1" customHeight="1" spans="2:21">
      <c r="B2829" s="73"/>
      <c r="C2829" s="74"/>
      <c r="D2829" s="74"/>
      <c r="E2829" s="74"/>
      <c r="F2829" s="75"/>
      <c r="G2829" s="76"/>
      <c r="H2829" s="77"/>
      <c r="I2829" s="108" t="str">
        <f>IF(B2829="","",_xlfn.XLOOKUP(N2829,#REF!,#REF!))</f>
        <v/>
      </c>
      <c r="J2829" s="105" t="str">
        <f>IF(B2829="","",_xlfn.XLOOKUP(N2829,#REF!,芝麻工资表!B:B))</f>
        <v/>
      </c>
      <c r="K2829" s="105" t="str">
        <f t="shared" si="264"/>
        <v/>
      </c>
      <c r="L2829" s="105" t="str">
        <f t="shared" si="265"/>
        <v/>
      </c>
      <c r="M2829" s="105" t="str">
        <f>IF(Q2829="","",_xlfn.XLOOKUP(Q2829,立项!W:W,立项!H:H))</f>
        <v/>
      </c>
      <c r="N2829" s="109" t="str">
        <f t="shared" si="266"/>
        <v/>
      </c>
      <c r="O2829" s="109" t="str">
        <f t="shared" si="267"/>
        <v/>
      </c>
      <c r="P2829" s="110" t="str">
        <f t="shared" si="268"/>
        <v/>
      </c>
      <c r="Q2829" s="114" t="str">
        <f t="shared" si="269"/>
        <v/>
      </c>
      <c r="R2829" s="82"/>
      <c r="S2829" s="81"/>
      <c r="T2829" s="81"/>
      <c r="U2829" s="81"/>
    </row>
    <row r="2830" s="72" customFormat="1" customHeight="1" spans="2:21">
      <c r="B2830" s="73"/>
      <c r="C2830" s="74"/>
      <c r="D2830" s="74"/>
      <c r="E2830" s="74"/>
      <c r="F2830" s="75"/>
      <c r="G2830" s="76"/>
      <c r="H2830" s="77"/>
      <c r="I2830" s="108" t="str">
        <f>IF(B2830="","",_xlfn.XLOOKUP(N2830,#REF!,#REF!))</f>
        <v/>
      </c>
      <c r="J2830" s="105" t="str">
        <f>IF(B2830="","",_xlfn.XLOOKUP(N2830,#REF!,芝麻工资表!B:B))</f>
        <v/>
      </c>
      <c r="K2830" s="105" t="str">
        <f t="shared" si="264"/>
        <v/>
      </c>
      <c r="L2830" s="105" t="str">
        <f t="shared" si="265"/>
        <v/>
      </c>
      <c r="M2830" s="105" t="str">
        <f>IF(Q2830="","",_xlfn.XLOOKUP(Q2830,立项!W:W,立项!H:H))</f>
        <v/>
      </c>
      <c r="N2830" s="109" t="str">
        <f t="shared" si="266"/>
        <v/>
      </c>
      <c r="O2830" s="109" t="str">
        <f t="shared" si="267"/>
        <v/>
      </c>
      <c r="P2830" s="110" t="str">
        <f t="shared" si="268"/>
        <v/>
      </c>
      <c r="Q2830" s="114" t="str">
        <f t="shared" si="269"/>
        <v/>
      </c>
      <c r="R2830" s="82"/>
      <c r="S2830" s="81"/>
      <c r="T2830" s="81"/>
      <c r="U2830" s="81"/>
    </row>
    <row r="2831" s="72" customFormat="1" customHeight="1" spans="2:21">
      <c r="B2831" s="73"/>
      <c r="C2831" s="74"/>
      <c r="D2831" s="74"/>
      <c r="E2831" s="74"/>
      <c r="F2831" s="75"/>
      <c r="G2831" s="76"/>
      <c r="H2831" s="77"/>
      <c r="I2831" s="108" t="str">
        <f>IF(B2831="","",_xlfn.XLOOKUP(N2831,#REF!,#REF!))</f>
        <v/>
      </c>
      <c r="J2831" s="105" t="str">
        <f>IF(B2831="","",_xlfn.XLOOKUP(N2831,#REF!,芝麻工资表!B:B))</f>
        <v/>
      </c>
      <c r="K2831" s="105" t="str">
        <f t="shared" si="264"/>
        <v/>
      </c>
      <c r="L2831" s="105" t="str">
        <f t="shared" si="265"/>
        <v/>
      </c>
      <c r="M2831" s="105" t="str">
        <f>IF(Q2831="","",_xlfn.XLOOKUP(Q2831,立项!W:W,立项!H:H))</f>
        <v/>
      </c>
      <c r="N2831" s="109" t="str">
        <f t="shared" si="266"/>
        <v/>
      </c>
      <c r="O2831" s="109" t="str">
        <f t="shared" si="267"/>
        <v/>
      </c>
      <c r="P2831" s="110" t="str">
        <f t="shared" si="268"/>
        <v/>
      </c>
      <c r="Q2831" s="114" t="str">
        <f t="shared" si="269"/>
        <v/>
      </c>
      <c r="R2831" s="82"/>
      <c r="S2831" s="81"/>
      <c r="T2831" s="81"/>
      <c r="U2831" s="81"/>
    </row>
    <row r="2832" s="72" customFormat="1" customHeight="1" spans="2:21">
      <c r="B2832" s="73"/>
      <c r="C2832" s="74"/>
      <c r="D2832" s="74"/>
      <c r="E2832" s="74"/>
      <c r="F2832" s="75"/>
      <c r="G2832" s="76"/>
      <c r="H2832" s="77"/>
      <c r="I2832" s="108" t="str">
        <f>IF(B2832="","",_xlfn.XLOOKUP(N2832,#REF!,#REF!))</f>
        <v/>
      </c>
      <c r="J2832" s="105" t="str">
        <f>IF(B2832="","",_xlfn.XLOOKUP(N2832,#REF!,芝麻工资表!B:B))</f>
        <v/>
      </c>
      <c r="K2832" s="105" t="str">
        <f t="shared" si="264"/>
        <v/>
      </c>
      <c r="L2832" s="105" t="str">
        <f t="shared" si="265"/>
        <v/>
      </c>
      <c r="M2832" s="105" t="str">
        <f>IF(Q2832="","",_xlfn.XLOOKUP(Q2832,立项!W:W,立项!H:H))</f>
        <v/>
      </c>
      <c r="N2832" s="109" t="str">
        <f t="shared" si="266"/>
        <v/>
      </c>
      <c r="O2832" s="109" t="str">
        <f t="shared" si="267"/>
        <v/>
      </c>
      <c r="P2832" s="110" t="str">
        <f t="shared" si="268"/>
        <v/>
      </c>
      <c r="Q2832" s="114" t="str">
        <f t="shared" si="269"/>
        <v/>
      </c>
      <c r="R2832" s="82"/>
      <c r="S2832" s="81"/>
      <c r="T2832" s="81"/>
      <c r="U2832" s="81"/>
    </row>
    <row r="2833" s="72" customFormat="1" customHeight="1" spans="2:21">
      <c r="B2833" s="73"/>
      <c r="C2833" s="74"/>
      <c r="D2833" s="74"/>
      <c r="E2833" s="74"/>
      <c r="F2833" s="75"/>
      <c r="G2833" s="76"/>
      <c r="H2833" s="77"/>
      <c r="I2833" s="108" t="str">
        <f>IF(B2833="","",_xlfn.XLOOKUP(N2833,#REF!,#REF!))</f>
        <v/>
      </c>
      <c r="J2833" s="105" t="str">
        <f>IF(B2833="","",_xlfn.XLOOKUP(N2833,#REF!,芝麻工资表!B:B))</f>
        <v/>
      </c>
      <c r="K2833" s="105" t="str">
        <f t="shared" si="264"/>
        <v/>
      </c>
      <c r="L2833" s="105" t="str">
        <f t="shared" si="265"/>
        <v/>
      </c>
      <c r="M2833" s="105" t="str">
        <f>IF(Q2833="","",_xlfn.XLOOKUP(Q2833,立项!W:W,立项!H:H))</f>
        <v/>
      </c>
      <c r="N2833" s="109" t="str">
        <f t="shared" si="266"/>
        <v/>
      </c>
      <c r="O2833" s="109" t="str">
        <f t="shared" si="267"/>
        <v/>
      </c>
      <c r="P2833" s="110" t="str">
        <f t="shared" si="268"/>
        <v/>
      </c>
      <c r="Q2833" s="114" t="str">
        <f t="shared" si="269"/>
        <v/>
      </c>
      <c r="R2833" s="82"/>
      <c r="S2833" s="81"/>
      <c r="T2833" s="81"/>
      <c r="U2833" s="81"/>
    </row>
    <row r="2834" s="72" customFormat="1" customHeight="1" spans="2:21">
      <c r="B2834" s="73"/>
      <c r="C2834" s="74"/>
      <c r="D2834" s="74"/>
      <c r="E2834" s="74"/>
      <c r="F2834" s="75"/>
      <c r="G2834" s="76"/>
      <c r="H2834" s="77"/>
      <c r="I2834" s="108" t="str">
        <f>IF(B2834="","",_xlfn.XLOOKUP(N2834,#REF!,#REF!))</f>
        <v/>
      </c>
      <c r="J2834" s="105" t="str">
        <f>IF(B2834="","",_xlfn.XLOOKUP(N2834,#REF!,芝麻工资表!B:B))</f>
        <v/>
      </c>
      <c r="K2834" s="105" t="str">
        <f t="shared" si="264"/>
        <v/>
      </c>
      <c r="L2834" s="105" t="str">
        <f t="shared" si="265"/>
        <v/>
      </c>
      <c r="M2834" s="105" t="str">
        <f>IF(Q2834="","",_xlfn.XLOOKUP(Q2834,立项!W:W,立项!H:H))</f>
        <v/>
      </c>
      <c r="N2834" s="109" t="str">
        <f t="shared" si="266"/>
        <v/>
      </c>
      <c r="O2834" s="109" t="str">
        <f t="shared" si="267"/>
        <v/>
      </c>
      <c r="P2834" s="110" t="str">
        <f t="shared" si="268"/>
        <v/>
      </c>
      <c r="Q2834" s="114" t="str">
        <f t="shared" si="269"/>
        <v/>
      </c>
      <c r="R2834" s="82"/>
      <c r="S2834" s="81"/>
      <c r="T2834" s="81"/>
      <c r="U2834" s="81"/>
    </row>
    <row r="2835" s="72" customFormat="1" customHeight="1" spans="2:21">
      <c r="B2835" s="73"/>
      <c r="C2835" s="74"/>
      <c r="D2835" s="74"/>
      <c r="E2835" s="74"/>
      <c r="F2835" s="75"/>
      <c r="G2835" s="76"/>
      <c r="H2835" s="77"/>
      <c r="I2835" s="108" t="str">
        <f>IF(B2835="","",_xlfn.XLOOKUP(N2835,#REF!,#REF!))</f>
        <v/>
      </c>
      <c r="J2835" s="105" t="str">
        <f>IF(B2835="","",_xlfn.XLOOKUP(N2835,#REF!,芝麻工资表!B:B))</f>
        <v/>
      </c>
      <c r="K2835" s="105" t="str">
        <f t="shared" si="264"/>
        <v/>
      </c>
      <c r="L2835" s="105" t="str">
        <f t="shared" si="265"/>
        <v/>
      </c>
      <c r="M2835" s="105" t="str">
        <f>IF(Q2835="","",_xlfn.XLOOKUP(Q2835,立项!W:W,立项!H:H))</f>
        <v/>
      </c>
      <c r="N2835" s="109" t="str">
        <f t="shared" si="266"/>
        <v/>
      </c>
      <c r="O2835" s="109" t="str">
        <f t="shared" si="267"/>
        <v/>
      </c>
      <c r="P2835" s="110" t="str">
        <f t="shared" si="268"/>
        <v/>
      </c>
      <c r="Q2835" s="114" t="str">
        <f t="shared" si="269"/>
        <v/>
      </c>
      <c r="R2835" s="82"/>
      <c r="S2835" s="81"/>
      <c r="T2835" s="81"/>
      <c r="U2835" s="81"/>
    </row>
    <row r="2836" s="72" customFormat="1" customHeight="1" spans="2:21">
      <c r="B2836" s="73"/>
      <c r="C2836" s="74"/>
      <c r="D2836" s="74"/>
      <c r="E2836" s="74"/>
      <c r="F2836" s="75"/>
      <c r="G2836" s="76"/>
      <c r="H2836" s="77"/>
      <c r="I2836" s="108" t="str">
        <f>IF(B2836="","",_xlfn.XLOOKUP(N2836,#REF!,#REF!))</f>
        <v/>
      </c>
      <c r="J2836" s="105" t="str">
        <f>IF(B2836="","",_xlfn.XLOOKUP(N2836,#REF!,芝麻工资表!B:B))</f>
        <v/>
      </c>
      <c r="K2836" s="105" t="str">
        <f t="shared" si="264"/>
        <v/>
      </c>
      <c r="L2836" s="105" t="str">
        <f t="shared" si="265"/>
        <v/>
      </c>
      <c r="M2836" s="105" t="str">
        <f>IF(Q2836="","",_xlfn.XLOOKUP(Q2836,立项!W:W,立项!H:H))</f>
        <v/>
      </c>
      <c r="N2836" s="109" t="str">
        <f t="shared" si="266"/>
        <v/>
      </c>
      <c r="O2836" s="109" t="str">
        <f t="shared" si="267"/>
        <v/>
      </c>
      <c r="P2836" s="110" t="str">
        <f t="shared" si="268"/>
        <v/>
      </c>
      <c r="Q2836" s="114" t="str">
        <f t="shared" si="269"/>
        <v/>
      </c>
      <c r="R2836" s="82"/>
      <c r="S2836" s="81"/>
      <c r="T2836" s="81"/>
      <c r="U2836" s="81"/>
    </row>
    <row r="2837" s="72" customFormat="1" customHeight="1" spans="2:21">
      <c r="B2837" s="73"/>
      <c r="C2837" s="74"/>
      <c r="D2837" s="74"/>
      <c r="E2837" s="74"/>
      <c r="F2837" s="75"/>
      <c r="G2837" s="76"/>
      <c r="H2837" s="77"/>
      <c r="I2837" s="108" t="str">
        <f>IF(B2837="","",_xlfn.XLOOKUP(N2837,#REF!,#REF!))</f>
        <v/>
      </c>
      <c r="J2837" s="105" t="str">
        <f>IF(B2837="","",_xlfn.XLOOKUP(N2837,#REF!,芝麻工资表!B:B))</f>
        <v/>
      </c>
      <c r="K2837" s="105" t="str">
        <f t="shared" si="264"/>
        <v/>
      </c>
      <c r="L2837" s="105" t="str">
        <f t="shared" si="265"/>
        <v/>
      </c>
      <c r="M2837" s="105" t="str">
        <f>IF(Q2837="","",_xlfn.XLOOKUP(Q2837,立项!W:W,立项!H:H))</f>
        <v/>
      </c>
      <c r="N2837" s="109" t="str">
        <f t="shared" si="266"/>
        <v/>
      </c>
      <c r="O2837" s="109" t="str">
        <f t="shared" si="267"/>
        <v/>
      </c>
      <c r="P2837" s="110" t="str">
        <f t="shared" si="268"/>
        <v/>
      </c>
      <c r="Q2837" s="114" t="str">
        <f t="shared" si="269"/>
        <v/>
      </c>
      <c r="R2837" s="82"/>
      <c r="S2837" s="81"/>
      <c r="T2837" s="81"/>
      <c r="U2837" s="81"/>
    </row>
    <row r="2838" s="72" customFormat="1" customHeight="1" spans="2:21">
      <c r="B2838" s="73"/>
      <c r="C2838" s="74"/>
      <c r="D2838" s="74"/>
      <c r="E2838" s="74"/>
      <c r="F2838" s="75"/>
      <c r="G2838" s="76"/>
      <c r="H2838" s="77"/>
      <c r="I2838" s="108" t="str">
        <f>IF(B2838="","",_xlfn.XLOOKUP(N2838,#REF!,#REF!))</f>
        <v/>
      </c>
      <c r="J2838" s="105" t="str">
        <f>IF(B2838="","",_xlfn.XLOOKUP(N2838,#REF!,芝麻工资表!B:B))</f>
        <v/>
      </c>
      <c r="K2838" s="105" t="str">
        <f t="shared" si="264"/>
        <v/>
      </c>
      <c r="L2838" s="105" t="str">
        <f t="shared" si="265"/>
        <v/>
      </c>
      <c r="M2838" s="105" t="str">
        <f>IF(Q2838="","",_xlfn.XLOOKUP(Q2838,立项!W:W,立项!H:H))</f>
        <v/>
      </c>
      <c r="N2838" s="109" t="str">
        <f t="shared" si="266"/>
        <v/>
      </c>
      <c r="O2838" s="109" t="str">
        <f t="shared" si="267"/>
        <v/>
      </c>
      <c r="P2838" s="110" t="str">
        <f t="shared" si="268"/>
        <v/>
      </c>
      <c r="Q2838" s="114" t="str">
        <f t="shared" si="269"/>
        <v/>
      </c>
      <c r="R2838" s="82"/>
      <c r="S2838" s="81"/>
      <c r="T2838" s="81"/>
      <c r="U2838" s="81"/>
    </row>
    <row r="2839" s="72" customFormat="1" customHeight="1" spans="2:21">
      <c r="B2839" s="73"/>
      <c r="C2839" s="74"/>
      <c r="D2839" s="74"/>
      <c r="E2839" s="74"/>
      <c r="F2839" s="75"/>
      <c r="G2839" s="76"/>
      <c r="H2839" s="77"/>
      <c r="I2839" s="108" t="str">
        <f>IF(B2839="","",_xlfn.XLOOKUP(N2839,#REF!,#REF!))</f>
        <v/>
      </c>
      <c r="J2839" s="105" t="str">
        <f>IF(B2839="","",_xlfn.XLOOKUP(N2839,#REF!,芝麻工资表!B:B))</f>
        <v/>
      </c>
      <c r="K2839" s="105" t="str">
        <f t="shared" si="264"/>
        <v/>
      </c>
      <c r="L2839" s="105" t="str">
        <f t="shared" si="265"/>
        <v/>
      </c>
      <c r="M2839" s="105" t="str">
        <f>IF(Q2839="","",_xlfn.XLOOKUP(Q2839,立项!W:W,立项!H:H))</f>
        <v/>
      </c>
      <c r="N2839" s="109" t="str">
        <f t="shared" si="266"/>
        <v/>
      </c>
      <c r="O2839" s="109" t="str">
        <f t="shared" si="267"/>
        <v/>
      </c>
      <c r="P2839" s="110" t="str">
        <f t="shared" si="268"/>
        <v/>
      </c>
      <c r="Q2839" s="114" t="str">
        <f t="shared" si="269"/>
        <v/>
      </c>
      <c r="R2839" s="82"/>
      <c r="S2839" s="81"/>
      <c r="T2839" s="81"/>
      <c r="U2839" s="81"/>
    </row>
    <row r="2840" s="72" customFormat="1" customHeight="1" spans="2:21">
      <c r="B2840" s="73"/>
      <c r="C2840" s="74"/>
      <c r="D2840" s="74"/>
      <c r="E2840" s="74"/>
      <c r="F2840" s="75"/>
      <c r="G2840" s="76"/>
      <c r="H2840" s="77"/>
      <c r="I2840" s="108" t="str">
        <f>IF(B2840="","",_xlfn.XLOOKUP(N2840,#REF!,#REF!))</f>
        <v/>
      </c>
      <c r="J2840" s="105" t="str">
        <f>IF(B2840="","",_xlfn.XLOOKUP(N2840,#REF!,芝麻工资表!B:B))</f>
        <v/>
      </c>
      <c r="K2840" s="105" t="str">
        <f t="shared" si="264"/>
        <v/>
      </c>
      <c r="L2840" s="105" t="str">
        <f t="shared" si="265"/>
        <v/>
      </c>
      <c r="M2840" s="105" t="str">
        <f>IF(Q2840="","",_xlfn.XLOOKUP(Q2840,立项!W:W,立项!H:H))</f>
        <v/>
      </c>
      <c r="N2840" s="109" t="str">
        <f t="shared" si="266"/>
        <v/>
      </c>
      <c r="O2840" s="109" t="str">
        <f t="shared" si="267"/>
        <v/>
      </c>
      <c r="P2840" s="110" t="str">
        <f t="shared" si="268"/>
        <v/>
      </c>
      <c r="Q2840" s="114" t="str">
        <f t="shared" si="269"/>
        <v/>
      </c>
      <c r="R2840" s="82"/>
      <c r="S2840" s="81"/>
      <c r="T2840" s="81"/>
      <c r="U2840" s="81"/>
    </row>
    <row r="2841" s="72" customFormat="1" customHeight="1" spans="2:21">
      <c r="B2841" s="73"/>
      <c r="C2841" s="74"/>
      <c r="D2841" s="74"/>
      <c r="E2841" s="74"/>
      <c r="F2841" s="75"/>
      <c r="G2841" s="76"/>
      <c r="H2841" s="77"/>
      <c r="I2841" s="108" t="str">
        <f>IF(B2841="","",_xlfn.XLOOKUP(N2841,#REF!,#REF!))</f>
        <v/>
      </c>
      <c r="J2841" s="105" t="str">
        <f>IF(B2841="","",_xlfn.XLOOKUP(N2841,#REF!,芝麻工资表!B:B))</f>
        <v/>
      </c>
      <c r="K2841" s="105" t="str">
        <f t="shared" si="264"/>
        <v/>
      </c>
      <c r="L2841" s="105" t="str">
        <f t="shared" si="265"/>
        <v/>
      </c>
      <c r="M2841" s="105" t="str">
        <f>IF(Q2841="","",_xlfn.XLOOKUP(Q2841,立项!W:W,立项!H:H))</f>
        <v/>
      </c>
      <c r="N2841" s="109" t="str">
        <f t="shared" si="266"/>
        <v/>
      </c>
      <c r="O2841" s="109" t="str">
        <f t="shared" si="267"/>
        <v/>
      </c>
      <c r="P2841" s="110" t="str">
        <f t="shared" si="268"/>
        <v/>
      </c>
      <c r="Q2841" s="114" t="str">
        <f t="shared" si="269"/>
        <v/>
      </c>
      <c r="R2841" s="82"/>
      <c r="S2841" s="81"/>
      <c r="T2841" s="81"/>
      <c r="U2841" s="81"/>
    </row>
    <row r="2842" s="72" customFormat="1" customHeight="1" spans="2:21">
      <c r="B2842" s="73"/>
      <c r="C2842" s="74"/>
      <c r="D2842" s="74"/>
      <c r="E2842" s="74"/>
      <c r="F2842" s="75"/>
      <c r="G2842" s="76"/>
      <c r="H2842" s="77"/>
      <c r="I2842" s="108" t="str">
        <f>IF(B2842="","",_xlfn.XLOOKUP(N2842,#REF!,#REF!))</f>
        <v/>
      </c>
      <c r="J2842" s="105" t="str">
        <f>IF(B2842="","",_xlfn.XLOOKUP(N2842,#REF!,芝麻工资表!B:B))</f>
        <v/>
      </c>
      <c r="K2842" s="105" t="str">
        <f t="shared" si="264"/>
        <v/>
      </c>
      <c r="L2842" s="105" t="str">
        <f t="shared" si="265"/>
        <v/>
      </c>
      <c r="M2842" s="105" t="str">
        <f>IF(Q2842="","",_xlfn.XLOOKUP(Q2842,立项!W:W,立项!H:H))</f>
        <v/>
      </c>
      <c r="N2842" s="109" t="str">
        <f t="shared" si="266"/>
        <v/>
      </c>
      <c r="O2842" s="109" t="str">
        <f t="shared" si="267"/>
        <v/>
      </c>
      <c r="P2842" s="110" t="str">
        <f t="shared" si="268"/>
        <v/>
      </c>
      <c r="Q2842" s="114" t="str">
        <f t="shared" si="269"/>
        <v/>
      </c>
      <c r="R2842" s="82"/>
      <c r="S2842" s="81"/>
      <c r="T2842" s="81"/>
      <c r="U2842" s="81"/>
    </row>
    <row r="2843" s="72" customFormat="1" customHeight="1" spans="2:21">
      <c r="B2843" s="73"/>
      <c r="C2843" s="74"/>
      <c r="D2843" s="74"/>
      <c r="E2843" s="74"/>
      <c r="F2843" s="75"/>
      <c r="G2843" s="76"/>
      <c r="H2843" s="77"/>
      <c r="I2843" s="108" t="str">
        <f>IF(B2843="","",_xlfn.XLOOKUP(N2843,#REF!,#REF!))</f>
        <v/>
      </c>
      <c r="J2843" s="105" t="str">
        <f>IF(B2843="","",_xlfn.XLOOKUP(N2843,#REF!,芝麻工资表!B:B))</f>
        <v/>
      </c>
      <c r="K2843" s="105" t="str">
        <f t="shared" si="264"/>
        <v/>
      </c>
      <c r="L2843" s="105" t="str">
        <f t="shared" si="265"/>
        <v/>
      </c>
      <c r="M2843" s="105" t="str">
        <f>IF(Q2843="","",_xlfn.XLOOKUP(Q2843,立项!W:W,立项!H:H))</f>
        <v/>
      </c>
      <c r="N2843" s="109" t="str">
        <f t="shared" si="266"/>
        <v/>
      </c>
      <c r="O2843" s="109" t="str">
        <f t="shared" si="267"/>
        <v/>
      </c>
      <c r="P2843" s="110" t="str">
        <f t="shared" si="268"/>
        <v/>
      </c>
      <c r="Q2843" s="114" t="str">
        <f t="shared" si="269"/>
        <v/>
      </c>
      <c r="R2843" s="82"/>
      <c r="S2843" s="81"/>
      <c r="T2843" s="81"/>
      <c r="U2843" s="81"/>
    </row>
    <row r="2844" s="72" customFormat="1" customHeight="1" spans="2:21">
      <c r="B2844" s="73"/>
      <c r="C2844" s="74"/>
      <c r="D2844" s="74"/>
      <c r="E2844" s="74"/>
      <c r="F2844" s="75"/>
      <c r="G2844" s="76"/>
      <c r="H2844" s="77"/>
      <c r="I2844" s="108" t="str">
        <f>IF(B2844="","",_xlfn.XLOOKUP(N2844,#REF!,#REF!))</f>
        <v/>
      </c>
      <c r="J2844" s="105" t="str">
        <f>IF(B2844="","",_xlfn.XLOOKUP(N2844,#REF!,芝麻工资表!B:B))</f>
        <v/>
      </c>
      <c r="K2844" s="105" t="str">
        <f t="shared" si="264"/>
        <v/>
      </c>
      <c r="L2844" s="105" t="str">
        <f t="shared" si="265"/>
        <v/>
      </c>
      <c r="M2844" s="105" t="str">
        <f>IF(Q2844="","",_xlfn.XLOOKUP(Q2844,立项!W:W,立项!H:H))</f>
        <v/>
      </c>
      <c r="N2844" s="109" t="str">
        <f t="shared" si="266"/>
        <v/>
      </c>
      <c r="O2844" s="109" t="str">
        <f t="shared" si="267"/>
        <v/>
      </c>
      <c r="P2844" s="110" t="str">
        <f t="shared" si="268"/>
        <v/>
      </c>
      <c r="Q2844" s="114" t="str">
        <f t="shared" si="269"/>
        <v/>
      </c>
      <c r="R2844" s="82"/>
      <c r="S2844" s="81"/>
      <c r="T2844" s="81"/>
      <c r="U2844" s="81"/>
    </row>
    <row r="2845" s="72" customFormat="1" customHeight="1" spans="2:21">
      <c r="B2845" s="73"/>
      <c r="C2845" s="74"/>
      <c r="D2845" s="74"/>
      <c r="E2845" s="74"/>
      <c r="F2845" s="75"/>
      <c r="G2845" s="76"/>
      <c r="H2845" s="77"/>
      <c r="I2845" s="108" t="str">
        <f>IF(B2845="","",_xlfn.XLOOKUP(N2845,#REF!,#REF!))</f>
        <v/>
      </c>
      <c r="J2845" s="105" t="str">
        <f>IF(B2845="","",_xlfn.XLOOKUP(N2845,#REF!,芝麻工资表!B:B))</f>
        <v/>
      </c>
      <c r="K2845" s="105" t="str">
        <f t="shared" si="264"/>
        <v/>
      </c>
      <c r="L2845" s="105" t="str">
        <f t="shared" si="265"/>
        <v/>
      </c>
      <c r="M2845" s="105" t="str">
        <f>IF(Q2845="","",_xlfn.XLOOKUP(Q2845,立项!W:W,立项!H:H))</f>
        <v/>
      </c>
      <c r="N2845" s="109" t="str">
        <f t="shared" si="266"/>
        <v/>
      </c>
      <c r="O2845" s="109" t="str">
        <f t="shared" si="267"/>
        <v/>
      </c>
      <c r="P2845" s="110" t="str">
        <f t="shared" si="268"/>
        <v/>
      </c>
      <c r="Q2845" s="114" t="str">
        <f t="shared" si="269"/>
        <v/>
      </c>
      <c r="R2845" s="82"/>
      <c r="S2845" s="81"/>
      <c r="T2845" s="81"/>
      <c r="U2845" s="81"/>
    </row>
    <row r="2846" s="72" customFormat="1" customHeight="1" spans="2:21">
      <c r="B2846" s="73"/>
      <c r="C2846" s="74"/>
      <c r="D2846" s="74"/>
      <c r="E2846" s="74"/>
      <c r="F2846" s="75"/>
      <c r="G2846" s="76"/>
      <c r="H2846" s="77"/>
      <c r="I2846" s="108" t="str">
        <f>IF(B2846="","",_xlfn.XLOOKUP(N2846,#REF!,#REF!))</f>
        <v/>
      </c>
      <c r="J2846" s="105" t="str">
        <f>IF(B2846="","",_xlfn.XLOOKUP(N2846,#REF!,芝麻工资表!B:B))</f>
        <v/>
      </c>
      <c r="K2846" s="105" t="str">
        <f t="shared" si="264"/>
        <v/>
      </c>
      <c r="L2846" s="105" t="str">
        <f t="shared" si="265"/>
        <v/>
      </c>
      <c r="M2846" s="105" t="str">
        <f>IF(Q2846="","",_xlfn.XLOOKUP(Q2846,立项!W:W,立项!H:H))</f>
        <v/>
      </c>
      <c r="N2846" s="109" t="str">
        <f t="shared" si="266"/>
        <v/>
      </c>
      <c r="O2846" s="109" t="str">
        <f t="shared" si="267"/>
        <v/>
      </c>
      <c r="P2846" s="110" t="str">
        <f t="shared" si="268"/>
        <v/>
      </c>
      <c r="Q2846" s="114" t="str">
        <f t="shared" si="269"/>
        <v/>
      </c>
      <c r="R2846" s="82"/>
      <c r="S2846" s="81"/>
      <c r="T2846" s="81"/>
      <c r="U2846" s="81"/>
    </row>
    <row r="2847" s="72" customFormat="1" customHeight="1" spans="2:21">
      <c r="B2847" s="73"/>
      <c r="C2847" s="74"/>
      <c r="D2847" s="74"/>
      <c r="E2847" s="74"/>
      <c r="F2847" s="75"/>
      <c r="G2847" s="76"/>
      <c r="H2847" s="77"/>
      <c r="I2847" s="108" t="str">
        <f>IF(B2847="","",_xlfn.XLOOKUP(N2847,#REF!,#REF!))</f>
        <v/>
      </c>
      <c r="J2847" s="105" t="str">
        <f>IF(B2847="","",_xlfn.XLOOKUP(N2847,#REF!,芝麻工资表!B:B))</f>
        <v/>
      </c>
      <c r="K2847" s="105" t="str">
        <f t="shared" si="264"/>
        <v/>
      </c>
      <c r="L2847" s="105" t="str">
        <f t="shared" si="265"/>
        <v/>
      </c>
      <c r="M2847" s="105" t="str">
        <f>IF(Q2847="","",_xlfn.XLOOKUP(Q2847,立项!W:W,立项!H:H))</f>
        <v/>
      </c>
      <c r="N2847" s="109" t="str">
        <f t="shared" si="266"/>
        <v/>
      </c>
      <c r="O2847" s="109" t="str">
        <f t="shared" si="267"/>
        <v/>
      </c>
      <c r="P2847" s="110" t="str">
        <f t="shared" si="268"/>
        <v/>
      </c>
      <c r="Q2847" s="114" t="str">
        <f t="shared" si="269"/>
        <v/>
      </c>
      <c r="R2847" s="82"/>
      <c r="S2847" s="81"/>
      <c r="T2847" s="81"/>
      <c r="U2847" s="81"/>
    </row>
    <row r="2848" s="72" customFormat="1" customHeight="1" spans="2:21">
      <c r="B2848" s="73"/>
      <c r="C2848" s="74"/>
      <c r="D2848" s="74"/>
      <c r="E2848" s="74"/>
      <c r="F2848" s="75"/>
      <c r="G2848" s="76"/>
      <c r="H2848" s="77"/>
      <c r="I2848" s="108" t="str">
        <f>IF(B2848="","",_xlfn.XLOOKUP(N2848,#REF!,#REF!))</f>
        <v/>
      </c>
      <c r="J2848" s="105" t="str">
        <f>IF(B2848="","",_xlfn.XLOOKUP(N2848,#REF!,芝麻工资表!B:B))</f>
        <v/>
      </c>
      <c r="K2848" s="105" t="str">
        <f t="shared" si="264"/>
        <v/>
      </c>
      <c r="L2848" s="105" t="str">
        <f t="shared" si="265"/>
        <v/>
      </c>
      <c r="M2848" s="105" t="str">
        <f>IF(Q2848="","",_xlfn.XLOOKUP(Q2848,立项!W:W,立项!H:H))</f>
        <v/>
      </c>
      <c r="N2848" s="109" t="str">
        <f t="shared" si="266"/>
        <v/>
      </c>
      <c r="O2848" s="109" t="str">
        <f t="shared" si="267"/>
        <v/>
      </c>
      <c r="P2848" s="110" t="str">
        <f t="shared" si="268"/>
        <v/>
      </c>
      <c r="Q2848" s="114" t="str">
        <f t="shared" si="269"/>
        <v/>
      </c>
      <c r="R2848" s="82"/>
      <c r="S2848" s="81"/>
      <c r="T2848" s="81"/>
      <c r="U2848" s="81"/>
    </row>
    <row r="2849" s="72" customFormat="1" customHeight="1" spans="2:21">
      <c r="B2849" s="73"/>
      <c r="C2849" s="74"/>
      <c r="D2849" s="74"/>
      <c r="E2849" s="74"/>
      <c r="F2849" s="75"/>
      <c r="G2849" s="76"/>
      <c r="H2849" s="77"/>
      <c r="I2849" s="108" t="str">
        <f>IF(B2849="","",_xlfn.XLOOKUP(N2849,#REF!,#REF!))</f>
        <v/>
      </c>
      <c r="J2849" s="105" t="str">
        <f>IF(B2849="","",_xlfn.XLOOKUP(N2849,#REF!,芝麻工资表!B:B))</f>
        <v/>
      </c>
      <c r="K2849" s="105" t="str">
        <f t="shared" si="264"/>
        <v/>
      </c>
      <c r="L2849" s="105" t="str">
        <f t="shared" si="265"/>
        <v/>
      </c>
      <c r="M2849" s="105" t="str">
        <f>IF(Q2849="","",_xlfn.XLOOKUP(Q2849,立项!W:W,立项!H:H))</f>
        <v/>
      </c>
      <c r="N2849" s="109" t="str">
        <f t="shared" si="266"/>
        <v/>
      </c>
      <c r="O2849" s="109" t="str">
        <f t="shared" si="267"/>
        <v/>
      </c>
      <c r="P2849" s="110" t="str">
        <f t="shared" si="268"/>
        <v/>
      </c>
      <c r="Q2849" s="114" t="str">
        <f t="shared" si="269"/>
        <v/>
      </c>
      <c r="R2849" s="82"/>
      <c r="S2849" s="81"/>
      <c r="T2849" s="81"/>
      <c r="U2849" s="81"/>
    </row>
    <row r="2850" s="72" customFormat="1" customHeight="1" spans="2:21">
      <c r="B2850" s="73"/>
      <c r="C2850" s="74"/>
      <c r="D2850" s="74"/>
      <c r="E2850" s="74"/>
      <c r="F2850" s="75"/>
      <c r="G2850" s="76"/>
      <c r="H2850" s="77"/>
      <c r="I2850" s="108" t="str">
        <f>IF(B2850="","",_xlfn.XLOOKUP(N2850,#REF!,#REF!))</f>
        <v/>
      </c>
      <c r="J2850" s="105" t="str">
        <f>IF(B2850="","",_xlfn.XLOOKUP(N2850,#REF!,芝麻工资表!B:B))</f>
        <v/>
      </c>
      <c r="K2850" s="105" t="str">
        <f t="shared" si="264"/>
        <v/>
      </c>
      <c r="L2850" s="105" t="str">
        <f t="shared" si="265"/>
        <v/>
      </c>
      <c r="M2850" s="105" t="str">
        <f>IF(Q2850="","",_xlfn.XLOOKUP(Q2850,立项!W:W,立项!H:H))</f>
        <v/>
      </c>
      <c r="N2850" s="109" t="str">
        <f t="shared" si="266"/>
        <v/>
      </c>
      <c r="O2850" s="109" t="str">
        <f t="shared" si="267"/>
        <v/>
      </c>
      <c r="P2850" s="110" t="str">
        <f t="shared" si="268"/>
        <v/>
      </c>
      <c r="Q2850" s="114" t="str">
        <f t="shared" si="269"/>
        <v/>
      </c>
      <c r="R2850" s="82"/>
      <c r="S2850" s="81"/>
      <c r="T2850" s="81"/>
      <c r="U2850" s="81"/>
    </row>
    <row r="2851" s="72" customFormat="1" customHeight="1" spans="2:21">
      <c r="B2851" s="73"/>
      <c r="C2851" s="74"/>
      <c r="D2851" s="74"/>
      <c r="E2851" s="74"/>
      <c r="F2851" s="75"/>
      <c r="G2851" s="76"/>
      <c r="H2851" s="77"/>
      <c r="I2851" s="108" t="str">
        <f>IF(B2851="","",_xlfn.XLOOKUP(N2851,#REF!,#REF!))</f>
        <v/>
      </c>
      <c r="J2851" s="105" t="str">
        <f>IF(B2851="","",_xlfn.XLOOKUP(N2851,#REF!,芝麻工资表!B:B))</f>
        <v/>
      </c>
      <c r="K2851" s="105" t="str">
        <f t="shared" si="264"/>
        <v/>
      </c>
      <c r="L2851" s="105" t="str">
        <f t="shared" si="265"/>
        <v/>
      </c>
      <c r="M2851" s="105" t="str">
        <f>IF(Q2851="","",_xlfn.XLOOKUP(Q2851,立项!W:W,立项!H:H))</f>
        <v/>
      </c>
      <c r="N2851" s="109" t="str">
        <f t="shared" si="266"/>
        <v/>
      </c>
      <c r="O2851" s="109" t="str">
        <f t="shared" si="267"/>
        <v/>
      </c>
      <c r="P2851" s="110" t="str">
        <f t="shared" si="268"/>
        <v/>
      </c>
      <c r="Q2851" s="114" t="str">
        <f t="shared" si="269"/>
        <v/>
      </c>
      <c r="R2851" s="82"/>
      <c r="S2851" s="81"/>
      <c r="T2851" s="81"/>
      <c r="U2851" s="81"/>
    </row>
    <row r="2852" s="72" customFormat="1" customHeight="1" spans="2:21">
      <c r="B2852" s="73"/>
      <c r="C2852" s="74"/>
      <c r="D2852" s="74"/>
      <c r="E2852" s="74"/>
      <c r="F2852" s="75"/>
      <c r="G2852" s="76"/>
      <c r="H2852" s="77"/>
      <c r="I2852" s="108" t="str">
        <f>IF(B2852="","",_xlfn.XLOOKUP(N2852,#REF!,#REF!))</f>
        <v/>
      </c>
      <c r="J2852" s="105" t="str">
        <f>IF(B2852="","",_xlfn.XLOOKUP(N2852,#REF!,芝麻工资表!B:B))</f>
        <v/>
      </c>
      <c r="K2852" s="105" t="str">
        <f t="shared" si="264"/>
        <v/>
      </c>
      <c r="L2852" s="105" t="str">
        <f t="shared" si="265"/>
        <v/>
      </c>
      <c r="M2852" s="105" t="str">
        <f>IF(Q2852="","",_xlfn.XLOOKUP(Q2852,立项!W:W,立项!H:H))</f>
        <v/>
      </c>
      <c r="N2852" s="109" t="str">
        <f t="shared" si="266"/>
        <v/>
      </c>
      <c r="O2852" s="109" t="str">
        <f t="shared" si="267"/>
        <v/>
      </c>
      <c r="P2852" s="110" t="str">
        <f t="shared" si="268"/>
        <v/>
      </c>
      <c r="Q2852" s="114" t="str">
        <f t="shared" si="269"/>
        <v/>
      </c>
      <c r="R2852" s="82"/>
      <c r="S2852" s="81"/>
      <c r="T2852" s="81"/>
      <c r="U2852" s="81"/>
    </row>
    <row r="2853" s="72" customFormat="1" customHeight="1" spans="2:21">
      <c r="B2853" s="73"/>
      <c r="C2853" s="74"/>
      <c r="D2853" s="74"/>
      <c r="E2853" s="74"/>
      <c r="F2853" s="75"/>
      <c r="G2853" s="76"/>
      <c r="H2853" s="77"/>
      <c r="I2853" s="108" t="str">
        <f>IF(B2853="","",_xlfn.XLOOKUP(N2853,#REF!,#REF!))</f>
        <v/>
      </c>
      <c r="J2853" s="105" t="str">
        <f>IF(B2853="","",_xlfn.XLOOKUP(N2853,#REF!,芝麻工资表!B:B))</f>
        <v/>
      </c>
      <c r="K2853" s="105" t="str">
        <f t="shared" si="264"/>
        <v/>
      </c>
      <c r="L2853" s="105" t="str">
        <f t="shared" si="265"/>
        <v/>
      </c>
      <c r="M2853" s="105" t="str">
        <f>IF(Q2853="","",_xlfn.XLOOKUP(Q2853,立项!W:W,立项!H:H))</f>
        <v/>
      </c>
      <c r="N2853" s="109" t="str">
        <f t="shared" si="266"/>
        <v/>
      </c>
      <c r="O2853" s="109" t="str">
        <f t="shared" si="267"/>
        <v/>
      </c>
      <c r="P2853" s="110" t="str">
        <f t="shared" si="268"/>
        <v/>
      </c>
      <c r="Q2853" s="114" t="str">
        <f t="shared" si="269"/>
        <v/>
      </c>
      <c r="R2853" s="82"/>
      <c r="S2853" s="81"/>
      <c r="T2853" s="81"/>
      <c r="U2853" s="81"/>
    </row>
    <row r="2854" s="72" customFormat="1" customHeight="1" spans="2:21">
      <c r="B2854" s="73"/>
      <c r="C2854" s="74"/>
      <c r="D2854" s="74"/>
      <c r="E2854" s="74"/>
      <c r="F2854" s="75"/>
      <c r="G2854" s="76"/>
      <c r="H2854" s="77"/>
      <c r="I2854" s="108" t="str">
        <f>IF(B2854="","",_xlfn.XLOOKUP(N2854,#REF!,#REF!))</f>
        <v/>
      </c>
      <c r="J2854" s="105" t="str">
        <f>IF(B2854="","",_xlfn.XLOOKUP(N2854,#REF!,芝麻工资表!B:B))</f>
        <v/>
      </c>
      <c r="K2854" s="105" t="str">
        <f t="shared" si="264"/>
        <v/>
      </c>
      <c r="L2854" s="105" t="str">
        <f t="shared" si="265"/>
        <v/>
      </c>
      <c r="M2854" s="105" t="str">
        <f>IF(Q2854="","",_xlfn.XLOOKUP(Q2854,立项!W:W,立项!H:H))</f>
        <v/>
      </c>
      <c r="N2854" s="109" t="str">
        <f t="shared" si="266"/>
        <v/>
      </c>
      <c r="O2854" s="109" t="str">
        <f t="shared" si="267"/>
        <v/>
      </c>
      <c r="P2854" s="110" t="str">
        <f t="shared" si="268"/>
        <v/>
      </c>
      <c r="Q2854" s="114" t="str">
        <f t="shared" si="269"/>
        <v/>
      </c>
      <c r="R2854" s="82"/>
      <c r="S2854" s="81"/>
      <c r="T2854" s="81"/>
      <c r="U2854" s="81"/>
    </row>
    <row r="2855" s="72" customFormat="1" customHeight="1" spans="2:21">
      <c r="B2855" s="73"/>
      <c r="C2855" s="74"/>
      <c r="D2855" s="74"/>
      <c r="E2855" s="74"/>
      <c r="F2855" s="75"/>
      <c r="G2855" s="76"/>
      <c r="H2855" s="77"/>
      <c r="I2855" s="108" t="str">
        <f>IF(B2855="","",_xlfn.XLOOKUP(N2855,#REF!,#REF!))</f>
        <v/>
      </c>
      <c r="J2855" s="105" t="str">
        <f>IF(B2855="","",_xlfn.XLOOKUP(N2855,#REF!,芝麻工资表!B:B))</f>
        <v/>
      </c>
      <c r="K2855" s="105" t="str">
        <f t="shared" si="264"/>
        <v/>
      </c>
      <c r="L2855" s="105" t="str">
        <f t="shared" si="265"/>
        <v/>
      </c>
      <c r="M2855" s="105" t="str">
        <f>IF(Q2855="","",_xlfn.XLOOKUP(Q2855,立项!W:W,立项!H:H))</f>
        <v/>
      </c>
      <c r="N2855" s="109" t="str">
        <f t="shared" si="266"/>
        <v/>
      </c>
      <c r="O2855" s="109" t="str">
        <f t="shared" si="267"/>
        <v/>
      </c>
      <c r="P2855" s="110" t="str">
        <f t="shared" si="268"/>
        <v/>
      </c>
      <c r="Q2855" s="114" t="str">
        <f t="shared" si="269"/>
        <v/>
      </c>
      <c r="R2855" s="82"/>
      <c r="S2855" s="81"/>
      <c r="T2855" s="81"/>
      <c r="U2855" s="81"/>
    </row>
    <row r="2856" s="72" customFormat="1" customHeight="1" spans="2:21">
      <c r="B2856" s="73"/>
      <c r="C2856" s="74"/>
      <c r="D2856" s="74"/>
      <c r="E2856" s="74"/>
      <c r="F2856" s="75"/>
      <c r="G2856" s="76"/>
      <c r="H2856" s="77"/>
      <c r="I2856" s="108" t="str">
        <f>IF(B2856="","",_xlfn.XLOOKUP(N2856,#REF!,#REF!))</f>
        <v/>
      </c>
      <c r="J2856" s="105" t="str">
        <f>IF(B2856="","",_xlfn.XLOOKUP(N2856,#REF!,芝麻工资表!B:B))</f>
        <v/>
      </c>
      <c r="K2856" s="105" t="str">
        <f t="shared" si="264"/>
        <v/>
      </c>
      <c r="L2856" s="105" t="str">
        <f t="shared" si="265"/>
        <v/>
      </c>
      <c r="M2856" s="105" t="str">
        <f>IF(Q2856="","",_xlfn.XLOOKUP(Q2856,立项!W:W,立项!H:H))</f>
        <v/>
      </c>
      <c r="N2856" s="109" t="str">
        <f t="shared" si="266"/>
        <v/>
      </c>
      <c r="O2856" s="109" t="str">
        <f t="shared" si="267"/>
        <v/>
      </c>
      <c r="P2856" s="110" t="str">
        <f t="shared" si="268"/>
        <v/>
      </c>
      <c r="Q2856" s="114" t="str">
        <f t="shared" si="269"/>
        <v/>
      </c>
      <c r="R2856" s="82"/>
      <c r="S2856" s="81"/>
      <c r="T2856" s="81"/>
      <c r="U2856" s="81"/>
    </row>
    <row r="2857" s="72" customFormat="1" customHeight="1" spans="2:21">
      <c r="B2857" s="73"/>
      <c r="C2857" s="74"/>
      <c r="D2857" s="74"/>
      <c r="E2857" s="74"/>
      <c r="F2857" s="75"/>
      <c r="G2857" s="76"/>
      <c r="H2857" s="77"/>
      <c r="I2857" s="108" t="str">
        <f>IF(B2857="","",_xlfn.XLOOKUP(N2857,#REF!,#REF!))</f>
        <v/>
      </c>
      <c r="J2857" s="105" t="str">
        <f>IF(B2857="","",_xlfn.XLOOKUP(N2857,#REF!,芝麻工资表!B:B))</f>
        <v/>
      </c>
      <c r="K2857" s="105" t="str">
        <f t="shared" si="264"/>
        <v/>
      </c>
      <c r="L2857" s="105" t="str">
        <f t="shared" si="265"/>
        <v/>
      </c>
      <c r="M2857" s="105" t="str">
        <f>IF(Q2857="","",_xlfn.XLOOKUP(Q2857,立项!W:W,立项!H:H))</f>
        <v/>
      </c>
      <c r="N2857" s="109" t="str">
        <f t="shared" si="266"/>
        <v/>
      </c>
      <c r="O2857" s="109" t="str">
        <f t="shared" si="267"/>
        <v/>
      </c>
      <c r="P2857" s="110" t="str">
        <f t="shared" si="268"/>
        <v/>
      </c>
      <c r="Q2857" s="114" t="str">
        <f t="shared" si="269"/>
        <v/>
      </c>
      <c r="R2857" s="82"/>
      <c r="S2857" s="81"/>
      <c r="T2857" s="81"/>
      <c r="U2857" s="81"/>
    </row>
    <row r="2858" s="72" customFormat="1" customHeight="1" spans="2:21">
      <c r="B2858" s="73"/>
      <c r="C2858" s="74"/>
      <c r="D2858" s="74"/>
      <c r="E2858" s="74"/>
      <c r="F2858" s="75"/>
      <c r="G2858" s="76"/>
      <c r="H2858" s="77"/>
      <c r="I2858" s="108" t="str">
        <f>IF(B2858="","",_xlfn.XLOOKUP(N2858,#REF!,#REF!))</f>
        <v/>
      </c>
      <c r="J2858" s="105" t="str">
        <f>IF(B2858="","",_xlfn.XLOOKUP(N2858,#REF!,芝麻工资表!B:B))</f>
        <v/>
      </c>
      <c r="K2858" s="105" t="str">
        <f t="shared" si="264"/>
        <v/>
      </c>
      <c r="L2858" s="105" t="str">
        <f t="shared" si="265"/>
        <v/>
      </c>
      <c r="M2858" s="105" t="str">
        <f>IF(Q2858="","",_xlfn.XLOOKUP(Q2858,立项!W:W,立项!H:H))</f>
        <v/>
      </c>
      <c r="N2858" s="109" t="str">
        <f t="shared" si="266"/>
        <v/>
      </c>
      <c r="O2858" s="109" t="str">
        <f t="shared" si="267"/>
        <v/>
      </c>
      <c r="P2858" s="110" t="str">
        <f t="shared" si="268"/>
        <v/>
      </c>
      <c r="Q2858" s="114" t="str">
        <f t="shared" si="269"/>
        <v/>
      </c>
      <c r="R2858" s="82"/>
      <c r="S2858" s="81"/>
      <c r="T2858" s="81"/>
      <c r="U2858" s="81"/>
    </row>
    <row r="2859" s="72" customFormat="1" customHeight="1" spans="2:21">
      <c r="B2859" s="73"/>
      <c r="C2859" s="74"/>
      <c r="D2859" s="74"/>
      <c r="E2859" s="74"/>
      <c r="F2859" s="75"/>
      <c r="G2859" s="76"/>
      <c r="H2859" s="77"/>
      <c r="I2859" s="108" t="str">
        <f>IF(B2859="","",_xlfn.XLOOKUP(N2859,#REF!,#REF!))</f>
        <v/>
      </c>
      <c r="J2859" s="105" t="str">
        <f>IF(B2859="","",_xlfn.XLOOKUP(N2859,#REF!,芝麻工资表!B:B))</f>
        <v/>
      </c>
      <c r="K2859" s="105" t="str">
        <f t="shared" si="264"/>
        <v/>
      </c>
      <c r="L2859" s="105" t="str">
        <f t="shared" si="265"/>
        <v/>
      </c>
      <c r="M2859" s="105" t="str">
        <f>IF(Q2859="","",_xlfn.XLOOKUP(Q2859,立项!W:W,立项!H:H))</f>
        <v/>
      </c>
      <c r="N2859" s="109" t="str">
        <f t="shared" si="266"/>
        <v/>
      </c>
      <c r="O2859" s="109" t="str">
        <f t="shared" si="267"/>
        <v/>
      </c>
      <c r="P2859" s="110" t="str">
        <f t="shared" si="268"/>
        <v/>
      </c>
      <c r="Q2859" s="114" t="str">
        <f t="shared" si="269"/>
        <v/>
      </c>
      <c r="R2859" s="82"/>
      <c r="S2859" s="81"/>
      <c r="T2859" s="81"/>
      <c r="U2859" s="81"/>
    </row>
    <row r="2860" s="72" customFormat="1" customHeight="1" spans="2:21">
      <c r="B2860" s="73"/>
      <c r="C2860" s="74"/>
      <c r="D2860" s="74"/>
      <c r="E2860" s="74"/>
      <c r="F2860" s="75"/>
      <c r="G2860" s="76"/>
      <c r="H2860" s="77"/>
      <c r="I2860" s="108" t="str">
        <f>IF(B2860="","",_xlfn.XLOOKUP(N2860,#REF!,#REF!))</f>
        <v/>
      </c>
      <c r="J2860" s="105" t="str">
        <f>IF(B2860="","",_xlfn.XLOOKUP(N2860,#REF!,芝麻工资表!B:B))</f>
        <v/>
      </c>
      <c r="K2860" s="105" t="str">
        <f t="shared" si="264"/>
        <v/>
      </c>
      <c r="L2860" s="105" t="str">
        <f t="shared" si="265"/>
        <v/>
      </c>
      <c r="M2860" s="105" t="str">
        <f>IF(Q2860="","",_xlfn.XLOOKUP(Q2860,立项!W:W,立项!H:H))</f>
        <v/>
      </c>
      <c r="N2860" s="109" t="str">
        <f t="shared" si="266"/>
        <v/>
      </c>
      <c r="O2860" s="109" t="str">
        <f t="shared" si="267"/>
        <v/>
      </c>
      <c r="P2860" s="110" t="str">
        <f t="shared" si="268"/>
        <v/>
      </c>
      <c r="Q2860" s="114" t="str">
        <f t="shared" si="269"/>
        <v/>
      </c>
      <c r="R2860" s="82"/>
      <c r="S2860" s="81"/>
      <c r="T2860" s="81"/>
      <c r="U2860" s="81"/>
    </row>
    <row r="2861" s="72" customFormat="1" customHeight="1" spans="2:21">
      <c r="B2861" s="73"/>
      <c r="C2861" s="74"/>
      <c r="D2861" s="74"/>
      <c r="E2861" s="74"/>
      <c r="F2861" s="75"/>
      <c r="G2861" s="76"/>
      <c r="H2861" s="77"/>
      <c r="I2861" s="108" t="str">
        <f>IF(B2861="","",_xlfn.XLOOKUP(N2861,#REF!,#REF!))</f>
        <v/>
      </c>
      <c r="J2861" s="105" t="str">
        <f>IF(B2861="","",_xlfn.XLOOKUP(N2861,#REF!,芝麻工资表!B:B))</f>
        <v/>
      </c>
      <c r="K2861" s="105" t="str">
        <f t="shared" si="264"/>
        <v/>
      </c>
      <c r="L2861" s="105" t="str">
        <f t="shared" si="265"/>
        <v/>
      </c>
      <c r="M2861" s="105" t="str">
        <f>IF(Q2861="","",_xlfn.XLOOKUP(Q2861,立项!W:W,立项!H:H))</f>
        <v/>
      </c>
      <c r="N2861" s="109" t="str">
        <f t="shared" si="266"/>
        <v/>
      </c>
      <c r="O2861" s="109" t="str">
        <f t="shared" si="267"/>
        <v/>
      </c>
      <c r="P2861" s="110" t="str">
        <f t="shared" si="268"/>
        <v/>
      </c>
      <c r="Q2861" s="114" t="str">
        <f t="shared" si="269"/>
        <v/>
      </c>
      <c r="R2861" s="82"/>
      <c r="S2861" s="81"/>
      <c r="T2861" s="81"/>
      <c r="U2861" s="81"/>
    </row>
    <row r="2862" s="72" customFormat="1" customHeight="1" spans="2:21">
      <c r="B2862" s="73"/>
      <c r="C2862" s="74"/>
      <c r="D2862" s="74"/>
      <c r="E2862" s="74"/>
      <c r="F2862" s="75"/>
      <c r="G2862" s="76"/>
      <c r="H2862" s="77"/>
      <c r="I2862" s="108" t="str">
        <f>IF(B2862="","",_xlfn.XLOOKUP(N2862,#REF!,#REF!))</f>
        <v/>
      </c>
      <c r="J2862" s="105" t="str">
        <f>IF(B2862="","",_xlfn.XLOOKUP(N2862,#REF!,芝麻工资表!B:B))</f>
        <v/>
      </c>
      <c r="K2862" s="105" t="str">
        <f t="shared" si="264"/>
        <v/>
      </c>
      <c r="L2862" s="105" t="str">
        <f t="shared" si="265"/>
        <v/>
      </c>
      <c r="M2862" s="105" t="str">
        <f>IF(Q2862="","",_xlfn.XLOOKUP(Q2862,立项!W:W,立项!H:H))</f>
        <v/>
      </c>
      <c r="N2862" s="109" t="str">
        <f t="shared" si="266"/>
        <v/>
      </c>
      <c r="O2862" s="109" t="str">
        <f t="shared" si="267"/>
        <v/>
      </c>
      <c r="P2862" s="110" t="str">
        <f t="shared" si="268"/>
        <v/>
      </c>
      <c r="Q2862" s="114" t="str">
        <f t="shared" si="269"/>
        <v/>
      </c>
      <c r="R2862" s="82"/>
      <c r="S2862" s="81"/>
      <c r="T2862" s="81"/>
      <c r="U2862" s="81"/>
    </row>
    <row r="2863" s="72" customFormat="1" customHeight="1" spans="2:21">
      <c r="B2863" s="73"/>
      <c r="C2863" s="74"/>
      <c r="D2863" s="74"/>
      <c r="E2863" s="74"/>
      <c r="F2863" s="75"/>
      <c r="G2863" s="76"/>
      <c r="H2863" s="77"/>
      <c r="I2863" s="108" t="str">
        <f>IF(B2863="","",_xlfn.XLOOKUP(N2863,#REF!,#REF!))</f>
        <v/>
      </c>
      <c r="J2863" s="105" t="str">
        <f>IF(B2863="","",_xlfn.XLOOKUP(N2863,#REF!,芝麻工资表!B:B))</f>
        <v/>
      </c>
      <c r="K2863" s="105" t="str">
        <f t="shared" si="264"/>
        <v/>
      </c>
      <c r="L2863" s="105" t="str">
        <f t="shared" si="265"/>
        <v/>
      </c>
      <c r="M2863" s="105" t="str">
        <f>IF(Q2863="","",_xlfn.XLOOKUP(Q2863,立项!W:W,立项!H:H))</f>
        <v/>
      </c>
      <c r="N2863" s="109" t="str">
        <f t="shared" si="266"/>
        <v/>
      </c>
      <c r="O2863" s="109" t="str">
        <f t="shared" si="267"/>
        <v/>
      </c>
      <c r="P2863" s="110" t="str">
        <f t="shared" si="268"/>
        <v/>
      </c>
      <c r="Q2863" s="114" t="str">
        <f t="shared" si="269"/>
        <v/>
      </c>
      <c r="R2863" s="82"/>
      <c r="S2863" s="81"/>
      <c r="T2863" s="81"/>
      <c r="U2863" s="81"/>
    </row>
    <row r="2864" s="72" customFormat="1" customHeight="1" spans="2:21">
      <c r="B2864" s="73"/>
      <c r="C2864" s="74"/>
      <c r="D2864" s="74"/>
      <c r="E2864" s="74"/>
      <c r="F2864" s="75"/>
      <c r="G2864" s="76"/>
      <c r="H2864" s="77"/>
      <c r="I2864" s="108" t="str">
        <f>IF(B2864="","",_xlfn.XLOOKUP(N2864,#REF!,#REF!))</f>
        <v/>
      </c>
      <c r="J2864" s="105" t="str">
        <f>IF(B2864="","",_xlfn.XLOOKUP(N2864,#REF!,芝麻工资表!B:B))</f>
        <v/>
      </c>
      <c r="K2864" s="105" t="str">
        <f t="shared" si="264"/>
        <v/>
      </c>
      <c r="L2864" s="105" t="str">
        <f t="shared" si="265"/>
        <v/>
      </c>
      <c r="M2864" s="105" t="str">
        <f>IF(Q2864="","",_xlfn.XLOOKUP(Q2864,立项!W:W,立项!H:H))</f>
        <v/>
      </c>
      <c r="N2864" s="109" t="str">
        <f t="shared" si="266"/>
        <v/>
      </c>
      <c r="O2864" s="109" t="str">
        <f t="shared" si="267"/>
        <v/>
      </c>
      <c r="P2864" s="110" t="str">
        <f t="shared" si="268"/>
        <v/>
      </c>
      <c r="Q2864" s="114" t="str">
        <f t="shared" si="269"/>
        <v/>
      </c>
      <c r="R2864" s="82"/>
      <c r="S2864" s="81"/>
      <c r="T2864" s="81"/>
      <c r="U2864" s="81"/>
    </row>
    <row r="2865" s="72" customFormat="1" customHeight="1" spans="2:21">
      <c r="B2865" s="73"/>
      <c r="C2865" s="74"/>
      <c r="D2865" s="74"/>
      <c r="E2865" s="74"/>
      <c r="F2865" s="75"/>
      <c r="G2865" s="76"/>
      <c r="H2865" s="77"/>
      <c r="I2865" s="108" t="str">
        <f>IF(B2865="","",_xlfn.XLOOKUP(N2865,#REF!,#REF!))</f>
        <v/>
      </c>
      <c r="J2865" s="105" t="str">
        <f>IF(B2865="","",_xlfn.XLOOKUP(N2865,#REF!,芝麻工资表!B:B))</f>
        <v/>
      </c>
      <c r="K2865" s="105" t="str">
        <f t="shared" si="264"/>
        <v/>
      </c>
      <c r="L2865" s="105" t="str">
        <f t="shared" si="265"/>
        <v/>
      </c>
      <c r="M2865" s="105" t="str">
        <f>IF(Q2865="","",_xlfn.XLOOKUP(Q2865,立项!W:W,立项!H:H))</f>
        <v/>
      </c>
      <c r="N2865" s="109" t="str">
        <f t="shared" si="266"/>
        <v/>
      </c>
      <c r="O2865" s="109" t="str">
        <f t="shared" si="267"/>
        <v/>
      </c>
      <c r="P2865" s="110" t="str">
        <f t="shared" si="268"/>
        <v/>
      </c>
      <c r="Q2865" s="114" t="str">
        <f t="shared" si="269"/>
        <v/>
      </c>
      <c r="R2865" s="82"/>
      <c r="S2865" s="81"/>
      <c r="T2865" s="81"/>
      <c r="U2865" s="81"/>
    </row>
    <row r="2866" s="72" customFormat="1" customHeight="1" spans="2:21">
      <c r="B2866" s="73"/>
      <c r="C2866" s="74"/>
      <c r="D2866" s="74"/>
      <c r="E2866" s="74"/>
      <c r="F2866" s="75"/>
      <c r="G2866" s="76"/>
      <c r="H2866" s="77"/>
      <c r="I2866" s="108" t="str">
        <f>IF(B2866="","",_xlfn.XLOOKUP(N2866,#REF!,#REF!))</f>
        <v/>
      </c>
      <c r="J2866" s="105" t="str">
        <f>IF(B2866="","",_xlfn.XLOOKUP(N2866,#REF!,芝麻工资表!B:B))</f>
        <v/>
      </c>
      <c r="K2866" s="105" t="str">
        <f t="shared" si="264"/>
        <v/>
      </c>
      <c r="L2866" s="105" t="str">
        <f t="shared" si="265"/>
        <v/>
      </c>
      <c r="M2866" s="105" t="str">
        <f>IF(Q2866="","",_xlfn.XLOOKUP(Q2866,立项!W:W,立项!H:H))</f>
        <v/>
      </c>
      <c r="N2866" s="109" t="str">
        <f t="shared" si="266"/>
        <v/>
      </c>
      <c r="O2866" s="109" t="str">
        <f t="shared" si="267"/>
        <v/>
      </c>
      <c r="P2866" s="110" t="str">
        <f t="shared" si="268"/>
        <v/>
      </c>
      <c r="Q2866" s="114" t="str">
        <f t="shared" si="269"/>
        <v/>
      </c>
      <c r="R2866" s="82"/>
      <c r="S2866" s="81"/>
      <c r="T2866" s="81"/>
      <c r="U2866" s="81"/>
    </row>
    <row r="2867" s="72" customFormat="1" customHeight="1" spans="2:21">
      <c r="B2867" s="73"/>
      <c r="C2867" s="74"/>
      <c r="D2867" s="74"/>
      <c r="E2867" s="74"/>
      <c r="F2867" s="75"/>
      <c r="G2867" s="76"/>
      <c r="H2867" s="77"/>
      <c r="I2867" s="108" t="str">
        <f>IF(B2867="","",_xlfn.XLOOKUP(N2867,#REF!,#REF!))</f>
        <v/>
      </c>
      <c r="J2867" s="105" t="str">
        <f>IF(B2867="","",_xlfn.XLOOKUP(N2867,#REF!,芝麻工资表!B:B))</f>
        <v/>
      </c>
      <c r="K2867" s="105" t="str">
        <f t="shared" si="264"/>
        <v/>
      </c>
      <c r="L2867" s="105" t="str">
        <f t="shared" si="265"/>
        <v/>
      </c>
      <c r="M2867" s="105" t="str">
        <f>IF(Q2867="","",_xlfn.XLOOKUP(Q2867,立项!W:W,立项!H:H))</f>
        <v/>
      </c>
      <c r="N2867" s="109" t="str">
        <f t="shared" si="266"/>
        <v/>
      </c>
      <c r="O2867" s="109" t="str">
        <f t="shared" si="267"/>
        <v/>
      </c>
      <c r="P2867" s="110" t="str">
        <f t="shared" si="268"/>
        <v/>
      </c>
      <c r="Q2867" s="114" t="str">
        <f t="shared" si="269"/>
        <v/>
      </c>
      <c r="R2867" s="82"/>
      <c r="S2867" s="81"/>
      <c r="T2867" s="81"/>
      <c r="U2867" s="81"/>
    </row>
    <row r="2868" s="72" customFormat="1" customHeight="1" spans="2:21">
      <c r="B2868" s="73"/>
      <c r="C2868" s="74"/>
      <c r="D2868" s="74"/>
      <c r="E2868" s="74"/>
      <c r="F2868" s="75"/>
      <c r="G2868" s="76"/>
      <c r="H2868" s="77"/>
      <c r="I2868" s="108" t="str">
        <f>IF(B2868="","",_xlfn.XLOOKUP(N2868,#REF!,#REF!))</f>
        <v/>
      </c>
      <c r="J2868" s="105" t="str">
        <f>IF(B2868="","",_xlfn.XLOOKUP(N2868,#REF!,芝麻工资表!B:B))</f>
        <v/>
      </c>
      <c r="K2868" s="105" t="str">
        <f t="shared" si="264"/>
        <v/>
      </c>
      <c r="L2868" s="105" t="str">
        <f t="shared" si="265"/>
        <v/>
      </c>
      <c r="M2868" s="105" t="str">
        <f>IF(Q2868="","",_xlfn.XLOOKUP(Q2868,立项!W:W,立项!H:H))</f>
        <v/>
      </c>
      <c r="N2868" s="109" t="str">
        <f t="shared" si="266"/>
        <v/>
      </c>
      <c r="O2868" s="109" t="str">
        <f t="shared" si="267"/>
        <v/>
      </c>
      <c r="P2868" s="110" t="str">
        <f t="shared" si="268"/>
        <v/>
      </c>
      <c r="Q2868" s="114" t="str">
        <f t="shared" si="269"/>
        <v/>
      </c>
      <c r="R2868" s="82"/>
      <c r="S2868" s="81"/>
      <c r="T2868" s="81"/>
      <c r="U2868" s="81"/>
    </row>
    <row r="2869" s="72" customFormat="1" customHeight="1" spans="2:21">
      <c r="B2869" s="73"/>
      <c r="C2869" s="74"/>
      <c r="D2869" s="74"/>
      <c r="E2869" s="74"/>
      <c r="F2869" s="75"/>
      <c r="G2869" s="76"/>
      <c r="H2869" s="77"/>
      <c r="I2869" s="108" t="str">
        <f>IF(B2869="","",_xlfn.XLOOKUP(N2869,#REF!,#REF!))</f>
        <v/>
      </c>
      <c r="J2869" s="105" t="str">
        <f>IF(B2869="","",_xlfn.XLOOKUP(N2869,#REF!,芝麻工资表!B:B))</f>
        <v/>
      </c>
      <c r="K2869" s="105" t="str">
        <f t="shared" si="264"/>
        <v/>
      </c>
      <c r="L2869" s="105" t="str">
        <f t="shared" si="265"/>
        <v/>
      </c>
      <c r="M2869" s="105" t="str">
        <f>IF(Q2869="","",_xlfn.XLOOKUP(Q2869,立项!W:W,立项!H:H))</f>
        <v/>
      </c>
      <c r="N2869" s="109" t="str">
        <f t="shared" si="266"/>
        <v/>
      </c>
      <c r="O2869" s="109" t="str">
        <f t="shared" si="267"/>
        <v/>
      </c>
      <c r="P2869" s="110" t="str">
        <f t="shared" si="268"/>
        <v/>
      </c>
      <c r="Q2869" s="114" t="str">
        <f t="shared" si="269"/>
        <v/>
      </c>
      <c r="R2869" s="82"/>
      <c r="S2869" s="81"/>
      <c r="T2869" s="81"/>
      <c r="U2869" s="81"/>
    </row>
    <row r="2870" s="72" customFormat="1" customHeight="1" spans="2:21">
      <c r="B2870" s="73"/>
      <c r="C2870" s="74"/>
      <c r="D2870" s="74"/>
      <c r="E2870" s="74"/>
      <c r="F2870" s="75"/>
      <c r="G2870" s="76"/>
      <c r="H2870" s="77"/>
      <c r="I2870" s="108" t="str">
        <f>IF(B2870="","",_xlfn.XLOOKUP(N2870,#REF!,#REF!))</f>
        <v/>
      </c>
      <c r="J2870" s="105" t="str">
        <f>IF(B2870="","",_xlfn.XLOOKUP(N2870,#REF!,芝麻工资表!B:B))</f>
        <v/>
      </c>
      <c r="K2870" s="105" t="str">
        <f t="shared" si="264"/>
        <v/>
      </c>
      <c r="L2870" s="105" t="str">
        <f t="shared" si="265"/>
        <v/>
      </c>
      <c r="M2870" s="105" t="str">
        <f>IF(Q2870="","",_xlfn.XLOOKUP(Q2870,立项!W:W,立项!H:H))</f>
        <v/>
      </c>
      <c r="N2870" s="109" t="str">
        <f t="shared" si="266"/>
        <v/>
      </c>
      <c r="O2870" s="109" t="str">
        <f t="shared" si="267"/>
        <v/>
      </c>
      <c r="P2870" s="110" t="str">
        <f t="shared" si="268"/>
        <v/>
      </c>
      <c r="Q2870" s="114" t="str">
        <f t="shared" si="269"/>
        <v/>
      </c>
      <c r="R2870" s="82"/>
      <c r="S2870" s="81"/>
      <c r="T2870" s="81"/>
      <c r="U2870" s="81"/>
    </row>
    <row r="2871" s="72" customFormat="1" customHeight="1" spans="2:21">
      <c r="B2871" s="73"/>
      <c r="C2871" s="74"/>
      <c r="D2871" s="74"/>
      <c r="E2871" s="74"/>
      <c r="F2871" s="75"/>
      <c r="G2871" s="76"/>
      <c r="H2871" s="77"/>
      <c r="I2871" s="108" t="str">
        <f>IF(B2871="","",_xlfn.XLOOKUP(N2871,#REF!,#REF!))</f>
        <v/>
      </c>
      <c r="J2871" s="105" t="str">
        <f>IF(B2871="","",_xlfn.XLOOKUP(N2871,#REF!,芝麻工资表!B:B))</f>
        <v/>
      </c>
      <c r="K2871" s="105" t="str">
        <f t="shared" si="264"/>
        <v/>
      </c>
      <c r="L2871" s="105" t="str">
        <f t="shared" si="265"/>
        <v/>
      </c>
      <c r="M2871" s="105" t="str">
        <f>IF(Q2871="","",_xlfn.XLOOKUP(Q2871,立项!W:W,立项!H:H))</f>
        <v/>
      </c>
      <c r="N2871" s="109" t="str">
        <f t="shared" si="266"/>
        <v/>
      </c>
      <c r="O2871" s="109" t="str">
        <f t="shared" si="267"/>
        <v/>
      </c>
      <c r="P2871" s="110" t="str">
        <f t="shared" si="268"/>
        <v/>
      </c>
      <c r="Q2871" s="114" t="str">
        <f t="shared" si="269"/>
        <v/>
      </c>
      <c r="R2871" s="82"/>
      <c r="S2871" s="81"/>
      <c r="T2871" s="81"/>
      <c r="U2871" s="81"/>
    </row>
    <row r="2872" s="72" customFormat="1" customHeight="1" spans="2:21">
      <c r="B2872" s="73"/>
      <c r="C2872" s="74"/>
      <c r="D2872" s="74"/>
      <c r="E2872" s="74"/>
      <c r="F2872" s="75"/>
      <c r="G2872" s="76"/>
      <c r="H2872" s="77"/>
      <c r="I2872" s="108" t="str">
        <f>IF(B2872="","",_xlfn.XLOOKUP(N2872,#REF!,#REF!))</f>
        <v/>
      </c>
      <c r="J2872" s="105" t="str">
        <f>IF(B2872="","",_xlfn.XLOOKUP(N2872,#REF!,芝麻工资表!B:B))</f>
        <v/>
      </c>
      <c r="K2872" s="105" t="str">
        <f t="shared" si="264"/>
        <v/>
      </c>
      <c r="L2872" s="105" t="str">
        <f t="shared" si="265"/>
        <v/>
      </c>
      <c r="M2872" s="105" t="str">
        <f>IF(Q2872="","",_xlfn.XLOOKUP(Q2872,立项!W:W,立项!H:H))</f>
        <v/>
      </c>
      <c r="N2872" s="109" t="str">
        <f t="shared" si="266"/>
        <v/>
      </c>
      <c r="O2872" s="109" t="str">
        <f t="shared" si="267"/>
        <v/>
      </c>
      <c r="P2872" s="110" t="str">
        <f t="shared" si="268"/>
        <v/>
      </c>
      <c r="Q2872" s="114" t="str">
        <f t="shared" si="269"/>
        <v/>
      </c>
      <c r="R2872" s="82"/>
      <c r="S2872" s="81"/>
      <c r="T2872" s="81"/>
      <c r="U2872" s="81"/>
    </row>
    <row r="2873" s="72" customFormat="1" customHeight="1" spans="2:21">
      <c r="B2873" s="73"/>
      <c r="C2873" s="74"/>
      <c r="D2873" s="74"/>
      <c r="E2873" s="74"/>
      <c r="F2873" s="75"/>
      <c r="G2873" s="76"/>
      <c r="H2873" s="77"/>
      <c r="I2873" s="108" t="str">
        <f>IF(B2873="","",_xlfn.XLOOKUP(N2873,#REF!,#REF!))</f>
        <v/>
      </c>
      <c r="J2873" s="105" t="str">
        <f>IF(B2873="","",_xlfn.XLOOKUP(N2873,#REF!,芝麻工资表!B:B))</f>
        <v/>
      </c>
      <c r="K2873" s="105" t="str">
        <f t="shared" si="264"/>
        <v/>
      </c>
      <c r="L2873" s="105" t="str">
        <f t="shared" si="265"/>
        <v/>
      </c>
      <c r="M2873" s="105" t="str">
        <f>IF(Q2873="","",_xlfn.XLOOKUP(Q2873,立项!W:W,立项!H:H))</f>
        <v/>
      </c>
      <c r="N2873" s="109" t="str">
        <f t="shared" si="266"/>
        <v/>
      </c>
      <c r="O2873" s="109" t="str">
        <f t="shared" si="267"/>
        <v/>
      </c>
      <c r="P2873" s="110" t="str">
        <f t="shared" si="268"/>
        <v/>
      </c>
      <c r="Q2873" s="114" t="str">
        <f t="shared" si="269"/>
        <v/>
      </c>
      <c r="R2873" s="82"/>
      <c r="S2873" s="81"/>
      <c r="T2873" s="81"/>
      <c r="U2873" s="81"/>
    </row>
    <row r="2874" s="72" customFormat="1" customHeight="1" spans="2:21">
      <c r="B2874" s="73"/>
      <c r="C2874" s="74"/>
      <c r="D2874" s="74"/>
      <c r="E2874" s="74"/>
      <c r="F2874" s="75"/>
      <c r="G2874" s="76"/>
      <c r="H2874" s="77"/>
      <c r="I2874" s="108" t="str">
        <f>IF(B2874="","",_xlfn.XLOOKUP(N2874,#REF!,#REF!))</f>
        <v/>
      </c>
      <c r="J2874" s="105" t="str">
        <f>IF(B2874="","",_xlfn.XLOOKUP(N2874,#REF!,芝麻工资表!B:B))</f>
        <v/>
      </c>
      <c r="K2874" s="105" t="str">
        <f t="shared" si="264"/>
        <v/>
      </c>
      <c r="L2874" s="105" t="str">
        <f t="shared" si="265"/>
        <v/>
      </c>
      <c r="M2874" s="105" t="str">
        <f>IF(Q2874="","",_xlfn.XLOOKUP(Q2874,立项!W:W,立项!H:H))</f>
        <v/>
      </c>
      <c r="N2874" s="109" t="str">
        <f t="shared" si="266"/>
        <v/>
      </c>
      <c r="O2874" s="109" t="str">
        <f t="shared" si="267"/>
        <v/>
      </c>
      <c r="P2874" s="110" t="str">
        <f t="shared" si="268"/>
        <v/>
      </c>
      <c r="Q2874" s="114" t="str">
        <f t="shared" si="269"/>
        <v/>
      </c>
      <c r="R2874" s="82"/>
      <c r="S2874" s="81"/>
      <c r="T2874" s="81"/>
      <c r="U2874" s="81"/>
    </row>
    <row r="2875" s="72" customFormat="1" customHeight="1" spans="2:21">
      <c r="B2875" s="73"/>
      <c r="C2875" s="74"/>
      <c r="D2875" s="74"/>
      <c r="E2875" s="74"/>
      <c r="F2875" s="75"/>
      <c r="G2875" s="76"/>
      <c r="H2875" s="77"/>
      <c r="I2875" s="108" t="str">
        <f>IF(B2875="","",_xlfn.XLOOKUP(N2875,#REF!,#REF!))</f>
        <v/>
      </c>
      <c r="J2875" s="105" t="str">
        <f>IF(B2875="","",_xlfn.XLOOKUP(N2875,#REF!,芝麻工资表!B:B))</f>
        <v/>
      </c>
      <c r="K2875" s="105" t="str">
        <f t="shared" si="264"/>
        <v/>
      </c>
      <c r="L2875" s="105" t="str">
        <f t="shared" si="265"/>
        <v/>
      </c>
      <c r="M2875" s="105" t="str">
        <f>IF(Q2875="","",_xlfn.XLOOKUP(Q2875,立项!W:W,立项!H:H))</f>
        <v/>
      </c>
      <c r="N2875" s="109" t="str">
        <f t="shared" si="266"/>
        <v/>
      </c>
      <c r="O2875" s="109" t="str">
        <f t="shared" si="267"/>
        <v/>
      </c>
      <c r="P2875" s="110" t="str">
        <f t="shared" si="268"/>
        <v/>
      </c>
      <c r="Q2875" s="114" t="str">
        <f t="shared" si="269"/>
        <v/>
      </c>
      <c r="R2875" s="82"/>
      <c r="S2875" s="81"/>
      <c r="T2875" s="81"/>
      <c r="U2875" s="81"/>
    </row>
    <row r="2876" s="72" customFormat="1" customHeight="1" spans="2:21">
      <c r="B2876" s="73"/>
      <c r="C2876" s="74"/>
      <c r="D2876" s="74"/>
      <c r="E2876" s="74"/>
      <c r="F2876" s="75"/>
      <c r="G2876" s="76"/>
      <c r="H2876" s="77"/>
      <c r="I2876" s="108" t="str">
        <f>IF(B2876="","",_xlfn.XLOOKUP(N2876,#REF!,#REF!))</f>
        <v/>
      </c>
      <c r="J2876" s="105" t="str">
        <f>IF(B2876="","",_xlfn.XLOOKUP(N2876,#REF!,芝麻工资表!B:B))</f>
        <v/>
      </c>
      <c r="K2876" s="105" t="str">
        <f t="shared" si="264"/>
        <v/>
      </c>
      <c r="L2876" s="105" t="str">
        <f t="shared" si="265"/>
        <v/>
      </c>
      <c r="M2876" s="105" t="str">
        <f>IF(Q2876="","",_xlfn.XLOOKUP(Q2876,立项!W:W,立项!H:H))</f>
        <v/>
      </c>
      <c r="N2876" s="109" t="str">
        <f t="shared" si="266"/>
        <v/>
      </c>
      <c r="O2876" s="109" t="str">
        <f t="shared" si="267"/>
        <v/>
      </c>
      <c r="P2876" s="110" t="str">
        <f t="shared" si="268"/>
        <v/>
      </c>
      <c r="Q2876" s="114" t="str">
        <f t="shared" si="269"/>
        <v/>
      </c>
      <c r="R2876" s="82"/>
      <c r="S2876" s="81"/>
      <c r="T2876" s="81"/>
      <c r="U2876" s="81"/>
    </row>
    <row r="2877" s="72" customFormat="1" customHeight="1" spans="2:21">
      <c r="B2877" s="73"/>
      <c r="C2877" s="74"/>
      <c r="D2877" s="74"/>
      <c r="E2877" s="74"/>
      <c r="F2877" s="75"/>
      <c r="G2877" s="76"/>
      <c r="H2877" s="77"/>
      <c r="I2877" s="108" t="str">
        <f>IF(B2877="","",_xlfn.XLOOKUP(N2877,#REF!,#REF!))</f>
        <v/>
      </c>
      <c r="J2877" s="105" t="str">
        <f>IF(B2877="","",_xlfn.XLOOKUP(N2877,#REF!,芝麻工资表!B:B))</f>
        <v/>
      </c>
      <c r="K2877" s="105" t="str">
        <f t="shared" si="264"/>
        <v/>
      </c>
      <c r="L2877" s="105" t="str">
        <f t="shared" si="265"/>
        <v/>
      </c>
      <c r="M2877" s="105" t="str">
        <f>IF(Q2877="","",_xlfn.XLOOKUP(Q2877,立项!W:W,立项!H:H))</f>
        <v/>
      </c>
      <c r="N2877" s="109" t="str">
        <f t="shared" si="266"/>
        <v/>
      </c>
      <c r="O2877" s="109" t="str">
        <f t="shared" si="267"/>
        <v/>
      </c>
      <c r="P2877" s="110" t="str">
        <f t="shared" si="268"/>
        <v/>
      </c>
      <c r="Q2877" s="114" t="str">
        <f t="shared" si="269"/>
        <v/>
      </c>
      <c r="R2877" s="82"/>
      <c r="S2877" s="81"/>
      <c r="T2877" s="81"/>
      <c r="U2877" s="81"/>
    </row>
    <row r="2878" s="72" customFormat="1" customHeight="1" spans="2:21">
      <c r="B2878" s="73"/>
      <c r="C2878" s="74"/>
      <c r="D2878" s="74"/>
      <c r="E2878" s="74"/>
      <c r="F2878" s="75"/>
      <c r="G2878" s="76"/>
      <c r="H2878" s="77"/>
      <c r="I2878" s="108" t="str">
        <f>IF(B2878="","",_xlfn.XLOOKUP(N2878,#REF!,#REF!))</f>
        <v/>
      </c>
      <c r="J2878" s="105" t="str">
        <f>IF(B2878="","",_xlfn.XLOOKUP(N2878,#REF!,芝麻工资表!B:B))</f>
        <v/>
      </c>
      <c r="K2878" s="105" t="str">
        <f t="shared" si="264"/>
        <v/>
      </c>
      <c r="L2878" s="105" t="str">
        <f t="shared" si="265"/>
        <v/>
      </c>
      <c r="M2878" s="105" t="str">
        <f>IF(Q2878="","",_xlfn.XLOOKUP(Q2878,立项!W:W,立项!H:H))</f>
        <v/>
      </c>
      <c r="N2878" s="109" t="str">
        <f t="shared" si="266"/>
        <v/>
      </c>
      <c r="O2878" s="109" t="str">
        <f t="shared" si="267"/>
        <v/>
      </c>
      <c r="P2878" s="110" t="str">
        <f t="shared" si="268"/>
        <v/>
      </c>
      <c r="Q2878" s="114" t="str">
        <f t="shared" si="269"/>
        <v/>
      </c>
      <c r="R2878" s="82"/>
      <c r="S2878" s="81"/>
      <c r="T2878" s="81"/>
      <c r="U2878" s="81"/>
    </row>
    <row r="2879" s="72" customFormat="1" customHeight="1" spans="2:21">
      <c r="B2879" s="73"/>
      <c r="C2879" s="74"/>
      <c r="D2879" s="74"/>
      <c r="E2879" s="74"/>
      <c r="F2879" s="75"/>
      <c r="G2879" s="76"/>
      <c r="H2879" s="77"/>
      <c r="I2879" s="108" t="str">
        <f>IF(B2879="","",_xlfn.XLOOKUP(N2879,#REF!,#REF!))</f>
        <v/>
      </c>
      <c r="J2879" s="105" t="str">
        <f>IF(B2879="","",_xlfn.XLOOKUP(N2879,#REF!,芝麻工资表!B:B))</f>
        <v/>
      </c>
      <c r="K2879" s="105" t="str">
        <f t="shared" si="264"/>
        <v/>
      </c>
      <c r="L2879" s="105" t="str">
        <f t="shared" si="265"/>
        <v/>
      </c>
      <c r="M2879" s="105" t="str">
        <f>IF(Q2879="","",_xlfn.XLOOKUP(Q2879,立项!W:W,立项!H:H))</f>
        <v/>
      </c>
      <c r="N2879" s="109" t="str">
        <f t="shared" si="266"/>
        <v/>
      </c>
      <c r="O2879" s="109" t="str">
        <f t="shared" si="267"/>
        <v/>
      </c>
      <c r="P2879" s="110" t="str">
        <f t="shared" si="268"/>
        <v/>
      </c>
      <c r="Q2879" s="114" t="str">
        <f t="shared" si="269"/>
        <v/>
      </c>
      <c r="R2879" s="82"/>
      <c r="S2879" s="81"/>
      <c r="T2879" s="81"/>
      <c r="U2879" s="81"/>
    </row>
    <row r="2880" s="72" customFormat="1" customHeight="1" spans="2:21">
      <c r="B2880" s="73"/>
      <c r="C2880" s="74"/>
      <c r="D2880" s="74"/>
      <c r="E2880" s="74"/>
      <c r="F2880" s="75"/>
      <c r="G2880" s="76"/>
      <c r="H2880" s="77"/>
      <c r="I2880" s="108" t="str">
        <f>IF(B2880="","",_xlfn.XLOOKUP(N2880,#REF!,#REF!))</f>
        <v/>
      </c>
      <c r="J2880" s="105" t="str">
        <f>IF(B2880="","",_xlfn.XLOOKUP(N2880,#REF!,芝麻工资表!B:B))</f>
        <v/>
      </c>
      <c r="K2880" s="105" t="str">
        <f t="shared" si="264"/>
        <v/>
      </c>
      <c r="L2880" s="105" t="str">
        <f t="shared" si="265"/>
        <v/>
      </c>
      <c r="M2880" s="105" t="str">
        <f>IF(Q2880="","",_xlfn.XLOOKUP(Q2880,立项!W:W,立项!H:H))</f>
        <v/>
      </c>
      <c r="N2880" s="109" t="str">
        <f t="shared" si="266"/>
        <v/>
      </c>
      <c r="O2880" s="109" t="str">
        <f t="shared" si="267"/>
        <v/>
      </c>
      <c r="P2880" s="110" t="str">
        <f t="shared" si="268"/>
        <v/>
      </c>
      <c r="Q2880" s="114" t="str">
        <f t="shared" si="269"/>
        <v/>
      </c>
      <c r="R2880" s="82"/>
      <c r="S2880" s="81"/>
      <c r="T2880" s="81"/>
      <c r="U2880" s="81"/>
    </row>
    <row r="2881" s="72" customFormat="1" customHeight="1" spans="2:21">
      <c r="B2881" s="73"/>
      <c r="C2881" s="74"/>
      <c r="D2881" s="74"/>
      <c r="E2881" s="74"/>
      <c r="F2881" s="75"/>
      <c r="G2881" s="76"/>
      <c r="H2881" s="77"/>
      <c r="I2881" s="108" t="str">
        <f>IF(B2881="","",_xlfn.XLOOKUP(N2881,#REF!,#REF!))</f>
        <v/>
      </c>
      <c r="J2881" s="105" t="str">
        <f>IF(B2881="","",_xlfn.XLOOKUP(N2881,#REF!,芝麻工资表!B:B))</f>
        <v/>
      </c>
      <c r="K2881" s="105" t="str">
        <f t="shared" si="264"/>
        <v/>
      </c>
      <c r="L2881" s="105" t="str">
        <f t="shared" si="265"/>
        <v/>
      </c>
      <c r="M2881" s="105" t="str">
        <f>IF(Q2881="","",_xlfn.XLOOKUP(Q2881,立项!W:W,立项!H:H))</f>
        <v/>
      </c>
      <c r="N2881" s="109" t="str">
        <f t="shared" si="266"/>
        <v/>
      </c>
      <c r="O2881" s="109" t="str">
        <f t="shared" si="267"/>
        <v/>
      </c>
      <c r="P2881" s="110" t="str">
        <f t="shared" si="268"/>
        <v/>
      </c>
      <c r="Q2881" s="114" t="str">
        <f t="shared" si="269"/>
        <v/>
      </c>
      <c r="R2881" s="82"/>
      <c r="S2881" s="81"/>
      <c r="T2881" s="81"/>
      <c r="U2881" s="81"/>
    </row>
    <row r="2882" s="72" customFormat="1" customHeight="1" spans="2:21">
      <c r="B2882" s="73"/>
      <c r="C2882" s="74"/>
      <c r="D2882" s="74"/>
      <c r="E2882" s="74"/>
      <c r="F2882" s="75"/>
      <c r="G2882" s="76"/>
      <c r="H2882" s="77"/>
      <c r="I2882" s="108" t="str">
        <f>IF(B2882="","",_xlfn.XLOOKUP(N2882,#REF!,#REF!))</f>
        <v/>
      </c>
      <c r="J2882" s="105" t="str">
        <f>IF(B2882="","",_xlfn.XLOOKUP(N2882,#REF!,芝麻工资表!B:B))</f>
        <v/>
      </c>
      <c r="K2882" s="105" t="str">
        <f t="shared" ref="K2882:K2945" si="270">IF(F2882="","",F2882-L2882)</f>
        <v/>
      </c>
      <c r="L2882" s="105" t="str">
        <f t="shared" ref="L2882:L2945" si="271">IF(F2882="","",F2882*G2882/(1+G2882))</f>
        <v/>
      </c>
      <c r="M2882" s="105" t="str">
        <f>IF(Q2882="","",_xlfn.XLOOKUP(Q2882,立项!W:W,立项!H:H))</f>
        <v/>
      </c>
      <c r="N2882" s="109" t="str">
        <f t="shared" ref="N2882:N2945" si="272">IF(H2882="","",LEFT(B2882,7))</f>
        <v/>
      </c>
      <c r="O2882" s="109" t="str">
        <f t="shared" ref="O2882:O2945" si="273">IF(H2882="","",MONTH(H2882))</f>
        <v/>
      </c>
      <c r="P2882" s="110" t="str">
        <f t="shared" ref="P2882:P2945" si="274">IF(H2882="","",DAY(H2882))</f>
        <v/>
      </c>
      <c r="Q2882" s="114" t="str">
        <f t="shared" ref="Q2882:Q2945" si="275">IF(B2882="","",MID(B2882,9,16))</f>
        <v/>
      </c>
      <c r="R2882" s="82"/>
      <c r="S2882" s="81"/>
      <c r="T2882" s="81"/>
      <c r="U2882" s="81"/>
    </row>
    <row r="2883" s="72" customFormat="1" customHeight="1" spans="2:21">
      <c r="B2883" s="73"/>
      <c r="C2883" s="74"/>
      <c r="D2883" s="74"/>
      <c r="E2883" s="74"/>
      <c r="F2883" s="75"/>
      <c r="G2883" s="76"/>
      <c r="H2883" s="77"/>
      <c r="I2883" s="108" t="str">
        <f>IF(B2883="","",_xlfn.XLOOKUP(N2883,#REF!,#REF!))</f>
        <v/>
      </c>
      <c r="J2883" s="105" t="str">
        <f>IF(B2883="","",_xlfn.XLOOKUP(N2883,#REF!,芝麻工资表!B:B))</f>
        <v/>
      </c>
      <c r="K2883" s="105" t="str">
        <f t="shared" si="270"/>
        <v/>
      </c>
      <c r="L2883" s="105" t="str">
        <f t="shared" si="271"/>
        <v/>
      </c>
      <c r="M2883" s="105" t="str">
        <f>IF(Q2883="","",_xlfn.XLOOKUP(Q2883,立项!W:W,立项!H:H))</f>
        <v/>
      </c>
      <c r="N2883" s="109" t="str">
        <f t="shared" si="272"/>
        <v/>
      </c>
      <c r="O2883" s="109" t="str">
        <f t="shared" si="273"/>
        <v/>
      </c>
      <c r="P2883" s="110" t="str">
        <f t="shared" si="274"/>
        <v/>
      </c>
      <c r="Q2883" s="114" t="str">
        <f t="shared" si="275"/>
        <v/>
      </c>
      <c r="R2883" s="82"/>
      <c r="S2883" s="81"/>
      <c r="T2883" s="81"/>
      <c r="U2883" s="81"/>
    </row>
    <row r="2884" s="72" customFormat="1" customHeight="1" spans="2:21">
      <c r="B2884" s="73"/>
      <c r="C2884" s="74"/>
      <c r="D2884" s="74"/>
      <c r="E2884" s="74"/>
      <c r="F2884" s="75"/>
      <c r="G2884" s="76"/>
      <c r="H2884" s="77"/>
      <c r="I2884" s="108" t="str">
        <f>IF(B2884="","",_xlfn.XLOOKUP(N2884,#REF!,#REF!))</f>
        <v/>
      </c>
      <c r="J2884" s="105" t="str">
        <f>IF(B2884="","",_xlfn.XLOOKUP(N2884,#REF!,芝麻工资表!B:B))</f>
        <v/>
      </c>
      <c r="K2884" s="105" t="str">
        <f t="shared" si="270"/>
        <v/>
      </c>
      <c r="L2884" s="105" t="str">
        <f t="shared" si="271"/>
        <v/>
      </c>
      <c r="M2884" s="105" t="str">
        <f>IF(Q2884="","",_xlfn.XLOOKUP(Q2884,立项!W:W,立项!H:H))</f>
        <v/>
      </c>
      <c r="N2884" s="109" t="str">
        <f t="shared" si="272"/>
        <v/>
      </c>
      <c r="O2884" s="109" t="str">
        <f t="shared" si="273"/>
        <v/>
      </c>
      <c r="P2884" s="110" t="str">
        <f t="shared" si="274"/>
        <v/>
      </c>
      <c r="Q2884" s="114" t="str">
        <f t="shared" si="275"/>
        <v/>
      </c>
      <c r="R2884" s="82"/>
      <c r="S2884" s="81"/>
      <c r="T2884" s="81"/>
      <c r="U2884" s="81"/>
    </row>
    <row r="2885" s="72" customFormat="1" customHeight="1" spans="2:21">
      <c r="B2885" s="73"/>
      <c r="C2885" s="74"/>
      <c r="D2885" s="74"/>
      <c r="E2885" s="74"/>
      <c r="F2885" s="75"/>
      <c r="G2885" s="76"/>
      <c r="H2885" s="77"/>
      <c r="I2885" s="108" t="str">
        <f>IF(B2885="","",_xlfn.XLOOKUP(N2885,#REF!,#REF!))</f>
        <v/>
      </c>
      <c r="J2885" s="105" t="str">
        <f>IF(B2885="","",_xlfn.XLOOKUP(N2885,#REF!,芝麻工资表!B:B))</f>
        <v/>
      </c>
      <c r="K2885" s="105" t="str">
        <f t="shared" si="270"/>
        <v/>
      </c>
      <c r="L2885" s="105" t="str">
        <f t="shared" si="271"/>
        <v/>
      </c>
      <c r="M2885" s="105" t="str">
        <f>IF(Q2885="","",_xlfn.XLOOKUP(Q2885,立项!W:W,立项!H:H))</f>
        <v/>
      </c>
      <c r="N2885" s="109" t="str">
        <f t="shared" si="272"/>
        <v/>
      </c>
      <c r="O2885" s="109" t="str">
        <f t="shared" si="273"/>
        <v/>
      </c>
      <c r="P2885" s="110" t="str">
        <f t="shared" si="274"/>
        <v/>
      </c>
      <c r="Q2885" s="114" t="str">
        <f t="shared" si="275"/>
        <v/>
      </c>
      <c r="R2885" s="82"/>
      <c r="S2885" s="81"/>
      <c r="T2885" s="81"/>
      <c r="U2885" s="81"/>
    </row>
    <row r="2886" s="72" customFormat="1" customHeight="1" spans="2:21">
      <c r="B2886" s="73"/>
      <c r="C2886" s="74"/>
      <c r="D2886" s="74"/>
      <c r="E2886" s="74"/>
      <c r="F2886" s="75"/>
      <c r="G2886" s="76"/>
      <c r="H2886" s="77"/>
      <c r="I2886" s="108" t="str">
        <f>IF(B2886="","",_xlfn.XLOOKUP(N2886,#REF!,#REF!))</f>
        <v/>
      </c>
      <c r="J2886" s="105" t="str">
        <f>IF(B2886="","",_xlfn.XLOOKUP(N2886,#REF!,芝麻工资表!B:B))</f>
        <v/>
      </c>
      <c r="K2886" s="105" t="str">
        <f t="shared" si="270"/>
        <v/>
      </c>
      <c r="L2886" s="105" t="str">
        <f t="shared" si="271"/>
        <v/>
      </c>
      <c r="M2886" s="105" t="str">
        <f>IF(Q2886="","",_xlfn.XLOOKUP(Q2886,立项!W:W,立项!H:H))</f>
        <v/>
      </c>
      <c r="N2886" s="109" t="str">
        <f t="shared" si="272"/>
        <v/>
      </c>
      <c r="O2886" s="109" t="str">
        <f t="shared" si="273"/>
        <v/>
      </c>
      <c r="P2886" s="110" t="str">
        <f t="shared" si="274"/>
        <v/>
      </c>
      <c r="Q2886" s="114" t="str">
        <f t="shared" si="275"/>
        <v/>
      </c>
      <c r="R2886" s="82"/>
      <c r="S2886" s="81"/>
      <c r="T2886" s="81"/>
      <c r="U2886" s="81"/>
    </row>
    <row r="2887" s="72" customFormat="1" customHeight="1" spans="2:21">
      <c r="B2887" s="73"/>
      <c r="C2887" s="74"/>
      <c r="D2887" s="74"/>
      <c r="E2887" s="74"/>
      <c r="F2887" s="75"/>
      <c r="G2887" s="76"/>
      <c r="H2887" s="77"/>
      <c r="I2887" s="108" t="str">
        <f>IF(B2887="","",_xlfn.XLOOKUP(N2887,#REF!,#REF!))</f>
        <v/>
      </c>
      <c r="J2887" s="105" t="str">
        <f>IF(B2887="","",_xlfn.XLOOKUP(N2887,#REF!,芝麻工资表!B:B))</f>
        <v/>
      </c>
      <c r="K2887" s="105" t="str">
        <f t="shared" si="270"/>
        <v/>
      </c>
      <c r="L2887" s="105" t="str">
        <f t="shared" si="271"/>
        <v/>
      </c>
      <c r="M2887" s="105" t="str">
        <f>IF(Q2887="","",_xlfn.XLOOKUP(Q2887,立项!W:W,立项!H:H))</f>
        <v/>
      </c>
      <c r="N2887" s="109" t="str">
        <f t="shared" si="272"/>
        <v/>
      </c>
      <c r="O2887" s="109" t="str">
        <f t="shared" si="273"/>
        <v/>
      </c>
      <c r="P2887" s="110" t="str">
        <f t="shared" si="274"/>
        <v/>
      </c>
      <c r="Q2887" s="114" t="str">
        <f t="shared" si="275"/>
        <v/>
      </c>
      <c r="R2887" s="82"/>
      <c r="S2887" s="81"/>
      <c r="T2887" s="81"/>
      <c r="U2887" s="81"/>
    </row>
    <row r="2888" s="72" customFormat="1" customHeight="1" spans="2:21">
      <c r="B2888" s="73"/>
      <c r="C2888" s="74"/>
      <c r="D2888" s="74"/>
      <c r="E2888" s="74"/>
      <c r="F2888" s="75"/>
      <c r="G2888" s="76"/>
      <c r="H2888" s="77"/>
      <c r="I2888" s="108" t="str">
        <f>IF(B2888="","",_xlfn.XLOOKUP(N2888,#REF!,#REF!))</f>
        <v/>
      </c>
      <c r="J2888" s="105" t="str">
        <f>IF(B2888="","",_xlfn.XLOOKUP(N2888,#REF!,芝麻工资表!B:B))</f>
        <v/>
      </c>
      <c r="K2888" s="105" t="str">
        <f t="shared" si="270"/>
        <v/>
      </c>
      <c r="L2888" s="105" t="str">
        <f t="shared" si="271"/>
        <v/>
      </c>
      <c r="M2888" s="105" t="str">
        <f>IF(Q2888="","",_xlfn.XLOOKUP(Q2888,立项!W:W,立项!H:H))</f>
        <v/>
      </c>
      <c r="N2888" s="109" t="str">
        <f t="shared" si="272"/>
        <v/>
      </c>
      <c r="O2888" s="109" t="str">
        <f t="shared" si="273"/>
        <v/>
      </c>
      <c r="P2888" s="110" t="str">
        <f t="shared" si="274"/>
        <v/>
      </c>
      <c r="Q2888" s="114" t="str">
        <f t="shared" si="275"/>
        <v/>
      </c>
      <c r="R2888" s="82"/>
      <c r="S2888" s="81"/>
      <c r="T2888" s="81"/>
      <c r="U2888" s="81"/>
    </row>
    <row r="2889" s="72" customFormat="1" customHeight="1" spans="2:21">
      <c r="B2889" s="73"/>
      <c r="C2889" s="74"/>
      <c r="D2889" s="74"/>
      <c r="E2889" s="74"/>
      <c r="F2889" s="75"/>
      <c r="G2889" s="76"/>
      <c r="H2889" s="77"/>
      <c r="I2889" s="108" t="str">
        <f>IF(B2889="","",_xlfn.XLOOKUP(N2889,#REF!,#REF!))</f>
        <v/>
      </c>
      <c r="J2889" s="105" t="str">
        <f>IF(B2889="","",_xlfn.XLOOKUP(N2889,#REF!,芝麻工资表!B:B))</f>
        <v/>
      </c>
      <c r="K2889" s="105" t="str">
        <f t="shared" si="270"/>
        <v/>
      </c>
      <c r="L2889" s="105" t="str">
        <f t="shared" si="271"/>
        <v/>
      </c>
      <c r="M2889" s="105" t="str">
        <f>IF(Q2889="","",_xlfn.XLOOKUP(Q2889,立项!W:W,立项!H:H))</f>
        <v/>
      </c>
      <c r="N2889" s="109" t="str">
        <f t="shared" si="272"/>
        <v/>
      </c>
      <c r="O2889" s="109" t="str">
        <f t="shared" si="273"/>
        <v/>
      </c>
      <c r="P2889" s="110" t="str">
        <f t="shared" si="274"/>
        <v/>
      </c>
      <c r="Q2889" s="114" t="str">
        <f t="shared" si="275"/>
        <v/>
      </c>
      <c r="R2889" s="82"/>
      <c r="S2889" s="81"/>
      <c r="T2889" s="81"/>
      <c r="U2889" s="81"/>
    </row>
    <row r="2890" s="72" customFormat="1" customHeight="1" spans="2:21">
      <c r="B2890" s="73"/>
      <c r="C2890" s="74"/>
      <c r="D2890" s="74"/>
      <c r="E2890" s="74"/>
      <c r="F2890" s="75"/>
      <c r="G2890" s="76"/>
      <c r="H2890" s="77"/>
      <c r="I2890" s="108" t="str">
        <f>IF(B2890="","",_xlfn.XLOOKUP(N2890,#REF!,#REF!))</f>
        <v/>
      </c>
      <c r="J2890" s="105" t="str">
        <f>IF(B2890="","",_xlfn.XLOOKUP(N2890,#REF!,芝麻工资表!B:B))</f>
        <v/>
      </c>
      <c r="K2890" s="105" t="str">
        <f t="shared" si="270"/>
        <v/>
      </c>
      <c r="L2890" s="105" t="str">
        <f t="shared" si="271"/>
        <v/>
      </c>
      <c r="M2890" s="105" t="str">
        <f>IF(Q2890="","",_xlfn.XLOOKUP(Q2890,立项!W:W,立项!H:H))</f>
        <v/>
      </c>
      <c r="N2890" s="109" t="str">
        <f t="shared" si="272"/>
        <v/>
      </c>
      <c r="O2890" s="109" t="str">
        <f t="shared" si="273"/>
        <v/>
      </c>
      <c r="P2890" s="110" t="str">
        <f t="shared" si="274"/>
        <v/>
      </c>
      <c r="Q2890" s="114" t="str">
        <f t="shared" si="275"/>
        <v/>
      </c>
      <c r="R2890" s="82"/>
      <c r="S2890" s="81"/>
      <c r="T2890" s="81"/>
      <c r="U2890" s="81"/>
    </row>
    <row r="2891" s="72" customFormat="1" customHeight="1" spans="2:21">
      <c r="B2891" s="73"/>
      <c r="C2891" s="74"/>
      <c r="D2891" s="74"/>
      <c r="E2891" s="74"/>
      <c r="F2891" s="75"/>
      <c r="G2891" s="76"/>
      <c r="H2891" s="77"/>
      <c r="I2891" s="108" t="str">
        <f>IF(B2891="","",_xlfn.XLOOKUP(N2891,#REF!,#REF!))</f>
        <v/>
      </c>
      <c r="J2891" s="105" t="str">
        <f>IF(B2891="","",_xlfn.XLOOKUP(N2891,#REF!,芝麻工资表!B:B))</f>
        <v/>
      </c>
      <c r="K2891" s="105" t="str">
        <f t="shared" si="270"/>
        <v/>
      </c>
      <c r="L2891" s="105" t="str">
        <f t="shared" si="271"/>
        <v/>
      </c>
      <c r="M2891" s="105" t="str">
        <f>IF(Q2891="","",_xlfn.XLOOKUP(Q2891,立项!W:W,立项!H:H))</f>
        <v/>
      </c>
      <c r="N2891" s="109" t="str">
        <f t="shared" si="272"/>
        <v/>
      </c>
      <c r="O2891" s="109" t="str">
        <f t="shared" si="273"/>
        <v/>
      </c>
      <c r="P2891" s="110" t="str">
        <f t="shared" si="274"/>
        <v/>
      </c>
      <c r="Q2891" s="114" t="str">
        <f t="shared" si="275"/>
        <v/>
      </c>
      <c r="R2891" s="82"/>
      <c r="S2891" s="81"/>
      <c r="T2891" s="81"/>
      <c r="U2891" s="81"/>
    </row>
    <row r="2892" s="72" customFormat="1" customHeight="1" spans="2:21">
      <c r="B2892" s="73"/>
      <c r="C2892" s="74"/>
      <c r="D2892" s="74"/>
      <c r="E2892" s="74"/>
      <c r="F2892" s="75"/>
      <c r="G2892" s="76"/>
      <c r="H2892" s="77"/>
      <c r="I2892" s="108" t="str">
        <f>IF(B2892="","",_xlfn.XLOOKUP(N2892,#REF!,#REF!))</f>
        <v/>
      </c>
      <c r="J2892" s="105" t="str">
        <f>IF(B2892="","",_xlfn.XLOOKUP(N2892,#REF!,芝麻工资表!B:B))</f>
        <v/>
      </c>
      <c r="K2892" s="105" t="str">
        <f t="shared" si="270"/>
        <v/>
      </c>
      <c r="L2892" s="105" t="str">
        <f t="shared" si="271"/>
        <v/>
      </c>
      <c r="M2892" s="105" t="str">
        <f>IF(Q2892="","",_xlfn.XLOOKUP(Q2892,立项!W:W,立项!H:H))</f>
        <v/>
      </c>
      <c r="N2892" s="109" t="str">
        <f t="shared" si="272"/>
        <v/>
      </c>
      <c r="O2892" s="109" t="str">
        <f t="shared" si="273"/>
        <v/>
      </c>
      <c r="P2892" s="110" t="str">
        <f t="shared" si="274"/>
        <v/>
      </c>
      <c r="Q2892" s="114" t="str">
        <f t="shared" si="275"/>
        <v/>
      </c>
      <c r="R2892" s="82"/>
      <c r="S2892" s="81"/>
      <c r="T2892" s="81"/>
      <c r="U2892" s="81"/>
    </row>
    <row r="2893" s="72" customFormat="1" customHeight="1" spans="2:21">
      <c r="B2893" s="73"/>
      <c r="C2893" s="74"/>
      <c r="D2893" s="74"/>
      <c r="E2893" s="74"/>
      <c r="F2893" s="75"/>
      <c r="G2893" s="76"/>
      <c r="H2893" s="77"/>
      <c r="I2893" s="108" t="str">
        <f>IF(B2893="","",_xlfn.XLOOKUP(N2893,#REF!,#REF!))</f>
        <v/>
      </c>
      <c r="J2893" s="105" t="str">
        <f>IF(B2893="","",_xlfn.XLOOKUP(N2893,#REF!,芝麻工资表!B:B))</f>
        <v/>
      </c>
      <c r="K2893" s="105" t="str">
        <f t="shared" si="270"/>
        <v/>
      </c>
      <c r="L2893" s="105" t="str">
        <f t="shared" si="271"/>
        <v/>
      </c>
      <c r="M2893" s="105" t="str">
        <f>IF(Q2893="","",_xlfn.XLOOKUP(Q2893,立项!W:W,立项!H:H))</f>
        <v/>
      </c>
      <c r="N2893" s="109" t="str">
        <f t="shared" si="272"/>
        <v/>
      </c>
      <c r="O2893" s="109" t="str">
        <f t="shared" si="273"/>
        <v/>
      </c>
      <c r="P2893" s="110" t="str">
        <f t="shared" si="274"/>
        <v/>
      </c>
      <c r="Q2893" s="114" t="str">
        <f t="shared" si="275"/>
        <v/>
      </c>
      <c r="R2893" s="82"/>
      <c r="S2893" s="81"/>
      <c r="T2893" s="81"/>
      <c r="U2893" s="81"/>
    </row>
    <row r="2894" s="72" customFormat="1" customHeight="1" spans="2:21">
      <c r="B2894" s="73"/>
      <c r="C2894" s="74"/>
      <c r="D2894" s="74"/>
      <c r="E2894" s="74"/>
      <c r="F2894" s="75"/>
      <c r="G2894" s="76"/>
      <c r="H2894" s="77"/>
      <c r="I2894" s="108" t="str">
        <f>IF(B2894="","",_xlfn.XLOOKUP(N2894,#REF!,#REF!))</f>
        <v/>
      </c>
      <c r="J2894" s="105" t="str">
        <f>IF(B2894="","",_xlfn.XLOOKUP(N2894,#REF!,芝麻工资表!B:B))</f>
        <v/>
      </c>
      <c r="K2894" s="105" t="str">
        <f t="shared" si="270"/>
        <v/>
      </c>
      <c r="L2894" s="105" t="str">
        <f t="shared" si="271"/>
        <v/>
      </c>
      <c r="M2894" s="105" t="str">
        <f>IF(Q2894="","",_xlfn.XLOOKUP(Q2894,立项!W:W,立项!H:H))</f>
        <v/>
      </c>
      <c r="N2894" s="109" t="str">
        <f t="shared" si="272"/>
        <v/>
      </c>
      <c r="O2894" s="109" t="str">
        <f t="shared" si="273"/>
        <v/>
      </c>
      <c r="P2894" s="110" t="str">
        <f t="shared" si="274"/>
        <v/>
      </c>
      <c r="Q2894" s="114" t="str">
        <f t="shared" si="275"/>
        <v/>
      </c>
      <c r="R2894" s="82"/>
      <c r="S2894" s="81"/>
      <c r="T2894" s="81"/>
      <c r="U2894" s="81"/>
    </row>
    <row r="2895" s="72" customFormat="1" customHeight="1" spans="2:21">
      <c r="B2895" s="73"/>
      <c r="C2895" s="74"/>
      <c r="D2895" s="74"/>
      <c r="E2895" s="74"/>
      <c r="F2895" s="75"/>
      <c r="G2895" s="76"/>
      <c r="H2895" s="77"/>
      <c r="I2895" s="108" t="str">
        <f>IF(B2895="","",_xlfn.XLOOKUP(N2895,#REF!,#REF!))</f>
        <v/>
      </c>
      <c r="J2895" s="105" t="str">
        <f>IF(B2895="","",_xlfn.XLOOKUP(N2895,#REF!,芝麻工资表!B:B))</f>
        <v/>
      </c>
      <c r="K2895" s="105" t="str">
        <f t="shared" si="270"/>
        <v/>
      </c>
      <c r="L2895" s="105" t="str">
        <f t="shared" si="271"/>
        <v/>
      </c>
      <c r="M2895" s="105" t="str">
        <f>IF(Q2895="","",_xlfn.XLOOKUP(Q2895,立项!W:W,立项!H:H))</f>
        <v/>
      </c>
      <c r="N2895" s="109" t="str">
        <f t="shared" si="272"/>
        <v/>
      </c>
      <c r="O2895" s="109" t="str">
        <f t="shared" si="273"/>
        <v/>
      </c>
      <c r="P2895" s="110" t="str">
        <f t="shared" si="274"/>
        <v/>
      </c>
      <c r="Q2895" s="114" t="str">
        <f t="shared" si="275"/>
        <v/>
      </c>
      <c r="R2895" s="82"/>
      <c r="S2895" s="81"/>
      <c r="T2895" s="81"/>
      <c r="U2895" s="81"/>
    </row>
    <row r="2896" s="72" customFormat="1" customHeight="1" spans="2:21">
      <c r="B2896" s="73"/>
      <c r="C2896" s="74"/>
      <c r="D2896" s="74"/>
      <c r="E2896" s="74"/>
      <c r="F2896" s="75"/>
      <c r="G2896" s="76"/>
      <c r="H2896" s="77"/>
      <c r="I2896" s="108" t="str">
        <f>IF(B2896="","",_xlfn.XLOOKUP(N2896,#REF!,#REF!))</f>
        <v/>
      </c>
      <c r="J2896" s="105" t="str">
        <f>IF(B2896="","",_xlfn.XLOOKUP(N2896,#REF!,芝麻工资表!B:B))</f>
        <v/>
      </c>
      <c r="K2896" s="105" t="str">
        <f t="shared" si="270"/>
        <v/>
      </c>
      <c r="L2896" s="105" t="str">
        <f t="shared" si="271"/>
        <v/>
      </c>
      <c r="M2896" s="105" t="str">
        <f>IF(Q2896="","",_xlfn.XLOOKUP(Q2896,立项!W:W,立项!H:H))</f>
        <v/>
      </c>
      <c r="N2896" s="109" t="str">
        <f t="shared" si="272"/>
        <v/>
      </c>
      <c r="O2896" s="109" t="str">
        <f t="shared" si="273"/>
        <v/>
      </c>
      <c r="P2896" s="110" t="str">
        <f t="shared" si="274"/>
        <v/>
      </c>
      <c r="Q2896" s="114" t="str">
        <f t="shared" si="275"/>
        <v/>
      </c>
      <c r="R2896" s="82"/>
      <c r="S2896" s="81"/>
      <c r="T2896" s="81"/>
      <c r="U2896" s="81"/>
    </row>
    <row r="2897" s="72" customFormat="1" customHeight="1" spans="2:21">
      <c r="B2897" s="73"/>
      <c r="C2897" s="74"/>
      <c r="D2897" s="74"/>
      <c r="E2897" s="74"/>
      <c r="F2897" s="75"/>
      <c r="G2897" s="76"/>
      <c r="H2897" s="77"/>
      <c r="I2897" s="108" t="str">
        <f>IF(B2897="","",_xlfn.XLOOKUP(N2897,#REF!,#REF!))</f>
        <v/>
      </c>
      <c r="J2897" s="105" t="str">
        <f>IF(B2897="","",_xlfn.XLOOKUP(N2897,#REF!,芝麻工资表!B:B))</f>
        <v/>
      </c>
      <c r="K2897" s="105" t="str">
        <f t="shared" si="270"/>
        <v/>
      </c>
      <c r="L2897" s="105" t="str">
        <f t="shared" si="271"/>
        <v/>
      </c>
      <c r="M2897" s="105" t="str">
        <f>IF(Q2897="","",_xlfn.XLOOKUP(Q2897,立项!W:W,立项!H:H))</f>
        <v/>
      </c>
      <c r="N2897" s="109" t="str">
        <f t="shared" si="272"/>
        <v/>
      </c>
      <c r="O2897" s="109" t="str">
        <f t="shared" si="273"/>
        <v/>
      </c>
      <c r="P2897" s="110" t="str">
        <f t="shared" si="274"/>
        <v/>
      </c>
      <c r="Q2897" s="114" t="str">
        <f t="shared" si="275"/>
        <v/>
      </c>
      <c r="R2897" s="82"/>
      <c r="S2897" s="81"/>
      <c r="T2897" s="81"/>
      <c r="U2897" s="81"/>
    </row>
    <row r="2898" s="72" customFormat="1" customHeight="1" spans="2:21">
      <c r="B2898" s="73"/>
      <c r="C2898" s="74"/>
      <c r="D2898" s="74"/>
      <c r="E2898" s="74"/>
      <c r="F2898" s="75"/>
      <c r="G2898" s="76"/>
      <c r="H2898" s="77"/>
      <c r="I2898" s="108" t="str">
        <f>IF(B2898="","",_xlfn.XLOOKUP(N2898,#REF!,#REF!))</f>
        <v/>
      </c>
      <c r="J2898" s="105" t="str">
        <f>IF(B2898="","",_xlfn.XLOOKUP(N2898,#REF!,芝麻工资表!B:B))</f>
        <v/>
      </c>
      <c r="K2898" s="105" t="str">
        <f t="shared" si="270"/>
        <v/>
      </c>
      <c r="L2898" s="105" t="str">
        <f t="shared" si="271"/>
        <v/>
      </c>
      <c r="M2898" s="105" t="str">
        <f>IF(Q2898="","",_xlfn.XLOOKUP(Q2898,立项!W:W,立项!H:H))</f>
        <v/>
      </c>
      <c r="N2898" s="109" t="str">
        <f t="shared" si="272"/>
        <v/>
      </c>
      <c r="O2898" s="109" t="str">
        <f t="shared" si="273"/>
        <v/>
      </c>
      <c r="P2898" s="110" t="str">
        <f t="shared" si="274"/>
        <v/>
      </c>
      <c r="Q2898" s="114" t="str">
        <f t="shared" si="275"/>
        <v/>
      </c>
      <c r="R2898" s="82"/>
      <c r="S2898" s="81"/>
      <c r="T2898" s="81"/>
      <c r="U2898" s="81"/>
    </row>
    <row r="2899" s="72" customFormat="1" customHeight="1" spans="2:21">
      <c r="B2899" s="73"/>
      <c r="C2899" s="74"/>
      <c r="D2899" s="74"/>
      <c r="E2899" s="74"/>
      <c r="F2899" s="75"/>
      <c r="G2899" s="76"/>
      <c r="H2899" s="77"/>
      <c r="I2899" s="108" t="str">
        <f>IF(B2899="","",_xlfn.XLOOKUP(N2899,#REF!,#REF!))</f>
        <v/>
      </c>
      <c r="J2899" s="105" t="str">
        <f>IF(B2899="","",_xlfn.XLOOKUP(N2899,#REF!,芝麻工资表!B:B))</f>
        <v/>
      </c>
      <c r="K2899" s="105" t="str">
        <f t="shared" si="270"/>
        <v/>
      </c>
      <c r="L2899" s="105" t="str">
        <f t="shared" si="271"/>
        <v/>
      </c>
      <c r="M2899" s="105" t="str">
        <f>IF(Q2899="","",_xlfn.XLOOKUP(Q2899,立项!W:W,立项!H:H))</f>
        <v/>
      </c>
      <c r="N2899" s="109" t="str">
        <f t="shared" si="272"/>
        <v/>
      </c>
      <c r="O2899" s="109" t="str">
        <f t="shared" si="273"/>
        <v/>
      </c>
      <c r="P2899" s="110" t="str">
        <f t="shared" si="274"/>
        <v/>
      </c>
      <c r="Q2899" s="114" t="str">
        <f t="shared" si="275"/>
        <v/>
      </c>
      <c r="R2899" s="82"/>
      <c r="S2899" s="81"/>
      <c r="T2899" s="81"/>
      <c r="U2899" s="81"/>
    </row>
    <row r="2900" s="72" customFormat="1" customHeight="1" spans="2:21">
      <c r="B2900" s="73"/>
      <c r="C2900" s="74"/>
      <c r="D2900" s="74"/>
      <c r="E2900" s="74"/>
      <c r="F2900" s="75"/>
      <c r="G2900" s="76"/>
      <c r="H2900" s="77"/>
      <c r="I2900" s="108" t="str">
        <f>IF(B2900="","",_xlfn.XLOOKUP(N2900,#REF!,#REF!))</f>
        <v/>
      </c>
      <c r="J2900" s="105" t="str">
        <f>IF(B2900="","",_xlfn.XLOOKUP(N2900,#REF!,芝麻工资表!B:B))</f>
        <v/>
      </c>
      <c r="K2900" s="105" t="str">
        <f t="shared" si="270"/>
        <v/>
      </c>
      <c r="L2900" s="105" t="str">
        <f t="shared" si="271"/>
        <v/>
      </c>
      <c r="M2900" s="105" t="str">
        <f>IF(Q2900="","",_xlfn.XLOOKUP(Q2900,立项!W:W,立项!H:H))</f>
        <v/>
      </c>
      <c r="N2900" s="109" t="str">
        <f t="shared" si="272"/>
        <v/>
      </c>
      <c r="O2900" s="109" t="str">
        <f t="shared" si="273"/>
        <v/>
      </c>
      <c r="P2900" s="110" t="str">
        <f t="shared" si="274"/>
        <v/>
      </c>
      <c r="Q2900" s="114" t="str">
        <f t="shared" si="275"/>
        <v/>
      </c>
      <c r="R2900" s="82"/>
      <c r="S2900" s="81"/>
      <c r="T2900" s="81"/>
      <c r="U2900" s="81"/>
    </row>
    <row r="2901" s="72" customFormat="1" customHeight="1" spans="2:21">
      <c r="B2901" s="73"/>
      <c r="C2901" s="74"/>
      <c r="D2901" s="74"/>
      <c r="E2901" s="74"/>
      <c r="F2901" s="75"/>
      <c r="G2901" s="76"/>
      <c r="H2901" s="77"/>
      <c r="I2901" s="108" t="str">
        <f>IF(B2901="","",_xlfn.XLOOKUP(N2901,#REF!,#REF!))</f>
        <v/>
      </c>
      <c r="J2901" s="105" t="str">
        <f>IF(B2901="","",_xlfn.XLOOKUP(N2901,#REF!,芝麻工资表!B:B))</f>
        <v/>
      </c>
      <c r="K2901" s="105" t="str">
        <f t="shared" si="270"/>
        <v/>
      </c>
      <c r="L2901" s="105" t="str">
        <f t="shared" si="271"/>
        <v/>
      </c>
      <c r="M2901" s="105" t="str">
        <f>IF(Q2901="","",_xlfn.XLOOKUP(Q2901,立项!W:W,立项!H:H))</f>
        <v/>
      </c>
      <c r="N2901" s="109" t="str">
        <f t="shared" si="272"/>
        <v/>
      </c>
      <c r="O2901" s="109" t="str">
        <f t="shared" si="273"/>
        <v/>
      </c>
      <c r="P2901" s="110" t="str">
        <f t="shared" si="274"/>
        <v/>
      </c>
      <c r="Q2901" s="114" t="str">
        <f t="shared" si="275"/>
        <v/>
      </c>
      <c r="R2901" s="82"/>
      <c r="S2901" s="81"/>
      <c r="T2901" s="81"/>
      <c r="U2901" s="81"/>
    </row>
    <row r="2902" s="72" customFormat="1" customHeight="1" spans="2:21">
      <c r="B2902" s="73"/>
      <c r="C2902" s="74"/>
      <c r="D2902" s="74"/>
      <c r="E2902" s="74"/>
      <c r="F2902" s="75"/>
      <c r="G2902" s="76"/>
      <c r="H2902" s="77"/>
      <c r="I2902" s="108" t="str">
        <f>IF(B2902="","",_xlfn.XLOOKUP(N2902,#REF!,#REF!))</f>
        <v/>
      </c>
      <c r="J2902" s="105" t="str">
        <f>IF(B2902="","",_xlfn.XLOOKUP(N2902,#REF!,芝麻工资表!B:B))</f>
        <v/>
      </c>
      <c r="K2902" s="105" t="str">
        <f t="shared" si="270"/>
        <v/>
      </c>
      <c r="L2902" s="105" t="str">
        <f t="shared" si="271"/>
        <v/>
      </c>
      <c r="M2902" s="105" t="str">
        <f>IF(Q2902="","",_xlfn.XLOOKUP(Q2902,立项!W:W,立项!H:H))</f>
        <v/>
      </c>
      <c r="N2902" s="109" t="str">
        <f t="shared" si="272"/>
        <v/>
      </c>
      <c r="O2902" s="109" t="str">
        <f t="shared" si="273"/>
        <v/>
      </c>
      <c r="P2902" s="110" t="str">
        <f t="shared" si="274"/>
        <v/>
      </c>
      <c r="Q2902" s="114" t="str">
        <f t="shared" si="275"/>
        <v/>
      </c>
      <c r="R2902" s="82"/>
      <c r="S2902" s="81"/>
      <c r="T2902" s="81"/>
      <c r="U2902" s="81"/>
    </row>
    <row r="2903" s="72" customFormat="1" customHeight="1" spans="2:21">
      <c r="B2903" s="73"/>
      <c r="C2903" s="74"/>
      <c r="D2903" s="74"/>
      <c r="E2903" s="74"/>
      <c r="F2903" s="75"/>
      <c r="G2903" s="76"/>
      <c r="H2903" s="77"/>
      <c r="I2903" s="108" t="str">
        <f>IF(B2903="","",_xlfn.XLOOKUP(N2903,#REF!,#REF!))</f>
        <v/>
      </c>
      <c r="J2903" s="105" t="str">
        <f>IF(B2903="","",_xlfn.XLOOKUP(N2903,#REF!,芝麻工资表!B:B))</f>
        <v/>
      </c>
      <c r="K2903" s="105" t="str">
        <f t="shared" si="270"/>
        <v/>
      </c>
      <c r="L2903" s="105" t="str">
        <f t="shared" si="271"/>
        <v/>
      </c>
      <c r="M2903" s="105" t="str">
        <f>IF(Q2903="","",_xlfn.XLOOKUP(Q2903,立项!W:W,立项!H:H))</f>
        <v/>
      </c>
      <c r="N2903" s="109" t="str">
        <f t="shared" si="272"/>
        <v/>
      </c>
      <c r="O2903" s="109" t="str">
        <f t="shared" si="273"/>
        <v/>
      </c>
      <c r="P2903" s="110" t="str">
        <f t="shared" si="274"/>
        <v/>
      </c>
      <c r="Q2903" s="114" t="str">
        <f t="shared" si="275"/>
        <v/>
      </c>
      <c r="R2903" s="82"/>
      <c r="S2903" s="81"/>
      <c r="T2903" s="81"/>
      <c r="U2903" s="81"/>
    </row>
    <row r="2904" s="72" customFormat="1" customHeight="1" spans="2:21">
      <c r="B2904" s="73"/>
      <c r="C2904" s="74"/>
      <c r="D2904" s="74"/>
      <c r="E2904" s="74"/>
      <c r="F2904" s="75"/>
      <c r="G2904" s="76"/>
      <c r="H2904" s="77"/>
      <c r="I2904" s="108" t="str">
        <f>IF(B2904="","",_xlfn.XLOOKUP(N2904,#REF!,#REF!))</f>
        <v/>
      </c>
      <c r="J2904" s="105" t="str">
        <f>IF(B2904="","",_xlfn.XLOOKUP(N2904,#REF!,芝麻工资表!B:B))</f>
        <v/>
      </c>
      <c r="K2904" s="105" t="str">
        <f t="shared" si="270"/>
        <v/>
      </c>
      <c r="L2904" s="105" t="str">
        <f t="shared" si="271"/>
        <v/>
      </c>
      <c r="M2904" s="105" t="str">
        <f>IF(Q2904="","",_xlfn.XLOOKUP(Q2904,立项!W:W,立项!H:H))</f>
        <v/>
      </c>
      <c r="N2904" s="109" t="str">
        <f t="shared" si="272"/>
        <v/>
      </c>
      <c r="O2904" s="109" t="str">
        <f t="shared" si="273"/>
        <v/>
      </c>
      <c r="P2904" s="110" t="str">
        <f t="shared" si="274"/>
        <v/>
      </c>
      <c r="Q2904" s="114" t="str">
        <f t="shared" si="275"/>
        <v/>
      </c>
      <c r="R2904" s="82"/>
      <c r="S2904" s="81"/>
      <c r="T2904" s="81"/>
      <c r="U2904" s="81"/>
    </row>
    <row r="2905" s="72" customFormat="1" customHeight="1" spans="2:21">
      <c r="B2905" s="73"/>
      <c r="C2905" s="74"/>
      <c r="D2905" s="74"/>
      <c r="E2905" s="74"/>
      <c r="F2905" s="75"/>
      <c r="G2905" s="76"/>
      <c r="H2905" s="77"/>
      <c r="I2905" s="108" t="str">
        <f>IF(B2905="","",_xlfn.XLOOKUP(N2905,#REF!,#REF!))</f>
        <v/>
      </c>
      <c r="J2905" s="105" t="str">
        <f>IF(B2905="","",_xlfn.XLOOKUP(N2905,#REF!,芝麻工资表!B:B))</f>
        <v/>
      </c>
      <c r="K2905" s="105" t="str">
        <f t="shared" si="270"/>
        <v/>
      </c>
      <c r="L2905" s="105" t="str">
        <f t="shared" si="271"/>
        <v/>
      </c>
      <c r="M2905" s="105" t="str">
        <f>IF(Q2905="","",_xlfn.XLOOKUP(Q2905,立项!W:W,立项!H:H))</f>
        <v/>
      </c>
      <c r="N2905" s="109" t="str">
        <f t="shared" si="272"/>
        <v/>
      </c>
      <c r="O2905" s="109" t="str">
        <f t="shared" si="273"/>
        <v/>
      </c>
      <c r="P2905" s="110" t="str">
        <f t="shared" si="274"/>
        <v/>
      </c>
      <c r="Q2905" s="114" t="str">
        <f t="shared" si="275"/>
        <v/>
      </c>
      <c r="R2905" s="82"/>
      <c r="S2905" s="81"/>
      <c r="T2905" s="81"/>
      <c r="U2905" s="81"/>
    </row>
    <row r="2906" s="72" customFormat="1" customHeight="1" spans="2:21">
      <c r="B2906" s="73"/>
      <c r="C2906" s="74"/>
      <c r="D2906" s="74"/>
      <c r="E2906" s="74"/>
      <c r="F2906" s="75"/>
      <c r="G2906" s="76"/>
      <c r="H2906" s="77"/>
      <c r="I2906" s="108" t="str">
        <f>IF(B2906="","",_xlfn.XLOOKUP(N2906,#REF!,#REF!))</f>
        <v/>
      </c>
      <c r="J2906" s="105" t="str">
        <f>IF(B2906="","",_xlfn.XLOOKUP(N2906,#REF!,芝麻工资表!B:B))</f>
        <v/>
      </c>
      <c r="K2906" s="105" t="str">
        <f t="shared" si="270"/>
        <v/>
      </c>
      <c r="L2906" s="105" t="str">
        <f t="shared" si="271"/>
        <v/>
      </c>
      <c r="M2906" s="105" t="str">
        <f>IF(Q2906="","",_xlfn.XLOOKUP(Q2906,立项!W:W,立项!H:H))</f>
        <v/>
      </c>
      <c r="N2906" s="109" t="str">
        <f t="shared" si="272"/>
        <v/>
      </c>
      <c r="O2906" s="109" t="str">
        <f t="shared" si="273"/>
        <v/>
      </c>
      <c r="P2906" s="110" t="str">
        <f t="shared" si="274"/>
        <v/>
      </c>
      <c r="Q2906" s="114" t="str">
        <f t="shared" si="275"/>
        <v/>
      </c>
      <c r="R2906" s="82"/>
      <c r="S2906" s="81"/>
      <c r="T2906" s="81"/>
      <c r="U2906" s="81"/>
    </row>
    <row r="2907" s="72" customFormat="1" customHeight="1" spans="2:21">
      <c r="B2907" s="73"/>
      <c r="C2907" s="74"/>
      <c r="D2907" s="74"/>
      <c r="E2907" s="74"/>
      <c r="F2907" s="75"/>
      <c r="G2907" s="76"/>
      <c r="H2907" s="77"/>
      <c r="I2907" s="108" t="str">
        <f>IF(B2907="","",_xlfn.XLOOKUP(N2907,#REF!,#REF!))</f>
        <v/>
      </c>
      <c r="J2907" s="105" t="str">
        <f>IF(B2907="","",_xlfn.XLOOKUP(N2907,#REF!,芝麻工资表!B:B))</f>
        <v/>
      </c>
      <c r="K2907" s="105" t="str">
        <f t="shared" si="270"/>
        <v/>
      </c>
      <c r="L2907" s="105" t="str">
        <f t="shared" si="271"/>
        <v/>
      </c>
      <c r="M2907" s="105" t="str">
        <f>IF(Q2907="","",_xlfn.XLOOKUP(Q2907,立项!W:W,立项!H:H))</f>
        <v/>
      </c>
      <c r="N2907" s="109" t="str">
        <f t="shared" si="272"/>
        <v/>
      </c>
      <c r="O2907" s="109" t="str">
        <f t="shared" si="273"/>
        <v/>
      </c>
      <c r="P2907" s="110" t="str">
        <f t="shared" si="274"/>
        <v/>
      </c>
      <c r="Q2907" s="114" t="str">
        <f t="shared" si="275"/>
        <v/>
      </c>
      <c r="R2907" s="82"/>
      <c r="S2907" s="81"/>
      <c r="T2907" s="81"/>
      <c r="U2907" s="81"/>
    </row>
    <row r="2908" s="72" customFormat="1" customHeight="1" spans="2:21">
      <c r="B2908" s="73"/>
      <c r="C2908" s="74"/>
      <c r="D2908" s="74"/>
      <c r="E2908" s="74"/>
      <c r="F2908" s="75"/>
      <c r="G2908" s="76"/>
      <c r="H2908" s="77"/>
      <c r="I2908" s="108" t="str">
        <f>IF(B2908="","",_xlfn.XLOOKUP(N2908,#REF!,#REF!))</f>
        <v/>
      </c>
      <c r="J2908" s="105" t="str">
        <f>IF(B2908="","",_xlfn.XLOOKUP(N2908,#REF!,芝麻工资表!B:B))</f>
        <v/>
      </c>
      <c r="K2908" s="105" t="str">
        <f t="shared" si="270"/>
        <v/>
      </c>
      <c r="L2908" s="105" t="str">
        <f t="shared" si="271"/>
        <v/>
      </c>
      <c r="M2908" s="105" t="str">
        <f>IF(Q2908="","",_xlfn.XLOOKUP(Q2908,立项!W:W,立项!H:H))</f>
        <v/>
      </c>
      <c r="N2908" s="109" t="str">
        <f t="shared" si="272"/>
        <v/>
      </c>
      <c r="O2908" s="109" t="str">
        <f t="shared" si="273"/>
        <v/>
      </c>
      <c r="P2908" s="110" t="str">
        <f t="shared" si="274"/>
        <v/>
      </c>
      <c r="Q2908" s="114" t="str">
        <f t="shared" si="275"/>
        <v/>
      </c>
      <c r="R2908" s="82"/>
      <c r="S2908" s="81"/>
      <c r="T2908" s="81"/>
      <c r="U2908" s="81"/>
    </row>
    <row r="2909" s="72" customFormat="1" customHeight="1" spans="2:21">
      <c r="B2909" s="73"/>
      <c r="C2909" s="74"/>
      <c r="D2909" s="74"/>
      <c r="E2909" s="74"/>
      <c r="F2909" s="75"/>
      <c r="G2909" s="76"/>
      <c r="H2909" s="77"/>
      <c r="I2909" s="108" t="str">
        <f>IF(B2909="","",_xlfn.XLOOKUP(N2909,#REF!,#REF!))</f>
        <v/>
      </c>
      <c r="J2909" s="105" t="str">
        <f>IF(B2909="","",_xlfn.XLOOKUP(N2909,#REF!,芝麻工资表!B:B))</f>
        <v/>
      </c>
      <c r="K2909" s="105" t="str">
        <f t="shared" si="270"/>
        <v/>
      </c>
      <c r="L2909" s="105" t="str">
        <f t="shared" si="271"/>
        <v/>
      </c>
      <c r="M2909" s="105" t="str">
        <f>IF(Q2909="","",_xlfn.XLOOKUP(Q2909,立项!W:W,立项!H:H))</f>
        <v/>
      </c>
      <c r="N2909" s="109" t="str">
        <f t="shared" si="272"/>
        <v/>
      </c>
      <c r="O2909" s="109" t="str">
        <f t="shared" si="273"/>
        <v/>
      </c>
      <c r="P2909" s="110" t="str">
        <f t="shared" si="274"/>
        <v/>
      </c>
      <c r="Q2909" s="114" t="str">
        <f t="shared" si="275"/>
        <v/>
      </c>
      <c r="R2909" s="82"/>
      <c r="S2909" s="81"/>
      <c r="T2909" s="81"/>
      <c r="U2909" s="81"/>
    </row>
    <row r="2910" s="72" customFormat="1" customHeight="1" spans="2:21">
      <c r="B2910" s="73"/>
      <c r="C2910" s="74"/>
      <c r="D2910" s="74"/>
      <c r="E2910" s="74"/>
      <c r="F2910" s="75"/>
      <c r="G2910" s="76"/>
      <c r="H2910" s="77"/>
      <c r="I2910" s="108" t="str">
        <f>IF(B2910="","",_xlfn.XLOOKUP(N2910,#REF!,#REF!))</f>
        <v/>
      </c>
      <c r="J2910" s="105" t="str">
        <f>IF(B2910="","",_xlfn.XLOOKUP(N2910,#REF!,芝麻工资表!B:B))</f>
        <v/>
      </c>
      <c r="K2910" s="105" t="str">
        <f t="shared" si="270"/>
        <v/>
      </c>
      <c r="L2910" s="105" t="str">
        <f t="shared" si="271"/>
        <v/>
      </c>
      <c r="M2910" s="105" t="str">
        <f>IF(Q2910="","",_xlfn.XLOOKUP(Q2910,立项!W:W,立项!H:H))</f>
        <v/>
      </c>
      <c r="N2910" s="109" t="str">
        <f t="shared" si="272"/>
        <v/>
      </c>
      <c r="O2910" s="109" t="str">
        <f t="shared" si="273"/>
        <v/>
      </c>
      <c r="P2910" s="110" t="str">
        <f t="shared" si="274"/>
        <v/>
      </c>
      <c r="Q2910" s="114" t="str">
        <f t="shared" si="275"/>
        <v/>
      </c>
      <c r="R2910" s="82"/>
      <c r="S2910" s="81"/>
      <c r="T2910" s="81"/>
      <c r="U2910" s="81"/>
    </row>
    <row r="2911" s="72" customFormat="1" customHeight="1" spans="2:21">
      <c r="B2911" s="73"/>
      <c r="C2911" s="74"/>
      <c r="D2911" s="74"/>
      <c r="E2911" s="74"/>
      <c r="F2911" s="75"/>
      <c r="G2911" s="76"/>
      <c r="H2911" s="77"/>
      <c r="I2911" s="108" t="str">
        <f>IF(B2911="","",_xlfn.XLOOKUP(N2911,#REF!,#REF!))</f>
        <v/>
      </c>
      <c r="J2911" s="105" t="str">
        <f>IF(B2911="","",_xlfn.XLOOKUP(N2911,#REF!,芝麻工资表!B:B))</f>
        <v/>
      </c>
      <c r="K2911" s="105" t="str">
        <f t="shared" si="270"/>
        <v/>
      </c>
      <c r="L2911" s="105" t="str">
        <f t="shared" si="271"/>
        <v/>
      </c>
      <c r="M2911" s="105" t="str">
        <f>IF(Q2911="","",_xlfn.XLOOKUP(Q2911,立项!W:W,立项!H:H))</f>
        <v/>
      </c>
      <c r="N2911" s="109" t="str">
        <f t="shared" si="272"/>
        <v/>
      </c>
      <c r="O2911" s="109" t="str">
        <f t="shared" si="273"/>
        <v/>
      </c>
      <c r="P2911" s="110" t="str">
        <f t="shared" si="274"/>
        <v/>
      </c>
      <c r="Q2911" s="114" t="str">
        <f t="shared" si="275"/>
        <v/>
      </c>
      <c r="R2911" s="82"/>
      <c r="S2911" s="81"/>
      <c r="T2911" s="81"/>
      <c r="U2911" s="81"/>
    </row>
    <row r="2912" s="72" customFormat="1" customHeight="1" spans="2:21">
      <c r="B2912" s="73"/>
      <c r="C2912" s="74"/>
      <c r="D2912" s="74"/>
      <c r="E2912" s="74"/>
      <c r="F2912" s="75"/>
      <c r="G2912" s="76"/>
      <c r="H2912" s="77"/>
      <c r="I2912" s="108" t="str">
        <f>IF(B2912="","",_xlfn.XLOOKUP(N2912,#REF!,#REF!))</f>
        <v/>
      </c>
      <c r="J2912" s="105" t="str">
        <f>IF(B2912="","",_xlfn.XLOOKUP(N2912,#REF!,芝麻工资表!B:B))</f>
        <v/>
      </c>
      <c r="K2912" s="105" t="str">
        <f t="shared" si="270"/>
        <v/>
      </c>
      <c r="L2912" s="105" t="str">
        <f t="shared" si="271"/>
        <v/>
      </c>
      <c r="M2912" s="105" t="str">
        <f>IF(Q2912="","",_xlfn.XLOOKUP(Q2912,立项!W:W,立项!H:H))</f>
        <v/>
      </c>
      <c r="N2912" s="109" t="str">
        <f t="shared" si="272"/>
        <v/>
      </c>
      <c r="O2912" s="109" t="str">
        <f t="shared" si="273"/>
        <v/>
      </c>
      <c r="P2912" s="110" t="str">
        <f t="shared" si="274"/>
        <v/>
      </c>
      <c r="Q2912" s="114" t="str">
        <f t="shared" si="275"/>
        <v/>
      </c>
      <c r="R2912" s="82"/>
      <c r="S2912" s="81"/>
      <c r="T2912" s="81"/>
      <c r="U2912" s="81"/>
    </row>
    <row r="2913" s="72" customFormat="1" customHeight="1" spans="2:21">
      <c r="B2913" s="73"/>
      <c r="C2913" s="74"/>
      <c r="D2913" s="74"/>
      <c r="E2913" s="74"/>
      <c r="F2913" s="75"/>
      <c r="G2913" s="76"/>
      <c r="H2913" s="77"/>
      <c r="I2913" s="108" t="str">
        <f>IF(B2913="","",_xlfn.XLOOKUP(N2913,#REF!,#REF!))</f>
        <v/>
      </c>
      <c r="J2913" s="105" t="str">
        <f>IF(B2913="","",_xlfn.XLOOKUP(N2913,#REF!,芝麻工资表!B:B))</f>
        <v/>
      </c>
      <c r="K2913" s="105" t="str">
        <f t="shared" si="270"/>
        <v/>
      </c>
      <c r="L2913" s="105" t="str">
        <f t="shared" si="271"/>
        <v/>
      </c>
      <c r="M2913" s="105" t="str">
        <f>IF(Q2913="","",_xlfn.XLOOKUP(Q2913,立项!W:W,立项!H:H))</f>
        <v/>
      </c>
      <c r="N2913" s="109" t="str">
        <f t="shared" si="272"/>
        <v/>
      </c>
      <c r="O2913" s="109" t="str">
        <f t="shared" si="273"/>
        <v/>
      </c>
      <c r="P2913" s="110" t="str">
        <f t="shared" si="274"/>
        <v/>
      </c>
      <c r="Q2913" s="114" t="str">
        <f t="shared" si="275"/>
        <v/>
      </c>
      <c r="R2913" s="82"/>
      <c r="S2913" s="81"/>
      <c r="T2913" s="81"/>
      <c r="U2913" s="81"/>
    </row>
    <row r="2914" s="72" customFormat="1" customHeight="1" spans="2:21">
      <c r="B2914" s="73"/>
      <c r="C2914" s="74"/>
      <c r="D2914" s="74"/>
      <c r="E2914" s="74"/>
      <c r="F2914" s="75"/>
      <c r="G2914" s="76"/>
      <c r="H2914" s="77"/>
      <c r="I2914" s="108" t="str">
        <f>IF(B2914="","",_xlfn.XLOOKUP(N2914,#REF!,#REF!))</f>
        <v/>
      </c>
      <c r="J2914" s="105" t="str">
        <f>IF(B2914="","",_xlfn.XLOOKUP(N2914,#REF!,芝麻工资表!B:B))</f>
        <v/>
      </c>
      <c r="K2914" s="105" t="str">
        <f t="shared" si="270"/>
        <v/>
      </c>
      <c r="L2914" s="105" t="str">
        <f t="shared" si="271"/>
        <v/>
      </c>
      <c r="M2914" s="105" t="str">
        <f>IF(Q2914="","",_xlfn.XLOOKUP(Q2914,立项!W:W,立项!H:H))</f>
        <v/>
      </c>
      <c r="N2914" s="109" t="str">
        <f t="shared" si="272"/>
        <v/>
      </c>
      <c r="O2914" s="109" t="str">
        <f t="shared" si="273"/>
        <v/>
      </c>
      <c r="P2914" s="110" t="str">
        <f t="shared" si="274"/>
        <v/>
      </c>
      <c r="Q2914" s="114" t="str">
        <f t="shared" si="275"/>
        <v/>
      </c>
      <c r="R2914" s="82"/>
      <c r="S2914" s="81"/>
      <c r="T2914" s="81"/>
      <c r="U2914" s="81"/>
    </row>
    <row r="2915" s="72" customFormat="1" customHeight="1" spans="2:21">
      <c r="B2915" s="73"/>
      <c r="C2915" s="74"/>
      <c r="D2915" s="74"/>
      <c r="E2915" s="74"/>
      <c r="F2915" s="75"/>
      <c r="G2915" s="76"/>
      <c r="H2915" s="77"/>
      <c r="I2915" s="108" t="str">
        <f>IF(B2915="","",_xlfn.XLOOKUP(N2915,#REF!,#REF!))</f>
        <v/>
      </c>
      <c r="J2915" s="105" t="str">
        <f>IF(B2915="","",_xlfn.XLOOKUP(N2915,#REF!,芝麻工资表!B:B))</f>
        <v/>
      </c>
      <c r="K2915" s="105" t="str">
        <f t="shared" si="270"/>
        <v/>
      </c>
      <c r="L2915" s="105" t="str">
        <f t="shared" si="271"/>
        <v/>
      </c>
      <c r="M2915" s="105" t="str">
        <f>IF(Q2915="","",_xlfn.XLOOKUP(Q2915,立项!W:W,立项!H:H))</f>
        <v/>
      </c>
      <c r="N2915" s="109" t="str">
        <f t="shared" si="272"/>
        <v/>
      </c>
      <c r="O2915" s="109" t="str">
        <f t="shared" si="273"/>
        <v/>
      </c>
      <c r="P2915" s="110" t="str">
        <f t="shared" si="274"/>
        <v/>
      </c>
      <c r="Q2915" s="114" t="str">
        <f t="shared" si="275"/>
        <v/>
      </c>
      <c r="R2915" s="82"/>
      <c r="S2915" s="81"/>
      <c r="T2915" s="81"/>
      <c r="U2915" s="81"/>
    </row>
    <row r="2916" s="72" customFormat="1" customHeight="1" spans="2:21">
      <c r="B2916" s="73"/>
      <c r="C2916" s="74"/>
      <c r="D2916" s="74"/>
      <c r="E2916" s="74"/>
      <c r="F2916" s="75"/>
      <c r="G2916" s="76"/>
      <c r="H2916" s="77"/>
      <c r="I2916" s="108" t="str">
        <f>IF(B2916="","",_xlfn.XLOOKUP(N2916,#REF!,#REF!))</f>
        <v/>
      </c>
      <c r="J2916" s="105" t="str">
        <f>IF(B2916="","",_xlfn.XLOOKUP(N2916,#REF!,芝麻工资表!B:B))</f>
        <v/>
      </c>
      <c r="K2916" s="105" t="str">
        <f t="shared" si="270"/>
        <v/>
      </c>
      <c r="L2916" s="105" t="str">
        <f t="shared" si="271"/>
        <v/>
      </c>
      <c r="M2916" s="105" t="str">
        <f>IF(Q2916="","",_xlfn.XLOOKUP(Q2916,立项!W:W,立项!H:H))</f>
        <v/>
      </c>
      <c r="N2916" s="109" t="str">
        <f t="shared" si="272"/>
        <v/>
      </c>
      <c r="O2916" s="109" t="str">
        <f t="shared" si="273"/>
        <v/>
      </c>
      <c r="P2916" s="110" t="str">
        <f t="shared" si="274"/>
        <v/>
      </c>
      <c r="Q2916" s="114" t="str">
        <f t="shared" si="275"/>
        <v/>
      </c>
      <c r="R2916" s="82"/>
      <c r="S2916" s="81"/>
      <c r="T2916" s="81"/>
      <c r="U2916" s="81"/>
    </row>
    <row r="2917" s="72" customFormat="1" customHeight="1" spans="2:21">
      <c r="B2917" s="73"/>
      <c r="C2917" s="74"/>
      <c r="D2917" s="74"/>
      <c r="E2917" s="74"/>
      <c r="F2917" s="75"/>
      <c r="G2917" s="76"/>
      <c r="H2917" s="77"/>
      <c r="I2917" s="108" t="str">
        <f>IF(B2917="","",_xlfn.XLOOKUP(N2917,#REF!,#REF!))</f>
        <v/>
      </c>
      <c r="J2917" s="105" t="str">
        <f>IF(B2917="","",_xlfn.XLOOKUP(N2917,#REF!,芝麻工资表!B:B))</f>
        <v/>
      </c>
      <c r="K2917" s="105" t="str">
        <f t="shared" si="270"/>
        <v/>
      </c>
      <c r="L2917" s="105" t="str">
        <f t="shared" si="271"/>
        <v/>
      </c>
      <c r="M2917" s="105" t="str">
        <f>IF(Q2917="","",_xlfn.XLOOKUP(Q2917,立项!W:W,立项!H:H))</f>
        <v/>
      </c>
      <c r="N2917" s="109" t="str">
        <f t="shared" si="272"/>
        <v/>
      </c>
      <c r="O2917" s="109" t="str">
        <f t="shared" si="273"/>
        <v/>
      </c>
      <c r="P2917" s="110" t="str">
        <f t="shared" si="274"/>
        <v/>
      </c>
      <c r="Q2917" s="114" t="str">
        <f t="shared" si="275"/>
        <v/>
      </c>
      <c r="R2917" s="82"/>
      <c r="S2917" s="81"/>
      <c r="T2917" s="81"/>
      <c r="U2917" s="81"/>
    </row>
    <row r="2918" s="72" customFormat="1" customHeight="1" spans="2:21">
      <c r="B2918" s="73"/>
      <c r="C2918" s="74"/>
      <c r="D2918" s="74"/>
      <c r="E2918" s="74"/>
      <c r="F2918" s="75"/>
      <c r="G2918" s="76"/>
      <c r="H2918" s="77"/>
      <c r="I2918" s="108" t="str">
        <f>IF(B2918="","",_xlfn.XLOOKUP(N2918,#REF!,#REF!))</f>
        <v/>
      </c>
      <c r="J2918" s="105" t="str">
        <f>IF(B2918="","",_xlfn.XLOOKUP(N2918,#REF!,芝麻工资表!B:B))</f>
        <v/>
      </c>
      <c r="K2918" s="105" t="str">
        <f t="shared" si="270"/>
        <v/>
      </c>
      <c r="L2918" s="105" t="str">
        <f t="shared" si="271"/>
        <v/>
      </c>
      <c r="M2918" s="105" t="str">
        <f>IF(Q2918="","",_xlfn.XLOOKUP(Q2918,立项!W:W,立项!H:H))</f>
        <v/>
      </c>
      <c r="N2918" s="109" t="str">
        <f t="shared" si="272"/>
        <v/>
      </c>
      <c r="O2918" s="109" t="str">
        <f t="shared" si="273"/>
        <v/>
      </c>
      <c r="P2918" s="110" t="str">
        <f t="shared" si="274"/>
        <v/>
      </c>
      <c r="Q2918" s="114" t="str">
        <f t="shared" si="275"/>
        <v/>
      </c>
      <c r="R2918" s="82"/>
      <c r="S2918" s="81"/>
      <c r="T2918" s="81"/>
      <c r="U2918" s="81"/>
    </row>
    <row r="2919" s="72" customFormat="1" customHeight="1" spans="2:21">
      <c r="B2919" s="73"/>
      <c r="C2919" s="74"/>
      <c r="D2919" s="74"/>
      <c r="E2919" s="74"/>
      <c r="F2919" s="75"/>
      <c r="G2919" s="76"/>
      <c r="H2919" s="77"/>
      <c r="I2919" s="108" t="str">
        <f>IF(B2919="","",_xlfn.XLOOKUP(N2919,#REF!,#REF!))</f>
        <v/>
      </c>
      <c r="J2919" s="105" t="str">
        <f>IF(B2919="","",_xlfn.XLOOKUP(N2919,#REF!,芝麻工资表!B:B))</f>
        <v/>
      </c>
      <c r="K2919" s="105" t="str">
        <f t="shared" si="270"/>
        <v/>
      </c>
      <c r="L2919" s="105" t="str">
        <f t="shared" si="271"/>
        <v/>
      </c>
      <c r="M2919" s="105" t="str">
        <f>IF(Q2919="","",_xlfn.XLOOKUP(Q2919,立项!W:W,立项!H:H))</f>
        <v/>
      </c>
      <c r="N2919" s="109" t="str">
        <f t="shared" si="272"/>
        <v/>
      </c>
      <c r="O2919" s="109" t="str">
        <f t="shared" si="273"/>
        <v/>
      </c>
      <c r="P2919" s="110" t="str">
        <f t="shared" si="274"/>
        <v/>
      </c>
      <c r="Q2919" s="114" t="str">
        <f t="shared" si="275"/>
        <v/>
      </c>
      <c r="R2919" s="82"/>
      <c r="S2919" s="81"/>
      <c r="T2919" s="81"/>
      <c r="U2919" s="81"/>
    </row>
    <row r="2920" s="72" customFormat="1" customHeight="1" spans="2:21">
      <c r="B2920" s="73"/>
      <c r="C2920" s="74"/>
      <c r="D2920" s="74"/>
      <c r="E2920" s="74"/>
      <c r="F2920" s="75"/>
      <c r="G2920" s="76"/>
      <c r="H2920" s="77"/>
      <c r="I2920" s="108" t="str">
        <f>IF(B2920="","",_xlfn.XLOOKUP(N2920,#REF!,#REF!))</f>
        <v/>
      </c>
      <c r="J2920" s="105" t="str">
        <f>IF(B2920="","",_xlfn.XLOOKUP(N2920,#REF!,芝麻工资表!B:B))</f>
        <v/>
      </c>
      <c r="K2920" s="105" t="str">
        <f t="shared" si="270"/>
        <v/>
      </c>
      <c r="L2920" s="105" t="str">
        <f t="shared" si="271"/>
        <v/>
      </c>
      <c r="M2920" s="105" t="str">
        <f>IF(Q2920="","",_xlfn.XLOOKUP(Q2920,立项!W:W,立项!H:H))</f>
        <v/>
      </c>
      <c r="N2920" s="109" t="str">
        <f t="shared" si="272"/>
        <v/>
      </c>
      <c r="O2920" s="109" t="str">
        <f t="shared" si="273"/>
        <v/>
      </c>
      <c r="P2920" s="110" t="str">
        <f t="shared" si="274"/>
        <v/>
      </c>
      <c r="Q2920" s="114" t="str">
        <f t="shared" si="275"/>
        <v/>
      </c>
      <c r="R2920" s="82"/>
      <c r="S2920" s="81"/>
      <c r="T2920" s="81"/>
      <c r="U2920" s="81"/>
    </row>
    <row r="2921" s="72" customFormat="1" customHeight="1" spans="2:21">
      <c r="B2921" s="73"/>
      <c r="C2921" s="74"/>
      <c r="D2921" s="74"/>
      <c r="E2921" s="74"/>
      <c r="F2921" s="75"/>
      <c r="G2921" s="76"/>
      <c r="H2921" s="77"/>
      <c r="I2921" s="108" t="str">
        <f>IF(B2921="","",_xlfn.XLOOKUP(N2921,#REF!,#REF!))</f>
        <v/>
      </c>
      <c r="J2921" s="105" t="str">
        <f>IF(B2921="","",_xlfn.XLOOKUP(N2921,#REF!,芝麻工资表!B:B))</f>
        <v/>
      </c>
      <c r="K2921" s="105" t="str">
        <f t="shared" si="270"/>
        <v/>
      </c>
      <c r="L2921" s="105" t="str">
        <f t="shared" si="271"/>
        <v/>
      </c>
      <c r="M2921" s="105" t="str">
        <f>IF(Q2921="","",_xlfn.XLOOKUP(Q2921,立项!W:W,立项!H:H))</f>
        <v/>
      </c>
      <c r="N2921" s="109" t="str">
        <f t="shared" si="272"/>
        <v/>
      </c>
      <c r="O2921" s="109" t="str">
        <f t="shared" si="273"/>
        <v/>
      </c>
      <c r="P2921" s="110" t="str">
        <f t="shared" si="274"/>
        <v/>
      </c>
      <c r="Q2921" s="114" t="str">
        <f t="shared" si="275"/>
        <v/>
      </c>
      <c r="R2921" s="82"/>
      <c r="S2921" s="81"/>
      <c r="T2921" s="81"/>
      <c r="U2921" s="81"/>
    </row>
    <row r="2922" s="72" customFormat="1" customHeight="1" spans="2:21">
      <c r="B2922" s="73"/>
      <c r="C2922" s="74"/>
      <c r="D2922" s="74"/>
      <c r="E2922" s="74"/>
      <c r="F2922" s="75"/>
      <c r="G2922" s="76"/>
      <c r="H2922" s="77"/>
      <c r="I2922" s="108" t="str">
        <f>IF(B2922="","",_xlfn.XLOOKUP(N2922,#REF!,#REF!))</f>
        <v/>
      </c>
      <c r="J2922" s="105" t="str">
        <f>IF(B2922="","",_xlfn.XLOOKUP(N2922,#REF!,芝麻工资表!B:B))</f>
        <v/>
      </c>
      <c r="K2922" s="105" t="str">
        <f t="shared" si="270"/>
        <v/>
      </c>
      <c r="L2922" s="105" t="str">
        <f t="shared" si="271"/>
        <v/>
      </c>
      <c r="M2922" s="105" t="str">
        <f>IF(Q2922="","",_xlfn.XLOOKUP(Q2922,立项!W:W,立项!H:H))</f>
        <v/>
      </c>
      <c r="N2922" s="109" t="str">
        <f t="shared" si="272"/>
        <v/>
      </c>
      <c r="O2922" s="109" t="str">
        <f t="shared" si="273"/>
        <v/>
      </c>
      <c r="P2922" s="110" t="str">
        <f t="shared" si="274"/>
        <v/>
      </c>
      <c r="Q2922" s="114" t="str">
        <f t="shared" si="275"/>
        <v/>
      </c>
      <c r="R2922" s="82"/>
      <c r="S2922" s="81"/>
      <c r="T2922" s="81"/>
      <c r="U2922" s="81"/>
    </row>
    <row r="2923" s="72" customFormat="1" customHeight="1" spans="2:21">
      <c r="B2923" s="73"/>
      <c r="C2923" s="74"/>
      <c r="D2923" s="74"/>
      <c r="E2923" s="74"/>
      <c r="F2923" s="75"/>
      <c r="G2923" s="76"/>
      <c r="H2923" s="77"/>
      <c r="I2923" s="108" t="str">
        <f>IF(B2923="","",_xlfn.XLOOKUP(N2923,#REF!,#REF!))</f>
        <v/>
      </c>
      <c r="J2923" s="105" t="str">
        <f>IF(B2923="","",_xlfn.XLOOKUP(N2923,#REF!,芝麻工资表!B:B))</f>
        <v/>
      </c>
      <c r="K2923" s="105" t="str">
        <f t="shared" si="270"/>
        <v/>
      </c>
      <c r="L2923" s="105" t="str">
        <f t="shared" si="271"/>
        <v/>
      </c>
      <c r="M2923" s="105" t="str">
        <f>IF(Q2923="","",_xlfn.XLOOKUP(Q2923,立项!W:W,立项!H:H))</f>
        <v/>
      </c>
      <c r="N2923" s="109" t="str">
        <f t="shared" si="272"/>
        <v/>
      </c>
      <c r="O2923" s="109" t="str">
        <f t="shared" si="273"/>
        <v/>
      </c>
      <c r="P2923" s="110" t="str">
        <f t="shared" si="274"/>
        <v/>
      </c>
      <c r="Q2923" s="114" t="str">
        <f t="shared" si="275"/>
        <v/>
      </c>
      <c r="R2923" s="82"/>
      <c r="S2923" s="81"/>
      <c r="T2923" s="81"/>
      <c r="U2923" s="81"/>
    </row>
    <row r="2924" s="72" customFormat="1" customHeight="1" spans="2:21">
      <c r="B2924" s="73"/>
      <c r="C2924" s="74"/>
      <c r="D2924" s="74"/>
      <c r="E2924" s="74"/>
      <c r="F2924" s="75"/>
      <c r="G2924" s="76"/>
      <c r="H2924" s="77"/>
      <c r="I2924" s="108" t="str">
        <f>IF(B2924="","",_xlfn.XLOOKUP(N2924,#REF!,#REF!))</f>
        <v/>
      </c>
      <c r="J2924" s="105" t="str">
        <f>IF(B2924="","",_xlfn.XLOOKUP(N2924,#REF!,芝麻工资表!B:B))</f>
        <v/>
      </c>
      <c r="K2924" s="105" t="str">
        <f t="shared" si="270"/>
        <v/>
      </c>
      <c r="L2924" s="105" t="str">
        <f t="shared" si="271"/>
        <v/>
      </c>
      <c r="M2924" s="105" t="str">
        <f>IF(Q2924="","",_xlfn.XLOOKUP(Q2924,立项!W:W,立项!H:H))</f>
        <v/>
      </c>
      <c r="N2924" s="109" t="str">
        <f t="shared" si="272"/>
        <v/>
      </c>
      <c r="O2924" s="109" t="str">
        <f t="shared" si="273"/>
        <v/>
      </c>
      <c r="P2924" s="110" t="str">
        <f t="shared" si="274"/>
        <v/>
      </c>
      <c r="Q2924" s="114" t="str">
        <f t="shared" si="275"/>
        <v/>
      </c>
      <c r="R2924" s="82"/>
      <c r="S2924" s="81"/>
      <c r="T2924" s="81"/>
      <c r="U2924" s="81"/>
    </row>
    <row r="2925" s="72" customFormat="1" customHeight="1" spans="2:21">
      <c r="B2925" s="73"/>
      <c r="C2925" s="74"/>
      <c r="D2925" s="74"/>
      <c r="E2925" s="74"/>
      <c r="F2925" s="75"/>
      <c r="G2925" s="76"/>
      <c r="H2925" s="77"/>
      <c r="I2925" s="108" t="str">
        <f>IF(B2925="","",_xlfn.XLOOKUP(N2925,#REF!,#REF!))</f>
        <v/>
      </c>
      <c r="J2925" s="105" t="str">
        <f>IF(B2925="","",_xlfn.XLOOKUP(N2925,#REF!,芝麻工资表!B:B))</f>
        <v/>
      </c>
      <c r="K2925" s="105" t="str">
        <f t="shared" si="270"/>
        <v/>
      </c>
      <c r="L2925" s="105" t="str">
        <f t="shared" si="271"/>
        <v/>
      </c>
      <c r="M2925" s="105" t="str">
        <f>IF(Q2925="","",_xlfn.XLOOKUP(Q2925,立项!W:W,立项!H:H))</f>
        <v/>
      </c>
      <c r="N2925" s="109" t="str">
        <f t="shared" si="272"/>
        <v/>
      </c>
      <c r="O2925" s="109" t="str">
        <f t="shared" si="273"/>
        <v/>
      </c>
      <c r="P2925" s="110" t="str">
        <f t="shared" si="274"/>
        <v/>
      </c>
      <c r="Q2925" s="114" t="str">
        <f t="shared" si="275"/>
        <v/>
      </c>
      <c r="R2925" s="82"/>
      <c r="S2925" s="81"/>
      <c r="T2925" s="81"/>
      <c r="U2925" s="81"/>
    </row>
    <row r="2926" s="72" customFormat="1" customHeight="1" spans="2:21">
      <c r="B2926" s="73"/>
      <c r="C2926" s="74"/>
      <c r="D2926" s="74"/>
      <c r="E2926" s="74"/>
      <c r="F2926" s="75"/>
      <c r="G2926" s="76"/>
      <c r="H2926" s="77"/>
      <c r="I2926" s="108" t="str">
        <f>IF(B2926="","",_xlfn.XLOOKUP(N2926,#REF!,#REF!))</f>
        <v/>
      </c>
      <c r="J2926" s="105" t="str">
        <f>IF(B2926="","",_xlfn.XLOOKUP(N2926,#REF!,芝麻工资表!B:B))</f>
        <v/>
      </c>
      <c r="K2926" s="105" t="str">
        <f t="shared" si="270"/>
        <v/>
      </c>
      <c r="L2926" s="105" t="str">
        <f t="shared" si="271"/>
        <v/>
      </c>
      <c r="M2926" s="105" t="str">
        <f>IF(Q2926="","",_xlfn.XLOOKUP(Q2926,立项!W:W,立项!H:H))</f>
        <v/>
      </c>
      <c r="N2926" s="109" t="str">
        <f t="shared" si="272"/>
        <v/>
      </c>
      <c r="O2926" s="109" t="str">
        <f t="shared" si="273"/>
        <v/>
      </c>
      <c r="P2926" s="110" t="str">
        <f t="shared" si="274"/>
        <v/>
      </c>
      <c r="Q2926" s="114" t="str">
        <f t="shared" si="275"/>
        <v/>
      </c>
      <c r="R2926" s="82"/>
      <c r="S2926" s="81"/>
      <c r="T2926" s="81"/>
      <c r="U2926" s="81"/>
    </row>
    <row r="2927" s="72" customFormat="1" customHeight="1" spans="2:21">
      <c r="B2927" s="73"/>
      <c r="C2927" s="74"/>
      <c r="D2927" s="74"/>
      <c r="E2927" s="74"/>
      <c r="F2927" s="75"/>
      <c r="G2927" s="76"/>
      <c r="H2927" s="77"/>
      <c r="I2927" s="108" t="str">
        <f>IF(B2927="","",_xlfn.XLOOKUP(N2927,#REF!,#REF!))</f>
        <v/>
      </c>
      <c r="J2927" s="105" t="str">
        <f>IF(B2927="","",_xlfn.XLOOKUP(N2927,#REF!,芝麻工资表!B:B))</f>
        <v/>
      </c>
      <c r="K2927" s="105" t="str">
        <f t="shared" si="270"/>
        <v/>
      </c>
      <c r="L2927" s="105" t="str">
        <f t="shared" si="271"/>
        <v/>
      </c>
      <c r="M2927" s="105" t="str">
        <f>IF(Q2927="","",_xlfn.XLOOKUP(Q2927,立项!W:W,立项!H:H))</f>
        <v/>
      </c>
      <c r="N2927" s="109" t="str">
        <f t="shared" si="272"/>
        <v/>
      </c>
      <c r="O2927" s="109" t="str">
        <f t="shared" si="273"/>
        <v/>
      </c>
      <c r="P2927" s="110" t="str">
        <f t="shared" si="274"/>
        <v/>
      </c>
      <c r="Q2927" s="114" t="str">
        <f t="shared" si="275"/>
        <v/>
      </c>
      <c r="R2927" s="82"/>
      <c r="S2927" s="81"/>
      <c r="T2927" s="81"/>
      <c r="U2927" s="81"/>
    </row>
    <row r="2928" s="72" customFormat="1" customHeight="1" spans="2:21">
      <c r="B2928" s="73"/>
      <c r="C2928" s="74"/>
      <c r="D2928" s="74"/>
      <c r="E2928" s="74"/>
      <c r="F2928" s="75"/>
      <c r="G2928" s="76"/>
      <c r="H2928" s="77"/>
      <c r="I2928" s="108" t="str">
        <f>IF(B2928="","",_xlfn.XLOOKUP(N2928,#REF!,#REF!))</f>
        <v/>
      </c>
      <c r="J2928" s="105" t="str">
        <f>IF(B2928="","",_xlfn.XLOOKUP(N2928,#REF!,芝麻工资表!B:B))</f>
        <v/>
      </c>
      <c r="K2928" s="105" t="str">
        <f t="shared" si="270"/>
        <v/>
      </c>
      <c r="L2928" s="105" t="str">
        <f t="shared" si="271"/>
        <v/>
      </c>
      <c r="M2928" s="105" t="str">
        <f>IF(Q2928="","",_xlfn.XLOOKUP(Q2928,立项!W:W,立项!H:H))</f>
        <v/>
      </c>
      <c r="N2928" s="109" t="str">
        <f t="shared" si="272"/>
        <v/>
      </c>
      <c r="O2928" s="109" t="str">
        <f t="shared" si="273"/>
        <v/>
      </c>
      <c r="P2928" s="110" t="str">
        <f t="shared" si="274"/>
        <v/>
      </c>
      <c r="Q2928" s="114" t="str">
        <f t="shared" si="275"/>
        <v/>
      </c>
      <c r="R2928" s="82"/>
      <c r="S2928" s="81"/>
      <c r="T2928" s="81"/>
      <c r="U2928" s="81"/>
    </row>
    <row r="2929" s="72" customFormat="1" customHeight="1" spans="2:21">
      <c r="B2929" s="73"/>
      <c r="C2929" s="74"/>
      <c r="D2929" s="74"/>
      <c r="E2929" s="74"/>
      <c r="F2929" s="75"/>
      <c r="G2929" s="76"/>
      <c r="H2929" s="77"/>
      <c r="I2929" s="108" t="str">
        <f>IF(B2929="","",_xlfn.XLOOKUP(N2929,#REF!,#REF!))</f>
        <v/>
      </c>
      <c r="J2929" s="105" t="str">
        <f>IF(B2929="","",_xlfn.XLOOKUP(N2929,#REF!,芝麻工资表!B:B))</f>
        <v/>
      </c>
      <c r="K2929" s="105" t="str">
        <f t="shared" si="270"/>
        <v/>
      </c>
      <c r="L2929" s="105" t="str">
        <f t="shared" si="271"/>
        <v/>
      </c>
      <c r="M2929" s="105" t="str">
        <f>IF(Q2929="","",_xlfn.XLOOKUP(Q2929,立项!W:W,立项!H:H))</f>
        <v/>
      </c>
      <c r="N2929" s="109" t="str">
        <f t="shared" si="272"/>
        <v/>
      </c>
      <c r="O2929" s="109" t="str">
        <f t="shared" si="273"/>
        <v/>
      </c>
      <c r="P2929" s="110" t="str">
        <f t="shared" si="274"/>
        <v/>
      </c>
      <c r="Q2929" s="114" t="str">
        <f t="shared" si="275"/>
        <v/>
      </c>
      <c r="R2929" s="82"/>
      <c r="S2929" s="81"/>
      <c r="T2929" s="81"/>
      <c r="U2929" s="81"/>
    </row>
    <row r="2930" s="72" customFormat="1" customHeight="1" spans="2:21">
      <c r="B2930" s="73"/>
      <c r="C2930" s="74"/>
      <c r="D2930" s="74"/>
      <c r="E2930" s="74"/>
      <c r="F2930" s="75"/>
      <c r="G2930" s="76"/>
      <c r="H2930" s="77"/>
      <c r="I2930" s="108" t="str">
        <f>IF(B2930="","",_xlfn.XLOOKUP(N2930,#REF!,#REF!))</f>
        <v/>
      </c>
      <c r="J2930" s="105" t="str">
        <f>IF(B2930="","",_xlfn.XLOOKUP(N2930,#REF!,芝麻工资表!B:B))</f>
        <v/>
      </c>
      <c r="K2930" s="105" t="str">
        <f t="shared" si="270"/>
        <v/>
      </c>
      <c r="L2930" s="105" t="str">
        <f t="shared" si="271"/>
        <v/>
      </c>
      <c r="M2930" s="105" t="str">
        <f>IF(Q2930="","",_xlfn.XLOOKUP(Q2930,立项!W:W,立项!H:H))</f>
        <v/>
      </c>
      <c r="N2930" s="109" t="str">
        <f t="shared" si="272"/>
        <v/>
      </c>
      <c r="O2930" s="109" t="str">
        <f t="shared" si="273"/>
        <v/>
      </c>
      <c r="P2930" s="110" t="str">
        <f t="shared" si="274"/>
        <v/>
      </c>
      <c r="Q2930" s="114" t="str">
        <f t="shared" si="275"/>
        <v/>
      </c>
      <c r="R2930" s="82"/>
      <c r="S2930" s="81"/>
      <c r="T2930" s="81"/>
      <c r="U2930" s="81"/>
    </row>
    <row r="2931" s="72" customFormat="1" customHeight="1" spans="2:21">
      <c r="B2931" s="73"/>
      <c r="C2931" s="74"/>
      <c r="D2931" s="74"/>
      <c r="E2931" s="74"/>
      <c r="F2931" s="75"/>
      <c r="G2931" s="76"/>
      <c r="H2931" s="77"/>
      <c r="I2931" s="108" t="str">
        <f>IF(B2931="","",_xlfn.XLOOKUP(N2931,#REF!,#REF!))</f>
        <v/>
      </c>
      <c r="J2931" s="105" t="str">
        <f>IF(B2931="","",_xlfn.XLOOKUP(N2931,#REF!,芝麻工资表!B:B))</f>
        <v/>
      </c>
      <c r="K2931" s="105" t="str">
        <f t="shared" si="270"/>
        <v/>
      </c>
      <c r="L2931" s="105" t="str">
        <f t="shared" si="271"/>
        <v/>
      </c>
      <c r="M2931" s="105" t="str">
        <f>IF(Q2931="","",_xlfn.XLOOKUP(Q2931,立项!W:W,立项!H:H))</f>
        <v/>
      </c>
      <c r="N2931" s="109" t="str">
        <f t="shared" si="272"/>
        <v/>
      </c>
      <c r="O2931" s="109" t="str">
        <f t="shared" si="273"/>
        <v/>
      </c>
      <c r="P2931" s="110" t="str">
        <f t="shared" si="274"/>
        <v/>
      </c>
      <c r="Q2931" s="114" t="str">
        <f t="shared" si="275"/>
        <v/>
      </c>
      <c r="R2931" s="82"/>
      <c r="S2931" s="81"/>
      <c r="T2931" s="81"/>
      <c r="U2931" s="81"/>
    </row>
    <row r="2932" s="72" customFormat="1" customHeight="1" spans="2:21">
      <c r="B2932" s="73"/>
      <c r="C2932" s="74"/>
      <c r="D2932" s="74"/>
      <c r="E2932" s="74"/>
      <c r="F2932" s="75"/>
      <c r="G2932" s="76"/>
      <c r="H2932" s="77"/>
      <c r="I2932" s="108" t="str">
        <f>IF(B2932="","",_xlfn.XLOOKUP(N2932,#REF!,#REF!))</f>
        <v/>
      </c>
      <c r="J2932" s="105" t="str">
        <f>IF(B2932="","",_xlfn.XLOOKUP(N2932,#REF!,芝麻工资表!B:B))</f>
        <v/>
      </c>
      <c r="K2932" s="105" t="str">
        <f t="shared" si="270"/>
        <v/>
      </c>
      <c r="L2932" s="105" t="str">
        <f t="shared" si="271"/>
        <v/>
      </c>
      <c r="M2932" s="105" t="str">
        <f>IF(Q2932="","",_xlfn.XLOOKUP(Q2932,立项!W:W,立项!H:H))</f>
        <v/>
      </c>
      <c r="N2932" s="109" t="str">
        <f t="shared" si="272"/>
        <v/>
      </c>
      <c r="O2932" s="109" t="str">
        <f t="shared" si="273"/>
        <v/>
      </c>
      <c r="P2932" s="110" t="str">
        <f t="shared" si="274"/>
        <v/>
      </c>
      <c r="Q2932" s="114" t="str">
        <f t="shared" si="275"/>
        <v/>
      </c>
      <c r="R2932" s="82"/>
      <c r="S2932" s="81"/>
      <c r="T2932" s="81"/>
      <c r="U2932" s="81"/>
    </row>
    <row r="2933" s="72" customFormat="1" customHeight="1" spans="2:21">
      <c r="B2933" s="73"/>
      <c r="C2933" s="74"/>
      <c r="D2933" s="74"/>
      <c r="E2933" s="74"/>
      <c r="F2933" s="75"/>
      <c r="G2933" s="76"/>
      <c r="H2933" s="77"/>
      <c r="I2933" s="108" t="str">
        <f>IF(B2933="","",_xlfn.XLOOKUP(N2933,#REF!,#REF!))</f>
        <v/>
      </c>
      <c r="J2933" s="105" t="str">
        <f>IF(B2933="","",_xlfn.XLOOKUP(N2933,#REF!,芝麻工资表!B:B))</f>
        <v/>
      </c>
      <c r="K2933" s="105" t="str">
        <f t="shared" si="270"/>
        <v/>
      </c>
      <c r="L2933" s="105" t="str">
        <f t="shared" si="271"/>
        <v/>
      </c>
      <c r="M2933" s="105" t="str">
        <f>IF(Q2933="","",_xlfn.XLOOKUP(Q2933,立项!W:W,立项!H:H))</f>
        <v/>
      </c>
      <c r="N2933" s="109" t="str">
        <f t="shared" si="272"/>
        <v/>
      </c>
      <c r="O2933" s="109" t="str">
        <f t="shared" si="273"/>
        <v/>
      </c>
      <c r="P2933" s="110" t="str">
        <f t="shared" si="274"/>
        <v/>
      </c>
      <c r="Q2933" s="114" t="str">
        <f t="shared" si="275"/>
        <v/>
      </c>
      <c r="R2933" s="82"/>
      <c r="S2933" s="81"/>
      <c r="T2933" s="81"/>
      <c r="U2933" s="81"/>
    </row>
    <row r="2934" s="72" customFormat="1" customHeight="1" spans="2:21">
      <c r="B2934" s="73"/>
      <c r="C2934" s="74"/>
      <c r="D2934" s="74"/>
      <c r="E2934" s="74"/>
      <c r="F2934" s="75"/>
      <c r="G2934" s="76"/>
      <c r="H2934" s="77"/>
      <c r="I2934" s="108" t="str">
        <f>IF(B2934="","",_xlfn.XLOOKUP(N2934,#REF!,#REF!))</f>
        <v/>
      </c>
      <c r="J2934" s="105" t="str">
        <f>IF(B2934="","",_xlfn.XLOOKUP(N2934,#REF!,芝麻工资表!B:B))</f>
        <v/>
      </c>
      <c r="K2934" s="105" t="str">
        <f t="shared" si="270"/>
        <v/>
      </c>
      <c r="L2934" s="105" t="str">
        <f t="shared" si="271"/>
        <v/>
      </c>
      <c r="M2934" s="105" t="str">
        <f>IF(Q2934="","",_xlfn.XLOOKUP(Q2934,立项!W:W,立项!H:H))</f>
        <v/>
      </c>
      <c r="N2934" s="109" t="str">
        <f t="shared" si="272"/>
        <v/>
      </c>
      <c r="O2934" s="109" t="str">
        <f t="shared" si="273"/>
        <v/>
      </c>
      <c r="P2934" s="110" t="str">
        <f t="shared" si="274"/>
        <v/>
      </c>
      <c r="Q2934" s="114" t="str">
        <f t="shared" si="275"/>
        <v/>
      </c>
      <c r="R2934" s="82"/>
      <c r="S2934" s="81"/>
      <c r="T2934" s="81"/>
      <c r="U2934" s="81"/>
    </row>
    <row r="2935" s="72" customFormat="1" customHeight="1" spans="2:21">
      <c r="B2935" s="73"/>
      <c r="C2935" s="74"/>
      <c r="D2935" s="74"/>
      <c r="E2935" s="74"/>
      <c r="F2935" s="75"/>
      <c r="G2935" s="76"/>
      <c r="H2935" s="77"/>
      <c r="I2935" s="108" t="str">
        <f>IF(B2935="","",_xlfn.XLOOKUP(N2935,#REF!,#REF!))</f>
        <v/>
      </c>
      <c r="J2935" s="105" t="str">
        <f>IF(B2935="","",_xlfn.XLOOKUP(N2935,#REF!,芝麻工资表!B:B))</f>
        <v/>
      </c>
      <c r="K2935" s="105" t="str">
        <f t="shared" si="270"/>
        <v/>
      </c>
      <c r="L2935" s="105" t="str">
        <f t="shared" si="271"/>
        <v/>
      </c>
      <c r="M2935" s="105" t="str">
        <f>IF(Q2935="","",_xlfn.XLOOKUP(Q2935,立项!W:W,立项!H:H))</f>
        <v/>
      </c>
      <c r="N2935" s="109" t="str">
        <f t="shared" si="272"/>
        <v/>
      </c>
      <c r="O2935" s="109" t="str">
        <f t="shared" si="273"/>
        <v/>
      </c>
      <c r="P2935" s="110" t="str">
        <f t="shared" si="274"/>
        <v/>
      </c>
      <c r="Q2935" s="114" t="str">
        <f t="shared" si="275"/>
        <v/>
      </c>
      <c r="R2935" s="82"/>
      <c r="S2935" s="81"/>
      <c r="T2935" s="81"/>
      <c r="U2935" s="81"/>
    </row>
    <row r="2936" s="72" customFormat="1" customHeight="1" spans="2:21">
      <c r="B2936" s="73"/>
      <c r="C2936" s="74"/>
      <c r="D2936" s="74"/>
      <c r="E2936" s="74"/>
      <c r="F2936" s="75"/>
      <c r="G2936" s="76"/>
      <c r="H2936" s="77"/>
      <c r="I2936" s="108" t="str">
        <f>IF(B2936="","",_xlfn.XLOOKUP(N2936,#REF!,#REF!))</f>
        <v/>
      </c>
      <c r="J2936" s="105" t="str">
        <f>IF(B2936="","",_xlfn.XLOOKUP(N2936,#REF!,芝麻工资表!B:B))</f>
        <v/>
      </c>
      <c r="K2936" s="105" t="str">
        <f t="shared" si="270"/>
        <v/>
      </c>
      <c r="L2936" s="105" t="str">
        <f t="shared" si="271"/>
        <v/>
      </c>
      <c r="M2936" s="105" t="str">
        <f>IF(Q2936="","",_xlfn.XLOOKUP(Q2936,立项!W:W,立项!H:H))</f>
        <v/>
      </c>
      <c r="N2936" s="109" t="str">
        <f t="shared" si="272"/>
        <v/>
      </c>
      <c r="O2936" s="109" t="str">
        <f t="shared" si="273"/>
        <v/>
      </c>
      <c r="P2936" s="110" t="str">
        <f t="shared" si="274"/>
        <v/>
      </c>
      <c r="Q2936" s="114" t="str">
        <f t="shared" si="275"/>
        <v/>
      </c>
      <c r="R2936" s="82"/>
      <c r="S2936" s="81"/>
      <c r="T2936" s="81"/>
      <c r="U2936" s="81"/>
    </row>
    <row r="2937" s="72" customFormat="1" customHeight="1" spans="2:21">
      <c r="B2937" s="73"/>
      <c r="C2937" s="74"/>
      <c r="D2937" s="74"/>
      <c r="E2937" s="74"/>
      <c r="F2937" s="75"/>
      <c r="G2937" s="76"/>
      <c r="H2937" s="77"/>
      <c r="I2937" s="108" t="str">
        <f>IF(B2937="","",_xlfn.XLOOKUP(N2937,#REF!,#REF!))</f>
        <v/>
      </c>
      <c r="J2937" s="105" t="str">
        <f>IF(B2937="","",_xlfn.XLOOKUP(N2937,#REF!,芝麻工资表!B:B))</f>
        <v/>
      </c>
      <c r="K2937" s="105" t="str">
        <f t="shared" si="270"/>
        <v/>
      </c>
      <c r="L2937" s="105" t="str">
        <f t="shared" si="271"/>
        <v/>
      </c>
      <c r="M2937" s="105" t="str">
        <f>IF(Q2937="","",_xlfn.XLOOKUP(Q2937,立项!W:W,立项!H:H))</f>
        <v/>
      </c>
      <c r="N2937" s="109" t="str">
        <f t="shared" si="272"/>
        <v/>
      </c>
      <c r="O2937" s="109" t="str">
        <f t="shared" si="273"/>
        <v/>
      </c>
      <c r="P2937" s="110" t="str">
        <f t="shared" si="274"/>
        <v/>
      </c>
      <c r="Q2937" s="114" t="str">
        <f t="shared" si="275"/>
        <v/>
      </c>
      <c r="R2937" s="82"/>
      <c r="S2937" s="81"/>
      <c r="T2937" s="81"/>
      <c r="U2937" s="81"/>
    </row>
    <row r="2938" s="72" customFormat="1" customHeight="1" spans="2:21">
      <c r="B2938" s="73"/>
      <c r="C2938" s="74"/>
      <c r="D2938" s="74"/>
      <c r="E2938" s="74"/>
      <c r="F2938" s="75"/>
      <c r="G2938" s="76"/>
      <c r="H2938" s="77"/>
      <c r="I2938" s="108" t="str">
        <f>IF(B2938="","",_xlfn.XLOOKUP(N2938,#REF!,#REF!))</f>
        <v/>
      </c>
      <c r="J2938" s="105" t="str">
        <f>IF(B2938="","",_xlfn.XLOOKUP(N2938,#REF!,芝麻工资表!B:B))</f>
        <v/>
      </c>
      <c r="K2938" s="105" t="str">
        <f t="shared" si="270"/>
        <v/>
      </c>
      <c r="L2938" s="105" t="str">
        <f t="shared" si="271"/>
        <v/>
      </c>
      <c r="M2938" s="105" t="str">
        <f>IF(Q2938="","",_xlfn.XLOOKUP(Q2938,立项!W:W,立项!H:H))</f>
        <v/>
      </c>
      <c r="N2938" s="109" t="str">
        <f t="shared" si="272"/>
        <v/>
      </c>
      <c r="O2938" s="109" t="str">
        <f t="shared" si="273"/>
        <v/>
      </c>
      <c r="P2938" s="110" t="str">
        <f t="shared" si="274"/>
        <v/>
      </c>
      <c r="Q2938" s="114" t="str">
        <f t="shared" si="275"/>
        <v/>
      </c>
      <c r="R2938" s="82"/>
      <c r="S2938" s="81"/>
      <c r="T2938" s="81"/>
      <c r="U2938" s="81"/>
    </row>
    <row r="2939" s="72" customFormat="1" customHeight="1" spans="2:21">
      <c r="B2939" s="73"/>
      <c r="C2939" s="74"/>
      <c r="D2939" s="74"/>
      <c r="E2939" s="74"/>
      <c r="F2939" s="75"/>
      <c r="G2939" s="76"/>
      <c r="H2939" s="77"/>
      <c r="I2939" s="108" t="str">
        <f>IF(B2939="","",_xlfn.XLOOKUP(N2939,#REF!,#REF!))</f>
        <v/>
      </c>
      <c r="J2939" s="105" t="str">
        <f>IF(B2939="","",_xlfn.XLOOKUP(N2939,#REF!,芝麻工资表!B:B))</f>
        <v/>
      </c>
      <c r="K2939" s="105" t="str">
        <f t="shared" si="270"/>
        <v/>
      </c>
      <c r="L2939" s="105" t="str">
        <f t="shared" si="271"/>
        <v/>
      </c>
      <c r="M2939" s="105" t="str">
        <f>IF(Q2939="","",_xlfn.XLOOKUP(Q2939,立项!W:W,立项!H:H))</f>
        <v/>
      </c>
      <c r="N2939" s="109" t="str">
        <f t="shared" si="272"/>
        <v/>
      </c>
      <c r="O2939" s="109" t="str">
        <f t="shared" si="273"/>
        <v/>
      </c>
      <c r="P2939" s="110" t="str">
        <f t="shared" si="274"/>
        <v/>
      </c>
      <c r="Q2939" s="114" t="str">
        <f t="shared" si="275"/>
        <v/>
      </c>
      <c r="R2939" s="82"/>
      <c r="S2939" s="81"/>
      <c r="T2939" s="81"/>
      <c r="U2939" s="81"/>
    </row>
    <row r="2940" s="72" customFormat="1" customHeight="1" spans="2:21">
      <c r="B2940" s="73"/>
      <c r="C2940" s="74"/>
      <c r="D2940" s="74"/>
      <c r="E2940" s="74"/>
      <c r="F2940" s="75"/>
      <c r="G2940" s="76"/>
      <c r="H2940" s="77"/>
      <c r="I2940" s="108" t="str">
        <f>IF(B2940="","",_xlfn.XLOOKUP(N2940,#REF!,#REF!))</f>
        <v/>
      </c>
      <c r="J2940" s="105" t="str">
        <f>IF(B2940="","",_xlfn.XLOOKUP(N2940,#REF!,芝麻工资表!B:B))</f>
        <v/>
      </c>
      <c r="K2940" s="105" t="str">
        <f t="shared" si="270"/>
        <v/>
      </c>
      <c r="L2940" s="105" t="str">
        <f t="shared" si="271"/>
        <v/>
      </c>
      <c r="M2940" s="105" t="str">
        <f>IF(Q2940="","",_xlfn.XLOOKUP(Q2940,立项!W:W,立项!H:H))</f>
        <v/>
      </c>
      <c r="N2940" s="109" t="str">
        <f t="shared" si="272"/>
        <v/>
      </c>
      <c r="O2940" s="109" t="str">
        <f t="shared" si="273"/>
        <v/>
      </c>
      <c r="P2940" s="110" t="str">
        <f t="shared" si="274"/>
        <v/>
      </c>
      <c r="Q2940" s="114" t="str">
        <f t="shared" si="275"/>
        <v/>
      </c>
      <c r="R2940" s="82"/>
      <c r="S2940" s="81"/>
      <c r="T2940" s="81"/>
      <c r="U2940" s="81"/>
    </row>
    <row r="2941" s="72" customFormat="1" customHeight="1" spans="2:21">
      <c r="B2941" s="73"/>
      <c r="C2941" s="74"/>
      <c r="D2941" s="74"/>
      <c r="E2941" s="74"/>
      <c r="F2941" s="75"/>
      <c r="G2941" s="76"/>
      <c r="H2941" s="77"/>
      <c r="I2941" s="108" t="str">
        <f>IF(B2941="","",_xlfn.XLOOKUP(N2941,#REF!,#REF!))</f>
        <v/>
      </c>
      <c r="J2941" s="105" t="str">
        <f>IF(B2941="","",_xlfn.XLOOKUP(N2941,#REF!,芝麻工资表!B:B))</f>
        <v/>
      </c>
      <c r="K2941" s="105" t="str">
        <f t="shared" si="270"/>
        <v/>
      </c>
      <c r="L2941" s="105" t="str">
        <f t="shared" si="271"/>
        <v/>
      </c>
      <c r="M2941" s="105" t="str">
        <f>IF(Q2941="","",_xlfn.XLOOKUP(Q2941,立项!W:W,立项!H:H))</f>
        <v/>
      </c>
      <c r="N2941" s="109" t="str">
        <f t="shared" si="272"/>
        <v/>
      </c>
      <c r="O2941" s="109" t="str">
        <f t="shared" si="273"/>
        <v/>
      </c>
      <c r="P2941" s="110" t="str">
        <f t="shared" si="274"/>
        <v/>
      </c>
      <c r="Q2941" s="114" t="str">
        <f t="shared" si="275"/>
        <v/>
      </c>
      <c r="R2941" s="82"/>
      <c r="S2941" s="81"/>
      <c r="T2941" s="81"/>
      <c r="U2941" s="81"/>
    </row>
    <row r="2942" s="72" customFormat="1" customHeight="1" spans="2:21">
      <c r="B2942" s="73"/>
      <c r="C2942" s="74"/>
      <c r="D2942" s="74"/>
      <c r="E2942" s="74"/>
      <c r="F2942" s="75"/>
      <c r="G2942" s="76"/>
      <c r="H2942" s="77"/>
      <c r="I2942" s="108" t="str">
        <f>IF(B2942="","",_xlfn.XLOOKUP(N2942,#REF!,#REF!))</f>
        <v/>
      </c>
      <c r="J2942" s="105" t="str">
        <f>IF(B2942="","",_xlfn.XLOOKUP(N2942,#REF!,芝麻工资表!B:B))</f>
        <v/>
      </c>
      <c r="K2942" s="105" t="str">
        <f t="shared" si="270"/>
        <v/>
      </c>
      <c r="L2942" s="105" t="str">
        <f t="shared" si="271"/>
        <v/>
      </c>
      <c r="M2942" s="105" t="str">
        <f>IF(Q2942="","",_xlfn.XLOOKUP(Q2942,立项!W:W,立项!H:H))</f>
        <v/>
      </c>
      <c r="N2942" s="109" t="str">
        <f t="shared" si="272"/>
        <v/>
      </c>
      <c r="O2942" s="109" t="str">
        <f t="shared" si="273"/>
        <v/>
      </c>
      <c r="P2942" s="110" t="str">
        <f t="shared" si="274"/>
        <v/>
      </c>
      <c r="Q2942" s="114" t="str">
        <f t="shared" si="275"/>
        <v/>
      </c>
      <c r="R2942" s="82"/>
      <c r="S2942" s="81"/>
      <c r="T2942" s="81"/>
      <c r="U2942" s="81"/>
    </row>
    <row r="2943" s="72" customFormat="1" customHeight="1" spans="2:21">
      <c r="B2943" s="73"/>
      <c r="C2943" s="74"/>
      <c r="D2943" s="74"/>
      <c r="E2943" s="74"/>
      <c r="F2943" s="75"/>
      <c r="G2943" s="76"/>
      <c r="H2943" s="77"/>
      <c r="I2943" s="108" t="str">
        <f>IF(B2943="","",_xlfn.XLOOKUP(N2943,#REF!,#REF!))</f>
        <v/>
      </c>
      <c r="J2943" s="105" t="str">
        <f>IF(B2943="","",_xlfn.XLOOKUP(N2943,#REF!,芝麻工资表!B:B))</f>
        <v/>
      </c>
      <c r="K2943" s="105" t="str">
        <f t="shared" si="270"/>
        <v/>
      </c>
      <c r="L2943" s="105" t="str">
        <f t="shared" si="271"/>
        <v/>
      </c>
      <c r="M2943" s="105" t="str">
        <f>IF(Q2943="","",_xlfn.XLOOKUP(Q2943,立项!W:W,立项!H:H))</f>
        <v/>
      </c>
      <c r="N2943" s="109" t="str">
        <f t="shared" si="272"/>
        <v/>
      </c>
      <c r="O2943" s="109" t="str">
        <f t="shared" si="273"/>
        <v/>
      </c>
      <c r="P2943" s="110" t="str">
        <f t="shared" si="274"/>
        <v/>
      </c>
      <c r="Q2943" s="114" t="str">
        <f t="shared" si="275"/>
        <v/>
      </c>
      <c r="R2943" s="82"/>
      <c r="S2943" s="81"/>
      <c r="T2943" s="81"/>
      <c r="U2943" s="81"/>
    </row>
    <row r="2944" s="72" customFormat="1" customHeight="1" spans="2:21">
      <c r="B2944" s="73"/>
      <c r="C2944" s="74"/>
      <c r="D2944" s="74"/>
      <c r="E2944" s="74"/>
      <c r="F2944" s="75"/>
      <c r="G2944" s="76"/>
      <c r="H2944" s="77"/>
      <c r="I2944" s="108" t="str">
        <f>IF(B2944="","",_xlfn.XLOOKUP(N2944,#REF!,#REF!))</f>
        <v/>
      </c>
      <c r="J2944" s="105" t="str">
        <f>IF(B2944="","",_xlfn.XLOOKUP(N2944,#REF!,芝麻工资表!B:B))</f>
        <v/>
      </c>
      <c r="K2944" s="105" t="str">
        <f t="shared" si="270"/>
        <v/>
      </c>
      <c r="L2944" s="105" t="str">
        <f t="shared" si="271"/>
        <v/>
      </c>
      <c r="M2944" s="105" t="str">
        <f>IF(Q2944="","",_xlfn.XLOOKUP(Q2944,立项!W:W,立项!H:H))</f>
        <v/>
      </c>
      <c r="N2944" s="109" t="str">
        <f t="shared" si="272"/>
        <v/>
      </c>
      <c r="O2944" s="109" t="str">
        <f t="shared" si="273"/>
        <v/>
      </c>
      <c r="P2944" s="110" t="str">
        <f t="shared" si="274"/>
        <v/>
      </c>
      <c r="Q2944" s="114" t="str">
        <f t="shared" si="275"/>
        <v/>
      </c>
      <c r="R2944" s="82"/>
      <c r="S2944" s="81"/>
      <c r="T2944" s="81"/>
      <c r="U2944" s="81"/>
    </row>
    <row r="2945" s="72" customFormat="1" customHeight="1" spans="2:21">
      <c r="B2945" s="73"/>
      <c r="C2945" s="74"/>
      <c r="D2945" s="74"/>
      <c r="E2945" s="74"/>
      <c r="F2945" s="75"/>
      <c r="G2945" s="76"/>
      <c r="H2945" s="77"/>
      <c r="I2945" s="108" t="str">
        <f>IF(B2945="","",_xlfn.XLOOKUP(N2945,#REF!,#REF!))</f>
        <v/>
      </c>
      <c r="J2945" s="105" t="str">
        <f>IF(B2945="","",_xlfn.XLOOKUP(N2945,#REF!,芝麻工资表!B:B))</f>
        <v/>
      </c>
      <c r="K2945" s="105" t="str">
        <f t="shared" si="270"/>
        <v/>
      </c>
      <c r="L2945" s="105" t="str">
        <f t="shared" si="271"/>
        <v/>
      </c>
      <c r="M2945" s="105" t="str">
        <f>IF(Q2945="","",_xlfn.XLOOKUP(Q2945,立项!W:W,立项!H:H))</f>
        <v/>
      </c>
      <c r="N2945" s="109" t="str">
        <f t="shared" si="272"/>
        <v/>
      </c>
      <c r="O2945" s="109" t="str">
        <f t="shared" si="273"/>
        <v/>
      </c>
      <c r="P2945" s="110" t="str">
        <f t="shared" si="274"/>
        <v/>
      </c>
      <c r="Q2945" s="114" t="str">
        <f t="shared" si="275"/>
        <v/>
      </c>
      <c r="R2945" s="82"/>
      <c r="S2945" s="81"/>
      <c r="T2945" s="81"/>
      <c r="U2945" s="81"/>
    </row>
    <row r="2946" s="72" customFormat="1" customHeight="1" spans="2:21">
      <c r="B2946" s="73"/>
      <c r="C2946" s="74"/>
      <c r="D2946" s="74"/>
      <c r="E2946" s="74"/>
      <c r="F2946" s="75"/>
      <c r="G2946" s="76"/>
      <c r="H2946" s="77"/>
      <c r="I2946" s="108" t="str">
        <f>IF(B2946="","",_xlfn.XLOOKUP(N2946,#REF!,#REF!))</f>
        <v/>
      </c>
      <c r="J2946" s="105" t="str">
        <f>IF(B2946="","",_xlfn.XLOOKUP(N2946,#REF!,芝麻工资表!B:B))</f>
        <v/>
      </c>
      <c r="K2946" s="105" t="str">
        <f t="shared" ref="K2946:K2998" si="276">IF(F2946="","",F2946-L2946)</f>
        <v/>
      </c>
      <c r="L2946" s="105" t="str">
        <f t="shared" ref="L2946:L2998" si="277">IF(F2946="","",F2946*G2946/(1+G2946))</f>
        <v/>
      </c>
      <c r="M2946" s="105" t="str">
        <f>IF(Q2946="","",_xlfn.XLOOKUP(Q2946,立项!W:W,立项!H:H))</f>
        <v/>
      </c>
      <c r="N2946" s="109" t="str">
        <f t="shared" ref="N2946:N2998" si="278">IF(H2946="","",LEFT(B2946,7))</f>
        <v/>
      </c>
      <c r="O2946" s="109" t="str">
        <f t="shared" ref="O2946:O2998" si="279">IF(H2946="","",MONTH(H2946))</f>
        <v/>
      </c>
      <c r="P2946" s="110" t="str">
        <f t="shared" ref="P2946:P2998" si="280">IF(H2946="","",DAY(H2946))</f>
        <v/>
      </c>
      <c r="Q2946" s="114" t="str">
        <f t="shared" ref="Q2946:Q2998" si="281">IF(B2946="","",MID(B2946,9,16))</f>
        <v/>
      </c>
      <c r="R2946" s="82"/>
      <c r="S2946" s="81"/>
      <c r="T2946" s="81"/>
      <c r="U2946" s="81"/>
    </row>
    <row r="2947" s="72" customFormat="1" customHeight="1" spans="2:21">
      <c r="B2947" s="73"/>
      <c r="C2947" s="74"/>
      <c r="D2947" s="74"/>
      <c r="E2947" s="74"/>
      <c r="F2947" s="75"/>
      <c r="G2947" s="76"/>
      <c r="H2947" s="77"/>
      <c r="I2947" s="108" t="str">
        <f>IF(B2947="","",_xlfn.XLOOKUP(N2947,#REF!,#REF!))</f>
        <v/>
      </c>
      <c r="J2947" s="105" t="str">
        <f>IF(B2947="","",_xlfn.XLOOKUP(N2947,#REF!,芝麻工资表!B:B))</f>
        <v/>
      </c>
      <c r="K2947" s="105" t="str">
        <f t="shared" si="276"/>
        <v/>
      </c>
      <c r="L2947" s="105" t="str">
        <f t="shared" si="277"/>
        <v/>
      </c>
      <c r="M2947" s="105" t="str">
        <f>IF(Q2947="","",_xlfn.XLOOKUP(Q2947,立项!W:W,立项!H:H))</f>
        <v/>
      </c>
      <c r="N2947" s="109" t="str">
        <f t="shared" si="278"/>
        <v/>
      </c>
      <c r="O2947" s="109" t="str">
        <f t="shared" si="279"/>
        <v/>
      </c>
      <c r="P2947" s="110" t="str">
        <f t="shared" si="280"/>
        <v/>
      </c>
      <c r="Q2947" s="114" t="str">
        <f t="shared" si="281"/>
        <v/>
      </c>
      <c r="R2947" s="82"/>
      <c r="S2947" s="81"/>
      <c r="T2947" s="81"/>
      <c r="U2947" s="81"/>
    </row>
    <row r="2948" s="72" customFormat="1" customHeight="1" spans="2:21">
      <c r="B2948" s="73"/>
      <c r="C2948" s="74"/>
      <c r="D2948" s="74"/>
      <c r="E2948" s="74"/>
      <c r="F2948" s="75"/>
      <c r="G2948" s="76"/>
      <c r="H2948" s="77"/>
      <c r="I2948" s="108" t="str">
        <f>IF(B2948="","",_xlfn.XLOOKUP(N2948,#REF!,#REF!))</f>
        <v/>
      </c>
      <c r="J2948" s="105" t="str">
        <f>IF(B2948="","",_xlfn.XLOOKUP(N2948,#REF!,芝麻工资表!B:B))</f>
        <v/>
      </c>
      <c r="K2948" s="105" t="str">
        <f t="shared" si="276"/>
        <v/>
      </c>
      <c r="L2948" s="105" t="str">
        <f t="shared" si="277"/>
        <v/>
      </c>
      <c r="M2948" s="105" t="str">
        <f>IF(Q2948="","",_xlfn.XLOOKUP(Q2948,立项!W:W,立项!H:H))</f>
        <v/>
      </c>
      <c r="N2948" s="109" t="str">
        <f t="shared" si="278"/>
        <v/>
      </c>
      <c r="O2948" s="109" t="str">
        <f t="shared" si="279"/>
        <v/>
      </c>
      <c r="P2948" s="110" t="str">
        <f t="shared" si="280"/>
        <v/>
      </c>
      <c r="Q2948" s="114" t="str">
        <f t="shared" si="281"/>
        <v/>
      </c>
      <c r="R2948" s="82"/>
      <c r="S2948" s="81"/>
      <c r="T2948" s="81"/>
      <c r="U2948" s="81"/>
    </row>
    <row r="2949" s="72" customFormat="1" customHeight="1" spans="2:21">
      <c r="B2949" s="73"/>
      <c r="C2949" s="74"/>
      <c r="D2949" s="74"/>
      <c r="E2949" s="74"/>
      <c r="F2949" s="75"/>
      <c r="G2949" s="76"/>
      <c r="H2949" s="77"/>
      <c r="I2949" s="108" t="str">
        <f>IF(B2949="","",_xlfn.XLOOKUP(N2949,#REF!,#REF!))</f>
        <v/>
      </c>
      <c r="J2949" s="105" t="str">
        <f>IF(B2949="","",_xlfn.XLOOKUP(N2949,#REF!,芝麻工资表!B:B))</f>
        <v/>
      </c>
      <c r="K2949" s="105" t="str">
        <f t="shared" si="276"/>
        <v/>
      </c>
      <c r="L2949" s="105" t="str">
        <f t="shared" si="277"/>
        <v/>
      </c>
      <c r="M2949" s="105" t="str">
        <f>IF(Q2949="","",_xlfn.XLOOKUP(Q2949,立项!W:W,立项!H:H))</f>
        <v/>
      </c>
      <c r="N2949" s="109" t="str">
        <f t="shared" si="278"/>
        <v/>
      </c>
      <c r="O2949" s="109" t="str">
        <f t="shared" si="279"/>
        <v/>
      </c>
      <c r="P2949" s="110" t="str">
        <f t="shared" si="280"/>
        <v/>
      </c>
      <c r="Q2949" s="114" t="str">
        <f t="shared" si="281"/>
        <v/>
      </c>
      <c r="R2949" s="82"/>
      <c r="S2949" s="81"/>
      <c r="T2949" s="81"/>
      <c r="U2949" s="81"/>
    </row>
    <row r="2950" s="72" customFormat="1" customHeight="1" spans="2:21">
      <c r="B2950" s="73"/>
      <c r="C2950" s="74"/>
      <c r="D2950" s="74"/>
      <c r="E2950" s="74"/>
      <c r="F2950" s="75"/>
      <c r="G2950" s="76"/>
      <c r="H2950" s="77"/>
      <c r="I2950" s="108" t="str">
        <f>IF(B2950="","",_xlfn.XLOOKUP(N2950,#REF!,#REF!))</f>
        <v/>
      </c>
      <c r="J2950" s="105" t="str">
        <f>IF(B2950="","",_xlfn.XLOOKUP(N2950,#REF!,芝麻工资表!B:B))</f>
        <v/>
      </c>
      <c r="K2950" s="105" t="str">
        <f t="shared" si="276"/>
        <v/>
      </c>
      <c r="L2950" s="105" t="str">
        <f t="shared" si="277"/>
        <v/>
      </c>
      <c r="M2950" s="105" t="str">
        <f>IF(Q2950="","",_xlfn.XLOOKUP(Q2950,立项!W:W,立项!H:H))</f>
        <v/>
      </c>
      <c r="N2950" s="109" t="str">
        <f t="shared" si="278"/>
        <v/>
      </c>
      <c r="O2950" s="109" t="str">
        <f t="shared" si="279"/>
        <v/>
      </c>
      <c r="P2950" s="110" t="str">
        <f t="shared" si="280"/>
        <v/>
      </c>
      <c r="Q2950" s="114" t="str">
        <f t="shared" si="281"/>
        <v/>
      </c>
      <c r="R2950" s="82"/>
      <c r="S2950" s="81"/>
      <c r="T2950" s="81"/>
      <c r="U2950" s="81"/>
    </row>
    <row r="2951" s="72" customFormat="1" customHeight="1" spans="2:21">
      <c r="B2951" s="73"/>
      <c r="C2951" s="74"/>
      <c r="D2951" s="74"/>
      <c r="E2951" s="74"/>
      <c r="F2951" s="75"/>
      <c r="G2951" s="76"/>
      <c r="H2951" s="77"/>
      <c r="I2951" s="108" t="str">
        <f>IF(B2951="","",_xlfn.XLOOKUP(N2951,#REF!,#REF!))</f>
        <v/>
      </c>
      <c r="J2951" s="105" t="str">
        <f>IF(B2951="","",_xlfn.XLOOKUP(N2951,#REF!,芝麻工资表!B:B))</f>
        <v/>
      </c>
      <c r="K2951" s="105" t="str">
        <f t="shared" si="276"/>
        <v/>
      </c>
      <c r="L2951" s="105" t="str">
        <f t="shared" si="277"/>
        <v/>
      </c>
      <c r="M2951" s="105" t="str">
        <f>IF(Q2951="","",_xlfn.XLOOKUP(Q2951,立项!W:W,立项!H:H))</f>
        <v/>
      </c>
      <c r="N2951" s="109" t="str">
        <f t="shared" si="278"/>
        <v/>
      </c>
      <c r="O2951" s="109" t="str">
        <f t="shared" si="279"/>
        <v/>
      </c>
      <c r="P2951" s="110" t="str">
        <f t="shared" si="280"/>
        <v/>
      </c>
      <c r="Q2951" s="114" t="str">
        <f t="shared" si="281"/>
        <v/>
      </c>
      <c r="R2951" s="82"/>
      <c r="S2951" s="81"/>
      <c r="T2951" s="81"/>
      <c r="U2951" s="81"/>
    </row>
    <row r="2952" s="72" customFormat="1" customHeight="1" spans="2:21">
      <c r="B2952" s="73"/>
      <c r="C2952" s="74"/>
      <c r="D2952" s="74"/>
      <c r="E2952" s="74"/>
      <c r="F2952" s="75"/>
      <c r="G2952" s="76"/>
      <c r="H2952" s="77"/>
      <c r="I2952" s="108" t="str">
        <f>IF(B2952="","",_xlfn.XLOOKUP(N2952,#REF!,#REF!))</f>
        <v/>
      </c>
      <c r="J2952" s="105" t="str">
        <f>IF(B2952="","",_xlfn.XLOOKUP(N2952,#REF!,芝麻工资表!B:B))</f>
        <v/>
      </c>
      <c r="K2952" s="105" t="str">
        <f t="shared" si="276"/>
        <v/>
      </c>
      <c r="L2952" s="105" t="str">
        <f t="shared" si="277"/>
        <v/>
      </c>
      <c r="M2952" s="105" t="str">
        <f>IF(Q2952="","",_xlfn.XLOOKUP(Q2952,立项!W:W,立项!H:H))</f>
        <v/>
      </c>
      <c r="N2952" s="109" t="str">
        <f t="shared" si="278"/>
        <v/>
      </c>
      <c r="O2952" s="109" t="str">
        <f t="shared" si="279"/>
        <v/>
      </c>
      <c r="P2952" s="110" t="str">
        <f t="shared" si="280"/>
        <v/>
      </c>
      <c r="Q2952" s="114" t="str">
        <f t="shared" si="281"/>
        <v/>
      </c>
      <c r="R2952" s="82"/>
      <c r="S2952" s="81"/>
      <c r="T2952" s="81"/>
      <c r="U2952" s="81"/>
    </row>
    <row r="2953" s="72" customFormat="1" customHeight="1" spans="2:21">
      <c r="B2953" s="73"/>
      <c r="C2953" s="74"/>
      <c r="D2953" s="74"/>
      <c r="E2953" s="74"/>
      <c r="F2953" s="75"/>
      <c r="G2953" s="76"/>
      <c r="H2953" s="77"/>
      <c r="I2953" s="108" t="str">
        <f>IF(B2953="","",_xlfn.XLOOKUP(N2953,#REF!,#REF!))</f>
        <v/>
      </c>
      <c r="J2953" s="105" t="str">
        <f>IF(B2953="","",_xlfn.XLOOKUP(N2953,#REF!,芝麻工资表!B:B))</f>
        <v/>
      </c>
      <c r="K2953" s="105" t="str">
        <f t="shared" si="276"/>
        <v/>
      </c>
      <c r="L2953" s="105" t="str">
        <f t="shared" si="277"/>
        <v/>
      </c>
      <c r="M2953" s="105" t="str">
        <f>IF(Q2953="","",_xlfn.XLOOKUP(Q2953,立项!W:W,立项!H:H))</f>
        <v/>
      </c>
      <c r="N2953" s="109" t="str">
        <f t="shared" si="278"/>
        <v/>
      </c>
      <c r="O2953" s="109" t="str">
        <f t="shared" si="279"/>
        <v/>
      </c>
      <c r="P2953" s="110" t="str">
        <f t="shared" si="280"/>
        <v/>
      </c>
      <c r="Q2953" s="114" t="str">
        <f t="shared" si="281"/>
        <v/>
      </c>
      <c r="R2953" s="82"/>
      <c r="S2953" s="81"/>
      <c r="T2953" s="81"/>
      <c r="U2953" s="81"/>
    </row>
    <row r="2954" s="72" customFormat="1" customHeight="1" spans="2:21">
      <c r="B2954" s="73"/>
      <c r="C2954" s="74"/>
      <c r="D2954" s="74"/>
      <c r="E2954" s="74"/>
      <c r="F2954" s="75"/>
      <c r="G2954" s="76"/>
      <c r="H2954" s="77"/>
      <c r="I2954" s="108" t="str">
        <f>IF(B2954="","",_xlfn.XLOOKUP(N2954,#REF!,#REF!))</f>
        <v/>
      </c>
      <c r="J2954" s="105" t="str">
        <f>IF(B2954="","",_xlfn.XLOOKUP(N2954,#REF!,芝麻工资表!B:B))</f>
        <v/>
      </c>
      <c r="K2954" s="105" t="str">
        <f t="shared" si="276"/>
        <v/>
      </c>
      <c r="L2954" s="105" t="str">
        <f t="shared" si="277"/>
        <v/>
      </c>
      <c r="M2954" s="105" t="str">
        <f>IF(Q2954="","",_xlfn.XLOOKUP(Q2954,立项!W:W,立项!H:H))</f>
        <v/>
      </c>
      <c r="N2954" s="109" t="str">
        <f t="shared" si="278"/>
        <v/>
      </c>
      <c r="O2954" s="109" t="str">
        <f t="shared" si="279"/>
        <v/>
      </c>
      <c r="P2954" s="110" t="str">
        <f t="shared" si="280"/>
        <v/>
      </c>
      <c r="Q2954" s="114" t="str">
        <f t="shared" si="281"/>
        <v/>
      </c>
      <c r="R2954" s="82"/>
      <c r="S2954" s="81"/>
      <c r="T2954" s="81"/>
      <c r="U2954" s="81"/>
    </row>
    <row r="2955" s="72" customFormat="1" customHeight="1" spans="2:21">
      <c r="B2955" s="73"/>
      <c r="C2955" s="74"/>
      <c r="D2955" s="74"/>
      <c r="E2955" s="74"/>
      <c r="F2955" s="75"/>
      <c r="G2955" s="76"/>
      <c r="H2955" s="77"/>
      <c r="I2955" s="108" t="str">
        <f>IF(B2955="","",_xlfn.XLOOKUP(N2955,#REF!,#REF!))</f>
        <v/>
      </c>
      <c r="J2955" s="105" t="str">
        <f>IF(B2955="","",_xlfn.XLOOKUP(N2955,#REF!,芝麻工资表!B:B))</f>
        <v/>
      </c>
      <c r="K2955" s="105" t="str">
        <f t="shared" si="276"/>
        <v/>
      </c>
      <c r="L2955" s="105" t="str">
        <f t="shared" si="277"/>
        <v/>
      </c>
      <c r="M2955" s="105" t="str">
        <f>IF(Q2955="","",_xlfn.XLOOKUP(Q2955,立项!W:W,立项!H:H))</f>
        <v/>
      </c>
      <c r="N2955" s="109" t="str">
        <f t="shared" si="278"/>
        <v/>
      </c>
      <c r="O2955" s="109" t="str">
        <f t="shared" si="279"/>
        <v/>
      </c>
      <c r="P2955" s="110" t="str">
        <f t="shared" si="280"/>
        <v/>
      </c>
      <c r="Q2955" s="114" t="str">
        <f t="shared" si="281"/>
        <v/>
      </c>
      <c r="R2955" s="82"/>
      <c r="S2955" s="81"/>
      <c r="T2955" s="81"/>
      <c r="U2955" s="81"/>
    </row>
    <row r="2956" s="72" customFormat="1" customHeight="1" spans="2:21">
      <c r="B2956" s="73"/>
      <c r="C2956" s="74"/>
      <c r="D2956" s="74"/>
      <c r="E2956" s="74"/>
      <c r="F2956" s="75"/>
      <c r="G2956" s="76"/>
      <c r="H2956" s="77"/>
      <c r="I2956" s="108" t="str">
        <f>IF(B2956="","",_xlfn.XLOOKUP(N2956,#REF!,#REF!))</f>
        <v/>
      </c>
      <c r="J2956" s="105" t="str">
        <f>IF(B2956="","",_xlfn.XLOOKUP(N2956,#REF!,芝麻工资表!B:B))</f>
        <v/>
      </c>
      <c r="K2956" s="105" t="str">
        <f t="shared" si="276"/>
        <v/>
      </c>
      <c r="L2956" s="105" t="str">
        <f t="shared" si="277"/>
        <v/>
      </c>
      <c r="M2956" s="105" t="str">
        <f>IF(Q2956="","",_xlfn.XLOOKUP(Q2956,立项!W:W,立项!H:H))</f>
        <v/>
      </c>
      <c r="N2956" s="109" t="str">
        <f t="shared" si="278"/>
        <v/>
      </c>
      <c r="O2956" s="109" t="str">
        <f t="shared" si="279"/>
        <v/>
      </c>
      <c r="P2956" s="110" t="str">
        <f t="shared" si="280"/>
        <v/>
      </c>
      <c r="Q2956" s="114" t="str">
        <f t="shared" si="281"/>
        <v/>
      </c>
      <c r="R2956" s="82"/>
      <c r="S2956" s="81"/>
      <c r="T2956" s="81"/>
      <c r="U2956" s="81"/>
    </row>
    <row r="2957" s="72" customFormat="1" customHeight="1" spans="2:21">
      <c r="B2957" s="73"/>
      <c r="C2957" s="74"/>
      <c r="D2957" s="74"/>
      <c r="E2957" s="74"/>
      <c r="F2957" s="75"/>
      <c r="G2957" s="76"/>
      <c r="H2957" s="77"/>
      <c r="I2957" s="108" t="str">
        <f>IF(B2957="","",_xlfn.XLOOKUP(N2957,#REF!,#REF!))</f>
        <v/>
      </c>
      <c r="J2957" s="105" t="str">
        <f>IF(B2957="","",_xlfn.XLOOKUP(N2957,#REF!,芝麻工资表!B:B))</f>
        <v/>
      </c>
      <c r="K2957" s="105" t="str">
        <f t="shared" si="276"/>
        <v/>
      </c>
      <c r="L2957" s="105" t="str">
        <f t="shared" si="277"/>
        <v/>
      </c>
      <c r="M2957" s="105" t="str">
        <f>IF(Q2957="","",_xlfn.XLOOKUP(Q2957,立项!W:W,立项!H:H))</f>
        <v/>
      </c>
      <c r="N2957" s="109" t="str">
        <f t="shared" si="278"/>
        <v/>
      </c>
      <c r="O2957" s="109" t="str">
        <f t="shared" si="279"/>
        <v/>
      </c>
      <c r="P2957" s="110" t="str">
        <f t="shared" si="280"/>
        <v/>
      </c>
      <c r="Q2957" s="114" t="str">
        <f t="shared" si="281"/>
        <v/>
      </c>
      <c r="R2957" s="82"/>
      <c r="S2957" s="81"/>
      <c r="T2957" s="81"/>
      <c r="U2957" s="81"/>
    </row>
    <row r="2958" s="72" customFormat="1" customHeight="1" spans="2:21">
      <c r="B2958" s="73"/>
      <c r="C2958" s="74"/>
      <c r="D2958" s="74"/>
      <c r="E2958" s="74"/>
      <c r="F2958" s="75"/>
      <c r="G2958" s="76"/>
      <c r="H2958" s="77"/>
      <c r="I2958" s="108" t="str">
        <f>IF(B2958="","",_xlfn.XLOOKUP(N2958,#REF!,#REF!))</f>
        <v/>
      </c>
      <c r="J2958" s="105" t="str">
        <f>IF(B2958="","",_xlfn.XLOOKUP(N2958,#REF!,芝麻工资表!B:B))</f>
        <v/>
      </c>
      <c r="K2958" s="105" t="str">
        <f t="shared" si="276"/>
        <v/>
      </c>
      <c r="L2958" s="105" t="str">
        <f t="shared" si="277"/>
        <v/>
      </c>
      <c r="M2958" s="105" t="str">
        <f>IF(Q2958="","",_xlfn.XLOOKUP(Q2958,立项!W:W,立项!H:H))</f>
        <v/>
      </c>
      <c r="N2958" s="109" t="str">
        <f t="shared" si="278"/>
        <v/>
      </c>
      <c r="O2958" s="109" t="str">
        <f t="shared" si="279"/>
        <v/>
      </c>
      <c r="P2958" s="110" t="str">
        <f t="shared" si="280"/>
        <v/>
      </c>
      <c r="Q2958" s="114" t="str">
        <f t="shared" si="281"/>
        <v/>
      </c>
      <c r="R2958" s="82"/>
      <c r="S2958" s="81"/>
      <c r="T2958" s="81"/>
      <c r="U2958" s="81"/>
    </row>
    <row r="2959" s="72" customFormat="1" customHeight="1" spans="2:21">
      <c r="B2959" s="73"/>
      <c r="C2959" s="74"/>
      <c r="D2959" s="74"/>
      <c r="E2959" s="74"/>
      <c r="F2959" s="75"/>
      <c r="G2959" s="76"/>
      <c r="H2959" s="77"/>
      <c r="I2959" s="108" t="str">
        <f>IF(B2959="","",_xlfn.XLOOKUP(N2959,#REF!,#REF!))</f>
        <v/>
      </c>
      <c r="J2959" s="105" t="str">
        <f>IF(B2959="","",_xlfn.XLOOKUP(N2959,#REF!,芝麻工资表!B:B))</f>
        <v/>
      </c>
      <c r="K2959" s="105" t="str">
        <f t="shared" si="276"/>
        <v/>
      </c>
      <c r="L2959" s="105" t="str">
        <f t="shared" si="277"/>
        <v/>
      </c>
      <c r="M2959" s="105" t="str">
        <f>IF(Q2959="","",_xlfn.XLOOKUP(Q2959,立项!W:W,立项!H:H))</f>
        <v/>
      </c>
      <c r="N2959" s="109" t="str">
        <f t="shared" si="278"/>
        <v/>
      </c>
      <c r="O2959" s="109" t="str">
        <f t="shared" si="279"/>
        <v/>
      </c>
      <c r="P2959" s="110" t="str">
        <f t="shared" si="280"/>
        <v/>
      </c>
      <c r="Q2959" s="114" t="str">
        <f t="shared" si="281"/>
        <v/>
      </c>
      <c r="R2959" s="82"/>
      <c r="S2959" s="81"/>
      <c r="T2959" s="81"/>
      <c r="U2959" s="81"/>
    </row>
    <row r="2960" s="72" customFormat="1" customHeight="1" spans="2:21">
      <c r="B2960" s="73"/>
      <c r="C2960" s="74"/>
      <c r="D2960" s="74"/>
      <c r="E2960" s="74"/>
      <c r="F2960" s="75"/>
      <c r="G2960" s="76"/>
      <c r="H2960" s="77"/>
      <c r="I2960" s="108" t="str">
        <f>IF(B2960="","",_xlfn.XLOOKUP(N2960,#REF!,#REF!))</f>
        <v/>
      </c>
      <c r="J2960" s="105" t="str">
        <f>IF(B2960="","",_xlfn.XLOOKUP(N2960,#REF!,芝麻工资表!B:B))</f>
        <v/>
      </c>
      <c r="K2960" s="105" t="str">
        <f t="shared" si="276"/>
        <v/>
      </c>
      <c r="L2960" s="105" t="str">
        <f t="shared" si="277"/>
        <v/>
      </c>
      <c r="M2960" s="105" t="str">
        <f>IF(Q2960="","",_xlfn.XLOOKUP(Q2960,立项!W:W,立项!H:H))</f>
        <v/>
      </c>
      <c r="N2960" s="109" t="str">
        <f t="shared" si="278"/>
        <v/>
      </c>
      <c r="O2960" s="109" t="str">
        <f t="shared" si="279"/>
        <v/>
      </c>
      <c r="P2960" s="110" t="str">
        <f t="shared" si="280"/>
        <v/>
      </c>
      <c r="Q2960" s="114" t="str">
        <f t="shared" si="281"/>
        <v/>
      </c>
      <c r="R2960" s="82"/>
      <c r="S2960" s="81"/>
      <c r="T2960" s="81"/>
      <c r="U2960" s="81"/>
    </row>
    <row r="2961" s="72" customFormat="1" customHeight="1" spans="2:21">
      <c r="B2961" s="73"/>
      <c r="C2961" s="74"/>
      <c r="D2961" s="74"/>
      <c r="E2961" s="74"/>
      <c r="F2961" s="75"/>
      <c r="G2961" s="76"/>
      <c r="H2961" s="77"/>
      <c r="I2961" s="108" t="str">
        <f>IF(B2961="","",_xlfn.XLOOKUP(N2961,#REF!,#REF!))</f>
        <v/>
      </c>
      <c r="J2961" s="105" t="str">
        <f>IF(B2961="","",_xlfn.XLOOKUP(N2961,#REF!,芝麻工资表!B:B))</f>
        <v/>
      </c>
      <c r="K2961" s="105" t="str">
        <f t="shared" si="276"/>
        <v/>
      </c>
      <c r="L2961" s="105" t="str">
        <f t="shared" si="277"/>
        <v/>
      </c>
      <c r="M2961" s="105" t="str">
        <f>IF(Q2961="","",_xlfn.XLOOKUP(Q2961,立项!W:W,立项!H:H))</f>
        <v/>
      </c>
      <c r="N2961" s="109" t="str">
        <f t="shared" si="278"/>
        <v/>
      </c>
      <c r="O2961" s="109" t="str">
        <f t="shared" si="279"/>
        <v/>
      </c>
      <c r="P2961" s="110" t="str">
        <f t="shared" si="280"/>
        <v/>
      </c>
      <c r="Q2961" s="114" t="str">
        <f t="shared" si="281"/>
        <v/>
      </c>
      <c r="R2961" s="82"/>
      <c r="S2961" s="81"/>
      <c r="T2961" s="81"/>
      <c r="U2961" s="81"/>
    </row>
    <row r="2962" s="72" customFormat="1" customHeight="1" spans="2:21">
      <c r="B2962" s="73"/>
      <c r="C2962" s="74"/>
      <c r="D2962" s="74"/>
      <c r="E2962" s="74"/>
      <c r="F2962" s="75"/>
      <c r="G2962" s="76"/>
      <c r="H2962" s="77"/>
      <c r="I2962" s="108" t="str">
        <f>IF(B2962="","",_xlfn.XLOOKUP(N2962,#REF!,#REF!))</f>
        <v/>
      </c>
      <c r="J2962" s="105" t="str">
        <f>IF(B2962="","",_xlfn.XLOOKUP(N2962,#REF!,芝麻工资表!B:B))</f>
        <v/>
      </c>
      <c r="K2962" s="105" t="str">
        <f t="shared" si="276"/>
        <v/>
      </c>
      <c r="L2962" s="105" t="str">
        <f t="shared" si="277"/>
        <v/>
      </c>
      <c r="M2962" s="105" t="str">
        <f>IF(Q2962="","",_xlfn.XLOOKUP(Q2962,立项!W:W,立项!H:H))</f>
        <v/>
      </c>
      <c r="N2962" s="109" t="str">
        <f t="shared" si="278"/>
        <v/>
      </c>
      <c r="O2962" s="109" t="str">
        <f t="shared" si="279"/>
        <v/>
      </c>
      <c r="P2962" s="110" t="str">
        <f t="shared" si="280"/>
        <v/>
      </c>
      <c r="Q2962" s="114" t="str">
        <f t="shared" si="281"/>
        <v/>
      </c>
      <c r="R2962" s="82"/>
      <c r="S2962" s="81"/>
      <c r="T2962" s="81"/>
      <c r="U2962" s="81"/>
    </row>
    <row r="2963" s="72" customFormat="1" customHeight="1" spans="2:21">
      <c r="B2963" s="73"/>
      <c r="C2963" s="74"/>
      <c r="D2963" s="74"/>
      <c r="E2963" s="74"/>
      <c r="F2963" s="75"/>
      <c r="G2963" s="76"/>
      <c r="H2963" s="77"/>
      <c r="I2963" s="108" t="str">
        <f>IF(B2963="","",_xlfn.XLOOKUP(N2963,#REF!,#REF!))</f>
        <v/>
      </c>
      <c r="J2963" s="105" t="str">
        <f>IF(B2963="","",_xlfn.XLOOKUP(N2963,#REF!,芝麻工资表!B:B))</f>
        <v/>
      </c>
      <c r="K2963" s="105" t="str">
        <f t="shared" si="276"/>
        <v/>
      </c>
      <c r="L2963" s="105" t="str">
        <f t="shared" si="277"/>
        <v/>
      </c>
      <c r="M2963" s="105" t="str">
        <f>IF(Q2963="","",_xlfn.XLOOKUP(Q2963,立项!W:W,立项!H:H))</f>
        <v/>
      </c>
      <c r="N2963" s="109" t="str">
        <f t="shared" si="278"/>
        <v/>
      </c>
      <c r="O2963" s="109" t="str">
        <f t="shared" si="279"/>
        <v/>
      </c>
      <c r="P2963" s="110" t="str">
        <f t="shared" si="280"/>
        <v/>
      </c>
      <c r="Q2963" s="114" t="str">
        <f t="shared" si="281"/>
        <v/>
      </c>
      <c r="R2963" s="82"/>
      <c r="S2963" s="81"/>
      <c r="T2963" s="81"/>
      <c r="U2963" s="81"/>
    </row>
    <row r="2964" s="72" customFormat="1" customHeight="1" spans="2:21">
      <c r="B2964" s="73"/>
      <c r="C2964" s="74"/>
      <c r="D2964" s="74"/>
      <c r="E2964" s="74"/>
      <c r="F2964" s="75"/>
      <c r="G2964" s="76"/>
      <c r="H2964" s="77"/>
      <c r="I2964" s="108" t="str">
        <f>IF(B2964="","",_xlfn.XLOOKUP(N2964,#REF!,#REF!))</f>
        <v/>
      </c>
      <c r="J2964" s="105" t="str">
        <f>IF(B2964="","",_xlfn.XLOOKUP(N2964,#REF!,芝麻工资表!B:B))</f>
        <v/>
      </c>
      <c r="K2964" s="105" t="str">
        <f t="shared" si="276"/>
        <v/>
      </c>
      <c r="L2964" s="105" t="str">
        <f t="shared" si="277"/>
        <v/>
      </c>
      <c r="M2964" s="105" t="str">
        <f>IF(Q2964="","",_xlfn.XLOOKUP(Q2964,立项!W:W,立项!H:H))</f>
        <v/>
      </c>
      <c r="N2964" s="109" t="str">
        <f t="shared" si="278"/>
        <v/>
      </c>
      <c r="O2964" s="109" t="str">
        <f t="shared" si="279"/>
        <v/>
      </c>
      <c r="P2964" s="110" t="str">
        <f t="shared" si="280"/>
        <v/>
      </c>
      <c r="Q2964" s="114" t="str">
        <f t="shared" si="281"/>
        <v/>
      </c>
      <c r="R2964" s="82"/>
      <c r="S2964" s="81"/>
      <c r="T2964" s="81"/>
      <c r="U2964" s="81"/>
    </row>
    <row r="2965" s="72" customFormat="1" customHeight="1" spans="2:21">
      <c r="B2965" s="73"/>
      <c r="C2965" s="74"/>
      <c r="D2965" s="74"/>
      <c r="E2965" s="74"/>
      <c r="F2965" s="75"/>
      <c r="G2965" s="76"/>
      <c r="H2965" s="77"/>
      <c r="I2965" s="108" t="str">
        <f>IF(B2965="","",_xlfn.XLOOKUP(N2965,#REF!,#REF!))</f>
        <v/>
      </c>
      <c r="J2965" s="105" t="str">
        <f>IF(B2965="","",_xlfn.XLOOKUP(N2965,#REF!,芝麻工资表!B:B))</f>
        <v/>
      </c>
      <c r="K2965" s="105" t="str">
        <f t="shared" si="276"/>
        <v/>
      </c>
      <c r="L2965" s="105" t="str">
        <f t="shared" si="277"/>
        <v/>
      </c>
      <c r="M2965" s="105" t="str">
        <f>IF(Q2965="","",_xlfn.XLOOKUP(Q2965,立项!W:W,立项!H:H))</f>
        <v/>
      </c>
      <c r="N2965" s="109" t="str">
        <f t="shared" si="278"/>
        <v/>
      </c>
      <c r="O2965" s="109" t="str">
        <f t="shared" si="279"/>
        <v/>
      </c>
      <c r="P2965" s="110" t="str">
        <f t="shared" si="280"/>
        <v/>
      </c>
      <c r="Q2965" s="114" t="str">
        <f t="shared" si="281"/>
        <v/>
      </c>
      <c r="R2965" s="82"/>
      <c r="S2965" s="81"/>
      <c r="T2965" s="81"/>
      <c r="U2965" s="81"/>
    </row>
    <row r="2966" s="72" customFormat="1" customHeight="1" spans="2:21">
      <c r="B2966" s="73"/>
      <c r="C2966" s="74"/>
      <c r="D2966" s="74"/>
      <c r="E2966" s="74"/>
      <c r="F2966" s="75"/>
      <c r="G2966" s="76"/>
      <c r="H2966" s="77"/>
      <c r="I2966" s="108" t="str">
        <f>IF(B2966="","",_xlfn.XLOOKUP(N2966,#REF!,#REF!))</f>
        <v/>
      </c>
      <c r="J2966" s="105" t="str">
        <f>IF(B2966="","",_xlfn.XLOOKUP(N2966,#REF!,芝麻工资表!B:B))</f>
        <v/>
      </c>
      <c r="K2966" s="105" t="str">
        <f t="shared" si="276"/>
        <v/>
      </c>
      <c r="L2966" s="105" t="str">
        <f t="shared" si="277"/>
        <v/>
      </c>
      <c r="M2966" s="105" t="str">
        <f>IF(Q2966="","",_xlfn.XLOOKUP(Q2966,立项!W:W,立项!H:H))</f>
        <v/>
      </c>
      <c r="N2966" s="109" t="str">
        <f t="shared" si="278"/>
        <v/>
      </c>
      <c r="O2966" s="109" t="str">
        <f t="shared" si="279"/>
        <v/>
      </c>
      <c r="P2966" s="110" t="str">
        <f t="shared" si="280"/>
        <v/>
      </c>
      <c r="Q2966" s="114" t="str">
        <f t="shared" si="281"/>
        <v/>
      </c>
      <c r="R2966" s="82"/>
      <c r="S2966" s="81"/>
      <c r="T2966" s="81"/>
      <c r="U2966" s="81"/>
    </row>
    <row r="2967" s="72" customFormat="1" customHeight="1" spans="2:21">
      <c r="B2967" s="73"/>
      <c r="C2967" s="74"/>
      <c r="D2967" s="74"/>
      <c r="E2967" s="74"/>
      <c r="F2967" s="75"/>
      <c r="G2967" s="76"/>
      <c r="H2967" s="77"/>
      <c r="I2967" s="108" t="str">
        <f>IF(B2967="","",_xlfn.XLOOKUP(N2967,#REF!,#REF!))</f>
        <v/>
      </c>
      <c r="J2967" s="105" t="str">
        <f>IF(B2967="","",_xlfn.XLOOKUP(N2967,#REF!,芝麻工资表!B:B))</f>
        <v/>
      </c>
      <c r="K2967" s="105" t="str">
        <f t="shared" si="276"/>
        <v/>
      </c>
      <c r="L2967" s="105" t="str">
        <f t="shared" si="277"/>
        <v/>
      </c>
      <c r="M2967" s="105" t="str">
        <f>IF(Q2967="","",_xlfn.XLOOKUP(Q2967,立项!W:W,立项!H:H))</f>
        <v/>
      </c>
      <c r="N2967" s="109" t="str">
        <f t="shared" si="278"/>
        <v/>
      </c>
      <c r="O2967" s="109" t="str">
        <f t="shared" si="279"/>
        <v/>
      </c>
      <c r="P2967" s="110" t="str">
        <f t="shared" si="280"/>
        <v/>
      </c>
      <c r="Q2967" s="114" t="str">
        <f t="shared" si="281"/>
        <v/>
      </c>
      <c r="R2967" s="82"/>
      <c r="S2967" s="81"/>
      <c r="T2967" s="81"/>
      <c r="U2967" s="81"/>
    </row>
    <row r="2968" s="72" customFormat="1" customHeight="1" spans="2:21">
      <c r="B2968" s="73"/>
      <c r="C2968" s="74"/>
      <c r="D2968" s="74"/>
      <c r="E2968" s="74"/>
      <c r="F2968" s="75"/>
      <c r="G2968" s="76"/>
      <c r="H2968" s="77"/>
      <c r="I2968" s="108" t="str">
        <f>IF(B2968="","",_xlfn.XLOOKUP(N2968,#REF!,#REF!))</f>
        <v/>
      </c>
      <c r="J2968" s="105" t="str">
        <f>IF(B2968="","",_xlfn.XLOOKUP(N2968,#REF!,芝麻工资表!B:B))</f>
        <v/>
      </c>
      <c r="K2968" s="105" t="str">
        <f t="shared" si="276"/>
        <v/>
      </c>
      <c r="L2968" s="105" t="str">
        <f t="shared" si="277"/>
        <v/>
      </c>
      <c r="M2968" s="105" t="str">
        <f>IF(Q2968="","",_xlfn.XLOOKUP(Q2968,立项!W:W,立项!H:H))</f>
        <v/>
      </c>
      <c r="N2968" s="109" t="str">
        <f t="shared" si="278"/>
        <v/>
      </c>
      <c r="O2968" s="109" t="str">
        <f t="shared" si="279"/>
        <v/>
      </c>
      <c r="P2968" s="110" t="str">
        <f t="shared" si="280"/>
        <v/>
      </c>
      <c r="Q2968" s="114" t="str">
        <f t="shared" si="281"/>
        <v/>
      </c>
      <c r="R2968" s="82"/>
      <c r="S2968" s="81"/>
      <c r="T2968" s="81"/>
      <c r="U2968" s="81"/>
    </row>
    <row r="2969" s="72" customFormat="1" customHeight="1" spans="2:21">
      <c r="B2969" s="73"/>
      <c r="C2969" s="74"/>
      <c r="D2969" s="74"/>
      <c r="E2969" s="74"/>
      <c r="F2969" s="75"/>
      <c r="G2969" s="76"/>
      <c r="H2969" s="77"/>
      <c r="I2969" s="108" t="str">
        <f>IF(B2969="","",_xlfn.XLOOKUP(N2969,#REF!,#REF!))</f>
        <v/>
      </c>
      <c r="J2969" s="105" t="str">
        <f>IF(B2969="","",_xlfn.XLOOKUP(N2969,#REF!,芝麻工资表!B:B))</f>
        <v/>
      </c>
      <c r="K2969" s="105" t="str">
        <f t="shared" si="276"/>
        <v/>
      </c>
      <c r="L2969" s="105" t="str">
        <f t="shared" si="277"/>
        <v/>
      </c>
      <c r="M2969" s="105" t="str">
        <f>IF(Q2969="","",_xlfn.XLOOKUP(Q2969,立项!W:W,立项!H:H))</f>
        <v/>
      </c>
      <c r="N2969" s="109" t="str">
        <f t="shared" si="278"/>
        <v/>
      </c>
      <c r="O2969" s="109" t="str">
        <f t="shared" si="279"/>
        <v/>
      </c>
      <c r="P2969" s="110" t="str">
        <f t="shared" si="280"/>
        <v/>
      </c>
      <c r="Q2969" s="114" t="str">
        <f t="shared" si="281"/>
        <v/>
      </c>
      <c r="R2969" s="82"/>
      <c r="S2969" s="81"/>
      <c r="T2969" s="81"/>
      <c r="U2969" s="81"/>
    </row>
    <row r="2970" s="72" customFormat="1" customHeight="1" spans="2:21">
      <c r="B2970" s="73"/>
      <c r="C2970" s="74"/>
      <c r="D2970" s="74"/>
      <c r="E2970" s="74"/>
      <c r="F2970" s="75"/>
      <c r="G2970" s="76"/>
      <c r="H2970" s="77"/>
      <c r="I2970" s="108" t="str">
        <f>IF(B2970="","",_xlfn.XLOOKUP(N2970,#REF!,#REF!))</f>
        <v/>
      </c>
      <c r="J2970" s="105" t="str">
        <f>IF(B2970="","",_xlfn.XLOOKUP(N2970,#REF!,芝麻工资表!B:B))</f>
        <v/>
      </c>
      <c r="K2970" s="105" t="str">
        <f t="shared" si="276"/>
        <v/>
      </c>
      <c r="L2970" s="105" t="str">
        <f t="shared" si="277"/>
        <v/>
      </c>
      <c r="M2970" s="105" t="str">
        <f>IF(Q2970="","",_xlfn.XLOOKUP(Q2970,立项!W:W,立项!H:H))</f>
        <v/>
      </c>
      <c r="N2970" s="109" t="str">
        <f t="shared" si="278"/>
        <v/>
      </c>
      <c r="O2970" s="109" t="str">
        <f t="shared" si="279"/>
        <v/>
      </c>
      <c r="P2970" s="110" t="str">
        <f t="shared" si="280"/>
        <v/>
      </c>
      <c r="Q2970" s="114" t="str">
        <f t="shared" si="281"/>
        <v/>
      </c>
      <c r="R2970" s="82"/>
      <c r="S2970" s="81"/>
      <c r="T2970" s="81"/>
      <c r="U2970" s="81"/>
    </row>
    <row r="2971" s="72" customFormat="1" customHeight="1" spans="2:21">
      <c r="B2971" s="73"/>
      <c r="C2971" s="74"/>
      <c r="D2971" s="74"/>
      <c r="E2971" s="74"/>
      <c r="F2971" s="75"/>
      <c r="G2971" s="76"/>
      <c r="H2971" s="77"/>
      <c r="I2971" s="108" t="str">
        <f>IF(B2971="","",_xlfn.XLOOKUP(N2971,#REF!,#REF!))</f>
        <v/>
      </c>
      <c r="J2971" s="105" t="str">
        <f>IF(B2971="","",_xlfn.XLOOKUP(N2971,#REF!,芝麻工资表!B:B))</f>
        <v/>
      </c>
      <c r="K2971" s="105" t="str">
        <f t="shared" si="276"/>
        <v/>
      </c>
      <c r="L2971" s="105" t="str">
        <f t="shared" si="277"/>
        <v/>
      </c>
      <c r="M2971" s="105" t="str">
        <f>IF(Q2971="","",_xlfn.XLOOKUP(Q2971,立项!W:W,立项!H:H))</f>
        <v/>
      </c>
      <c r="N2971" s="109" t="str">
        <f t="shared" si="278"/>
        <v/>
      </c>
      <c r="O2971" s="109" t="str">
        <f t="shared" si="279"/>
        <v/>
      </c>
      <c r="P2971" s="110" t="str">
        <f t="shared" si="280"/>
        <v/>
      </c>
      <c r="Q2971" s="114" t="str">
        <f t="shared" si="281"/>
        <v/>
      </c>
      <c r="R2971" s="82"/>
      <c r="S2971" s="81"/>
      <c r="T2971" s="81"/>
      <c r="U2971" s="81"/>
    </row>
    <row r="2972" s="72" customFormat="1" customHeight="1" spans="2:21">
      <c r="B2972" s="73"/>
      <c r="C2972" s="74"/>
      <c r="D2972" s="74"/>
      <c r="E2972" s="74"/>
      <c r="F2972" s="75"/>
      <c r="G2972" s="76"/>
      <c r="H2972" s="77"/>
      <c r="I2972" s="108" t="str">
        <f>IF(B2972="","",_xlfn.XLOOKUP(N2972,#REF!,#REF!))</f>
        <v/>
      </c>
      <c r="J2972" s="105" t="str">
        <f>IF(B2972="","",_xlfn.XLOOKUP(N2972,#REF!,芝麻工资表!B:B))</f>
        <v/>
      </c>
      <c r="K2972" s="105" t="str">
        <f t="shared" si="276"/>
        <v/>
      </c>
      <c r="L2972" s="105" t="str">
        <f t="shared" si="277"/>
        <v/>
      </c>
      <c r="M2972" s="105" t="str">
        <f>IF(Q2972="","",_xlfn.XLOOKUP(Q2972,立项!W:W,立项!H:H))</f>
        <v/>
      </c>
      <c r="N2972" s="109" t="str">
        <f t="shared" si="278"/>
        <v/>
      </c>
      <c r="O2972" s="109" t="str">
        <f t="shared" si="279"/>
        <v/>
      </c>
      <c r="P2972" s="110" t="str">
        <f t="shared" si="280"/>
        <v/>
      </c>
      <c r="Q2972" s="114" t="str">
        <f t="shared" si="281"/>
        <v/>
      </c>
      <c r="R2972" s="82"/>
      <c r="S2972" s="81"/>
      <c r="T2972" s="81"/>
      <c r="U2972" s="81"/>
    </row>
    <row r="2973" s="72" customFormat="1" customHeight="1" spans="2:21">
      <c r="B2973" s="73"/>
      <c r="C2973" s="74"/>
      <c r="D2973" s="74"/>
      <c r="E2973" s="74"/>
      <c r="F2973" s="75"/>
      <c r="G2973" s="76"/>
      <c r="H2973" s="77"/>
      <c r="I2973" s="108" t="str">
        <f>IF(B2973="","",_xlfn.XLOOKUP(N2973,#REF!,#REF!))</f>
        <v/>
      </c>
      <c r="J2973" s="105" t="str">
        <f>IF(B2973="","",_xlfn.XLOOKUP(N2973,#REF!,芝麻工资表!B:B))</f>
        <v/>
      </c>
      <c r="K2973" s="105" t="str">
        <f t="shared" si="276"/>
        <v/>
      </c>
      <c r="L2973" s="105" t="str">
        <f t="shared" si="277"/>
        <v/>
      </c>
      <c r="M2973" s="105" t="str">
        <f>IF(Q2973="","",_xlfn.XLOOKUP(Q2973,立项!W:W,立项!H:H))</f>
        <v/>
      </c>
      <c r="N2973" s="109" t="str">
        <f t="shared" si="278"/>
        <v/>
      </c>
      <c r="O2973" s="109" t="str">
        <f t="shared" si="279"/>
        <v/>
      </c>
      <c r="P2973" s="110" t="str">
        <f t="shared" si="280"/>
        <v/>
      </c>
      <c r="Q2973" s="114" t="str">
        <f t="shared" si="281"/>
        <v/>
      </c>
      <c r="R2973" s="82"/>
      <c r="S2973" s="81"/>
      <c r="T2973" s="81"/>
      <c r="U2973" s="81"/>
    </row>
    <row r="2974" s="72" customFormat="1" customHeight="1" spans="2:21">
      <c r="B2974" s="73"/>
      <c r="C2974" s="74"/>
      <c r="D2974" s="74"/>
      <c r="E2974" s="74"/>
      <c r="F2974" s="75"/>
      <c r="G2974" s="76"/>
      <c r="H2974" s="77"/>
      <c r="I2974" s="108" t="str">
        <f>IF(B2974="","",_xlfn.XLOOKUP(N2974,#REF!,#REF!))</f>
        <v/>
      </c>
      <c r="J2974" s="105" t="str">
        <f>IF(B2974="","",_xlfn.XLOOKUP(N2974,#REF!,芝麻工资表!B:B))</f>
        <v/>
      </c>
      <c r="K2974" s="105" t="str">
        <f t="shared" si="276"/>
        <v/>
      </c>
      <c r="L2974" s="105" t="str">
        <f t="shared" si="277"/>
        <v/>
      </c>
      <c r="M2974" s="105" t="str">
        <f>IF(Q2974="","",_xlfn.XLOOKUP(Q2974,立项!W:W,立项!H:H))</f>
        <v/>
      </c>
      <c r="N2974" s="109" t="str">
        <f t="shared" si="278"/>
        <v/>
      </c>
      <c r="O2974" s="109" t="str">
        <f t="shared" si="279"/>
        <v/>
      </c>
      <c r="P2974" s="110" t="str">
        <f t="shared" si="280"/>
        <v/>
      </c>
      <c r="Q2974" s="114" t="str">
        <f t="shared" si="281"/>
        <v/>
      </c>
      <c r="R2974" s="82"/>
      <c r="S2974" s="81"/>
      <c r="T2974" s="81"/>
      <c r="U2974" s="81"/>
    </row>
    <row r="2975" s="72" customFormat="1" customHeight="1" spans="2:21">
      <c r="B2975" s="73"/>
      <c r="C2975" s="74"/>
      <c r="D2975" s="74"/>
      <c r="E2975" s="74"/>
      <c r="F2975" s="75"/>
      <c r="G2975" s="76"/>
      <c r="H2975" s="77"/>
      <c r="I2975" s="108" t="str">
        <f>IF(B2975="","",_xlfn.XLOOKUP(N2975,#REF!,#REF!))</f>
        <v/>
      </c>
      <c r="J2975" s="105" t="str">
        <f>IF(B2975="","",_xlfn.XLOOKUP(N2975,#REF!,芝麻工资表!B:B))</f>
        <v/>
      </c>
      <c r="K2975" s="105" t="str">
        <f t="shared" si="276"/>
        <v/>
      </c>
      <c r="L2975" s="105" t="str">
        <f t="shared" si="277"/>
        <v/>
      </c>
      <c r="M2975" s="105" t="str">
        <f>IF(Q2975="","",_xlfn.XLOOKUP(Q2975,立项!W:W,立项!H:H))</f>
        <v/>
      </c>
      <c r="N2975" s="109" t="str">
        <f t="shared" si="278"/>
        <v/>
      </c>
      <c r="O2975" s="109" t="str">
        <f t="shared" si="279"/>
        <v/>
      </c>
      <c r="P2975" s="110" t="str">
        <f t="shared" si="280"/>
        <v/>
      </c>
      <c r="Q2975" s="114" t="str">
        <f t="shared" si="281"/>
        <v/>
      </c>
      <c r="R2975" s="82"/>
      <c r="S2975" s="81"/>
      <c r="T2975" s="81"/>
      <c r="U2975" s="81"/>
    </row>
    <row r="2976" s="72" customFormat="1" customHeight="1" spans="2:21">
      <c r="B2976" s="73"/>
      <c r="C2976" s="74"/>
      <c r="D2976" s="74"/>
      <c r="E2976" s="74"/>
      <c r="F2976" s="75"/>
      <c r="G2976" s="76"/>
      <c r="H2976" s="77"/>
      <c r="I2976" s="108" t="str">
        <f>IF(B2976="","",_xlfn.XLOOKUP(N2976,#REF!,#REF!))</f>
        <v/>
      </c>
      <c r="J2976" s="105" t="str">
        <f>IF(B2976="","",_xlfn.XLOOKUP(N2976,#REF!,芝麻工资表!B:B))</f>
        <v/>
      </c>
      <c r="K2976" s="105" t="str">
        <f t="shared" si="276"/>
        <v/>
      </c>
      <c r="L2976" s="105" t="str">
        <f t="shared" si="277"/>
        <v/>
      </c>
      <c r="M2976" s="105" t="str">
        <f>IF(Q2976="","",_xlfn.XLOOKUP(Q2976,立项!W:W,立项!H:H))</f>
        <v/>
      </c>
      <c r="N2976" s="109" t="str">
        <f t="shared" si="278"/>
        <v/>
      </c>
      <c r="O2976" s="109" t="str">
        <f t="shared" si="279"/>
        <v/>
      </c>
      <c r="P2976" s="110" t="str">
        <f t="shared" si="280"/>
        <v/>
      </c>
      <c r="Q2976" s="114" t="str">
        <f t="shared" si="281"/>
        <v/>
      </c>
      <c r="R2976" s="82"/>
      <c r="S2976" s="81"/>
      <c r="T2976" s="81"/>
      <c r="U2976" s="81"/>
    </row>
    <row r="2977" s="72" customFormat="1" customHeight="1" spans="2:21">
      <c r="B2977" s="73"/>
      <c r="C2977" s="74"/>
      <c r="D2977" s="74"/>
      <c r="E2977" s="74"/>
      <c r="F2977" s="75"/>
      <c r="G2977" s="76"/>
      <c r="H2977" s="77"/>
      <c r="I2977" s="108" t="str">
        <f>IF(B2977="","",_xlfn.XLOOKUP(N2977,#REF!,#REF!))</f>
        <v/>
      </c>
      <c r="J2977" s="105" t="str">
        <f>IF(B2977="","",_xlfn.XLOOKUP(N2977,#REF!,芝麻工资表!B:B))</f>
        <v/>
      </c>
      <c r="K2977" s="105" t="str">
        <f t="shared" si="276"/>
        <v/>
      </c>
      <c r="L2977" s="105" t="str">
        <f t="shared" si="277"/>
        <v/>
      </c>
      <c r="M2977" s="105" t="str">
        <f>IF(Q2977="","",_xlfn.XLOOKUP(Q2977,立项!W:W,立项!H:H))</f>
        <v/>
      </c>
      <c r="N2977" s="109" t="str">
        <f t="shared" si="278"/>
        <v/>
      </c>
      <c r="O2977" s="109" t="str">
        <f t="shared" si="279"/>
        <v/>
      </c>
      <c r="P2977" s="110" t="str">
        <f t="shared" si="280"/>
        <v/>
      </c>
      <c r="Q2977" s="114" t="str">
        <f t="shared" si="281"/>
        <v/>
      </c>
      <c r="R2977" s="82"/>
      <c r="S2977" s="81"/>
      <c r="T2977" s="81"/>
      <c r="U2977" s="81"/>
    </row>
    <row r="2978" s="72" customFormat="1" customHeight="1" spans="2:21">
      <c r="B2978" s="73"/>
      <c r="C2978" s="74"/>
      <c r="D2978" s="74"/>
      <c r="E2978" s="74"/>
      <c r="F2978" s="75"/>
      <c r="G2978" s="76"/>
      <c r="H2978" s="77"/>
      <c r="I2978" s="108" t="str">
        <f>IF(B2978="","",_xlfn.XLOOKUP(N2978,#REF!,#REF!))</f>
        <v/>
      </c>
      <c r="J2978" s="105" t="str">
        <f>IF(B2978="","",_xlfn.XLOOKUP(N2978,#REF!,芝麻工资表!B:B))</f>
        <v/>
      </c>
      <c r="K2978" s="105" t="str">
        <f t="shared" si="276"/>
        <v/>
      </c>
      <c r="L2978" s="105" t="str">
        <f t="shared" si="277"/>
        <v/>
      </c>
      <c r="M2978" s="105" t="str">
        <f>IF(Q2978="","",_xlfn.XLOOKUP(Q2978,立项!W:W,立项!H:H))</f>
        <v/>
      </c>
      <c r="N2978" s="109" t="str">
        <f t="shared" si="278"/>
        <v/>
      </c>
      <c r="O2978" s="109" t="str">
        <f t="shared" si="279"/>
        <v/>
      </c>
      <c r="P2978" s="110" t="str">
        <f t="shared" si="280"/>
        <v/>
      </c>
      <c r="Q2978" s="114" t="str">
        <f t="shared" si="281"/>
        <v/>
      </c>
      <c r="R2978" s="82"/>
      <c r="S2978" s="81"/>
      <c r="T2978" s="81"/>
      <c r="U2978" s="81"/>
    </row>
    <row r="2979" s="72" customFormat="1" customHeight="1" spans="2:21">
      <c r="B2979" s="73"/>
      <c r="C2979" s="74"/>
      <c r="D2979" s="74"/>
      <c r="E2979" s="74"/>
      <c r="F2979" s="75"/>
      <c r="G2979" s="76"/>
      <c r="H2979" s="77"/>
      <c r="I2979" s="108" t="str">
        <f>IF(B2979="","",_xlfn.XLOOKUP(N2979,#REF!,#REF!))</f>
        <v/>
      </c>
      <c r="J2979" s="105" t="str">
        <f>IF(B2979="","",_xlfn.XLOOKUP(N2979,#REF!,芝麻工资表!B:B))</f>
        <v/>
      </c>
      <c r="K2979" s="105" t="str">
        <f t="shared" si="276"/>
        <v/>
      </c>
      <c r="L2979" s="105" t="str">
        <f t="shared" si="277"/>
        <v/>
      </c>
      <c r="M2979" s="105" t="str">
        <f>IF(Q2979="","",_xlfn.XLOOKUP(Q2979,立项!W:W,立项!H:H))</f>
        <v/>
      </c>
      <c r="N2979" s="109" t="str">
        <f t="shared" si="278"/>
        <v/>
      </c>
      <c r="O2979" s="109" t="str">
        <f t="shared" si="279"/>
        <v/>
      </c>
      <c r="P2979" s="110" t="str">
        <f t="shared" si="280"/>
        <v/>
      </c>
      <c r="Q2979" s="114" t="str">
        <f t="shared" si="281"/>
        <v/>
      </c>
      <c r="R2979" s="82"/>
      <c r="S2979" s="81"/>
      <c r="T2979" s="81"/>
      <c r="U2979" s="81"/>
    </row>
    <row r="2980" s="72" customFormat="1" customHeight="1" spans="2:21">
      <c r="B2980" s="73"/>
      <c r="C2980" s="74"/>
      <c r="D2980" s="74"/>
      <c r="E2980" s="74"/>
      <c r="F2980" s="75"/>
      <c r="G2980" s="76"/>
      <c r="H2980" s="77"/>
      <c r="I2980" s="108" t="str">
        <f>IF(B2980="","",_xlfn.XLOOKUP(N2980,#REF!,#REF!))</f>
        <v/>
      </c>
      <c r="J2980" s="105" t="str">
        <f>IF(B2980="","",_xlfn.XLOOKUP(N2980,#REF!,芝麻工资表!B:B))</f>
        <v/>
      </c>
      <c r="K2980" s="105" t="str">
        <f t="shared" si="276"/>
        <v/>
      </c>
      <c r="L2980" s="105" t="str">
        <f t="shared" si="277"/>
        <v/>
      </c>
      <c r="M2980" s="105" t="str">
        <f>IF(Q2980="","",_xlfn.XLOOKUP(Q2980,立项!W:W,立项!H:H))</f>
        <v/>
      </c>
      <c r="N2980" s="109" t="str">
        <f t="shared" si="278"/>
        <v/>
      </c>
      <c r="O2980" s="109" t="str">
        <f t="shared" si="279"/>
        <v/>
      </c>
      <c r="P2980" s="110" t="str">
        <f t="shared" si="280"/>
        <v/>
      </c>
      <c r="Q2980" s="114" t="str">
        <f t="shared" si="281"/>
        <v/>
      </c>
      <c r="R2980" s="82"/>
      <c r="S2980" s="81"/>
      <c r="T2980" s="81"/>
      <c r="U2980" s="81"/>
    </row>
    <row r="2981" s="72" customFormat="1" customHeight="1" spans="2:21">
      <c r="B2981" s="73"/>
      <c r="C2981" s="74"/>
      <c r="D2981" s="74"/>
      <c r="E2981" s="74"/>
      <c r="F2981" s="75"/>
      <c r="G2981" s="76"/>
      <c r="H2981" s="77"/>
      <c r="I2981" s="108" t="str">
        <f>IF(B2981="","",_xlfn.XLOOKUP(N2981,#REF!,#REF!))</f>
        <v/>
      </c>
      <c r="J2981" s="105" t="str">
        <f>IF(B2981="","",_xlfn.XLOOKUP(N2981,#REF!,芝麻工资表!B:B))</f>
        <v/>
      </c>
      <c r="K2981" s="105" t="str">
        <f t="shared" si="276"/>
        <v/>
      </c>
      <c r="L2981" s="105" t="str">
        <f t="shared" si="277"/>
        <v/>
      </c>
      <c r="M2981" s="105" t="str">
        <f>IF(Q2981="","",_xlfn.XLOOKUP(Q2981,立项!W:W,立项!H:H))</f>
        <v/>
      </c>
      <c r="N2981" s="109" t="str">
        <f t="shared" si="278"/>
        <v/>
      </c>
      <c r="O2981" s="109" t="str">
        <f t="shared" si="279"/>
        <v/>
      </c>
      <c r="P2981" s="110" t="str">
        <f t="shared" si="280"/>
        <v/>
      </c>
      <c r="Q2981" s="114" t="str">
        <f t="shared" si="281"/>
        <v/>
      </c>
      <c r="R2981" s="82"/>
      <c r="S2981" s="81"/>
      <c r="T2981" s="81"/>
      <c r="U2981" s="81"/>
    </row>
    <row r="2982" s="72" customFormat="1" customHeight="1" spans="2:21">
      <c r="B2982" s="73"/>
      <c r="C2982" s="74"/>
      <c r="D2982" s="74"/>
      <c r="E2982" s="74"/>
      <c r="F2982" s="75"/>
      <c r="G2982" s="76"/>
      <c r="H2982" s="77"/>
      <c r="I2982" s="108" t="str">
        <f>IF(B2982="","",_xlfn.XLOOKUP(N2982,#REF!,#REF!))</f>
        <v/>
      </c>
      <c r="J2982" s="105" t="str">
        <f>IF(B2982="","",_xlfn.XLOOKUP(N2982,#REF!,芝麻工资表!B:B))</f>
        <v/>
      </c>
      <c r="K2982" s="105" t="str">
        <f t="shared" si="276"/>
        <v/>
      </c>
      <c r="L2982" s="105" t="str">
        <f t="shared" si="277"/>
        <v/>
      </c>
      <c r="M2982" s="105" t="str">
        <f>IF(Q2982="","",_xlfn.XLOOKUP(Q2982,立项!W:W,立项!H:H))</f>
        <v/>
      </c>
      <c r="N2982" s="109" t="str">
        <f t="shared" si="278"/>
        <v/>
      </c>
      <c r="O2982" s="109" t="str">
        <f t="shared" si="279"/>
        <v/>
      </c>
      <c r="P2982" s="110" t="str">
        <f t="shared" si="280"/>
        <v/>
      </c>
      <c r="Q2982" s="114" t="str">
        <f t="shared" si="281"/>
        <v/>
      </c>
      <c r="R2982" s="82"/>
      <c r="S2982" s="81"/>
      <c r="T2982" s="81"/>
      <c r="U2982" s="81"/>
    </row>
    <row r="2983" s="72" customFormat="1" customHeight="1" spans="2:21">
      <c r="B2983" s="73"/>
      <c r="C2983" s="74"/>
      <c r="D2983" s="74"/>
      <c r="E2983" s="74"/>
      <c r="F2983" s="75"/>
      <c r="G2983" s="76"/>
      <c r="H2983" s="77"/>
      <c r="I2983" s="108" t="str">
        <f>IF(B2983="","",_xlfn.XLOOKUP(N2983,#REF!,#REF!))</f>
        <v/>
      </c>
      <c r="J2983" s="105" t="str">
        <f>IF(B2983="","",_xlfn.XLOOKUP(N2983,#REF!,芝麻工资表!B:B))</f>
        <v/>
      </c>
      <c r="K2983" s="105" t="str">
        <f t="shared" si="276"/>
        <v/>
      </c>
      <c r="L2983" s="105" t="str">
        <f t="shared" si="277"/>
        <v/>
      </c>
      <c r="M2983" s="105" t="str">
        <f>IF(Q2983="","",_xlfn.XLOOKUP(Q2983,立项!W:W,立项!H:H))</f>
        <v/>
      </c>
      <c r="N2983" s="109" t="str">
        <f t="shared" si="278"/>
        <v/>
      </c>
      <c r="O2983" s="109" t="str">
        <f t="shared" si="279"/>
        <v/>
      </c>
      <c r="P2983" s="110" t="str">
        <f t="shared" si="280"/>
        <v/>
      </c>
      <c r="Q2983" s="114" t="str">
        <f t="shared" si="281"/>
        <v/>
      </c>
      <c r="R2983" s="82"/>
      <c r="S2983" s="81"/>
      <c r="T2983" s="81"/>
      <c r="U2983" s="81"/>
    </row>
    <row r="2984" s="72" customFormat="1" customHeight="1" spans="2:21">
      <c r="B2984" s="73"/>
      <c r="C2984" s="74"/>
      <c r="D2984" s="74"/>
      <c r="E2984" s="74"/>
      <c r="F2984" s="75"/>
      <c r="G2984" s="76"/>
      <c r="H2984" s="77"/>
      <c r="I2984" s="108" t="str">
        <f>IF(B2984="","",_xlfn.XLOOKUP(N2984,#REF!,#REF!))</f>
        <v/>
      </c>
      <c r="J2984" s="105" t="str">
        <f>IF(B2984="","",_xlfn.XLOOKUP(N2984,#REF!,芝麻工资表!B:B))</f>
        <v/>
      </c>
      <c r="K2984" s="105" t="str">
        <f t="shared" si="276"/>
        <v/>
      </c>
      <c r="L2984" s="105" t="str">
        <f t="shared" si="277"/>
        <v/>
      </c>
      <c r="M2984" s="105" t="str">
        <f>IF(Q2984="","",_xlfn.XLOOKUP(Q2984,立项!W:W,立项!H:H))</f>
        <v/>
      </c>
      <c r="N2984" s="109" t="str">
        <f t="shared" si="278"/>
        <v/>
      </c>
      <c r="O2984" s="109" t="str">
        <f t="shared" si="279"/>
        <v/>
      </c>
      <c r="P2984" s="110" t="str">
        <f t="shared" si="280"/>
        <v/>
      </c>
      <c r="Q2984" s="114" t="str">
        <f t="shared" si="281"/>
        <v/>
      </c>
      <c r="R2984" s="82"/>
      <c r="S2984" s="81"/>
      <c r="T2984" s="81"/>
      <c r="U2984" s="81"/>
    </row>
    <row r="2985" s="72" customFormat="1" customHeight="1" spans="2:21">
      <c r="B2985" s="73"/>
      <c r="C2985" s="74"/>
      <c r="D2985" s="74"/>
      <c r="E2985" s="74"/>
      <c r="F2985" s="75"/>
      <c r="G2985" s="76"/>
      <c r="H2985" s="77"/>
      <c r="I2985" s="108" t="str">
        <f>IF(B2985="","",_xlfn.XLOOKUP(N2985,#REF!,#REF!))</f>
        <v/>
      </c>
      <c r="J2985" s="105" t="str">
        <f>IF(B2985="","",_xlfn.XLOOKUP(N2985,#REF!,芝麻工资表!B:B))</f>
        <v/>
      </c>
      <c r="K2985" s="105" t="str">
        <f t="shared" si="276"/>
        <v/>
      </c>
      <c r="L2985" s="105" t="str">
        <f t="shared" si="277"/>
        <v/>
      </c>
      <c r="M2985" s="105" t="str">
        <f>IF(Q2985="","",_xlfn.XLOOKUP(Q2985,立项!W:W,立项!H:H))</f>
        <v/>
      </c>
      <c r="N2985" s="109" t="str">
        <f t="shared" si="278"/>
        <v/>
      </c>
      <c r="O2985" s="109" t="str">
        <f t="shared" si="279"/>
        <v/>
      </c>
      <c r="P2985" s="110" t="str">
        <f t="shared" si="280"/>
        <v/>
      </c>
      <c r="Q2985" s="114" t="str">
        <f t="shared" si="281"/>
        <v/>
      </c>
      <c r="R2985" s="82"/>
      <c r="S2985" s="81"/>
      <c r="T2985" s="81"/>
      <c r="U2985" s="81"/>
    </row>
    <row r="2986" s="72" customFormat="1" customHeight="1" spans="2:21">
      <c r="B2986" s="73"/>
      <c r="C2986" s="74"/>
      <c r="D2986" s="74"/>
      <c r="E2986" s="74"/>
      <c r="F2986" s="75"/>
      <c r="G2986" s="76"/>
      <c r="H2986" s="77"/>
      <c r="I2986" s="108" t="str">
        <f>IF(B2986="","",_xlfn.XLOOKUP(N2986,#REF!,#REF!))</f>
        <v/>
      </c>
      <c r="J2986" s="105" t="str">
        <f>IF(B2986="","",_xlfn.XLOOKUP(N2986,#REF!,芝麻工资表!B:B))</f>
        <v/>
      </c>
      <c r="K2986" s="105" t="str">
        <f t="shared" si="276"/>
        <v/>
      </c>
      <c r="L2986" s="105" t="str">
        <f t="shared" si="277"/>
        <v/>
      </c>
      <c r="M2986" s="105" t="str">
        <f>IF(Q2986="","",_xlfn.XLOOKUP(Q2986,立项!W:W,立项!H:H))</f>
        <v/>
      </c>
      <c r="N2986" s="109" t="str">
        <f t="shared" si="278"/>
        <v/>
      </c>
      <c r="O2986" s="109" t="str">
        <f t="shared" si="279"/>
        <v/>
      </c>
      <c r="P2986" s="110" t="str">
        <f t="shared" si="280"/>
        <v/>
      </c>
      <c r="Q2986" s="114" t="str">
        <f t="shared" si="281"/>
        <v/>
      </c>
      <c r="R2986" s="82"/>
      <c r="S2986" s="81"/>
      <c r="T2986" s="81"/>
      <c r="U2986" s="81"/>
    </row>
    <row r="2987" s="72" customFormat="1" customHeight="1" spans="2:21">
      <c r="B2987" s="73"/>
      <c r="C2987" s="74"/>
      <c r="D2987" s="74"/>
      <c r="E2987" s="74"/>
      <c r="F2987" s="75"/>
      <c r="G2987" s="76"/>
      <c r="H2987" s="77"/>
      <c r="I2987" s="108" t="str">
        <f>IF(B2987="","",_xlfn.XLOOKUP(N2987,#REF!,#REF!))</f>
        <v/>
      </c>
      <c r="J2987" s="105" t="str">
        <f>IF(B2987="","",_xlfn.XLOOKUP(N2987,#REF!,芝麻工资表!B:B))</f>
        <v/>
      </c>
      <c r="K2987" s="105" t="str">
        <f t="shared" si="276"/>
        <v/>
      </c>
      <c r="L2987" s="105" t="str">
        <f t="shared" si="277"/>
        <v/>
      </c>
      <c r="M2987" s="105" t="str">
        <f>IF(Q2987="","",_xlfn.XLOOKUP(Q2987,立项!W:W,立项!H:H))</f>
        <v/>
      </c>
      <c r="N2987" s="109" t="str">
        <f t="shared" si="278"/>
        <v/>
      </c>
      <c r="O2987" s="109" t="str">
        <f t="shared" si="279"/>
        <v/>
      </c>
      <c r="P2987" s="110" t="str">
        <f t="shared" si="280"/>
        <v/>
      </c>
      <c r="Q2987" s="114" t="str">
        <f t="shared" si="281"/>
        <v/>
      </c>
      <c r="R2987" s="82"/>
      <c r="S2987" s="81"/>
      <c r="T2987" s="81"/>
      <c r="U2987" s="81"/>
    </row>
    <row r="2988" s="72" customFormat="1" customHeight="1" spans="2:21">
      <c r="B2988" s="73"/>
      <c r="C2988" s="74"/>
      <c r="D2988" s="74"/>
      <c r="E2988" s="74"/>
      <c r="F2988" s="75"/>
      <c r="G2988" s="76"/>
      <c r="H2988" s="77"/>
      <c r="I2988" s="108" t="str">
        <f>IF(B2988="","",_xlfn.XLOOKUP(N2988,#REF!,#REF!))</f>
        <v/>
      </c>
      <c r="J2988" s="105" t="str">
        <f>IF(B2988="","",_xlfn.XLOOKUP(N2988,#REF!,芝麻工资表!B:B))</f>
        <v/>
      </c>
      <c r="K2988" s="105" t="str">
        <f t="shared" si="276"/>
        <v/>
      </c>
      <c r="L2988" s="105" t="str">
        <f t="shared" si="277"/>
        <v/>
      </c>
      <c r="M2988" s="105" t="str">
        <f>IF(Q2988="","",_xlfn.XLOOKUP(Q2988,立项!W:W,立项!H:H))</f>
        <v/>
      </c>
      <c r="N2988" s="109" t="str">
        <f t="shared" si="278"/>
        <v/>
      </c>
      <c r="O2988" s="109" t="str">
        <f t="shared" si="279"/>
        <v/>
      </c>
      <c r="P2988" s="110" t="str">
        <f t="shared" si="280"/>
        <v/>
      </c>
      <c r="Q2988" s="114" t="str">
        <f t="shared" si="281"/>
        <v/>
      </c>
      <c r="R2988" s="82"/>
      <c r="S2988" s="81"/>
      <c r="T2988" s="81"/>
      <c r="U2988" s="81"/>
    </row>
    <row r="2989" s="72" customFormat="1" customHeight="1" spans="2:21">
      <c r="B2989" s="73"/>
      <c r="C2989" s="74"/>
      <c r="D2989" s="74"/>
      <c r="E2989" s="74"/>
      <c r="F2989" s="75"/>
      <c r="G2989" s="76"/>
      <c r="H2989" s="77"/>
      <c r="I2989" s="108" t="str">
        <f>IF(B2989="","",_xlfn.XLOOKUP(N2989,#REF!,#REF!))</f>
        <v/>
      </c>
      <c r="J2989" s="105" t="str">
        <f>IF(B2989="","",_xlfn.XLOOKUP(N2989,#REF!,芝麻工资表!B:B))</f>
        <v/>
      </c>
      <c r="K2989" s="105" t="str">
        <f t="shared" si="276"/>
        <v/>
      </c>
      <c r="L2989" s="105" t="str">
        <f t="shared" si="277"/>
        <v/>
      </c>
      <c r="M2989" s="105" t="str">
        <f>IF(Q2989="","",_xlfn.XLOOKUP(Q2989,立项!W:W,立项!H:H))</f>
        <v/>
      </c>
      <c r="N2989" s="109" t="str">
        <f t="shared" si="278"/>
        <v/>
      </c>
      <c r="O2989" s="109" t="str">
        <f t="shared" si="279"/>
        <v/>
      </c>
      <c r="P2989" s="110" t="str">
        <f t="shared" si="280"/>
        <v/>
      </c>
      <c r="Q2989" s="114" t="str">
        <f t="shared" si="281"/>
        <v/>
      </c>
      <c r="R2989" s="82"/>
      <c r="S2989" s="81"/>
      <c r="T2989" s="81"/>
      <c r="U2989" s="81"/>
    </row>
    <row r="2990" s="72" customFormat="1" customHeight="1" spans="2:21">
      <c r="B2990" s="73"/>
      <c r="C2990" s="74"/>
      <c r="D2990" s="74"/>
      <c r="E2990" s="74"/>
      <c r="F2990" s="75"/>
      <c r="G2990" s="76"/>
      <c r="H2990" s="77"/>
      <c r="I2990" s="108" t="str">
        <f>IF(B2990="","",_xlfn.XLOOKUP(N2990,#REF!,#REF!))</f>
        <v/>
      </c>
      <c r="J2990" s="105" t="str">
        <f>IF(B2990="","",_xlfn.XLOOKUP(N2990,#REF!,芝麻工资表!B:B))</f>
        <v/>
      </c>
      <c r="K2990" s="105" t="str">
        <f t="shared" si="276"/>
        <v/>
      </c>
      <c r="L2990" s="105" t="str">
        <f t="shared" si="277"/>
        <v/>
      </c>
      <c r="M2990" s="105" t="str">
        <f>IF(Q2990="","",_xlfn.XLOOKUP(Q2990,立项!W:W,立项!H:H))</f>
        <v/>
      </c>
      <c r="N2990" s="109" t="str">
        <f t="shared" si="278"/>
        <v/>
      </c>
      <c r="O2990" s="109" t="str">
        <f t="shared" si="279"/>
        <v/>
      </c>
      <c r="P2990" s="110" t="str">
        <f t="shared" si="280"/>
        <v/>
      </c>
      <c r="Q2990" s="114" t="str">
        <f t="shared" si="281"/>
        <v/>
      </c>
      <c r="R2990" s="82"/>
      <c r="S2990" s="81"/>
      <c r="T2990" s="81"/>
      <c r="U2990" s="81"/>
    </row>
    <row r="2991" s="72" customFormat="1" customHeight="1" spans="2:21">
      <c r="B2991" s="73"/>
      <c r="C2991" s="74"/>
      <c r="D2991" s="74"/>
      <c r="E2991" s="74"/>
      <c r="F2991" s="75"/>
      <c r="G2991" s="76"/>
      <c r="H2991" s="77"/>
      <c r="I2991" s="108" t="str">
        <f>IF(B2991="","",_xlfn.XLOOKUP(N2991,#REF!,#REF!))</f>
        <v/>
      </c>
      <c r="J2991" s="105" t="str">
        <f>IF(B2991="","",_xlfn.XLOOKUP(N2991,#REF!,芝麻工资表!B:B))</f>
        <v/>
      </c>
      <c r="K2991" s="105" t="str">
        <f t="shared" si="276"/>
        <v/>
      </c>
      <c r="L2991" s="105" t="str">
        <f t="shared" si="277"/>
        <v/>
      </c>
      <c r="M2991" s="105" t="str">
        <f>IF(Q2991="","",_xlfn.XLOOKUP(Q2991,立项!W:W,立项!H:H))</f>
        <v/>
      </c>
      <c r="N2991" s="109" t="str">
        <f t="shared" si="278"/>
        <v/>
      </c>
      <c r="O2991" s="109" t="str">
        <f t="shared" si="279"/>
        <v/>
      </c>
      <c r="P2991" s="110" t="str">
        <f t="shared" si="280"/>
        <v/>
      </c>
      <c r="Q2991" s="114" t="str">
        <f t="shared" si="281"/>
        <v/>
      </c>
      <c r="R2991" s="82"/>
      <c r="S2991" s="81"/>
      <c r="T2991" s="81"/>
      <c r="U2991" s="81"/>
    </row>
    <row r="2992" s="72" customFormat="1" customHeight="1" spans="2:21">
      <c r="B2992" s="73"/>
      <c r="C2992" s="74"/>
      <c r="D2992" s="74"/>
      <c r="E2992" s="74"/>
      <c r="F2992" s="75"/>
      <c r="G2992" s="76"/>
      <c r="H2992" s="77"/>
      <c r="I2992" s="108" t="str">
        <f>IF(B2992="","",_xlfn.XLOOKUP(N2992,#REF!,#REF!))</f>
        <v/>
      </c>
      <c r="J2992" s="105" t="str">
        <f>IF(B2992="","",_xlfn.XLOOKUP(N2992,#REF!,芝麻工资表!B:B))</f>
        <v/>
      </c>
      <c r="K2992" s="105" t="str">
        <f t="shared" si="276"/>
        <v/>
      </c>
      <c r="L2992" s="105" t="str">
        <f t="shared" si="277"/>
        <v/>
      </c>
      <c r="M2992" s="105" t="str">
        <f>IF(Q2992="","",_xlfn.XLOOKUP(Q2992,立项!W:W,立项!H:H))</f>
        <v/>
      </c>
      <c r="N2992" s="109" t="str">
        <f t="shared" si="278"/>
        <v/>
      </c>
      <c r="O2992" s="109" t="str">
        <f t="shared" si="279"/>
        <v/>
      </c>
      <c r="P2992" s="110" t="str">
        <f t="shared" si="280"/>
        <v/>
      </c>
      <c r="Q2992" s="114" t="str">
        <f t="shared" si="281"/>
        <v/>
      </c>
      <c r="R2992" s="82"/>
      <c r="S2992" s="81"/>
      <c r="T2992" s="81"/>
      <c r="U2992" s="81"/>
    </row>
    <row r="2993" s="72" customFormat="1" customHeight="1" spans="2:21">
      <c r="B2993" s="73"/>
      <c r="C2993" s="74"/>
      <c r="D2993" s="74"/>
      <c r="E2993" s="74"/>
      <c r="F2993" s="75"/>
      <c r="G2993" s="76"/>
      <c r="H2993" s="77"/>
      <c r="I2993" s="108" t="str">
        <f>IF(B2993="","",_xlfn.XLOOKUP(N2993,#REF!,#REF!))</f>
        <v/>
      </c>
      <c r="J2993" s="105" t="str">
        <f>IF(B2993="","",_xlfn.XLOOKUP(N2993,#REF!,芝麻工资表!B:B))</f>
        <v/>
      </c>
      <c r="K2993" s="105" t="str">
        <f t="shared" si="276"/>
        <v/>
      </c>
      <c r="L2993" s="105" t="str">
        <f t="shared" si="277"/>
        <v/>
      </c>
      <c r="M2993" s="105" t="str">
        <f>IF(Q2993="","",_xlfn.XLOOKUP(Q2993,立项!W:W,立项!H:H))</f>
        <v/>
      </c>
      <c r="N2993" s="109" t="str">
        <f t="shared" si="278"/>
        <v/>
      </c>
      <c r="O2993" s="109" t="str">
        <f t="shared" si="279"/>
        <v/>
      </c>
      <c r="P2993" s="110" t="str">
        <f t="shared" si="280"/>
        <v/>
      </c>
      <c r="Q2993" s="114" t="str">
        <f t="shared" si="281"/>
        <v/>
      </c>
      <c r="R2993" s="82"/>
      <c r="S2993" s="81"/>
      <c r="T2993" s="81"/>
      <c r="U2993" s="81"/>
    </row>
    <row r="2994" s="72" customFormat="1" customHeight="1" spans="2:21">
      <c r="B2994" s="73"/>
      <c r="C2994" s="74"/>
      <c r="D2994" s="74"/>
      <c r="E2994" s="74"/>
      <c r="F2994" s="75"/>
      <c r="G2994" s="76"/>
      <c r="H2994" s="77"/>
      <c r="I2994" s="108" t="str">
        <f>IF(B2994="","",_xlfn.XLOOKUP(N2994,#REF!,#REF!))</f>
        <v/>
      </c>
      <c r="J2994" s="105" t="str">
        <f>IF(B2994="","",_xlfn.XLOOKUP(N2994,#REF!,芝麻工资表!B:B))</f>
        <v/>
      </c>
      <c r="K2994" s="105" t="str">
        <f t="shared" si="276"/>
        <v/>
      </c>
      <c r="L2994" s="105" t="str">
        <f t="shared" si="277"/>
        <v/>
      </c>
      <c r="M2994" s="105" t="str">
        <f>IF(Q2994="","",_xlfn.XLOOKUP(Q2994,立项!W:W,立项!H:H))</f>
        <v/>
      </c>
      <c r="N2994" s="109" t="str">
        <f t="shared" si="278"/>
        <v/>
      </c>
      <c r="O2994" s="109" t="str">
        <f t="shared" si="279"/>
        <v/>
      </c>
      <c r="P2994" s="110" t="str">
        <f t="shared" si="280"/>
        <v/>
      </c>
      <c r="Q2994" s="114" t="str">
        <f t="shared" si="281"/>
        <v/>
      </c>
      <c r="R2994" s="82"/>
      <c r="S2994" s="81"/>
      <c r="T2994" s="81"/>
      <c r="U2994" s="81"/>
    </row>
    <row r="2995" s="72" customFormat="1" customHeight="1" spans="2:21">
      <c r="B2995" s="73"/>
      <c r="C2995" s="74"/>
      <c r="D2995" s="74"/>
      <c r="E2995" s="74"/>
      <c r="F2995" s="75"/>
      <c r="G2995" s="76"/>
      <c r="H2995" s="77"/>
      <c r="I2995" s="108" t="str">
        <f>IF(B2995="","",_xlfn.XLOOKUP(N2995,#REF!,#REF!))</f>
        <v/>
      </c>
      <c r="J2995" s="105" t="str">
        <f>IF(B2995="","",_xlfn.XLOOKUP(N2995,#REF!,芝麻工资表!B:B))</f>
        <v/>
      </c>
      <c r="K2995" s="105" t="str">
        <f t="shared" si="276"/>
        <v/>
      </c>
      <c r="L2995" s="105" t="str">
        <f t="shared" si="277"/>
        <v/>
      </c>
      <c r="M2995" s="105" t="str">
        <f>IF(Q2995="","",_xlfn.XLOOKUP(Q2995,立项!W:W,立项!H:H))</f>
        <v/>
      </c>
      <c r="N2995" s="109" t="str">
        <f t="shared" si="278"/>
        <v/>
      </c>
      <c r="O2995" s="109" t="str">
        <f t="shared" si="279"/>
        <v/>
      </c>
      <c r="P2995" s="110" t="str">
        <f t="shared" si="280"/>
        <v/>
      </c>
      <c r="Q2995" s="114" t="str">
        <f t="shared" si="281"/>
        <v/>
      </c>
      <c r="R2995" s="82"/>
      <c r="S2995" s="81"/>
      <c r="T2995" s="81"/>
      <c r="U2995" s="81"/>
    </row>
    <row r="2996" s="72" customFormat="1" customHeight="1" spans="2:21">
      <c r="B2996" s="73"/>
      <c r="C2996" s="74"/>
      <c r="D2996" s="74"/>
      <c r="E2996" s="74"/>
      <c r="F2996" s="75"/>
      <c r="G2996" s="76"/>
      <c r="H2996" s="77"/>
      <c r="I2996" s="108" t="str">
        <f>IF(B2996="","",_xlfn.XLOOKUP(N2996,#REF!,#REF!))</f>
        <v/>
      </c>
      <c r="J2996" s="105" t="str">
        <f>IF(B2996="","",_xlfn.XLOOKUP(N2996,#REF!,芝麻工资表!B:B))</f>
        <v/>
      </c>
      <c r="K2996" s="105" t="str">
        <f t="shared" si="276"/>
        <v/>
      </c>
      <c r="L2996" s="105" t="str">
        <f t="shared" si="277"/>
        <v/>
      </c>
      <c r="M2996" s="105" t="str">
        <f>IF(Q2996="","",_xlfn.XLOOKUP(Q2996,立项!W:W,立项!H:H))</f>
        <v/>
      </c>
      <c r="N2996" s="109" t="str">
        <f t="shared" si="278"/>
        <v/>
      </c>
      <c r="O2996" s="109" t="str">
        <f t="shared" si="279"/>
        <v/>
      </c>
      <c r="P2996" s="110" t="str">
        <f t="shared" si="280"/>
        <v/>
      </c>
      <c r="Q2996" s="114" t="str">
        <f t="shared" si="281"/>
        <v/>
      </c>
      <c r="R2996" s="82"/>
      <c r="S2996" s="81"/>
      <c r="T2996" s="81"/>
      <c r="U2996" s="81"/>
    </row>
    <row r="2997" s="72" customFormat="1" customHeight="1" spans="2:21">
      <c r="B2997" s="73"/>
      <c r="C2997" s="74"/>
      <c r="D2997" s="74"/>
      <c r="E2997" s="74"/>
      <c r="F2997" s="75"/>
      <c r="G2997" s="76"/>
      <c r="H2997" s="77"/>
      <c r="I2997" s="108" t="str">
        <f>IF(B2997="","",_xlfn.XLOOKUP(N2997,#REF!,#REF!))</f>
        <v/>
      </c>
      <c r="J2997" s="105" t="str">
        <f>IF(B2997="","",_xlfn.XLOOKUP(N2997,#REF!,芝麻工资表!B:B))</f>
        <v/>
      </c>
      <c r="K2997" s="105" t="str">
        <f t="shared" si="276"/>
        <v/>
      </c>
      <c r="L2997" s="105" t="str">
        <f t="shared" si="277"/>
        <v/>
      </c>
      <c r="M2997" s="105" t="str">
        <f>IF(Q2997="","",_xlfn.XLOOKUP(Q2997,立项!W:W,立项!H:H))</f>
        <v/>
      </c>
      <c r="N2997" s="109" t="str">
        <f t="shared" si="278"/>
        <v/>
      </c>
      <c r="O2997" s="109" t="str">
        <f t="shared" si="279"/>
        <v/>
      </c>
      <c r="P2997" s="110" t="str">
        <f t="shared" si="280"/>
        <v/>
      </c>
      <c r="Q2997" s="114" t="str">
        <f t="shared" si="281"/>
        <v/>
      </c>
      <c r="R2997" s="82"/>
      <c r="S2997" s="81"/>
      <c r="T2997" s="81"/>
      <c r="U2997" s="81"/>
    </row>
    <row r="2998" s="72" customFormat="1" customHeight="1" spans="2:21">
      <c r="B2998" s="73"/>
      <c r="C2998" s="74"/>
      <c r="D2998" s="74"/>
      <c r="E2998" s="74"/>
      <c r="F2998" s="75"/>
      <c r="G2998" s="76"/>
      <c r="H2998" s="77"/>
      <c r="I2998" s="108" t="str">
        <f>IF(B2998="","",_xlfn.XLOOKUP(N2998,#REF!,#REF!))</f>
        <v/>
      </c>
      <c r="J2998" s="105" t="str">
        <f>IF(B2998="","",_xlfn.XLOOKUP(N2998,#REF!,芝麻工资表!B:B))</f>
        <v/>
      </c>
      <c r="K2998" s="105" t="str">
        <f t="shared" si="276"/>
        <v/>
      </c>
      <c r="L2998" s="105" t="str">
        <f t="shared" si="277"/>
        <v/>
      </c>
      <c r="M2998" s="105" t="str">
        <f>IF(Q2998="","",_xlfn.XLOOKUP(Q2998,立项!W:W,立项!H:H))</f>
        <v/>
      </c>
      <c r="N2998" s="109" t="str">
        <f t="shared" si="278"/>
        <v/>
      </c>
      <c r="O2998" s="109" t="str">
        <f t="shared" si="279"/>
        <v/>
      </c>
      <c r="P2998" s="110" t="str">
        <f t="shared" si="280"/>
        <v/>
      </c>
      <c r="Q2998" s="114" t="str">
        <f t="shared" si="281"/>
        <v/>
      </c>
      <c r="R2998" s="82"/>
      <c r="S2998" s="81"/>
      <c r="T2998" s="81"/>
      <c r="U2998" s="81"/>
    </row>
  </sheetData>
  <autoFilter ref="A1:U2998">
    <sortState ref="A1:U2998">
      <sortCondition ref="H1:H2998"/>
    </sortState>
    <extLst/>
  </autoFilter>
  <mergeCells count="1">
    <mergeCell ref="A1:A14"/>
  </mergeCells>
  <dataValidations count="6">
    <dataValidation type="list" showInputMessage="1" showErrorMessage="1" sqref="E2 E5 E8 E9 E20 E21 E22 E23 E24 E37 E38 E41 E42 E43 E44 E45 E46 E47 E48 E49 E50 E51 E52 E53 E54 E55 E56 E3:E4 E6:E7 E10:E11 E12:E19 E25:E27 E28:E36 E39:E40 E57:E58 E59:E2998 E11111:E1048576">
      <formula1>票据类型</formula1>
    </dataValidation>
    <dataValidation type="list" showInputMessage="1" showErrorMessage="1" sqref="G2 G20 G21 G22 G23 G10:G19">
      <formula1>"0%,1%,3%,6%,9%,13%"</formula1>
    </dataValidation>
    <dataValidation type="list" showInputMessage="1" showErrorMessage="1" sqref="G8 G9 G37 G38 G43 G47 G48 G49 G50 G51 G52 G53 G54 G55 G56 G57 G58 G3:G7 G24:G36 G39:G42 G44:G46 G59:G2998 G11111:G1048576">
      <formula1>税率</formula1>
    </dataValidation>
    <dataValidation type="list" showInputMessage="1" showErrorMessage="1" sqref="C10 C11 C12 C13 C24 C43 C47 C48 C49 C50 C51 C52 C53 C54 C55 C56 C57 C58 C2:C6 C7:C9 C14:C19 C20:C23 C25:C34 C35:C42 C44:C46 C59:C1048576">
      <formula1>应付供应商</formula1>
    </dataValidation>
    <dataValidation type="list" showInputMessage="1" showErrorMessage="1" sqref="B23 B2:B9 B10:B11 B12:B22 B24:B2998 B11111:B1048576">
      <formula1>应付编码</formula1>
    </dataValidation>
    <dataValidation type="list" showInputMessage="1" showErrorMessage="1" sqref="T2:T9 T10:T2998 T11111:T1048576">
      <formula1>审核状态</formula1>
    </dataValidation>
  </dataValidations>
  <pageMargins left="0.7" right="0.7" top="0.75" bottom="0.75" header="0.3" footer="0.3"/>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Y950"/>
  <sheetViews>
    <sheetView tabSelected="1" zoomScale="90" zoomScaleNormal="90" workbookViewId="0">
      <pane xSplit="8" ySplit="1" topLeftCell="I2" activePane="bottomRight" state="frozen"/>
      <selection/>
      <selection pane="topRight"/>
      <selection pane="bottomLeft"/>
      <selection pane="bottomRight" activeCell="L6" sqref="L6"/>
    </sheetView>
  </sheetViews>
  <sheetFormatPr defaultColWidth="8.16666666666667" defaultRowHeight="12"/>
  <cols>
    <col min="1" max="1" width="2.5" style="41" hidden="1" customWidth="1"/>
    <col min="2" max="2" width="6.25" style="41" hidden="1" customWidth="1"/>
    <col min="3" max="3" width="4.375" style="41" hidden="1" customWidth="1"/>
    <col min="4" max="4" width="6.25" style="41" hidden="1" customWidth="1"/>
    <col min="5" max="5" width="8.375" style="41" hidden="1" customWidth="1"/>
    <col min="6" max="6" width="9.375" style="42" hidden="1" customWidth="1"/>
    <col min="7" max="7" width="21.625" style="41" hidden="1" customWidth="1"/>
    <col min="8" max="8" width="6.625" style="41" customWidth="1"/>
    <col min="9" max="9" width="12" style="41" hidden="1" customWidth="1"/>
    <col min="10" max="11" width="10.125" style="41" hidden="1" customWidth="1"/>
    <col min="12" max="12" width="9.375" style="41" customWidth="1"/>
    <col min="13" max="14" width="9.375" style="41" hidden="1" customWidth="1"/>
    <col min="15" max="15" width="8.125" style="41" hidden="1" customWidth="1"/>
    <col min="16" max="16" width="8.875" style="41" hidden="1" customWidth="1"/>
    <col min="17" max="17" width="8.375" style="41" hidden="1" customWidth="1"/>
    <col min="18" max="18" width="8.125" style="41" hidden="1" customWidth="1"/>
    <col min="19" max="21" width="8.375" style="41" hidden="1" customWidth="1"/>
    <col min="22" max="22" width="6.25" style="41" hidden="1" customWidth="1"/>
    <col min="23" max="23" width="8.375" style="41" customWidth="1"/>
    <col min="24" max="25" width="5.75" style="41" customWidth="1"/>
    <col min="26" max="26" width="8.375" style="41" customWidth="1"/>
    <col min="27" max="27" width="5.75" style="41" customWidth="1"/>
    <col min="28" max="28" width="8.375" style="41" customWidth="1"/>
    <col min="29" max="29" width="11.875" style="41" customWidth="1"/>
    <col min="30" max="30" width="8.375" style="41" customWidth="1"/>
    <col min="31" max="31" width="8.125" style="41" hidden="1" customWidth="1"/>
    <col min="32" max="32" width="11.875" style="41" hidden="1" customWidth="1"/>
    <col min="33" max="35" width="6.25" style="41" hidden="1" customWidth="1"/>
    <col min="36" max="36" width="10" style="43" customWidth="1"/>
    <col min="37" max="37" width="6.625" style="43" customWidth="1"/>
    <col min="38" max="38" width="6.25" style="43" customWidth="1"/>
    <col min="39" max="40" width="6.625" style="43" customWidth="1"/>
    <col min="41" max="41" width="6.25" style="43" customWidth="1"/>
    <col min="42" max="42" width="8.875" style="43" customWidth="1"/>
    <col min="43" max="43" width="7" style="43" customWidth="1"/>
    <col min="44" max="46" width="8.875" style="43" customWidth="1"/>
    <col min="47" max="47" width="5.125" style="43" customWidth="1"/>
    <col min="48" max="48" width="17.875" style="41" customWidth="1"/>
    <col min="49" max="49" width="11.125" style="41" customWidth="1"/>
    <col min="50" max="50" width="8.875" style="41" customWidth="1"/>
    <col min="51" max="51" width="19.875" style="41" customWidth="1"/>
    <col min="52" max="16384" width="8.16666666666667" style="43"/>
  </cols>
  <sheetData>
    <row r="1" s="39" customFormat="1" ht="48" spans="1:51">
      <c r="A1" s="44" t="s">
        <v>0</v>
      </c>
      <c r="B1" s="45" t="s">
        <v>1421</v>
      </c>
      <c r="C1" s="45" t="s">
        <v>2481</v>
      </c>
      <c r="D1" s="45" t="s">
        <v>2482</v>
      </c>
      <c r="E1" s="45" t="s">
        <v>293</v>
      </c>
      <c r="F1" s="45" t="s">
        <v>2483</v>
      </c>
      <c r="G1" s="45" t="s">
        <v>227</v>
      </c>
      <c r="H1" s="45" t="s">
        <v>2484</v>
      </c>
      <c r="I1" s="45" t="s">
        <v>1424</v>
      </c>
      <c r="J1" s="45" t="s">
        <v>216</v>
      </c>
      <c r="K1" s="45" t="s">
        <v>218</v>
      </c>
      <c r="L1" s="52" t="s">
        <v>2485</v>
      </c>
      <c r="M1" s="53" t="s">
        <v>2486</v>
      </c>
      <c r="N1" s="18" t="s">
        <v>2487</v>
      </c>
      <c r="O1" s="53" t="s">
        <v>2488</v>
      </c>
      <c r="P1" s="54" t="s">
        <v>2489</v>
      </c>
      <c r="Q1" s="18" t="s">
        <v>2490</v>
      </c>
      <c r="R1" s="18" t="s">
        <v>2491</v>
      </c>
      <c r="S1" s="18" t="s">
        <v>2492</v>
      </c>
      <c r="T1" s="61" t="s">
        <v>2493</v>
      </c>
      <c r="U1" s="61" t="s">
        <v>2494</v>
      </c>
      <c r="V1" s="61" t="s">
        <v>2495</v>
      </c>
      <c r="W1" s="61" t="s">
        <v>2496</v>
      </c>
      <c r="X1" s="61" t="s">
        <v>2497</v>
      </c>
      <c r="Y1" s="61" t="s">
        <v>2498</v>
      </c>
      <c r="Z1" s="61" t="s">
        <v>2499</v>
      </c>
      <c r="AA1" s="61" t="s">
        <v>2500</v>
      </c>
      <c r="AB1" s="61" t="s">
        <v>2501</v>
      </c>
      <c r="AC1" s="61" t="s">
        <v>2502</v>
      </c>
      <c r="AD1" s="61" t="s">
        <v>2503</v>
      </c>
      <c r="AE1" s="61" t="s">
        <v>2504</v>
      </c>
      <c r="AF1" s="61" t="s">
        <v>2505</v>
      </c>
      <c r="AG1" s="61" t="s">
        <v>2506</v>
      </c>
      <c r="AH1" s="61" t="s">
        <v>2507</v>
      </c>
      <c r="AI1" s="61" t="s">
        <v>2508</v>
      </c>
      <c r="AJ1" s="61" t="s">
        <v>2509</v>
      </c>
      <c r="AK1" s="61" t="s">
        <v>175</v>
      </c>
      <c r="AL1" s="61" t="s">
        <v>2510</v>
      </c>
      <c r="AM1" s="61" t="s">
        <v>2511</v>
      </c>
      <c r="AN1" s="61" t="s">
        <v>2512</v>
      </c>
      <c r="AO1" s="61" t="s">
        <v>2513</v>
      </c>
      <c r="AP1" s="65" t="s">
        <v>2514</v>
      </c>
      <c r="AQ1" s="65" t="s">
        <v>2515</v>
      </c>
      <c r="AR1" s="65" t="s">
        <v>2516</v>
      </c>
      <c r="AS1" s="65" t="s">
        <v>2517</v>
      </c>
      <c r="AT1" s="65" t="s">
        <v>2518</v>
      </c>
      <c r="AU1" s="65" t="s">
        <v>1429</v>
      </c>
      <c r="AV1" s="54" t="s">
        <v>2519</v>
      </c>
      <c r="AW1" s="54" t="s">
        <v>2520</v>
      </c>
      <c r="AX1" s="54" t="s">
        <v>2521</v>
      </c>
      <c r="AY1" s="68" t="s">
        <v>2522</v>
      </c>
    </row>
    <row r="2" s="40" customFormat="1" ht="24" spans="1:51">
      <c r="A2" s="46"/>
      <c r="B2" s="47" t="s">
        <v>420</v>
      </c>
      <c r="C2" s="47" t="s">
        <v>389</v>
      </c>
      <c r="D2" s="47" t="s">
        <v>404</v>
      </c>
      <c r="E2" s="9" t="s">
        <v>120</v>
      </c>
      <c r="F2" s="48" t="s">
        <v>2523</v>
      </c>
      <c r="G2" s="49" t="s">
        <v>2524</v>
      </c>
      <c r="H2" s="9" t="s">
        <v>445</v>
      </c>
      <c r="I2" s="55" t="s">
        <v>2525</v>
      </c>
      <c r="J2" s="56">
        <v>45323</v>
      </c>
      <c r="K2" s="56">
        <v>45351</v>
      </c>
      <c r="L2" s="49">
        <f>AR2</f>
        <v>3971.83</v>
      </c>
      <c r="M2" s="57" t="s">
        <v>2526</v>
      </c>
      <c r="N2" s="57" t="s">
        <v>2526</v>
      </c>
      <c r="O2" s="57" t="s">
        <v>1978</v>
      </c>
      <c r="P2" s="58">
        <v>2200</v>
      </c>
      <c r="Q2" s="58">
        <v>1400</v>
      </c>
      <c r="R2" s="58">
        <v>0</v>
      </c>
      <c r="S2" s="58">
        <v>2400</v>
      </c>
      <c r="T2" s="58">
        <v>1000</v>
      </c>
      <c r="U2" s="58">
        <v>0</v>
      </c>
      <c r="V2" s="58">
        <v>0</v>
      </c>
      <c r="W2" s="58">
        <f>SUM(P2:V2)</f>
        <v>7000</v>
      </c>
      <c r="X2" s="62">
        <v>21.75</v>
      </c>
      <c r="Y2" s="63">
        <v>4</v>
      </c>
      <c r="Z2" s="63">
        <f>ROUND((W2-Q2)/X2*Y2,2)</f>
        <v>1029.89</v>
      </c>
      <c r="AA2" s="58">
        <v>0</v>
      </c>
      <c r="AB2" s="63">
        <f>应发应扣!F2</f>
        <v>1320</v>
      </c>
      <c r="AC2" s="63" t="str">
        <f>应发应扣!G2</f>
        <v>公积金自理</v>
      </c>
      <c r="AD2" s="58">
        <f>W2-Z2-AA2-AB2</f>
        <v>4650.11</v>
      </c>
      <c r="AE2" s="58">
        <v>0</v>
      </c>
      <c r="AF2" s="58"/>
      <c r="AG2" s="58">
        <v>0</v>
      </c>
      <c r="AH2" s="58">
        <v>0</v>
      </c>
      <c r="AI2" s="58"/>
      <c r="AJ2" s="58">
        <f>AE2+AD2+AG2+AH2</f>
        <v>4650.11</v>
      </c>
      <c r="AK2" s="63">
        <v>0</v>
      </c>
      <c r="AL2" s="64">
        <v>0</v>
      </c>
      <c r="AM2" s="12">
        <v>516.48</v>
      </c>
      <c r="AN2" s="12">
        <v>129.52</v>
      </c>
      <c r="AO2" s="12">
        <v>32.28</v>
      </c>
      <c r="AP2" s="22">
        <v>678.28</v>
      </c>
      <c r="AQ2" s="64"/>
      <c r="AR2" s="58">
        <f>AJ2-AK2-AL2-AP2+AQ2</f>
        <v>3971.83</v>
      </c>
      <c r="AS2" s="66" t="s">
        <v>389</v>
      </c>
      <c r="AT2" s="66" t="s">
        <v>389</v>
      </c>
      <c r="AU2" s="66"/>
      <c r="AV2" s="67" t="s">
        <v>2527</v>
      </c>
      <c r="AW2" s="9">
        <v>15321577428</v>
      </c>
      <c r="AX2" s="9" t="s">
        <v>2528</v>
      </c>
      <c r="AY2" s="69" t="s">
        <v>2529</v>
      </c>
    </row>
    <row r="3" s="40" customFormat="1" ht="24" spans="1:51">
      <c r="A3" s="46"/>
      <c r="B3" s="47" t="s">
        <v>420</v>
      </c>
      <c r="C3" s="47" t="s">
        <v>389</v>
      </c>
      <c r="D3" s="47" t="s">
        <v>404</v>
      </c>
      <c r="E3" s="9" t="s">
        <v>120</v>
      </c>
      <c r="F3" s="48" t="s">
        <v>2523</v>
      </c>
      <c r="G3" s="49" t="s">
        <v>2524</v>
      </c>
      <c r="H3" s="9" t="s">
        <v>2530</v>
      </c>
      <c r="I3" s="55" t="s">
        <v>2525</v>
      </c>
      <c r="J3" s="56">
        <v>45323</v>
      </c>
      <c r="K3" s="56">
        <v>45351</v>
      </c>
      <c r="L3" s="49">
        <f>AR3</f>
        <v>4446.61</v>
      </c>
      <c r="M3" s="57" t="s">
        <v>2531</v>
      </c>
      <c r="N3" s="57" t="s">
        <v>2531</v>
      </c>
      <c r="O3" s="57" t="s">
        <v>1978</v>
      </c>
      <c r="P3" s="58">
        <v>2200</v>
      </c>
      <c r="Q3" s="58">
        <v>1600</v>
      </c>
      <c r="R3" s="58">
        <v>0</v>
      </c>
      <c r="S3" s="58">
        <v>3200</v>
      </c>
      <c r="T3" s="58">
        <v>1000</v>
      </c>
      <c r="U3" s="58">
        <v>0</v>
      </c>
      <c r="V3" s="58">
        <v>0</v>
      </c>
      <c r="W3" s="58">
        <f>SUM(P3:V3)</f>
        <v>8000</v>
      </c>
      <c r="X3" s="62">
        <v>21.75</v>
      </c>
      <c r="Y3" s="63">
        <v>4</v>
      </c>
      <c r="Z3" s="63">
        <f>ROUND((W3-Q3)/X3*Y3,2)</f>
        <v>1177.01</v>
      </c>
      <c r="AA3" s="58">
        <v>0</v>
      </c>
      <c r="AB3" s="63">
        <f>应发应扣!F3</f>
        <v>1698.1</v>
      </c>
      <c r="AC3" s="63" t="str">
        <f>应发应扣!G3</f>
        <v>社保自理</v>
      </c>
      <c r="AD3" s="58">
        <f>W3-Z3-AA3-AB3</f>
        <v>5124.89</v>
      </c>
      <c r="AE3" s="58">
        <v>0</v>
      </c>
      <c r="AF3" s="58"/>
      <c r="AG3" s="58">
        <v>0</v>
      </c>
      <c r="AH3" s="58">
        <v>0</v>
      </c>
      <c r="AI3" s="58"/>
      <c r="AJ3" s="58">
        <f>AE3+AD3+AG3+AH3</f>
        <v>5124.89</v>
      </c>
      <c r="AK3" s="63">
        <v>0</v>
      </c>
      <c r="AL3" s="64">
        <v>0</v>
      </c>
      <c r="AM3" s="12">
        <v>516.48</v>
      </c>
      <c r="AN3" s="12">
        <v>129.52</v>
      </c>
      <c r="AO3" s="12">
        <v>32.28</v>
      </c>
      <c r="AP3" s="22">
        <f>SUM(AL3:AO3)</f>
        <v>678.28</v>
      </c>
      <c r="AQ3" s="64"/>
      <c r="AR3" s="58">
        <f>AJ3-AK3-AL3-AP3+AQ3</f>
        <v>4446.61</v>
      </c>
      <c r="AS3" s="66" t="s">
        <v>389</v>
      </c>
      <c r="AT3" s="66" t="s">
        <v>389</v>
      </c>
      <c r="AU3" s="66"/>
      <c r="AV3" s="67" t="s">
        <v>2532</v>
      </c>
      <c r="AW3" s="9">
        <v>15652065622</v>
      </c>
      <c r="AX3" s="9" t="s">
        <v>2528</v>
      </c>
      <c r="AY3" s="363" t="s">
        <v>2533</v>
      </c>
    </row>
    <row r="4" s="40" customFormat="1" ht="24" spans="1:51">
      <c r="A4" s="46"/>
      <c r="B4" s="47" t="s">
        <v>420</v>
      </c>
      <c r="C4" s="47" t="s">
        <v>389</v>
      </c>
      <c r="D4" s="47" t="s">
        <v>404</v>
      </c>
      <c r="E4" s="9" t="s">
        <v>120</v>
      </c>
      <c r="F4" s="48" t="s">
        <v>2523</v>
      </c>
      <c r="G4" s="49" t="s">
        <v>2524</v>
      </c>
      <c r="H4" s="9" t="s">
        <v>447</v>
      </c>
      <c r="I4" s="55" t="s">
        <v>2525</v>
      </c>
      <c r="J4" s="56">
        <v>45323</v>
      </c>
      <c r="K4" s="56">
        <v>45351</v>
      </c>
      <c r="L4" s="49">
        <f>AR4</f>
        <v>5312.07</v>
      </c>
      <c r="M4" s="57" t="s">
        <v>2534</v>
      </c>
      <c r="N4" s="57" t="s">
        <v>2534</v>
      </c>
      <c r="O4" s="57" t="s">
        <v>1978</v>
      </c>
      <c r="P4" s="58">
        <v>2200</v>
      </c>
      <c r="Q4" s="58">
        <v>600</v>
      </c>
      <c r="R4" s="58">
        <v>0</v>
      </c>
      <c r="S4" s="58">
        <v>1700</v>
      </c>
      <c r="T4" s="58">
        <v>500</v>
      </c>
      <c r="U4" s="58">
        <v>1000</v>
      </c>
      <c r="V4" s="58">
        <v>0</v>
      </c>
      <c r="W4" s="58">
        <f>SUM(P4:V4)</f>
        <v>6000</v>
      </c>
      <c r="X4" s="62">
        <v>21.75</v>
      </c>
      <c r="Y4" s="58">
        <v>0</v>
      </c>
      <c r="Z4" s="58">
        <f>ROUND((W4-Q4)/X4*Y4,2)</f>
        <v>0</v>
      </c>
      <c r="AA4" s="58">
        <v>0</v>
      </c>
      <c r="AB4" s="58">
        <f>应发应扣!F4</f>
        <v>0</v>
      </c>
      <c r="AC4" s="58">
        <f>应发应扣!G4</f>
        <v>0</v>
      </c>
      <c r="AD4" s="58">
        <f>W4-Z4-AA4-AB4</f>
        <v>6000</v>
      </c>
      <c r="AE4" s="58">
        <v>0</v>
      </c>
      <c r="AF4" s="58"/>
      <c r="AG4" s="58">
        <v>0</v>
      </c>
      <c r="AH4" s="58">
        <v>0</v>
      </c>
      <c r="AI4" s="58"/>
      <c r="AJ4" s="58">
        <f>AE4+AD4+AG4+AH4</f>
        <v>6000</v>
      </c>
      <c r="AK4" s="63">
        <v>9.65</v>
      </c>
      <c r="AL4" s="64">
        <v>0</v>
      </c>
      <c r="AM4" s="12">
        <v>516.48</v>
      </c>
      <c r="AN4" s="12">
        <v>129.52</v>
      </c>
      <c r="AO4" s="12">
        <v>32.28</v>
      </c>
      <c r="AP4" s="22">
        <f>SUM(AL4:AO4)</f>
        <v>678.28</v>
      </c>
      <c r="AQ4" s="64"/>
      <c r="AR4" s="58">
        <f>AJ4-AK4-AL4-AP4+AQ4</f>
        <v>5312.07</v>
      </c>
      <c r="AS4" s="66" t="s">
        <v>389</v>
      </c>
      <c r="AT4" s="66" t="s">
        <v>389</v>
      </c>
      <c r="AU4" s="66"/>
      <c r="AV4" s="67" t="s">
        <v>2535</v>
      </c>
      <c r="AW4" s="9">
        <v>15901289737</v>
      </c>
      <c r="AX4" s="9" t="s">
        <v>2528</v>
      </c>
      <c r="AY4" s="69" t="s">
        <v>2536</v>
      </c>
    </row>
    <row r="5" ht="37" customHeight="1" spans="1:51">
      <c r="A5" s="50"/>
      <c r="B5" s="50"/>
      <c r="C5" s="50"/>
      <c r="D5" s="50"/>
      <c r="E5" s="50"/>
      <c r="F5" s="47"/>
      <c r="G5" s="50"/>
      <c r="H5" s="50"/>
      <c r="I5" s="50"/>
      <c r="J5" s="50"/>
      <c r="K5" s="50"/>
      <c r="L5" s="59">
        <f>SUM(L2:L4)</f>
        <v>13730.51</v>
      </c>
      <c r="M5" s="50"/>
      <c r="N5" s="50"/>
      <c r="O5" s="50"/>
      <c r="P5" s="50"/>
      <c r="Q5" s="50"/>
      <c r="R5" s="50"/>
      <c r="S5" s="50"/>
      <c r="T5" s="50"/>
      <c r="U5" s="50"/>
      <c r="V5" s="50"/>
      <c r="W5" s="50"/>
      <c r="X5" s="50"/>
      <c r="Y5" s="50"/>
      <c r="Z5" s="50"/>
      <c r="AA5" s="50"/>
      <c r="AB5" s="50"/>
      <c r="AC5" s="50"/>
      <c r="AD5" s="50"/>
      <c r="AE5" s="50"/>
      <c r="AF5" s="50"/>
      <c r="AG5" s="50"/>
      <c r="AH5" s="50"/>
      <c r="AI5" s="50"/>
      <c r="AJ5" s="12"/>
      <c r="AK5" s="12"/>
      <c r="AL5" s="12"/>
      <c r="AM5" s="12"/>
      <c r="AN5" s="12"/>
      <c r="AO5" s="12"/>
      <c r="AP5" s="12"/>
      <c r="AQ5" s="12"/>
      <c r="AR5" s="12">
        <f>SUM(AR2:AR4)</f>
        <v>13730.51</v>
      </c>
      <c r="AS5" s="12"/>
      <c r="AT5" s="12"/>
      <c r="AU5" s="12"/>
      <c r="AV5" s="50"/>
      <c r="AW5" s="50"/>
      <c r="AX5" s="50"/>
      <c r="AY5" s="50"/>
    </row>
    <row r="6" spans="6:6">
      <c r="F6" s="51"/>
    </row>
    <row r="7" ht="14.25" spans="6:49">
      <c r="F7" s="51"/>
      <c r="AW7" s="70"/>
    </row>
    <row r="8" spans="6:44">
      <c r="F8" s="51"/>
      <c r="AR8" s="60"/>
    </row>
    <row r="9" spans="6:6">
      <c r="F9" s="51"/>
    </row>
    <row r="10" spans="6:12">
      <c r="F10" s="51"/>
      <c r="L10" s="60"/>
    </row>
    <row r="11" spans="6:6">
      <c r="F11" s="51"/>
    </row>
    <row r="12" spans="6:6">
      <c r="F12" s="51"/>
    </row>
    <row r="13" spans="6:6">
      <c r="F13" s="51"/>
    </row>
    <row r="14" spans="6:6">
      <c r="F14" s="51"/>
    </row>
    <row r="15" spans="6:6">
      <c r="F15" s="51"/>
    </row>
    <row r="16" spans="6:6">
      <c r="F16" s="51"/>
    </row>
    <row r="17" spans="6:6">
      <c r="F17" s="51"/>
    </row>
    <row r="18" spans="6:6">
      <c r="F18" s="51"/>
    </row>
    <row r="19" spans="6:6">
      <c r="F19" s="51"/>
    </row>
    <row r="20" spans="6:6">
      <c r="F20" s="51"/>
    </row>
    <row r="21" spans="6:6">
      <c r="F21" s="51"/>
    </row>
    <row r="22" spans="6:6">
      <c r="F22" s="51"/>
    </row>
    <row r="23" spans="6:6">
      <c r="F23" s="51"/>
    </row>
    <row r="24" spans="6:6">
      <c r="F24" s="51"/>
    </row>
    <row r="25" spans="6:6">
      <c r="F25" s="51"/>
    </row>
    <row r="26" spans="6:6">
      <c r="F26" s="51"/>
    </row>
    <row r="27" spans="6:6">
      <c r="F27" s="51"/>
    </row>
    <row r="28" spans="6:6">
      <c r="F28" s="51"/>
    </row>
    <row r="29" spans="6:6">
      <c r="F29" s="51"/>
    </row>
    <row r="30" spans="6:6">
      <c r="F30" s="51"/>
    </row>
    <row r="31" spans="6:6">
      <c r="F31" s="51"/>
    </row>
    <row r="32" spans="6:6">
      <c r="F32" s="51"/>
    </row>
    <row r="33" spans="6:6">
      <c r="F33" s="51"/>
    </row>
    <row r="34" spans="6:6">
      <c r="F34" s="51"/>
    </row>
    <row r="35" spans="6:6">
      <c r="F35" s="51"/>
    </row>
    <row r="36" spans="6:6">
      <c r="F36" s="51"/>
    </row>
    <row r="37" spans="6:6">
      <c r="F37" s="51"/>
    </row>
    <row r="38" spans="6:6">
      <c r="F38" s="51"/>
    </row>
    <row r="39" spans="6:6">
      <c r="F39" s="51"/>
    </row>
    <row r="40" spans="6:6">
      <c r="F40" s="51"/>
    </row>
    <row r="41" spans="6:6">
      <c r="F41" s="51"/>
    </row>
    <row r="42" spans="6:6">
      <c r="F42" s="51"/>
    </row>
    <row r="43" spans="6:6">
      <c r="F43" s="51"/>
    </row>
    <row r="44" spans="6:6">
      <c r="F44" s="51"/>
    </row>
    <row r="45" spans="6:6">
      <c r="F45" s="51"/>
    </row>
    <row r="46" spans="6:6">
      <c r="F46" s="51"/>
    </row>
    <row r="47" spans="6:6">
      <c r="F47" s="51"/>
    </row>
    <row r="48" spans="6:6">
      <c r="F48" s="51"/>
    </row>
    <row r="49" spans="6:6">
      <c r="F49" s="51"/>
    </row>
    <row r="50" spans="6:6">
      <c r="F50" s="51"/>
    </row>
    <row r="51" spans="6:6">
      <c r="F51" s="51"/>
    </row>
    <row r="52" spans="6:6">
      <c r="F52" s="51"/>
    </row>
    <row r="53" spans="6:6">
      <c r="F53" s="51"/>
    </row>
    <row r="54" spans="6:6">
      <c r="F54" s="51"/>
    </row>
    <row r="55" spans="6:6">
      <c r="F55" s="51"/>
    </row>
    <row r="56" spans="6:6">
      <c r="F56" s="51"/>
    </row>
    <row r="57" spans="6:6">
      <c r="F57" s="51"/>
    </row>
    <row r="58" spans="6:6">
      <c r="F58" s="51"/>
    </row>
    <row r="59" spans="6:6">
      <c r="F59" s="51"/>
    </row>
    <row r="60" spans="6:6">
      <c r="F60" s="51"/>
    </row>
    <row r="61" spans="6:6">
      <c r="F61" s="51"/>
    </row>
    <row r="62" spans="6:6">
      <c r="F62" s="51"/>
    </row>
    <row r="63" spans="6:6">
      <c r="F63" s="51"/>
    </row>
    <row r="64" spans="6:6">
      <c r="F64" s="51"/>
    </row>
    <row r="65" spans="6:6">
      <c r="F65" s="51"/>
    </row>
    <row r="66" spans="6:6">
      <c r="F66" s="51"/>
    </row>
    <row r="67" spans="6:6">
      <c r="F67" s="51"/>
    </row>
    <row r="68" spans="6:6">
      <c r="F68" s="51"/>
    </row>
    <row r="69" spans="6:6">
      <c r="F69" s="51"/>
    </row>
    <row r="70" spans="6:6">
      <c r="F70" s="51"/>
    </row>
    <row r="71" spans="6:6">
      <c r="F71" s="51"/>
    </row>
    <row r="72" spans="6:6">
      <c r="F72" s="51"/>
    </row>
    <row r="73" spans="6:6">
      <c r="F73" s="51"/>
    </row>
    <row r="74" spans="6:6">
      <c r="F74" s="51"/>
    </row>
    <row r="75" spans="6:6">
      <c r="F75" s="51"/>
    </row>
    <row r="76" spans="6:6">
      <c r="F76" s="51"/>
    </row>
    <row r="77" spans="6:6">
      <c r="F77" s="51"/>
    </row>
    <row r="78" spans="6:6">
      <c r="F78" s="51"/>
    </row>
    <row r="79" spans="6:6">
      <c r="F79" s="51"/>
    </row>
    <row r="80" spans="6:6">
      <c r="F80" s="51"/>
    </row>
    <row r="81" spans="6:6">
      <c r="F81" s="51"/>
    </row>
    <row r="82" spans="6:6">
      <c r="F82" s="51"/>
    </row>
    <row r="83" spans="6:6">
      <c r="F83" s="51"/>
    </row>
    <row r="84" spans="6:6">
      <c r="F84" s="51"/>
    </row>
    <row r="85" spans="6:6">
      <c r="F85" s="51"/>
    </row>
    <row r="86" spans="6:6">
      <c r="F86" s="51"/>
    </row>
    <row r="87" spans="6:6">
      <c r="F87" s="51"/>
    </row>
    <row r="88" spans="6:6">
      <c r="F88" s="51"/>
    </row>
    <row r="89" spans="6:6">
      <c r="F89" s="51"/>
    </row>
    <row r="90" spans="6:6">
      <c r="F90" s="51"/>
    </row>
    <row r="91" spans="6:6">
      <c r="F91" s="51"/>
    </row>
    <row r="92" spans="6:6">
      <c r="F92" s="51"/>
    </row>
    <row r="93" spans="6:6">
      <c r="F93" s="51"/>
    </row>
    <row r="94" spans="6:6">
      <c r="F94" s="51"/>
    </row>
    <row r="95" spans="6:6">
      <c r="F95" s="51"/>
    </row>
    <row r="96" spans="6:6">
      <c r="F96" s="51"/>
    </row>
    <row r="97" spans="6:6">
      <c r="F97" s="51"/>
    </row>
    <row r="98" spans="6:6">
      <c r="F98" s="51"/>
    </row>
    <row r="99" spans="6:6">
      <c r="F99" s="51"/>
    </row>
    <row r="100" spans="6:6">
      <c r="F100" s="51"/>
    </row>
    <row r="101" spans="6:6">
      <c r="F101" s="51"/>
    </row>
    <row r="102" spans="6:6">
      <c r="F102" s="51"/>
    </row>
    <row r="103" spans="6:6">
      <c r="F103" s="51"/>
    </row>
    <row r="104" spans="6:6">
      <c r="F104" s="51"/>
    </row>
    <row r="105" spans="6:6">
      <c r="F105" s="51"/>
    </row>
    <row r="106" spans="6:6">
      <c r="F106" s="51"/>
    </row>
    <row r="107" spans="6:6">
      <c r="F107" s="51"/>
    </row>
    <row r="108" spans="6:6">
      <c r="F108" s="51"/>
    </row>
    <row r="109" spans="6:6">
      <c r="F109" s="51"/>
    </row>
    <row r="110" spans="6:6">
      <c r="F110" s="51"/>
    </row>
    <row r="111" spans="6:6">
      <c r="F111" s="51"/>
    </row>
    <row r="112" spans="6:6">
      <c r="F112" s="51"/>
    </row>
    <row r="113" spans="6:6">
      <c r="F113" s="51"/>
    </row>
    <row r="114" spans="6:6">
      <c r="F114" s="51"/>
    </row>
    <row r="115" spans="6:6">
      <c r="F115" s="51"/>
    </row>
    <row r="116" spans="6:6">
      <c r="F116" s="51"/>
    </row>
    <row r="117" spans="6:6">
      <c r="F117" s="51"/>
    </row>
    <row r="118" spans="6:6">
      <c r="F118" s="51"/>
    </row>
    <row r="119" spans="6:6">
      <c r="F119" s="51"/>
    </row>
    <row r="120" spans="6:6">
      <c r="F120" s="51"/>
    </row>
    <row r="121" spans="6:6">
      <c r="F121" s="51"/>
    </row>
    <row r="122" spans="6:6">
      <c r="F122" s="51"/>
    </row>
    <row r="123" spans="6:6">
      <c r="F123" s="51"/>
    </row>
    <row r="124" spans="6:6">
      <c r="F124" s="51"/>
    </row>
    <row r="125" spans="6:6">
      <c r="F125" s="51"/>
    </row>
    <row r="126" spans="6:6">
      <c r="F126" s="51"/>
    </row>
    <row r="127" spans="6:6">
      <c r="F127" s="51"/>
    </row>
    <row r="128" spans="6:6">
      <c r="F128" s="51"/>
    </row>
    <row r="129" spans="6:6">
      <c r="F129" s="51"/>
    </row>
    <row r="130" spans="6:6">
      <c r="F130" s="51"/>
    </row>
    <row r="131" spans="6:6">
      <c r="F131" s="51"/>
    </row>
    <row r="132" spans="6:6">
      <c r="F132" s="51"/>
    </row>
    <row r="133" spans="6:6">
      <c r="F133" s="51"/>
    </row>
    <row r="134" spans="6:6">
      <c r="F134" s="51"/>
    </row>
    <row r="135" spans="6:6">
      <c r="F135" s="51"/>
    </row>
    <row r="136" spans="6:6">
      <c r="F136" s="51"/>
    </row>
    <row r="137" spans="6:6">
      <c r="F137" s="51"/>
    </row>
    <row r="138" spans="6:6">
      <c r="F138" s="51"/>
    </row>
    <row r="139" spans="6:6">
      <c r="F139" s="51"/>
    </row>
    <row r="140" spans="6:6">
      <c r="F140" s="51"/>
    </row>
    <row r="141" spans="6:6">
      <c r="F141" s="51"/>
    </row>
    <row r="142" spans="6:6">
      <c r="F142" s="51"/>
    </row>
    <row r="143" spans="6:6">
      <c r="F143" s="51"/>
    </row>
    <row r="144" spans="6:6">
      <c r="F144" s="51"/>
    </row>
    <row r="145" spans="6:6">
      <c r="F145" s="51"/>
    </row>
    <row r="146" spans="6:6">
      <c r="F146" s="51"/>
    </row>
    <row r="147" spans="6:6">
      <c r="F147" s="51"/>
    </row>
    <row r="148" spans="6:6">
      <c r="F148" s="51"/>
    </row>
    <row r="149" spans="6:6">
      <c r="F149" s="51"/>
    </row>
    <row r="150" spans="6:6">
      <c r="F150" s="51"/>
    </row>
    <row r="151" spans="6:6">
      <c r="F151" s="51"/>
    </row>
    <row r="152" spans="6:6">
      <c r="F152" s="51"/>
    </row>
    <row r="153" spans="6:6">
      <c r="F153" s="51"/>
    </row>
    <row r="154" spans="6:6">
      <c r="F154" s="51"/>
    </row>
    <row r="155" spans="6:6">
      <c r="F155" s="51"/>
    </row>
    <row r="156" spans="6:6">
      <c r="F156" s="51"/>
    </row>
    <row r="157" spans="6:6">
      <c r="F157" s="51"/>
    </row>
    <row r="158" spans="6:6">
      <c r="F158" s="51"/>
    </row>
    <row r="159" spans="6:6">
      <c r="F159" s="51"/>
    </row>
    <row r="160" spans="6:6">
      <c r="F160" s="51"/>
    </row>
    <row r="161" spans="6:6">
      <c r="F161" s="51"/>
    </row>
    <row r="162" spans="6:6">
      <c r="F162" s="51"/>
    </row>
    <row r="163" spans="6:6">
      <c r="F163" s="51"/>
    </row>
    <row r="164" spans="6:6">
      <c r="F164" s="51"/>
    </row>
    <row r="165" spans="6:6">
      <c r="F165" s="51"/>
    </row>
    <row r="166" spans="6:6">
      <c r="F166" s="51"/>
    </row>
    <row r="167" spans="6:6">
      <c r="F167" s="51"/>
    </row>
    <row r="168" spans="6:6">
      <c r="F168" s="51"/>
    </row>
    <row r="169" spans="6:6">
      <c r="F169" s="51"/>
    </row>
    <row r="170" spans="6:6">
      <c r="F170" s="51"/>
    </row>
    <row r="171" spans="6:6">
      <c r="F171" s="51"/>
    </row>
    <row r="172" spans="6:6">
      <c r="F172" s="51"/>
    </row>
    <row r="173" spans="6:6">
      <c r="F173" s="51"/>
    </row>
    <row r="174" spans="6:6">
      <c r="F174" s="51"/>
    </row>
    <row r="175" spans="6:6">
      <c r="F175" s="51"/>
    </row>
    <row r="176" spans="6:6">
      <c r="F176" s="51"/>
    </row>
    <row r="177" spans="6:6">
      <c r="F177" s="51"/>
    </row>
    <row r="178" spans="6:6">
      <c r="F178" s="51"/>
    </row>
    <row r="179" spans="6:6">
      <c r="F179" s="51"/>
    </row>
    <row r="180" spans="6:6">
      <c r="F180" s="51"/>
    </row>
    <row r="181" spans="6:6">
      <c r="F181" s="51"/>
    </row>
    <row r="182" spans="6:6">
      <c r="F182" s="51"/>
    </row>
    <row r="183" spans="6:6">
      <c r="F183" s="51"/>
    </row>
    <row r="184" spans="6:6">
      <c r="F184" s="51"/>
    </row>
    <row r="185" spans="6:6">
      <c r="F185" s="51"/>
    </row>
    <row r="186" spans="6:6">
      <c r="F186" s="51"/>
    </row>
    <row r="187" spans="6:6">
      <c r="F187" s="51"/>
    </row>
    <row r="188" spans="6:6">
      <c r="F188" s="51"/>
    </row>
    <row r="189" spans="6:6">
      <c r="F189" s="51"/>
    </row>
    <row r="190" spans="6:6">
      <c r="F190" s="51"/>
    </row>
    <row r="191" spans="6:6">
      <c r="F191" s="51"/>
    </row>
    <row r="192" spans="6:6">
      <c r="F192" s="51"/>
    </row>
    <row r="193" spans="6:6">
      <c r="F193" s="51"/>
    </row>
    <row r="194" spans="6:6">
      <c r="F194" s="51"/>
    </row>
    <row r="195" spans="6:6">
      <c r="F195" s="51"/>
    </row>
    <row r="196" spans="6:6">
      <c r="F196" s="51"/>
    </row>
    <row r="197" spans="6:6">
      <c r="F197" s="51"/>
    </row>
    <row r="198" spans="6:6">
      <c r="F198" s="51"/>
    </row>
    <row r="199" spans="6:6">
      <c r="F199" s="51"/>
    </row>
    <row r="200" spans="6:6">
      <c r="F200" s="51"/>
    </row>
    <row r="201" spans="6:6">
      <c r="F201" s="51"/>
    </row>
    <row r="202" spans="6:6">
      <c r="F202" s="51"/>
    </row>
    <row r="203" spans="6:6">
      <c r="F203" s="51"/>
    </row>
    <row r="204" spans="6:6">
      <c r="F204" s="51"/>
    </row>
    <row r="205" spans="6:6">
      <c r="F205" s="51"/>
    </row>
    <row r="206" spans="6:6">
      <c r="F206" s="51"/>
    </row>
    <row r="207" spans="6:6">
      <c r="F207" s="51"/>
    </row>
    <row r="208" spans="6:6">
      <c r="F208" s="51"/>
    </row>
    <row r="209" spans="6:6">
      <c r="F209" s="51"/>
    </row>
    <row r="210" spans="6:6">
      <c r="F210" s="51"/>
    </row>
    <row r="211" spans="6:6">
      <c r="F211" s="51"/>
    </row>
    <row r="212" spans="6:6">
      <c r="F212" s="51"/>
    </row>
    <row r="213" spans="6:6">
      <c r="F213" s="51"/>
    </row>
    <row r="214" spans="6:6">
      <c r="F214" s="51"/>
    </row>
    <row r="215" spans="6:6">
      <c r="F215" s="51"/>
    </row>
    <row r="216" spans="6:6">
      <c r="F216" s="51"/>
    </row>
    <row r="217" spans="6:6">
      <c r="F217" s="51"/>
    </row>
    <row r="218" spans="6:6">
      <c r="F218" s="51"/>
    </row>
    <row r="219" spans="6:6">
      <c r="F219" s="51"/>
    </row>
    <row r="220" spans="6:6">
      <c r="F220" s="51"/>
    </row>
    <row r="221" spans="6:6">
      <c r="F221" s="51"/>
    </row>
    <row r="222" spans="6:6">
      <c r="F222" s="51"/>
    </row>
    <row r="223" spans="6:6">
      <c r="F223" s="51"/>
    </row>
    <row r="224" spans="6:6">
      <c r="F224" s="51"/>
    </row>
    <row r="225" spans="6:6">
      <c r="F225" s="51"/>
    </row>
    <row r="226" spans="6:6">
      <c r="F226" s="51"/>
    </row>
    <row r="227" spans="6:6">
      <c r="F227" s="51"/>
    </row>
    <row r="228" spans="6:6">
      <c r="F228" s="51"/>
    </row>
    <row r="229" spans="6:6">
      <c r="F229" s="51"/>
    </row>
    <row r="230" spans="6:6">
      <c r="F230" s="51"/>
    </row>
    <row r="231" spans="6:6">
      <c r="F231" s="51"/>
    </row>
    <row r="232" spans="6:6">
      <c r="F232" s="51"/>
    </row>
    <row r="233" spans="6:6">
      <c r="F233" s="51"/>
    </row>
    <row r="234" spans="6:6">
      <c r="F234" s="51"/>
    </row>
    <row r="235" spans="6:6">
      <c r="F235" s="51"/>
    </row>
    <row r="236" spans="6:6">
      <c r="F236" s="51"/>
    </row>
    <row r="237" spans="6:6">
      <c r="F237" s="51"/>
    </row>
    <row r="238" spans="6:6">
      <c r="F238" s="51"/>
    </row>
    <row r="239" spans="6:6">
      <c r="F239" s="51"/>
    </row>
    <row r="240" spans="6:6">
      <c r="F240" s="51"/>
    </row>
    <row r="241" spans="6:6">
      <c r="F241" s="51"/>
    </row>
    <row r="242" spans="6:6">
      <c r="F242" s="51"/>
    </row>
    <row r="243" spans="6:6">
      <c r="F243" s="51"/>
    </row>
    <row r="244" spans="6:6">
      <c r="F244" s="51"/>
    </row>
    <row r="245" spans="6:6">
      <c r="F245" s="51"/>
    </row>
    <row r="246" spans="6:6">
      <c r="F246" s="51"/>
    </row>
    <row r="247" spans="6:6">
      <c r="F247" s="51"/>
    </row>
    <row r="248" spans="6:6">
      <c r="F248" s="51"/>
    </row>
    <row r="249" spans="6:6">
      <c r="F249" s="51"/>
    </row>
    <row r="250" spans="6:6">
      <c r="F250" s="51"/>
    </row>
    <row r="251" spans="6:6">
      <c r="F251" s="51"/>
    </row>
    <row r="252" spans="6:6">
      <c r="F252" s="51"/>
    </row>
    <row r="253" spans="6:6">
      <c r="F253" s="51"/>
    </row>
    <row r="254" spans="6:6">
      <c r="F254" s="51"/>
    </row>
    <row r="255" spans="6:6">
      <c r="F255" s="51"/>
    </row>
    <row r="256" spans="6:6">
      <c r="F256" s="51"/>
    </row>
    <row r="257" spans="6:6">
      <c r="F257" s="51"/>
    </row>
    <row r="258" spans="6:6">
      <c r="F258" s="51"/>
    </row>
    <row r="259" spans="6:6">
      <c r="F259" s="51"/>
    </row>
    <row r="260" spans="6:6">
      <c r="F260" s="51"/>
    </row>
    <row r="261" spans="6:6">
      <c r="F261" s="51"/>
    </row>
    <row r="262" spans="6:6">
      <c r="F262" s="51"/>
    </row>
    <row r="263" spans="6:6">
      <c r="F263" s="51"/>
    </row>
    <row r="264" spans="6:6">
      <c r="F264" s="51"/>
    </row>
    <row r="265" spans="6:6">
      <c r="F265" s="51"/>
    </row>
    <row r="266" spans="6:6">
      <c r="F266" s="51"/>
    </row>
    <row r="267" spans="6:6">
      <c r="F267" s="51"/>
    </row>
    <row r="268" spans="6:6">
      <c r="F268" s="51"/>
    </row>
    <row r="269" spans="6:6">
      <c r="F269" s="51"/>
    </row>
    <row r="270" spans="6:6">
      <c r="F270" s="51"/>
    </row>
    <row r="271" spans="6:6">
      <c r="F271" s="51"/>
    </row>
    <row r="272" spans="6:6">
      <c r="F272" s="51"/>
    </row>
    <row r="273" spans="6:6">
      <c r="F273" s="51"/>
    </row>
    <row r="274" spans="6:6">
      <c r="F274" s="51"/>
    </row>
    <row r="275" spans="6:6">
      <c r="F275" s="51"/>
    </row>
    <row r="276" spans="6:6">
      <c r="F276" s="51"/>
    </row>
    <row r="277" spans="6:6">
      <c r="F277" s="51"/>
    </row>
    <row r="278" spans="6:6">
      <c r="F278" s="51"/>
    </row>
    <row r="279" spans="6:6">
      <c r="F279" s="51"/>
    </row>
    <row r="280" spans="6:6">
      <c r="F280" s="51"/>
    </row>
    <row r="281" spans="6:6">
      <c r="F281" s="51"/>
    </row>
    <row r="282" spans="6:6">
      <c r="F282" s="51"/>
    </row>
    <row r="283" spans="6:6">
      <c r="F283" s="51"/>
    </row>
    <row r="284" spans="6:6">
      <c r="F284" s="51"/>
    </row>
    <row r="285" spans="6:6">
      <c r="F285" s="51"/>
    </row>
    <row r="286" spans="6:6">
      <c r="F286" s="51"/>
    </row>
    <row r="287" spans="6:6">
      <c r="F287" s="51"/>
    </row>
    <row r="288" spans="6:6">
      <c r="F288" s="51"/>
    </row>
    <row r="289" spans="6:6">
      <c r="F289" s="51"/>
    </row>
    <row r="290" spans="6:6">
      <c r="F290" s="51"/>
    </row>
    <row r="291" spans="6:6">
      <c r="F291" s="51"/>
    </row>
    <row r="292" spans="6:6">
      <c r="F292" s="51"/>
    </row>
    <row r="293" spans="6:6">
      <c r="F293" s="51"/>
    </row>
    <row r="294" spans="6:6">
      <c r="F294" s="51"/>
    </row>
    <row r="295" spans="6:6">
      <c r="F295" s="51"/>
    </row>
    <row r="296" spans="6:6">
      <c r="F296" s="51"/>
    </row>
    <row r="297" spans="6:6">
      <c r="F297" s="51"/>
    </row>
    <row r="298" spans="6:6">
      <c r="F298" s="51"/>
    </row>
    <row r="299" spans="6:6">
      <c r="F299" s="51"/>
    </row>
    <row r="300" spans="6:6">
      <c r="F300" s="51"/>
    </row>
    <row r="301" spans="6:6">
      <c r="F301" s="51"/>
    </row>
    <row r="302" spans="6:6">
      <c r="F302" s="51"/>
    </row>
    <row r="303" spans="6:6">
      <c r="F303" s="51"/>
    </row>
    <row r="304" spans="6:6">
      <c r="F304" s="51"/>
    </row>
    <row r="305" spans="6:6">
      <c r="F305" s="51"/>
    </row>
    <row r="306" spans="6:6">
      <c r="F306" s="51"/>
    </row>
    <row r="307" spans="6:6">
      <c r="F307" s="51"/>
    </row>
    <row r="308" spans="6:6">
      <c r="F308" s="51"/>
    </row>
    <row r="309" spans="6:6">
      <c r="F309" s="51"/>
    </row>
    <row r="310" spans="6:6">
      <c r="F310" s="51"/>
    </row>
    <row r="311" spans="6:6">
      <c r="F311" s="51"/>
    </row>
    <row r="312" spans="6:6">
      <c r="F312" s="51"/>
    </row>
    <row r="313" spans="6:6">
      <c r="F313" s="51"/>
    </row>
    <row r="314" spans="6:6">
      <c r="F314" s="51"/>
    </row>
    <row r="315" spans="6:6">
      <c r="F315" s="51"/>
    </row>
    <row r="316" spans="6:6">
      <c r="F316" s="51"/>
    </row>
    <row r="317" spans="6:6">
      <c r="F317" s="51"/>
    </row>
    <row r="318" spans="6:6">
      <c r="F318" s="51"/>
    </row>
    <row r="319" spans="6:6">
      <c r="F319" s="51"/>
    </row>
    <row r="320" spans="6:6">
      <c r="F320" s="51"/>
    </row>
    <row r="321" spans="6:6">
      <c r="F321" s="51"/>
    </row>
    <row r="322" spans="6:6">
      <c r="F322" s="51"/>
    </row>
    <row r="323" spans="6:6">
      <c r="F323" s="51"/>
    </row>
    <row r="324" spans="6:6">
      <c r="F324" s="51"/>
    </row>
    <row r="325" spans="6:6">
      <c r="F325" s="51"/>
    </row>
    <row r="326" spans="6:6">
      <c r="F326" s="51"/>
    </row>
    <row r="327" spans="6:6">
      <c r="F327" s="51"/>
    </row>
    <row r="328" spans="6:6">
      <c r="F328" s="51"/>
    </row>
    <row r="329" spans="6:6">
      <c r="F329" s="51"/>
    </row>
    <row r="330" spans="6:6">
      <c r="F330" s="51"/>
    </row>
    <row r="331" spans="6:6">
      <c r="F331" s="51"/>
    </row>
    <row r="332" spans="6:6">
      <c r="F332" s="51"/>
    </row>
    <row r="333" spans="6:6">
      <c r="F333" s="51"/>
    </row>
    <row r="334" spans="6:6">
      <c r="F334" s="51"/>
    </row>
    <row r="335" spans="6:6">
      <c r="F335" s="51"/>
    </row>
    <row r="336" spans="6:6">
      <c r="F336" s="51"/>
    </row>
    <row r="337" spans="6:6">
      <c r="F337" s="51"/>
    </row>
    <row r="338" spans="6:6">
      <c r="F338" s="51"/>
    </row>
    <row r="339" spans="6:6">
      <c r="F339" s="51"/>
    </row>
    <row r="340" spans="6:6">
      <c r="F340" s="51"/>
    </row>
    <row r="341" spans="6:6">
      <c r="F341" s="51"/>
    </row>
    <row r="342" spans="6:6">
      <c r="F342" s="51"/>
    </row>
    <row r="343" spans="6:6">
      <c r="F343" s="51"/>
    </row>
    <row r="344" spans="6:6">
      <c r="F344" s="51"/>
    </row>
    <row r="345" spans="6:6">
      <c r="F345" s="51"/>
    </row>
    <row r="346" spans="6:6">
      <c r="F346" s="51"/>
    </row>
    <row r="347" spans="6:6">
      <c r="F347" s="51"/>
    </row>
    <row r="348" spans="6:6">
      <c r="F348" s="51"/>
    </row>
    <row r="349" spans="6:6">
      <c r="F349" s="51"/>
    </row>
    <row r="350" spans="6:6">
      <c r="F350" s="51"/>
    </row>
    <row r="351" spans="6:6">
      <c r="F351" s="51"/>
    </row>
    <row r="352" spans="6:6">
      <c r="F352" s="51"/>
    </row>
    <row r="353" spans="6:6">
      <c r="F353" s="51"/>
    </row>
    <row r="354" spans="6:6">
      <c r="F354" s="51"/>
    </row>
    <row r="355" spans="6:6">
      <c r="F355" s="51"/>
    </row>
    <row r="356" spans="6:6">
      <c r="F356" s="51"/>
    </row>
    <row r="357" spans="6:6">
      <c r="F357" s="51"/>
    </row>
    <row r="358" spans="6:6">
      <c r="F358" s="51"/>
    </row>
    <row r="359" spans="6:6">
      <c r="F359" s="51"/>
    </row>
    <row r="360" spans="6:6">
      <c r="F360" s="51"/>
    </row>
    <row r="361" spans="6:6">
      <c r="F361" s="51"/>
    </row>
    <row r="362" spans="6:6">
      <c r="F362" s="51"/>
    </row>
    <row r="363" spans="6:6">
      <c r="F363" s="51"/>
    </row>
    <row r="364" spans="6:6">
      <c r="F364" s="51"/>
    </row>
    <row r="365" spans="6:6">
      <c r="F365" s="51"/>
    </row>
    <row r="366" spans="6:6">
      <c r="F366" s="51"/>
    </row>
    <row r="367" spans="6:6">
      <c r="F367" s="51"/>
    </row>
    <row r="368" spans="6:6">
      <c r="F368" s="51"/>
    </row>
    <row r="369" spans="6:6">
      <c r="F369" s="51"/>
    </row>
    <row r="370" spans="6:6">
      <c r="F370" s="51"/>
    </row>
    <row r="371" spans="6:6">
      <c r="F371" s="51"/>
    </row>
    <row r="372" spans="6:6">
      <c r="F372" s="51"/>
    </row>
    <row r="373" spans="6:6">
      <c r="F373" s="51"/>
    </row>
    <row r="374" spans="6:6">
      <c r="F374" s="51"/>
    </row>
    <row r="375" spans="6:6">
      <c r="F375" s="51"/>
    </row>
    <row r="376" spans="6:6">
      <c r="F376" s="51"/>
    </row>
    <row r="377" spans="6:6">
      <c r="F377" s="51"/>
    </row>
    <row r="378" spans="6:6">
      <c r="F378" s="51"/>
    </row>
    <row r="379" spans="6:6">
      <c r="F379" s="51"/>
    </row>
    <row r="380" spans="6:6">
      <c r="F380" s="51"/>
    </row>
    <row r="381" spans="6:6">
      <c r="F381" s="51"/>
    </row>
    <row r="382" spans="6:6">
      <c r="F382" s="51"/>
    </row>
    <row r="383" spans="6:6">
      <c r="F383" s="51"/>
    </row>
    <row r="384" spans="6:6">
      <c r="F384" s="51"/>
    </row>
    <row r="385" spans="6:6">
      <c r="F385" s="51"/>
    </row>
    <row r="386" spans="6:6">
      <c r="F386" s="51"/>
    </row>
    <row r="387" spans="6:6">
      <c r="F387" s="51"/>
    </row>
    <row r="388" spans="6:6">
      <c r="F388" s="51"/>
    </row>
    <row r="389" spans="6:6">
      <c r="F389" s="51"/>
    </row>
    <row r="390" spans="6:6">
      <c r="F390" s="51"/>
    </row>
    <row r="391" spans="6:6">
      <c r="F391" s="51"/>
    </row>
    <row r="392" spans="6:6">
      <c r="F392" s="51"/>
    </row>
    <row r="393" spans="6:6">
      <c r="F393" s="51"/>
    </row>
    <row r="394" spans="6:6">
      <c r="F394" s="51"/>
    </row>
    <row r="395" spans="6:6">
      <c r="F395" s="51"/>
    </row>
    <row r="396" spans="6:6">
      <c r="F396" s="51"/>
    </row>
    <row r="397" spans="6:6">
      <c r="F397" s="51"/>
    </row>
    <row r="398" spans="6:6">
      <c r="F398" s="51"/>
    </row>
    <row r="399" spans="6:6">
      <c r="F399" s="51"/>
    </row>
    <row r="400" spans="6:6">
      <c r="F400" s="51"/>
    </row>
    <row r="401" spans="6:6">
      <c r="F401" s="51"/>
    </row>
    <row r="402" spans="6:6">
      <c r="F402" s="51"/>
    </row>
    <row r="403" spans="6:6">
      <c r="F403" s="51"/>
    </row>
    <row r="404" spans="6:6">
      <c r="F404" s="51"/>
    </row>
    <row r="405" spans="6:6">
      <c r="F405" s="51"/>
    </row>
    <row r="406" spans="6:6">
      <c r="F406" s="51"/>
    </row>
    <row r="407" spans="6:6">
      <c r="F407" s="51"/>
    </row>
    <row r="408" spans="6:6">
      <c r="F408" s="51"/>
    </row>
    <row r="409" spans="6:6">
      <c r="F409" s="51"/>
    </row>
    <row r="410" spans="6:6">
      <c r="F410" s="51"/>
    </row>
    <row r="411" spans="6:6">
      <c r="F411" s="51"/>
    </row>
    <row r="412" spans="6:6">
      <c r="F412" s="51"/>
    </row>
    <row r="413" spans="6:6">
      <c r="F413" s="51"/>
    </row>
    <row r="414" spans="6:6">
      <c r="F414" s="51"/>
    </row>
    <row r="415" spans="6:6">
      <c r="F415" s="51"/>
    </row>
    <row r="416" spans="6:6">
      <c r="F416" s="51"/>
    </row>
    <row r="417" spans="6:6">
      <c r="F417" s="51"/>
    </row>
    <row r="418" spans="6:6">
      <c r="F418" s="51"/>
    </row>
    <row r="419" spans="6:6">
      <c r="F419" s="51"/>
    </row>
    <row r="420" spans="6:6">
      <c r="F420" s="51"/>
    </row>
    <row r="421" spans="6:6">
      <c r="F421" s="51"/>
    </row>
    <row r="422" spans="6:6">
      <c r="F422" s="51"/>
    </row>
    <row r="423" spans="6:6">
      <c r="F423" s="51"/>
    </row>
    <row r="424" spans="6:6">
      <c r="F424" s="51"/>
    </row>
    <row r="425" spans="6:6">
      <c r="F425" s="51"/>
    </row>
    <row r="426" spans="6:6">
      <c r="F426" s="51"/>
    </row>
    <row r="427" spans="6:6">
      <c r="F427" s="51"/>
    </row>
    <row r="428" spans="6:6">
      <c r="F428" s="51"/>
    </row>
    <row r="429" spans="6:6">
      <c r="F429" s="51"/>
    </row>
    <row r="430" spans="6:6">
      <c r="F430" s="51"/>
    </row>
    <row r="431" spans="6:6">
      <c r="F431" s="51"/>
    </row>
    <row r="432" spans="6:6">
      <c r="F432" s="51"/>
    </row>
    <row r="433" spans="6:6">
      <c r="F433" s="51"/>
    </row>
    <row r="434" spans="6:6">
      <c r="F434" s="51"/>
    </row>
    <row r="435" spans="6:6">
      <c r="F435" s="51"/>
    </row>
    <row r="436" spans="6:6">
      <c r="F436" s="51"/>
    </row>
    <row r="437" spans="6:6">
      <c r="F437" s="51"/>
    </row>
    <row r="438" spans="6:6">
      <c r="F438" s="51"/>
    </row>
    <row r="439" spans="6:6">
      <c r="F439" s="51"/>
    </row>
    <row r="440" spans="6:6">
      <c r="F440" s="51"/>
    </row>
    <row r="441" spans="6:6">
      <c r="F441" s="51"/>
    </row>
    <row r="442" spans="6:6">
      <c r="F442" s="51"/>
    </row>
    <row r="443" spans="6:6">
      <c r="F443" s="51"/>
    </row>
    <row r="444" spans="6:6">
      <c r="F444" s="51"/>
    </row>
    <row r="445" spans="6:6">
      <c r="F445" s="51"/>
    </row>
    <row r="446" spans="6:6">
      <c r="F446" s="51"/>
    </row>
    <row r="447" spans="6:6">
      <c r="F447" s="51"/>
    </row>
    <row r="448" spans="6:6">
      <c r="F448" s="51"/>
    </row>
    <row r="449" spans="6:6">
      <c r="F449" s="51"/>
    </row>
    <row r="450" spans="6:6">
      <c r="F450" s="51"/>
    </row>
    <row r="451" spans="6:6">
      <c r="F451" s="51"/>
    </row>
    <row r="452" spans="6:6">
      <c r="F452" s="51"/>
    </row>
    <row r="453" spans="6:6">
      <c r="F453" s="51"/>
    </row>
    <row r="454" spans="6:6">
      <c r="F454" s="51"/>
    </row>
    <row r="455" spans="6:6">
      <c r="F455" s="51"/>
    </row>
    <row r="456" spans="6:6">
      <c r="F456" s="51"/>
    </row>
    <row r="457" spans="6:6">
      <c r="F457" s="51"/>
    </row>
    <row r="458" spans="6:6">
      <c r="F458" s="51"/>
    </row>
    <row r="459" spans="6:6">
      <c r="F459" s="51"/>
    </row>
    <row r="460" spans="6:6">
      <c r="F460" s="51"/>
    </row>
    <row r="461" spans="6:6">
      <c r="F461" s="51"/>
    </row>
    <row r="462" spans="6:6">
      <c r="F462" s="51"/>
    </row>
    <row r="463" spans="6:6">
      <c r="F463" s="51"/>
    </row>
    <row r="464" spans="6:6">
      <c r="F464" s="51"/>
    </row>
    <row r="465" spans="6:6">
      <c r="F465" s="51"/>
    </row>
    <row r="466" spans="6:6">
      <c r="F466" s="51"/>
    </row>
    <row r="467" spans="6:6">
      <c r="F467" s="51"/>
    </row>
    <row r="468" spans="6:6">
      <c r="F468" s="51"/>
    </row>
    <row r="469" spans="6:6">
      <c r="F469" s="51"/>
    </row>
    <row r="470" spans="6:6">
      <c r="F470" s="51"/>
    </row>
    <row r="471" spans="6:6">
      <c r="F471" s="51"/>
    </row>
    <row r="472" spans="6:6">
      <c r="F472" s="51"/>
    </row>
    <row r="473" spans="6:6">
      <c r="F473" s="51"/>
    </row>
    <row r="474" spans="6:6">
      <c r="F474" s="51"/>
    </row>
    <row r="475" spans="6:6">
      <c r="F475" s="51"/>
    </row>
    <row r="476" spans="6:6">
      <c r="F476" s="51"/>
    </row>
    <row r="477" spans="6:6">
      <c r="F477" s="51"/>
    </row>
    <row r="478" spans="6:6">
      <c r="F478" s="51"/>
    </row>
    <row r="479" spans="6:6">
      <c r="F479" s="51"/>
    </row>
    <row r="480" spans="6:6">
      <c r="F480" s="51"/>
    </row>
    <row r="481" spans="6:6">
      <c r="F481" s="51"/>
    </row>
    <row r="482" spans="6:6">
      <c r="F482" s="51"/>
    </row>
    <row r="483" spans="6:6">
      <c r="F483" s="51"/>
    </row>
    <row r="484" spans="6:6">
      <c r="F484" s="51"/>
    </row>
    <row r="485" spans="6:6">
      <c r="F485" s="51"/>
    </row>
    <row r="486" spans="6:6">
      <c r="F486" s="51"/>
    </row>
    <row r="487" spans="6:6">
      <c r="F487" s="51"/>
    </row>
    <row r="488" spans="6:6">
      <c r="F488" s="51"/>
    </row>
    <row r="489" spans="6:6">
      <c r="F489" s="51"/>
    </row>
    <row r="490" spans="6:6">
      <c r="F490" s="51"/>
    </row>
    <row r="491" spans="6:6">
      <c r="F491" s="51"/>
    </row>
    <row r="492" spans="6:6">
      <c r="F492" s="51"/>
    </row>
    <row r="493" spans="6:6">
      <c r="F493" s="51"/>
    </row>
    <row r="494" spans="6:6">
      <c r="F494" s="51"/>
    </row>
    <row r="495" spans="6:6">
      <c r="F495" s="51"/>
    </row>
    <row r="496" spans="6:6">
      <c r="F496" s="51"/>
    </row>
    <row r="497" spans="6:6">
      <c r="F497" s="51"/>
    </row>
    <row r="498" spans="6:6">
      <c r="F498" s="51"/>
    </row>
    <row r="499" spans="6:6">
      <c r="F499" s="51"/>
    </row>
    <row r="500" spans="6:6">
      <c r="F500" s="51"/>
    </row>
    <row r="501" spans="6:6">
      <c r="F501" s="51"/>
    </row>
    <row r="502" spans="6:6">
      <c r="F502" s="51"/>
    </row>
    <row r="503" spans="6:6">
      <c r="F503" s="51"/>
    </row>
    <row r="504" spans="6:6">
      <c r="F504" s="51"/>
    </row>
    <row r="505" spans="6:6">
      <c r="F505" s="51"/>
    </row>
    <row r="506" spans="6:6">
      <c r="F506" s="51"/>
    </row>
    <row r="507" spans="6:6">
      <c r="F507" s="51"/>
    </row>
    <row r="508" spans="6:6">
      <c r="F508" s="51"/>
    </row>
    <row r="509" spans="6:6">
      <c r="F509" s="51"/>
    </row>
    <row r="510" spans="6:6">
      <c r="F510" s="51"/>
    </row>
    <row r="511" spans="6:6">
      <c r="F511" s="51"/>
    </row>
    <row r="512" spans="6:6">
      <c r="F512" s="51"/>
    </row>
    <row r="513" spans="6:6">
      <c r="F513" s="51"/>
    </row>
    <row r="514" spans="6:6">
      <c r="F514" s="51"/>
    </row>
    <row r="515" spans="6:6">
      <c r="F515" s="51"/>
    </row>
    <row r="516" spans="6:6">
      <c r="F516" s="51"/>
    </row>
    <row r="517" spans="6:6">
      <c r="F517" s="51"/>
    </row>
    <row r="518" spans="6:6">
      <c r="F518" s="51"/>
    </row>
    <row r="519" spans="6:6">
      <c r="F519" s="51"/>
    </row>
    <row r="520" spans="6:6">
      <c r="F520" s="51"/>
    </row>
    <row r="521" spans="6:6">
      <c r="F521" s="51"/>
    </row>
    <row r="522" spans="6:6">
      <c r="F522" s="51"/>
    </row>
    <row r="523" spans="6:6">
      <c r="F523" s="51"/>
    </row>
    <row r="524" spans="6:6">
      <c r="F524" s="51"/>
    </row>
    <row r="525" spans="6:6">
      <c r="F525" s="51"/>
    </row>
    <row r="526" spans="6:6">
      <c r="F526" s="51"/>
    </row>
    <row r="527" spans="6:6">
      <c r="F527" s="51"/>
    </row>
    <row r="528" spans="6:6">
      <c r="F528" s="51"/>
    </row>
    <row r="529" spans="6:6">
      <c r="F529" s="51"/>
    </row>
    <row r="530" spans="6:6">
      <c r="F530" s="51"/>
    </row>
    <row r="531" spans="6:6">
      <c r="F531" s="51"/>
    </row>
    <row r="532" spans="6:6">
      <c r="F532" s="51"/>
    </row>
    <row r="533" spans="6:6">
      <c r="F533" s="51"/>
    </row>
    <row r="534" spans="6:6">
      <c r="F534" s="51"/>
    </row>
    <row r="535" spans="6:6">
      <c r="F535" s="51"/>
    </row>
    <row r="536" spans="6:6">
      <c r="F536" s="51"/>
    </row>
    <row r="537" spans="6:6">
      <c r="F537" s="51"/>
    </row>
    <row r="538" spans="6:6">
      <c r="F538" s="51"/>
    </row>
    <row r="539" spans="6:6">
      <c r="F539" s="51"/>
    </row>
    <row r="540" spans="6:6">
      <c r="F540" s="51"/>
    </row>
    <row r="541" spans="6:6">
      <c r="F541" s="51"/>
    </row>
    <row r="542" spans="6:6">
      <c r="F542" s="51"/>
    </row>
    <row r="543" spans="6:6">
      <c r="F543" s="51"/>
    </row>
    <row r="544" spans="6:6">
      <c r="F544" s="51"/>
    </row>
    <row r="545" spans="6:6">
      <c r="F545" s="51"/>
    </row>
    <row r="546" spans="6:6">
      <c r="F546" s="51"/>
    </row>
    <row r="547" spans="6:6">
      <c r="F547" s="51"/>
    </row>
    <row r="548" spans="6:6">
      <c r="F548" s="51"/>
    </row>
    <row r="549" spans="6:6">
      <c r="F549" s="51"/>
    </row>
    <row r="550" spans="6:6">
      <c r="F550" s="51"/>
    </row>
    <row r="551" spans="6:6">
      <c r="F551" s="51"/>
    </row>
    <row r="552" spans="6:6">
      <c r="F552" s="51"/>
    </row>
    <row r="553" spans="6:6">
      <c r="F553" s="51"/>
    </row>
    <row r="554" spans="6:6">
      <c r="F554" s="51"/>
    </row>
    <row r="555" spans="6:6">
      <c r="F555" s="51"/>
    </row>
    <row r="556" spans="6:6">
      <c r="F556" s="51"/>
    </row>
    <row r="557" spans="6:6">
      <c r="F557" s="51"/>
    </row>
    <row r="558" spans="6:6">
      <c r="F558" s="51"/>
    </row>
    <row r="559" spans="6:6">
      <c r="F559" s="51"/>
    </row>
    <row r="560" spans="6:6">
      <c r="F560" s="51"/>
    </row>
    <row r="561" spans="6:6">
      <c r="F561" s="51"/>
    </row>
    <row r="562" spans="6:6">
      <c r="F562" s="51"/>
    </row>
    <row r="563" spans="6:6">
      <c r="F563" s="51"/>
    </row>
    <row r="564" spans="6:6">
      <c r="F564" s="51"/>
    </row>
    <row r="565" spans="6:6">
      <c r="F565" s="51"/>
    </row>
    <row r="566" spans="6:6">
      <c r="F566" s="51"/>
    </row>
    <row r="567" spans="6:6">
      <c r="F567" s="51"/>
    </row>
    <row r="568" spans="6:6">
      <c r="F568" s="51"/>
    </row>
    <row r="569" spans="6:6">
      <c r="F569" s="51"/>
    </row>
    <row r="570" spans="6:6">
      <c r="F570" s="51"/>
    </row>
    <row r="571" spans="6:6">
      <c r="F571" s="51"/>
    </row>
    <row r="572" spans="6:6">
      <c r="F572" s="51"/>
    </row>
    <row r="573" spans="6:6">
      <c r="F573" s="51"/>
    </row>
    <row r="574" spans="6:6">
      <c r="F574" s="51"/>
    </row>
    <row r="575" spans="6:6">
      <c r="F575" s="51"/>
    </row>
    <row r="576" spans="6:6">
      <c r="F576" s="51"/>
    </row>
    <row r="577" spans="6:6">
      <c r="F577" s="51"/>
    </row>
    <row r="578" spans="6:6">
      <c r="F578" s="51"/>
    </row>
    <row r="579" spans="6:6">
      <c r="F579" s="51"/>
    </row>
    <row r="580" spans="6:6">
      <c r="F580" s="51"/>
    </row>
    <row r="581" spans="6:6">
      <c r="F581" s="51"/>
    </row>
    <row r="582" spans="6:6">
      <c r="F582" s="51"/>
    </row>
    <row r="583" spans="6:6">
      <c r="F583" s="51"/>
    </row>
    <row r="584" spans="6:6">
      <c r="F584" s="51"/>
    </row>
    <row r="585" spans="6:6">
      <c r="F585" s="51"/>
    </row>
    <row r="586" spans="6:6">
      <c r="F586" s="51"/>
    </row>
    <row r="587" spans="6:6">
      <c r="F587" s="51"/>
    </row>
    <row r="588" spans="6:6">
      <c r="F588" s="51"/>
    </row>
    <row r="589" spans="6:6">
      <c r="F589" s="51"/>
    </row>
    <row r="590" spans="6:6">
      <c r="F590" s="51"/>
    </row>
    <row r="591" spans="6:6">
      <c r="F591" s="51"/>
    </row>
    <row r="592" spans="6:6">
      <c r="F592" s="51"/>
    </row>
    <row r="593" spans="6:6">
      <c r="F593" s="51"/>
    </row>
    <row r="594" spans="6:6">
      <c r="F594" s="51"/>
    </row>
    <row r="595" spans="6:6">
      <c r="F595" s="51"/>
    </row>
    <row r="596" spans="6:6">
      <c r="F596" s="51"/>
    </row>
    <row r="597" spans="6:6">
      <c r="F597" s="51"/>
    </row>
    <row r="598" spans="6:6">
      <c r="F598" s="51"/>
    </row>
    <row r="599" spans="6:6">
      <c r="F599" s="51"/>
    </row>
    <row r="600" spans="6:6">
      <c r="F600" s="51"/>
    </row>
    <row r="601" spans="6:6">
      <c r="F601" s="51"/>
    </row>
    <row r="602" spans="6:6">
      <c r="F602" s="51"/>
    </row>
    <row r="603" spans="6:6">
      <c r="F603" s="51"/>
    </row>
    <row r="604" spans="6:6">
      <c r="F604" s="51"/>
    </row>
    <row r="605" spans="6:6">
      <c r="F605" s="51"/>
    </row>
    <row r="606" spans="6:6">
      <c r="F606" s="51"/>
    </row>
    <row r="607" spans="6:6">
      <c r="F607" s="51"/>
    </row>
    <row r="608" spans="6:6">
      <c r="F608" s="51"/>
    </row>
    <row r="609" spans="6:6">
      <c r="F609" s="51"/>
    </row>
    <row r="610" spans="6:6">
      <c r="F610" s="51"/>
    </row>
    <row r="611" spans="6:6">
      <c r="F611" s="51"/>
    </row>
    <row r="612" spans="6:6">
      <c r="F612" s="51"/>
    </row>
    <row r="613" spans="6:6">
      <c r="F613" s="51"/>
    </row>
    <row r="614" spans="6:6">
      <c r="F614" s="51"/>
    </row>
    <row r="615" spans="6:6">
      <c r="F615" s="51"/>
    </row>
    <row r="616" spans="6:6">
      <c r="F616" s="51"/>
    </row>
    <row r="617" spans="6:6">
      <c r="F617" s="51"/>
    </row>
    <row r="618" spans="6:6">
      <c r="F618" s="51"/>
    </row>
    <row r="619" spans="6:6">
      <c r="F619" s="51"/>
    </row>
    <row r="620" spans="6:6">
      <c r="F620" s="51"/>
    </row>
    <row r="621" spans="6:6">
      <c r="F621" s="51"/>
    </row>
    <row r="622" spans="6:6">
      <c r="F622" s="51"/>
    </row>
    <row r="623" spans="6:6">
      <c r="F623" s="51"/>
    </row>
    <row r="624" spans="6:6">
      <c r="F624" s="51"/>
    </row>
    <row r="625" spans="6:6">
      <c r="F625" s="51"/>
    </row>
    <row r="626" spans="6:6">
      <c r="F626" s="51"/>
    </row>
    <row r="627" spans="6:6">
      <c r="F627" s="51"/>
    </row>
    <row r="628" spans="6:6">
      <c r="F628" s="51"/>
    </row>
    <row r="629" spans="6:6">
      <c r="F629" s="51"/>
    </row>
    <row r="630" spans="6:6">
      <c r="F630" s="51"/>
    </row>
    <row r="631" spans="6:6">
      <c r="F631" s="51"/>
    </row>
    <row r="632" spans="6:6">
      <c r="F632" s="51"/>
    </row>
    <row r="633" spans="6:6">
      <c r="F633" s="51"/>
    </row>
    <row r="634" spans="6:6">
      <c r="F634" s="51"/>
    </row>
    <row r="635" spans="6:6">
      <c r="F635" s="51"/>
    </row>
    <row r="636" spans="6:6">
      <c r="F636" s="51"/>
    </row>
    <row r="637" spans="6:6">
      <c r="F637" s="51"/>
    </row>
    <row r="638" spans="6:6">
      <c r="F638" s="51"/>
    </row>
    <row r="639" spans="6:6">
      <c r="F639" s="51"/>
    </row>
    <row r="640" spans="6:6">
      <c r="F640" s="51"/>
    </row>
    <row r="641" spans="6:6">
      <c r="F641" s="51"/>
    </row>
    <row r="642" spans="6:6">
      <c r="F642" s="51"/>
    </row>
    <row r="643" spans="6:6">
      <c r="F643" s="51"/>
    </row>
    <row r="644" spans="6:6">
      <c r="F644" s="51"/>
    </row>
    <row r="645" spans="6:6">
      <c r="F645" s="51"/>
    </row>
    <row r="646" spans="6:6">
      <c r="F646" s="51"/>
    </row>
    <row r="647" spans="6:6">
      <c r="F647" s="51"/>
    </row>
    <row r="648" spans="6:6">
      <c r="F648" s="51"/>
    </row>
    <row r="649" spans="6:6">
      <c r="F649" s="51"/>
    </row>
    <row r="650" spans="6:6">
      <c r="F650" s="51"/>
    </row>
    <row r="651" spans="6:6">
      <c r="F651" s="51"/>
    </row>
    <row r="652" spans="6:6">
      <c r="F652" s="51"/>
    </row>
    <row r="653" spans="6:6">
      <c r="F653" s="51"/>
    </row>
    <row r="654" spans="6:6">
      <c r="F654" s="51"/>
    </row>
    <row r="655" spans="6:6">
      <c r="F655" s="51"/>
    </row>
    <row r="656" spans="6:6">
      <c r="F656" s="51"/>
    </row>
    <row r="657" spans="6:6">
      <c r="F657" s="51"/>
    </row>
    <row r="658" spans="6:6">
      <c r="F658" s="51"/>
    </row>
    <row r="659" spans="6:6">
      <c r="F659" s="51"/>
    </row>
    <row r="660" spans="6:6">
      <c r="F660" s="51"/>
    </row>
    <row r="661" spans="6:6">
      <c r="F661" s="51"/>
    </row>
    <row r="662" spans="6:6">
      <c r="F662" s="51"/>
    </row>
    <row r="663" spans="6:6">
      <c r="F663" s="51"/>
    </row>
    <row r="664" spans="6:6">
      <c r="F664" s="51"/>
    </row>
    <row r="665" spans="6:6">
      <c r="F665" s="51"/>
    </row>
    <row r="666" spans="6:6">
      <c r="F666" s="51"/>
    </row>
    <row r="667" spans="6:6">
      <c r="F667" s="51"/>
    </row>
    <row r="668" spans="6:6">
      <c r="F668" s="51"/>
    </row>
    <row r="669" spans="6:6">
      <c r="F669" s="51"/>
    </row>
    <row r="670" spans="6:6">
      <c r="F670" s="51"/>
    </row>
    <row r="671" spans="6:6">
      <c r="F671" s="51"/>
    </row>
    <row r="672" spans="6:6">
      <c r="F672" s="51"/>
    </row>
    <row r="673" spans="6:6">
      <c r="F673" s="51"/>
    </row>
    <row r="674" spans="6:6">
      <c r="F674" s="51"/>
    </row>
    <row r="675" spans="6:6">
      <c r="F675" s="51"/>
    </row>
    <row r="676" spans="6:6">
      <c r="F676" s="51"/>
    </row>
    <row r="677" spans="6:6">
      <c r="F677" s="51"/>
    </row>
    <row r="678" spans="6:6">
      <c r="F678" s="51"/>
    </row>
    <row r="679" spans="6:6">
      <c r="F679" s="51"/>
    </row>
    <row r="680" spans="6:6">
      <c r="F680" s="51"/>
    </row>
    <row r="681" spans="6:6">
      <c r="F681" s="51"/>
    </row>
    <row r="682" spans="6:6">
      <c r="F682" s="51"/>
    </row>
    <row r="683" spans="6:6">
      <c r="F683" s="51"/>
    </row>
    <row r="684" spans="6:6">
      <c r="F684" s="51"/>
    </row>
    <row r="685" spans="6:6">
      <c r="F685" s="51"/>
    </row>
    <row r="686" spans="6:6">
      <c r="F686" s="51"/>
    </row>
    <row r="687" spans="6:6">
      <c r="F687" s="51"/>
    </row>
    <row r="688" spans="6:6">
      <c r="F688" s="51"/>
    </row>
    <row r="689" spans="6:6">
      <c r="F689" s="51"/>
    </row>
    <row r="690" spans="6:6">
      <c r="F690" s="51"/>
    </row>
    <row r="691" spans="6:6">
      <c r="F691" s="51"/>
    </row>
    <row r="692" spans="6:6">
      <c r="F692" s="51"/>
    </row>
    <row r="693" spans="6:6">
      <c r="F693" s="51"/>
    </row>
    <row r="694" spans="6:6">
      <c r="F694" s="51"/>
    </row>
    <row r="695" spans="6:6">
      <c r="F695" s="51"/>
    </row>
    <row r="696" spans="6:6">
      <c r="F696" s="51"/>
    </row>
    <row r="697" spans="6:6">
      <c r="F697" s="51"/>
    </row>
    <row r="698" spans="6:6">
      <c r="F698" s="51"/>
    </row>
    <row r="699" spans="6:6">
      <c r="F699" s="51"/>
    </row>
    <row r="700" spans="6:6">
      <c r="F700" s="51"/>
    </row>
    <row r="701" spans="6:6">
      <c r="F701" s="51"/>
    </row>
    <row r="702" spans="6:6">
      <c r="F702" s="51"/>
    </row>
    <row r="703" spans="6:6">
      <c r="F703" s="51"/>
    </row>
    <row r="704" spans="6:6">
      <c r="F704" s="51"/>
    </row>
    <row r="705" spans="6:6">
      <c r="F705" s="51"/>
    </row>
    <row r="706" spans="6:6">
      <c r="F706" s="51"/>
    </row>
    <row r="707" spans="6:6">
      <c r="F707" s="51"/>
    </row>
    <row r="708" spans="6:6">
      <c r="F708" s="51"/>
    </row>
    <row r="709" spans="6:6">
      <c r="F709" s="51"/>
    </row>
    <row r="710" spans="6:6">
      <c r="F710" s="51"/>
    </row>
    <row r="711" spans="6:6">
      <c r="F711" s="51"/>
    </row>
    <row r="712" spans="6:6">
      <c r="F712" s="51"/>
    </row>
    <row r="713" spans="6:6">
      <c r="F713" s="51"/>
    </row>
    <row r="714" spans="6:6">
      <c r="F714" s="51"/>
    </row>
    <row r="715" spans="6:6">
      <c r="F715" s="51"/>
    </row>
    <row r="716" spans="6:6">
      <c r="F716" s="51"/>
    </row>
    <row r="717" spans="6:6">
      <c r="F717" s="51"/>
    </row>
    <row r="718" spans="6:6">
      <c r="F718" s="51"/>
    </row>
    <row r="719" spans="6:6">
      <c r="F719" s="51"/>
    </row>
    <row r="720" spans="6:6">
      <c r="F720" s="51"/>
    </row>
    <row r="721" spans="6:6">
      <c r="F721" s="51"/>
    </row>
    <row r="722" spans="6:6">
      <c r="F722" s="51"/>
    </row>
    <row r="723" spans="6:6">
      <c r="F723" s="51"/>
    </row>
    <row r="724" spans="6:6">
      <c r="F724" s="51"/>
    </row>
    <row r="725" spans="6:6">
      <c r="F725" s="51"/>
    </row>
    <row r="726" spans="6:6">
      <c r="F726" s="51"/>
    </row>
    <row r="727" spans="6:6">
      <c r="F727" s="51"/>
    </row>
    <row r="728" spans="6:6">
      <c r="F728" s="51"/>
    </row>
    <row r="729" spans="6:6">
      <c r="F729" s="51"/>
    </row>
    <row r="730" spans="6:6">
      <c r="F730" s="51"/>
    </row>
    <row r="731" spans="6:6">
      <c r="F731" s="51"/>
    </row>
    <row r="732" spans="6:6">
      <c r="F732" s="51"/>
    </row>
    <row r="733" spans="6:6">
      <c r="F733" s="51"/>
    </row>
    <row r="734" spans="6:6">
      <c r="F734" s="51"/>
    </row>
    <row r="735" spans="6:6">
      <c r="F735" s="51"/>
    </row>
    <row r="736" spans="6:6">
      <c r="F736" s="51"/>
    </row>
    <row r="737" spans="6:6">
      <c r="F737" s="51"/>
    </row>
    <row r="738" spans="6:6">
      <c r="F738" s="51"/>
    </row>
    <row r="739" spans="6:6">
      <c r="F739" s="51"/>
    </row>
    <row r="740" spans="6:6">
      <c r="F740" s="51"/>
    </row>
    <row r="741" spans="6:6">
      <c r="F741" s="51"/>
    </row>
    <row r="742" spans="6:6">
      <c r="F742" s="51"/>
    </row>
    <row r="743" spans="6:6">
      <c r="F743" s="51"/>
    </row>
    <row r="744" spans="6:6">
      <c r="F744" s="51"/>
    </row>
    <row r="745" spans="6:6">
      <c r="F745" s="51"/>
    </row>
    <row r="746" spans="6:6">
      <c r="F746" s="51"/>
    </row>
    <row r="747" spans="6:6">
      <c r="F747" s="51"/>
    </row>
    <row r="748" spans="6:6">
      <c r="F748" s="51"/>
    </row>
    <row r="749" spans="6:6">
      <c r="F749" s="51"/>
    </row>
    <row r="750" spans="6:6">
      <c r="F750" s="51"/>
    </row>
    <row r="751" spans="6:6">
      <c r="F751" s="51"/>
    </row>
    <row r="752" spans="6:6">
      <c r="F752" s="51"/>
    </row>
    <row r="753" spans="6:6">
      <c r="F753" s="51"/>
    </row>
    <row r="754" spans="6:6">
      <c r="F754" s="51"/>
    </row>
    <row r="755" spans="6:6">
      <c r="F755" s="51"/>
    </row>
    <row r="756" spans="6:6">
      <c r="F756" s="51"/>
    </row>
    <row r="757" spans="6:6">
      <c r="F757" s="51"/>
    </row>
    <row r="758" spans="6:6">
      <c r="F758" s="51"/>
    </row>
    <row r="759" spans="6:6">
      <c r="F759" s="51"/>
    </row>
    <row r="760" spans="6:6">
      <c r="F760" s="51"/>
    </row>
    <row r="761" spans="6:6">
      <c r="F761" s="51"/>
    </row>
    <row r="762" spans="6:6">
      <c r="F762" s="51"/>
    </row>
    <row r="763" spans="6:6">
      <c r="F763" s="51"/>
    </row>
    <row r="764" spans="6:6">
      <c r="F764" s="51"/>
    </row>
    <row r="765" spans="6:6">
      <c r="F765" s="51"/>
    </row>
    <row r="766" spans="6:6">
      <c r="F766" s="51"/>
    </row>
    <row r="767" spans="6:6">
      <c r="F767" s="51"/>
    </row>
    <row r="768" spans="6:6">
      <c r="F768" s="51"/>
    </row>
    <row r="769" spans="6:6">
      <c r="F769" s="51"/>
    </row>
    <row r="770" spans="6:6">
      <c r="F770" s="51"/>
    </row>
    <row r="771" spans="6:6">
      <c r="F771" s="51"/>
    </row>
    <row r="772" spans="6:6">
      <c r="F772" s="51"/>
    </row>
    <row r="773" spans="6:6">
      <c r="F773" s="51"/>
    </row>
    <row r="774" spans="6:6">
      <c r="F774" s="51"/>
    </row>
    <row r="775" spans="6:6">
      <c r="F775" s="51"/>
    </row>
    <row r="776" spans="6:6">
      <c r="F776" s="51"/>
    </row>
    <row r="777" spans="6:6">
      <c r="F777" s="51"/>
    </row>
    <row r="778" spans="6:6">
      <c r="F778" s="51"/>
    </row>
    <row r="779" spans="6:6">
      <c r="F779" s="51"/>
    </row>
    <row r="780" spans="6:6">
      <c r="F780" s="51"/>
    </row>
    <row r="781" spans="6:6">
      <c r="F781" s="51"/>
    </row>
    <row r="782" spans="6:6">
      <c r="F782" s="51"/>
    </row>
    <row r="783" spans="6:6">
      <c r="F783" s="51"/>
    </row>
    <row r="784" spans="6:6">
      <c r="F784" s="51"/>
    </row>
    <row r="785" spans="6:6">
      <c r="F785" s="51"/>
    </row>
    <row r="786" spans="6:6">
      <c r="F786" s="51"/>
    </row>
    <row r="787" spans="6:6">
      <c r="F787" s="51"/>
    </row>
    <row r="788" spans="6:6">
      <c r="F788" s="51"/>
    </row>
    <row r="789" spans="6:6">
      <c r="F789" s="51"/>
    </row>
    <row r="790" spans="6:6">
      <c r="F790" s="51"/>
    </row>
    <row r="791" spans="6:6">
      <c r="F791" s="51"/>
    </row>
    <row r="792" spans="6:6">
      <c r="F792" s="51"/>
    </row>
    <row r="793" spans="6:6">
      <c r="F793" s="51"/>
    </row>
    <row r="794" spans="6:6">
      <c r="F794" s="51"/>
    </row>
    <row r="795" spans="6:6">
      <c r="F795" s="51"/>
    </row>
    <row r="796" spans="6:6">
      <c r="F796" s="51"/>
    </row>
    <row r="797" spans="6:6">
      <c r="F797" s="51"/>
    </row>
    <row r="798" spans="6:6">
      <c r="F798" s="51"/>
    </row>
    <row r="799" spans="6:6">
      <c r="F799" s="51"/>
    </row>
    <row r="800" spans="6:6">
      <c r="F800" s="51"/>
    </row>
    <row r="801" spans="6:6">
      <c r="F801" s="51"/>
    </row>
    <row r="802" spans="6:6">
      <c r="F802" s="51"/>
    </row>
    <row r="803" spans="6:6">
      <c r="F803" s="51"/>
    </row>
    <row r="804" spans="6:6">
      <c r="F804" s="51"/>
    </row>
    <row r="805" spans="6:6">
      <c r="F805" s="51"/>
    </row>
    <row r="806" spans="6:6">
      <c r="F806" s="51"/>
    </row>
    <row r="807" spans="6:6">
      <c r="F807" s="51"/>
    </row>
    <row r="808" spans="6:6">
      <c r="F808" s="51"/>
    </row>
    <row r="809" spans="6:6">
      <c r="F809" s="51"/>
    </row>
    <row r="810" spans="6:6">
      <c r="F810" s="51"/>
    </row>
    <row r="811" spans="6:6">
      <c r="F811" s="51"/>
    </row>
    <row r="812" spans="6:6">
      <c r="F812" s="51"/>
    </row>
    <row r="813" spans="6:6">
      <c r="F813" s="51"/>
    </row>
    <row r="814" spans="6:6">
      <c r="F814" s="51"/>
    </row>
    <row r="815" spans="6:6">
      <c r="F815" s="51"/>
    </row>
    <row r="816" spans="6:6">
      <c r="F816" s="51"/>
    </row>
    <row r="817" spans="6:6">
      <c r="F817" s="51"/>
    </row>
    <row r="818" spans="6:6">
      <c r="F818" s="51"/>
    </row>
    <row r="819" spans="6:6">
      <c r="F819" s="51"/>
    </row>
    <row r="820" spans="6:6">
      <c r="F820" s="51"/>
    </row>
    <row r="821" spans="6:6">
      <c r="F821" s="51"/>
    </row>
    <row r="822" spans="6:6">
      <c r="F822" s="51"/>
    </row>
    <row r="823" spans="6:6">
      <c r="F823" s="51"/>
    </row>
    <row r="824" spans="6:6">
      <c r="F824" s="51"/>
    </row>
    <row r="825" spans="6:6">
      <c r="F825" s="51"/>
    </row>
    <row r="826" spans="6:6">
      <c r="F826" s="51"/>
    </row>
    <row r="827" spans="6:6">
      <c r="F827" s="51"/>
    </row>
    <row r="828" spans="6:6">
      <c r="F828" s="51"/>
    </row>
    <row r="829" spans="6:6">
      <c r="F829" s="51"/>
    </row>
    <row r="830" spans="6:6">
      <c r="F830" s="51"/>
    </row>
    <row r="831" spans="6:6">
      <c r="F831" s="51"/>
    </row>
    <row r="832" spans="6:6">
      <c r="F832" s="51"/>
    </row>
    <row r="833" spans="6:6">
      <c r="F833" s="51"/>
    </row>
    <row r="834" spans="6:6">
      <c r="F834" s="51"/>
    </row>
    <row r="835" spans="6:6">
      <c r="F835" s="51"/>
    </row>
    <row r="836" spans="6:6">
      <c r="F836" s="51"/>
    </row>
    <row r="837" spans="6:6">
      <c r="F837" s="51"/>
    </row>
    <row r="838" spans="6:6">
      <c r="F838" s="51"/>
    </row>
    <row r="839" spans="6:6">
      <c r="F839" s="51"/>
    </row>
    <row r="840" spans="6:6">
      <c r="F840" s="51"/>
    </row>
    <row r="841" spans="6:6">
      <c r="F841" s="51"/>
    </row>
    <row r="842" spans="6:6">
      <c r="F842" s="51"/>
    </row>
    <row r="843" spans="6:6">
      <c r="F843" s="51"/>
    </row>
    <row r="844" spans="6:6">
      <c r="F844" s="51"/>
    </row>
    <row r="845" spans="6:6">
      <c r="F845" s="51"/>
    </row>
    <row r="846" spans="6:6">
      <c r="F846" s="51"/>
    </row>
    <row r="847" spans="6:6">
      <c r="F847" s="51"/>
    </row>
    <row r="848" spans="6:6">
      <c r="F848" s="51"/>
    </row>
    <row r="849" spans="6:6">
      <c r="F849" s="51"/>
    </row>
    <row r="850" spans="6:6">
      <c r="F850" s="51"/>
    </row>
    <row r="851" spans="6:6">
      <c r="F851" s="51"/>
    </row>
    <row r="852" spans="6:6">
      <c r="F852" s="51"/>
    </row>
    <row r="853" spans="6:6">
      <c r="F853" s="51"/>
    </row>
    <row r="854" spans="6:6">
      <c r="F854" s="51"/>
    </row>
    <row r="855" spans="6:6">
      <c r="F855" s="51"/>
    </row>
    <row r="856" spans="6:6">
      <c r="F856" s="51"/>
    </row>
    <row r="857" spans="6:6">
      <c r="F857" s="51"/>
    </row>
    <row r="858" spans="6:6">
      <c r="F858" s="51"/>
    </row>
    <row r="859" spans="6:6">
      <c r="F859" s="51"/>
    </row>
    <row r="860" spans="6:6">
      <c r="F860" s="51"/>
    </row>
    <row r="861" spans="6:6">
      <c r="F861" s="51"/>
    </row>
    <row r="862" spans="6:6">
      <c r="F862" s="51"/>
    </row>
    <row r="863" spans="6:6">
      <c r="F863" s="51"/>
    </row>
    <row r="864" spans="6:6">
      <c r="F864" s="51"/>
    </row>
    <row r="865" spans="6:6">
      <c r="F865" s="51"/>
    </row>
    <row r="866" spans="6:6">
      <c r="F866" s="51"/>
    </row>
    <row r="867" spans="6:6">
      <c r="F867" s="51"/>
    </row>
    <row r="868" spans="6:6">
      <c r="F868" s="51"/>
    </row>
    <row r="869" spans="6:6">
      <c r="F869" s="51"/>
    </row>
    <row r="870" spans="6:6">
      <c r="F870" s="51"/>
    </row>
    <row r="871" spans="6:6">
      <c r="F871" s="51"/>
    </row>
    <row r="872" spans="6:6">
      <c r="F872" s="51"/>
    </row>
    <row r="873" spans="6:6">
      <c r="F873" s="51"/>
    </row>
    <row r="874" spans="6:6">
      <c r="F874" s="51"/>
    </row>
    <row r="875" spans="6:6">
      <c r="F875" s="51"/>
    </row>
    <row r="876" spans="6:6">
      <c r="F876" s="51"/>
    </row>
    <row r="877" spans="6:6">
      <c r="F877" s="51"/>
    </row>
    <row r="878" spans="6:6">
      <c r="F878" s="51"/>
    </row>
    <row r="879" spans="6:6">
      <c r="F879" s="51"/>
    </row>
    <row r="880" spans="6:6">
      <c r="F880" s="51"/>
    </row>
    <row r="881" spans="6:6">
      <c r="F881" s="51"/>
    </row>
    <row r="882" spans="6:6">
      <c r="F882" s="51"/>
    </row>
    <row r="883" spans="6:6">
      <c r="F883" s="51"/>
    </row>
    <row r="884" spans="6:6">
      <c r="F884" s="51"/>
    </row>
    <row r="885" spans="6:6">
      <c r="F885" s="51"/>
    </row>
    <row r="886" spans="6:6">
      <c r="F886" s="51"/>
    </row>
    <row r="887" spans="6:6">
      <c r="F887" s="51"/>
    </row>
    <row r="888" spans="6:6">
      <c r="F888" s="51"/>
    </row>
    <row r="889" spans="6:6">
      <c r="F889" s="51"/>
    </row>
    <row r="890" spans="6:6">
      <c r="F890" s="51"/>
    </row>
    <row r="891" spans="6:6">
      <c r="F891" s="51"/>
    </row>
    <row r="892" spans="6:6">
      <c r="F892" s="51"/>
    </row>
    <row r="893" spans="6:6">
      <c r="F893" s="51"/>
    </row>
    <row r="894" spans="6:6">
      <c r="F894" s="51"/>
    </row>
    <row r="895" spans="6:6">
      <c r="F895" s="51"/>
    </row>
    <row r="896" spans="6:6">
      <c r="F896" s="51"/>
    </row>
    <row r="897" spans="6:6">
      <c r="F897" s="51"/>
    </row>
    <row r="898" spans="6:6">
      <c r="F898" s="51"/>
    </row>
    <row r="899" spans="6:6">
      <c r="F899" s="51"/>
    </row>
    <row r="900" spans="6:6">
      <c r="F900" s="51"/>
    </row>
    <row r="901" spans="6:6">
      <c r="F901" s="51"/>
    </row>
    <row r="902" spans="6:6">
      <c r="F902" s="51"/>
    </row>
    <row r="903" spans="6:6">
      <c r="F903" s="51"/>
    </row>
    <row r="904" spans="6:6">
      <c r="F904" s="51"/>
    </row>
    <row r="905" spans="6:6">
      <c r="F905" s="51"/>
    </row>
    <row r="906" spans="6:6">
      <c r="F906" s="51"/>
    </row>
    <row r="907" spans="6:6">
      <c r="F907" s="51"/>
    </row>
    <row r="908" spans="6:6">
      <c r="F908" s="51"/>
    </row>
    <row r="909" spans="6:6">
      <c r="F909" s="51"/>
    </row>
    <row r="910" spans="6:6">
      <c r="F910" s="51"/>
    </row>
    <row r="911" spans="6:6">
      <c r="F911" s="51"/>
    </row>
    <row r="912" spans="6:6">
      <c r="F912" s="51"/>
    </row>
    <row r="913" spans="6:6">
      <c r="F913" s="51"/>
    </row>
    <row r="914" spans="6:6">
      <c r="F914" s="51"/>
    </row>
    <row r="915" spans="6:6">
      <c r="F915" s="51"/>
    </row>
    <row r="916" spans="6:6">
      <c r="F916" s="51"/>
    </row>
    <row r="917" spans="6:6">
      <c r="F917" s="51"/>
    </row>
    <row r="918" spans="6:6">
      <c r="F918" s="51"/>
    </row>
    <row r="919" spans="6:6">
      <c r="F919" s="51"/>
    </row>
    <row r="920" spans="6:6">
      <c r="F920" s="51"/>
    </row>
    <row r="921" spans="6:6">
      <c r="F921" s="51"/>
    </row>
    <row r="922" spans="6:6">
      <c r="F922" s="51"/>
    </row>
    <row r="923" spans="6:6">
      <c r="F923" s="51"/>
    </row>
    <row r="924" spans="6:6">
      <c r="F924" s="51"/>
    </row>
    <row r="925" spans="6:6">
      <c r="F925" s="51"/>
    </row>
    <row r="926" spans="6:6">
      <c r="F926" s="51"/>
    </row>
    <row r="927" spans="6:6">
      <c r="F927" s="51"/>
    </row>
    <row r="928" spans="6:6">
      <c r="F928" s="51"/>
    </row>
    <row r="929" spans="6:6">
      <c r="F929" s="51"/>
    </row>
    <row r="930" spans="6:6">
      <c r="F930" s="51"/>
    </row>
    <row r="931" spans="6:6">
      <c r="F931" s="51"/>
    </row>
    <row r="932" spans="6:6">
      <c r="F932" s="51"/>
    </row>
    <row r="933" spans="6:6">
      <c r="F933" s="51"/>
    </row>
    <row r="934" spans="6:6">
      <c r="F934" s="51"/>
    </row>
    <row r="935" spans="6:6">
      <c r="F935" s="51"/>
    </row>
    <row r="936" spans="6:6">
      <c r="F936" s="51"/>
    </row>
    <row r="937" spans="6:6">
      <c r="F937" s="51"/>
    </row>
    <row r="938" spans="6:6">
      <c r="F938" s="51"/>
    </row>
    <row r="939" spans="6:6">
      <c r="F939" s="51"/>
    </row>
    <row r="940" spans="6:6">
      <c r="F940" s="51"/>
    </row>
    <row r="941" spans="6:6">
      <c r="F941" s="51"/>
    </row>
    <row r="942" spans="6:6">
      <c r="F942" s="51"/>
    </row>
    <row r="943" spans="6:6">
      <c r="F943" s="51"/>
    </row>
    <row r="944" spans="6:6">
      <c r="F944" s="51"/>
    </row>
    <row r="945" spans="6:6">
      <c r="F945" s="51"/>
    </row>
    <row r="946" spans="6:6">
      <c r="F946" s="51"/>
    </row>
    <row r="947" spans="6:6">
      <c r="F947" s="51"/>
    </row>
    <row r="948" spans="6:6">
      <c r="F948" s="51"/>
    </row>
    <row r="949" spans="6:6">
      <c r="F949" s="51"/>
    </row>
    <row r="950" spans="6:6">
      <c r="F950" s="51"/>
    </row>
  </sheetData>
  <autoFilter ref="A1:AY5">
    <extLst/>
  </autoFilter>
  <dataValidations count="6">
    <dataValidation type="list" allowBlank="1" showInputMessage="1" showErrorMessage="1" sqref="C1 D1 D2 D3 D4 C2:C4 C5:C1048576 D5:D1048576">
      <formula1>归属主体</formula1>
    </dataValidation>
    <dataValidation type="list" allowBlank="1" showInputMessage="1" showErrorMessage="1" sqref="H1 H5:H1048576">
      <formula1>应付供应商</formula1>
    </dataValidation>
    <dataValidation type="list" allowBlank="1" showInputMessage="1" showErrorMessage="1" sqref="B2 B3 B4 B5 B6 B7 B8 B9 B10 B11 B12 B13 B14 B15 B16 B17 B18 B19 B20 B21 B22 B23 B24 B25 B26 B27 B28 B29 B30 B31 B32 B33 B34 B35 B36 B37 B38 B39 B40 B41 B42 B43 B44 B45 B46 B47 B48 B49 B50 B51 B52 B53 B54 B55 B56 B57 B58 B59 B60 B61 B62 B63 B64 B65 B66 B67 B68 B69 B70 B71 B72 B73 B74 B75 B76 B77 B78 B79 B80 B81 B82 B83 B84 B85 B86 B87 B88 B89 B90 B91 B92 B93 B94 B95 B96 B97 B98 B99 B100 B101 B102 B103 B104 B105 B106 B107 B108 B109 B110 B111 B112 B113 B114 B115 B116 B117 B118 B119 B120 B121 B122 B123 B124 B125 B126 B127 B128 B129 B130 B131 B132 B133 B134 B135 B136 B137 B138 B139 B140 B141 B142 B143 B144 B145 B146 B147 B148 B149 B150 B151 B152 B153 B154 B155 B156 B157 B158 B159 B160 B161 B162 B163 B164 B212 B213 B214 B215 B218 B219 B220 B221 B222 B223 B224 B225 B226 B227 B228 B229 B230 B231 B232 B233 B234 B235 B236 B237 B238 B239 B240 B241 B242 B247 B248 B249 B250 B251 B252 B253 B254 B255 B256 B257 B258 B259 B260 B261 B262 B263 B264 B265 B266 B267 B268 B269 B270 B271 B272 B273 B274 B275 B276 B277 B278 B279 B280 B281 B282 B283 B284 B285 B286 B287 B288 B289 B290 B291 B292 B293 B294 B295 B296 B297 B298 B299 B300 B301 B302 B303 B304 B305 B306 B307 B308 B333 B382 B383 B384 B385 B386 B165:B211 B216:B217 B243:B246 B309:B310 B311:B312 B313:B314 B315:B316 B317:B318 B319:B320 B321:B322 B323:B324 B325:B326 B327:B328 B329:B330 B331:B332 B334:B335 B336:B337 B338:B339 B340:B341 B342:B343 B344:B345 B346:B347 B348:B349 B350:B351 B352:B353 B354:B355 B356:B357 B358:B361 B362:B365 B366:B381 B387:B420 B421:B624">
      <formula1>姓名</formula1>
    </dataValidation>
    <dataValidation type="list" allowBlank="1" showInputMessage="1" showErrorMessage="1" sqref="E2 E3 E4">
      <formula1>成本类型</formula1>
    </dataValidation>
    <dataValidation type="list" showInputMessage="1" showErrorMessage="1" sqref="E5:E1048576">
      <formula1>支出一类</formula1>
    </dataValidation>
    <dataValidation type="list" showInputMessage="1" showErrorMessage="1" sqref="F2:F4 F5:F950">
      <formula1>INDIRECT($E2)</formula1>
    </dataValidation>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
  <sheetViews>
    <sheetView workbookViewId="0">
      <selection activeCell="H20" sqref="H20"/>
    </sheetView>
  </sheetViews>
  <sheetFormatPr defaultColWidth="9" defaultRowHeight="15.75" outlineLevelRow="3" outlineLevelCol="6"/>
  <sheetData>
    <row r="1" spans="1:7">
      <c r="A1" s="37" t="s">
        <v>2537</v>
      </c>
      <c r="B1" s="38" t="s">
        <v>280</v>
      </c>
      <c r="C1" s="38" t="s">
        <v>2538</v>
      </c>
      <c r="D1" s="38" t="s">
        <v>31</v>
      </c>
      <c r="E1" s="38" t="s">
        <v>2486</v>
      </c>
      <c r="F1" s="38" t="s">
        <v>2539</v>
      </c>
      <c r="G1" s="38" t="s">
        <v>2540</v>
      </c>
    </row>
    <row r="2" spans="1:7">
      <c r="A2" s="12">
        <v>202207</v>
      </c>
      <c r="B2" s="9" t="s">
        <v>447</v>
      </c>
      <c r="C2" s="12" t="s">
        <v>2541</v>
      </c>
      <c r="D2" s="12" t="s">
        <v>404</v>
      </c>
      <c r="E2" s="13">
        <v>44743</v>
      </c>
      <c r="F2" s="12" t="s">
        <v>2542</v>
      </c>
      <c r="G2" s="12" t="s">
        <v>389</v>
      </c>
    </row>
    <row r="3" spans="1:7">
      <c r="A3" s="12">
        <v>202304</v>
      </c>
      <c r="B3" s="9" t="s">
        <v>445</v>
      </c>
      <c r="C3" s="12" t="s">
        <v>2543</v>
      </c>
      <c r="D3" s="12" t="s">
        <v>404</v>
      </c>
      <c r="E3" s="13">
        <v>45017</v>
      </c>
      <c r="F3" s="12" t="s">
        <v>2542</v>
      </c>
      <c r="G3" s="12" t="s">
        <v>389</v>
      </c>
    </row>
    <row r="4" spans="1:7">
      <c r="A4" s="12">
        <v>202306</v>
      </c>
      <c r="B4" s="9" t="s">
        <v>2530</v>
      </c>
      <c r="C4" s="12" t="s">
        <v>2544</v>
      </c>
      <c r="D4" s="12" t="s">
        <v>404</v>
      </c>
      <c r="E4" s="13">
        <v>45078</v>
      </c>
      <c r="F4" s="12" t="s">
        <v>2542</v>
      </c>
      <c r="G4" s="12" t="s">
        <v>389</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
  <sheetViews>
    <sheetView workbookViewId="0">
      <selection activeCell="A1" sqref="A1:N1"/>
    </sheetView>
  </sheetViews>
  <sheetFormatPr defaultColWidth="9" defaultRowHeight="15.75"/>
  <sheetData>
    <row r="1" spans="1:14">
      <c r="A1" s="10" t="s">
        <v>2537</v>
      </c>
      <c r="B1" s="10" t="s">
        <v>280</v>
      </c>
      <c r="C1" s="10" t="s">
        <v>2538</v>
      </c>
      <c r="D1" s="10" t="s">
        <v>31</v>
      </c>
      <c r="E1" s="10" t="s">
        <v>2486</v>
      </c>
      <c r="F1" s="10" t="s">
        <v>2539</v>
      </c>
      <c r="G1" s="10" t="s">
        <v>2540</v>
      </c>
      <c r="H1" s="10" t="s">
        <v>2545</v>
      </c>
      <c r="I1" s="10" t="s">
        <v>2546</v>
      </c>
      <c r="J1" s="10" t="s">
        <v>2547</v>
      </c>
      <c r="K1" s="10" t="s">
        <v>2548</v>
      </c>
      <c r="L1" s="10" t="s">
        <v>2549</v>
      </c>
      <c r="M1" s="10" t="s">
        <v>2550</v>
      </c>
      <c r="N1" s="10" t="s">
        <v>2551</v>
      </c>
    </row>
    <row r="2" spans="1:14">
      <c r="A2" s="12"/>
      <c r="B2" s="9"/>
      <c r="C2" s="12"/>
      <c r="D2" s="12"/>
      <c r="E2" s="13"/>
      <c r="F2" s="12"/>
      <c r="G2" s="12"/>
      <c r="H2" s="13"/>
      <c r="I2" s="12"/>
      <c r="J2" s="12"/>
      <c r="K2" s="12"/>
      <c r="L2" s="12"/>
      <c r="M2" s="12"/>
      <c r="N2" s="12"/>
    </row>
    <row r="3" spans="1:14">
      <c r="A3" s="12"/>
      <c r="B3" s="12"/>
      <c r="C3" s="12"/>
      <c r="D3" s="12"/>
      <c r="E3" s="12"/>
      <c r="F3" s="12"/>
      <c r="G3" s="12"/>
      <c r="H3" s="12"/>
      <c r="I3" s="12"/>
      <c r="J3" s="12"/>
      <c r="K3" s="12"/>
      <c r="L3" s="12"/>
      <c r="M3" s="12"/>
      <c r="N3" s="12"/>
    </row>
    <row r="4" spans="1:14">
      <c r="A4" s="12"/>
      <c r="B4" s="12"/>
      <c r="C4" s="12"/>
      <c r="D4" s="12"/>
      <c r="E4" s="12"/>
      <c r="F4" s="12"/>
      <c r="G4" s="12"/>
      <c r="H4" s="12"/>
      <c r="I4" s="12"/>
      <c r="J4" s="12"/>
      <c r="K4" s="12"/>
      <c r="L4" s="12"/>
      <c r="M4" s="12"/>
      <c r="N4" s="12"/>
    </row>
    <row r="5" spans="1:14">
      <c r="A5" s="12"/>
      <c r="B5" s="12"/>
      <c r="C5" s="12"/>
      <c r="D5" s="12"/>
      <c r="E5" s="12"/>
      <c r="F5" s="12"/>
      <c r="G5" s="12"/>
      <c r="H5" s="12"/>
      <c r="I5" s="12"/>
      <c r="J5" s="12"/>
      <c r="K5" s="12"/>
      <c r="L5" s="12"/>
      <c r="M5" s="12"/>
      <c r="N5" s="12"/>
    </row>
    <row r="6" spans="1:14">
      <c r="A6" s="12"/>
      <c r="B6" s="12"/>
      <c r="C6" s="12"/>
      <c r="D6" s="12"/>
      <c r="E6" s="12"/>
      <c r="F6" s="12"/>
      <c r="G6" s="12"/>
      <c r="H6" s="12"/>
      <c r="I6" s="12"/>
      <c r="J6" s="12"/>
      <c r="K6" s="12"/>
      <c r="L6" s="12"/>
      <c r="M6" s="12"/>
      <c r="N6" s="12"/>
    </row>
    <row r="7" spans="1:14">
      <c r="A7" s="12"/>
      <c r="B7" s="12"/>
      <c r="C7" s="12"/>
      <c r="D7" s="12"/>
      <c r="E7" s="12"/>
      <c r="F7" s="12"/>
      <c r="G7" s="12"/>
      <c r="H7" s="12"/>
      <c r="I7" s="12"/>
      <c r="J7" s="12"/>
      <c r="K7" s="12"/>
      <c r="L7" s="12"/>
      <c r="M7" s="12"/>
      <c r="N7" s="12"/>
    </row>
    <row r="8" spans="1:14">
      <c r="A8" s="12"/>
      <c r="B8" s="12"/>
      <c r="C8" s="12"/>
      <c r="D8" s="12"/>
      <c r="E8" s="12"/>
      <c r="F8" s="12"/>
      <c r="G8" s="12"/>
      <c r="H8" s="12"/>
      <c r="I8" s="12"/>
      <c r="J8" s="12"/>
      <c r="K8" s="12"/>
      <c r="L8" s="12"/>
      <c r="M8" s="12"/>
      <c r="N8" s="12"/>
    </row>
    <row r="9" spans="1:14">
      <c r="A9" s="12"/>
      <c r="B9" s="12"/>
      <c r="C9" s="12"/>
      <c r="D9" s="12"/>
      <c r="E9" s="12"/>
      <c r="F9" s="12"/>
      <c r="G9" s="12"/>
      <c r="H9" s="12"/>
      <c r="I9" s="12"/>
      <c r="J9" s="12"/>
      <c r="K9" s="12"/>
      <c r="L9" s="12"/>
      <c r="M9" s="12"/>
      <c r="N9" s="12"/>
    </row>
    <row r="10" spans="1:14">
      <c r="A10" s="12"/>
      <c r="B10" s="12"/>
      <c r="C10" s="12"/>
      <c r="D10" s="12"/>
      <c r="E10" s="12"/>
      <c r="F10" s="12"/>
      <c r="G10" s="12"/>
      <c r="H10" s="12"/>
      <c r="I10" s="12"/>
      <c r="J10" s="12"/>
      <c r="K10" s="12"/>
      <c r="L10" s="12"/>
      <c r="M10" s="12"/>
      <c r="N10" s="12"/>
    </row>
    <row r="11" spans="1:14">
      <c r="A11" s="12"/>
      <c r="B11" s="12"/>
      <c r="C11" s="12"/>
      <c r="D11" s="12"/>
      <c r="E11" s="12"/>
      <c r="F11" s="12"/>
      <c r="G11" s="12"/>
      <c r="H11" s="12"/>
      <c r="I11" s="12"/>
      <c r="J11" s="12"/>
      <c r="K11" s="12"/>
      <c r="L11" s="12"/>
      <c r="M11" s="12"/>
      <c r="N11" s="12"/>
    </row>
    <row r="12" spans="1:14">
      <c r="A12" s="12"/>
      <c r="B12" s="12"/>
      <c r="C12" s="12"/>
      <c r="D12" s="12"/>
      <c r="E12" s="12"/>
      <c r="F12" s="12"/>
      <c r="G12" s="12"/>
      <c r="H12" s="12"/>
      <c r="I12" s="12"/>
      <c r="J12" s="12"/>
      <c r="K12" s="12"/>
      <c r="L12" s="12"/>
      <c r="M12" s="12"/>
      <c r="N12" s="12"/>
    </row>
    <row r="13" spans="1:14">
      <c r="A13" s="12"/>
      <c r="B13" s="12"/>
      <c r="C13" s="12"/>
      <c r="D13" s="12"/>
      <c r="E13" s="12"/>
      <c r="F13" s="12"/>
      <c r="G13" s="12"/>
      <c r="H13" s="12"/>
      <c r="I13" s="12"/>
      <c r="J13" s="12"/>
      <c r="K13" s="12"/>
      <c r="L13" s="12"/>
      <c r="M13" s="12"/>
      <c r="N13" s="12"/>
    </row>
    <row r="14" spans="1:14">
      <c r="A14" s="12"/>
      <c r="B14" s="12"/>
      <c r="C14" s="12"/>
      <c r="D14" s="12"/>
      <c r="E14" s="12"/>
      <c r="F14" s="12"/>
      <c r="G14" s="12"/>
      <c r="H14" s="12"/>
      <c r="I14" s="12"/>
      <c r="J14" s="12"/>
      <c r="K14" s="12"/>
      <c r="L14" s="12"/>
      <c r="M14" s="12"/>
      <c r="N14" s="12"/>
    </row>
    <row r="15" spans="1:14">
      <c r="A15" s="12"/>
      <c r="B15" s="12"/>
      <c r="C15" s="12"/>
      <c r="D15" s="12"/>
      <c r="E15" s="12"/>
      <c r="F15" s="12"/>
      <c r="G15" s="12"/>
      <c r="H15" s="12"/>
      <c r="I15" s="12"/>
      <c r="J15" s="12"/>
      <c r="K15" s="12"/>
      <c r="L15" s="12"/>
      <c r="M15" s="12"/>
      <c r="N15" s="12"/>
    </row>
    <row r="16" spans="1:14">
      <c r="A16" s="12"/>
      <c r="B16" s="12"/>
      <c r="C16" s="12"/>
      <c r="D16" s="12"/>
      <c r="E16" s="12"/>
      <c r="F16" s="12"/>
      <c r="G16" s="12"/>
      <c r="H16" s="12"/>
      <c r="I16" s="12"/>
      <c r="J16" s="12"/>
      <c r="K16" s="12"/>
      <c r="L16" s="12"/>
      <c r="M16" s="12"/>
      <c r="N16" s="12"/>
    </row>
  </sheetData>
  <dataValidations count="1">
    <dataValidation type="list" allowBlank="1" showInputMessage="1" showErrorMessage="1" sqref="H1">
      <formula1>[17]基础信息表!#REF!</formula1>
    </dataValidation>
  </dataValidation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G30" sqref="G30"/>
    </sheetView>
  </sheetViews>
  <sheetFormatPr defaultColWidth="9" defaultRowHeight="15.75"/>
  <sheetData>
    <row r="1" spans="1:15">
      <c r="A1" s="10" t="s">
        <v>2537</v>
      </c>
      <c r="B1" s="10" t="s">
        <v>280</v>
      </c>
      <c r="C1" s="10" t="s">
        <v>2552</v>
      </c>
      <c r="D1" s="10"/>
      <c r="E1" s="10"/>
      <c r="F1" s="10"/>
      <c r="G1" s="10"/>
      <c r="H1" s="10"/>
      <c r="I1" s="10" t="s">
        <v>2553</v>
      </c>
      <c r="J1" s="10"/>
      <c r="K1" s="10"/>
      <c r="L1" s="10"/>
      <c r="M1" s="10"/>
      <c r="N1" s="10"/>
      <c r="O1" s="10" t="s">
        <v>2554</v>
      </c>
    </row>
    <row r="2" spans="1:15">
      <c r="A2" s="10"/>
      <c r="B2" s="10"/>
      <c r="C2" s="35" t="s">
        <v>2538</v>
      </c>
      <c r="D2" s="35" t="s">
        <v>31</v>
      </c>
      <c r="E2" s="35" t="s">
        <v>2486</v>
      </c>
      <c r="F2" s="35" t="s">
        <v>2539</v>
      </c>
      <c r="G2" s="35" t="s">
        <v>2540</v>
      </c>
      <c r="H2" s="10" t="s">
        <v>2555</v>
      </c>
      <c r="I2" s="35" t="s">
        <v>2538</v>
      </c>
      <c r="J2" s="35" t="s">
        <v>31</v>
      </c>
      <c r="K2" s="35" t="s">
        <v>2556</v>
      </c>
      <c r="L2" s="35" t="s">
        <v>2539</v>
      </c>
      <c r="M2" s="35" t="s">
        <v>2540</v>
      </c>
      <c r="N2" s="10" t="s">
        <v>2555</v>
      </c>
      <c r="O2" s="10"/>
    </row>
    <row r="3" spans="1:15">
      <c r="A3" s="12">
        <v>202304</v>
      </c>
      <c r="B3" s="9" t="s">
        <v>445</v>
      </c>
      <c r="C3" s="12" t="s">
        <v>2557</v>
      </c>
      <c r="D3" s="12" t="s">
        <v>404</v>
      </c>
      <c r="E3" s="13">
        <v>45017</v>
      </c>
      <c r="F3" s="12" t="s">
        <v>2542</v>
      </c>
      <c r="G3" s="12" t="s">
        <v>389</v>
      </c>
      <c r="H3" s="12">
        <v>15000</v>
      </c>
      <c r="I3" s="12" t="s">
        <v>2557</v>
      </c>
      <c r="J3" s="12" t="s">
        <v>404</v>
      </c>
      <c r="K3" s="13">
        <v>45108</v>
      </c>
      <c r="L3" s="12" t="s">
        <v>2542</v>
      </c>
      <c r="M3" s="12" t="s">
        <v>389</v>
      </c>
      <c r="N3" s="12">
        <v>7000</v>
      </c>
      <c r="O3" s="12" t="s">
        <v>2558</v>
      </c>
    </row>
    <row r="4" spans="1:15">
      <c r="A4" s="12"/>
      <c r="B4" s="12"/>
      <c r="C4" s="12"/>
      <c r="D4" s="12"/>
      <c r="E4" s="13"/>
      <c r="F4" s="12"/>
      <c r="G4" s="12"/>
      <c r="H4" s="12"/>
      <c r="I4" s="12"/>
      <c r="J4" s="12"/>
      <c r="K4" s="13"/>
      <c r="L4" s="12"/>
      <c r="M4" s="12"/>
      <c r="N4" s="12"/>
      <c r="O4" s="12"/>
    </row>
    <row r="5" spans="1:15">
      <c r="A5" s="12"/>
      <c r="B5" s="12"/>
      <c r="C5" s="12"/>
      <c r="D5" s="12"/>
      <c r="E5" s="13"/>
      <c r="F5" s="12"/>
      <c r="G5" s="12"/>
      <c r="H5" s="12"/>
      <c r="I5" s="12"/>
      <c r="J5" s="12"/>
      <c r="K5" s="13"/>
      <c r="L5" s="12"/>
      <c r="M5" s="12"/>
      <c r="N5" s="12"/>
      <c r="O5" s="12"/>
    </row>
    <row r="6" spans="1:15">
      <c r="A6" s="12"/>
      <c r="B6" s="12"/>
      <c r="C6" s="12"/>
      <c r="D6" s="12"/>
      <c r="E6" s="13"/>
      <c r="F6" s="12"/>
      <c r="G6" s="12"/>
      <c r="H6" s="12"/>
      <c r="I6" s="12"/>
      <c r="J6" s="12"/>
      <c r="K6" s="13"/>
      <c r="L6" s="12"/>
      <c r="M6" s="12"/>
      <c r="N6" s="12"/>
      <c r="O6" s="12"/>
    </row>
    <row r="7" spans="1:15">
      <c r="A7" s="12"/>
      <c r="B7" s="12"/>
      <c r="C7" s="12"/>
      <c r="D7" s="12"/>
      <c r="E7" s="12"/>
      <c r="F7" s="12"/>
      <c r="G7" s="12"/>
      <c r="H7" s="12"/>
      <c r="I7" s="12"/>
      <c r="J7" s="12"/>
      <c r="K7" s="12"/>
      <c r="L7" s="12"/>
      <c r="M7" s="12"/>
      <c r="N7" s="12"/>
      <c r="O7" s="12"/>
    </row>
    <row r="8" spans="1:15">
      <c r="A8" s="12"/>
      <c r="B8" s="12"/>
      <c r="C8" s="12"/>
      <c r="D8" s="12"/>
      <c r="E8" s="12"/>
      <c r="F8" s="12"/>
      <c r="G8" s="12"/>
      <c r="H8" s="12"/>
      <c r="I8" s="12"/>
      <c r="J8" s="12"/>
      <c r="K8" s="12"/>
      <c r="L8" s="12"/>
      <c r="M8" s="12"/>
      <c r="N8" s="12"/>
      <c r="O8" s="12"/>
    </row>
    <row r="9" spans="1:15">
      <c r="A9" s="12"/>
      <c r="B9" s="12"/>
      <c r="C9" s="12"/>
      <c r="D9" s="12"/>
      <c r="E9" s="12"/>
      <c r="F9" s="12"/>
      <c r="G9" s="12"/>
      <c r="H9" s="12"/>
      <c r="I9" s="12"/>
      <c r="J9" s="12"/>
      <c r="K9" s="12"/>
      <c r="L9" s="12"/>
      <c r="M9" s="12"/>
      <c r="N9" s="12"/>
      <c r="O9" s="12"/>
    </row>
    <row r="10" spans="1:15">
      <c r="A10" s="12"/>
      <c r="B10" s="12"/>
      <c r="C10" s="12"/>
      <c r="D10" s="12"/>
      <c r="E10" s="12"/>
      <c r="F10" s="12"/>
      <c r="G10" s="12"/>
      <c r="H10" s="12"/>
      <c r="I10" s="12"/>
      <c r="J10" s="12"/>
      <c r="K10" s="12"/>
      <c r="L10" s="12"/>
      <c r="M10" s="12"/>
      <c r="N10" s="12"/>
      <c r="O10" s="12"/>
    </row>
    <row r="11" spans="1:15">
      <c r="A11" s="12"/>
      <c r="B11" s="12"/>
      <c r="C11" s="12"/>
      <c r="D11" s="12"/>
      <c r="E11" s="12"/>
      <c r="F11" s="12"/>
      <c r="G11" s="12"/>
      <c r="H11" s="12"/>
      <c r="I11" s="12"/>
      <c r="J11" s="12"/>
      <c r="K11" s="36"/>
      <c r="L11" s="36"/>
      <c r="M11" s="36"/>
      <c r="N11" s="36"/>
      <c r="O11" s="36"/>
    </row>
    <row r="12" spans="1:15">
      <c r="A12" s="12"/>
      <c r="B12" s="12"/>
      <c r="C12" s="12"/>
      <c r="D12" s="12"/>
      <c r="E12" s="12"/>
      <c r="F12" s="12"/>
      <c r="G12" s="12"/>
      <c r="H12" s="12"/>
      <c r="I12" s="12"/>
      <c r="J12" s="12"/>
      <c r="K12" s="36"/>
      <c r="L12" s="36"/>
      <c r="M12" s="36"/>
      <c r="N12" s="36"/>
      <c r="O12" s="36"/>
    </row>
    <row r="13" spans="1:15">
      <c r="A13" s="12"/>
      <c r="B13" s="12"/>
      <c r="C13" s="12"/>
      <c r="D13" s="12"/>
      <c r="E13" s="12"/>
      <c r="F13" s="12"/>
      <c r="G13" s="12"/>
      <c r="H13" s="12"/>
      <c r="I13" s="12"/>
      <c r="J13" s="12"/>
      <c r="K13" s="36"/>
      <c r="L13" s="36"/>
      <c r="M13" s="36"/>
      <c r="N13" s="36"/>
      <c r="O13" s="36"/>
    </row>
    <row r="14" spans="1:15">
      <c r="A14" s="12"/>
      <c r="B14" s="12"/>
      <c r="C14" s="12"/>
      <c r="D14" s="12"/>
      <c r="E14" s="12"/>
      <c r="F14" s="12"/>
      <c r="G14" s="12"/>
      <c r="H14" s="12"/>
      <c r="I14" s="12"/>
      <c r="J14" s="12"/>
      <c r="K14" s="36"/>
      <c r="L14" s="36"/>
      <c r="M14" s="36"/>
      <c r="N14" s="36"/>
      <c r="O14" s="36"/>
    </row>
    <row r="15" spans="1:15">
      <c r="A15" s="12"/>
      <c r="B15" s="12"/>
      <c r="C15" s="12"/>
      <c r="D15" s="12"/>
      <c r="E15" s="12"/>
      <c r="F15" s="12"/>
      <c r="G15" s="12"/>
      <c r="H15" s="12"/>
      <c r="I15" s="12"/>
      <c r="J15" s="12"/>
      <c r="K15" s="36"/>
      <c r="L15" s="36"/>
      <c r="M15" s="36"/>
      <c r="N15" s="36"/>
      <c r="O15" s="36"/>
    </row>
    <row r="16" spans="1:15">
      <c r="A16" s="12"/>
      <c r="B16" s="12"/>
      <c r="C16" s="12"/>
      <c r="D16" s="12"/>
      <c r="E16" s="12"/>
      <c r="F16" s="12"/>
      <c r="G16" s="12"/>
      <c r="H16" s="12"/>
      <c r="I16" s="12"/>
      <c r="J16" s="12"/>
      <c r="K16" s="36"/>
      <c r="L16" s="36"/>
      <c r="M16" s="36"/>
      <c r="N16" s="36"/>
      <c r="O16" s="36"/>
    </row>
    <row r="17" spans="1:15">
      <c r="A17" s="12"/>
      <c r="B17" s="12"/>
      <c r="C17" s="12"/>
      <c r="D17" s="12"/>
      <c r="E17" s="12"/>
      <c r="F17" s="12"/>
      <c r="G17" s="12"/>
      <c r="H17" s="12"/>
      <c r="I17" s="12"/>
      <c r="J17" s="12"/>
      <c r="K17" s="36"/>
      <c r="L17" s="36"/>
      <c r="M17" s="36"/>
      <c r="N17" s="36"/>
      <c r="O17" s="36"/>
    </row>
    <row r="18" spans="1:15">
      <c r="A18" s="12"/>
      <c r="B18" s="12"/>
      <c r="C18" s="12"/>
      <c r="D18" s="12"/>
      <c r="E18" s="12"/>
      <c r="F18" s="12"/>
      <c r="G18" s="12"/>
      <c r="H18" s="12"/>
      <c r="I18" s="12"/>
      <c r="J18" s="12"/>
      <c r="K18" s="36"/>
      <c r="L18" s="36"/>
      <c r="M18" s="36"/>
      <c r="N18" s="36"/>
      <c r="O18" s="36"/>
    </row>
    <row r="19" spans="1:15">
      <c r="A19" s="12"/>
      <c r="B19" s="12"/>
      <c r="C19" s="12"/>
      <c r="D19" s="12"/>
      <c r="E19" s="12"/>
      <c r="F19" s="12"/>
      <c r="G19" s="12"/>
      <c r="H19" s="12"/>
      <c r="I19" s="12"/>
      <c r="J19" s="12"/>
      <c r="K19" s="36"/>
      <c r="L19" s="36"/>
      <c r="M19" s="36"/>
      <c r="N19" s="36"/>
      <c r="O19" s="36"/>
    </row>
    <row r="20" spans="1:15">
      <c r="A20" s="12"/>
      <c r="B20" s="12"/>
      <c r="C20" s="12"/>
      <c r="D20" s="12"/>
      <c r="E20" s="12"/>
      <c r="F20" s="12"/>
      <c r="G20" s="12"/>
      <c r="H20" s="12"/>
      <c r="I20" s="12"/>
      <c r="J20" s="12"/>
      <c r="K20" s="36"/>
      <c r="L20" s="36"/>
      <c r="M20" s="36"/>
      <c r="N20" s="36"/>
      <c r="O20" s="36"/>
    </row>
    <row r="21" spans="1:15">
      <c r="A21" s="12"/>
      <c r="B21" s="12"/>
      <c r="C21" s="12"/>
      <c r="D21" s="12"/>
      <c r="E21" s="12"/>
      <c r="F21" s="12"/>
      <c r="G21" s="12"/>
      <c r="H21" s="12"/>
      <c r="I21" s="12"/>
      <c r="J21" s="12"/>
      <c r="K21" s="36"/>
      <c r="L21" s="36"/>
      <c r="M21" s="36"/>
      <c r="N21" s="36"/>
      <c r="O21" s="36"/>
    </row>
    <row r="22" spans="1:15">
      <c r="A22" s="12"/>
      <c r="B22" s="12"/>
      <c r="C22" s="12"/>
      <c r="D22" s="12"/>
      <c r="E22" s="12"/>
      <c r="F22" s="12"/>
      <c r="G22" s="12"/>
      <c r="H22" s="12"/>
      <c r="I22" s="12"/>
      <c r="J22" s="12"/>
      <c r="K22" s="36"/>
      <c r="L22" s="36"/>
      <c r="M22" s="36"/>
      <c r="N22" s="36"/>
      <c r="O22" s="36"/>
    </row>
    <row r="23" spans="1:15">
      <c r="A23" s="12"/>
      <c r="B23" s="12"/>
      <c r="C23" s="12"/>
      <c r="D23" s="12"/>
      <c r="E23" s="12"/>
      <c r="F23" s="12"/>
      <c r="G23" s="12"/>
      <c r="H23" s="12"/>
      <c r="I23" s="12"/>
      <c r="J23" s="12"/>
      <c r="K23" s="36"/>
      <c r="L23" s="36"/>
      <c r="M23" s="36"/>
      <c r="N23" s="36"/>
      <c r="O23" s="36"/>
    </row>
    <row r="24" spans="1:15">
      <c r="A24" s="12"/>
      <c r="B24" s="12"/>
      <c r="C24" s="12"/>
      <c r="D24" s="12"/>
      <c r="E24" s="12"/>
      <c r="F24" s="12"/>
      <c r="G24" s="12"/>
      <c r="H24" s="12"/>
      <c r="I24" s="12"/>
      <c r="J24" s="12"/>
      <c r="K24" s="36"/>
      <c r="L24" s="36"/>
      <c r="M24" s="36"/>
      <c r="N24" s="36"/>
      <c r="O24" s="36"/>
    </row>
  </sheetData>
  <mergeCells count="5">
    <mergeCell ref="C1:H1"/>
    <mergeCell ref="I1:N1"/>
    <mergeCell ref="A1:A2"/>
    <mergeCell ref="B1:B2"/>
    <mergeCell ref="O1:O2"/>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G32" sqref="G32"/>
    </sheetView>
  </sheetViews>
  <sheetFormatPr defaultColWidth="9" defaultRowHeight="15.75"/>
  <sheetData>
    <row r="1" spans="1:9">
      <c r="A1" s="10" t="s">
        <v>2537</v>
      </c>
      <c r="B1" s="10" t="s">
        <v>280</v>
      </c>
      <c r="C1" s="10" t="s">
        <v>2538</v>
      </c>
      <c r="D1" s="10" t="s">
        <v>31</v>
      </c>
      <c r="E1" s="10" t="s">
        <v>2486</v>
      </c>
      <c r="F1" s="10" t="s">
        <v>2539</v>
      </c>
      <c r="G1" s="10" t="s">
        <v>2540</v>
      </c>
      <c r="H1" s="10" t="s">
        <v>2487</v>
      </c>
      <c r="I1" s="10" t="s">
        <v>2559</v>
      </c>
    </row>
    <row r="2" spans="1:9">
      <c r="A2" s="12"/>
      <c r="B2" s="12"/>
      <c r="C2" s="12"/>
      <c r="D2" s="12"/>
      <c r="E2" s="12"/>
      <c r="F2" s="12"/>
      <c r="G2" s="12"/>
      <c r="H2" s="12"/>
      <c r="I2" s="12"/>
    </row>
    <row r="3" spans="1:9">
      <c r="A3" s="12"/>
      <c r="B3" s="12"/>
      <c r="C3" s="12"/>
      <c r="D3" s="12"/>
      <c r="E3" s="12"/>
      <c r="F3" s="12"/>
      <c r="G3" s="12"/>
      <c r="H3" s="12"/>
      <c r="I3" s="12"/>
    </row>
    <row r="4" spans="1:9">
      <c r="A4" s="12"/>
      <c r="B4" s="12"/>
      <c r="C4" s="12"/>
      <c r="D4" s="12"/>
      <c r="E4" s="12"/>
      <c r="F4" s="12"/>
      <c r="G4" s="12"/>
      <c r="H4" s="12"/>
      <c r="I4" s="12"/>
    </row>
    <row r="5" spans="1:9">
      <c r="A5" s="12"/>
      <c r="B5" s="12"/>
      <c r="C5" s="12"/>
      <c r="D5" s="12"/>
      <c r="E5" s="12"/>
      <c r="F5" s="12"/>
      <c r="G5" s="12"/>
      <c r="H5" s="12"/>
      <c r="I5" s="12"/>
    </row>
    <row r="6" spans="1:9">
      <c r="A6" s="12"/>
      <c r="B6" s="12"/>
      <c r="C6" s="12"/>
      <c r="D6" s="12"/>
      <c r="E6" s="12"/>
      <c r="F6" s="12"/>
      <c r="G6" s="12"/>
      <c r="H6" s="12"/>
      <c r="I6" s="12"/>
    </row>
    <row r="7" spans="1:9">
      <c r="A7" s="12"/>
      <c r="B7" s="12"/>
      <c r="C7" s="12"/>
      <c r="D7" s="12"/>
      <c r="E7" s="12"/>
      <c r="F7" s="12"/>
      <c r="G7" s="12"/>
      <c r="H7" s="12"/>
      <c r="I7" s="12"/>
    </row>
    <row r="8" spans="1:9">
      <c r="A8" s="12"/>
      <c r="B8" s="12"/>
      <c r="C8" s="12"/>
      <c r="D8" s="12"/>
      <c r="E8" s="12"/>
      <c r="F8" s="12"/>
      <c r="G8" s="12"/>
      <c r="H8" s="12"/>
      <c r="I8" s="12"/>
    </row>
    <row r="9" spans="1:9">
      <c r="A9" s="12"/>
      <c r="B9" s="12"/>
      <c r="C9" s="12"/>
      <c r="D9" s="12"/>
      <c r="E9" s="12"/>
      <c r="F9" s="12"/>
      <c r="G9" s="12"/>
      <c r="H9" s="12"/>
      <c r="I9" s="12"/>
    </row>
    <row r="10" spans="1:9">
      <c r="A10" s="12"/>
      <c r="B10" s="12"/>
      <c r="C10" s="12"/>
      <c r="D10" s="12"/>
      <c r="E10" s="12"/>
      <c r="F10" s="12"/>
      <c r="G10" s="12"/>
      <c r="H10" s="12"/>
      <c r="I10" s="12"/>
    </row>
    <row r="11" spans="1:9">
      <c r="A11" s="12"/>
      <c r="B11" s="12"/>
      <c r="C11" s="12"/>
      <c r="D11" s="12"/>
      <c r="E11" s="12"/>
      <c r="F11" s="12"/>
      <c r="G11" s="12"/>
      <c r="H11" s="12"/>
      <c r="I11" s="12"/>
    </row>
    <row r="12" spans="1:9">
      <c r="A12" s="12"/>
      <c r="B12" s="12"/>
      <c r="C12" s="12"/>
      <c r="D12" s="12"/>
      <c r="E12" s="12"/>
      <c r="F12" s="12"/>
      <c r="G12" s="12"/>
      <c r="H12" s="12"/>
      <c r="I12" s="12"/>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5"/>
  <sheetViews>
    <sheetView zoomScale="115" zoomScaleNormal="115" workbookViewId="0">
      <selection activeCell="U32" sqref="U32"/>
    </sheetView>
  </sheetViews>
  <sheetFormatPr defaultColWidth="9" defaultRowHeight="12" outlineLevelRow="4"/>
  <cols>
    <col min="1" max="1" width="6.625" style="26" customWidth="1"/>
    <col min="2" max="2" width="9.125" style="26" customWidth="1"/>
    <col min="3" max="11" width="3.125" style="26" customWidth="1"/>
    <col min="12" max="31" width="3.375" style="26" customWidth="1"/>
    <col min="32" max="32" width="4.375" style="26" customWidth="1"/>
    <col min="33" max="33" width="13.875" style="26" customWidth="1"/>
    <col min="34" max="34" width="5.425" style="26" customWidth="1"/>
    <col min="35" max="35" width="4.375" style="26" customWidth="1"/>
    <col min="36" max="16384" width="9" style="26"/>
  </cols>
  <sheetData>
    <row r="1" s="25" customFormat="1" spans="1:35">
      <c r="A1" s="27" t="s">
        <v>280</v>
      </c>
      <c r="B1" s="28" t="s">
        <v>2560</v>
      </c>
      <c r="C1" s="29" t="s">
        <v>2561</v>
      </c>
      <c r="D1" s="29" t="s">
        <v>2562</v>
      </c>
      <c r="E1" s="29" t="s">
        <v>2563</v>
      </c>
      <c r="F1" s="29" t="s">
        <v>2421</v>
      </c>
      <c r="G1" s="29" t="s">
        <v>2564</v>
      </c>
      <c r="H1" s="29" t="s">
        <v>2565</v>
      </c>
      <c r="I1" s="29" t="s">
        <v>2566</v>
      </c>
      <c r="J1" s="29" t="s">
        <v>2561</v>
      </c>
      <c r="K1" s="29" t="s">
        <v>2562</v>
      </c>
      <c r="L1" s="29" t="s">
        <v>2563</v>
      </c>
      <c r="M1" s="29" t="s">
        <v>2421</v>
      </c>
      <c r="N1" s="29" t="s">
        <v>2564</v>
      </c>
      <c r="O1" s="29" t="s">
        <v>2565</v>
      </c>
      <c r="P1" s="29" t="s">
        <v>2566</v>
      </c>
      <c r="Q1" s="29" t="s">
        <v>2561</v>
      </c>
      <c r="R1" s="29" t="s">
        <v>2562</v>
      </c>
      <c r="S1" s="29" t="s">
        <v>2563</v>
      </c>
      <c r="T1" s="29" t="s">
        <v>2421</v>
      </c>
      <c r="U1" s="29" t="s">
        <v>2564</v>
      </c>
      <c r="V1" s="29" t="s">
        <v>2565</v>
      </c>
      <c r="W1" s="29" t="s">
        <v>2566</v>
      </c>
      <c r="X1" s="29" t="s">
        <v>2561</v>
      </c>
      <c r="Y1" s="29" t="s">
        <v>2562</v>
      </c>
      <c r="Z1" s="29" t="s">
        <v>2563</v>
      </c>
      <c r="AA1" s="29" t="s">
        <v>2421</v>
      </c>
      <c r="AB1" s="29" t="s">
        <v>2564</v>
      </c>
      <c r="AC1" s="29" t="s">
        <v>2565</v>
      </c>
      <c r="AD1" s="29" t="s">
        <v>2566</v>
      </c>
      <c r="AE1" s="29" t="s">
        <v>2561</v>
      </c>
      <c r="AF1" s="27" t="s">
        <v>221</v>
      </c>
      <c r="AG1" s="27" t="s">
        <v>2567</v>
      </c>
      <c r="AH1" s="27" t="s">
        <v>254</v>
      </c>
      <c r="AI1" s="27" t="s">
        <v>1429</v>
      </c>
    </row>
    <row r="2" s="25" customFormat="1" spans="1:35">
      <c r="A2" s="27"/>
      <c r="B2" s="30"/>
      <c r="C2" s="27">
        <v>1</v>
      </c>
      <c r="D2" s="27">
        <v>2</v>
      </c>
      <c r="E2" s="27">
        <v>3</v>
      </c>
      <c r="F2" s="27">
        <v>4</v>
      </c>
      <c r="G2" s="27">
        <v>5</v>
      </c>
      <c r="H2" s="27">
        <v>6</v>
      </c>
      <c r="I2" s="27">
        <v>7</v>
      </c>
      <c r="J2" s="27">
        <v>8</v>
      </c>
      <c r="K2" s="27">
        <v>9</v>
      </c>
      <c r="L2" s="27">
        <v>10</v>
      </c>
      <c r="M2" s="27">
        <v>11</v>
      </c>
      <c r="N2" s="27">
        <v>12</v>
      </c>
      <c r="O2" s="27">
        <v>13</v>
      </c>
      <c r="P2" s="27">
        <v>14</v>
      </c>
      <c r="Q2" s="27">
        <v>15</v>
      </c>
      <c r="R2" s="27">
        <v>16</v>
      </c>
      <c r="S2" s="27">
        <v>17</v>
      </c>
      <c r="T2" s="27">
        <v>18</v>
      </c>
      <c r="U2" s="27">
        <v>19</v>
      </c>
      <c r="V2" s="27">
        <v>20</v>
      </c>
      <c r="W2" s="27">
        <v>21</v>
      </c>
      <c r="X2" s="27">
        <v>22</v>
      </c>
      <c r="Y2" s="27">
        <v>23</v>
      </c>
      <c r="Z2" s="27">
        <v>24</v>
      </c>
      <c r="AA2" s="27">
        <v>25</v>
      </c>
      <c r="AB2" s="27">
        <v>26</v>
      </c>
      <c r="AC2" s="27">
        <v>27</v>
      </c>
      <c r="AD2" s="27">
        <v>28</v>
      </c>
      <c r="AE2" s="27">
        <v>29</v>
      </c>
      <c r="AF2" s="27"/>
      <c r="AG2" s="27"/>
      <c r="AH2" s="27"/>
      <c r="AI2" s="27"/>
    </row>
    <row r="3" ht="24" spans="1:35">
      <c r="A3" s="31" t="s">
        <v>445</v>
      </c>
      <c r="B3" s="31" t="s">
        <v>404</v>
      </c>
      <c r="C3" s="31" t="s">
        <v>2568</v>
      </c>
      <c r="D3" s="31" t="s">
        <v>2568</v>
      </c>
      <c r="E3" s="31" t="s">
        <v>2568</v>
      </c>
      <c r="F3" s="31" t="s">
        <v>2568</v>
      </c>
      <c r="G3" s="31"/>
      <c r="H3" s="31" t="s">
        <v>2569</v>
      </c>
      <c r="I3" s="31" t="s">
        <v>2569</v>
      </c>
      <c r="J3" s="31" t="s">
        <v>2569</v>
      </c>
      <c r="K3" s="31"/>
      <c r="L3" s="31"/>
      <c r="M3" s="31"/>
      <c r="N3" s="31"/>
      <c r="O3" s="31"/>
      <c r="P3" s="31"/>
      <c r="Q3" s="31"/>
      <c r="R3" s="31"/>
      <c r="S3" s="31"/>
      <c r="T3" s="31" t="s">
        <v>2570</v>
      </c>
      <c r="U3" s="31" t="s">
        <v>2570</v>
      </c>
      <c r="V3" s="31" t="s">
        <v>2570</v>
      </c>
      <c r="W3" s="31" t="s">
        <v>2570</v>
      </c>
      <c r="X3" s="31" t="s">
        <v>2568</v>
      </c>
      <c r="Y3" s="31" t="s">
        <v>2568</v>
      </c>
      <c r="Z3" s="31"/>
      <c r="AA3" s="31"/>
      <c r="AB3" s="31" t="s">
        <v>2568</v>
      </c>
      <c r="AC3" s="31" t="s">
        <v>2568</v>
      </c>
      <c r="AD3" s="31" t="s">
        <v>2568</v>
      </c>
      <c r="AE3" s="31" t="s">
        <v>2568</v>
      </c>
      <c r="AF3" s="32" t="s">
        <v>2571</v>
      </c>
      <c r="AG3" s="33">
        <v>4</v>
      </c>
      <c r="AH3" s="34"/>
      <c r="AI3" s="34"/>
    </row>
    <row r="4" ht="24" spans="1:35">
      <c r="A4" s="31" t="s">
        <v>2530</v>
      </c>
      <c r="B4" s="31" t="s">
        <v>404</v>
      </c>
      <c r="C4" s="31" t="s">
        <v>2568</v>
      </c>
      <c r="D4" s="31" t="s">
        <v>2568</v>
      </c>
      <c r="E4" s="31" t="s">
        <v>2568</v>
      </c>
      <c r="F4" s="31" t="s">
        <v>2568</v>
      </c>
      <c r="G4" s="31"/>
      <c r="H4" s="31" t="s">
        <v>2569</v>
      </c>
      <c r="I4" s="31" t="s">
        <v>2569</v>
      </c>
      <c r="J4" s="31" t="s">
        <v>2569</v>
      </c>
      <c r="K4" s="31"/>
      <c r="L4" s="31"/>
      <c r="M4" s="31"/>
      <c r="N4" s="31"/>
      <c r="O4" s="31"/>
      <c r="P4" s="31"/>
      <c r="Q4" s="31"/>
      <c r="R4" s="31"/>
      <c r="S4" s="31"/>
      <c r="T4" s="31" t="s">
        <v>2570</v>
      </c>
      <c r="U4" s="31" t="s">
        <v>2570</v>
      </c>
      <c r="V4" s="31" t="s">
        <v>2570</v>
      </c>
      <c r="W4" s="31" t="s">
        <v>2570</v>
      </c>
      <c r="X4" s="31" t="s">
        <v>2568</v>
      </c>
      <c r="Y4" s="31" t="s">
        <v>2568</v>
      </c>
      <c r="Z4" s="31"/>
      <c r="AA4" s="31"/>
      <c r="AB4" s="31" t="s">
        <v>2568</v>
      </c>
      <c r="AC4" s="31" t="s">
        <v>2568</v>
      </c>
      <c r="AD4" s="31" t="s">
        <v>2568</v>
      </c>
      <c r="AE4" s="31" t="s">
        <v>2568</v>
      </c>
      <c r="AF4" s="32" t="s">
        <v>2571</v>
      </c>
      <c r="AG4" s="33">
        <v>4</v>
      </c>
      <c r="AH4" s="34"/>
      <c r="AI4" s="34"/>
    </row>
    <row r="5" spans="1:35">
      <c r="A5" s="31" t="s">
        <v>447</v>
      </c>
      <c r="B5" s="31" t="s">
        <v>404</v>
      </c>
      <c r="C5" s="31" t="s">
        <v>2568</v>
      </c>
      <c r="D5" s="31" t="s">
        <v>2568</v>
      </c>
      <c r="E5" s="31" t="s">
        <v>2568</v>
      </c>
      <c r="F5" s="31" t="s">
        <v>2568</v>
      </c>
      <c r="G5" s="31" t="s">
        <v>2568</v>
      </c>
      <c r="H5" s="31" t="s">
        <v>2568</v>
      </c>
      <c r="I5" s="31" t="s">
        <v>2568</v>
      </c>
      <c r="J5" s="31"/>
      <c r="K5" s="31"/>
      <c r="L5" s="31"/>
      <c r="M5" s="31"/>
      <c r="N5" s="31"/>
      <c r="O5" s="31"/>
      <c r="P5" s="31"/>
      <c r="Q5" s="31"/>
      <c r="R5" s="31"/>
      <c r="S5" s="31"/>
      <c r="T5" s="31" t="s">
        <v>2568</v>
      </c>
      <c r="U5" s="31" t="s">
        <v>2568</v>
      </c>
      <c r="V5" s="31" t="s">
        <v>2568</v>
      </c>
      <c r="W5" s="31" t="s">
        <v>2568</v>
      </c>
      <c r="X5" s="31" t="s">
        <v>2568</v>
      </c>
      <c r="Y5" s="31" t="s">
        <v>2568</v>
      </c>
      <c r="Z5" s="31"/>
      <c r="AA5" s="31"/>
      <c r="AB5" s="31" t="s">
        <v>2568</v>
      </c>
      <c r="AC5" s="31" t="s">
        <v>2568</v>
      </c>
      <c r="AD5" s="31" t="s">
        <v>2568</v>
      </c>
      <c r="AE5" s="31" t="s">
        <v>2568</v>
      </c>
      <c r="AF5" s="32" t="s">
        <v>2572</v>
      </c>
      <c r="AG5" s="34">
        <v>0</v>
      </c>
      <c r="AH5" s="34"/>
      <c r="AI5" s="34"/>
    </row>
  </sheetData>
  <mergeCells count="6">
    <mergeCell ref="A1:A2"/>
    <mergeCell ref="B1:B2"/>
    <mergeCell ref="AF1:AF2"/>
    <mergeCell ref="AG1:AG2"/>
    <mergeCell ref="AH1:AH2"/>
    <mergeCell ref="AI1:AI2"/>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
  <sheetViews>
    <sheetView zoomScale="85" zoomScaleNormal="85" topLeftCell="B1" workbookViewId="0">
      <selection activeCell="S2" sqref="S2:S4"/>
    </sheetView>
  </sheetViews>
  <sheetFormatPr defaultColWidth="9" defaultRowHeight="15.75" outlineLevelRow="3"/>
  <cols>
    <col min="1" max="1" width="27.625" style="16" hidden="1" customWidth="1"/>
    <col min="2" max="3" width="6.625" style="16" customWidth="1"/>
    <col min="4" max="4" width="4.375" style="16" customWidth="1"/>
    <col min="5" max="5" width="17.875" style="16" customWidth="1"/>
    <col min="6" max="6" width="14" style="16" customWidth="1"/>
    <col min="7" max="10" width="8.125" style="16" customWidth="1"/>
    <col min="11" max="11" width="8.375" style="16" customWidth="1"/>
    <col min="12" max="13" width="8.125" style="16" customWidth="1"/>
    <col min="14" max="14" width="7.5" style="16" customWidth="1"/>
    <col min="15" max="15" width="8.375" style="16" customWidth="1"/>
    <col min="16" max="17" width="7.5" style="16" customWidth="1"/>
    <col min="18" max="18" width="7.25" style="16" customWidth="1"/>
    <col min="19" max="19" width="7.5" style="16" customWidth="1"/>
    <col min="20" max="20" width="8.375" style="16" customWidth="1"/>
    <col min="21" max="21" width="9.25" style="16" customWidth="1"/>
    <col min="22" max="23" width="7.25" style="16" customWidth="1"/>
    <col min="24" max="24" width="16" style="16" customWidth="1"/>
    <col min="25" max="25" width="5.375" style="16" customWidth="1"/>
    <col min="26" max="16384" width="9" style="16"/>
  </cols>
  <sheetData>
    <row r="1" ht="36" spans="1:25">
      <c r="A1" s="17" t="s">
        <v>300</v>
      </c>
      <c r="B1" s="18" t="s">
        <v>280</v>
      </c>
      <c r="C1" s="18" t="s">
        <v>31</v>
      </c>
      <c r="D1" s="18" t="s">
        <v>2573</v>
      </c>
      <c r="E1" s="18" t="s">
        <v>2519</v>
      </c>
      <c r="F1" s="18" t="s">
        <v>2574</v>
      </c>
      <c r="G1" s="18" t="s">
        <v>2575</v>
      </c>
      <c r="H1" s="18" t="s">
        <v>2576</v>
      </c>
      <c r="I1" s="18" t="s">
        <v>2577</v>
      </c>
      <c r="J1" s="18" t="s">
        <v>2578</v>
      </c>
      <c r="K1" s="18" t="s">
        <v>2579</v>
      </c>
      <c r="L1" s="18" t="s">
        <v>2580</v>
      </c>
      <c r="M1" s="18" t="s">
        <v>2581</v>
      </c>
      <c r="N1" s="21" t="s">
        <v>2582</v>
      </c>
      <c r="O1" s="21" t="s">
        <v>2583</v>
      </c>
      <c r="P1" s="21" t="s">
        <v>2584</v>
      </c>
      <c r="Q1" s="21" t="s">
        <v>2585</v>
      </c>
      <c r="R1" s="21" t="s">
        <v>2586</v>
      </c>
      <c r="S1" s="21" t="s">
        <v>2587</v>
      </c>
      <c r="T1" s="21" t="s">
        <v>2588</v>
      </c>
      <c r="U1" s="21" t="s">
        <v>2589</v>
      </c>
      <c r="V1" s="21" t="s">
        <v>2590</v>
      </c>
      <c r="W1" s="21" t="s">
        <v>2591</v>
      </c>
      <c r="X1" s="21" t="s">
        <v>2592</v>
      </c>
      <c r="Y1" s="21" t="s">
        <v>2593</v>
      </c>
    </row>
    <row r="2" spans="1:25">
      <c r="A2" s="9" t="s">
        <v>2594</v>
      </c>
      <c r="B2" s="9" t="s">
        <v>445</v>
      </c>
      <c r="C2" s="9" t="s">
        <v>404</v>
      </c>
      <c r="D2" s="9" t="s">
        <v>2595</v>
      </c>
      <c r="E2" s="364" t="s">
        <v>2527</v>
      </c>
      <c r="F2" s="9" t="s">
        <v>2596</v>
      </c>
      <c r="G2" s="19">
        <v>5500</v>
      </c>
      <c r="H2" s="19">
        <v>6456</v>
      </c>
      <c r="I2" s="19">
        <v>6456</v>
      </c>
      <c r="J2" s="19">
        <v>6326</v>
      </c>
      <c r="K2" s="22">
        <v>1032.96</v>
      </c>
      <c r="L2" s="22">
        <v>32.28</v>
      </c>
      <c r="M2" s="22">
        <v>12.91</v>
      </c>
      <c r="N2" s="22">
        <v>619.95</v>
      </c>
      <c r="O2" s="22">
        <v>1698.1</v>
      </c>
      <c r="P2" s="22">
        <v>516.48</v>
      </c>
      <c r="Q2" s="22">
        <v>129.52</v>
      </c>
      <c r="R2" s="22">
        <v>32.28</v>
      </c>
      <c r="S2" s="22">
        <v>678.28</v>
      </c>
      <c r="T2" s="22">
        <v>2376.38</v>
      </c>
      <c r="U2" s="23">
        <v>45017</v>
      </c>
      <c r="V2" s="9"/>
      <c r="W2" s="9" t="s">
        <v>277</v>
      </c>
      <c r="X2" s="9" t="s">
        <v>2597</v>
      </c>
      <c r="Y2" s="24" t="s">
        <v>2598</v>
      </c>
    </row>
    <row r="3" spans="1:25">
      <c r="A3" s="9" t="s">
        <v>2594</v>
      </c>
      <c r="B3" s="9" t="s">
        <v>447</v>
      </c>
      <c r="C3" s="9" t="s">
        <v>404</v>
      </c>
      <c r="D3" s="9" t="s">
        <v>2595</v>
      </c>
      <c r="E3" s="20" t="s">
        <v>2535</v>
      </c>
      <c r="F3" s="19" t="s">
        <v>2599</v>
      </c>
      <c r="G3" s="19">
        <v>5000</v>
      </c>
      <c r="H3" s="19">
        <v>6456</v>
      </c>
      <c r="I3" s="19">
        <v>6456</v>
      </c>
      <c r="J3" s="19">
        <v>6326</v>
      </c>
      <c r="K3" s="22">
        <v>1032.96</v>
      </c>
      <c r="L3" s="22">
        <v>32.28</v>
      </c>
      <c r="M3" s="22">
        <v>12.91</v>
      </c>
      <c r="N3" s="22">
        <v>619.95</v>
      </c>
      <c r="O3" s="22">
        <v>1698.1</v>
      </c>
      <c r="P3" s="22">
        <v>516.48</v>
      </c>
      <c r="Q3" s="22">
        <v>129.52</v>
      </c>
      <c r="R3" s="22">
        <v>32.28</v>
      </c>
      <c r="S3" s="22">
        <v>678.28</v>
      </c>
      <c r="T3" s="22">
        <v>2376.38</v>
      </c>
      <c r="U3" s="23">
        <v>44743</v>
      </c>
      <c r="V3" s="9"/>
      <c r="W3" s="9" t="s">
        <v>277</v>
      </c>
      <c r="X3" s="9"/>
      <c r="Y3" s="24" t="s">
        <v>2598</v>
      </c>
    </row>
    <row r="4" spans="1:25">
      <c r="A4" s="9" t="s">
        <v>2594</v>
      </c>
      <c r="B4" s="9" t="s">
        <v>2530</v>
      </c>
      <c r="C4" s="9" t="s">
        <v>404</v>
      </c>
      <c r="D4" s="9" t="s">
        <v>2595</v>
      </c>
      <c r="E4" s="364" t="s">
        <v>2532</v>
      </c>
      <c r="F4" s="19" t="s">
        <v>2600</v>
      </c>
      <c r="G4" s="19">
        <v>5800</v>
      </c>
      <c r="H4" s="19">
        <v>6456</v>
      </c>
      <c r="I4" s="19">
        <v>6456</v>
      </c>
      <c r="J4" s="19">
        <v>6326</v>
      </c>
      <c r="K4" s="22">
        <v>1032.96</v>
      </c>
      <c r="L4" s="22">
        <v>32.28</v>
      </c>
      <c r="M4" s="22">
        <v>12.91</v>
      </c>
      <c r="N4" s="22">
        <v>619.95</v>
      </c>
      <c r="O4" s="22">
        <v>1698.1</v>
      </c>
      <c r="P4" s="22">
        <v>516.48</v>
      </c>
      <c r="Q4" s="22">
        <v>129.52</v>
      </c>
      <c r="R4" s="22">
        <v>32.28</v>
      </c>
      <c r="S4" s="22">
        <v>678.28</v>
      </c>
      <c r="T4" s="22">
        <v>2376.38</v>
      </c>
      <c r="U4" s="23">
        <v>45078</v>
      </c>
      <c r="V4" s="9"/>
      <c r="W4" s="9" t="s">
        <v>277</v>
      </c>
      <c r="X4" s="9" t="s">
        <v>2601</v>
      </c>
      <c r="Y4" s="24" t="s">
        <v>2598</v>
      </c>
    </row>
  </sheetData>
  <pageMargins left="0.75" right="0.75" top="1" bottom="1" header="0.5" footer="0.5"/>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2"/>
  <sheetViews>
    <sheetView workbookViewId="0">
      <selection activeCell="K32" sqref="K32"/>
    </sheetView>
  </sheetViews>
  <sheetFormatPr defaultColWidth="9" defaultRowHeight="15.75"/>
  <cols>
    <col min="1" max="6" width="4.875" customWidth="1"/>
    <col min="7" max="7" width="8.375" customWidth="1"/>
    <col min="8" max="8" width="10.125" customWidth="1"/>
    <col min="9" max="10" width="8.375" customWidth="1"/>
    <col min="11" max="11" width="4.875" customWidth="1"/>
    <col min="12" max="12" width="16" customWidth="1"/>
    <col min="13" max="13" width="12.125" customWidth="1"/>
  </cols>
  <sheetData>
    <row r="1" spans="1:13">
      <c r="A1" s="10" t="s">
        <v>515</v>
      </c>
      <c r="B1" s="10" t="s">
        <v>280</v>
      </c>
      <c r="C1" s="10" t="s">
        <v>2602</v>
      </c>
      <c r="D1" s="10" t="s">
        <v>2603</v>
      </c>
      <c r="E1" s="10" t="s">
        <v>2604</v>
      </c>
      <c r="F1" s="10" t="s">
        <v>300</v>
      </c>
      <c r="G1" s="10" t="s">
        <v>2605</v>
      </c>
      <c r="H1" s="11" t="s">
        <v>2606</v>
      </c>
      <c r="I1" s="10" t="s">
        <v>2607</v>
      </c>
      <c r="J1" s="10" t="s">
        <v>2540</v>
      </c>
      <c r="K1" s="10" t="s">
        <v>1429</v>
      </c>
      <c r="L1" s="10" t="s">
        <v>2608</v>
      </c>
      <c r="M1" s="10" t="s">
        <v>2609</v>
      </c>
    </row>
    <row r="2" spans="1:13">
      <c r="A2" s="12">
        <v>1</v>
      </c>
      <c r="B2" s="12"/>
      <c r="C2" s="12"/>
      <c r="D2" s="12"/>
      <c r="E2" s="12"/>
      <c r="F2" s="12"/>
      <c r="G2" s="13"/>
      <c r="H2" s="14"/>
      <c r="I2" s="15"/>
      <c r="J2" s="12"/>
      <c r="K2" s="12"/>
      <c r="L2" s="12"/>
      <c r="M2" s="12"/>
    </row>
    <row r="3" spans="1:13">
      <c r="A3" s="12">
        <v>2</v>
      </c>
      <c r="B3" s="12"/>
      <c r="C3" s="12"/>
      <c r="D3" s="12"/>
      <c r="E3" s="12"/>
      <c r="F3" s="12"/>
      <c r="G3" s="13"/>
      <c r="H3" s="14"/>
      <c r="I3" s="15"/>
      <c r="J3" s="12"/>
      <c r="K3" s="12"/>
      <c r="L3" s="12"/>
      <c r="M3" s="12"/>
    </row>
    <row r="4" spans="1:13">
      <c r="A4" s="12">
        <v>3</v>
      </c>
      <c r="B4" s="12"/>
      <c r="C4" s="12"/>
      <c r="D4" s="12"/>
      <c r="E4" s="12"/>
      <c r="F4" s="12"/>
      <c r="G4" s="13"/>
      <c r="H4" s="14"/>
      <c r="I4" s="15"/>
      <c r="J4" s="12"/>
      <c r="K4" s="12"/>
      <c r="L4" s="12"/>
      <c r="M4" s="12"/>
    </row>
    <row r="5" spans="1:13">
      <c r="A5" s="12">
        <v>4</v>
      </c>
      <c r="B5" s="12"/>
      <c r="C5" s="12"/>
      <c r="D5" s="12"/>
      <c r="E5" s="12"/>
      <c r="F5" s="12"/>
      <c r="G5" s="13"/>
      <c r="H5" s="14"/>
      <c r="I5" s="15"/>
      <c r="J5" s="12"/>
      <c r="K5" s="12"/>
      <c r="L5" s="12"/>
      <c r="M5" s="12"/>
    </row>
    <row r="6" spans="1:13">
      <c r="A6" s="12">
        <v>5</v>
      </c>
      <c r="B6" s="12"/>
      <c r="C6" s="12"/>
      <c r="D6" s="12"/>
      <c r="E6" s="12"/>
      <c r="F6" s="12"/>
      <c r="G6" s="13"/>
      <c r="H6" s="14"/>
      <c r="I6" s="15"/>
      <c r="J6" s="12"/>
      <c r="K6" s="12"/>
      <c r="L6" s="12"/>
      <c r="M6" s="12"/>
    </row>
    <row r="7" spans="1:13">
      <c r="A7" s="12">
        <v>6</v>
      </c>
      <c r="B7" s="12"/>
      <c r="C7" s="12"/>
      <c r="D7" s="12"/>
      <c r="E7" s="12"/>
      <c r="F7" s="12"/>
      <c r="G7" s="13"/>
      <c r="H7" s="14"/>
      <c r="I7" s="15"/>
      <c r="J7" s="12"/>
      <c r="K7" s="12"/>
      <c r="L7" s="12"/>
      <c r="M7" s="12"/>
    </row>
    <row r="8" spans="1:13">
      <c r="A8" s="12">
        <v>7</v>
      </c>
      <c r="B8" s="12"/>
      <c r="C8" s="12"/>
      <c r="D8" s="12"/>
      <c r="E8" s="12"/>
      <c r="F8" s="12"/>
      <c r="G8" s="13"/>
      <c r="H8" s="14"/>
      <c r="I8" s="15"/>
      <c r="J8" s="12"/>
      <c r="K8" s="12"/>
      <c r="L8" s="12"/>
      <c r="M8" s="12"/>
    </row>
    <row r="9" spans="1:13">
      <c r="A9" s="12">
        <v>8</v>
      </c>
      <c r="B9" s="12"/>
      <c r="C9" s="12"/>
      <c r="D9" s="12"/>
      <c r="E9" s="12"/>
      <c r="F9" s="9"/>
      <c r="G9" s="13"/>
      <c r="H9" s="14"/>
      <c r="I9" s="15"/>
      <c r="J9" s="12"/>
      <c r="K9" s="12"/>
      <c r="L9" s="12"/>
      <c r="M9" s="12"/>
    </row>
    <row r="10" spans="1:13">
      <c r="A10" s="12">
        <v>9</v>
      </c>
      <c r="B10" s="12"/>
      <c r="C10" s="12"/>
      <c r="D10" s="12"/>
      <c r="E10" s="12"/>
      <c r="F10" s="9"/>
      <c r="G10" s="13"/>
      <c r="H10" s="14"/>
      <c r="I10" s="15"/>
      <c r="J10" s="12"/>
      <c r="K10" s="12"/>
      <c r="L10" s="12"/>
      <c r="M10" s="12"/>
    </row>
    <row r="11" spans="1:13">
      <c r="A11" s="12">
        <v>10</v>
      </c>
      <c r="B11" s="12"/>
      <c r="C11" s="12"/>
      <c r="D11" s="12"/>
      <c r="E11" s="12"/>
      <c r="F11" s="12"/>
      <c r="G11" s="13"/>
      <c r="H11" s="14"/>
      <c r="I11" s="15"/>
      <c r="J11" s="12"/>
      <c r="K11" s="12"/>
      <c r="L11" s="12"/>
      <c r="M11" s="12"/>
    </row>
    <row r="12" spans="1:13">
      <c r="A12" s="12">
        <v>11</v>
      </c>
      <c r="B12" s="12"/>
      <c r="C12" s="12"/>
      <c r="D12" s="12"/>
      <c r="E12" s="12"/>
      <c r="F12" s="12"/>
      <c r="G12" s="13"/>
      <c r="H12" s="14"/>
      <c r="I12" s="15"/>
      <c r="J12" s="12"/>
      <c r="K12" s="12"/>
      <c r="L12" s="12"/>
      <c r="M12" s="12"/>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Y89"/>
  <sheetViews>
    <sheetView showGridLines="0" workbookViewId="0">
      <selection activeCell="AJ13" sqref="AJ13"/>
    </sheetView>
  </sheetViews>
  <sheetFormatPr defaultColWidth="9" defaultRowHeight="21" customHeight="1"/>
  <cols>
    <col min="1" max="1" width="6.83333333333333" style="117" customWidth="1"/>
    <col min="2" max="2" width="18.8333333333333" style="117" customWidth="1"/>
    <col min="3" max="4" width="9" style="282"/>
    <col min="5" max="5" width="35.3333333333333" style="117" customWidth="1"/>
    <col min="6" max="6" width="2.5" style="117" customWidth="1"/>
    <col min="7" max="7" width="9" style="167"/>
    <col min="8" max="8" width="17.3333333333333" style="117" customWidth="1"/>
    <col min="9" max="9" width="15.5" style="283" customWidth="1"/>
    <col min="10" max="10" width="23.1666666666667" style="283" customWidth="1"/>
    <col min="11" max="11" width="29.8333333333333" style="283" customWidth="1"/>
    <col min="12" max="13" width="25.5" style="117" customWidth="1"/>
    <col min="15" max="15" width="5.66666666666667" style="117" customWidth="1"/>
    <col min="16" max="16" width="11.1666666666667" style="117" customWidth="1"/>
    <col min="17" max="17" width="18.8333333333333" style="117" customWidth="1"/>
    <col min="18" max="18" width="16.5" style="117" customWidth="1"/>
    <col min="19" max="19" width="21.8333333333333" style="117" customWidth="1"/>
    <col min="20" max="20" width="29.8333333333333" style="117" customWidth="1"/>
    <col min="21" max="21" width="22.8333333333333" style="117" customWidth="1"/>
    <col min="22" max="22" width="23" style="117" customWidth="1"/>
  </cols>
  <sheetData>
    <row r="1" customHeight="1" spans="2:22">
      <c r="B1" s="167" t="s">
        <v>199</v>
      </c>
      <c r="C1" s="167"/>
      <c r="D1" s="167"/>
      <c r="E1" s="167"/>
      <c r="G1" s="284" t="s">
        <v>200</v>
      </c>
      <c r="H1" s="284"/>
      <c r="I1" s="284"/>
      <c r="J1" s="284"/>
      <c r="K1" s="284"/>
      <c r="L1" s="284"/>
      <c r="M1" s="284"/>
      <c r="O1" s="284" t="s">
        <v>201</v>
      </c>
      <c r="P1" s="284"/>
      <c r="Q1" s="284"/>
      <c r="R1" s="284"/>
      <c r="S1" s="284"/>
      <c r="T1" s="284"/>
      <c r="U1" s="284"/>
      <c r="V1" s="284"/>
    </row>
    <row r="2" customHeight="1" spans="2:22">
      <c r="B2" s="285" t="s">
        <v>202</v>
      </c>
      <c r="C2" s="287" t="s">
        <v>203</v>
      </c>
      <c r="D2" s="287" t="s">
        <v>204</v>
      </c>
      <c r="E2" s="285" t="s">
        <v>205</v>
      </c>
      <c r="G2" s="305" t="s">
        <v>206</v>
      </c>
      <c r="H2" s="285" t="s">
        <v>207</v>
      </c>
      <c r="I2" s="322" t="s">
        <v>208</v>
      </c>
      <c r="J2" s="323" t="s">
        <v>209</v>
      </c>
      <c r="K2" s="323" t="s">
        <v>210</v>
      </c>
      <c r="L2" s="324" t="s">
        <v>211</v>
      </c>
      <c r="M2" s="324" t="s">
        <v>212</v>
      </c>
      <c r="O2" s="305" t="s">
        <v>206</v>
      </c>
      <c r="P2" s="285" t="s">
        <v>213</v>
      </c>
      <c r="Q2" s="285" t="s">
        <v>214</v>
      </c>
      <c r="R2" s="322" t="s">
        <v>208</v>
      </c>
      <c r="S2" s="323" t="s">
        <v>209</v>
      </c>
      <c r="T2" s="323" t="s">
        <v>210</v>
      </c>
      <c r="U2" s="324" t="s">
        <v>211</v>
      </c>
      <c r="V2" s="324" t="s">
        <v>212</v>
      </c>
    </row>
    <row r="3" customHeight="1" spans="2:22">
      <c r="B3" s="289" t="str">
        <f>_xlfn.TEXTJOIN("*",0,E5:E10)</f>
        <v>能环*****</v>
      </c>
      <c r="C3" s="313" t="s">
        <v>215</v>
      </c>
      <c r="D3" s="287" t="s">
        <v>216</v>
      </c>
      <c r="E3" s="290">
        <v>44986</v>
      </c>
      <c r="G3" s="305" t="s">
        <v>217</v>
      </c>
      <c r="H3" s="285" t="s">
        <v>40</v>
      </c>
      <c r="I3" s="322">
        <f>SUMIFS(应收!$I:$I,应收!$H:$H,"&gt;="&amp;$E$3,应收!$H:$H,"&lt;="&amp;$E$4,应收!$D:$D,$H3,应收!$Y:$Y,$B$3)</f>
        <v>0</v>
      </c>
      <c r="J3" s="323">
        <f>SUMIFS(实收!$E:$E,实收!$D:$D,"&gt;="&amp;$E$3,实收!$D:$D,"&lt;="&amp;$E$4,实收!$K:$K,$H3,实收!$X:$X,$B$3)</f>
        <v>0</v>
      </c>
      <c r="K3" s="323">
        <f t="shared" ref="K3:K12" si="0">I3-J3</f>
        <v>0</v>
      </c>
      <c r="L3" s="324">
        <f>SUMIFS(应收!$N:$N,应收!$H:$H,"&gt;="&amp;$E$3,应收!$H:$H,"&lt;="&amp;$E$4,应收!$D:$D,$H3,应收!$Y:$Y,$B$3)</f>
        <v>0</v>
      </c>
      <c r="M3" s="324">
        <f t="shared" ref="M3:M12" si="1">I3-L3</f>
        <v>0</v>
      </c>
      <c r="O3" s="305" t="s">
        <v>217</v>
      </c>
      <c r="P3" s="325" t="s">
        <v>40</v>
      </c>
      <c r="Q3" s="336" t="s">
        <v>42</v>
      </c>
      <c r="R3" s="322">
        <f>SUMIFS(应收!$I:$I,应收!$H:$H,"&gt;="&amp;$E$3,应收!$H:$H,"&lt;="&amp;$E$4,应收!$D:$D,$P3,应收!$Y:$Y,$B$3,应收!E:E,$Q3)</f>
        <v>0</v>
      </c>
      <c r="S3" s="323">
        <f>SUMIFS(实收!$E:$E,实收!$D:$D,"&gt;="&amp;$E$3,实收!$D:$D,"&lt;="&amp;$E$4,实收!$K:$K,$P3,实收!$X:$X,$B$3,实收!$L:$L,$Q3)</f>
        <v>0</v>
      </c>
      <c r="T3" s="323">
        <f t="shared" ref="T3:T66" si="2">R3-S3</f>
        <v>0</v>
      </c>
      <c r="U3" s="324">
        <f>SUMIFS(应收!$N:$N,应收!$H:$H,"&gt;="&amp;$E$3,应收!$H:$H,"&lt;="&amp;$E$4,应收!$D:$D,$P3,应收!$Y:$Y,$B$3,应收!$E:$E,$Q3)</f>
        <v>0</v>
      </c>
      <c r="V3" s="324">
        <f t="shared" ref="V3:V66" si="3">R3-U3</f>
        <v>0</v>
      </c>
    </row>
    <row r="4" customHeight="1" spans="2:22">
      <c r="B4" s="289"/>
      <c r="C4" s="313" t="s">
        <v>215</v>
      </c>
      <c r="D4" s="287" t="s">
        <v>218</v>
      </c>
      <c r="E4" s="290">
        <v>45016</v>
      </c>
      <c r="G4" s="305"/>
      <c r="H4" s="285" t="s">
        <v>52</v>
      </c>
      <c r="I4" s="322">
        <f>SUMIFS(应收!$I:$I,应收!$H:$H,"&gt;="&amp;$E$3,应收!$H:$H,"&lt;="&amp;$E$4,应收!$D:$D,$H4,应收!$Y:$Y,$B$3)</f>
        <v>0</v>
      </c>
      <c r="J4" s="323">
        <f>SUMIFS(实收!$E:$E,实收!$D:$D,"&gt;="&amp;$E$3,实收!$D:$D,"&lt;="&amp;$E$4,实收!$K:$K,$H4,实收!$X:$X,$B$3)</f>
        <v>0</v>
      </c>
      <c r="K4" s="323">
        <f t="shared" si="0"/>
        <v>0</v>
      </c>
      <c r="L4" s="324">
        <f>SUMIFS(应收!N:N,应收!H:H,"&gt;="&amp;$E$3,应收!H:H,"&lt;="&amp;$E$4,应收!D:D,$H4,应收!Y:Y,$B$3)</f>
        <v>0</v>
      </c>
      <c r="M4" s="324">
        <f t="shared" si="1"/>
        <v>0</v>
      </c>
      <c r="O4" s="305"/>
      <c r="P4" s="325" t="s">
        <v>40</v>
      </c>
      <c r="Q4" s="336" t="s">
        <v>219</v>
      </c>
      <c r="R4" s="322">
        <f>SUMIFS(应收!$I:$I,应收!$H:$H,"&gt;="&amp;$E$3,应收!$H:$H,"&lt;="&amp;$E$4,应收!$D:$D,$P4,应收!$Y:$Y,$B$3,应收!E:E,$Q4)</f>
        <v>0</v>
      </c>
      <c r="S4" s="323">
        <f>SUMIFS(实收!$E:$E,实收!$D:$D,"&gt;="&amp;$E$3,实收!$D:$D,"&lt;="&amp;$E$4,实收!$K:$K,$P4,实收!$X:$X,$B$3,实收!$L:$L,$Q4)</f>
        <v>0</v>
      </c>
      <c r="T4" s="323">
        <f t="shared" si="2"/>
        <v>0</v>
      </c>
      <c r="U4" s="324">
        <f>SUMIFS(应收!$N:$N,应收!$H:$H,"&gt;="&amp;$E$3,应收!$H:$H,"&lt;="&amp;$E$4,应收!$D:$D,$P4,应收!$Y:$Y,$B$3,应收!$E:$E,$Q4)</f>
        <v>0</v>
      </c>
      <c r="V4" s="324">
        <f t="shared" si="3"/>
        <v>0</v>
      </c>
    </row>
    <row r="5" customHeight="1" spans="2:22">
      <c r="B5" s="289"/>
      <c r="C5" s="313" t="s">
        <v>215</v>
      </c>
      <c r="D5" s="287" t="s">
        <v>29</v>
      </c>
      <c r="E5" s="291" t="s">
        <v>220</v>
      </c>
      <c r="G5" s="305"/>
      <c r="H5" s="314" t="s">
        <v>221</v>
      </c>
      <c r="I5" s="326">
        <f>SUM(I3:I4)</f>
        <v>0</v>
      </c>
      <c r="J5" s="326">
        <f>SUM(J3:J4)</f>
        <v>0</v>
      </c>
      <c r="K5" s="326">
        <f t="shared" si="0"/>
        <v>0</v>
      </c>
      <c r="L5" s="326">
        <f>SUM(L3:L4)</f>
        <v>0</v>
      </c>
      <c r="M5" s="326">
        <f t="shared" si="1"/>
        <v>0</v>
      </c>
      <c r="O5" s="305"/>
      <c r="P5" s="325" t="s">
        <v>40</v>
      </c>
      <c r="Q5" s="336" t="s">
        <v>46</v>
      </c>
      <c r="R5" s="322">
        <f>SUMIFS(应收!$I:$I,应收!$H:$H,"&gt;="&amp;$E$3,应收!$H:$H,"&lt;="&amp;$E$4,应收!$D:$D,$P5,应收!$Y:$Y,$B$3,应收!E:E,$Q5)</f>
        <v>0</v>
      </c>
      <c r="S5" s="323">
        <f>SUMIFS(实收!$E:$E,实收!$D:$D,"&gt;="&amp;$E$3,实收!$D:$D,"&lt;="&amp;$E$4,实收!$K:$K,$P5,实收!$X:$X,$B$3,实收!$L:$L,$Q5)</f>
        <v>0</v>
      </c>
      <c r="T5" s="323">
        <f t="shared" si="2"/>
        <v>0</v>
      </c>
      <c r="U5" s="324">
        <f>SUMIFS(应收!$N:$N,应收!$H:$H,"&gt;="&amp;$E$3,应收!$H:$H,"&lt;="&amp;$E$4,应收!$D:$D,$P5,应收!$Y:$Y,$B$3,应收!$E:$E,$Q5)</f>
        <v>0</v>
      </c>
      <c r="V5" s="324">
        <f t="shared" si="3"/>
        <v>0</v>
      </c>
    </row>
    <row r="6" customHeight="1" spans="2:22">
      <c r="B6" s="289"/>
      <c r="C6" s="315" t="s">
        <v>222</v>
      </c>
      <c r="D6" s="294" t="s">
        <v>31</v>
      </c>
      <c r="E6" s="291"/>
      <c r="G6" s="305" t="s">
        <v>223</v>
      </c>
      <c r="H6" s="285" t="s">
        <v>83</v>
      </c>
      <c r="I6" s="322" t="e">
        <f>SUMIFS(芝麻工资表!$L:$L,芝麻工资表!$J:$J,"&gt;="&amp;$E$3,芝麻工资表!$J:$J,"&lt;="&amp;$E$4,芝麻工资表!$E:$E,H6,#REF!,$B$3)</f>
        <v>#REF!</v>
      </c>
      <c r="J6" s="323" t="e">
        <f>SUMIFS(#REF!,#REF!,"&gt;="&amp;$E$3,#REF!,"&lt;="&amp;$E$4,#REF!,H6,#REF!,$B$3)</f>
        <v>#REF!</v>
      </c>
      <c r="K6" s="323" t="e">
        <f t="shared" si="0"/>
        <v>#REF!</v>
      </c>
      <c r="L6" s="324" t="e">
        <f>SUMIFS(#REF!,芝麻工资表!$J:$J,"&gt;="&amp;$E$3,芝麻工资表!$J:$J,"&lt;="&amp;$E$4,芝麻工资表!E:E,H6,#REF!,$B$3)</f>
        <v>#REF!</v>
      </c>
      <c r="M6" s="324" t="e">
        <f t="shared" si="1"/>
        <v>#REF!</v>
      </c>
      <c r="O6" s="305"/>
      <c r="P6" s="325" t="s">
        <v>40</v>
      </c>
      <c r="Q6" s="336" t="s">
        <v>48</v>
      </c>
      <c r="R6" s="322">
        <f>SUMIFS(应收!$I:$I,应收!$H:$H,"&gt;="&amp;$E$3,应收!$H:$H,"&lt;="&amp;$E$4,应收!$D:$D,$P6,应收!$Y:$Y,$B$3,应收!E:E,$Q6)</f>
        <v>0</v>
      </c>
      <c r="S6" s="323">
        <f>SUMIFS(实收!$E:$E,实收!$D:$D,"&gt;="&amp;$E$3,实收!$D:$D,"&lt;="&amp;$E$4,实收!$K:$K,$P6,实收!$X:$X,$B$3,实收!$L:$L,$Q6)</f>
        <v>0</v>
      </c>
      <c r="T6" s="323">
        <f t="shared" si="2"/>
        <v>0</v>
      </c>
      <c r="U6" s="324">
        <f>SUMIFS(应收!$N:$N,应收!$H:$H,"&gt;="&amp;$E$3,应收!$H:$H,"&lt;="&amp;$E$4,应收!$D:$D,$P6,应收!$Y:$Y,$B$3,应收!$E:$E,$Q6)</f>
        <v>0</v>
      </c>
      <c r="V6" s="324">
        <f t="shared" si="3"/>
        <v>0</v>
      </c>
    </row>
    <row r="7" customHeight="1" spans="2:22">
      <c r="B7" s="289"/>
      <c r="C7" s="315" t="s">
        <v>222</v>
      </c>
      <c r="D7" s="294" t="s">
        <v>224</v>
      </c>
      <c r="E7" s="291"/>
      <c r="G7" s="305"/>
      <c r="H7" s="285" t="s">
        <v>104</v>
      </c>
      <c r="I7" s="322" t="e">
        <f>SUMIFS(芝麻工资表!$L:$L,芝麻工资表!$J:$J,"&gt;="&amp;$E$3,芝麻工资表!$J:$J,"&lt;="&amp;$E$4,芝麻工资表!$E:$E,H7,#REF!,$B$3)</f>
        <v>#REF!</v>
      </c>
      <c r="J7" s="323" t="e">
        <f>SUMIFS(#REF!,#REF!,"&gt;="&amp;$E$3,#REF!,"&lt;="&amp;$E$4,#REF!,H7,#REF!,$B$3)</f>
        <v>#REF!</v>
      </c>
      <c r="K7" s="323" t="e">
        <f t="shared" si="0"/>
        <v>#REF!</v>
      </c>
      <c r="L7" s="324" t="e">
        <f>SUMIFS(#REF!,芝麻工资表!$J:$J,"&gt;="&amp;$E$3,芝麻工资表!$J:$J,"&lt;="&amp;$E$4,芝麻工资表!E:E,H7,#REF!,$B$3)</f>
        <v>#REF!</v>
      </c>
      <c r="M7" s="324" t="e">
        <f t="shared" si="1"/>
        <v>#REF!</v>
      </c>
      <c r="O7" s="305"/>
      <c r="P7" s="325" t="s">
        <v>40</v>
      </c>
      <c r="Q7" s="336" t="s">
        <v>50</v>
      </c>
      <c r="R7" s="322">
        <f>SUMIFS(应收!$I:$I,应收!$H:$H,"&gt;="&amp;$E$3,应收!$H:$H,"&lt;="&amp;$E$4,应收!$D:$D,$P7,应收!$Y:$Y,$B$3,应收!E:E,$Q7)</f>
        <v>0</v>
      </c>
      <c r="S7" s="323">
        <f>SUMIFS(实收!$E:$E,实收!$D:$D,"&gt;="&amp;$E$3,实收!$D:$D,"&lt;="&amp;$E$4,实收!$K:$K,$P7,实收!$X:$X,$B$3,实收!$L:$L,$Q7)</f>
        <v>0</v>
      </c>
      <c r="T7" s="323">
        <f t="shared" si="2"/>
        <v>0</v>
      </c>
      <c r="U7" s="324">
        <f>SUMIFS(应收!$N:$N,应收!$H:$H,"&gt;="&amp;$E$3,应收!$H:$H,"&lt;="&amp;$E$4,应收!$D:$D,$P7,应收!$Y:$Y,$B$3,应收!$E:$E,$Q7)</f>
        <v>0</v>
      </c>
      <c r="V7" s="324">
        <f t="shared" si="3"/>
        <v>0</v>
      </c>
    </row>
    <row r="8" customHeight="1" spans="2:22">
      <c r="B8" s="289"/>
      <c r="C8" s="315" t="s">
        <v>222</v>
      </c>
      <c r="D8" s="294" t="s">
        <v>225</v>
      </c>
      <c r="E8" s="291"/>
      <c r="G8" s="305"/>
      <c r="H8" s="285" t="s">
        <v>146</v>
      </c>
      <c r="I8" s="322" t="e">
        <f>SUMIFS(芝麻工资表!$L:$L,芝麻工资表!$J:$J,"&gt;="&amp;$E$3,芝麻工资表!$J:$J,"&lt;="&amp;$E$4,芝麻工资表!$E:$E,H8,#REF!,$B$3)</f>
        <v>#REF!</v>
      </c>
      <c r="J8" s="323" t="e">
        <f>SUMIFS(#REF!,#REF!,"&gt;="&amp;$E$3,#REF!,"&lt;="&amp;$E$4,#REF!,H8,#REF!,$B$3)</f>
        <v>#REF!</v>
      </c>
      <c r="K8" s="323" t="e">
        <f t="shared" si="0"/>
        <v>#REF!</v>
      </c>
      <c r="L8" s="324" t="e">
        <f>SUMIFS(#REF!,芝麻工资表!$J:$J,"&gt;="&amp;$E$3,芝麻工资表!$J:$J,"&lt;="&amp;$E$4,芝麻工资表!E:E,H8,#REF!,$B$3)</f>
        <v>#REF!</v>
      </c>
      <c r="M8" s="324" t="e">
        <f t="shared" si="1"/>
        <v>#REF!</v>
      </c>
      <c r="O8" s="305"/>
      <c r="P8" s="325" t="s">
        <v>40</v>
      </c>
      <c r="Q8" s="336" t="s">
        <v>226</v>
      </c>
      <c r="R8" s="322">
        <f>SUMIFS(应收!$I:$I,应收!$H:$H,"&gt;="&amp;$E$3,应收!$H:$H,"&lt;="&amp;$E$4,应收!$D:$D,$P8,应收!$Y:$Y,$B$3,应收!E:E,$Q8)</f>
        <v>0</v>
      </c>
      <c r="S8" s="323">
        <f>SUMIFS(实收!$E:$E,实收!$D:$D,"&gt;="&amp;$E$3,实收!$D:$D,"&lt;="&amp;$E$4,实收!$K:$K,$P8,实收!$X:$X,$B$3,实收!$L:$L,$Q8)</f>
        <v>0</v>
      </c>
      <c r="T8" s="323">
        <f t="shared" si="2"/>
        <v>0</v>
      </c>
      <c r="U8" s="324">
        <f>SUMIFS(应收!$N:$N,应收!$H:$H,"&gt;="&amp;$E$3,应收!$H:$H,"&lt;="&amp;$E$4,应收!$D:$D,$P8,应收!$Y:$Y,$B$3,应收!$E:$E,$Q8)</f>
        <v>0</v>
      </c>
      <c r="V8" s="324">
        <f t="shared" si="3"/>
        <v>0</v>
      </c>
    </row>
    <row r="9" customHeight="1" spans="2:22">
      <c r="B9" s="289"/>
      <c r="C9" s="315" t="s">
        <v>222</v>
      </c>
      <c r="D9" s="294" t="s">
        <v>227</v>
      </c>
      <c r="E9" s="294" t="str">
        <f>LEFT(E11,16)</f>
        <v/>
      </c>
      <c r="G9" s="305"/>
      <c r="H9" s="285" t="s">
        <v>156</v>
      </c>
      <c r="I9" s="322" t="e">
        <f>SUMIFS(芝麻工资表!$L:$L,芝麻工资表!$J:$J,"&gt;="&amp;$E$3,芝麻工资表!$J:$J,"&lt;="&amp;$E$4,芝麻工资表!$E:$E,H9,#REF!,$B$3)</f>
        <v>#REF!</v>
      </c>
      <c r="J9" s="323" t="e">
        <f>SUMIFS(#REF!,#REF!,"&gt;="&amp;$E$3,#REF!,"&lt;="&amp;$E$4,#REF!,H9,#REF!,$B$3)</f>
        <v>#REF!</v>
      </c>
      <c r="K9" s="323" t="e">
        <f t="shared" si="0"/>
        <v>#REF!</v>
      </c>
      <c r="L9" s="324" t="e">
        <f>SUMIFS(#REF!,芝麻工资表!$J:$J,"&gt;="&amp;$E$3,芝麻工资表!$J:$J,"&lt;="&amp;$E$4,芝麻工资表!E:E,H9,#REF!,$B$3)</f>
        <v>#REF!</v>
      </c>
      <c r="M9" s="324" t="e">
        <f t="shared" si="1"/>
        <v>#REF!</v>
      </c>
      <c r="O9" s="305"/>
      <c r="P9" s="325" t="s">
        <v>40</v>
      </c>
      <c r="Q9" s="336" t="s">
        <v>228</v>
      </c>
      <c r="R9" s="322">
        <f>SUMIFS(应收!$I:$I,应收!$H:$H,"&gt;="&amp;$E$3,应收!$H:$H,"&lt;="&amp;$E$4,应收!$D:$D,$P9,应收!$Y:$Y,$B$3,应收!E:E,$Q9)</f>
        <v>0</v>
      </c>
      <c r="S9" s="323">
        <f>SUMIFS(实收!$E:$E,实收!$D:$D,"&gt;="&amp;$E$3,实收!$D:$D,"&lt;="&amp;$E$4,实收!$K:$K,$P9,实收!$X:$X,$B$3,实收!$L:$L,$Q9)</f>
        <v>0</v>
      </c>
      <c r="T9" s="323">
        <f t="shared" si="2"/>
        <v>0</v>
      </c>
      <c r="U9" s="324">
        <f>SUMIFS(应收!$N:$N,应收!$H:$H,"&gt;="&amp;$E$3,应收!$H:$H,"&lt;="&amp;$E$4,应收!$D:$D,$P9,应收!$Y:$Y,$B$3,应收!$E:$E,$Q9)</f>
        <v>0</v>
      </c>
      <c r="V9" s="324">
        <f t="shared" si="3"/>
        <v>0</v>
      </c>
    </row>
    <row r="10" customHeight="1" spans="2:22">
      <c r="B10" s="289"/>
      <c r="C10" s="315" t="s">
        <v>222</v>
      </c>
      <c r="D10" s="294" t="s">
        <v>229</v>
      </c>
      <c r="E10" s="291"/>
      <c r="G10" s="305"/>
      <c r="H10" s="285" t="s">
        <v>120</v>
      </c>
      <c r="I10" s="322" t="e">
        <f>SUMIFS(芝麻工资表!$L:$L,芝麻工资表!$J:$J,"&gt;="&amp;$E$3,芝麻工资表!$J:$J,"&lt;="&amp;$E$4,芝麻工资表!$E:$E,H10,#REF!,$B$3)</f>
        <v>#REF!</v>
      </c>
      <c r="J10" s="323" t="e">
        <f>SUMIFS(#REF!,#REF!,"&gt;="&amp;$E$3,#REF!,"&lt;="&amp;$E$4,#REF!,H10,#REF!,$B$3)</f>
        <v>#REF!</v>
      </c>
      <c r="K10" s="323" t="e">
        <f t="shared" si="0"/>
        <v>#REF!</v>
      </c>
      <c r="L10" s="324" t="e">
        <f>SUMIFS(#REF!,芝麻工资表!$J:$J,"&gt;="&amp;$E$3,芝麻工资表!$J:$J,"&lt;="&amp;$E$4,芝麻工资表!E:E,H10,#REF!,$B$3)</f>
        <v>#REF!</v>
      </c>
      <c r="M10" s="324" t="e">
        <f t="shared" si="1"/>
        <v>#REF!</v>
      </c>
      <c r="O10" s="305"/>
      <c r="P10" s="327" t="s">
        <v>52</v>
      </c>
      <c r="Q10" s="337" t="s">
        <v>54</v>
      </c>
      <c r="R10" s="322">
        <f>SUMIFS(应收!$I:$I,应收!$H:$H,"&gt;="&amp;$E$3,应收!$H:$H,"&lt;="&amp;$E$4,应收!$D:$D,$P10,应收!$Y:$Y,$B$3,应收!E:E,$Q10)</f>
        <v>0</v>
      </c>
      <c r="S10" s="323">
        <f>SUMIFS(实收!$E:$E,实收!$D:$D,"&gt;="&amp;$E$3,实收!$D:$D,"&lt;="&amp;$E$4,实收!$K:$K,$P10,实收!$X:$X,$B$3,实收!$L:$L,$Q10)</f>
        <v>0</v>
      </c>
      <c r="T10" s="323">
        <f t="shared" si="2"/>
        <v>0</v>
      </c>
      <c r="U10" s="324">
        <f>SUMIFS(应收!$N:$N,应收!$H:$H,"&gt;="&amp;$E$3,应收!$H:$H,"&lt;="&amp;$E$4,应收!$D:$D,$P10,应收!$Y:$Y,$B$3,应收!$E:$E,$Q10)</f>
        <v>0</v>
      </c>
      <c r="V10" s="324">
        <f t="shared" si="3"/>
        <v>0</v>
      </c>
    </row>
    <row r="11" customHeight="1" spans="2:22">
      <c r="B11" s="289"/>
      <c r="C11" s="316" t="s">
        <v>222</v>
      </c>
      <c r="D11" s="294" t="s">
        <v>230</v>
      </c>
      <c r="E11" s="296"/>
      <c r="G11" s="305"/>
      <c r="H11" s="314" t="s">
        <v>221</v>
      </c>
      <c r="I11" s="326" t="e">
        <f>SUM(I6:I10)</f>
        <v>#REF!</v>
      </c>
      <c r="J11" s="326" t="e">
        <f>SUM(J6:J10)</f>
        <v>#REF!</v>
      </c>
      <c r="K11" s="326" t="e">
        <f t="shared" si="0"/>
        <v>#REF!</v>
      </c>
      <c r="L11" s="326" t="e">
        <f>SUM(L6:L10)</f>
        <v>#REF!</v>
      </c>
      <c r="M11" s="326" t="e">
        <f t="shared" si="1"/>
        <v>#REF!</v>
      </c>
      <c r="O11" s="305"/>
      <c r="P11" s="327" t="s">
        <v>52</v>
      </c>
      <c r="Q11" s="337" t="s">
        <v>56</v>
      </c>
      <c r="R11" s="322">
        <f>SUMIFS(应收!$I:$I,应收!$H:$H,"&gt;="&amp;$E$3,应收!$H:$H,"&lt;="&amp;$E$4,应收!$D:$D,$P11,应收!$Y:$Y,$B$3,应收!E:E,$Q11)</f>
        <v>0</v>
      </c>
      <c r="S11" s="323">
        <f>SUMIFS(实收!$E:$E,实收!$D:$D,"&gt;="&amp;$E$3,实收!$D:$D,"&lt;="&amp;$E$4,实收!$K:$K,$P11,实收!$X:$X,$B$3,实收!$L:$L,$Q11)</f>
        <v>0</v>
      </c>
      <c r="T11" s="323">
        <f t="shared" si="2"/>
        <v>0</v>
      </c>
      <c r="U11" s="324">
        <f>SUMIFS(应收!$N:$N,应收!$H:$H,"&gt;="&amp;$E$3,应收!$H:$H,"&lt;="&amp;$E$4,应收!$D:$D,$P11,应收!$Y:$Y,$B$3,应收!$E:$E,$Q11)</f>
        <v>0</v>
      </c>
      <c r="V11" s="324">
        <f t="shared" si="3"/>
        <v>0</v>
      </c>
    </row>
    <row r="12" customHeight="1" spans="2:22">
      <c r="B12" s="289"/>
      <c r="C12" s="317"/>
      <c r="D12" s="294"/>
      <c r="E12" s="296"/>
      <c r="G12" s="305" t="s">
        <v>231</v>
      </c>
      <c r="H12" s="318" t="s">
        <v>232</v>
      </c>
      <c r="I12" s="328" t="e">
        <f>I5-I11</f>
        <v>#REF!</v>
      </c>
      <c r="J12" s="328" t="e">
        <f>J5-J11</f>
        <v>#REF!</v>
      </c>
      <c r="K12" s="328" t="e">
        <f t="shared" si="0"/>
        <v>#REF!</v>
      </c>
      <c r="L12" s="328" t="e">
        <f>L5-L11</f>
        <v>#REF!</v>
      </c>
      <c r="M12" s="328" t="e">
        <f t="shared" si="1"/>
        <v>#REF!</v>
      </c>
      <c r="O12" s="305"/>
      <c r="P12" s="327" t="s">
        <v>52</v>
      </c>
      <c r="Q12" s="337" t="s">
        <v>58</v>
      </c>
      <c r="R12" s="322">
        <f>SUMIFS(应收!$I:$I,应收!$H:$H,"&gt;="&amp;$E$3,应收!$H:$H,"&lt;="&amp;$E$4,应收!$D:$D,$P12,应收!$Y:$Y,$B$3,应收!E:E,$Q12)</f>
        <v>0</v>
      </c>
      <c r="S12" s="323">
        <f>SUMIFS(实收!$E:$E,实收!$D:$D,"&gt;="&amp;$E$3,实收!$D:$D,"&lt;="&amp;$E$4,实收!$K:$K,$P12,实收!$X:$X,$B$3,实收!$L:$L,$Q12)</f>
        <v>0</v>
      </c>
      <c r="T12" s="323">
        <f t="shared" si="2"/>
        <v>0</v>
      </c>
      <c r="U12" s="324">
        <f>SUMIFS(应收!$N:$N,应收!$H:$H,"&gt;="&amp;$E$3,应收!$H:$H,"&lt;="&amp;$E$4,应收!$D:$D,$P12,应收!$Y:$Y,$B$3,应收!$E:$E,$Q12)</f>
        <v>0</v>
      </c>
      <c r="V12" s="324">
        <f t="shared" si="3"/>
        <v>0</v>
      </c>
    </row>
    <row r="13" customHeight="1" spans="2:22">
      <c r="B13" s="289"/>
      <c r="C13" s="319"/>
      <c r="D13" s="294"/>
      <c r="E13" s="296"/>
      <c r="O13" s="305"/>
      <c r="P13" s="327" t="s">
        <v>52</v>
      </c>
      <c r="Q13" s="337" t="s">
        <v>60</v>
      </c>
      <c r="R13" s="322">
        <f>SUMIFS(应收!$I:$I,应收!$H:$H,"&gt;="&amp;$E$3,应收!$H:$H,"&lt;="&amp;$E$4,应收!$D:$D,$P13,应收!$Y:$Y,$B$3,应收!E:E,$Q13)</f>
        <v>0</v>
      </c>
      <c r="S13" s="323">
        <f>SUMIFS(实收!$E:$E,实收!$D:$D,"&gt;="&amp;$E$3,实收!$D:$D,"&lt;="&amp;$E$4,实收!$K:$K,$P13,实收!$X:$X,$B$3,实收!$L:$L,$Q13)</f>
        <v>0</v>
      </c>
      <c r="T13" s="323">
        <f t="shared" si="2"/>
        <v>0</v>
      </c>
      <c r="U13" s="324">
        <f>SUMIFS(应收!$N:$N,应收!$H:$H,"&gt;="&amp;$E$3,应收!$H:$H,"&lt;="&amp;$E$4,应收!$D:$D,$P13,应收!$Y:$Y,$B$3,应收!$E:$E,$Q13)</f>
        <v>0</v>
      </c>
      <c r="V13" s="324">
        <f t="shared" si="3"/>
        <v>0</v>
      </c>
    </row>
    <row r="14" customHeight="1" spans="2:22">
      <c r="B14" s="320"/>
      <c r="C14" s="321"/>
      <c r="O14" s="305"/>
      <c r="P14" s="327" t="s">
        <v>52</v>
      </c>
      <c r="Q14" s="337" t="s">
        <v>62</v>
      </c>
      <c r="R14" s="322">
        <f>SUMIFS(应收!$I:$I,应收!$H:$H,"&gt;="&amp;$E$3,应收!$H:$H,"&lt;="&amp;$E$4,应收!$D:$D,$P14,应收!$Y:$Y,$B$3,应收!E:E,$Q14)</f>
        <v>0</v>
      </c>
      <c r="S14" s="323">
        <f>SUMIFS(实收!$E:$E,实收!$D:$D,"&gt;="&amp;$E$3,实收!$D:$D,"&lt;="&amp;$E$4,实收!$K:$K,$P14,实收!$X:$X,$B$3,实收!$L:$L,$Q14)</f>
        <v>0</v>
      </c>
      <c r="T14" s="323">
        <f t="shared" si="2"/>
        <v>0</v>
      </c>
      <c r="U14" s="324">
        <f>SUMIFS(应收!$N:$N,应收!$H:$H,"&gt;="&amp;$E$3,应收!$H:$H,"&lt;="&amp;$E$4,应收!$D:$D,$P14,应收!$Y:$Y,$B$3,应收!$E:$E,$Q14)</f>
        <v>0</v>
      </c>
      <c r="V14" s="324">
        <f t="shared" si="3"/>
        <v>0</v>
      </c>
    </row>
    <row r="15" customHeight="1" spans="2:22">
      <c r="B15" s="320"/>
      <c r="C15" s="321"/>
      <c r="O15" s="305"/>
      <c r="P15" s="329" t="s">
        <v>64</v>
      </c>
      <c r="Q15" s="329" t="s">
        <v>66</v>
      </c>
      <c r="R15" s="322">
        <f>SUMIFS(应收!$I:$I,应收!$H:$H,"&gt;="&amp;$E$3,应收!$H:$H,"&lt;="&amp;$E$4,应收!$D:$D,$P15,应收!$Y:$Y,$B$3,应收!E:E,$Q15)</f>
        <v>0</v>
      </c>
      <c r="S15" s="323">
        <f>SUMIFS(实收!$E:$E,实收!$D:$D,"&gt;="&amp;$E$3,实收!$D:$D,"&lt;="&amp;$E$4,实收!$K:$K,$P15,实收!$X:$X,$B$3,实收!$L:$L,$Q15)</f>
        <v>0</v>
      </c>
      <c r="T15" s="323">
        <f t="shared" si="2"/>
        <v>0</v>
      </c>
      <c r="U15" s="324">
        <f>SUMIFS(应收!$N:$N,应收!$H:$H,"&gt;="&amp;$E$3,应收!$H:$H,"&lt;="&amp;$E$4,应收!$D:$D,$P15,应收!$Y:$Y,$B$3,应收!$E:$E,$Q15)</f>
        <v>0</v>
      </c>
      <c r="V15" s="324">
        <f t="shared" si="3"/>
        <v>0</v>
      </c>
    </row>
    <row r="16" customHeight="1" spans="2:22">
      <c r="B16" s="320"/>
      <c r="C16" s="321"/>
      <c r="O16" s="305"/>
      <c r="P16" s="330" t="s">
        <v>68</v>
      </c>
      <c r="Q16" s="338" t="s">
        <v>70</v>
      </c>
      <c r="R16" s="322">
        <f>SUMIFS(应收!$I:$I,应收!$H:$H,"&gt;="&amp;$E$3,应收!$H:$H,"&lt;="&amp;$E$4,应收!$D:$D,$P16,应收!$Y:$Y,$B$3,应收!E:E,$Q16)</f>
        <v>0</v>
      </c>
      <c r="S16" s="323">
        <f>SUMIFS(实收!$E:$E,实收!$D:$D,"&gt;="&amp;$E$3,实收!$D:$D,"&lt;="&amp;$E$4,实收!$K:$K,$P16,实收!$X:$X,$B$3,实收!$L:$L,$Q16)</f>
        <v>0</v>
      </c>
      <c r="T16" s="323">
        <f t="shared" si="2"/>
        <v>0</v>
      </c>
      <c r="U16" s="324">
        <f>SUMIFS(应收!$N:$N,应收!$H:$H,"&gt;="&amp;$E$3,应收!$H:$H,"&lt;="&amp;$E$4,应收!$D:$D,$P16,应收!$Y:$Y,$B$3,应收!$E:$E,$Q16)</f>
        <v>0</v>
      </c>
      <c r="V16" s="324">
        <f t="shared" si="3"/>
        <v>0</v>
      </c>
    </row>
    <row r="17" customHeight="1" spans="2:22">
      <c r="B17" s="320"/>
      <c r="C17" s="321"/>
      <c r="O17" s="305"/>
      <c r="P17" s="330" t="s">
        <v>68</v>
      </c>
      <c r="Q17" s="338" t="s">
        <v>72</v>
      </c>
      <c r="R17" s="322">
        <f>SUMIFS(应收!$I:$I,应收!$H:$H,"&gt;="&amp;$E$3,应收!$H:$H,"&lt;="&amp;$E$4,应收!$D:$D,$P17,应收!$Y:$Y,$B$3,应收!E:E,$Q17)</f>
        <v>0</v>
      </c>
      <c r="S17" s="323">
        <f>SUMIFS(实收!$E:$E,实收!$D:$D,"&gt;="&amp;$E$3,实收!$D:$D,"&lt;="&amp;$E$4,实收!$K:$K,$P17,实收!$X:$X,$B$3,实收!$L:$L,$Q17)</f>
        <v>0</v>
      </c>
      <c r="T17" s="323">
        <f t="shared" si="2"/>
        <v>0</v>
      </c>
      <c r="U17" s="324">
        <f>SUMIFS(应收!$N:$N,应收!$H:$H,"&gt;="&amp;$E$3,应收!$H:$H,"&lt;="&amp;$E$4,应收!$D:$D,$P17,应收!$Y:$Y,$B$3,应收!$E:$E,$Q17)</f>
        <v>0</v>
      </c>
      <c r="V17" s="324">
        <f t="shared" si="3"/>
        <v>0</v>
      </c>
    </row>
    <row r="18" customHeight="1" spans="2:22">
      <c r="B18" s="320"/>
      <c r="C18" s="321"/>
      <c r="O18" s="305"/>
      <c r="P18" s="330" t="s">
        <v>68</v>
      </c>
      <c r="Q18" s="338" t="s">
        <v>74</v>
      </c>
      <c r="R18" s="322">
        <f>SUMIFS(应收!$I:$I,应收!$H:$H,"&gt;="&amp;$E$3,应收!$H:$H,"&lt;="&amp;$E$4,应收!$D:$D,$P18,应收!$Y:$Y,$B$3,应收!E:E,$Q18)</f>
        <v>0</v>
      </c>
      <c r="S18" s="323">
        <f>SUMIFS(实收!$E:$E,实收!$D:$D,"&gt;="&amp;$E$3,实收!$D:$D,"&lt;="&amp;$E$4,实收!$K:$K,$P18,实收!$X:$X,$B$3,实收!$L:$L,$Q18)</f>
        <v>0</v>
      </c>
      <c r="T18" s="323">
        <f t="shared" si="2"/>
        <v>0</v>
      </c>
      <c r="U18" s="324">
        <f>SUMIFS(应收!$N:$N,应收!$H:$H,"&gt;="&amp;$E$3,应收!$H:$H,"&lt;="&amp;$E$4,应收!$D:$D,$P18,应收!$Y:$Y,$B$3,应收!$E:$E,$Q18)</f>
        <v>0</v>
      </c>
      <c r="V18" s="324">
        <f t="shared" si="3"/>
        <v>0</v>
      </c>
    </row>
    <row r="19" customHeight="1" spans="2:22">
      <c r="B19" s="320"/>
      <c r="C19" s="321"/>
      <c r="O19" s="305"/>
      <c r="P19" s="330" t="s">
        <v>68</v>
      </c>
      <c r="Q19" s="330" t="s">
        <v>76</v>
      </c>
      <c r="R19" s="322">
        <f>SUMIFS(应收!$I:$I,应收!$H:$H,"&gt;="&amp;$E$3,应收!$H:$H,"&lt;="&amp;$E$4,应收!$D:$D,$P19,应收!$Y:$Y,$B$3,应收!E:E,$Q19)</f>
        <v>0</v>
      </c>
      <c r="S19" s="323">
        <f>SUMIFS(实收!$E:$E,实收!$D:$D,"&gt;="&amp;$E$3,实收!$D:$D,"&lt;="&amp;$E$4,实收!$K:$K,$P19,实收!$X:$X,$B$3,实收!$L:$L,$Q19)</f>
        <v>0</v>
      </c>
      <c r="T19" s="323">
        <f t="shared" si="2"/>
        <v>0</v>
      </c>
      <c r="U19" s="324">
        <f>SUMIFS(应收!$N:$N,应收!$H:$H,"&gt;="&amp;$E$3,应收!$H:$H,"&lt;="&amp;$E$4,应收!$D:$D,$P19,应收!$Y:$Y,$B$3,应收!$E:$E,$Q19)</f>
        <v>0</v>
      </c>
      <c r="V19" s="324">
        <f t="shared" si="3"/>
        <v>0</v>
      </c>
    </row>
    <row r="20" customHeight="1" spans="2:22">
      <c r="B20" s="320"/>
      <c r="C20" s="321"/>
      <c r="O20" s="305"/>
      <c r="P20" s="330" t="s">
        <v>68</v>
      </c>
      <c r="Q20" s="338" t="s">
        <v>78</v>
      </c>
      <c r="R20" s="322">
        <f>SUMIFS(应收!$I:$I,应收!$H:$H,"&gt;="&amp;$E$3,应收!$H:$H,"&lt;="&amp;$E$4,应收!$D:$D,$P20,应收!$Y:$Y,$B$3,应收!E:E,$Q20)</f>
        <v>0</v>
      </c>
      <c r="S20" s="323">
        <f>SUMIFS(实收!$E:$E,实收!$D:$D,"&gt;="&amp;$E$3,实收!$D:$D,"&lt;="&amp;$E$4,实收!$K:$K,$P20,实收!$X:$X,$B$3,实收!$L:$L,$Q20)</f>
        <v>0</v>
      </c>
      <c r="T20" s="323">
        <f t="shared" si="2"/>
        <v>0</v>
      </c>
      <c r="U20" s="324">
        <f>SUMIFS(应收!$N:$N,应收!$H:$H,"&gt;="&amp;$E$3,应收!$H:$H,"&lt;="&amp;$E$4,应收!$D:$D,$P20,应收!$Y:$Y,$B$3,应收!$E:$E,$Q20)</f>
        <v>0</v>
      </c>
      <c r="V20" s="324">
        <f t="shared" si="3"/>
        <v>0</v>
      </c>
    </row>
    <row r="21" customHeight="1" spans="2:22">
      <c r="B21" s="320"/>
      <c r="C21" s="321"/>
      <c r="O21" s="305"/>
      <c r="P21" s="330" t="s">
        <v>68</v>
      </c>
      <c r="Q21" s="330" t="s">
        <v>233</v>
      </c>
      <c r="R21" s="322">
        <f>SUMIFS(应收!$I:$I,应收!$H:$H,"&gt;="&amp;$E$3,应收!$H:$H,"&lt;="&amp;$E$4,应收!$D:$D,$P21,应收!$Y:$Y,$B$3,应收!E:E,$Q21)</f>
        <v>0</v>
      </c>
      <c r="S21" s="323">
        <f>SUMIFS(实收!$E:$E,实收!$D:$D,"&gt;="&amp;$E$3,实收!$D:$D,"&lt;="&amp;$E$4,实收!$K:$K,$P21,实收!$X:$X,$B$3,实收!$L:$L,$Q21)</f>
        <v>0</v>
      </c>
      <c r="T21" s="323">
        <f t="shared" si="2"/>
        <v>0</v>
      </c>
      <c r="U21" s="324">
        <f>SUMIFS(应收!$N:$N,应收!$H:$H,"&gt;="&amp;$E$3,应收!$H:$H,"&lt;="&amp;$E$4,应收!$D:$D,$P21,应收!$Y:$Y,$B$3,应收!$E:$E,$Q21)</f>
        <v>0</v>
      </c>
      <c r="V21" s="324">
        <f t="shared" si="3"/>
        <v>0</v>
      </c>
    </row>
    <row r="22" customHeight="1" spans="2:22">
      <c r="B22" s="320"/>
      <c r="C22" s="321"/>
      <c r="O22" s="305"/>
      <c r="P22" s="330" t="s">
        <v>68</v>
      </c>
      <c r="Q22" s="339" t="s">
        <v>234</v>
      </c>
      <c r="R22" s="322">
        <f>SUMIFS(应收!$I:$I,应收!$H:$H,"&gt;="&amp;$E$3,应收!$H:$H,"&lt;="&amp;$E$4,应收!$D:$D,$P22,应收!$Y:$Y,$B$3,应收!E:E,$Q22)</f>
        <v>0</v>
      </c>
      <c r="S22" s="323">
        <f>SUMIFS(实收!$E:$E,实收!$D:$D,"&gt;="&amp;$E$3,实收!$D:$D,"&lt;="&amp;$E$4,实收!$K:$K,$P22,实收!$X:$X,$B$3,实收!$L:$L,$Q22)</f>
        <v>0</v>
      </c>
      <c r="T22" s="323">
        <f t="shared" si="2"/>
        <v>0</v>
      </c>
      <c r="U22" s="324">
        <f>SUMIFS(应收!$N:$N,应收!$H:$H,"&gt;="&amp;$E$3,应收!$H:$H,"&lt;="&amp;$E$4,应收!$D:$D,$P22,应收!$Y:$Y,$B$3,应收!$E:$E,$Q22)</f>
        <v>0</v>
      </c>
      <c r="V22" s="324">
        <f t="shared" si="3"/>
        <v>0</v>
      </c>
    </row>
    <row r="23" customHeight="1" spans="2:22">
      <c r="B23" s="320"/>
      <c r="C23" s="321"/>
      <c r="O23" s="331" t="s">
        <v>235</v>
      </c>
      <c r="P23" s="332" t="s">
        <v>83</v>
      </c>
      <c r="Q23" s="340" t="s">
        <v>85</v>
      </c>
      <c r="R23" s="341" t="e">
        <f>SUMIFS(芝麻工资表!$L:$L,芝麻工资表!$J:$J,"&gt;="&amp;$E$3,芝麻工资表!$J:$J,"&lt;="&amp;$E$4,芝麻工资表!$E:$E,P23,#REF!,$B$3,芝麻工资表!F:F,Q23)</f>
        <v>#REF!</v>
      </c>
      <c r="S23" s="342" t="e">
        <f>SUMIFS(#REF!,#REF!,"&gt;="&amp;$E$3,#REF!,"&lt;="&amp;$E$4,#REF!,P23,#REF!,$B$3,#REF!,Q23)</f>
        <v>#REF!</v>
      </c>
      <c r="T23" s="342" t="e">
        <f t="shared" si="2"/>
        <v>#REF!</v>
      </c>
      <c r="U23" s="343" t="e">
        <f>SUMIFS(#REF!,芝麻工资表!$J:$J,"&gt;="&amp;$E$3,芝麻工资表!$J:$J,"&lt;="&amp;$E$4,芝麻工资表!E:E,P23,#REF!,$B$3,芝麻工资表!F:F,Q23)</f>
        <v>#REF!</v>
      </c>
      <c r="V23" s="343" t="e">
        <f t="shared" si="3"/>
        <v>#REF!</v>
      </c>
    </row>
    <row r="24" customHeight="1" spans="2:22">
      <c r="B24" s="320"/>
      <c r="C24" s="321"/>
      <c r="O24" s="331"/>
      <c r="P24" s="332" t="s">
        <v>83</v>
      </c>
      <c r="Q24" s="340" t="s">
        <v>87</v>
      </c>
      <c r="R24" s="322" t="e">
        <f>SUMIFS(芝麻工资表!$L:$L,芝麻工资表!$J:$J,"&gt;="&amp;$E$3,芝麻工资表!$J:$J,"&lt;="&amp;$E$4,芝麻工资表!$E:$E,P24,#REF!,$B$3,芝麻工资表!F:F,Q24)</f>
        <v>#REF!</v>
      </c>
      <c r="S24" s="323" t="e">
        <f>SUMIFS(#REF!,#REF!,"&gt;="&amp;$E$3,#REF!,"&lt;="&amp;$E$4,#REF!,P24,#REF!,$B$3,#REF!,Q24)</f>
        <v>#REF!</v>
      </c>
      <c r="T24" s="323" t="e">
        <f t="shared" si="2"/>
        <v>#REF!</v>
      </c>
      <c r="U24" s="324" t="e">
        <f>SUMIFS(#REF!,芝麻工资表!$J:$J,"&gt;="&amp;$E$3,芝麻工资表!$J:$J,"&lt;="&amp;$E$4,芝麻工资表!E:E,P24,#REF!,$B$3,芝麻工资表!F:F,Q24)</f>
        <v>#REF!</v>
      </c>
      <c r="V24" s="324" t="e">
        <f t="shared" si="3"/>
        <v>#REF!</v>
      </c>
    </row>
    <row r="25" customHeight="1" spans="2:22">
      <c r="B25" s="320"/>
      <c r="C25" s="321"/>
      <c r="O25" s="331"/>
      <c r="P25" s="332" t="s">
        <v>83</v>
      </c>
      <c r="Q25" s="340" t="s">
        <v>89</v>
      </c>
      <c r="R25" s="322" t="e">
        <f>SUMIFS(芝麻工资表!$L:$L,芝麻工资表!$J:$J,"&gt;="&amp;$E$3,芝麻工资表!$J:$J,"&lt;="&amp;$E$4,芝麻工资表!$E:$E,P25,#REF!,$B$3,芝麻工资表!F:F,Q25)</f>
        <v>#REF!</v>
      </c>
      <c r="S25" s="323" t="e">
        <f>SUMIFS(#REF!,#REF!,"&gt;="&amp;$E$3,#REF!,"&lt;="&amp;$E$4,#REF!,P25,#REF!,$B$3,#REF!,Q25)</f>
        <v>#REF!</v>
      </c>
      <c r="T25" s="323" t="e">
        <f t="shared" si="2"/>
        <v>#REF!</v>
      </c>
      <c r="U25" s="324" t="e">
        <f>SUMIFS(#REF!,芝麻工资表!$J:$J,"&gt;="&amp;$E$3,芝麻工资表!$J:$J,"&lt;="&amp;$E$4,芝麻工资表!E:E,P25,#REF!,$B$3,芝麻工资表!F:F,Q25)</f>
        <v>#REF!</v>
      </c>
      <c r="V25" s="324" t="e">
        <f t="shared" si="3"/>
        <v>#REF!</v>
      </c>
    </row>
    <row r="26" customHeight="1" spans="2:22">
      <c r="B26" s="320"/>
      <c r="C26" s="321"/>
      <c r="O26" s="331"/>
      <c r="P26" s="332" t="s">
        <v>83</v>
      </c>
      <c r="Q26" s="340" t="s">
        <v>91</v>
      </c>
      <c r="R26" s="322" t="e">
        <f>SUMIFS(芝麻工资表!$L:$L,芝麻工资表!$J:$J,"&gt;="&amp;$E$3,芝麻工资表!$J:$J,"&lt;="&amp;$E$4,芝麻工资表!$E:$E,P26,#REF!,$B$3,芝麻工资表!F:F,Q26)</f>
        <v>#REF!</v>
      </c>
      <c r="S26" s="323" t="e">
        <f>SUMIFS(#REF!,#REF!,"&gt;="&amp;$E$3,#REF!,"&lt;="&amp;$E$4,#REF!,P26,#REF!,$B$3,#REF!,Q26)</f>
        <v>#REF!</v>
      </c>
      <c r="T26" s="323" t="e">
        <f t="shared" si="2"/>
        <v>#REF!</v>
      </c>
      <c r="U26" s="324" t="e">
        <f>SUMIFS(#REF!,芝麻工资表!$J:$J,"&gt;="&amp;$E$3,芝麻工资表!$J:$J,"&lt;="&amp;$E$4,芝麻工资表!E:E,P26,#REF!,$B$3,芝麻工资表!F:F,Q26)</f>
        <v>#REF!</v>
      </c>
      <c r="V26" s="324" t="e">
        <f t="shared" si="3"/>
        <v>#REF!</v>
      </c>
    </row>
    <row r="27" customHeight="1" spans="15:24">
      <c r="O27" s="331"/>
      <c r="P27" s="332" t="s">
        <v>83</v>
      </c>
      <c r="Q27" s="340" t="s">
        <v>93</v>
      </c>
      <c r="R27" s="322" t="e">
        <f>SUMIFS(芝麻工资表!$L:$L,芝麻工资表!$J:$J,"&gt;="&amp;$E$3,芝麻工资表!$J:$J,"&lt;="&amp;$E$4,芝麻工资表!$E:$E,P27,#REF!,$B$3,芝麻工资表!F:F,Q27)</f>
        <v>#REF!</v>
      </c>
      <c r="S27" s="323" t="e">
        <f>SUMIFS(#REF!,#REF!,"&gt;="&amp;$E$3,#REF!,"&lt;="&amp;$E$4,#REF!,P27,#REF!,$B$3,#REF!,Q27)</f>
        <v>#REF!</v>
      </c>
      <c r="T27" s="323" t="e">
        <f t="shared" si="2"/>
        <v>#REF!</v>
      </c>
      <c r="U27" s="324" t="e">
        <f>SUMIFS(#REF!,芝麻工资表!$J:$J,"&gt;="&amp;$E$3,芝麻工资表!$J:$J,"&lt;="&amp;$E$4,芝麻工资表!E:E,P27,#REF!,$B$3,芝麻工资表!F:F,Q27)</f>
        <v>#REF!</v>
      </c>
      <c r="V27" s="324" t="e">
        <f t="shared" si="3"/>
        <v>#REF!</v>
      </c>
      <c r="X27" s="72"/>
    </row>
    <row r="28" customHeight="1" spans="15:24">
      <c r="O28" s="331"/>
      <c r="P28" s="332" t="s">
        <v>83</v>
      </c>
      <c r="Q28" s="340" t="s">
        <v>95</v>
      </c>
      <c r="R28" s="322" t="e">
        <f>SUMIFS(芝麻工资表!$L:$L,芝麻工资表!$J:$J,"&gt;="&amp;$E$3,芝麻工资表!$J:$J,"&lt;="&amp;$E$4,芝麻工资表!$E:$E,P28,#REF!,$B$3,芝麻工资表!F:F,Q28)</f>
        <v>#REF!</v>
      </c>
      <c r="S28" s="323" t="e">
        <f>SUMIFS(#REF!,#REF!,"&gt;="&amp;$E$3,#REF!,"&lt;="&amp;$E$4,#REF!,P28,#REF!,$B$3,#REF!,Q28)</f>
        <v>#REF!</v>
      </c>
      <c r="T28" s="323" t="e">
        <f t="shared" si="2"/>
        <v>#REF!</v>
      </c>
      <c r="U28" s="324" t="e">
        <f>SUMIFS(#REF!,芝麻工资表!$J:$J,"&gt;="&amp;$E$3,芝麻工资表!$J:$J,"&lt;="&amp;$E$4,芝麻工资表!E:E,P28,#REF!,$B$3,芝麻工资表!F:F,Q28)</f>
        <v>#REF!</v>
      </c>
      <c r="V28" s="324" t="e">
        <f t="shared" si="3"/>
        <v>#REF!</v>
      </c>
      <c r="X28" s="72"/>
    </row>
    <row r="29" customHeight="1" spans="15:24">
      <c r="O29" s="331"/>
      <c r="P29" s="332" t="s">
        <v>83</v>
      </c>
      <c r="Q29" s="340" t="s">
        <v>97</v>
      </c>
      <c r="R29" s="322" t="e">
        <f>SUMIFS(芝麻工资表!$L:$L,芝麻工资表!$J:$J,"&gt;="&amp;$E$3,芝麻工资表!$J:$J,"&lt;="&amp;$E$4,芝麻工资表!$E:$E,P29,#REF!,$B$3,芝麻工资表!F:F,Q29)</f>
        <v>#REF!</v>
      </c>
      <c r="S29" s="323" t="e">
        <f>SUMIFS(#REF!,#REF!,"&gt;="&amp;$E$3,#REF!,"&lt;="&amp;$E$4,#REF!,P29,#REF!,$B$3,#REF!,Q29)</f>
        <v>#REF!</v>
      </c>
      <c r="T29" s="323" t="e">
        <f t="shared" si="2"/>
        <v>#REF!</v>
      </c>
      <c r="U29" s="324" t="e">
        <f>SUMIFS(#REF!,芝麻工资表!$J:$J,"&gt;="&amp;$E$3,芝麻工资表!$J:$J,"&lt;="&amp;$E$4,芝麻工资表!E:E,P29,#REF!,$B$3,芝麻工资表!F:F,Q29)</f>
        <v>#REF!</v>
      </c>
      <c r="V29" s="324" t="e">
        <f t="shared" si="3"/>
        <v>#REF!</v>
      </c>
      <c r="X29" s="72"/>
    </row>
    <row r="30" customHeight="1" spans="15:24">
      <c r="O30" s="331"/>
      <c r="P30" s="332" t="s">
        <v>83</v>
      </c>
      <c r="Q30" s="340" t="s">
        <v>99</v>
      </c>
      <c r="R30" s="322" t="e">
        <f>SUMIFS(芝麻工资表!$L:$L,芝麻工资表!$J:$J,"&gt;="&amp;$E$3,芝麻工资表!$J:$J,"&lt;="&amp;$E$4,芝麻工资表!$E:$E,P30,#REF!,$B$3,芝麻工资表!F:F,Q30)</f>
        <v>#REF!</v>
      </c>
      <c r="S30" s="323" t="e">
        <f>SUMIFS(#REF!,#REF!,"&gt;="&amp;$E$3,#REF!,"&lt;="&amp;$E$4,#REF!,P30,#REF!,$B$3,#REF!,Q30)</f>
        <v>#REF!</v>
      </c>
      <c r="T30" s="323" t="e">
        <f t="shared" si="2"/>
        <v>#REF!</v>
      </c>
      <c r="U30" s="324" t="e">
        <f>SUMIFS(#REF!,芝麻工资表!$J:$J,"&gt;="&amp;$E$3,芝麻工资表!$J:$J,"&lt;="&amp;$E$4,芝麻工资表!E:E,P30,#REF!,$B$3,芝麻工资表!F:F,Q30)</f>
        <v>#REF!</v>
      </c>
      <c r="V30" s="324" t="e">
        <f t="shared" si="3"/>
        <v>#REF!</v>
      </c>
      <c r="W30" s="72"/>
      <c r="X30" s="72"/>
    </row>
    <row r="31" customHeight="1" spans="15:24">
      <c r="O31" s="331"/>
      <c r="P31" s="332" t="s">
        <v>83</v>
      </c>
      <c r="Q31" s="340" t="s">
        <v>101</v>
      </c>
      <c r="R31" s="322" t="e">
        <f>SUMIFS(芝麻工资表!$L:$L,芝麻工资表!$J:$J,"&gt;="&amp;$E$3,芝麻工资表!$J:$J,"&lt;="&amp;$E$4,芝麻工资表!$E:$E,P31,#REF!,$B$3,芝麻工资表!F:F,Q31)</f>
        <v>#REF!</v>
      </c>
      <c r="S31" s="323" t="e">
        <f>SUMIFS(#REF!,#REF!,"&gt;="&amp;$E$3,#REF!,"&lt;="&amp;$E$4,#REF!,P31,#REF!,$B$3,#REF!,Q31)</f>
        <v>#REF!</v>
      </c>
      <c r="T31" s="323" t="e">
        <f t="shared" si="2"/>
        <v>#REF!</v>
      </c>
      <c r="U31" s="324" t="e">
        <f>SUMIFS(#REF!,芝麻工资表!$J:$J,"&gt;="&amp;$E$3,芝麻工资表!$J:$J,"&lt;="&amp;$E$4,芝麻工资表!E:E,P31,#REF!,$B$3,芝麻工资表!F:F,Q31)</f>
        <v>#REF!</v>
      </c>
      <c r="V31" s="324" t="e">
        <f t="shared" si="3"/>
        <v>#REF!</v>
      </c>
      <c r="W31" s="72"/>
      <c r="X31" s="72"/>
    </row>
    <row r="32" customHeight="1" spans="15:24">
      <c r="O32" s="331"/>
      <c r="P32" s="332" t="s">
        <v>83</v>
      </c>
      <c r="Q32" s="332" t="s">
        <v>236</v>
      </c>
      <c r="R32" s="322" t="e">
        <f>SUMIFS(芝麻工资表!$L:$L,芝麻工资表!$J:$J,"&gt;="&amp;$E$3,芝麻工资表!$J:$J,"&lt;="&amp;$E$4,芝麻工资表!$E:$E,P32,#REF!,$B$3,芝麻工资表!F:F,Q32)</f>
        <v>#REF!</v>
      </c>
      <c r="S32" s="323" t="e">
        <f>SUMIFS(#REF!,#REF!,"&gt;="&amp;$E$3,#REF!,"&lt;="&amp;$E$4,#REF!,P32,#REF!,$B$3,#REF!,Q32)</f>
        <v>#REF!</v>
      </c>
      <c r="T32" s="323" t="e">
        <f t="shared" si="2"/>
        <v>#REF!</v>
      </c>
      <c r="U32" s="324" t="e">
        <f>SUMIFS(#REF!,芝麻工资表!$J:$J,"&gt;="&amp;$E$3,芝麻工资表!$J:$J,"&lt;="&amp;$E$4,芝麻工资表!E:E,P32,#REF!,$B$3,芝麻工资表!F:F,Q32)</f>
        <v>#REF!</v>
      </c>
      <c r="V32" s="324" t="e">
        <f t="shared" si="3"/>
        <v>#REF!</v>
      </c>
      <c r="W32" s="72"/>
      <c r="X32" s="72"/>
    </row>
    <row r="33" customHeight="1" spans="15:25">
      <c r="O33" s="331"/>
      <c r="P33" s="332" t="s">
        <v>83</v>
      </c>
      <c r="Q33" s="340" t="s">
        <v>62</v>
      </c>
      <c r="R33" s="322" t="e">
        <f>SUMIFS(芝麻工资表!$L:$L,芝麻工资表!$J:$J,"&gt;="&amp;$E$3,芝麻工资表!$J:$J,"&lt;="&amp;$E$4,芝麻工资表!$E:$E,P33,#REF!,$B$3,芝麻工资表!F:F,Q33)</f>
        <v>#REF!</v>
      </c>
      <c r="S33" s="323" t="e">
        <f>SUMIFS(#REF!,#REF!,"&gt;="&amp;$E$3,#REF!,"&lt;="&amp;$E$4,#REF!,P33,#REF!,$B$3,#REF!,Q33)</f>
        <v>#REF!</v>
      </c>
      <c r="T33" s="323" t="e">
        <f t="shared" si="2"/>
        <v>#REF!</v>
      </c>
      <c r="U33" s="324" t="e">
        <f>SUMIFS(#REF!,芝麻工资表!$J:$J,"&gt;="&amp;$E$3,芝麻工资表!$J:$J,"&lt;="&amp;$E$4,芝麻工资表!E:E,P33,#REF!,$B$3,芝麻工资表!F:F,Q33)</f>
        <v>#REF!</v>
      </c>
      <c r="V33" s="324" t="e">
        <f t="shared" si="3"/>
        <v>#REF!</v>
      </c>
      <c r="W33" s="72"/>
      <c r="X33" s="72"/>
      <c r="Y33" s="72"/>
    </row>
    <row r="34" customHeight="1" spans="15:25">
      <c r="O34" s="331"/>
      <c r="P34" s="333" t="s">
        <v>104</v>
      </c>
      <c r="Q34" s="344" t="s">
        <v>237</v>
      </c>
      <c r="R34" s="322" t="e">
        <f>SUMIFS(芝麻工资表!$L:$L,芝麻工资表!$J:$J,"&gt;="&amp;$E$3,芝麻工资表!$J:$J,"&lt;="&amp;$E$4,芝麻工资表!$E:$E,P34,#REF!,$B$3,芝麻工资表!F:F,Q34)</f>
        <v>#REF!</v>
      </c>
      <c r="S34" s="323" t="e">
        <f>SUMIFS(#REF!,#REF!,"&gt;="&amp;$E$3,#REF!,"&lt;="&amp;$E$4,#REF!,P34,#REF!,$B$3,#REF!,Q34)</f>
        <v>#REF!</v>
      </c>
      <c r="T34" s="323" t="e">
        <f t="shared" si="2"/>
        <v>#REF!</v>
      </c>
      <c r="U34" s="324" t="e">
        <f>SUMIFS(#REF!,芝麻工资表!$J:$J,"&gt;="&amp;$E$3,芝麻工资表!$J:$J,"&lt;="&amp;$E$4,芝麻工资表!E:E,P34,#REF!,$B$3,芝麻工资表!F:F,Q34)</f>
        <v>#REF!</v>
      </c>
      <c r="V34" s="324" t="e">
        <f t="shared" si="3"/>
        <v>#REF!</v>
      </c>
      <c r="W34" s="72"/>
      <c r="X34" s="72"/>
      <c r="Y34" s="72"/>
    </row>
    <row r="35" customHeight="1" spans="15:25">
      <c r="O35" s="331"/>
      <c r="P35" s="333" t="s">
        <v>104</v>
      </c>
      <c r="Q35" s="344" t="s">
        <v>238</v>
      </c>
      <c r="R35" s="322" t="e">
        <f>SUMIFS(芝麻工资表!$L:$L,芝麻工资表!$J:$J,"&gt;="&amp;$E$3,芝麻工资表!$J:$J,"&lt;="&amp;$E$4,芝麻工资表!$E:$E,P35,#REF!,$B$3,芝麻工资表!F:F,Q35)</f>
        <v>#REF!</v>
      </c>
      <c r="S35" s="323" t="e">
        <f>SUMIFS(#REF!,#REF!,"&gt;="&amp;$E$3,#REF!,"&lt;="&amp;$E$4,#REF!,P35,#REF!,$B$3,#REF!,Q35)</f>
        <v>#REF!</v>
      </c>
      <c r="T35" s="323" t="e">
        <f t="shared" si="2"/>
        <v>#REF!</v>
      </c>
      <c r="U35" s="324" t="e">
        <f>SUMIFS(#REF!,芝麻工资表!$J:$J,"&gt;="&amp;$E$3,芝麻工资表!$J:$J,"&lt;="&amp;$E$4,芝麻工资表!E:E,P35,#REF!,$B$3,芝麻工资表!F:F,Q35)</f>
        <v>#REF!</v>
      </c>
      <c r="V35" s="324" t="e">
        <f t="shared" si="3"/>
        <v>#REF!</v>
      </c>
      <c r="W35" s="72"/>
      <c r="X35" s="72"/>
      <c r="Y35" s="72"/>
    </row>
    <row r="36" customHeight="1" spans="15:25">
      <c r="O36" s="331"/>
      <c r="P36" s="333" t="s">
        <v>104</v>
      </c>
      <c r="Q36" s="344" t="s">
        <v>97</v>
      </c>
      <c r="R36" s="322" t="e">
        <f>SUMIFS(芝麻工资表!$L:$L,芝麻工资表!$J:$J,"&gt;="&amp;$E$3,芝麻工资表!$J:$J,"&lt;="&amp;$E$4,芝麻工资表!$E:$E,P36,#REF!,$B$3,芝麻工资表!F:F,Q36)</f>
        <v>#REF!</v>
      </c>
      <c r="S36" s="323" t="e">
        <f>SUMIFS(#REF!,#REF!,"&gt;="&amp;$E$3,#REF!,"&lt;="&amp;$E$4,#REF!,P36,#REF!,$B$3,#REF!,Q36)</f>
        <v>#REF!</v>
      </c>
      <c r="T36" s="323" t="e">
        <f t="shared" si="2"/>
        <v>#REF!</v>
      </c>
      <c r="U36" s="324" t="e">
        <f>SUMIFS(#REF!,芝麻工资表!$J:$J,"&gt;="&amp;$E$3,芝麻工资表!$J:$J,"&lt;="&amp;$E$4,芝麻工资表!E:E,P36,#REF!,$B$3,芝麻工资表!F:F,Q36)</f>
        <v>#REF!</v>
      </c>
      <c r="V36" s="324" t="e">
        <f t="shared" si="3"/>
        <v>#REF!</v>
      </c>
      <c r="W36" s="72"/>
      <c r="X36" s="72"/>
      <c r="Y36" s="72"/>
    </row>
    <row r="37" customHeight="1" spans="15:25">
      <c r="O37" s="331"/>
      <c r="P37" s="333" t="s">
        <v>104</v>
      </c>
      <c r="Q37" s="344" t="s">
        <v>99</v>
      </c>
      <c r="R37" s="322" t="e">
        <f>SUMIFS(芝麻工资表!$L:$L,芝麻工资表!$J:$J,"&gt;="&amp;$E$3,芝麻工资表!$J:$J,"&lt;="&amp;$E$4,芝麻工资表!$E:$E,P37,#REF!,$B$3,芝麻工资表!F:F,Q37)</f>
        <v>#REF!</v>
      </c>
      <c r="S37" s="323" t="e">
        <f>SUMIFS(#REF!,#REF!,"&gt;="&amp;$E$3,#REF!,"&lt;="&amp;$E$4,#REF!,P37,#REF!,$B$3,#REF!,Q37)</f>
        <v>#REF!</v>
      </c>
      <c r="T37" s="323" t="e">
        <f t="shared" si="2"/>
        <v>#REF!</v>
      </c>
      <c r="U37" s="324" t="e">
        <f>SUMIFS(#REF!,芝麻工资表!$J:$J,"&gt;="&amp;$E$3,芝麻工资表!$J:$J,"&lt;="&amp;$E$4,芝麻工资表!E:E,P37,#REF!,$B$3,芝麻工资表!F:F,Q37)</f>
        <v>#REF!</v>
      </c>
      <c r="V37" s="324" t="e">
        <f t="shared" si="3"/>
        <v>#REF!</v>
      </c>
      <c r="W37" s="72"/>
      <c r="X37" s="72"/>
      <c r="Y37" s="72"/>
    </row>
    <row r="38" customHeight="1" spans="15:25">
      <c r="O38" s="331"/>
      <c r="P38" s="333" t="s">
        <v>104</v>
      </c>
      <c r="Q38" s="344" t="s">
        <v>101</v>
      </c>
      <c r="R38" s="322" t="e">
        <f>SUMIFS(芝麻工资表!$L:$L,芝麻工资表!$J:$J,"&gt;="&amp;$E$3,芝麻工资表!$J:$J,"&lt;="&amp;$E$4,芝麻工资表!$E:$E,P38,#REF!,$B$3,芝麻工资表!F:F,Q38)</f>
        <v>#REF!</v>
      </c>
      <c r="S38" s="323" t="e">
        <f>SUMIFS(#REF!,#REF!,"&gt;="&amp;$E$3,#REF!,"&lt;="&amp;$E$4,#REF!,P38,#REF!,$B$3,#REF!,Q38)</f>
        <v>#REF!</v>
      </c>
      <c r="T38" s="323" t="e">
        <f t="shared" si="2"/>
        <v>#REF!</v>
      </c>
      <c r="U38" s="324" t="e">
        <f>SUMIFS(#REF!,芝麻工资表!$J:$J,"&gt;="&amp;$E$3,芝麻工资表!$J:$J,"&lt;="&amp;$E$4,芝麻工资表!E:E,P38,#REF!,$B$3,芝麻工资表!F:F,Q38)</f>
        <v>#REF!</v>
      </c>
      <c r="V38" s="324" t="e">
        <f t="shared" si="3"/>
        <v>#REF!</v>
      </c>
      <c r="W38" s="72"/>
      <c r="X38" s="72"/>
      <c r="Y38" s="72"/>
    </row>
    <row r="39" customHeight="1" spans="15:25">
      <c r="O39" s="331"/>
      <c r="P39" s="333" t="s">
        <v>104</v>
      </c>
      <c r="Q39" s="333" t="s">
        <v>110</v>
      </c>
      <c r="R39" s="322" t="e">
        <f>SUMIFS(芝麻工资表!$L:$L,芝麻工资表!$J:$J,"&gt;="&amp;$E$3,芝麻工资表!$J:$J,"&lt;="&amp;$E$4,芝麻工资表!$E:$E,P39,#REF!,$B$3,芝麻工资表!F:F,Q39)</f>
        <v>#REF!</v>
      </c>
      <c r="S39" s="323" t="e">
        <f>SUMIFS(#REF!,#REF!,"&gt;="&amp;$E$3,#REF!,"&lt;="&amp;$E$4,#REF!,P39,#REF!,$B$3,#REF!,Q39)</f>
        <v>#REF!</v>
      </c>
      <c r="T39" s="323" t="e">
        <f t="shared" si="2"/>
        <v>#REF!</v>
      </c>
      <c r="U39" s="324" t="e">
        <f>SUMIFS(#REF!,芝麻工资表!$J:$J,"&gt;="&amp;$E$3,芝麻工资表!$J:$J,"&lt;="&amp;$E$4,芝麻工资表!E:E,P39,#REF!,$B$3,芝麻工资表!F:F,Q39)</f>
        <v>#REF!</v>
      </c>
      <c r="V39" s="324" t="e">
        <f t="shared" si="3"/>
        <v>#REF!</v>
      </c>
      <c r="W39" s="72"/>
      <c r="X39" s="72"/>
      <c r="Y39" s="72"/>
    </row>
    <row r="40" customHeight="1" spans="15:25">
      <c r="O40" s="331"/>
      <c r="P40" s="333" t="s">
        <v>104</v>
      </c>
      <c r="Q40" s="333" t="s">
        <v>112</v>
      </c>
      <c r="R40" s="322" t="e">
        <f>SUMIFS(芝麻工资表!$L:$L,芝麻工资表!$J:$J,"&gt;="&amp;$E$3,芝麻工资表!$J:$J,"&lt;="&amp;$E$4,芝麻工资表!$E:$E,P40,#REF!,$B$3,芝麻工资表!F:F,Q40)</f>
        <v>#REF!</v>
      </c>
      <c r="S40" s="323" t="e">
        <f>SUMIFS(#REF!,#REF!,"&gt;="&amp;$E$3,#REF!,"&lt;="&amp;$E$4,#REF!,P40,#REF!,$B$3,#REF!,Q40)</f>
        <v>#REF!</v>
      </c>
      <c r="T40" s="323" t="e">
        <f t="shared" si="2"/>
        <v>#REF!</v>
      </c>
      <c r="U40" s="324" t="e">
        <f>SUMIFS(#REF!,芝麻工资表!$J:$J,"&gt;="&amp;$E$3,芝麻工资表!$J:$J,"&lt;="&amp;$E$4,芝麻工资表!E:E,P40,#REF!,$B$3,芝麻工资表!F:F,Q40)</f>
        <v>#REF!</v>
      </c>
      <c r="V40" s="324" t="e">
        <f t="shared" si="3"/>
        <v>#REF!</v>
      </c>
      <c r="W40" s="72"/>
      <c r="X40" s="72"/>
      <c r="Y40" s="72"/>
    </row>
    <row r="41" customHeight="1" spans="15:22">
      <c r="O41" s="331"/>
      <c r="P41" s="333" t="s">
        <v>104</v>
      </c>
      <c r="Q41" s="333" t="s">
        <v>114</v>
      </c>
      <c r="R41" s="322" t="e">
        <f>SUMIFS(芝麻工资表!$L:$L,芝麻工资表!$J:$J,"&gt;="&amp;$E$3,芝麻工资表!$J:$J,"&lt;="&amp;$E$4,芝麻工资表!$E:$E,P41,#REF!,$B$3,芝麻工资表!F:F,Q41)</f>
        <v>#REF!</v>
      </c>
      <c r="S41" s="323" t="e">
        <f>SUMIFS(#REF!,#REF!,"&gt;="&amp;$E$3,#REF!,"&lt;="&amp;$E$4,#REF!,P41,#REF!,$B$3,#REF!,Q41)</f>
        <v>#REF!</v>
      </c>
      <c r="T41" s="323" t="e">
        <f t="shared" si="2"/>
        <v>#REF!</v>
      </c>
      <c r="U41" s="324" t="e">
        <f>SUMIFS(#REF!,芝麻工资表!$J:$J,"&gt;="&amp;$E$3,芝麻工资表!$J:$J,"&lt;="&amp;$E$4,芝麻工资表!E:E,P41,#REF!,$B$3,芝麻工资表!F:F,Q41)</f>
        <v>#REF!</v>
      </c>
      <c r="V41" s="324" t="e">
        <f t="shared" si="3"/>
        <v>#REF!</v>
      </c>
    </row>
    <row r="42" customHeight="1" spans="15:22">
      <c r="O42" s="331"/>
      <c r="P42" s="333" t="s">
        <v>104</v>
      </c>
      <c r="Q42" s="333" t="s">
        <v>239</v>
      </c>
      <c r="R42" s="322" t="e">
        <f>SUMIFS(芝麻工资表!$L:$L,芝麻工资表!$J:$J,"&gt;="&amp;$E$3,芝麻工资表!$J:$J,"&lt;="&amp;$E$4,芝麻工资表!$E:$E,P42,#REF!,$B$3,芝麻工资表!F:F,Q42)</f>
        <v>#REF!</v>
      </c>
      <c r="S42" s="323" t="e">
        <f>SUMIFS(#REF!,#REF!,"&gt;="&amp;$E$3,#REF!,"&lt;="&amp;$E$4,#REF!,P42,#REF!,$B$3,#REF!,Q42)</f>
        <v>#REF!</v>
      </c>
      <c r="T42" s="323" t="e">
        <f t="shared" si="2"/>
        <v>#REF!</v>
      </c>
      <c r="U42" s="324" t="e">
        <f>SUMIFS(#REF!,芝麻工资表!$J:$J,"&gt;="&amp;$E$3,芝麻工资表!$J:$J,"&lt;="&amp;$E$4,芝麻工资表!E:E,P42,#REF!,$B$3,芝麻工资表!F:F,Q42)</f>
        <v>#REF!</v>
      </c>
      <c r="V42" s="324" t="e">
        <f t="shared" si="3"/>
        <v>#REF!</v>
      </c>
    </row>
    <row r="43" customHeight="1" spans="15:22">
      <c r="O43" s="331"/>
      <c r="P43" s="333" t="s">
        <v>104</v>
      </c>
      <c r="Q43" s="333" t="s">
        <v>240</v>
      </c>
      <c r="R43" s="322" t="e">
        <f>SUMIFS(芝麻工资表!$L:$L,芝麻工资表!$J:$J,"&gt;="&amp;$E$3,芝麻工资表!$J:$J,"&lt;="&amp;$E$4,芝麻工资表!$E:$E,P43,#REF!,$B$3,芝麻工资表!F:F,Q43)</f>
        <v>#REF!</v>
      </c>
      <c r="S43" s="323" t="e">
        <f>SUMIFS(#REF!,#REF!,"&gt;="&amp;$E$3,#REF!,"&lt;="&amp;$E$4,#REF!,P43,#REF!,$B$3,#REF!,Q43)</f>
        <v>#REF!</v>
      </c>
      <c r="T43" s="323" t="e">
        <f t="shared" si="2"/>
        <v>#REF!</v>
      </c>
      <c r="U43" s="324" t="e">
        <f>SUMIFS(#REF!,芝麻工资表!$J:$J,"&gt;="&amp;$E$3,芝麻工资表!$J:$J,"&lt;="&amp;$E$4,芝麻工资表!E:E,P43,#REF!,$B$3,芝麻工资表!F:F,Q43)</f>
        <v>#REF!</v>
      </c>
      <c r="V43" s="324" t="e">
        <f t="shared" si="3"/>
        <v>#REF!</v>
      </c>
    </row>
    <row r="44" customHeight="1" spans="15:22">
      <c r="O44" s="331"/>
      <c r="P44" s="333" t="s">
        <v>104</v>
      </c>
      <c r="Q44" s="333" t="s">
        <v>62</v>
      </c>
      <c r="R44" s="322" t="e">
        <f>SUMIFS(芝麻工资表!$L:$L,芝麻工资表!$J:$J,"&gt;="&amp;$E$3,芝麻工资表!$J:$J,"&lt;="&amp;$E$4,芝麻工资表!$E:$E,P44,#REF!,$B$3,芝麻工资表!F:F,Q44)</f>
        <v>#REF!</v>
      </c>
      <c r="S44" s="323" t="e">
        <f>SUMIFS(#REF!,#REF!,"&gt;="&amp;$E$3,#REF!,"&lt;="&amp;$E$4,#REF!,P44,#REF!,$B$3,#REF!,Q44)</f>
        <v>#REF!</v>
      </c>
      <c r="T44" s="323" t="e">
        <f t="shared" si="2"/>
        <v>#REF!</v>
      </c>
      <c r="U44" s="324" t="e">
        <f>SUMIFS(#REF!,芝麻工资表!$J:$J,"&gt;="&amp;$E$3,芝麻工资表!$J:$J,"&lt;="&amp;$E$4,芝麻工资表!E:E,P44,#REF!,$B$3,芝麻工资表!F:F,Q44)</f>
        <v>#REF!</v>
      </c>
      <c r="V44" s="324" t="e">
        <f t="shared" si="3"/>
        <v>#REF!</v>
      </c>
    </row>
    <row r="45" customHeight="1" spans="15:22">
      <c r="O45" s="331"/>
      <c r="P45" s="334" t="s">
        <v>120</v>
      </c>
      <c r="Q45" s="334" t="s">
        <v>122</v>
      </c>
      <c r="R45" s="322" t="e">
        <f>SUMIFS(芝麻工资表!$L:$L,芝麻工资表!$J:$J,"&gt;="&amp;$E$3,芝麻工资表!$J:$J,"&lt;="&amp;$E$4,芝麻工资表!$E:$E,P45,#REF!,$B$3,芝麻工资表!F:F,Q45)</f>
        <v>#REF!</v>
      </c>
      <c r="S45" s="323" t="e">
        <f>SUMIFS(#REF!,#REF!,"&gt;="&amp;$E$3,#REF!,"&lt;="&amp;$E$4,#REF!,P45,#REF!,$B$3,#REF!,Q45)</f>
        <v>#REF!</v>
      </c>
      <c r="T45" s="323" t="e">
        <f t="shared" si="2"/>
        <v>#REF!</v>
      </c>
      <c r="U45" s="324" t="e">
        <f>SUMIFS(#REF!,芝麻工资表!$J:$J,"&gt;="&amp;$E$3,芝麻工资表!$J:$J,"&lt;="&amp;$E$4,芝麻工资表!E:E,P45,#REF!,$B$3,芝麻工资表!F:F,Q45)</f>
        <v>#REF!</v>
      </c>
      <c r="V45" s="324" t="e">
        <f t="shared" si="3"/>
        <v>#REF!</v>
      </c>
    </row>
    <row r="46" customHeight="1" spans="15:22">
      <c r="O46" s="331"/>
      <c r="P46" s="334" t="s">
        <v>120</v>
      </c>
      <c r="Q46" s="334" t="s">
        <v>241</v>
      </c>
      <c r="R46" s="322" t="e">
        <f>SUMIFS(芝麻工资表!$L:$L,芝麻工资表!$J:$J,"&gt;="&amp;$E$3,芝麻工资表!$J:$J,"&lt;="&amp;$E$4,芝麻工资表!$E:$E,P46,#REF!,$B$3,芝麻工资表!F:F,Q46)</f>
        <v>#REF!</v>
      </c>
      <c r="S46" s="323" t="e">
        <f>SUMIFS(#REF!,#REF!,"&gt;="&amp;$E$3,#REF!,"&lt;="&amp;$E$4,#REF!,P46,#REF!,$B$3,#REF!,Q46)</f>
        <v>#REF!</v>
      </c>
      <c r="T46" s="323" t="e">
        <f t="shared" si="2"/>
        <v>#REF!</v>
      </c>
      <c r="U46" s="324" t="e">
        <f>SUMIFS(#REF!,芝麻工资表!$J:$J,"&gt;="&amp;$E$3,芝麻工资表!$J:$J,"&lt;="&amp;$E$4,芝麻工资表!E:E,P46,#REF!,$B$3,芝麻工资表!F:F,Q46)</f>
        <v>#REF!</v>
      </c>
      <c r="V46" s="324" t="e">
        <f t="shared" si="3"/>
        <v>#REF!</v>
      </c>
    </row>
    <row r="47" customHeight="1" spans="15:22">
      <c r="O47" s="331"/>
      <c r="P47" s="334" t="s">
        <v>120</v>
      </c>
      <c r="Q47" s="334" t="s">
        <v>126</v>
      </c>
      <c r="R47" s="322" t="e">
        <f>SUMIFS(芝麻工资表!$L:$L,芝麻工资表!$J:$J,"&gt;="&amp;$E$3,芝麻工资表!$J:$J,"&lt;="&amp;$E$4,芝麻工资表!$E:$E,P47,#REF!,$B$3,芝麻工资表!F:F,Q47)</f>
        <v>#REF!</v>
      </c>
      <c r="S47" s="323" t="e">
        <f>SUMIFS(#REF!,#REF!,"&gt;="&amp;$E$3,#REF!,"&lt;="&amp;$E$4,#REF!,P47,#REF!,$B$3,#REF!,Q47)</f>
        <v>#REF!</v>
      </c>
      <c r="T47" s="323" t="e">
        <f t="shared" si="2"/>
        <v>#REF!</v>
      </c>
      <c r="U47" s="324" t="e">
        <f>SUMIFS(#REF!,芝麻工资表!$J:$J,"&gt;="&amp;$E$3,芝麻工资表!$J:$J,"&lt;="&amp;$E$4,芝麻工资表!E:E,P47,#REF!,$B$3,芝麻工资表!F:F,Q47)</f>
        <v>#REF!</v>
      </c>
      <c r="V47" s="324" t="e">
        <f t="shared" si="3"/>
        <v>#REF!</v>
      </c>
    </row>
    <row r="48" customHeight="1" spans="15:22">
      <c r="O48" s="331"/>
      <c r="P48" s="334" t="s">
        <v>120</v>
      </c>
      <c r="Q48" s="334" t="s">
        <v>242</v>
      </c>
      <c r="R48" s="322" t="e">
        <f>SUMIFS(芝麻工资表!$L:$L,芝麻工资表!$J:$J,"&gt;="&amp;$E$3,芝麻工资表!$J:$J,"&lt;="&amp;$E$4,芝麻工资表!$E:$E,P48,#REF!,$B$3,芝麻工资表!F:F,Q48)</f>
        <v>#REF!</v>
      </c>
      <c r="S48" s="323" t="e">
        <f>SUMIFS(#REF!,#REF!,"&gt;="&amp;$E$3,#REF!,"&lt;="&amp;$E$4,#REF!,P48,#REF!,$B$3,#REF!,Q48)</f>
        <v>#REF!</v>
      </c>
      <c r="T48" s="323" t="e">
        <f t="shared" si="2"/>
        <v>#REF!</v>
      </c>
      <c r="U48" s="324" t="e">
        <f>SUMIFS(#REF!,芝麻工资表!$J:$J,"&gt;="&amp;$E$3,芝麻工资表!$J:$J,"&lt;="&amp;$E$4,芝麻工资表!E:E,P48,#REF!,$B$3,芝麻工资表!F:F,Q48)</f>
        <v>#REF!</v>
      </c>
      <c r="V48" s="324" t="e">
        <f t="shared" si="3"/>
        <v>#REF!</v>
      </c>
    </row>
    <row r="49" customHeight="1" spans="15:22">
      <c r="O49" s="331"/>
      <c r="P49" s="334" t="s">
        <v>120</v>
      </c>
      <c r="Q49" s="334" t="s">
        <v>134</v>
      </c>
      <c r="R49" s="322" t="e">
        <f>SUMIFS(芝麻工资表!$L:$L,芝麻工资表!$J:$J,"&gt;="&amp;$E$3,芝麻工资表!$J:$J,"&lt;="&amp;$E$4,芝麻工资表!$E:$E,P49,#REF!,$B$3,芝麻工资表!F:F,Q49)</f>
        <v>#REF!</v>
      </c>
      <c r="S49" s="323" t="e">
        <f>SUMIFS(#REF!,#REF!,"&gt;="&amp;$E$3,#REF!,"&lt;="&amp;$E$4,#REF!,P49,#REF!,$B$3,#REF!,Q49)</f>
        <v>#REF!</v>
      </c>
      <c r="T49" s="323" t="e">
        <f t="shared" si="2"/>
        <v>#REF!</v>
      </c>
      <c r="U49" s="324" t="e">
        <f>SUMIFS(#REF!,芝麻工资表!$J:$J,"&gt;="&amp;$E$3,芝麻工资表!$J:$J,"&lt;="&amp;$E$4,芝麻工资表!E:E,P49,#REF!,$B$3,芝麻工资表!F:F,Q49)</f>
        <v>#REF!</v>
      </c>
      <c r="V49" s="324" t="e">
        <f t="shared" si="3"/>
        <v>#REF!</v>
      </c>
    </row>
    <row r="50" customHeight="1" spans="15:22">
      <c r="O50" s="331"/>
      <c r="P50" s="334" t="s">
        <v>120</v>
      </c>
      <c r="Q50" s="334" t="s">
        <v>138</v>
      </c>
      <c r="R50" s="322" t="e">
        <f>SUMIFS(芝麻工资表!$L:$L,芝麻工资表!$J:$J,"&gt;="&amp;$E$3,芝麻工资表!$J:$J,"&lt;="&amp;$E$4,芝麻工资表!$E:$E,P50,#REF!,$B$3,芝麻工资表!F:F,Q50)</f>
        <v>#REF!</v>
      </c>
      <c r="S50" s="323" t="e">
        <f>SUMIFS(#REF!,#REF!,"&gt;="&amp;$E$3,#REF!,"&lt;="&amp;$E$4,#REF!,P50,#REF!,$B$3,#REF!,Q50)</f>
        <v>#REF!</v>
      </c>
      <c r="T50" s="323" t="e">
        <f t="shared" si="2"/>
        <v>#REF!</v>
      </c>
      <c r="U50" s="324" t="e">
        <f>SUMIFS(#REF!,芝麻工资表!$J:$J,"&gt;="&amp;$E$3,芝麻工资表!$J:$J,"&lt;="&amp;$E$4,芝麻工资表!E:E,P50,#REF!,$B$3,芝麻工资表!F:F,Q50)</f>
        <v>#REF!</v>
      </c>
      <c r="V50" s="324" t="e">
        <f t="shared" si="3"/>
        <v>#REF!</v>
      </c>
    </row>
    <row r="51" customHeight="1" spans="15:22">
      <c r="O51" s="331"/>
      <c r="P51" s="334" t="s">
        <v>120</v>
      </c>
      <c r="Q51" s="345" t="s">
        <v>97</v>
      </c>
      <c r="R51" s="322" t="e">
        <f>SUMIFS(芝麻工资表!$L:$L,芝麻工资表!$J:$J,"&gt;="&amp;$E$3,芝麻工资表!$J:$J,"&lt;="&amp;$E$4,芝麻工资表!$E:$E,P51,#REF!,$B$3,芝麻工资表!F:F,Q51)</f>
        <v>#REF!</v>
      </c>
      <c r="S51" s="323" t="e">
        <f>SUMIFS(#REF!,#REF!,"&gt;="&amp;$E$3,#REF!,"&lt;="&amp;$E$4,#REF!,P51,#REF!,$B$3,#REF!,Q51)</f>
        <v>#REF!</v>
      </c>
      <c r="T51" s="323" t="e">
        <f t="shared" si="2"/>
        <v>#REF!</v>
      </c>
      <c r="U51" s="324" t="e">
        <f>SUMIFS(#REF!,芝麻工资表!$J:$J,"&gt;="&amp;$E$3,芝麻工资表!$J:$J,"&lt;="&amp;$E$4,芝麻工资表!E:E,P51,#REF!,$B$3,芝麻工资表!F:F,Q51)</f>
        <v>#REF!</v>
      </c>
      <c r="V51" s="324" t="e">
        <f t="shared" si="3"/>
        <v>#REF!</v>
      </c>
    </row>
    <row r="52" customHeight="1" spans="15:22">
      <c r="O52" s="331"/>
      <c r="P52" s="334" t="s">
        <v>120</v>
      </c>
      <c r="Q52" s="345" t="s">
        <v>99</v>
      </c>
      <c r="R52" s="322" t="e">
        <f>SUMIFS(芝麻工资表!$L:$L,芝麻工资表!$J:$J,"&gt;="&amp;$E$3,芝麻工资表!$J:$J,"&lt;="&amp;$E$4,芝麻工资表!$E:$E,P52,#REF!,$B$3,芝麻工资表!F:F,Q52)</f>
        <v>#REF!</v>
      </c>
      <c r="S52" s="323" t="e">
        <f>SUMIFS(#REF!,#REF!,"&gt;="&amp;$E$3,#REF!,"&lt;="&amp;$E$4,#REF!,P52,#REF!,$B$3,#REF!,Q52)</f>
        <v>#REF!</v>
      </c>
      <c r="T52" s="323" t="e">
        <f t="shared" si="2"/>
        <v>#REF!</v>
      </c>
      <c r="U52" s="324" t="e">
        <f>SUMIFS(#REF!,芝麻工资表!$J:$J,"&gt;="&amp;$E$3,芝麻工资表!$J:$J,"&lt;="&amp;$E$4,芝麻工资表!E:E,P52,#REF!,$B$3,芝麻工资表!F:F,Q52)</f>
        <v>#REF!</v>
      </c>
      <c r="V52" s="324" t="e">
        <f t="shared" si="3"/>
        <v>#REF!</v>
      </c>
    </row>
    <row r="53" customHeight="1" spans="15:22">
      <c r="O53" s="331"/>
      <c r="P53" s="334" t="s">
        <v>120</v>
      </c>
      <c r="Q53" s="345" t="s">
        <v>101</v>
      </c>
      <c r="R53" s="322" t="e">
        <f>SUMIFS(芝麻工资表!$L:$L,芝麻工资表!$J:$J,"&gt;="&amp;$E$3,芝麻工资表!$J:$J,"&lt;="&amp;$E$4,芝麻工资表!$E:$E,P53,#REF!,$B$3,芝麻工资表!F:F,Q53)</f>
        <v>#REF!</v>
      </c>
      <c r="S53" s="323" t="e">
        <f>SUMIFS(#REF!,#REF!,"&gt;="&amp;$E$3,#REF!,"&lt;="&amp;$E$4,#REF!,P53,#REF!,$B$3,#REF!,Q53)</f>
        <v>#REF!</v>
      </c>
      <c r="T53" s="323" t="e">
        <f t="shared" si="2"/>
        <v>#REF!</v>
      </c>
      <c r="U53" s="324" t="e">
        <f>SUMIFS(#REF!,芝麻工资表!$J:$J,"&gt;="&amp;$E$3,芝麻工资表!$J:$J,"&lt;="&amp;$E$4,芝麻工资表!E:E,P53,#REF!,$B$3,芝麻工资表!F:F,Q53)</f>
        <v>#REF!</v>
      </c>
      <c r="V53" s="324" t="e">
        <f t="shared" si="3"/>
        <v>#REF!</v>
      </c>
    </row>
    <row r="54" customHeight="1" spans="15:22">
      <c r="O54" s="331"/>
      <c r="P54" s="334" t="s">
        <v>120</v>
      </c>
      <c r="Q54" s="345" t="s">
        <v>243</v>
      </c>
      <c r="R54" s="322" t="e">
        <f>SUMIFS(芝麻工资表!$L:$L,芝麻工资表!$J:$J,"&gt;="&amp;$E$3,芝麻工资表!$J:$J,"&lt;="&amp;$E$4,芝麻工资表!$E:$E,P54,#REF!,$B$3,芝麻工资表!F:F,Q54)</f>
        <v>#REF!</v>
      </c>
      <c r="S54" s="323" t="e">
        <f>SUMIFS(#REF!,#REF!,"&gt;="&amp;$E$3,#REF!,"&lt;="&amp;$E$4,#REF!,P54,#REF!,$B$3,#REF!,Q54)</f>
        <v>#REF!</v>
      </c>
      <c r="T54" s="323" t="e">
        <f t="shared" si="2"/>
        <v>#REF!</v>
      </c>
      <c r="U54" s="324" t="e">
        <f>SUMIFS(#REF!,芝麻工资表!$J:$J,"&gt;="&amp;$E$3,芝麻工资表!$J:$J,"&lt;="&amp;$E$4,芝麻工资表!E:E,P54,#REF!,$B$3,芝麻工资表!F:F,Q54)</f>
        <v>#REF!</v>
      </c>
      <c r="V54" s="324" t="e">
        <f t="shared" si="3"/>
        <v>#REF!</v>
      </c>
    </row>
    <row r="55" customHeight="1" spans="15:22">
      <c r="O55" s="331"/>
      <c r="P55" s="334" t="s">
        <v>120</v>
      </c>
      <c r="Q55" s="345" t="s">
        <v>143</v>
      </c>
      <c r="R55" s="322" t="e">
        <f>SUMIFS(芝麻工资表!$L:$L,芝麻工资表!$J:$J,"&gt;="&amp;$E$3,芝麻工资表!$J:$J,"&lt;="&amp;$E$4,芝麻工资表!$E:$E,P55,#REF!,$B$3,芝麻工资表!F:F,Q55)</f>
        <v>#REF!</v>
      </c>
      <c r="S55" s="323" t="e">
        <f>SUMIFS(#REF!,#REF!,"&gt;="&amp;$E$3,#REF!,"&lt;="&amp;$E$4,#REF!,P55,#REF!,$B$3,#REF!,Q55)</f>
        <v>#REF!</v>
      </c>
      <c r="T55" s="323" t="e">
        <f t="shared" si="2"/>
        <v>#REF!</v>
      </c>
      <c r="U55" s="324" t="e">
        <f>SUMIFS(#REF!,芝麻工资表!$J:$J,"&gt;="&amp;$E$3,芝麻工资表!$J:$J,"&lt;="&amp;$E$4,芝麻工资表!E:E,P55,#REF!,$B$3,芝麻工资表!F:F,Q55)</f>
        <v>#REF!</v>
      </c>
      <c r="V55" s="324" t="e">
        <f t="shared" si="3"/>
        <v>#REF!</v>
      </c>
    </row>
    <row r="56" customHeight="1" spans="15:22">
      <c r="O56" s="331"/>
      <c r="P56" s="334" t="s">
        <v>120</v>
      </c>
      <c r="Q56" s="334" t="s">
        <v>244</v>
      </c>
      <c r="R56" s="322" t="e">
        <f>SUMIFS(芝麻工资表!$L:$L,芝麻工资表!$J:$J,"&gt;="&amp;$E$3,芝麻工资表!$J:$J,"&lt;="&amp;$E$4,芝麻工资表!$E:$E,P56,#REF!,$B$3,芝麻工资表!F:F,Q56)</f>
        <v>#REF!</v>
      </c>
      <c r="S56" s="323" t="e">
        <f>SUMIFS(#REF!,#REF!,"&gt;="&amp;$E$3,#REF!,"&lt;="&amp;$E$4,#REF!,P56,#REF!,$B$3,#REF!,Q56)</f>
        <v>#REF!</v>
      </c>
      <c r="T56" s="323" t="e">
        <f t="shared" si="2"/>
        <v>#REF!</v>
      </c>
      <c r="U56" s="324" t="e">
        <f>SUMIFS(#REF!,芝麻工资表!$J:$J,"&gt;="&amp;$E$3,芝麻工资表!$J:$J,"&lt;="&amp;$E$4,芝麻工资表!E:E,P56,#REF!,$B$3,芝麻工资表!F:F,Q56)</f>
        <v>#REF!</v>
      </c>
      <c r="V56" s="324" t="e">
        <f t="shared" si="3"/>
        <v>#REF!</v>
      </c>
    </row>
    <row r="57" customHeight="1" spans="15:22">
      <c r="O57" s="331"/>
      <c r="P57" s="334" t="s">
        <v>120</v>
      </c>
      <c r="Q57" s="334" t="s">
        <v>245</v>
      </c>
      <c r="R57" s="322" t="e">
        <f>SUMIFS(芝麻工资表!$L:$L,芝麻工资表!$J:$J,"&gt;="&amp;$E$3,芝麻工资表!$J:$J,"&lt;="&amp;$E$4,芝麻工资表!$E:$E,P57,#REF!,$B$3,芝麻工资表!F:F,Q57)</f>
        <v>#REF!</v>
      </c>
      <c r="S57" s="323" t="e">
        <f>SUMIFS(#REF!,#REF!,"&gt;="&amp;$E$3,#REF!,"&lt;="&amp;$E$4,#REF!,P57,#REF!,$B$3,#REF!,Q57)</f>
        <v>#REF!</v>
      </c>
      <c r="T57" s="323" t="e">
        <f t="shared" si="2"/>
        <v>#REF!</v>
      </c>
      <c r="U57" s="324" t="e">
        <f>SUMIFS(#REF!,芝麻工资表!$J:$J,"&gt;="&amp;$E$3,芝麻工资表!$J:$J,"&lt;="&amp;$E$4,芝麻工资表!E:E,P57,#REF!,$B$3,芝麻工资表!F:F,Q57)</f>
        <v>#REF!</v>
      </c>
      <c r="V57" s="324" t="e">
        <f t="shared" si="3"/>
        <v>#REF!</v>
      </c>
    </row>
    <row r="58" customHeight="1" spans="15:22">
      <c r="O58" s="331"/>
      <c r="P58" s="334" t="s">
        <v>120</v>
      </c>
      <c r="Q58" s="334" t="s">
        <v>240</v>
      </c>
      <c r="R58" s="322" t="e">
        <f>SUMIFS(芝麻工资表!$L:$L,芝麻工资表!$J:$J,"&gt;="&amp;$E$3,芝麻工资表!$J:$J,"&lt;="&amp;$E$4,芝麻工资表!$E:$E,P58,#REF!,$B$3,芝麻工资表!F:F,Q58)</f>
        <v>#REF!</v>
      </c>
      <c r="S58" s="323" t="e">
        <f>SUMIFS(#REF!,#REF!,"&gt;="&amp;$E$3,#REF!,"&lt;="&amp;$E$4,#REF!,P58,#REF!,$B$3,#REF!,Q58)</f>
        <v>#REF!</v>
      </c>
      <c r="T58" s="323" t="e">
        <f t="shared" si="2"/>
        <v>#REF!</v>
      </c>
      <c r="U58" s="324" t="e">
        <f>SUMIFS(#REF!,芝麻工资表!$J:$J,"&gt;="&amp;$E$3,芝麻工资表!$J:$J,"&lt;="&amp;$E$4,芝麻工资表!E:E,P58,#REF!,$B$3,芝麻工资表!F:F,Q58)</f>
        <v>#REF!</v>
      </c>
      <c r="V58" s="324" t="e">
        <f t="shared" si="3"/>
        <v>#REF!</v>
      </c>
    </row>
    <row r="59" customHeight="1" spans="15:22">
      <c r="O59" s="331"/>
      <c r="P59" s="334" t="s">
        <v>120</v>
      </c>
      <c r="Q59" s="334" t="s">
        <v>246</v>
      </c>
      <c r="R59" s="322" t="e">
        <f>SUMIFS(芝麻工资表!$L:$L,芝麻工资表!$J:$J,"&gt;="&amp;$E$3,芝麻工资表!$J:$J,"&lt;="&amp;$E$4,芝麻工资表!$E:$E,P59,#REF!,$B$3,芝麻工资表!F:F,Q59)</f>
        <v>#REF!</v>
      </c>
      <c r="S59" s="323" t="e">
        <f>SUMIFS(#REF!,#REF!,"&gt;="&amp;$E$3,#REF!,"&lt;="&amp;$E$4,#REF!,P59,#REF!,$B$3,#REF!,Q59)</f>
        <v>#REF!</v>
      </c>
      <c r="T59" s="323" t="e">
        <f t="shared" si="2"/>
        <v>#REF!</v>
      </c>
      <c r="U59" s="324" t="e">
        <f>SUMIFS(#REF!,芝麻工资表!$J:$J,"&gt;="&amp;$E$3,芝麻工资表!$J:$J,"&lt;="&amp;$E$4,芝麻工资表!E:E,P59,#REF!,$B$3,芝麻工资表!F:F,Q59)</f>
        <v>#REF!</v>
      </c>
      <c r="V59" s="324" t="e">
        <f t="shared" si="3"/>
        <v>#REF!</v>
      </c>
    </row>
    <row r="60" customHeight="1" spans="15:22">
      <c r="O60" s="331"/>
      <c r="P60" s="334" t="s">
        <v>120</v>
      </c>
      <c r="Q60" s="345" t="s">
        <v>62</v>
      </c>
      <c r="R60" s="322" t="e">
        <f>SUMIFS(芝麻工资表!$L:$L,芝麻工资表!$J:$J,"&gt;="&amp;$E$3,芝麻工资表!$J:$J,"&lt;="&amp;$E$4,芝麻工资表!$E:$E,P60,#REF!,$B$3,芝麻工资表!F:F,Q60)</f>
        <v>#REF!</v>
      </c>
      <c r="S60" s="323" t="e">
        <f>SUMIFS(#REF!,#REF!,"&gt;="&amp;$E$3,#REF!,"&lt;="&amp;$E$4,#REF!,P60,#REF!,$B$3,#REF!,Q60)</f>
        <v>#REF!</v>
      </c>
      <c r="T60" s="323" t="e">
        <f t="shared" si="2"/>
        <v>#REF!</v>
      </c>
      <c r="U60" s="324" t="e">
        <f>SUMIFS(#REF!,芝麻工资表!$J:$J,"&gt;="&amp;$E$3,芝麻工资表!$J:$J,"&lt;="&amp;$E$4,芝麻工资表!E:E,P60,#REF!,$B$3,芝麻工资表!F:F,Q60)</f>
        <v>#REF!</v>
      </c>
      <c r="V60" s="324" t="e">
        <f t="shared" si="3"/>
        <v>#REF!</v>
      </c>
    </row>
    <row r="61" customHeight="1" spans="15:22">
      <c r="O61" s="331"/>
      <c r="P61" s="335" t="s">
        <v>146</v>
      </c>
      <c r="Q61" s="335" t="s">
        <v>148</v>
      </c>
      <c r="R61" s="322" t="e">
        <f>SUMIFS(芝麻工资表!$L:$L,芝麻工资表!$J:$J,"&gt;="&amp;$E$3,芝麻工资表!$J:$J,"&lt;="&amp;$E$4,芝麻工资表!$E:$E,P61,#REF!,$B$3,芝麻工资表!F:F,Q61)</f>
        <v>#REF!</v>
      </c>
      <c r="S61" s="323" t="e">
        <f>SUMIFS(#REF!,#REF!,"&gt;="&amp;$E$3,#REF!,"&lt;="&amp;$E$4,#REF!,P61,#REF!,$B$3,#REF!,Q61)</f>
        <v>#REF!</v>
      </c>
      <c r="T61" s="323" t="e">
        <f t="shared" si="2"/>
        <v>#REF!</v>
      </c>
      <c r="U61" s="324" t="e">
        <f>SUMIFS(#REF!,芝麻工资表!$J:$J,"&gt;="&amp;$E$3,芝麻工资表!$J:$J,"&lt;="&amp;$E$4,芝麻工资表!E:E,P61,#REF!,$B$3,芝麻工资表!F:F,Q61)</f>
        <v>#REF!</v>
      </c>
      <c r="V61" s="324" t="e">
        <f t="shared" si="3"/>
        <v>#REF!</v>
      </c>
    </row>
    <row r="62" customHeight="1" spans="15:22">
      <c r="O62" s="331"/>
      <c r="P62" s="335" t="s">
        <v>146</v>
      </c>
      <c r="Q62" s="346" t="s">
        <v>97</v>
      </c>
      <c r="R62" s="322" t="e">
        <f>SUMIFS(芝麻工资表!$L:$L,芝麻工资表!$J:$J,"&gt;="&amp;$E$3,芝麻工资表!$J:$J,"&lt;="&amp;$E$4,芝麻工资表!$E:$E,P62,#REF!,$B$3,芝麻工资表!F:F,Q62)</f>
        <v>#REF!</v>
      </c>
      <c r="S62" s="323" t="e">
        <f>SUMIFS(#REF!,#REF!,"&gt;="&amp;$E$3,#REF!,"&lt;="&amp;$E$4,#REF!,P62,#REF!,$B$3,#REF!,Q62)</f>
        <v>#REF!</v>
      </c>
      <c r="T62" s="323" t="e">
        <f t="shared" si="2"/>
        <v>#REF!</v>
      </c>
      <c r="U62" s="324" t="e">
        <f>SUMIFS(#REF!,芝麻工资表!$J:$J,"&gt;="&amp;$E$3,芝麻工资表!$J:$J,"&lt;="&amp;$E$4,芝麻工资表!E:E,P62,#REF!,$B$3,芝麻工资表!F:F,Q62)</f>
        <v>#REF!</v>
      </c>
      <c r="V62" s="324" t="e">
        <f t="shared" si="3"/>
        <v>#REF!</v>
      </c>
    </row>
    <row r="63" customHeight="1" spans="15:22">
      <c r="O63" s="331"/>
      <c r="P63" s="335" t="s">
        <v>146</v>
      </c>
      <c r="Q63" s="346" t="s">
        <v>99</v>
      </c>
      <c r="R63" s="322" t="e">
        <f>SUMIFS(芝麻工资表!$L:$L,芝麻工资表!$J:$J,"&gt;="&amp;$E$3,芝麻工资表!$J:$J,"&lt;="&amp;$E$4,芝麻工资表!$E:$E,P63,#REF!,$B$3,芝麻工资表!F:F,Q63)</f>
        <v>#REF!</v>
      </c>
      <c r="S63" s="323" t="e">
        <f>SUMIFS(#REF!,#REF!,"&gt;="&amp;$E$3,#REF!,"&lt;="&amp;$E$4,#REF!,P63,#REF!,$B$3,#REF!,Q63)</f>
        <v>#REF!</v>
      </c>
      <c r="T63" s="323" t="e">
        <f t="shared" si="2"/>
        <v>#REF!</v>
      </c>
      <c r="U63" s="324" t="e">
        <f>SUMIFS(#REF!,芝麻工资表!$J:$J,"&gt;="&amp;$E$3,芝麻工资表!$J:$J,"&lt;="&amp;$E$4,芝麻工资表!E:E,P63,#REF!,$B$3,芝麻工资表!F:F,Q63)</f>
        <v>#REF!</v>
      </c>
      <c r="V63" s="324" t="e">
        <f t="shared" si="3"/>
        <v>#REF!</v>
      </c>
    </row>
    <row r="64" customHeight="1" spans="15:22">
      <c r="O64" s="331"/>
      <c r="P64" s="335" t="s">
        <v>146</v>
      </c>
      <c r="Q64" s="346" t="s">
        <v>101</v>
      </c>
      <c r="R64" s="322" t="e">
        <f>SUMIFS(芝麻工资表!$L:$L,芝麻工资表!$J:$J,"&gt;="&amp;$E$3,芝麻工资表!$J:$J,"&lt;="&amp;$E$4,芝麻工资表!$E:$E,P64,#REF!,$B$3,芝麻工资表!F:F,Q64)</f>
        <v>#REF!</v>
      </c>
      <c r="S64" s="323" t="e">
        <f>SUMIFS(#REF!,#REF!,"&gt;="&amp;$E$3,#REF!,"&lt;="&amp;$E$4,#REF!,P64,#REF!,$B$3,#REF!,Q64)</f>
        <v>#REF!</v>
      </c>
      <c r="T64" s="323" t="e">
        <f t="shared" si="2"/>
        <v>#REF!</v>
      </c>
      <c r="U64" s="324" t="e">
        <f>SUMIFS(#REF!,芝麻工资表!$J:$J,"&gt;="&amp;$E$3,芝麻工资表!$J:$J,"&lt;="&amp;$E$4,芝麻工资表!E:E,P64,#REF!,$B$3,芝麻工资表!F:F,Q64)</f>
        <v>#REF!</v>
      </c>
      <c r="V64" s="324" t="e">
        <f t="shared" si="3"/>
        <v>#REF!</v>
      </c>
    </row>
    <row r="65" customHeight="1" spans="15:22">
      <c r="O65" s="331"/>
      <c r="P65" s="335" t="s">
        <v>146</v>
      </c>
      <c r="Q65" s="335" t="s">
        <v>247</v>
      </c>
      <c r="R65" s="322" t="e">
        <f>SUMIFS(芝麻工资表!$L:$L,芝麻工资表!$J:$J,"&gt;="&amp;$E$3,芝麻工资表!$J:$J,"&lt;="&amp;$E$4,芝麻工资表!$E:$E,P65,#REF!,$B$3,芝麻工资表!F:F,Q65)</f>
        <v>#REF!</v>
      </c>
      <c r="S65" s="323" t="e">
        <f>SUMIFS(#REF!,#REF!,"&gt;="&amp;$E$3,#REF!,"&lt;="&amp;$E$4,#REF!,P65,#REF!,$B$3,#REF!,Q65)</f>
        <v>#REF!</v>
      </c>
      <c r="T65" s="323" t="e">
        <f t="shared" si="2"/>
        <v>#REF!</v>
      </c>
      <c r="U65" s="324" t="e">
        <f>SUMIFS(#REF!,芝麻工资表!$J:$J,"&gt;="&amp;$E$3,芝麻工资表!$J:$J,"&lt;="&amp;$E$4,芝麻工资表!E:E,P65,#REF!,$B$3,芝麻工资表!F:F,Q65)</f>
        <v>#REF!</v>
      </c>
      <c r="V65" s="324" t="e">
        <f t="shared" si="3"/>
        <v>#REF!</v>
      </c>
    </row>
    <row r="66" customHeight="1" spans="15:22">
      <c r="O66" s="331"/>
      <c r="P66" s="335" t="s">
        <v>146</v>
      </c>
      <c r="Q66" s="335" t="s">
        <v>248</v>
      </c>
      <c r="R66" s="322" t="e">
        <f>SUMIFS(芝麻工资表!$L:$L,芝麻工资表!$J:$J,"&gt;="&amp;$E$3,芝麻工资表!$J:$J,"&lt;="&amp;$E$4,芝麻工资表!$E:$E,P66,#REF!,$B$3,芝麻工资表!F:F,Q66)</f>
        <v>#REF!</v>
      </c>
      <c r="S66" s="323" t="e">
        <f>SUMIFS(#REF!,#REF!,"&gt;="&amp;$E$3,#REF!,"&lt;="&amp;$E$4,#REF!,P66,#REF!,$B$3,#REF!,Q66)</f>
        <v>#REF!</v>
      </c>
      <c r="T66" s="323" t="e">
        <f t="shared" si="2"/>
        <v>#REF!</v>
      </c>
      <c r="U66" s="324" t="e">
        <f>SUMIFS(#REF!,芝麻工资表!$J:$J,"&gt;="&amp;$E$3,芝麻工资表!$J:$J,"&lt;="&amp;$E$4,芝麻工资表!E:E,P66,#REF!,$B$3,芝麻工资表!F:F,Q66)</f>
        <v>#REF!</v>
      </c>
      <c r="V66" s="324" t="e">
        <f t="shared" si="3"/>
        <v>#REF!</v>
      </c>
    </row>
    <row r="67" customHeight="1" spans="15:22">
      <c r="O67" s="331"/>
      <c r="P67" s="335" t="s">
        <v>146</v>
      </c>
      <c r="Q67" s="335" t="s">
        <v>240</v>
      </c>
      <c r="R67" s="322" t="e">
        <f>SUMIFS(芝麻工资表!$L:$L,芝麻工资表!$J:$J,"&gt;="&amp;$E$3,芝麻工资表!$J:$J,"&lt;="&amp;$E$4,芝麻工资表!$E:$E,P67,#REF!,$B$3,芝麻工资表!F:F,Q67)</f>
        <v>#REF!</v>
      </c>
      <c r="S67" s="323" t="e">
        <f>SUMIFS(#REF!,#REF!,"&gt;="&amp;$E$3,#REF!,"&lt;="&amp;$E$4,#REF!,P67,#REF!,$B$3,#REF!,Q67)</f>
        <v>#REF!</v>
      </c>
      <c r="T67" s="323" t="e">
        <f t="shared" ref="T67:T89" si="4">R67-S67</f>
        <v>#REF!</v>
      </c>
      <c r="U67" s="324" t="e">
        <f>SUMIFS(#REF!,芝麻工资表!$J:$J,"&gt;="&amp;$E$3,芝麻工资表!$J:$J,"&lt;="&amp;$E$4,芝麻工资表!E:E,P67,#REF!,$B$3,芝麻工资表!F:F,Q67)</f>
        <v>#REF!</v>
      </c>
      <c r="V67" s="324" t="e">
        <f t="shared" ref="V67:V89" si="5">R67-U67</f>
        <v>#REF!</v>
      </c>
    </row>
    <row r="68" customHeight="1" spans="15:22">
      <c r="O68" s="331"/>
      <c r="P68" s="335" t="s">
        <v>146</v>
      </c>
      <c r="Q68" s="335" t="s">
        <v>246</v>
      </c>
      <c r="R68" s="322" t="e">
        <f>SUMIFS(芝麻工资表!$L:$L,芝麻工资表!$J:$J,"&gt;="&amp;$E$3,芝麻工资表!$J:$J,"&lt;="&amp;$E$4,芝麻工资表!$E:$E,P68,#REF!,$B$3,芝麻工资表!F:F,Q68)</f>
        <v>#REF!</v>
      </c>
      <c r="S68" s="323" t="e">
        <f>SUMIFS(#REF!,#REF!,"&gt;="&amp;$E$3,#REF!,"&lt;="&amp;$E$4,#REF!,P68,#REF!,$B$3,#REF!,Q68)</f>
        <v>#REF!</v>
      </c>
      <c r="T68" s="323" t="e">
        <f t="shared" si="4"/>
        <v>#REF!</v>
      </c>
      <c r="U68" s="324" t="e">
        <f>SUMIFS(#REF!,芝麻工资表!$J:$J,"&gt;="&amp;$E$3,芝麻工资表!$J:$J,"&lt;="&amp;$E$4,芝麻工资表!E:E,P68,#REF!,$B$3,芝麻工资表!F:F,Q68)</f>
        <v>#REF!</v>
      </c>
      <c r="V68" s="324" t="e">
        <f t="shared" si="5"/>
        <v>#REF!</v>
      </c>
    </row>
    <row r="69" customHeight="1" spans="15:22">
      <c r="O69" s="331"/>
      <c r="P69" s="335" t="s">
        <v>146</v>
      </c>
      <c r="Q69" s="335" t="s">
        <v>62</v>
      </c>
      <c r="R69" s="322" t="e">
        <f>SUMIFS(芝麻工资表!$L:$L,芝麻工资表!$J:$J,"&gt;="&amp;$E$3,芝麻工资表!$J:$J,"&lt;="&amp;$E$4,芝麻工资表!$E:$E,P69,#REF!,$B$3,芝麻工资表!F:F,Q69)</f>
        <v>#REF!</v>
      </c>
      <c r="S69" s="323" t="e">
        <f>SUMIFS(#REF!,#REF!,"&gt;="&amp;$E$3,#REF!,"&lt;="&amp;$E$4,#REF!,P69,#REF!,$B$3,#REF!,Q69)</f>
        <v>#REF!</v>
      </c>
      <c r="T69" s="323" t="e">
        <f t="shared" si="4"/>
        <v>#REF!</v>
      </c>
      <c r="U69" s="324" t="e">
        <f>SUMIFS(#REF!,芝麻工资表!$J:$J,"&gt;="&amp;$E$3,芝麻工资表!$J:$J,"&lt;="&amp;$E$4,芝麻工资表!E:E,P69,#REF!,$B$3,芝麻工资表!F:F,Q69)</f>
        <v>#REF!</v>
      </c>
      <c r="V69" s="324" t="e">
        <f t="shared" si="5"/>
        <v>#REF!</v>
      </c>
    </row>
    <row r="70" customHeight="1" spans="15:22">
      <c r="O70" s="331"/>
      <c r="P70" s="333" t="s">
        <v>156</v>
      </c>
      <c r="Q70" s="344" t="s">
        <v>158</v>
      </c>
      <c r="R70" s="322" t="e">
        <f>SUMIFS(芝麻工资表!$L:$L,芝麻工资表!$J:$J,"&gt;="&amp;$E$3,芝麻工资表!$J:$J,"&lt;="&amp;$E$4,芝麻工资表!$E:$E,P70,#REF!,$B$3,芝麻工资表!F:F,Q70)</f>
        <v>#REF!</v>
      </c>
      <c r="S70" s="323" t="e">
        <f>SUMIFS(#REF!,#REF!,"&gt;="&amp;$E$3,#REF!,"&lt;="&amp;$E$4,#REF!,P70,#REF!,$B$3,#REF!,Q70)</f>
        <v>#REF!</v>
      </c>
      <c r="T70" s="323" t="e">
        <f t="shared" si="4"/>
        <v>#REF!</v>
      </c>
      <c r="U70" s="324" t="e">
        <f>SUMIFS(#REF!,芝麻工资表!$J:$J,"&gt;="&amp;$E$3,芝麻工资表!$J:$J,"&lt;="&amp;$E$4,芝麻工资表!E:E,P70,#REF!,$B$3,芝麻工资表!F:F,Q70)</f>
        <v>#REF!</v>
      </c>
      <c r="V70" s="324" t="e">
        <f t="shared" si="5"/>
        <v>#REF!</v>
      </c>
    </row>
    <row r="71" customHeight="1" spans="15:22">
      <c r="O71" s="331"/>
      <c r="P71" s="333" t="s">
        <v>156</v>
      </c>
      <c r="Q71" s="344" t="s">
        <v>160</v>
      </c>
      <c r="R71" s="322" t="e">
        <f>SUMIFS(芝麻工资表!$L:$L,芝麻工资表!$J:$J,"&gt;="&amp;$E$3,芝麻工资表!$J:$J,"&lt;="&amp;$E$4,芝麻工资表!$E:$E,P71,#REF!,$B$3,芝麻工资表!F:F,Q71)</f>
        <v>#REF!</v>
      </c>
      <c r="S71" s="323" t="e">
        <f>SUMIFS(#REF!,#REF!,"&gt;="&amp;$E$3,#REF!,"&lt;="&amp;$E$4,#REF!,P71,#REF!,$B$3,#REF!,Q71)</f>
        <v>#REF!</v>
      </c>
      <c r="T71" s="323" t="e">
        <f t="shared" si="4"/>
        <v>#REF!</v>
      </c>
      <c r="U71" s="324" t="e">
        <f>SUMIFS(#REF!,芝麻工资表!$J:$J,"&gt;="&amp;$E$3,芝麻工资表!$J:$J,"&lt;="&amp;$E$4,芝麻工资表!E:E,P71,#REF!,$B$3,芝麻工资表!F:F,Q71)</f>
        <v>#REF!</v>
      </c>
      <c r="V71" s="324" t="e">
        <f t="shared" si="5"/>
        <v>#REF!</v>
      </c>
    </row>
    <row r="72" customHeight="1" spans="15:22">
      <c r="O72" s="331"/>
      <c r="P72" s="333" t="s">
        <v>156</v>
      </c>
      <c r="Q72" s="344" t="s">
        <v>162</v>
      </c>
      <c r="R72" s="322" t="e">
        <f>SUMIFS(芝麻工资表!$L:$L,芝麻工资表!$J:$J,"&gt;="&amp;$E$3,芝麻工资表!$J:$J,"&lt;="&amp;$E$4,芝麻工资表!$E:$E,P72,#REF!,$B$3,芝麻工资表!F:F,Q72)</f>
        <v>#REF!</v>
      </c>
      <c r="S72" s="323" t="e">
        <f>SUMIFS(#REF!,#REF!,"&gt;="&amp;$E$3,#REF!,"&lt;="&amp;$E$4,#REF!,P72,#REF!,$B$3,#REF!,Q72)</f>
        <v>#REF!</v>
      </c>
      <c r="T72" s="323" t="e">
        <f t="shared" si="4"/>
        <v>#REF!</v>
      </c>
      <c r="U72" s="324" t="e">
        <f>SUMIFS(#REF!,芝麻工资表!$J:$J,"&gt;="&amp;$E$3,芝麻工资表!$J:$J,"&lt;="&amp;$E$4,芝麻工资表!E:E,P72,#REF!,$B$3,芝麻工资表!F:F,Q72)</f>
        <v>#REF!</v>
      </c>
      <c r="V72" s="324" t="e">
        <f t="shared" si="5"/>
        <v>#REF!</v>
      </c>
    </row>
    <row r="73" customHeight="1" spans="15:22">
      <c r="O73" s="331"/>
      <c r="P73" s="333" t="s">
        <v>156</v>
      </c>
      <c r="Q73" s="344" t="s">
        <v>164</v>
      </c>
      <c r="R73" s="322" t="e">
        <f>SUMIFS(芝麻工资表!$L:$L,芝麻工资表!$J:$J,"&gt;="&amp;$E$3,芝麻工资表!$J:$J,"&lt;="&amp;$E$4,芝麻工资表!$E:$E,P73,#REF!,$B$3,芝麻工资表!F:F,Q73)</f>
        <v>#REF!</v>
      </c>
      <c r="S73" s="323" t="e">
        <f>SUMIFS(#REF!,#REF!,"&gt;="&amp;$E$3,#REF!,"&lt;="&amp;$E$4,#REF!,P73,#REF!,$B$3,#REF!,Q73)</f>
        <v>#REF!</v>
      </c>
      <c r="T73" s="323" t="e">
        <f t="shared" si="4"/>
        <v>#REF!</v>
      </c>
      <c r="U73" s="324" t="e">
        <f>SUMIFS(#REF!,芝麻工资表!$J:$J,"&gt;="&amp;$E$3,芝麻工资表!$J:$J,"&lt;="&amp;$E$4,芝麻工资表!E:E,P73,#REF!,$B$3,芝麻工资表!F:F,Q73)</f>
        <v>#REF!</v>
      </c>
      <c r="V73" s="324" t="e">
        <f t="shared" si="5"/>
        <v>#REF!</v>
      </c>
    </row>
    <row r="74" customHeight="1" spans="15:22">
      <c r="O74" s="331"/>
      <c r="P74" s="333" t="s">
        <v>156</v>
      </c>
      <c r="Q74" s="333" t="s">
        <v>62</v>
      </c>
      <c r="R74" s="322" t="e">
        <f>SUMIFS(芝麻工资表!$L:$L,芝麻工资表!$J:$J,"&gt;="&amp;$E$3,芝麻工资表!$J:$J,"&lt;="&amp;$E$4,芝麻工资表!$E:$E,P74,#REF!,$B$3,芝麻工资表!F:F,Q74)</f>
        <v>#REF!</v>
      </c>
      <c r="S74" s="323" t="e">
        <f>SUMIFS(#REF!,#REF!,"&gt;="&amp;$E$3,#REF!,"&lt;="&amp;$E$4,#REF!,P74,#REF!,$B$3,#REF!,Q74)</f>
        <v>#REF!</v>
      </c>
      <c r="T74" s="323" t="e">
        <f t="shared" si="4"/>
        <v>#REF!</v>
      </c>
      <c r="U74" s="324" t="e">
        <f>SUMIFS(#REF!,芝麻工资表!$J:$J,"&gt;="&amp;$E$3,芝麻工资表!$J:$J,"&lt;="&amp;$E$4,芝麻工资表!E:E,P74,#REF!,$B$3,芝麻工资表!F:F,Q74)</f>
        <v>#REF!</v>
      </c>
      <c r="V74" s="324" t="e">
        <f t="shared" si="5"/>
        <v>#REF!</v>
      </c>
    </row>
    <row r="75" customHeight="1" spans="15:22">
      <c r="O75" s="331"/>
      <c r="P75" s="347" t="s">
        <v>167</v>
      </c>
      <c r="Q75" s="349" t="s">
        <v>249</v>
      </c>
      <c r="R75" s="322" t="e">
        <f>SUMIFS(芝麻工资表!$L:$L,芝麻工资表!$J:$J,"&gt;="&amp;$E$3,芝麻工资表!$J:$J,"&lt;="&amp;$E$4,芝麻工资表!$E:$E,P75,#REF!,$B$3,芝麻工资表!F:F,Q75)</f>
        <v>#REF!</v>
      </c>
      <c r="S75" s="323" t="e">
        <f>SUMIFS(#REF!,#REF!,"&gt;="&amp;$E$3,#REF!,"&lt;="&amp;$E$4,#REF!,P75,#REF!,$B$3,#REF!,Q75)</f>
        <v>#REF!</v>
      </c>
      <c r="T75" s="323" t="e">
        <f t="shared" si="4"/>
        <v>#REF!</v>
      </c>
      <c r="U75" s="324" t="e">
        <f>SUMIFS(#REF!,芝麻工资表!$J:$J,"&gt;="&amp;$E$3,芝麻工资表!$J:$J,"&lt;="&amp;$E$4,芝麻工资表!E:E,P75,#REF!,$B$3,芝麻工资表!F:F,Q75)</f>
        <v>#REF!</v>
      </c>
      <c r="V75" s="324" t="e">
        <f t="shared" si="5"/>
        <v>#REF!</v>
      </c>
    </row>
    <row r="76" customHeight="1" spans="15:22">
      <c r="O76" s="331"/>
      <c r="P76" s="347" t="s">
        <v>167</v>
      </c>
      <c r="Q76" s="349" t="s">
        <v>173</v>
      </c>
      <c r="R76" s="322" t="e">
        <f>SUMIFS(芝麻工资表!$L:$L,芝麻工资表!$J:$J,"&gt;="&amp;$E$3,芝麻工资表!$J:$J,"&lt;="&amp;$E$4,芝麻工资表!$E:$E,P76,#REF!,$B$3,芝麻工资表!F:F,Q76)</f>
        <v>#REF!</v>
      </c>
      <c r="S76" s="323" t="e">
        <f>SUMIFS(#REF!,#REF!,"&gt;="&amp;$E$3,#REF!,"&lt;="&amp;$E$4,#REF!,P76,#REF!,$B$3,#REF!,Q76)</f>
        <v>#REF!</v>
      </c>
      <c r="T76" s="323" t="e">
        <f t="shared" si="4"/>
        <v>#REF!</v>
      </c>
      <c r="U76" s="324" t="e">
        <f>SUMIFS(#REF!,芝麻工资表!$J:$J,"&gt;="&amp;$E$3,芝麻工资表!$J:$J,"&lt;="&amp;$E$4,芝麻工资表!E:E,P76,#REF!,$B$3,芝麻工资表!F:F,Q76)</f>
        <v>#REF!</v>
      </c>
      <c r="V76" s="324" t="e">
        <f t="shared" si="5"/>
        <v>#REF!</v>
      </c>
    </row>
    <row r="77" customHeight="1" spans="15:22">
      <c r="O77" s="331"/>
      <c r="P77" s="347" t="s">
        <v>167</v>
      </c>
      <c r="Q77" s="347" t="s">
        <v>175</v>
      </c>
      <c r="R77" s="322" t="e">
        <f>SUMIFS(芝麻工资表!$L:$L,芝麻工资表!$J:$J,"&gt;="&amp;$E$3,芝麻工资表!$J:$J,"&lt;="&amp;$E$4,芝麻工资表!$E:$E,P77,#REF!,$B$3,芝麻工资表!F:F,Q77)</f>
        <v>#REF!</v>
      </c>
      <c r="S77" s="323" t="e">
        <f>SUMIFS(#REF!,#REF!,"&gt;="&amp;$E$3,#REF!,"&lt;="&amp;$E$4,#REF!,P77,#REF!,$B$3,#REF!,Q77)</f>
        <v>#REF!</v>
      </c>
      <c r="T77" s="323" t="e">
        <f t="shared" si="4"/>
        <v>#REF!</v>
      </c>
      <c r="U77" s="324" t="e">
        <f>SUMIFS(#REF!,芝麻工资表!$J:$J,"&gt;="&amp;$E$3,芝麻工资表!$J:$J,"&lt;="&amp;$E$4,芝麻工资表!E:E,P77,#REF!,$B$3,芝麻工资表!F:F,Q77)</f>
        <v>#REF!</v>
      </c>
      <c r="V77" s="324" t="e">
        <f t="shared" si="5"/>
        <v>#REF!</v>
      </c>
    </row>
    <row r="78" customHeight="1" spans="15:22">
      <c r="O78" s="331"/>
      <c r="P78" s="347" t="s">
        <v>167</v>
      </c>
      <c r="Q78" s="347" t="s">
        <v>250</v>
      </c>
      <c r="R78" s="322" t="e">
        <f>SUMIFS(芝麻工资表!$L:$L,芝麻工资表!$J:$J,"&gt;="&amp;$E$3,芝麻工资表!$J:$J,"&lt;="&amp;$E$4,芝麻工资表!$E:$E,P78,#REF!,$B$3,芝麻工资表!F:F,Q78)</f>
        <v>#REF!</v>
      </c>
      <c r="S78" s="323" t="e">
        <f>SUMIFS(#REF!,#REF!,"&gt;="&amp;$E$3,#REF!,"&lt;="&amp;$E$4,#REF!,P78,#REF!,$B$3,#REF!,Q78)</f>
        <v>#REF!</v>
      </c>
      <c r="T78" s="323" t="e">
        <f t="shared" si="4"/>
        <v>#REF!</v>
      </c>
      <c r="U78" s="324" t="e">
        <f>SUMIFS(#REF!,芝麻工资表!$J:$J,"&gt;="&amp;$E$3,芝麻工资表!$J:$J,"&lt;="&amp;$E$4,芝麻工资表!E:E,P78,#REF!,$B$3,芝麻工资表!F:F,Q78)</f>
        <v>#REF!</v>
      </c>
      <c r="V78" s="324" t="e">
        <f t="shared" si="5"/>
        <v>#REF!</v>
      </c>
    </row>
    <row r="79" customHeight="1" spans="15:22">
      <c r="O79" s="331"/>
      <c r="P79" s="347" t="s">
        <v>167</v>
      </c>
      <c r="Q79" s="347" t="s">
        <v>177</v>
      </c>
      <c r="R79" s="322" t="e">
        <f>SUMIFS(芝麻工资表!$L:$L,芝麻工资表!$J:$J,"&gt;="&amp;$E$3,芝麻工资表!$J:$J,"&lt;="&amp;$E$4,芝麻工资表!$E:$E,P79,#REF!,$B$3,芝麻工资表!F:F,Q79)</f>
        <v>#REF!</v>
      </c>
      <c r="S79" s="323" t="e">
        <f>SUMIFS(#REF!,#REF!,"&gt;="&amp;$E$3,#REF!,"&lt;="&amp;$E$4,#REF!,P79,#REF!,$B$3,#REF!,Q79)</f>
        <v>#REF!</v>
      </c>
      <c r="T79" s="323" t="e">
        <f t="shared" si="4"/>
        <v>#REF!</v>
      </c>
      <c r="U79" s="324" t="e">
        <f>SUMIFS(#REF!,芝麻工资表!$J:$J,"&gt;="&amp;$E$3,芝麻工资表!$J:$J,"&lt;="&amp;$E$4,芝麻工资表!E:E,P79,#REF!,$B$3,芝麻工资表!F:F,Q79)</f>
        <v>#REF!</v>
      </c>
      <c r="V79" s="324" t="e">
        <f t="shared" si="5"/>
        <v>#REF!</v>
      </c>
    </row>
    <row r="80" customHeight="1" spans="15:22">
      <c r="O80" s="331"/>
      <c r="P80" s="334" t="s">
        <v>179</v>
      </c>
      <c r="Q80" s="334" t="s">
        <v>181</v>
      </c>
      <c r="R80" s="322" t="e">
        <f>SUMIFS(芝麻工资表!$L:$L,芝麻工资表!$J:$J,"&gt;="&amp;$E$3,芝麻工资表!$J:$J,"&lt;="&amp;$E$4,芝麻工资表!$E:$E,P80,#REF!,$B$3,芝麻工资表!F:F,Q80)</f>
        <v>#REF!</v>
      </c>
      <c r="S80" s="323" t="e">
        <f>SUMIFS(#REF!,#REF!,"&gt;="&amp;$E$3,#REF!,"&lt;="&amp;$E$4,#REF!,P80,#REF!,$B$3,#REF!,Q80)</f>
        <v>#REF!</v>
      </c>
      <c r="T80" s="323" t="e">
        <f t="shared" si="4"/>
        <v>#REF!</v>
      </c>
      <c r="U80" s="324" t="e">
        <f>SUMIFS(#REF!,芝麻工资表!$J:$J,"&gt;="&amp;$E$3,芝麻工资表!$J:$J,"&lt;="&amp;$E$4,芝麻工资表!E:E,P80,#REF!,$B$3,芝麻工资表!F:F,Q80)</f>
        <v>#REF!</v>
      </c>
      <c r="V80" s="324" t="e">
        <f t="shared" si="5"/>
        <v>#REF!</v>
      </c>
    </row>
    <row r="81" customHeight="1" spans="15:22">
      <c r="O81" s="331"/>
      <c r="P81" s="334" t="s">
        <v>179</v>
      </c>
      <c r="Q81" s="334" t="s">
        <v>183</v>
      </c>
      <c r="R81" s="322" t="e">
        <f>SUMIFS(芝麻工资表!$L:$L,芝麻工资表!$J:$J,"&gt;="&amp;$E$3,芝麻工资表!$J:$J,"&lt;="&amp;$E$4,芝麻工资表!$E:$E,P81,#REF!,$B$3,芝麻工资表!F:F,Q81)</f>
        <v>#REF!</v>
      </c>
      <c r="S81" s="323" t="e">
        <f>SUMIFS(#REF!,#REF!,"&gt;="&amp;$E$3,#REF!,"&lt;="&amp;$E$4,#REF!,P81,#REF!,$B$3,#REF!,Q81)</f>
        <v>#REF!</v>
      </c>
      <c r="T81" s="323" t="e">
        <f t="shared" si="4"/>
        <v>#REF!</v>
      </c>
      <c r="U81" s="324" t="e">
        <f>SUMIFS(#REF!,芝麻工资表!$J:$J,"&gt;="&amp;$E$3,芝麻工资表!$J:$J,"&lt;="&amp;$E$4,芝麻工资表!E:E,P81,#REF!,$B$3,芝麻工资表!F:F,Q81)</f>
        <v>#REF!</v>
      </c>
      <c r="V81" s="324" t="e">
        <f t="shared" si="5"/>
        <v>#REF!</v>
      </c>
    </row>
    <row r="82" customHeight="1" spans="15:22">
      <c r="O82" s="331"/>
      <c r="P82" s="348" t="s">
        <v>185</v>
      </c>
      <c r="Q82" s="350" t="s">
        <v>189</v>
      </c>
      <c r="R82" s="322" t="e">
        <f>SUMIFS(芝麻工资表!$L:$L,芝麻工资表!$J:$J,"&gt;="&amp;$E$3,芝麻工资表!$J:$J,"&lt;="&amp;$E$4,芝麻工资表!$E:$E,P82,#REF!,$B$3,芝麻工资表!F:F,Q82)</f>
        <v>#REF!</v>
      </c>
      <c r="S82" s="323" t="e">
        <f>SUMIFS(#REF!,#REF!,"&gt;="&amp;$E$3,#REF!,"&lt;="&amp;$E$4,#REF!,P82,#REF!,$B$3,#REF!,Q82)</f>
        <v>#REF!</v>
      </c>
      <c r="T82" s="323" t="e">
        <f t="shared" si="4"/>
        <v>#REF!</v>
      </c>
      <c r="U82" s="324" t="e">
        <f>SUMIFS(#REF!,芝麻工资表!$J:$J,"&gt;="&amp;$E$3,芝麻工资表!$J:$J,"&lt;="&amp;$E$4,芝麻工资表!E:E,P82,#REF!,$B$3,芝麻工资表!F:F,Q82)</f>
        <v>#REF!</v>
      </c>
      <c r="V82" s="324" t="e">
        <f t="shared" si="5"/>
        <v>#REF!</v>
      </c>
    </row>
    <row r="83" customHeight="1" spans="15:22">
      <c r="O83" s="331"/>
      <c r="P83" s="348" t="s">
        <v>185</v>
      </c>
      <c r="Q83" s="350" t="s">
        <v>191</v>
      </c>
      <c r="R83" s="322" t="e">
        <f>SUMIFS(芝麻工资表!$L:$L,芝麻工资表!$J:$J,"&gt;="&amp;$E$3,芝麻工资表!$J:$J,"&lt;="&amp;$E$4,芝麻工资表!$E:$E,P83,#REF!,$B$3,芝麻工资表!F:F,Q83)</f>
        <v>#REF!</v>
      </c>
      <c r="S83" s="323" t="e">
        <f>SUMIFS(#REF!,#REF!,"&gt;="&amp;$E$3,#REF!,"&lt;="&amp;$E$4,#REF!,P83,#REF!,$B$3,#REF!,Q83)</f>
        <v>#REF!</v>
      </c>
      <c r="T83" s="323" t="e">
        <f t="shared" si="4"/>
        <v>#REF!</v>
      </c>
      <c r="U83" s="324" t="e">
        <f>SUMIFS(#REF!,芝麻工资表!$J:$J,"&gt;="&amp;$E$3,芝麻工资表!$J:$J,"&lt;="&amp;$E$4,芝麻工资表!E:E,P83,#REF!,$B$3,芝麻工资表!F:F,Q83)</f>
        <v>#REF!</v>
      </c>
      <c r="V83" s="324" t="e">
        <f t="shared" si="5"/>
        <v>#REF!</v>
      </c>
    </row>
    <row r="84" customHeight="1" spans="15:22">
      <c r="O84" s="331"/>
      <c r="P84" s="348" t="s">
        <v>185</v>
      </c>
      <c r="Q84" s="350" t="s">
        <v>193</v>
      </c>
      <c r="R84" s="322" t="e">
        <f>SUMIFS(芝麻工资表!$L:$L,芝麻工资表!$J:$J,"&gt;="&amp;$E$3,芝麻工资表!$J:$J,"&lt;="&amp;$E$4,芝麻工资表!$E:$E,P84,#REF!,$B$3,芝麻工资表!F:F,Q84)</f>
        <v>#REF!</v>
      </c>
      <c r="S84" s="323" t="e">
        <f>SUMIFS(#REF!,#REF!,"&gt;="&amp;$E$3,#REF!,"&lt;="&amp;$E$4,#REF!,P84,#REF!,$B$3,#REF!,Q84)</f>
        <v>#REF!</v>
      </c>
      <c r="T84" s="323" t="e">
        <f t="shared" si="4"/>
        <v>#REF!</v>
      </c>
      <c r="U84" s="324" t="e">
        <f>SUMIFS(#REF!,芝麻工资表!$J:$J,"&gt;="&amp;$E$3,芝麻工资表!$J:$J,"&lt;="&amp;$E$4,芝麻工资表!E:E,P84,#REF!,$B$3,芝麻工资表!F:F,Q84)</f>
        <v>#REF!</v>
      </c>
      <c r="V84" s="324" t="e">
        <f t="shared" si="5"/>
        <v>#REF!</v>
      </c>
    </row>
    <row r="85" customHeight="1" spans="15:22">
      <c r="O85" s="331"/>
      <c r="P85" s="348" t="s">
        <v>185</v>
      </c>
      <c r="Q85" s="348" t="s">
        <v>195</v>
      </c>
      <c r="R85" s="322" t="e">
        <f>SUMIFS(芝麻工资表!$L:$L,芝麻工资表!$J:$J,"&gt;="&amp;$E$3,芝麻工资表!$J:$J,"&lt;="&amp;$E$4,芝麻工资表!$E:$E,P85,#REF!,$B$3,芝麻工资表!F:F,Q85)</f>
        <v>#REF!</v>
      </c>
      <c r="S85" s="323" t="e">
        <f>SUMIFS(#REF!,#REF!,"&gt;="&amp;$E$3,#REF!,"&lt;="&amp;$E$4,#REF!,P85,#REF!,$B$3,#REF!,Q85)</f>
        <v>#REF!</v>
      </c>
      <c r="T85" s="323" t="e">
        <f t="shared" si="4"/>
        <v>#REF!</v>
      </c>
      <c r="U85" s="324" t="e">
        <f>SUMIFS(#REF!,芝麻工资表!$J:$J,"&gt;="&amp;$E$3,芝麻工资表!$J:$J,"&lt;="&amp;$E$4,芝麻工资表!E:E,P85,#REF!,$B$3,芝麻工资表!F:F,Q85)</f>
        <v>#REF!</v>
      </c>
      <c r="V85" s="324" t="e">
        <f t="shared" si="5"/>
        <v>#REF!</v>
      </c>
    </row>
    <row r="86" customHeight="1" spans="15:22">
      <c r="O86" s="331"/>
      <c r="P86" s="348" t="s">
        <v>185</v>
      </c>
      <c r="Q86" s="350" t="s">
        <v>187</v>
      </c>
      <c r="R86" s="322" t="e">
        <f>SUMIFS(芝麻工资表!$L:$L,芝麻工资表!$J:$J,"&gt;="&amp;$E$3,芝麻工资表!$J:$J,"&lt;="&amp;$E$4,芝麻工资表!$E:$E,P86,#REF!,$B$3,芝麻工资表!F:F,Q86)</f>
        <v>#REF!</v>
      </c>
      <c r="S86" s="323" t="e">
        <f>SUMIFS(#REF!,#REF!,"&gt;="&amp;$E$3,#REF!,"&lt;="&amp;$E$4,#REF!,P86,#REF!,$B$3,#REF!,Q86)</f>
        <v>#REF!</v>
      </c>
      <c r="T86" s="323" t="e">
        <f t="shared" si="4"/>
        <v>#REF!</v>
      </c>
      <c r="U86" s="324" t="e">
        <f>SUMIFS(#REF!,芝麻工资表!$J:$J,"&gt;="&amp;$E$3,芝麻工资表!$J:$J,"&lt;="&amp;$E$4,芝麻工资表!E:E,P86,#REF!,$B$3,芝麻工资表!F:F,Q86)</f>
        <v>#REF!</v>
      </c>
      <c r="V86" s="324" t="e">
        <f t="shared" si="5"/>
        <v>#REF!</v>
      </c>
    </row>
    <row r="87" customHeight="1" spans="15:22">
      <c r="O87" s="331"/>
      <c r="P87" s="348" t="s">
        <v>185</v>
      </c>
      <c r="Q87" s="348" t="s">
        <v>197</v>
      </c>
      <c r="R87" s="322" t="e">
        <f>SUMIFS(芝麻工资表!$L:$L,芝麻工资表!$J:$J,"&gt;="&amp;$E$3,芝麻工资表!$J:$J,"&lt;="&amp;$E$4,芝麻工资表!$E:$E,P87,#REF!,$B$3,芝麻工资表!F:F,Q87)</f>
        <v>#REF!</v>
      </c>
      <c r="S87" s="323" t="e">
        <f>SUMIFS(#REF!,#REF!,"&gt;="&amp;$E$3,#REF!,"&lt;="&amp;$E$4,#REF!,P87,#REF!,$B$3,#REF!,Q87)</f>
        <v>#REF!</v>
      </c>
      <c r="T87" s="323" t="e">
        <f t="shared" si="4"/>
        <v>#REF!</v>
      </c>
      <c r="U87" s="324" t="e">
        <f>SUMIFS(#REF!,芝麻工资表!$J:$J,"&gt;="&amp;$E$3,芝麻工资表!$J:$J,"&lt;="&amp;$E$4,芝麻工资表!E:E,P87,#REF!,$B$3,芝麻工资表!F:F,Q87)</f>
        <v>#REF!</v>
      </c>
      <c r="V87" s="324" t="e">
        <f t="shared" si="5"/>
        <v>#REF!</v>
      </c>
    </row>
    <row r="88" customHeight="1" spans="15:22">
      <c r="O88" s="331"/>
      <c r="P88" s="348" t="s">
        <v>185</v>
      </c>
      <c r="Q88" s="350" t="s">
        <v>251</v>
      </c>
      <c r="R88" s="322" t="e">
        <f>SUMIFS(芝麻工资表!$L:$L,芝麻工资表!$J:$J,"&gt;="&amp;$E$3,芝麻工资表!$J:$J,"&lt;="&amp;$E$4,芝麻工资表!$E:$E,P88,#REF!,$B$3,芝麻工资表!F:F,Q88)</f>
        <v>#REF!</v>
      </c>
      <c r="S88" s="323" t="e">
        <f>SUMIFS(#REF!,#REF!,"&gt;="&amp;$E$3,#REF!,"&lt;="&amp;$E$4,#REF!,P88,#REF!,$B$3,#REF!,Q88)</f>
        <v>#REF!</v>
      </c>
      <c r="T88" s="323" t="e">
        <f t="shared" si="4"/>
        <v>#REF!</v>
      </c>
      <c r="U88" s="324" t="e">
        <f>SUMIFS(#REF!,芝麻工资表!$J:$J,"&gt;="&amp;$E$3,芝麻工资表!$J:$J,"&lt;="&amp;$E$4,芝麻工资表!E:E,P88,#REF!,$B$3,芝麻工资表!F:F,Q88)</f>
        <v>#REF!</v>
      </c>
      <c r="V88" s="324" t="e">
        <f t="shared" si="5"/>
        <v>#REF!</v>
      </c>
    </row>
    <row r="89" customHeight="1" spans="15:22">
      <c r="O89" s="331"/>
      <c r="P89" s="348" t="s">
        <v>185</v>
      </c>
      <c r="Q89" s="348" t="s">
        <v>252</v>
      </c>
      <c r="R89" s="322" t="e">
        <f>SUMIFS(芝麻工资表!$L:$L,芝麻工资表!$J:$J,"&gt;="&amp;$E$3,芝麻工资表!$J:$J,"&lt;="&amp;$E$4,芝麻工资表!$E:$E,P89,#REF!,$B$3,芝麻工资表!F:F,Q89)</f>
        <v>#REF!</v>
      </c>
      <c r="S89" s="323" t="e">
        <f>SUMIFS(#REF!,#REF!,"&gt;="&amp;$E$3,#REF!,"&lt;="&amp;$E$4,#REF!,P89,#REF!,$B$3,#REF!,Q89)</f>
        <v>#REF!</v>
      </c>
      <c r="T89" s="323" t="e">
        <f t="shared" si="4"/>
        <v>#REF!</v>
      </c>
      <c r="U89" s="324" t="e">
        <f>SUMIFS(#REF!,芝麻工资表!$J:$J,"&gt;="&amp;$E$3,芝麻工资表!$J:$J,"&lt;="&amp;$E$4,芝麻工资表!E:E,P89,#REF!,$B$3,芝麻工资表!F:F,Q89)</f>
        <v>#REF!</v>
      </c>
      <c r="V89" s="324" t="e">
        <f t="shared" si="5"/>
        <v>#REF!</v>
      </c>
    </row>
  </sheetData>
  <mergeCells count="11">
    <mergeCell ref="B1:E1"/>
    <mergeCell ref="G1:M1"/>
    <mergeCell ref="O1:V1"/>
    <mergeCell ref="B3:B13"/>
    <mergeCell ref="C11:C13"/>
    <mergeCell ref="D11:D13"/>
    <mergeCell ref="E11:E13"/>
    <mergeCell ref="G3:G5"/>
    <mergeCell ref="G6:G11"/>
    <mergeCell ref="O3:O22"/>
    <mergeCell ref="O23:O89"/>
  </mergeCells>
  <dataValidations count="4">
    <dataValidation type="list" allowBlank="1" showInputMessage="1" showErrorMessage="1" sqref="E5">
      <formula1>主体</formula1>
    </dataValidation>
    <dataValidation type="list" allowBlank="1" showInputMessage="1" showErrorMessage="1" sqref="E6 E7 E10 E11">
      <formula1>INDIRECT($D6)</formula1>
    </dataValidation>
    <dataValidation type="list" allowBlank="1" showInputMessage="1" showErrorMessage="1" sqref="E8">
      <formula1>INDIRECT($E$7)</formula1>
    </dataValidation>
    <dataValidation type="list" showInputMessage="1" showErrorMessage="1" sqref="Q22">
      <formula1>INDIRECT($D9)</formula1>
    </dataValidation>
  </dataValidation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2"/>
  <sheetViews>
    <sheetView workbookViewId="0">
      <selection activeCell="F15" sqref="F15"/>
    </sheetView>
  </sheetViews>
  <sheetFormatPr defaultColWidth="9" defaultRowHeight="15.75" outlineLevelCol="3"/>
  <cols>
    <col min="1" max="1" width="4.375" customWidth="1"/>
  </cols>
  <sheetData>
    <row r="1" spans="1:4">
      <c r="A1" s="7" t="s">
        <v>515</v>
      </c>
      <c r="B1" s="7" t="s">
        <v>280</v>
      </c>
      <c r="C1" s="7" t="s">
        <v>254</v>
      </c>
      <c r="D1" s="7" t="s">
        <v>1429</v>
      </c>
    </row>
    <row r="2" spans="1:4">
      <c r="A2" s="8">
        <v>1</v>
      </c>
      <c r="B2" s="9" t="s">
        <v>445</v>
      </c>
      <c r="C2" s="8"/>
      <c r="D2" s="8"/>
    </row>
    <row r="3" spans="1:4">
      <c r="A3" s="8">
        <v>2</v>
      </c>
      <c r="B3" s="9" t="s">
        <v>2530</v>
      </c>
      <c r="C3" s="8"/>
      <c r="D3" s="8"/>
    </row>
    <row r="4" spans="1:4">
      <c r="A4" s="8">
        <v>3</v>
      </c>
      <c r="B4" s="9" t="s">
        <v>447</v>
      </c>
      <c r="C4" s="8"/>
      <c r="D4" s="8"/>
    </row>
    <row r="5" spans="1:4">
      <c r="A5" s="8">
        <v>4</v>
      </c>
      <c r="B5" s="8"/>
      <c r="C5" s="8"/>
      <c r="D5" s="8"/>
    </row>
    <row r="6" spans="1:4">
      <c r="A6" s="8">
        <v>5</v>
      </c>
      <c r="B6" s="8"/>
      <c r="C6" s="8"/>
      <c r="D6" s="8"/>
    </row>
    <row r="7" spans="1:4">
      <c r="A7" s="8">
        <v>6</v>
      </c>
      <c r="B7" s="8"/>
      <c r="C7" s="8"/>
      <c r="D7" s="8"/>
    </row>
    <row r="8" spans="1:4">
      <c r="A8" s="8">
        <v>7</v>
      </c>
      <c r="B8" s="8"/>
      <c r="C8" s="8"/>
      <c r="D8" s="8"/>
    </row>
    <row r="9" spans="1:4">
      <c r="A9" s="8">
        <v>8</v>
      </c>
      <c r="B9" s="8"/>
      <c r="C9" s="8"/>
      <c r="D9" s="8"/>
    </row>
    <row r="10" spans="1:4">
      <c r="A10" s="8">
        <v>9</v>
      </c>
      <c r="B10" s="8"/>
      <c r="C10" s="8"/>
      <c r="D10" s="8"/>
    </row>
    <row r="11" spans="1:4">
      <c r="A11" s="8">
        <v>10</v>
      </c>
      <c r="B11" s="8"/>
      <c r="C11" s="8"/>
      <c r="D11" s="8"/>
    </row>
    <row r="12" spans="1:4">
      <c r="A12" s="8">
        <v>11</v>
      </c>
      <c r="B12" s="8"/>
      <c r="C12" s="8"/>
      <c r="D12" s="8"/>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
  <sheetViews>
    <sheetView workbookViewId="0">
      <selection activeCell="J20" sqref="J20"/>
    </sheetView>
  </sheetViews>
  <sheetFormatPr defaultColWidth="9" defaultRowHeight="15.75" outlineLevelRow="3" outlineLevelCol="7"/>
  <cols>
    <col min="1" max="1" width="4.375" customWidth="1"/>
    <col min="2" max="2" width="6.625" customWidth="1"/>
    <col min="3" max="4" width="8.125" customWidth="1"/>
    <col min="5" max="5" width="4.375" customWidth="1"/>
    <col min="6" max="6" width="8.375" customWidth="1"/>
    <col min="7" max="7" width="10.125" customWidth="1"/>
    <col min="8" max="8" width="4.375" customWidth="1"/>
  </cols>
  <sheetData>
    <row r="1" spans="1:8">
      <c r="A1" s="1" t="s">
        <v>515</v>
      </c>
      <c r="B1" s="1" t="s">
        <v>280</v>
      </c>
      <c r="C1" s="1" t="s">
        <v>2610</v>
      </c>
      <c r="D1" s="1" t="s">
        <v>2611</v>
      </c>
      <c r="E1" s="1" t="s">
        <v>1429</v>
      </c>
      <c r="F1" s="1" t="s">
        <v>2612</v>
      </c>
      <c r="G1" s="1" t="s">
        <v>2613</v>
      </c>
      <c r="H1" s="1" t="s">
        <v>1429</v>
      </c>
    </row>
    <row r="2" spans="1:8">
      <c r="A2" s="2">
        <v>1</v>
      </c>
      <c r="B2" s="3" t="s">
        <v>445</v>
      </c>
      <c r="C2" s="2"/>
      <c r="D2" s="2"/>
      <c r="E2" s="2"/>
      <c r="F2" s="4">
        <v>1320</v>
      </c>
      <c r="G2" s="5" t="s">
        <v>2614</v>
      </c>
      <c r="H2" s="2"/>
    </row>
    <row r="3" spans="1:8">
      <c r="A3" s="2">
        <v>2</v>
      </c>
      <c r="B3" s="3" t="s">
        <v>2530</v>
      </c>
      <c r="C3" s="2"/>
      <c r="D3" s="2"/>
      <c r="E3" s="2"/>
      <c r="F3" s="6">
        <f>社保!O4</f>
        <v>1698.1</v>
      </c>
      <c r="G3" s="5" t="s">
        <v>2615</v>
      </c>
      <c r="H3" s="2"/>
    </row>
    <row r="4" spans="1:8">
      <c r="A4" s="2">
        <v>3</v>
      </c>
      <c r="B4" s="3" t="s">
        <v>447</v>
      </c>
      <c r="C4" s="2"/>
      <c r="D4" s="2"/>
      <c r="E4" s="2"/>
      <c r="F4" s="2"/>
      <c r="G4" s="2"/>
      <c r="H4" s="2"/>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G14"/>
  <sheetViews>
    <sheetView showGridLines="0" workbookViewId="0">
      <selection activeCell="AJ13" sqref="AJ13"/>
    </sheetView>
  </sheetViews>
  <sheetFormatPr defaultColWidth="9" defaultRowHeight="30" customHeight="1" outlineLevelCol="6"/>
  <cols>
    <col min="1" max="1" width="3.66666666666667" style="117" customWidth="1"/>
    <col min="2" max="2" width="9" style="282"/>
    <col min="4" max="4" width="35.3333333333333" style="117" customWidth="1"/>
    <col min="5" max="5" width="5" style="117" customWidth="1"/>
    <col min="6" max="6" width="17.3333333333333" style="117" customWidth="1"/>
    <col min="7" max="7" width="15.1666666666667" style="283"/>
  </cols>
  <sheetData>
    <row r="1" s="117" customFormat="1" customHeight="1" spans="2:7">
      <c r="B1" s="167" t="s">
        <v>199</v>
      </c>
      <c r="C1" s="167"/>
      <c r="D1" s="167"/>
      <c r="F1" s="284" t="s">
        <v>253</v>
      </c>
      <c r="G1" s="310"/>
    </row>
    <row r="2" s="117" customFormat="1" customHeight="1" spans="2:7">
      <c r="B2" s="287" t="s">
        <v>203</v>
      </c>
      <c r="C2" s="286" t="s">
        <v>204</v>
      </c>
      <c r="D2" s="285" t="s">
        <v>205</v>
      </c>
      <c r="F2" s="207" t="s">
        <v>207</v>
      </c>
      <c r="G2" s="311" t="s">
        <v>254</v>
      </c>
    </row>
    <row r="3" s="117" customFormat="1" customHeight="1" spans="2:7">
      <c r="B3" s="287" t="s">
        <v>215</v>
      </c>
      <c r="C3" s="286" t="s">
        <v>216</v>
      </c>
      <c r="D3" s="290">
        <v>44652</v>
      </c>
      <c r="F3" s="207" t="s">
        <v>255</v>
      </c>
      <c r="G3" s="311" t="e">
        <f>_xlfn.XLOOKUP(D6,账户!B:B,账户!F:F)+SUMIFS(实收!E:E,实收!T:T,D6,实收!D:D,"&lt;"&amp;D3)-SUMIFS(#REF!,#REF!,D6,#REF!,"&lt;"&amp;D3)</f>
        <v>#REF!</v>
      </c>
    </row>
    <row r="4" s="117" customFormat="1" customHeight="1" spans="2:7">
      <c r="B4" s="287" t="s">
        <v>215</v>
      </c>
      <c r="C4" s="286" t="s">
        <v>218</v>
      </c>
      <c r="D4" s="290">
        <v>45043</v>
      </c>
      <c r="F4" s="207" t="s">
        <v>256</v>
      </c>
      <c r="G4" s="311">
        <f>SUMIFS(实收!E:E,实收!T:T,D6,实收!D:D,"&gt;="&amp;D3,实收!D:D,"&lt;="&amp;D4)</f>
        <v>0</v>
      </c>
    </row>
    <row r="5" s="117" customFormat="1" customHeight="1" spans="2:7">
      <c r="B5" s="287" t="s">
        <v>215</v>
      </c>
      <c r="C5" s="286" t="s">
        <v>257</v>
      </c>
      <c r="D5" s="291" t="s">
        <v>258</v>
      </c>
      <c r="F5" s="207" t="s">
        <v>259</v>
      </c>
      <c r="G5" s="311" t="e">
        <f>SUMIFS(#REF!,#REF!,D6,#REF!,"&gt;="&amp;D3,#REF!,"&lt;="&amp;D4)</f>
        <v>#REF!</v>
      </c>
    </row>
    <row r="6" s="117" customFormat="1" customHeight="1" spans="2:7">
      <c r="B6" s="287" t="s">
        <v>215</v>
      </c>
      <c r="C6" s="286" t="s">
        <v>260</v>
      </c>
      <c r="D6" s="312" t="str">
        <f>LEFT(D5,6)</f>
        <v>账户0001</v>
      </c>
      <c r="F6" s="207" t="s">
        <v>261</v>
      </c>
      <c r="G6" s="311" t="e">
        <f>G4-G5</f>
        <v>#REF!</v>
      </c>
    </row>
    <row r="7" s="117" customFormat="1" customHeight="1" spans="2:7">
      <c r="B7" s="282"/>
      <c r="F7" s="207" t="s">
        <v>262</v>
      </c>
      <c r="G7" s="311" t="e">
        <f>G3+G6</f>
        <v>#REF!</v>
      </c>
    </row>
    <row r="8" s="117" customFormat="1" customHeight="1" spans="2:7">
      <c r="B8" s="282"/>
      <c r="G8" s="283"/>
    </row>
    <row r="9" s="117" customFormat="1" customHeight="1" spans="2:7">
      <c r="B9" s="282"/>
      <c r="G9" s="283"/>
    </row>
    <row r="10" s="117" customFormat="1" customHeight="1" spans="2:7">
      <c r="B10" s="282"/>
      <c r="G10" s="283"/>
    </row>
    <row r="11" s="117" customFormat="1" customHeight="1" spans="2:7">
      <c r="B11" s="282"/>
      <c r="G11" s="283"/>
    </row>
    <row r="12" s="117" customFormat="1" customHeight="1" spans="2:7">
      <c r="B12" s="282"/>
      <c r="G12" s="283"/>
    </row>
    <row r="13" s="117" customFormat="1" customHeight="1" spans="2:7">
      <c r="B13" s="282"/>
      <c r="G13" s="283"/>
    </row>
    <row r="14" s="117" customFormat="1" customHeight="1" spans="2:7">
      <c r="B14" s="282"/>
      <c r="G14" s="283"/>
    </row>
  </sheetData>
  <mergeCells count="2">
    <mergeCell ref="B1:D1"/>
    <mergeCell ref="F1:G1"/>
  </mergeCells>
  <dataValidations count="1">
    <dataValidation type="list" allowBlank="1" showInputMessage="1" showErrorMessage="1" sqref="D5">
      <formula1>账户编码</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I26"/>
  <sheetViews>
    <sheetView showGridLines="0" workbookViewId="0">
      <pane xSplit="4" ySplit="1" topLeftCell="E2" activePane="bottomRight" state="frozen"/>
      <selection/>
      <selection pane="topRight"/>
      <selection pane="bottomLeft"/>
      <selection pane="bottomRight" activeCell="AJ13" sqref="AJ13"/>
    </sheetView>
  </sheetViews>
  <sheetFormatPr defaultColWidth="9" defaultRowHeight="13.5" customHeight="1"/>
  <cols>
    <col min="4" max="4" width="13.8333333333333" style="117" customWidth="1"/>
    <col min="5" max="5" width="35.3333333333333" style="282" customWidth="1"/>
    <col min="6" max="6" width="4.83333333333333" style="117" customWidth="1"/>
    <col min="7" max="7" width="9" style="167"/>
    <col min="8" max="8" width="17.3333333333333" style="117" customWidth="1"/>
    <col min="9" max="9" width="18.8333333333333" style="283" customWidth="1"/>
    <col min="10" max="10" width="14.1666666666667" style="117"/>
  </cols>
  <sheetData>
    <row r="1" customHeight="1" spans="2:9">
      <c r="B1" s="167" t="s">
        <v>199</v>
      </c>
      <c r="C1" s="167"/>
      <c r="D1" s="167"/>
      <c r="E1" s="167"/>
      <c r="G1" s="284" t="s">
        <v>11</v>
      </c>
      <c r="H1" s="284"/>
      <c r="I1" s="310"/>
    </row>
    <row r="2" customHeight="1" spans="2:9">
      <c r="B2" s="285" t="s">
        <v>202</v>
      </c>
      <c r="C2" s="285" t="s">
        <v>203</v>
      </c>
      <c r="D2" s="286" t="s">
        <v>204</v>
      </c>
      <c r="E2" s="287" t="s">
        <v>205</v>
      </c>
      <c r="G2" s="288" t="s">
        <v>206</v>
      </c>
      <c r="H2" s="207" t="s">
        <v>207</v>
      </c>
      <c r="I2" s="311" t="s">
        <v>254</v>
      </c>
    </row>
    <row r="3" customHeight="1" spans="2:9">
      <c r="B3" s="289" t="str">
        <f>_xlfn.TEXTJOIN("*",0,E5:E10)</f>
        <v>能环*****</v>
      </c>
      <c r="C3" s="289" t="s">
        <v>215</v>
      </c>
      <c r="D3" s="286" t="s">
        <v>216</v>
      </c>
      <c r="E3" s="290">
        <v>44986</v>
      </c>
      <c r="G3" s="288" t="s">
        <v>217</v>
      </c>
      <c r="H3" s="207" t="s">
        <v>263</v>
      </c>
      <c r="I3" s="311">
        <f>SUMIFS(实收!E:E,实收!D:D,"&gt;="&amp;$E$3,实收!D:D,"&lt;="&amp;$E$4,实收!K:K,"主营收入",实收!X:X,B3)</f>
        <v>0</v>
      </c>
    </row>
    <row r="4" customHeight="1" spans="2:9">
      <c r="B4" s="289"/>
      <c r="C4" s="289" t="s">
        <v>215</v>
      </c>
      <c r="D4" s="286" t="s">
        <v>218</v>
      </c>
      <c r="E4" s="290">
        <v>45016</v>
      </c>
      <c r="G4" s="288"/>
      <c r="H4" s="207" t="s">
        <v>52</v>
      </c>
      <c r="I4" s="311">
        <f>SUMIFS(实收!E:E,实收!D:D,"&gt;="&amp;$E$3,实收!D:D,"&lt;="&amp;$E$4,实收!K:K,"非营业收入",实收!X:X,B3)</f>
        <v>0</v>
      </c>
    </row>
    <row r="5" customHeight="1" spans="2:9">
      <c r="B5" s="289"/>
      <c r="C5" s="289" t="s">
        <v>215</v>
      </c>
      <c r="D5" s="286" t="s">
        <v>29</v>
      </c>
      <c r="E5" s="291" t="s">
        <v>220</v>
      </c>
      <c r="G5" s="288"/>
      <c r="H5" s="207" t="s">
        <v>221</v>
      </c>
      <c r="I5" s="311">
        <f>SUM(I3:I4)</f>
        <v>0</v>
      </c>
    </row>
    <row r="6" customHeight="1" spans="2:9">
      <c r="B6" s="289"/>
      <c r="C6" s="292" t="s">
        <v>222</v>
      </c>
      <c r="D6" s="293" t="s">
        <v>31</v>
      </c>
      <c r="E6" s="291"/>
      <c r="G6" s="288" t="s">
        <v>223</v>
      </c>
      <c r="H6" s="207" t="s">
        <v>83</v>
      </c>
      <c r="I6" s="311" t="e">
        <f>SUMIFS(芝麻工资表!$L:$L,芝麻工资表!$J:$J,"&gt;="&amp;$E$3,芝麻工资表!$J:$J,"&lt;="&amp;$E$4,芝麻工资表!$E:$E,H6,#REF!,$B$3)</f>
        <v>#REF!</v>
      </c>
    </row>
    <row r="7" customHeight="1" spans="2:9">
      <c r="B7" s="289"/>
      <c r="C7" s="292" t="s">
        <v>222</v>
      </c>
      <c r="D7" s="293" t="s">
        <v>224</v>
      </c>
      <c r="E7" s="291"/>
      <c r="G7" s="288"/>
      <c r="H7" s="207" t="s">
        <v>104</v>
      </c>
      <c r="I7" s="311" t="e">
        <f>SUMIFS(芝麻工资表!$L:$L,芝麻工资表!$J:$J,"&gt;="&amp;$E$3,芝麻工资表!$J:$J,"&lt;="&amp;$E$4,芝麻工资表!$E:$E,H7,#REF!,$B$3)</f>
        <v>#REF!</v>
      </c>
    </row>
    <row r="8" customHeight="1" spans="2:9">
      <c r="B8" s="289"/>
      <c r="C8" s="292" t="s">
        <v>222</v>
      </c>
      <c r="D8" s="293" t="s">
        <v>225</v>
      </c>
      <c r="E8" s="291"/>
      <c r="G8" s="288"/>
      <c r="H8" s="207" t="s">
        <v>146</v>
      </c>
      <c r="I8" s="311" t="e">
        <f>SUMIFS(芝麻工资表!$L:$L,芝麻工资表!$J:$J,"&gt;="&amp;$E$3,芝麻工资表!$J:$J,"&lt;="&amp;$E$4,芝麻工资表!$E:$E,H8,#REF!,$B$3)</f>
        <v>#REF!</v>
      </c>
    </row>
    <row r="9" customHeight="1" spans="2:9">
      <c r="B9" s="289"/>
      <c r="C9" s="292" t="s">
        <v>222</v>
      </c>
      <c r="D9" s="293" t="s">
        <v>227</v>
      </c>
      <c r="E9" s="294" t="str">
        <f>LEFT(E11,16)</f>
        <v/>
      </c>
      <c r="G9" s="288"/>
      <c r="H9" s="207" t="s">
        <v>156</v>
      </c>
      <c r="I9" s="311" t="e">
        <f>SUMIFS(芝麻工资表!$L:$L,芝麻工资表!$J:$J,"&gt;="&amp;$E$3,芝麻工资表!$J:$J,"&lt;="&amp;$E$4,芝麻工资表!$E:$E,H9,#REF!,$B$3)</f>
        <v>#REF!</v>
      </c>
    </row>
    <row r="10" customHeight="1" spans="2:9">
      <c r="B10" s="289"/>
      <c r="C10" s="292" t="s">
        <v>222</v>
      </c>
      <c r="D10" s="293" t="s">
        <v>229</v>
      </c>
      <c r="E10" s="291"/>
      <c r="G10" s="288"/>
      <c r="H10" s="207" t="s">
        <v>120</v>
      </c>
      <c r="I10" s="311" t="e">
        <f>SUMIFS(芝麻工资表!$L:$L,芝麻工资表!$J:$J,"&gt;="&amp;$E$3,芝麻工资表!$J:$J,"&lt;="&amp;$E$4,芝麻工资表!$E:$E,H10,#REF!,$B$3)</f>
        <v>#REF!</v>
      </c>
    </row>
    <row r="11" customHeight="1" spans="2:9">
      <c r="B11" s="289"/>
      <c r="C11" s="295" t="s">
        <v>222</v>
      </c>
      <c r="D11" s="293" t="s">
        <v>230</v>
      </c>
      <c r="E11" s="296"/>
      <c r="G11" s="288"/>
      <c r="H11" s="207" t="s">
        <v>221</v>
      </c>
      <c r="I11" s="311" t="e">
        <f>SUM(I6:I10)</f>
        <v>#REF!</v>
      </c>
    </row>
    <row r="12" s="117" customFormat="1" customHeight="1" spans="2:9">
      <c r="B12" s="289"/>
      <c r="C12" s="297"/>
      <c r="D12" s="293"/>
      <c r="E12" s="296"/>
      <c r="G12" s="298" t="s">
        <v>264</v>
      </c>
      <c r="H12" s="207" t="s">
        <v>265</v>
      </c>
      <c r="I12" s="311" t="e">
        <f>SUMIFS(#REF!,#REF!,"&gt;="&amp;E3,#REF!,"&lt;="&amp;E4,#REF!,$B$3)</f>
        <v>#REF!</v>
      </c>
    </row>
    <row r="13" customHeight="1" spans="2:9">
      <c r="B13" s="289"/>
      <c r="C13" s="299"/>
      <c r="D13" s="293"/>
      <c r="E13" s="296"/>
      <c r="G13" s="300"/>
      <c r="H13" s="207" t="s">
        <v>232</v>
      </c>
      <c r="I13" s="311" t="e">
        <f>I5-I11+I12</f>
        <v>#REF!</v>
      </c>
    </row>
    <row r="14" s="117" customFormat="1" customHeight="1" spans="2:9">
      <c r="B14" s="289" t="s">
        <v>266</v>
      </c>
      <c r="C14" s="301" t="s">
        <v>267</v>
      </c>
      <c r="D14" s="285" t="s">
        <v>33</v>
      </c>
      <c r="E14" s="287" t="str">
        <f>IF(OR(E15="一般",E16="一般"),"一般","小规模")</f>
        <v>一般</v>
      </c>
      <c r="G14" s="300"/>
      <c r="H14" s="207" t="s">
        <v>167</v>
      </c>
      <c r="I14" s="311" t="e">
        <f>IF(E9="",E19,E18)</f>
        <v>#REF!</v>
      </c>
    </row>
    <row r="15" s="117" customFormat="1" customHeight="1" spans="2:9">
      <c r="B15" s="289"/>
      <c r="C15" s="302"/>
      <c r="D15" s="285" t="s">
        <v>268</v>
      </c>
      <c r="E15" s="287" t="str">
        <f>_xlfn.XLOOKUP(E5,设置!B:B,设置!C:C,"")</f>
        <v>一般</v>
      </c>
      <c r="G15" s="300"/>
      <c r="H15" s="207" t="s">
        <v>269</v>
      </c>
      <c r="I15" s="311">
        <f>IF(E25="是",IF(E7="",0,_xlfn.XLOOKUP(E7,D20:D24,E20:E24)),0)</f>
        <v>0</v>
      </c>
    </row>
    <row r="16" customHeight="1" spans="2:9">
      <c r="B16" s="289"/>
      <c r="C16" s="302"/>
      <c r="D16" s="285" t="s">
        <v>270</v>
      </c>
      <c r="E16" s="287" t="str">
        <f>_xlfn.XLOOKUP(E9,立项!W:W,立项!H:H,"")</f>
        <v/>
      </c>
      <c r="G16" s="300"/>
      <c r="H16" s="207" t="s">
        <v>271</v>
      </c>
      <c r="I16" s="311" t="e">
        <f>I13-I14-I15</f>
        <v>#REF!</v>
      </c>
    </row>
    <row r="17" customHeight="1" spans="2:9">
      <c r="B17" s="289"/>
      <c r="C17" s="302"/>
      <c r="D17" s="285" t="s">
        <v>272</v>
      </c>
      <c r="E17" s="287" t="e">
        <f>ROUND(SUMIFS(#REF!,#REF!,E9,#REF!,"&gt;="&amp;E3,#REF!,"&lt;="&amp;E4)-SUMIFS(进项!L:L,进项!Q:Q,E9,进项!H:H,"&gt;="&amp;E3,进项!H:H,"&lt;="&amp;E4),2)</f>
        <v>#REF!</v>
      </c>
      <c r="G17" s="300"/>
      <c r="H17" s="207" t="s">
        <v>273</v>
      </c>
      <c r="I17" s="311" t="e">
        <f>IF($B$3="",SUMIFS(芝麻工资表!$L:$L,芝麻工资表!$J:$J,"&gt;="&amp;$E$3,芝麻工资表!$J:$J,"&lt;="&amp;$E$4,芝麻工资表!$E:$E,H17),SUMIFS(芝麻工资表!$L:$L,芝麻工资表!$J:$J,"&gt;="&amp;$E$3,芝麻工资表!$J:$J,"&lt;="&amp;$E$4,芝麻工资表!$E:$E,H17,#REF!,$B$3))</f>
        <v>#REF!</v>
      </c>
    </row>
    <row r="18" customHeight="1" spans="2:9">
      <c r="B18" s="289"/>
      <c r="C18" s="302"/>
      <c r="D18" s="285" t="s">
        <v>274</v>
      </c>
      <c r="E18" s="287" t="e">
        <f>IF(E14="一般",IF(E17&gt;0,E17,0),SUMIFS(#REF!,#REF!,E9,#REF!,"&gt;="&amp;E3,#REF!,"&lt;="&amp;E4))*1.12</f>
        <v>#REF!</v>
      </c>
      <c r="G18" s="303"/>
      <c r="H18" s="207" t="s">
        <v>275</v>
      </c>
      <c r="I18" s="311" t="e">
        <f>I16-I17</f>
        <v>#REF!</v>
      </c>
    </row>
    <row r="19" customHeight="1" spans="2:5">
      <c r="B19" s="289"/>
      <c r="C19" s="304"/>
      <c r="D19" s="285" t="s">
        <v>167</v>
      </c>
      <c r="E19" s="287" t="e">
        <f>IF($B$3="",SUMIFS(芝麻工资表!$L:$L,芝麻工资表!$J:$J,"&gt;="&amp;$E$3,芝麻工资表!$J:$J,"&lt;="&amp;$E$4,芝麻工资表!$E:$E,H10),SUMIFS(芝麻工资表!$L:$L,芝麻工资表!$J:$J,"&gt;="&amp;$E$3,芝麻工资表!$J:$J,"&lt;="&amp;$E$4,芝麻工资表!$E:$E,H10,#REF!,$B$3))</f>
        <v>#REF!</v>
      </c>
    </row>
    <row r="20" customHeight="1" spans="2:5">
      <c r="B20" s="305" t="s">
        <v>269</v>
      </c>
      <c r="C20" s="306" t="s">
        <v>215</v>
      </c>
      <c r="D20" s="307" t="s">
        <v>44</v>
      </c>
      <c r="E20" s="291">
        <v>2500000</v>
      </c>
    </row>
    <row r="21" customHeight="1" spans="2:5">
      <c r="B21" s="305"/>
      <c r="C21" s="308"/>
      <c r="D21" s="307" t="s">
        <v>42</v>
      </c>
      <c r="E21" s="291">
        <v>0</v>
      </c>
    </row>
    <row r="22" customHeight="1" spans="2:5">
      <c r="B22" s="305"/>
      <c r="C22" s="308"/>
      <c r="D22" s="307" t="s">
        <v>46</v>
      </c>
      <c r="E22" s="291">
        <v>0</v>
      </c>
    </row>
    <row r="23" customHeight="1" spans="2:5">
      <c r="B23" s="305"/>
      <c r="C23" s="308"/>
      <c r="D23" s="307" t="s">
        <v>48</v>
      </c>
      <c r="E23" s="291">
        <v>0</v>
      </c>
    </row>
    <row r="24" customHeight="1" spans="2:5">
      <c r="B24" s="305"/>
      <c r="C24" s="308"/>
      <c r="D24" s="307" t="s">
        <v>50</v>
      </c>
      <c r="E24" s="291">
        <v>0</v>
      </c>
    </row>
    <row r="25" customHeight="1" spans="2:5">
      <c r="B25" s="305"/>
      <c r="C25" s="309"/>
      <c r="D25" s="285" t="s">
        <v>276</v>
      </c>
      <c r="E25" s="291" t="s">
        <v>277</v>
      </c>
    </row>
    <row r="26" customHeight="1" spans="2:3">
      <c r="B26" s="117"/>
      <c r="C26" s="117"/>
    </row>
  </sheetData>
  <mergeCells count="13">
    <mergeCell ref="B1:E1"/>
    <mergeCell ref="G1:I1"/>
    <mergeCell ref="B3:B13"/>
    <mergeCell ref="B14:B19"/>
    <mergeCell ref="B20:B25"/>
    <mergeCell ref="C11:C13"/>
    <mergeCell ref="C14:C19"/>
    <mergeCell ref="C20:C25"/>
    <mergeCell ref="D11:D13"/>
    <mergeCell ref="E11:E13"/>
    <mergeCell ref="G3:G5"/>
    <mergeCell ref="G6:G11"/>
    <mergeCell ref="G12:G18"/>
  </mergeCells>
  <dataValidations count="5">
    <dataValidation type="list" allowBlank="1" showInputMessage="1" showErrorMessage="1" sqref="E5">
      <formula1>主体</formula1>
    </dataValidation>
    <dataValidation type="list" allowBlank="1" showInputMessage="1" showErrorMessage="1" sqref="E6 E7 E10">
      <formula1>INDIRECT($D6)</formula1>
    </dataValidation>
    <dataValidation type="list" allowBlank="1" showInputMessage="1" showErrorMessage="1" sqref="E8">
      <formula1>INDIRECT($E$7)</formula1>
    </dataValidation>
    <dataValidation type="list" showInputMessage="1" showErrorMessage="1" sqref="E25">
      <formula1>是否</formula1>
    </dataValidation>
    <dataValidation type="list" showInputMessage="1" showErrorMessage="1" sqref="E11:E13">
      <formula1>项目编号</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BA10000"/>
  <sheetViews>
    <sheetView topLeftCell="A20" workbookViewId="0">
      <selection activeCell="Q51" sqref="Q51"/>
    </sheetView>
  </sheetViews>
  <sheetFormatPr defaultColWidth="8.83333333333333" defaultRowHeight="17" customHeight="1"/>
  <cols>
    <col min="1" max="1" width="2.66666666666667" style="72" customWidth="1"/>
    <col min="2" max="2" width="5.5" style="72" customWidth="1"/>
    <col min="3" max="3" width="9.16666666666667" style="72" customWidth="1"/>
    <col min="4" max="4" width="9.66666666666667" style="72" customWidth="1"/>
    <col min="5" max="5" width="7.33333333333333" style="72" customWidth="1"/>
    <col min="6" max="6" width="9.66666666666667" style="72" customWidth="1"/>
    <col min="7" max="7" width="14.5" style="72" customWidth="1"/>
    <col min="8" max="8" width="9.66666666666667" style="72" customWidth="1"/>
    <col min="9" max="9" width="14.1666666666667" style="72" customWidth="1"/>
    <col min="10" max="10" width="14.5" style="72" customWidth="1"/>
    <col min="11" max="12" width="9.66666666666667" style="72" customWidth="1"/>
    <col min="13" max="13" width="12.5" style="72" customWidth="1"/>
    <col min="14" max="14" width="5.5" style="72" customWidth="1"/>
    <col min="15" max="15" width="7.33333333333333" style="72" customWidth="1"/>
    <col min="16" max="16" width="5.5" style="72" customWidth="1"/>
    <col min="17" max="18" width="9.16666666666667" style="72" customWidth="1"/>
    <col min="19" max="19" width="7.33333333333333" style="72" customWidth="1"/>
    <col min="20" max="20" width="9.16666666666667" style="72" customWidth="1"/>
    <col min="21" max="21" width="8.33333333333333" style="72" customWidth="1"/>
    <col min="22" max="22" width="9.16666666666667" style="72" customWidth="1"/>
    <col min="23" max="23" width="11.1666666666667" style="72" customWidth="1"/>
    <col min="24" max="24" width="9.16666666666667" style="72" customWidth="1"/>
    <col min="25" max="25" width="13.5" style="72" customWidth="1"/>
    <col min="26" max="26" width="4.33333333333333" style="72" customWidth="1"/>
    <col min="27" max="27" width="13.5" style="72" customWidth="1"/>
    <col min="28" max="28" width="12.5" style="72" customWidth="1"/>
    <col min="29" max="29" width="13.5" style="72" customWidth="1"/>
    <col min="30" max="30" width="9.16666666666667" style="72" customWidth="1"/>
    <col min="31" max="31" width="12.5" style="72" customWidth="1"/>
    <col min="32" max="32" width="13.6666666666667" style="72" customWidth="1"/>
    <col min="33" max="33" width="9.16666666666667" style="72" customWidth="1"/>
    <col min="34" max="34" width="15.3333333333333" style="72" customWidth="1"/>
    <col min="35" max="35" width="6.66666666666667" style="259" customWidth="1"/>
    <col min="36" max="36" width="33" style="72" customWidth="1"/>
    <col min="37" max="37" width="7.33333333333333" style="72" customWidth="1"/>
    <col min="38" max="38" width="13.5" style="72" customWidth="1"/>
    <col min="39" max="39" width="10" style="260" customWidth="1"/>
    <col min="40" max="40" width="12.3333333333333" style="260" customWidth="1"/>
    <col min="41" max="41" width="5.16666666666667" style="261" customWidth="1"/>
    <col min="42" max="42" width="22" style="260" customWidth="1"/>
    <col min="43" max="43" width="4.5" style="260" customWidth="1"/>
    <col min="44" max="44" width="10.1666666666667" style="72" customWidth="1"/>
    <col min="45" max="45" width="8.83333333333333" style="72"/>
    <col min="46" max="46" width="14.3333333333333" style="72" customWidth="1"/>
    <col min="47" max="50" width="8.83333333333333" style="72"/>
    <col min="51" max="51" width="14.3333333333333" style="72" customWidth="1"/>
    <col min="52" max="53" width="8.83333333333333" style="72"/>
  </cols>
  <sheetData>
    <row r="1" ht="23" customHeight="1" spans="1:53">
      <c r="A1" s="262" t="s">
        <v>0</v>
      </c>
      <c r="B1" s="122" t="s">
        <v>278</v>
      </c>
      <c r="C1" s="122" t="s">
        <v>33</v>
      </c>
      <c r="D1" s="263" t="s">
        <v>279</v>
      </c>
      <c r="E1" s="263" t="s">
        <v>280</v>
      </c>
      <c r="F1" s="264" t="s">
        <v>281</v>
      </c>
      <c r="G1" s="265" t="s">
        <v>282</v>
      </c>
      <c r="H1" s="263" t="s">
        <v>224</v>
      </c>
      <c r="I1" s="263" t="s">
        <v>225</v>
      </c>
      <c r="J1" s="265" t="s">
        <v>283</v>
      </c>
      <c r="K1" s="263" t="s">
        <v>284</v>
      </c>
      <c r="L1" s="263" t="s">
        <v>285</v>
      </c>
      <c r="M1" s="269" t="s">
        <v>286</v>
      </c>
      <c r="N1" s="266" t="s">
        <v>29</v>
      </c>
      <c r="O1" s="266" t="s">
        <v>31</v>
      </c>
      <c r="P1" s="266" t="s">
        <v>287</v>
      </c>
      <c r="Q1" s="271" t="s">
        <v>288</v>
      </c>
      <c r="R1" s="272" t="s">
        <v>289</v>
      </c>
      <c r="S1" s="271" t="s">
        <v>290</v>
      </c>
      <c r="T1" s="271" t="s">
        <v>291</v>
      </c>
      <c r="U1" s="273" t="s">
        <v>292</v>
      </c>
      <c r="V1" s="273" t="s">
        <v>40</v>
      </c>
      <c r="W1" s="273" t="s">
        <v>52</v>
      </c>
      <c r="X1" s="273" t="s">
        <v>64</v>
      </c>
      <c r="Y1" s="273" t="s">
        <v>68</v>
      </c>
      <c r="Z1" s="274" t="s">
        <v>293</v>
      </c>
      <c r="AA1" s="273" t="s">
        <v>83</v>
      </c>
      <c r="AB1" s="273" t="s">
        <v>104</v>
      </c>
      <c r="AC1" s="273" t="s">
        <v>120</v>
      </c>
      <c r="AD1" s="273" t="s">
        <v>146</v>
      </c>
      <c r="AE1" s="273" t="s">
        <v>156</v>
      </c>
      <c r="AF1" s="273" t="s">
        <v>167</v>
      </c>
      <c r="AG1" s="273" t="s">
        <v>179</v>
      </c>
      <c r="AH1" s="273" t="s">
        <v>185</v>
      </c>
      <c r="AI1" s="275" t="s">
        <v>294</v>
      </c>
      <c r="AJ1" s="273" t="s">
        <v>295</v>
      </c>
      <c r="AK1" s="273" t="s">
        <v>296</v>
      </c>
      <c r="AL1" s="273" t="s">
        <v>297</v>
      </c>
      <c r="AM1" s="273" t="s">
        <v>298</v>
      </c>
      <c r="AN1" s="273" t="s">
        <v>299</v>
      </c>
      <c r="AO1" s="276" t="s">
        <v>300</v>
      </c>
      <c r="AP1" s="273" t="s">
        <v>301</v>
      </c>
      <c r="AQ1" s="273" t="s">
        <v>302</v>
      </c>
      <c r="AR1" s="273" t="s">
        <v>303</v>
      </c>
      <c r="AS1" s="273" t="s">
        <v>224</v>
      </c>
      <c r="AT1" s="273" t="s">
        <v>225</v>
      </c>
      <c r="AU1" s="273" t="s">
        <v>31</v>
      </c>
      <c r="AV1" s="277" t="s">
        <v>44</v>
      </c>
      <c r="AW1" s="277" t="s">
        <v>42</v>
      </c>
      <c r="AX1" s="277" t="s">
        <v>46</v>
      </c>
      <c r="AY1" s="277" t="s">
        <v>48</v>
      </c>
      <c r="AZ1" s="277" t="s">
        <v>50</v>
      </c>
      <c r="BA1" s="273" t="s">
        <v>304</v>
      </c>
    </row>
    <row r="2" customHeight="1" spans="2:53">
      <c r="B2" s="72" t="s">
        <v>305</v>
      </c>
      <c r="C2" s="266" t="s">
        <v>306</v>
      </c>
      <c r="D2" s="266" t="s">
        <v>307</v>
      </c>
      <c r="E2" s="266" t="s">
        <v>308</v>
      </c>
      <c r="F2" s="74" t="s">
        <v>309</v>
      </c>
      <c r="G2" s="267" t="str">
        <f t="shared" ref="G2:G65" si="0">IF(H2="","",IF(H2=I2,H2,_xlfn.CONCAT(H2,"-",I2)))</f>
        <v>运维-主设备</v>
      </c>
      <c r="H2" s="122" t="s">
        <v>44</v>
      </c>
      <c r="I2" s="266" t="s">
        <v>310</v>
      </c>
      <c r="J2" s="267" t="str">
        <f t="shared" ref="J2:J65" si="1">IF(K2="","",IF(K2=L2,K2,_xlfn.CONCAT(K2,"-",L2)))</f>
        <v>主机-溴化锂</v>
      </c>
      <c r="K2" s="266" t="s">
        <v>311</v>
      </c>
      <c r="L2" s="266" t="s">
        <v>312</v>
      </c>
      <c r="M2" s="270" t="str">
        <f t="shared" ref="M2:M50" si="2">IF(P2="","",_xlfn.TEXTJOIN("-",TRUE,N2,O2))</f>
        <v>能环-销售部</v>
      </c>
      <c r="N2" s="122" t="s">
        <v>220</v>
      </c>
      <c r="O2" s="122" t="s">
        <v>313</v>
      </c>
      <c r="P2" s="122" t="s">
        <v>314</v>
      </c>
      <c r="Q2" s="266" t="s">
        <v>315</v>
      </c>
      <c r="R2" s="266" t="s">
        <v>316</v>
      </c>
      <c r="S2" s="266" t="s">
        <v>317</v>
      </c>
      <c r="T2" s="266" t="s">
        <v>318</v>
      </c>
      <c r="V2" s="122" t="s">
        <v>42</v>
      </c>
      <c r="W2" s="122" t="s">
        <v>54</v>
      </c>
      <c r="X2" s="72" t="s">
        <v>66</v>
      </c>
      <c r="Y2" s="122" t="s">
        <v>78</v>
      </c>
      <c r="AA2" s="122" t="s">
        <v>85</v>
      </c>
      <c r="AB2" s="122" t="s">
        <v>237</v>
      </c>
      <c r="AC2" s="72" t="s">
        <v>122</v>
      </c>
      <c r="AD2" s="72" t="s">
        <v>148</v>
      </c>
      <c r="AE2" s="122" t="s">
        <v>158</v>
      </c>
      <c r="AF2" s="122" t="s">
        <v>319</v>
      </c>
      <c r="AG2" s="72" t="s">
        <v>181</v>
      </c>
      <c r="AH2" s="122" t="s">
        <v>187</v>
      </c>
      <c r="AI2" s="259">
        <v>0.13</v>
      </c>
      <c r="AJ2" s="72" t="s">
        <v>320</v>
      </c>
      <c r="AK2" s="72" t="s">
        <v>321</v>
      </c>
      <c r="AL2" s="72" t="s">
        <v>322</v>
      </c>
      <c r="AM2" s="72" t="s">
        <v>323</v>
      </c>
      <c r="AN2" s="72" t="s">
        <v>324</v>
      </c>
      <c r="AO2" s="74" t="s">
        <v>325</v>
      </c>
      <c r="AP2" s="72" t="s">
        <v>326</v>
      </c>
      <c r="AQ2" s="72" t="s">
        <v>277</v>
      </c>
      <c r="AR2" s="72" t="s">
        <v>327</v>
      </c>
      <c r="AS2" s="72" t="s">
        <v>44</v>
      </c>
      <c r="AT2" s="72" t="s">
        <v>310</v>
      </c>
      <c r="AU2" s="122" t="s">
        <v>313</v>
      </c>
      <c r="AV2" s="266" t="s">
        <v>310</v>
      </c>
      <c r="AW2" s="122" t="s">
        <v>328</v>
      </c>
      <c r="AX2" s="122" t="s">
        <v>310</v>
      </c>
      <c r="AY2" s="281" t="s">
        <v>329</v>
      </c>
      <c r="AZ2" s="122" t="s">
        <v>330</v>
      </c>
      <c r="BA2" s="122" t="s">
        <v>331</v>
      </c>
    </row>
    <row r="3" customHeight="1" spans="2:53">
      <c r="B3" s="266" t="s">
        <v>220</v>
      </c>
      <c r="C3" s="266" t="s">
        <v>332</v>
      </c>
      <c r="D3" s="268" t="s">
        <v>333</v>
      </c>
      <c r="E3" s="266" t="s">
        <v>334</v>
      </c>
      <c r="F3" s="266" t="s">
        <v>335</v>
      </c>
      <c r="G3" s="267" t="str">
        <f t="shared" si="0"/>
        <v>运维-零售</v>
      </c>
      <c r="H3" s="122" t="s">
        <v>44</v>
      </c>
      <c r="I3" s="122" t="s">
        <v>336</v>
      </c>
      <c r="J3" s="267" t="str">
        <f t="shared" si="1"/>
        <v>主机-电制冷</v>
      </c>
      <c r="K3" s="266" t="s">
        <v>311</v>
      </c>
      <c r="L3" s="266" t="s">
        <v>337</v>
      </c>
      <c r="M3" s="270" t="str">
        <f t="shared" si="2"/>
        <v>能环-客服部</v>
      </c>
      <c r="N3" s="122" t="s">
        <v>220</v>
      </c>
      <c r="O3" s="122" t="s">
        <v>338</v>
      </c>
      <c r="P3" s="122" t="s">
        <v>314</v>
      </c>
      <c r="Q3" s="266" t="s">
        <v>339</v>
      </c>
      <c r="R3" s="266" t="s">
        <v>340</v>
      </c>
      <c r="S3" s="266" t="s">
        <v>341</v>
      </c>
      <c r="T3" s="266" t="s">
        <v>342</v>
      </c>
      <c r="V3" s="122" t="s">
        <v>219</v>
      </c>
      <c r="W3" s="122" t="s">
        <v>56</v>
      </c>
      <c r="Y3" s="72" t="s">
        <v>233</v>
      </c>
      <c r="AA3" s="122" t="s">
        <v>87</v>
      </c>
      <c r="AB3" s="122" t="s">
        <v>238</v>
      </c>
      <c r="AC3" s="72" t="s">
        <v>241</v>
      </c>
      <c r="AD3" s="122" t="s">
        <v>97</v>
      </c>
      <c r="AE3" s="122" t="s">
        <v>160</v>
      </c>
      <c r="AF3" s="72" t="s">
        <v>250</v>
      </c>
      <c r="AG3" s="72" t="s">
        <v>183</v>
      </c>
      <c r="AH3" s="72" t="s">
        <v>197</v>
      </c>
      <c r="AI3" s="259">
        <v>0.09</v>
      </c>
      <c r="AJ3" s="72" t="s">
        <v>343</v>
      </c>
      <c r="AK3" s="72" t="s">
        <v>344</v>
      </c>
      <c r="AL3" s="72" t="s">
        <v>345</v>
      </c>
      <c r="AM3" s="72" t="s">
        <v>346</v>
      </c>
      <c r="AN3" s="72" t="s">
        <v>347</v>
      </c>
      <c r="AO3" s="74" t="s">
        <v>348</v>
      </c>
      <c r="AP3" s="72" t="s">
        <v>349</v>
      </c>
      <c r="AQ3" s="72" t="s">
        <v>350</v>
      </c>
      <c r="AR3" s="72" t="s">
        <v>351</v>
      </c>
      <c r="AS3" s="72" t="s">
        <v>42</v>
      </c>
      <c r="AT3" s="72" t="s">
        <v>336</v>
      </c>
      <c r="AU3" s="122" t="s">
        <v>338</v>
      </c>
      <c r="AV3" s="122" t="s">
        <v>336</v>
      </c>
      <c r="AW3" s="122" t="s">
        <v>352</v>
      </c>
      <c r="AX3" s="122" t="s">
        <v>336</v>
      </c>
      <c r="AY3" s="281" t="s">
        <v>353</v>
      </c>
      <c r="AZ3" s="122" t="s">
        <v>354</v>
      </c>
      <c r="BA3" s="122" t="s">
        <v>355</v>
      </c>
    </row>
    <row r="4" customHeight="1" spans="2:53">
      <c r="B4" s="266" t="s">
        <v>356</v>
      </c>
      <c r="C4" s="266" t="s">
        <v>306</v>
      </c>
      <c r="D4" s="266" t="s">
        <v>357</v>
      </c>
      <c r="E4" s="122" t="s">
        <v>358</v>
      </c>
      <c r="F4" s="266" t="s">
        <v>359</v>
      </c>
      <c r="G4" s="267" t="str">
        <f t="shared" si="0"/>
        <v>运维-运行</v>
      </c>
      <c r="H4" s="122" t="s">
        <v>44</v>
      </c>
      <c r="I4" s="122" t="s">
        <v>219</v>
      </c>
      <c r="J4" s="267" t="str">
        <f t="shared" si="1"/>
        <v>主机-真空锅炉</v>
      </c>
      <c r="K4" s="266" t="s">
        <v>311</v>
      </c>
      <c r="L4" s="266" t="s">
        <v>360</v>
      </c>
      <c r="M4" s="270" t="str">
        <f t="shared" si="2"/>
        <v>能环-运维部</v>
      </c>
      <c r="N4" s="122" t="s">
        <v>220</v>
      </c>
      <c r="O4" s="122" t="s">
        <v>361</v>
      </c>
      <c r="P4" s="122" t="s">
        <v>314</v>
      </c>
      <c r="Q4" s="74"/>
      <c r="R4" s="74" t="s">
        <v>362</v>
      </c>
      <c r="S4" s="74"/>
      <c r="T4" s="74"/>
      <c r="V4" s="122" t="s">
        <v>46</v>
      </c>
      <c r="W4" s="122" t="s">
        <v>58</v>
      </c>
      <c r="X4" s="122"/>
      <c r="Y4" s="72" t="s">
        <v>363</v>
      </c>
      <c r="AA4" s="122" t="s">
        <v>89</v>
      </c>
      <c r="AB4" s="122" t="s">
        <v>97</v>
      </c>
      <c r="AC4" s="72" t="s">
        <v>126</v>
      </c>
      <c r="AD4" s="122" t="s">
        <v>99</v>
      </c>
      <c r="AE4" s="122" t="s">
        <v>162</v>
      </c>
      <c r="AF4" s="72" t="s">
        <v>175</v>
      </c>
      <c r="AH4" s="72" t="s">
        <v>364</v>
      </c>
      <c r="AI4" s="259">
        <v>0.06</v>
      </c>
      <c r="AJ4" s="72" t="s">
        <v>365</v>
      </c>
      <c r="AL4" s="72" t="s">
        <v>366</v>
      </c>
      <c r="AM4" s="72" t="s">
        <v>367</v>
      </c>
      <c r="AN4" s="72" t="s">
        <v>368</v>
      </c>
      <c r="AO4" s="74" t="s">
        <v>369</v>
      </c>
      <c r="AP4" s="72" t="s">
        <v>370</v>
      </c>
      <c r="AQ4" s="72" t="s">
        <v>371</v>
      </c>
      <c r="AS4" s="72" t="s">
        <v>48</v>
      </c>
      <c r="AT4" s="72" t="s">
        <v>219</v>
      </c>
      <c r="AU4" s="122" t="s">
        <v>361</v>
      </c>
      <c r="AV4" s="122" t="s">
        <v>219</v>
      </c>
      <c r="AW4" s="122" t="s">
        <v>372</v>
      </c>
      <c r="AX4" s="122" t="s">
        <v>62</v>
      </c>
      <c r="AZ4" s="122" t="s">
        <v>373</v>
      </c>
      <c r="BA4" s="122" t="s">
        <v>62</v>
      </c>
    </row>
    <row r="5" customHeight="1" spans="2:52">
      <c r="B5" s="266" t="s">
        <v>374</v>
      </c>
      <c r="C5" s="266" t="s">
        <v>306</v>
      </c>
      <c r="D5" s="266" t="s">
        <v>375</v>
      </c>
      <c r="E5" s="122" t="s">
        <v>376</v>
      </c>
      <c r="F5" s="266" t="s">
        <v>377</v>
      </c>
      <c r="G5" s="267" t="str">
        <f t="shared" si="0"/>
        <v>运维-清洗</v>
      </c>
      <c r="H5" s="122" t="s">
        <v>44</v>
      </c>
      <c r="I5" s="122" t="s">
        <v>378</v>
      </c>
      <c r="J5" s="267" t="str">
        <f t="shared" si="1"/>
        <v>主机-常压锅炉</v>
      </c>
      <c r="K5" s="266" t="s">
        <v>311</v>
      </c>
      <c r="L5" s="266" t="s">
        <v>379</v>
      </c>
      <c r="M5" s="270" t="str">
        <f t="shared" si="2"/>
        <v>能环-工程部</v>
      </c>
      <c r="N5" s="122" t="s">
        <v>220</v>
      </c>
      <c r="O5" s="122" t="s">
        <v>380</v>
      </c>
      <c r="P5" s="122" t="s">
        <v>314</v>
      </c>
      <c r="Q5" s="74"/>
      <c r="R5" s="74"/>
      <c r="S5" s="74"/>
      <c r="T5" s="74"/>
      <c r="V5" s="122" t="s">
        <v>48</v>
      </c>
      <c r="W5" s="122" t="s">
        <v>60</v>
      </c>
      <c r="X5" s="122"/>
      <c r="Y5" s="72" t="s">
        <v>381</v>
      </c>
      <c r="AA5" s="122" t="s">
        <v>91</v>
      </c>
      <c r="AB5" s="122" t="s">
        <v>99</v>
      </c>
      <c r="AC5" s="72" t="s">
        <v>242</v>
      </c>
      <c r="AD5" s="122" t="s">
        <v>101</v>
      </c>
      <c r="AE5" s="122" t="s">
        <v>164</v>
      </c>
      <c r="AF5" s="122" t="s">
        <v>173</v>
      </c>
      <c r="AH5" s="72" t="s">
        <v>382</v>
      </c>
      <c r="AI5" s="259">
        <v>0.03</v>
      </c>
      <c r="AJ5" s="72" t="s">
        <v>383</v>
      </c>
      <c r="AL5" s="72" t="s">
        <v>384</v>
      </c>
      <c r="AM5" s="72" t="s">
        <v>324</v>
      </c>
      <c r="AN5" s="72" t="s">
        <v>385</v>
      </c>
      <c r="AO5" s="278" t="s">
        <v>386</v>
      </c>
      <c r="AP5" s="72" t="s">
        <v>387</v>
      </c>
      <c r="AQ5" s="72"/>
      <c r="AS5" s="72" t="s">
        <v>46</v>
      </c>
      <c r="AT5" s="72" t="s">
        <v>378</v>
      </c>
      <c r="AU5" s="122" t="s">
        <v>380</v>
      </c>
      <c r="AV5" s="122" t="s">
        <v>378</v>
      </c>
      <c r="AW5" s="122" t="s">
        <v>388</v>
      </c>
      <c r="AZ5" s="122" t="s">
        <v>62</v>
      </c>
    </row>
    <row r="6" s="72" customFormat="1" customHeight="1" spans="2:49">
      <c r="B6" s="266" t="s">
        <v>389</v>
      </c>
      <c r="C6" s="266" t="s">
        <v>332</v>
      </c>
      <c r="D6" s="266" t="s">
        <v>390</v>
      </c>
      <c r="E6" s="266" t="s">
        <v>321</v>
      </c>
      <c r="F6" s="266" t="s">
        <v>391</v>
      </c>
      <c r="G6" s="267" t="str">
        <f t="shared" si="0"/>
        <v>运维-维修</v>
      </c>
      <c r="H6" s="122" t="s">
        <v>44</v>
      </c>
      <c r="I6" s="122" t="s">
        <v>226</v>
      </c>
      <c r="J6" s="267" t="str">
        <f t="shared" si="1"/>
        <v>辅机-冷却塔</v>
      </c>
      <c r="K6" s="266" t="s">
        <v>392</v>
      </c>
      <c r="L6" s="266" t="s">
        <v>393</v>
      </c>
      <c r="M6" s="270" t="str">
        <f t="shared" si="2"/>
        <v>能环-商贸部</v>
      </c>
      <c r="N6" s="122" t="s">
        <v>220</v>
      </c>
      <c r="O6" s="122" t="s">
        <v>394</v>
      </c>
      <c r="P6" s="122" t="s">
        <v>314</v>
      </c>
      <c r="Q6" s="74"/>
      <c r="R6" s="74"/>
      <c r="S6" s="74"/>
      <c r="T6" s="74"/>
      <c r="V6" s="122" t="s">
        <v>50</v>
      </c>
      <c r="W6" s="122" t="s">
        <v>62</v>
      </c>
      <c r="Y6" s="72" t="s">
        <v>395</v>
      </c>
      <c r="AA6" s="122" t="s">
        <v>93</v>
      </c>
      <c r="AB6" s="122" t="s">
        <v>101</v>
      </c>
      <c r="AC6" s="72" t="s">
        <v>134</v>
      </c>
      <c r="AD6" s="72" t="s">
        <v>247</v>
      </c>
      <c r="AE6" s="72" t="s">
        <v>62</v>
      </c>
      <c r="AF6" s="72" t="s">
        <v>177</v>
      </c>
      <c r="AH6" s="72" t="s">
        <v>396</v>
      </c>
      <c r="AI6" s="259">
        <v>0.01</v>
      </c>
      <c r="AN6" s="72" t="s">
        <v>397</v>
      </c>
      <c r="AO6" s="123" t="s">
        <v>398</v>
      </c>
      <c r="AP6" s="72" t="s">
        <v>399</v>
      </c>
      <c r="AS6" s="72" t="s">
        <v>50</v>
      </c>
      <c r="AT6" s="72" t="s">
        <v>226</v>
      </c>
      <c r="AU6" s="122" t="s">
        <v>394</v>
      </c>
      <c r="AV6" s="122" t="s">
        <v>226</v>
      </c>
      <c r="AW6" s="122" t="s">
        <v>400</v>
      </c>
    </row>
    <row r="7" s="72" customFormat="1" customHeight="1" spans="2:49">
      <c r="B7" s="74" t="s">
        <v>401</v>
      </c>
      <c r="C7" s="266" t="s">
        <v>306</v>
      </c>
      <c r="D7" s="266" t="s">
        <v>402</v>
      </c>
      <c r="E7" s="122" t="s">
        <v>341</v>
      </c>
      <c r="F7" s="74"/>
      <c r="G7" s="267" t="str">
        <f t="shared" si="0"/>
        <v>运维-保养</v>
      </c>
      <c r="H7" s="122" t="s">
        <v>44</v>
      </c>
      <c r="I7" s="122" t="s">
        <v>228</v>
      </c>
      <c r="J7" s="267" t="str">
        <f t="shared" si="1"/>
        <v>辅机-水泵</v>
      </c>
      <c r="K7" s="266" t="s">
        <v>392</v>
      </c>
      <c r="L7" s="266" t="s">
        <v>403</v>
      </c>
      <c r="M7" s="270" t="str">
        <f t="shared" si="2"/>
        <v>能环-信息部</v>
      </c>
      <c r="N7" s="122" t="s">
        <v>220</v>
      </c>
      <c r="O7" s="122" t="s">
        <v>404</v>
      </c>
      <c r="P7" s="122" t="s">
        <v>314</v>
      </c>
      <c r="Q7" s="74"/>
      <c r="R7" s="74"/>
      <c r="S7" s="74"/>
      <c r="T7" s="74"/>
      <c r="V7" s="122" t="s">
        <v>226</v>
      </c>
      <c r="W7" s="122"/>
      <c r="Y7" s="72" t="s">
        <v>405</v>
      </c>
      <c r="AA7" s="122" t="s">
        <v>95</v>
      </c>
      <c r="AB7" s="72" t="s">
        <v>110</v>
      </c>
      <c r="AC7" s="72" t="s">
        <v>138</v>
      </c>
      <c r="AD7" s="72" t="s">
        <v>248</v>
      </c>
      <c r="AH7" s="72" t="s">
        <v>406</v>
      </c>
      <c r="AI7" s="259"/>
      <c r="AN7" s="72" t="s">
        <v>407</v>
      </c>
      <c r="AO7" s="278" t="s">
        <v>369</v>
      </c>
      <c r="AP7" s="72" t="s">
        <v>408</v>
      </c>
      <c r="AS7" s="72" t="s">
        <v>304</v>
      </c>
      <c r="AT7" s="72" t="s">
        <v>228</v>
      </c>
      <c r="AU7" s="122" t="s">
        <v>404</v>
      </c>
      <c r="AV7" s="122" t="s">
        <v>228</v>
      </c>
      <c r="AW7" s="122" t="s">
        <v>62</v>
      </c>
    </row>
    <row r="8" s="72" customFormat="1" customHeight="1" spans="2:48">
      <c r="B8" s="72" t="s">
        <v>409</v>
      </c>
      <c r="C8" s="266" t="s">
        <v>306</v>
      </c>
      <c r="D8" s="266" t="s">
        <v>410</v>
      </c>
      <c r="E8" s="266" t="s">
        <v>411</v>
      </c>
      <c r="F8" s="74"/>
      <c r="G8" s="267" t="str">
        <f t="shared" si="0"/>
        <v>运维-改造</v>
      </c>
      <c r="H8" s="122" t="s">
        <v>44</v>
      </c>
      <c r="I8" s="122" t="s">
        <v>372</v>
      </c>
      <c r="J8" s="267" t="str">
        <f t="shared" si="1"/>
        <v>辅机-风机</v>
      </c>
      <c r="K8" s="266" t="s">
        <v>392</v>
      </c>
      <c r="L8" s="266" t="s">
        <v>412</v>
      </c>
      <c r="M8" s="270" t="str">
        <f t="shared" si="2"/>
        <v>能环-综合部</v>
      </c>
      <c r="N8" s="122" t="s">
        <v>220</v>
      </c>
      <c r="O8" s="122" t="s">
        <v>413</v>
      </c>
      <c r="P8" s="122" t="s">
        <v>314</v>
      </c>
      <c r="Q8" s="74"/>
      <c r="R8" s="74"/>
      <c r="S8" s="74"/>
      <c r="T8" s="74"/>
      <c r="V8" s="122" t="s">
        <v>228</v>
      </c>
      <c r="Y8" s="72" t="s">
        <v>414</v>
      </c>
      <c r="AA8" s="122" t="s">
        <v>97</v>
      </c>
      <c r="AB8" s="72" t="s">
        <v>112</v>
      </c>
      <c r="AC8" s="122" t="s">
        <v>97</v>
      </c>
      <c r="AD8" s="72" t="s">
        <v>240</v>
      </c>
      <c r="AH8" s="72" t="s">
        <v>415</v>
      </c>
      <c r="AI8" s="259"/>
      <c r="AN8" s="72" t="s">
        <v>416</v>
      </c>
      <c r="AO8" s="123" t="s">
        <v>417</v>
      </c>
      <c r="AS8" s="72" t="s">
        <v>351</v>
      </c>
      <c r="AT8" s="72" t="s">
        <v>372</v>
      </c>
      <c r="AU8" s="122" t="s">
        <v>413</v>
      </c>
      <c r="AV8" s="122" t="s">
        <v>372</v>
      </c>
    </row>
    <row r="9" s="72" customFormat="1" customHeight="1" spans="2:48">
      <c r="B9" s="72" t="s">
        <v>418</v>
      </c>
      <c r="C9" s="266" t="s">
        <v>306</v>
      </c>
      <c r="D9" s="266" t="s">
        <v>419</v>
      </c>
      <c r="E9" s="266" t="s">
        <v>420</v>
      </c>
      <c r="F9" s="74"/>
      <c r="G9" s="267" t="str">
        <f t="shared" si="0"/>
        <v>运维-其他</v>
      </c>
      <c r="H9" s="122" t="s">
        <v>44</v>
      </c>
      <c r="I9" s="122" t="s">
        <v>62</v>
      </c>
      <c r="J9" s="267" t="str">
        <f t="shared" si="1"/>
        <v>辅机-管道阀门</v>
      </c>
      <c r="K9" s="266" t="s">
        <v>392</v>
      </c>
      <c r="L9" s="266" t="s">
        <v>421</v>
      </c>
      <c r="M9" s="270" t="str">
        <f t="shared" si="2"/>
        <v>能环-财务部</v>
      </c>
      <c r="N9" s="122" t="s">
        <v>220</v>
      </c>
      <c r="O9" s="122" t="s">
        <v>290</v>
      </c>
      <c r="P9" s="122" t="s">
        <v>314</v>
      </c>
      <c r="Q9" s="74"/>
      <c r="R9" s="74"/>
      <c r="S9" s="74"/>
      <c r="T9" s="74"/>
      <c r="V9" s="122"/>
      <c r="Y9" s="72" t="s">
        <v>422</v>
      </c>
      <c r="AA9" s="122" t="s">
        <v>99</v>
      </c>
      <c r="AB9" s="72" t="s">
        <v>114</v>
      </c>
      <c r="AC9" s="122" t="s">
        <v>99</v>
      </c>
      <c r="AD9" s="72" t="s">
        <v>246</v>
      </c>
      <c r="AH9" s="122" t="s">
        <v>423</v>
      </c>
      <c r="AI9" s="259"/>
      <c r="AN9" s="72" t="s">
        <v>424</v>
      </c>
      <c r="AO9" s="278" t="s">
        <v>425</v>
      </c>
      <c r="AT9" s="72" t="s">
        <v>62</v>
      </c>
      <c r="AU9" s="122" t="s">
        <v>290</v>
      </c>
      <c r="AV9" s="122" t="s">
        <v>62</v>
      </c>
    </row>
    <row r="10" s="72" customFormat="1" customHeight="1" spans="2:47">
      <c r="B10" s="72" t="s">
        <v>426</v>
      </c>
      <c r="C10" s="266" t="s">
        <v>332</v>
      </c>
      <c r="D10" s="266" t="s">
        <v>427</v>
      </c>
      <c r="E10" s="266" t="s">
        <v>428</v>
      </c>
      <c r="F10" s="74"/>
      <c r="G10" s="267" t="str">
        <f t="shared" si="0"/>
        <v>工程-租赁</v>
      </c>
      <c r="H10" s="122" t="s">
        <v>42</v>
      </c>
      <c r="I10" s="122" t="s">
        <v>328</v>
      </c>
      <c r="J10" s="267" t="str">
        <f t="shared" si="1"/>
        <v>其他</v>
      </c>
      <c r="K10" s="266" t="s">
        <v>62</v>
      </c>
      <c r="L10" s="266" t="s">
        <v>62</v>
      </c>
      <c r="M10" s="270" t="str">
        <f t="shared" si="2"/>
        <v>能环-总裁室</v>
      </c>
      <c r="N10" s="122" t="s">
        <v>220</v>
      </c>
      <c r="O10" s="122" t="s">
        <v>429</v>
      </c>
      <c r="P10" s="122" t="s">
        <v>314</v>
      </c>
      <c r="Q10" s="74"/>
      <c r="R10" s="74"/>
      <c r="S10" s="74"/>
      <c r="T10" s="74"/>
      <c r="V10" s="122"/>
      <c r="Y10" s="72" t="s">
        <v>430</v>
      </c>
      <c r="AA10" s="122" t="s">
        <v>101</v>
      </c>
      <c r="AB10" s="72" t="s">
        <v>239</v>
      </c>
      <c r="AC10" s="122" t="s">
        <v>101</v>
      </c>
      <c r="AD10" s="72" t="s">
        <v>62</v>
      </c>
      <c r="AH10" s="72" t="s">
        <v>431</v>
      </c>
      <c r="AI10" s="259"/>
      <c r="AN10" s="72" t="s">
        <v>62</v>
      </c>
      <c r="AO10" s="123" t="s">
        <v>432</v>
      </c>
      <c r="AT10" s="72" t="s">
        <v>328</v>
      </c>
      <c r="AU10" s="122" t="s">
        <v>429</v>
      </c>
    </row>
    <row r="11" s="72" customFormat="1" customHeight="1" spans="4:46">
      <c r="D11" s="266" t="s">
        <v>433</v>
      </c>
      <c r="E11" s="266" t="s">
        <v>434</v>
      </c>
      <c r="F11" s="74"/>
      <c r="G11" s="267" t="str">
        <f t="shared" si="0"/>
        <v>工程-置换</v>
      </c>
      <c r="H11" s="122" t="s">
        <v>42</v>
      </c>
      <c r="I11" s="122" t="s">
        <v>352</v>
      </c>
      <c r="J11" s="267" t="str">
        <f t="shared" si="1"/>
        <v/>
      </c>
      <c r="K11" s="74"/>
      <c r="L11" s="74"/>
      <c r="M11" s="270" t="str">
        <f t="shared" si="2"/>
        <v>冷暖-销售部</v>
      </c>
      <c r="N11" s="122" t="s">
        <v>356</v>
      </c>
      <c r="O11" s="72" t="s">
        <v>313</v>
      </c>
      <c r="P11" s="122" t="s">
        <v>314</v>
      </c>
      <c r="Q11" s="74"/>
      <c r="R11" s="74"/>
      <c r="S11" s="74"/>
      <c r="T11" s="74"/>
      <c r="V11" s="122"/>
      <c r="Y11" s="122" t="s">
        <v>435</v>
      </c>
      <c r="AA11" s="72" t="s">
        <v>236</v>
      </c>
      <c r="AB11" s="72" t="s">
        <v>240</v>
      </c>
      <c r="AC11" s="122" t="s">
        <v>243</v>
      </c>
      <c r="AH11" s="122" t="s">
        <v>251</v>
      </c>
      <c r="AI11" s="259"/>
      <c r="AO11" s="123" t="s">
        <v>436</v>
      </c>
      <c r="AT11" s="72" t="s">
        <v>352</v>
      </c>
    </row>
    <row r="12" s="72" customFormat="1" customHeight="1" spans="5:46">
      <c r="E12" s="266" t="s">
        <v>437</v>
      </c>
      <c r="F12" s="74"/>
      <c r="G12" s="267" t="str">
        <f t="shared" si="0"/>
        <v>工程-改造</v>
      </c>
      <c r="H12" s="122" t="s">
        <v>42</v>
      </c>
      <c r="I12" s="122" t="s">
        <v>372</v>
      </c>
      <c r="J12" s="267" t="str">
        <f t="shared" si="1"/>
        <v/>
      </c>
      <c r="K12" s="74"/>
      <c r="L12" s="74"/>
      <c r="M12" s="270" t="str">
        <f t="shared" si="2"/>
        <v>冷暖-客服部</v>
      </c>
      <c r="N12" s="122" t="s">
        <v>356</v>
      </c>
      <c r="O12" s="72" t="s">
        <v>338</v>
      </c>
      <c r="P12" s="122" t="s">
        <v>314</v>
      </c>
      <c r="Q12" s="74"/>
      <c r="R12" s="74"/>
      <c r="S12" s="74"/>
      <c r="T12" s="74"/>
      <c r="V12" s="122"/>
      <c r="Y12" s="72" t="s">
        <v>62</v>
      </c>
      <c r="AA12" s="122" t="s">
        <v>62</v>
      </c>
      <c r="AB12" s="72" t="s">
        <v>62</v>
      </c>
      <c r="AC12" s="122" t="s">
        <v>143</v>
      </c>
      <c r="AH12" s="72" t="s">
        <v>252</v>
      </c>
      <c r="AI12" s="259"/>
      <c r="AO12" s="123" t="s">
        <v>425</v>
      </c>
      <c r="AT12" s="72" t="s">
        <v>388</v>
      </c>
    </row>
    <row r="13" s="72" customFormat="1" customHeight="1" spans="5:46">
      <c r="E13" s="266" t="s">
        <v>438</v>
      </c>
      <c r="F13" s="74"/>
      <c r="G13" s="267" t="str">
        <f t="shared" si="0"/>
        <v>工程-自控</v>
      </c>
      <c r="H13" s="122" t="s">
        <v>42</v>
      </c>
      <c r="I13" s="122" t="s">
        <v>388</v>
      </c>
      <c r="J13" s="267" t="str">
        <f t="shared" si="1"/>
        <v/>
      </c>
      <c r="K13" s="74"/>
      <c r="L13" s="74"/>
      <c r="M13" s="270" t="str">
        <f t="shared" si="2"/>
        <v>冷暖-运维部</v>
      </c>
      <c r="N13" s="122" t="s">
        <v>356</v>
      </c>
      <c r="O13" s="72" t="s">
        <v>361</v>
      </c>
      <c r="P13" s="122" t="s">
        <v>314</v>
      </c>
      <c r="Q13" s="74"/>
      <c r="R13" s="74"/>
      <c r="S13" s="74"/>
      <c r="T13" s="74"/>
      <c r="V13" s="122"/>
      <c r="AC13" s="72" t="s">
        <v>244</v>
      </c>
      <c r="AH13" s="72" t="s">
        <v>439</v>
      </c>
      <c r="AI13" s="259"/>
      <c r="AO13" s="123" t="s">
        <v>440</v>
      </c>
      <c r="AT13" s="72" t="s">
        <v>400</v>
      </c>
    </row>
    <row r="14" s="72" customFormat="1" customHeight="1" spans="5:46">
      <c r="E14" s="266" t="s">
        <v>441</v>
      </c>
      <c r="F14" s="74"/>
      <c r="G14" s="267" t="str">
        <f t="shared" si="0"/>
        <v>工程-安装</v>
      </c>
      <c r="H14" s="122" t="s">
        <v>42</v>
      </c>
      <c r="I14" s="122" t="s">
        <v>400</v>
      </c>
      <c r="J14" s="267" t="str">
        <f t="shared" si="1"/>
        <v/>
      </c>
      <c r="K14" s="74"/>
      <c r="L14" s="74"/>
      <c r="M14" s="270" t="str">
        <f t="shared" si="2"/>
        <v>冷暖-工程部</v>
      </c>
      <c r="N14" s="122" t="s">
        <v>356</v>
      </c>
      <c r="O14" s="72" t="s">
        <v>380</v>
      </c>
      <c r="P14" s="122" t="s">
        <v>314</v>
      </c>
      <c r="Q14" s="74"/>
      <c r="R14" s="74"/>
      <c r="S14" s="74"/>
      <c r="T14" s="74"/>
      <c r="AC14" s="72" t="s">
        <v>245</v>
      </c>
      <c r="AH14" s="72" t="s">
        <v>62</v>
      </c>
      <c r="AI14" s="259"/>
      <c r="AO14" s="123" t="s">
        <v>442</v>
      </c>
      <c r="AT14" s="279" t="s">
        <v>329</v>
      </c>
    </row>
    <row r="15" s="72" customFormat="1" customHeight="1" spans="5:46">
      <c r="E15" s="266" t="s">
        <v>443</v>
      </c>
      <c r="F15" s="74"/>
      <c r="G15" s="267" t="str">
        <f t="shared" si="0"/>
        <v>工程-其他</v>
      </c>
      <c r="H15" s="122" t="s">
        <v>42</v>
      </c>
      <c r="I15" s="122" t="s">
        <v>62</v>
      </c>
      <c r="J15" s="267" t="str">
        <f t="shared" si="1"/>
        <v/>
      </c>
      <c r="K15" s="74"/>
      <c r="L15" s="74"/>
      <c r="M15" s="270" t="str">
        <f t="shared" si="2"/>
        <v>冷暖-商贸部</v>
      </c>
      <c r="N15" s="122" t="s">
        <v>356</v>
      </c>
      <c r="O15" s="72" t="s">
        <v>394</v>
      </c>
      <c r="P15" s="122" t="s">
        <v>314</v>
      </c>
      <c r="Q15" s="74"/>
      <c r="R15" s="74"/>
      <c r="S15" s="74"/>
      <c r="T15" s="74"/>
      <c r="AC15" s="72" t="s">
        <v>240</v>
      </c>
      <c r="AI15" s="259"/>
      <c r="AO15" s="123" t="s">
        <v>444</v>
      </c>
      <c r="AT15" s="279" t="s">
        <v>353</v>
      </c>
    </row>
    <row r="16" s="72" customFormat="1" customHeight="1" spans="5:46">
      <c r="E16" s="266" t="s">
        <v>445</v>
      </c>
      <c r="F16" s="74"/>
      <c r="G16" s="267" t="str">
        <f t="shared" si="0"/>
        <v>EMC-制冷与供暖运营</v>
      </c>
      <c r="H16" s="122" t="s">
        <v>48</v>
      </c>
      <c r="I16" s="122" t="s">
        <v>329</v>
      </c>
      <c r="J16" s="267" t="str">
        <f t="shared" si="1"/>
        <v/>
      </c>
      <c r="K16" s="74"/>
      <c r="L16" s="74"/>
      <c r="M16" s="270" t="str">
        <f t="shared" si="2"/>
        <v>冷暖-信息部</v>
      </c>
      <c r="N16" s="122" t="s">
        <v>356</v>
      </c>
      <c r="O16" s="72" t="s">
        <v>404</v>
      </c>
      <c r="P16" s="122" t="s">
        <v>314</v>
      </c>
      <c r="Q16" s="74"/>
      <c r="R16" s="74"/>
      <c r="S16" s="74"/>
      <c r="T16" s="74"/>
      <c r="AC16" s="72" t="s">
        <v>246</v>
      </c>
      <c r="AI16" s="259"/>
      <c r="AO16" s="123" t="s">
        <v>446</v>
      </c>
      <c r="AT16" s="72" t="s">
        <v>330</v>
      </c>
    </row>
    <row r="17" s="72" customFormat="1" customHeight="1" spans="5:46">
      <c r="E17" s="266" t="s">
        <v>447</v>
      </c>
      <c r="F17" s="74"/>
      <c r="G17" s="267" t="str">
        <f t="shared" si="0"/>
        <v>EMC-节能运营</v>
      </c>
      <c r="H17" s="122" t="s">
        <v>48</v>
      </c>
      <c r="I17" s="122" t="s">
        <v>353</v>
      </c>
      <c r="J17" s="267" t="str">
        <f t="shared" si="1"/>
        <v/>
      </c>
      <c r="K17" s="74"/>
      <c r="L17" s="74"/>
      <c r="M17" s="270" t="str">
        <f t="shared" si="2"/>
        <v>冷暖-综合部</v>
      </c>
      <c r="N17" s="122" t="s">
        <v>356</v>
      </c>
      <c r="O17" s="72" t="s">
        <v>413</v>
      </c>
      <c r="P17" s="122" t="s">
        <v>314</v>
      </c>
      <c r="Q17" s="74"/>
      <c r="R17" s="74"/>
      <c r="S17" s="74"/>
      <c r="T17" s="74"/>
      <c r="AC17" s="122" t="s">
        <v>62</v>
      </c>
      <c r="AI17" s="259"/>
      <c r="AO17" s="123" t="s">
        <v>448</v>
      </c>
      <c r="AT17" s="72" t="s">
        <v>354</v>
      </c>
    </row>
    <row r="18" s="72" customFormat="1" customHeight="1" spans="5:46">
      <c r="E18" s="266" t="s">
        <v>449</v>
      </c>
      <c r="F18" s="74"/>
      <c r="G18" s="267" t="str">
        <f t="shared" si="0"/>
        <v>商贸-主设备</v>
      </c>
      <c r="H18" s="122" t="s">
        <v>46</v>
      </c>
      <c r="I18" s="122" t="s">
        <v>310</v>
      </c>
      <c r="J18" s="267" t="str">
        <f t="shared" si="1"/>
        <v/>
      </c>
      <c r="K18" s="74"/>
      <c r="L18" s="74"/>
      <c r="M18" s="270" t="str">
        <f t="shared" si="2"/>
        <v>冷暖-财务部</v>
      </c>
      <c r="N18" s="122" t="s">
        <v>356</v>
      </c>
      <c r="O18" s="72" t="s">
        <v>290</v>
      </c>
      <c r="P18" s="122" t="s">
        <v>314</v>
      </c>
      <c r="Q18" s="74"/>
      <c r="R18" s="74"/>
      <c r="S18" s="74"/>
      <c r="T18" s="74"/>
      <c r="AI18" s="259"/>
      <c r="AO18" s="123" t="s">
        <v>450</v>
      </c>
      <c r="AT18" s="72" t="s">
        <v>373</v>
      </c>
    </row>
    <row r="19" s="72" customFormat="1" customHeight="1" spans="5:46">
      <c r="E19" s="266" t="s">
        <v>451</v>
      </c>
      <c r="F19" s="74"/>
      <c r="G19" s="267" t="str">
        <f t="shared" si="0"/>
        <v>商贸-零售</v>
      </c>
      <c r="H19" s="122" t="s">
        <v>46</v>
      </c>
      <c r="I19" s="122" t="s">
        <v>336</v>
      </c>
      <c r="J19" s="267" t="str">
        <f t="shared" si="1"/>
        <v/>
      </c>
      <c r="K19" s="74"/>
      <c r="L19" s="74"/>
      <c r="M19" s="270" t="str">
        <f t="shared" si="2"/>
        <v>冷暖-总裁室</v>
      </c>
      <c r="N19" s="122" t="s">
        <v>356</v>
      </c>
      <c r="O19" s="72" t="s">
        <v>429</v>
      </c>
      <c r="P19" s="122" t="s">
        <v>314</v>
      </c>
      <c r="Q19" s="74"/>
      <c r="R19" s="74"/>
      <c r="S19" s="74"/>
      <c r="T19" s="74"/>
      <c r="AI19" s="259"/>
      <c r="AO19" s="123" t="s">
        <v>452</v>
      </c>
      <c r="AT19" s="72" t="s">
        <v>331</v>
      </c>
    </row>
    <row r="20" s="72" customFormat="1" customHeight="1" spans="5:46">
      <c r="E20" s="266" t="s">
        <v>453</v>
      </c>
      <c r="F20" s="74"/>
      <c r="G20" s="267" t="str">
        <f t="shared" si="0"/>
        <v>商贸-其他</v>
      </c>
      <c r="H20" s="122" t="s">
        <v>46</v>
      </c>
      <c r="I20" s="122" t="s">
        <v>62</v>
      </c>
      <c r="J20" s="267" t="str">
        <f t="shared" si="1"/>
        <v/>
      </c>
      <c r="K20" s="74"/>
      <c r="L20" s="74"/>
      <c r="M20" s="270" t="str">
        <f t="shared" si="2"/>
        <v>荣辉-销售部</v>
      </c>
      <c r="N20" s="72" t="s">
        <v>374</v>
      </c>
      <c r="O20" s="72" t="s">
        <v>313</v>
      </c>
      <c r="P20" s="122" t="s">
        <v>314</v>
      </c>
      <c r="Q20" s="74"/>
      <c r="R20" s="74"/>
      <c r="S20" s="74"/>
      <c r="T20" s="74"/>
      <c r="AI20" s="259"/>
      <c r="AO20" s="280" t="s">
        <v>454</v>
      </c>
      <c r="AT20" s="72" t="s">
        <v>355</v>
      </c>
    </row>
    <row r="21" s="72" customFormat="1" customHeight="1" spans="5:46">
      <c r="E21" s="266" t="s">
        <v>455</v>
      </c>
      <c r="F21" s="74"/>
      <c r="G21" s="267" t="str">
        <f t="shared" si="0"/>
        <v>信息-推广</v>
      </c>
      <c r="H21" s="122" t="s">
        <v>50</v>
      </c>
      <c r="I21" s="122" t="s">
        <v>330</v>
      </c>
      <c r="J21" s="267" t="str">
        <f t="shared" si="1"/>
        <v/>
      </c>
      <c r="K21" s="74"/>
      <c r="L21" s="74"/>
      <c r="M21" s="270" t="str">
        <f t="shared" si="2"/>
        <v>荣辉-客服部</v>
      </c>
      <c r="N21" s="72" t="s">
        <v>374</v>
      </c>
      <c r="O21" s="72" t="s">
        <v>338</v>
      </c>
      <c r="P21" s="122" t="s">
        <v>314</v>
      </c>
      <c r="Q21" s="74"/>
      <c r="R21" s="74"/>
      <c r="S21" s="74"/>
      <c r="T21" s="74"/>
      <c r="AI21" s="259"/>
      <c r="AO21" s="123" t="s">
        <v>456</v>
      </c>
      <c r="AT21" s="72" t="s">
        <v>31</v>
      </c>
    </row>
    <row r="22" s="72" customFormat="1" customHeight="1" spans="5:46">
      <c r="E22" s="122"/>
      <c r="F22" s="74"/>
      <c r="G22" s="267" t="str">
        <f t="shared" si="0"/>
        <v>信息-智能物联</v>
      </c>
      <c r="H22" s="122" t="s">
        <v>50</v>
      </c>
      <c r="I22" s="122" t="s">
        <v>354</v>
      </c>
      <c r="J22" s="267" t="str">
        <f t="shared" si="1"/>
        <v/>
      </c>
      <c r="K22" s="74"/>
      <c r="L22" s="74"/>
      <c r="M22" s="270" t="str">
        <f t="shared" si="2"/>
        <v>荣辉-运维部</v>
      </c>
      <c r="N22" s="72" t="s">
        <v>374</v>
      </c>
      <c r="O22" s="72" t="s">
        <v>361</v>
      </c>
      <c r="P22" s="122" t="s">
        <v>314</v>
      </c>
      <c r="Q22" s="74"/>
      <c r="R22" s="74"/>
      <c r="S22" s="74"/>
      <c r="T22" s="74"/>
      <c r="AI22" s="259"/>
      <c r="AO22" s="123" t="s">
        <v>457</v>
      </c>
      <c r="AT22" s="72" t="s">
        <v>458</v>
      </c>
    </row>
    <row r="23" s="72" customFormat="1" customHeight="1" spans="6:41">
      <c r="F23" s="74"/>
      <c r="G23" s="267" t="str">
        <f t="shared" si="0"/>
        <v>信息-ERP</v>
      </c>
      <c r="H23" s="122" t="s">
        <v>50</v>
      </c>
      <c r="I23" s="122" t="s">
        <v>373</v>
      </c>
      <c r="J23" s="267" t="str">
        <f t="shared" si="1"/>
        <v/>
      </c>
      <c r="K23" s="74"/>
      <c r="L23" s="74"/>
      <c r="M23" s="270" t="str">
        <f t="shared" si="2"/>
        <v>荣辉-工程部</v>
      </c>
      <c r="N23" s="72" t="s">
        <v>374</v>
      </c>
      <c r="O23" s="72" t="s">
        <v>380</v>
      </c>
      <c r="P23" s="122" t="s">
        <v>314</v>
      </c>
      <c r="Q23" s="74"/>
      <c r="R23" s="74"/>
      <c r="S23" s="74"/>
      <c r="T23" s="74"/>
      <c r="AI23" s="259"/>
      <c r="AO23" s="123" t="s">
        <v>459</v>
      </c>
    </row>
    <row r="24" s="72" customFormat="1" customHeight="1" spans="6:41">
      <c r="F24" s="74"/>
      <c r="G24" s="267" t="str">
        <f t="shared" si="0"/>
        <v>信息-其他</v>
      </c>
      <c r="H24" s="122" t="s">
        <v>50</v>
      </c>
      <c r="I24" s="122" t="s">
        <v>62</v>
      </c>
      <c r="J24" s="267" t="str">
        <f t="shared" si="1"/>
        <v/>
      </c>
      <c r="K24" s="74"/>
      <c r="L24" s="74"/>
      <c r="M24" s="270" t="str">
        <f t="shared" si="2"/>
        <v>荣辉-商贸部</v>
      </c>
      <c r="N24" s="72" t="s">
        <v>374</v>
      </c>
      <c r="O24" s="72" t="s">
        <v>394</v>
      </c>
      <c r="P24" s="122" t="s">
        <v>314</v>
      </c>
      <c r="Q24" s="74"/>
      <c r="R24" s="74"/>
      <c r="S24" s="74"/>
      <c r="T24" s="74"/>
      <c r="AI24" s="259"/>
      <c r="AO24" s="123" t="s">
        <v>460</v>
      </c>
    </row>
    <row r="25" s="72" customFormat="1" customHeight="1" spans="6:41">
      <c r="F25" s="74"/>
      <c r="G25" s="267" t="str">
        <f t="shared" si="0"/>
        <v>综合-政策奖励</v>
      </c>
      <c r="H25" s="122" t="s">
        <v>304</v>
      </c>
      <c r="I25" s="122" t="s">
        <v>331</v>
      </c>
      <c r="J25" s="267" t="str">
        <f t="shared" si="1"/>
        <v/>
      </c>
      <c r="K25" s="74"/>
      <c r="L25" s="74"/>
      <c r="M25" s="270" t="str">
        <f t="shared" si="2"/>
        <v>荣辉-信息部</v>
      </c>
      <c r="N25" s="72" t="s">
        <v>374</v>
      </c>
      <c r="O25" s="72" t="s">
        <v>404</v>
      </c>
      <c r="P25" s="122" t="s">
        <v>314</v>
      </c>
      <c r="Q25" s="74"/>
      <c r="R25" s="74"/>
      <c r="S25" s="74"/>
      <c r="T25" s="74"/>
      <c r="AI25" s="259"/>
      <c r="AO25" s="123" t="s">
        <v>461</v>
      </c>
    </row>
    <row r="26" s="72" customFormat="1" customHeight="1" spans="6:41">
      <c r="F26" s="74"/>
      <c r="G26" s="267" t="str">
        <f t="shared" si="0"/>
        <v>综合-资产处置</v>
      </c>
      <c r="H26" s="122" t="s">
        <v>304</v>
      </c>
      <c r="I26" s="122" t="s">
        <v>355</v>
      </c>
      <c r="J26" s="267" t="str">
        <f t="shared" si="1"/>
        <v/>
      </c>
      <c r="K26" s="74"/>
      <c r="L26" s="74"/>
      <c r="M26" s="270" t="str">
        <f t="shared" si="2"/>
        <v>荣辉-综合部</v>
      </c>
      <c r="N26" s="72" t="s">
        <v>374</v>
      </c>
      <c r="O26" s="72" t="s">
        <v>413</v>
      </c>
      <c r="P26" s="122" t="s">
        <v>314</v>
      </c>
      <c r="Q26" s="74"/>
      <c r="R26" s="74"/>
      <c r="S26" s="74"/>
      <c r="T26" s="74"/>
      <c r="AI26" s="259"/>
      <c r="AO26" s="123" t="s">
        <v>462</v>
      </c>
    </row>
    <row r="27" s="72" customFormat="1" customHeight="1" spans="6:41">
      <c r="F27" s="74"/>
      <c r="G27" s="267" t="str">
        <f t="shared" si="0"/>
        <v>综合-其他</v>
      </c>
      <c r="H27" s="122" t="s">
        <v>304</v>
      </c>
      <c r="I27" s="122" t="s">
        <v>62</v>
      </c>
      <c r="J27" s="267" t="str">
        <f t="shared" si="1"/>
        <v/>
      </c>
      <c r="K27" s="74"/>
      <c r="L27" s="74"/>
      <c r="M27" s="270" t="str">
        <f t="shared" si="2"/>
        <v>荣辉-财务部</v>
      </c>
      <c r="N27" s="72" t="s">
        <v>374</v>
      </c>
      <c r="O27" s="72" t="s">
        <v>290</v>
      </c>
      <c r="P27" s="122" t="s">
        <v>314</v>
      </c>
      <c r="Q27" s="74"/>
      <c r="R27" s="74"/>
      <c r="S27" s="74"/>
      <c r="T27" s="74"/>
      <c r="AI27" s="259"/>
      <c r="AO27" s="123" t="s">
        <v>463</v>
      </c>
    </row>
    <row r="28" s="72" customFormat="1" customHeight="1" spans="6:41">
      <c r="F28" s="74"/>
      <c r="G28" s="267" t="str">
        <f t="shared" si="0"/>
        <v>管理-部门</v>
      </c>
      <c r="H28" s="74" t="s">
        <v>351</v>
      </c>
      <c r="I28" s="74" t="s">
        <v>31</v>
      </c>
      <c r="J28" s="267" t="str">
        <f t="shared" si="1"/>
        <v/>
      </c>
      <c r="K28" s="74"/>
      <c r="L28" s="74"/>
      <c r="M28" s="270" t="str">
        <f t="shared" si="2"/>
        <v>荣辉-总裁室</v>
      </c>
      <c r="N28" s="72" t="s">
        <v>374</v>
      </c>
      <c r="O28" s="72" t="s">
        <v>429</v>
      </c>
      <c r="P28" s="122" t="s">
        <v>314</v>
      </c>
      <c r="Q28" s="74"/>
      <c r="R28" s="74"/>
      <c r="S28" s="74"/>
      <c r="T28" s="74"/>
      <c r="AI28" s="259"/>
      <c r="AO28" s="123" t="s">
        <v>464</v>
      </c>
    </row>
    <row r="29" s="72" customFormat="1" customHeight="1" spans="6:41">
      <c r="F29" s="74"/>
      <c r="G29" s="267" t="str">
        <f t="shared" si="0"/>
        <v>管理-科研</v>
      </c>
      <c r="H29" s="74" t="s">
        <v>351</v>
      </c>
      <c r="I29" s="74" t="s">
        <v>458</v>
      </c>
      <c r="J29" s="267" t="str">
        <f t="shared" si="1"/>
        <v/>
      </c>
      <c r="K29" s="74"/>
      <c r="L29" s="74"/>
      <c r="M29" s="270" t="str">
        <f t="shared" si="2"/>
        <v>芝麻-销售部</v>
      </c>
      <c r="N29" s="72" t="s">
        <v>389</v>
      </c>
      <c r="O29" s="72" t="s">
        <v>313</v>
      </c>
      <c r="P29" s="122" t="s">
        <v>314</v>
      </c>
      <c r="Q29" s="74"/>
      <c r="R29" s="74"/>
      <c r="S29" s="74"/>
      <c r="T29" s="74"/>
      <c r="AI29" s="259"/>
      <c r="AO29" s="123" t="s">
        <v>465</v>
      </c>
    </row>
    <row r="30" s="72" customFormat="1" customHeight="1" spans="6:41">
      <c r="F30" s="74"/>
      <c r="G30" s="267" t="str">
        <f t="shared" si="0"/>
        <v/>
      </c>
      <c r="H30" s="74"/>
      <c r="I30" s="74"/>
      <c r="J30" s="267" t="str">
        <f t="shared" si="1"/>
        <v/>
      </c>
      <c r="K30" s="74"/>
      <c r="L30" s="74"/>
      <c r="M30" s="270" t="str">
        <f t="shared" si="2"/>
        <v>芝麻-客服部</v>
      </c>
      <c r="N30" s="72" t="s">
        <v>389</v>
      </c>
      <c r="O30" s="72" t="s">
        <v>338</v>
      </c>
      <c r="P30" s="122" t="s">
        <v>314</v>
      </c>
      <c r="Q30" s="74"/>
      <c r="R30" s="74"/>
      <c r="S30" s="74"/>
      <c r="T30" s="74"/>
      <c r="AI30" s="259"/>
      <c r="AO30" s="123" t="s">
        <v>466</v>
      </c>
    </row>
    <row r="31" s="72" customFormat="1" customHeight="1" spans="6:41">
      <c r="F31" s="74"/>
      <c r="G31" s="267" t="str">
        <f t="shared" si="0"/>
        <v/>
      </c>
      <c r="H31" s="74"/>
      <c r="I31" s="74"/>
      <c r="J31" s="267" t="str">
        <f t="shared" si="1"/>
        <v/>
      </c>
      <c r="K31" s="74"/>
      <c r="L31" s="74"/>
      <c r="M31" s="270" t="str">
        <f t="shared" si="2"/>
        <v>芝麻-运维部</v>
      </c>
      <c r="N31" s="72" t="s">
        <v>389</v>
      </c>
      <c r="O31" s="72" t="s">
        <v>361</v>
      </c>
      <c r="P31" s="122" t="s">
        <v>314</v>
      </c>
      <c r="Q31" s="74"/>
      <c r="R31" s="74"/>
      <c r="S31" s="74"/>
      <c r="T31" s="74"/>
      <c r="AI31" s="259"/>
      <c r="AO31" s="123" t="s">
        <v>467</v>
      </c>
    </row>
    <row r="32" s="72" customFormat="1" customHeight="1" spans="6:41">
      <c r="F32" s="74"/>
      <c r="G32" s="267" t="str">
        <f t="shared" si="0"/>
        <v/>
      </c>
      <c r="H32" s="74"/>
      <c r="I32" s="74"/>
      <c r="J32" s="267" t="str">
        <f t="shared" si="1"/>
        <v/>
      </c>
      <c r="K32" s="74"/>
      <c r="L32" s="74"/>
      <c r="M32" s="270" t="str">
        <f t="shared" si="2"/>
        <v>芝麻-工程部</v>
      </c>
      <c r="N32" s="72" t="s">
        <v>389</v>
      </c>
      <c r="O32" s="72" t="s">
        <v>380</v>
      </c>
      <c r="P32" s="122" t="s">
        <v>314</v>
      </c>
      <c r="Q32" s="74"/>
      <c r="R32" s="74"/>
      <c r="S32" s="74"/>
      <c r="T32" s="74"/>
      <c r="AI32" s="259"/>
      <c r="AO32" s="123" t="s">
        <v>468</v>
      </c>
    </row>
    <row r="33" s="72" customFormat="1" customHeight="1" spans="6:41">
      <c r="F33" s="74"/>
      <c r="G33" s="267" t="str">
        <f t="shared" si="0"/>
        <v/>
      </c>
      <c r="H33" s="74"/>
      <c r="I33" s="74"/>
      <c r="J33" s="267" t="str">
        <f t="shared" si="1"/>
        <v/>
      </c>
      <c r="K33" s="74"/>
      <c r="L33" s="74"/>
      <c r="M33" s="270" t="str">
        <f t="shared" si="2"/>
        <v>芝麻-商贸部</v>
      </c>
      <c r="N33" s="72" t="s">
        <v>389</v>
      </c>
      <c r="O33" s="72" t="s">
        <v>394</v>
      </c>
      <c r="P33" s="122" t="s">
        <v>314</v>
      </c>
      <c r="Q33" s="74"/>
      <c r="R33" s="74"/>
      <c r="S33" s="74"/>
      <c r="T33" s="74"/>
      <c r="AI33" s="259"/>
      <c r="AO33" s="123" t="s">
        <v>469</v>
      </c>
    </row>
    <row r="34" s="72" customFormat="1" customHeight="1" spans="6:41">
      <c r="F34" s="74"/>
      <c r="G34" s="267" t="str">
        <f t="shared" si="0"/>
        <v/>
      </c>
      <c r="H34" s="74"/>
      <c r="I34" s="74"/>
      <c r="J34" s="267" t="str">
        <f t="shared" si="1"/>
        <v/>
      </c>
      <c r="K34" s="74"/>
      <c r="L34" s="74"/>
      <c r="M34" s="270" t="str">
        <f t="shared" si="2"/>
        <v>芝麻-信息部</v>
      </c>
      <c r="N34" s="72" t="s">
        <v>389</v>
      </c>
      <c r="O34" s="72" t="s">
        <v>404</v>
      </c>
      <c r="P34" s="122" t="s">
        <v>314</v>
      </c>
      <c r="Q34" s="74"/>
      <c r="R34" s="74"/>
      <c r="S34" s="74"/>
      <c r="T34" s="74"/>
      <c r="AI34" s="259"/>
      <c r="AO34" s="123" t="s">
        <v>470</v>
      </c>
    </row>
    <row r="35" s="72" customFormat="1" customHeight="1" spans="6:41">
      <c r="F35" s="74"/>
      <c r="G35" s="267" t="str">
        <f t="shared" si="0"/>
        <v/>
      </c>
      <c r="H35" s="74"/>
      <c r="I35" s="74"/>
      <c r="J35" s="267" t="str">
        <f t="shared" si="1"/>
        <v/>
      </c>
      <c r="K35" s="74"/>
      <c r="L35" s="74"/>
      <c r="M35" s="270" t="str">
        <f t="shared" si="2"/>
        <v>芝麻-综合部</v>
      </c>
      <c r="N35" s="72" t="s">
        <v>389</v>
      </c>
      <c r="O35" s="72" t="s">
        <v>413</v>
      </c>
      <c r="P35" s="122" t="s">
        <v>314</v>
      </c>
      <c r="Q35" s="74"/>
      <c r="R35" s="74"/>
      <c r="S35" s="74"/>
      <c r="T35" s="74"/>
      <c r="AI35" s="259"/>
      <c r="AO35" s="123" t="s">
        <v>471</v>
      </c>
    </row>
    <row r="36" s="72" customFormat="1" customHeight="1" spans="6:41">
      <c r="F36" s="74"/>
      <c r="G36" s="267" t="str">
        <f t="shared" si="0"/>
        <v/>
      </c>
      <c r="H36" s="74"/>
      <c r="I36" s="74"/>
      <c r="J36" s="267" t="str">
        <f t="shared" si="1"/>
        <v/>
      </c>
      <c r="K36" s="74"/>
      <c r="L36" s="74"/>
      <c r="M36" s="270" t="str">
        <f t="shared" si="2"/>
        <v>芝麻-财务部</v>
      </c>
      <c r="N36" s="72" t="s">
        <v>389</v>
      </c>
      <c r="O36" s="72" t="s">
        <v>290</v>
      </c>
      <c r="P36" s="122" t="s">
        <v>314</v>
      </c>
      <c r="Q36" s="74"/>
      <c r="R36" s="74"/>
      <c r="S36" s="74"/>
      <c r="T36" s="74"/>
      <c r="AI36" s="259"/>
      <c r="AO36" s="73" t="s">
        <v>472</v>
      </c>
    </row>
    <row r="37" s="72" customFormat="1" customHeight="1" spans="6:41">
      <c r="F37" s="74"/>
      <c r="G37" s="267" t="str">
        <f t="shared" si="0"/>
        <v/>
      </c>
      <c r="H37" s="74"/>
      <c r="I37" s="74"/>
      <c r="J37" s="267" t="str">
        <f t="shared" si="1"/>
        <v/>
      </c>
      <c r="K37" s="74"/>
      <c r="L37" s="74"/>
      <c r="M37" s="270" t="str">
        <f t="shared" si="2"/>
        <v>芝麻-总裁室</v>
      </c>
      <c r="N37" s="72" t="s">
        <v>389</v>
      </c>
      <c r="O37" s="72" t="s">
        <v>429</v>
      </c>
      <c r="P37" s="122" t="s">
        <v>314</v>
      </c>
      <c r="Q37" s="74"/>
      <c r="R37" s="74"/>
      <c r="S37" s="74"/>
      <c r="T37" s="74"/>
      <c r="AI37" s="259"/>
      <c r="AO37" s="73" t="s">
        <v>473</v>
      </c>
    </row>
    <row r="38" s="72" customFormat="1" customHeight="1" spans="6:41">
      <c r="F38" s="74"/>
      <c r="G38" s="267" t="str">
        <f t="shared" si="0"/>
        <v/>
      </c>
      <c r="H38" s="74"/>
      <c r="I38" s="74"/>
      <c r="J38" s="267" t="str">
        <f t="shared" si="1"/>
        <v/>
      </c>
      <c r="K38" s="74"/>
      <c r="L38" s="74"/>
      <c r="M38" s="270" t="str">
        <f t="shared" si="2"/>
        <v>沐海-销售部</v>
      </c>
      <c r="N38" s="72" t="s">
        <v>409</v>
      </c>
      <c r="O38" s="72" t="s">
        <v>313</v>
      </c>
      <c r="P38" s="122" t="s">
        <v>314</v>
      </c>
      <c r="Q38" s="74"/>
      <c r="R38" s="74"/>
      <c r="S38" s="74"/>
      <c r="T38" s="74"/>
      <c r="AI38" s="259"/>
      <c r="AO38" s="73" t="s">
        <v>474</v>
      </c>
    </row>
    <row r="39" s="72" customFormat="1" customHeight="1" spans="6:41">
      <c r="F39" s="74"/>
      <c r="G39" s="267" t="str">
        <f t="shared" si="0"/>
        <v/>
      </c>
      <c r="H39" s="74"/>
      <c r="I39" s="74"/>
      <c r="J39" s="267" t="str">
        <f t="shared" si="1"/>
        <v/>
      </c>
      <c r="K39" s="74"/>
      <c r="L39" s="74"/>
      <c r="M39" s="270" t="str">
        <f t="shared" si="2"/>
        <v>沐海-客服部</v>
      </c>
      <c r="N39" s="72" t="s">
        <v>409</v>
      </c>
      <c r="O39" s="72" t="s">
        <v>338</v>
      </c>
      <c r="P39" s="122" t="s">
        <v>314</v>
      </c>
      <c r="Q39" s="74"/>
      <c r="R39" s="74"/>
      <c r="S39" s="74"/>
      <c r="T39" s="74"/>
      <c r="AI39" s="259"/>
      <c r="AO39" s="74" t="s">
        <v>475</v>
      </c>
    </row>
    <row r="40" s="72" customFormat="1" customHeight="1" spans="6:41">
      <c r="F40" s="74"/>
      <c r="G40" s="267" t="str">
        <f t="shared" si="0"/>
        <v/>
      </c>
      <c r="H40" s="74"/>
      <c r="I40" s="74"/>
      <c r="J40" s="267" t="str">
        <f t="shared" si="1"/>
        <v/>
      </c>
      <c r="K40" s="74"/>
      <c r="L40" s="74"/>
      <c r="M40" s="270" t="str">
        <f t="shared" si="2"/>
        <v>沐海-运维部</v>
      </c>
      <c r="N40" s="72" t="s">
        <v>409</v>
      </c>
      <c r="O40" s="72" t="s">
        <v>361</v>
      </c>
      <c r="P40" s="122" t="s">
        <v>314</v>
      </c>
      <c r="Q40" s="74"/>
      <c r="R40" s="74"/>
      <c r="S40" s="74"/>
      <c r="T40" s="74"/>
      <c r="AI40" s="259"/>
      <c r="AO40" s="74" t="s">
        <v>476</v>
      </c>
    </row>
    <row r="41" s="72" customFormat="1" customHeight="1" spans="6:41">
      <c r="F41" s="74"/>
      <c r="G41" s="267" t="str">
        <f t="shared" si="0"/>
        <v/>
      </c>
      <c r="H41" s="74"/>
      <c r="I41" s="74"/>
      <c r="J41" s="267" t="str">
        <f t="shared" si="1"/>
        <v/>
      </c>
      <c r="K41" s="74"/>
      <c r="L41" s="74"/>
      <c r="M41" s="270" t="str">
        <f t="shared" si="2"/>
        <v>沐海-商贸部</v>
      </c>
      <c r="N41" s="72" t="s">
        <v>409</v>
      </c>
      <c r="O41" s="72" t="s">
        <v>394</v>
      </c>
      <c r="P41" s="122" t="s">
        <v>314</v>
      </c>
      <c r="Q41" s="74"/>
      <c r="R41" s="74"/>
      <c r="S41" s="74"/>
      <c r="T41" s="74"/>
      <c r="AI41" s="259"/>
      <c r="AO41" s="74" t="s">
        <v>477</v>
      </c>
    </row>
    <row r="42" s="72" customFormat="1" customHeight="1" spans="6:41">
      <c r="F42" s="74"/>
      <c r="G42" s="267" t="str">
        <f t="shared" si="0"/>
        <v/>
      </c>
      <c r="H42" s="74"/>
      <c r="I42" s="74"/>
      <c r="J42" s="267" t="str">
        <f t="shared" si="1"/>
        <v/>
      </c>
      <c r="K42" s="74"/>
      <c r="L42" s="74"/>
      <c r="M42" s="270" t="str">
        <f t="shared" si="2"/>
        <v>沐海-财务部</v>
      </c>
      <c r="N42" s="72" t="s">
        <v>409</v>
      </c>
      <c r="O42" s="72" t="s">
        <v>290</v>
      </c>
      <c r="P42" s="122" t="s">
        <v>314</v>
      </c>
      <c r="Q42" s="74"/>
      <c r="R42" s="74"/>
      <c r="S42" s="74"/>
      <c r="T42" s="74"/>
      <c r="AI42" s="259"/>
      <c r="AO42" s="74" t="s">
        <v>478</v>
      </c>
    </row>
    <row r="43" s="72" customFormat="1" customHeight="1" spans="6:41">
      <c r="F43" s="74"/>
      <c r="G43" s="267" t="str">
        <f t="shared" si="0"/>
        <v/>
      </c>
      <c r="H43" s="74"/>
      <c r="I43" s="74"/>
      <c r="J43" s="267" t="str">
        <f t="shared" si="1"/>
        <v/>
      </c>
      <c r="K43" s="74"/>
      <c r="L43" s="74"/>
      <c r="M43" s="270" t="str">
        <f t="shared" si="2"/>
        <v>峻林-销售部</v>
      </c>
      <c r="N43" s="72" t="s">
        <v>418</v>
      </c>
      <c r="O43" s="72" t="s">
        <v>313</v>
      </c>
      <c r="P43" s="122" t="s">
        <v>314</v>
      </c>
      <c r="Q43" s="74"/>
      <c r="R43" s="74"/>
      <c r="S43" s="74"/>
      <c r="T43" s="74"/>
      <c r="AI43" s="259"/>
      <c r="AO43" s="74" t="s">
        <v>479</v>
      </c>
    </row>
    <row r="44" s="72" customFormat="1" customHeight="1" spans="6:41">
      <c r="F44" s="74"/>
      <c r="G44" s="267" t="str">
        <f t="shared" si="0"/>
        <v/>
      </c>
      <c r="H44" s="74"/>
      <c r="I44" s="74"/>
      <c r="J44" s="267" t="str">
        <f t="shared" si="1"/>
        <v/>
      </c>
      <c r="K44" s="74"/>
      <c r="L44" s="74"/>
      <c r="M44" s="270" t="str">
        <f t="shared" si="2"/>
        <v>峻林-客服部</v>
      </c>
      <c r="N44" s="72" t="s">
        <v>418</v>
      </c>
      <c r="O44" s="72" t="s">
        <v>338</v>
      </c>
      <c r="P44" s="122" t="s">
        <v>314</v>
      </c>
      <c r="Q44" s="74"/>
      <c r="R44" s="74"/>
      <c r="S44" s="74"/>
      <c r="T44" s="74"/>
      <c r="AI44" s="259"/>
      <c r="AO44" s="74"/>
    </row>
    <row r="45" s="72" customFormat="1" customHeight="1" spans="6:41">
      <c r="F45" s="74"/>
      <c r="G45" s="267" t="str">
        <f t="shared" si="0"/>
        <v/>
      </c>
      <c r="H45" s="74"/>
      <c r="I45" s="74"/>
      <c r="J45" s="267" t="str">
        <f t="shared" si="1"/>
        <v/>
      </c>
      <c r="K45" s="74"/>
      <c r="L45" s="74"/>
      <c r="M45" s="270" t="str">
        <f t="shared" si="2"/>
        <v>峻林-运维部</v>
      </c>
      <c r="N45" s="72" t="s">
        <v>418</v>
      </c>
      <c r="O45" s="72" t="s">
        <v>361</v>
      </c>
      <c r="P45" s="122" t="s">
        <v>314</v>
      </c>
      <c r="Q45" s="74"/>
      <c r="R45" s="74"/>
      <c r="S45" s="74"/>
      <c r="T45" s="74"/>
      <c r="AI45" s="259"/>
      <c r="AO45" s="74"/>
    </row>
    <row r="46" s="72" customFormat="1" customHeight="1" spans="6:41">
      <c r="F46" s="74"/>
      <c r="G46" s="267" t="str">
        <f t="shared" si="0"/>
        <v/>
      </c>
      <c r="H46" s="74"/>
      <c r="I46" s="74"/>
      <c r="J46" s="267" t="str">
        <f t="shared" si="1"/>
        <v/>
      </c>
      <c r="K46" s="74"/>
      <c r="L46" s="74"/>
      <c r="M46" s="270" t="str">
        <f t="shared" si="2"/>
        <v>峻林-商贸部</v>
      </c>
      <c r="N46" s="72" t="s">
        <v>418</v>
      </c>
      <c r="O46" s="72" t="s">
        <v>394</v>
      </c>
      <c r="P46" s="122" t="s">
        <v>314</v>
      </c>
      <c r="Q46" s="74"/>
      <c r="R46" s="74"/>
      <c r="S46" s="74"/>
      <c r="T46" s="74"/>
      <c r="AI46" s="259"/>
      <c r="AO46" s="74"/>
    </row>
    <row r="47" s="72" customFormat="1" customHeight="1" spans="6:41">
      <c r="F47" s="74"/>
      <c r="G47" s="267" t="str">
        <f t="shared" si="0"/>
        <v/>
      </c>
      <c r="H47" s="74"/>
      <c r="I47" s="74"/>
      <c r="J47" s="267" t="str">
        <f t="shared" si="1"/>
        <v/>
      </c>
      <c r="K47" s="74"/>
      <c r="L47" s="74"/>
      <c r="M47" s="270" t="str">
        <f t="shared" si="2"/>
        <v>峻林-财务部</v>
      </c>
      <c r="N47" s="72" t="s">
        <v>418</v>
      </c>
      <c r="O47" s="72" t="s">
        <v>290</v>
      </c>
      <c r="P47" s="122" t="s">
        <v>314</v>
      </c>
      <c r="Q47" s="74"/>
      <c r="R47" s="74"/>
      <c r="S47" s="74"/>
      <c r="T47" s="74"/>
      <c r="AI47" s="259"/>
      <c r="AO47" s="74"/>
    </row>
    <row r="48" s="72" customFormat="1" customHeight="1" spans="6:41">
      <c r="F48" s="74"/>
      <c r="G48" s="267" t="str">
        <f t="shared" si="0"/>
        <v/>
      </c>
      <c r="H48" s="74"/>
      <c r="I48" s="74"/>
      <c r="J48" s="267" t="str">
        <f t="shared" si="1"/>
        <v/>
      </c>
      <c r="K48" s="74"/>
      <c r="L48" s="74"/>
      <c r="M48" s="270" t="str">
        <f t="shared" si="2"/>
        <v>能环-收费部</v>
      </c>
      <c r="N48" s="72" t="s">
        <v>220</v>
      </c>
      <c r="O48" s="72" t="s">
        <v>480</v>
      </c>
      <c r="P48" s="122" t="s">
        <v>314</v>
      </c>
      <c r="Q48" s="74"/>
      <c r="R48" s="74"/>
      <c r="S48" s="74"/>
      <c r="T48" s="74"/>
      <c r="AI48" s="259"/>
      <c r="AO48" s="74"/>
    </row>
    <row r="49" s="72" customFormat="1" customHeight="1" spans="6:41">
      <c r="F49" s="74"/>
      <c r="G49" s="267" t="str">
        <f t="shared" si="0"/>
        <v/>
      </c>
      <c r="H49" s="74"/>
      <c r="I49" s="74"/>
      <c r="J49" s="267" t="str">
        <f t="shared" si="1"/>
        <v/>
      </c>
      <c r="K49" s="74"/>
      <c r="L49" s="74"/>
      <c r="M49" s="270" t="str">
        <f t="shared" si="2"/>
        <v>冷暖-收费部</v>
      </c>
      <c r="N49" s="72" t="s">
        <v>356</v>
      </c>
      <c r="O49" s="72" t="s">
        <v>480</v>
      </c>
      <c r="P49" s="122" t="s">
        <v>314</v>
      </c>
      <c r="Q49" s="74"/>
      <c r="R49" s="74"/>
      <c r="S49" s="74"/>
      <c r="T49" s="74"/>
      <c r="AI49" s="259"/>
      <c r="AO49" s="74"/>
    </row>
    <row r="50" s="72" customFormat="1" customHeight="1" spans="6:41">
      <c r="F50" s="74"/>
      <c r="G50" s="267" t="str">
        <f t="shared" si="0"/>
        <v/>
      </c>
      <c r="H50" s="74"/>
      <c r="I50" s="74"/>
      <c r="J50" s="267" t="str">
        <f t="shared" si="1"/>
        <v/>
      </c>
      <c r="K50" s="74"/>
      <c r="L50" s="74"/>
      <c r="M50" s="270" t="str">
        <f t="shared" si="2"/>
        <v>荣辉-收费部</v>
      </c>
      <c r="N50" s="72" t="s">
        <v>374</v>
      </c>
      <c r="O50" s="72" t="s">
        <v>480</v>
      </c>
      <c r="P50" s="122" t="s">
        <v>314</v>
      </c>
      <c r="Q50" s="74"/>
      <c r="R50" s="74"/>
      <c r="S50" s="74"/>
      <c r="T50" s="74"/>
      <c r="AI50" s="259"/>
      <c r="AO50" s="74"/>
    </row>
    <row r="51" s="72" customFormat="1" customHeight="1" spans="6:41">
      <c r="F51" s="74"/>
      <c r="G51" s="267" t="str">
        <f t="shared" si="0"/>
        <v/>
      </c>
      <c r="H51" s="74"/>
      <c r="I51" s="74"/>
      <c r="J51" s="267" t="str">
        <f t="shared" si="1"/>
        <v/>
      </c>
      <c r="K51" s="74"/>
      <c r="L51" s="74"/>
      <c r="M51" s="270" t="s">
        <v>481</v>
      </c>
      <c r="N51" s="72" t="s">
        <v>305</v>
      </c>
      <c r="O51" s="72" t="s">
        <v>429</v>
      </c>
      <c r="P51" s="122" t="s">
        <v>314</v>
      </c>
      <c r="Q51" s="74"/>
      <c r="R51" s="74"/>
      <c r="S51" s="74"/>
      <c r="T51" s="74"/>
      <c r="AI51" s="259"/>
      <c r="AO51" s="74"/>
    </row>
    <row r="52" s="72" customFormat="1" customHeight="1" spans="6:41">
      <c r="F52" s="74"/>
      <c r="G52" s="267" t="str">
        <f t="shared" si="0"/>
        <v/>
      </c>
      <c r="H52" s="74"/>
      <c r="I52" s="74"/>
      <c r="J52" s="267" t="str">
        <f t="shared" si="1"/>
        <v/>
      </c>
      <c r="K52" s="74"/>
      <c r="L52" s="74"/>
      <c r="M52" s="270" t="str">
        <f t="shared" ref="M52:M115" si="3">IF(P52="","",_xlfn.TEXTJOIN("-",TRUE,N52,O52))</f>
        <v/>
      </c>
      <c r="P52" s="122"/>
      <c r="Q52" s="74"/>
      <c r="R52" s="74"/>
      <c r="S52" s="74"/>
      <c r="T52" s="74"/>
      <c r="AI52" s="259"/>
      <c r="AO52" s="74"/>
    </row>
    <row r="53" s="72" customFormat="1" customHeight="1" spans="6:41">
      <c r="F53" s="74"/>
      <c r="G53" s="267" t="str">
        <f t="shared" si="0"/>
        <v/>
      </c>
      <c r="H53" s="74"/>
      <c r="I53" s="74"/>
      <c r="J53" s="267" t="str">
        <f t="shared" si="1"/>
        <v/>
      </c>
      <c r="K53" s="74"/>
      <c r="L53" s="74"/>
      <c r="M53" s="270" t="str">
        <f t="shared" si="3"/>
        <v/>
      </c>
      <c r="P53" s="122"/>
      <c r="Q53" s="74"/>
      <c r="R53" s="74"/>
      <c r="S53" s="74"/>
      <c r="T53" s="74"/>
      <c r="AI53" s="259"/>
      <c r="AO53" s="74"/>
    </row>
    <row r="54" s="72" customFormat="1" customHeight="1" spans="6:41">
      <c r="F54" s="74"/>
      <c r="G54" s="267" t="str">
        <f t="shared" si="0"/>
        <v/>
      </c>
      <c r="H54" s="74"/>
      <c r="I54" s="74"/>
      <c r="J54" s="267" t="str">
        <f t="shared" si="1"/>
        <v/>
      </c>
      <c r="K54" s="74"/>
      <c r="L54" s="74"/>
      <c r="M54" s="270" t="str">
        <f t="shared" si="3"/>
        <v/>
      </c>
      <c r="P54" s="122"/>
      <c r="Q54" s="74"/>
      <c r="R54" s="74"/>
      <c r="S54" s="74"/>
      <c r="T54" s="74"/>
      <c r="AI54" s="259"/>
      <c r="AO54" s="74"/>
    </row>
    <row r="55" s="72" customFormat="1" customHeight="1" spans="6:41">
      <c r="F55" s="74"/>
      <c r="G55" s="267" t="str">
        <f t="shared" si="0"/>
        <v/>
      </c>
      <c r="H55" s="74"/>
      <c r="I55" s="74"/>
      <c r="J55" s="267" t="str">
        <f t="shared" si="1"/>
        <v/>
      </c>
      <c r="K55" s="74"/>
      <c r="L55" s="74"/>
      <c r="M55" s="270" t="str">
        <f t="shared" si="3"/>
        <v/>
      </c>
      <c r="P55" s="122"/>
      <c r="Q55" s="74"/>
      <c r="R55" s="74"/>
      <c r="S55" s="74"/>
      <c r="T55" s="74"/>
      <c r="AI55" s="259"/>
      <c r="AO55" s="74"/>
    </row>
    <row r="56" s="72" customFormat="1" customHeight="1" spans="6:41">
      <c r="F56" s="74"/>
      <c r="G56" s="267" t="str">
        <f t="shared" si="0"/>
        <v/>
      </c>
      <c r="H56" s="74"/>
      <c r="I56" s="74"/>
      <c r="J56" s="267" t="str">
        <f t="shared" si="1"/>
        <v/>
      </c>
      <c r="K56" s="74"/>
      <c r="L56" s="74"/>
      <c r="M56" s="270" t="str">
        <f t="shared" si="3"/>
        <v/>
      </c>
      <c r="P56" s="122"/>
      <c r="Q56" s="74"/>
      <c r="R56" s="74"/>
      <c r="S56" s="74"/>
      <c r="T56" s="74"/>
      <c r="AI56" s="259"/>
      <c r="AO56" s="74"/>
    </row>
    <row r="57" s="72" customFormat="1" customHeight="1" spans="6:41">
      <c r="F57" s="74"/>
      <c r="G57" s="267" t="str">
        <f t="shared" si="0"/>
        <v/>
      </c>
      <c r="H57" s="74"/>
      <c r="I57" s="74"/>
      <c r="J57" s="267" t="str">
        <f t="shared" si="1"/>
        <v/>
      </c>
      <c r="K57" s="74"/>
      <c r="L57" s="74"/>
      <c r="M57" s="270" t="str">
        <f t="shared" si="3"/>
        <v/>
      </c>
      <c r="P57" s="122"/>
      <c r="Q57" s="74"/>
      <c r="R57" s="74"/>
      <c r="S57" s="74"/>
      <c r="T57" s="74"/>
      <c r="AI57" s="259"/>
      <c r="AO57" s="74"/>
    </row>
    <row r="58" s="72" customFormat="1" customHeight="1" spans="6:41">
      <c r="F58" s="74"/>
      <c r="G58" s="267" t="str">
        <f t="shared" si="0"/>
        <v/>
      </c>
      <c r="H58" s="74"/>
      <c r="I58" s="74"/>
      <c r="J58" s="267" t="str">
        <f t="shared" si="1"/>
        <v/>
      </c>
      <c r="K58" s="74"/>
      <c r="L58" s="74"/>
      <c r="M58" s="270" t="str">
        <f t="shared" si="3"/>
        <v/>
      </c>
      <c r="P58" s="122"/>
      <c r="Q58" s="74"/>
      <c r="R58" s="74"/>
      <c r="S58" s="74"/>
      <c r="T58" s="74"/>
      <c r="AI58" s="259"/>
      <c r="AO58" s="74"/>
    </row>
    <row r="59" s="72" customFormat="1" customHeight="1" spans="6:41">
      <c r="F59" s="74"/>
      <c r="G59" s="267" t="str">
        <f t="shared" si="0"/>
        <v/>
      </c>
      <c r="H59" s="74"/>
      <c r="I59" s="74"/>
      <c r="J59" s="267" t="str">
        <f t="shared" si="1"/>
        <v/>
      </c>
      <c r="K59" s="74"/>
      <c r="L59" s="74"/>
      <c r="M59" s="270" t="str">
        <f t="shared" si="3"/>
        <v/>
      </c>
      <c r="P59" s="122"/>
      <c r="Q59" s="74"/>
      <c r="R59" s="74"/>
      <c r="S59" s="74"/>
      <c r="T59" s="74"/>
      <c r="AI59" s="259"/>
      <c r="AO59" s="74"/>
    </row>
    <row r="60" s="72" customFormat="1" customHeight="1" spans="6:41">
      <c r="F60" s="74"/>
      <c r="G60" s="267" t="str">
        <f t="shared" si="0"/>
        <v/>
      </c>
      <c r="H60" s="74"/>
      <c r="I60" s="74"/>
      <c r="J60" s="267" t="str">
        <f t="shared" si="1"/>
        <v/>
      </c>
      <c r="K60" s="74"/>
      <c r="L60" s="74"/>
      <c r="M60" s="270" t="str">
        <f t="shared" si="3"/>
        <v/>
      </c>
      <c r="P60" s="122"/>
      <c r="Q60" s="74"/>
      <c r="R60" s="74"/>
      <c r="S60" s="74"/>
      <c r="T60" s="74"/>
      <c r="AI60" s="259"/>
      <c r="AO60" s="74"/>
    </row>
    <row r="61" s="72" customFormat="1" customHeight="1" spans="6:41">
      <c r="F61" s="74"/>
      <c r="G61" s="267" t="str">
        <f t="shared" si="0"/>
        <v/>
      </c>
      <c r="H61" s="74"/>
      <c r="I61" s="74"/>
      <c r="J61" s="267" t="str">
        <f t="shared" si="1"/>
        <v/>
      </c>
      <c r="K61" s="74"/>
      <c r="L61" s="74"/>
      <c r="M61" s="270" t="str">
        <f t="shared" si="3"/>
        <v/>
      </c>
      <c r="P61" s="122"/>
      <c r="Q61" s="74"/>
      <c r="R61" s="74"/>
      <c r="S61" s="74"/>
      <c r="T61" s="74"/>
      <c r="AI61" s="259"/>
      <c r="AO61" s="74"/>
    </row>
    <row r="62" s="72" customFormat="1" customHeight="1" spans="6:41">
      <c r="F62" s="74"/>
      <c r="G62" s="267" t="str">
        <f t="shared" si="0"/>
        <v/>
      </c>
      <c r="H62" s="74"/>
      <c r="I62" s="74"/>
      <c r="J62" s="267" t="str">
        <f t="shared" si="1"/>
        <v/>
      </c>
      <c r="K62" s="74"/>
      <c r="L62" s="74"/>
      <c r="M62" s="270" t="str">
        <f t="shared" si="3"/>
        <v/>
      </c>
      <c r="P62" s="122"/>
      <c r="Q62" s="74"/>
      <c r="R62" s="74"/>
      <c r="S62" s="74"/>
      <c r="T62" s="74"/>
      <c r="AI62" s="259"/>
      <c r="AO62" s="74"/>
    </row>
    <row r="63" s="72" customFormat="1" customHeight="1" spans="6:41">
      <c r="F63" s="74"/>
      <c r="G63" s="267" t="str">
        <f t="shared" si="0"/>
        <v/>
      </c>
      <c r="H63" s="74"/>
      <c r="I63" s="74"/>
      <c r="J63" s="267" t="str">
        <f t="shared" si="1"/>
        <v/>
      </c>
      <c r="K63" s="74"/>
      <c r="L63" s="74"/>
      <c r="M63" s="270" t="str">
        <f t="shared" si="3"/>
        <v/>
      </c>
      <c r="P63" s="122"/>
      <c r="Q63" s="74"/>
      <c r="R63" s="74"/>
      <c r="S63" s="74"/>
      <c r="T63" s="74"/>
      <c r="AI63" s="259"/>
      <c r="AO63" s="74"/>
    </row>
    <row r="64" s="72" customFormat="1" customHeight="1" spans="6:41">
      <c r="F64" s="74"/>
      <c r="G64" s="267" t="str">
        <f t="shared" si="0"/>
        <v/>
      </c>
      <c r="H64" s="74"/>
      <c r="I64" s="74"/>
      <c r="J64" s="267" t="str">
        <f t="shared" si="1"/>
        <v/>
      </c>
      <c r="K64" s="74"/>
      <c r="L64" s="74"/>
      <c r="M64" s="270" t="str">
        <f t="shared" si="3"/>
        <v/>
      </c>
      <c r="P64" s="122"/>
      <c r="Q64" s="74"/>
      <c r="R64" s="74"/>
      <c r="S64" s="74"/>
      <c r="T64" s="74"/>
      <c r="AI64" s="259"/>
      <c r="AO64" s="74"/>
    </row>
    <row r="65" s="72" customFormat="1" customHeight="1" spans="6:41">
      <c r="F65" s="74"/>
      <c r="G65" s="267" t="str">
        <f t="shared" si="0"/>
        <v/>
      </c>
      <c r="H65" s="74"/>
      <c r="I65" s="74"/>
      <c r="J65" s="267" t="str">
        <f t="shared" si="1"/>
        <v/>
      </c>
      <c r="K65" s="74"/>
      <c r="L65" s="74"/>
      <c r="M65" s="270" t="str">
        <f t="shared" si="3"/>
        <v/>
      </c>
      <c r="O65" s="122"/>
      <c r="P65" s="122"/>
      <c r="Q65" s="74"/>
      <c r="R65" s="74"/>
      <c r="S65" s="74"/>
      <c r="T65" s="74"/>
      <c r="AI65" s="259"/>
      <c r="AO65" s="74"/>
    </row>
    <row r="66" s="72" customFormat="1" customHeight="1" spans="6:41">
      <c r="F66" s="74"/>
      <c r="G66" s="267" t="str">
        <f t="shared" ref="G66:G129" si="4">IF(H66="","",IF(H66=I66,H66,_xlfn.CONCAT(H66,"-",I66)))</f>
        <v/>
      </c>
      <c r="H66" s="74"/>
      <c r="I66" s="74"/>
      <c r="J66" s="267" t="str">
        <f t="shared" ref="J66:J101" si="5">IF(K66="","",IF(K66=L66,K66,_xlfn.CONCAT(K66,"-",L66)))</f>
        <v/>
      </c>
      <c r="K66" s="74"/>
      <c r="L66" s="74"/>
      <c r="M66" s="270" t="str">
        <f t="shared" si="3"/>
        <v/>
      </c>
      <c r="O66" s="122"/>
      <c r="P66" s="122"/>
      <c r="Q66" s="74"/>
      <c r="R66" s="74"/>
      <c r="S66" s="74"/>
      <c r="T66" s="74"/>
      <c r="AI66" s="259"/>
      <c r="AO66" s="74"/>
    </row>
    <row r="67" s="72" customFormat="1" customHeight="1" spans="6:41">
      <c r="F67" s="74"/>
      <c r="G67" s="267" t="str">
        <f t="shared" si="4"/>
        <v/>
      </c>
      <c r="H67" s="74"/>
      <c r="I67" s="74"/>
      <c r="J67" s="267" t="str">
        <f t="shared" si="5"/>
        <v/>
      </c>
      <c r="K67" s="74"/>
      <c r="L67" s="74"/>
      <c r="M67" s="270" t="str">
        <f t="shared" si="3"/>
        <v/>
      </c>
      <c r="O67" s="122"/>
      <c r="P67" s="122"/>
      <c r="Q67" s="74"/>
      <c r="R67" s="74"/>
      <c r="S67" s="74"/>
      <c r="T67" s="74"/>
      <c r="AI67" s="259"/>
      <c r="AO67" s="74"/>
    </row>
    <row r="68" s="72" customFormat="1" customHeight="1" spans="6:41">
      <c r="F68" s="74"/>
      <c r="G68" s="267" t="str">
        <f t="shared" si="4"/>
        <v/>
      </c>
      <c r="H68" s="74"/>
      <c r="I68" s="74"/>
      <c r="J68" s="267" t="str">
        <f t="shared" si="5"/>
        <v/>
      </c>
      <c r="K68" s="74"/>
      <c r="L68" s="74"/>
      <c r="M68" s="270" t="str">
        <f t="shared" si="3"/>
        <v/>
      </c>
      <c r="O68" s="122"/>
      <c r="P68" s="122"/>
      <c r="Q68" s="74"/>
      <c r="R68" s="74"/>
      <c r="S68" s="74"/>
      <c r="T68" s="74"/>
      <c r="AI68" s="259"/>
      <c r="AO68" s="74"/>
    </row>
    <row r="69" s="72" customFormat="1" customHeight="1" spans="6:41">
      <c r="F69" s="74"/>
      <c r="G69" s="267" t="str">
        <f t="shared" si="4"/>
        <v/>
      </c>
      <c r="H69" s="74"/>
      <c r="I69" s="74"/>
      <c r="J69" s="267" t="str">
        <f t="shared" si="5"/>
        <v/>
      </c>
      <c r="K69" s="74"/>
      <c r="L69" s="74"/>
      <c r="M69" s="270" t="str">
        <f t="shared" si="3"/>
        <v/>
      </c>
      <c r="O69" s="122"/>
      <c r="P69" s="122"/>
      <c r="Q69" s="74"/>
      <c r="R69" s="74"/>
      <c r="S69" s="74"/>
      <c r="T69" s="74"/>
      <c r="AI69" s="259"/>
      <c r="AO69" s="74"/>
    </row>
    <row r="70" s="72" customFormat="1" customHeight="1" spans="6:41">
      <c r="F70" s="74"/>
      <c r="G70" s="267" t="str">
        <f t="shared" si="4"/>
        <v/>
      </c>
      <c r="H70" s="74"/>
      <c r="I70" s="74"/>
      <c r="J70" s="267" t="str">
        <f t="shared" si="5"/>
        <v/>
      </c>
      <c r="K70" s="74"/>
      <c r="L70" s="74"/>
      <c r="M70" s="270" t="str">
        <f t="shared" si="3"/>
        <v/>
      </c>
      <c r="O70" s="122"/>
      <c r="P70" s="122"/>
      <c r="Q70" s="74"/>
      <c r="R70" s="74"/>
      <c r="S70" s="74"/>
      <c r="T70" s="74"/>
      <c r="AI70" s="259"/>
      <c r="AO70" s="74"/>
    </row>
    <row r="71" s="72" customFormat="1" customHeight="1" spans="6:41">
      <c r="F71" s="74"/>
      <c r="G71" s="267" t="str">
        <f t="shared" si="4"/>
        <v/>
      </c>
      <c r="H71" s="74"/>
      <c r="I71" s="74"/>
      <c r="J71" s="267" t="str">
        <f t="shared" si="5"/>
        <v/>
      </c>
      <c r="K71" s="74"/>
      <c r="L71" s="74"/>
      <c r="M71" s="270" t="str">
        <f t="shared" si="3"/>
        <v/>
      </c>
      <c r="O71" s="122"/>
      <c r="P71" s="122"/>
      <c r="Q71" s="74"/>
      <c r="R71" s="74"/>
      <c r="S71" s="74"/>
      <c r="T71" s="74"/>
      <c r="AI71" s="259"/>
      <c r="AO71" s="74"/>
    </row>
    <row r="72" s="72" customFormat="1" customHeight="1" spans="6:41">
      <c r="F72" s="74"/>
      <c r="G72" s="267" t="str">
        <f t="shared" si="4"/>
        <v/>
      </c>
      <c r="H72" s="74"/>
      <c r="I72" s="74"/>
      <c r="J72" s="267" t="str">
        <f t="shared" si="5"/>
        <v/>
      </c>
      <c r="K72" s="74"/>
      <c r="L72" s="74"/>
      <c r="M72" s="270" t="str">
        <f t="shared" si="3"/>
        <v/>
      </c>
      <c r="O72" s="122"/>
      <c r="P72" s="122"/>
      <c r="Q72" s="74"/>
      <c r="R72" s="74"/>
      <c r="S72" s="74"/>
      <c r="T72" s="74"/>
      <c r="AI72" s="259"/>
      <c r="AO72" s="74"/>
    </row>
    <row r="73" s="72" customFormat="1" customHeight="1" spans="6:41">
      <c r="F73" s="74"/>
      <c r="G73" s="267" t="str">
        <f t="shared" si="4"/>
        <v/>
      </c>
      <c r="H73" s="74"/>
      <c r="I73" s="74"/>
      <c r="J73" s="267" t="str">
        <f t="shared" si="5"/>
        <v/>
      </c>
      <c r="K73" s="74"/>
      <c r="L73" s="74"/>
      <c r="M73" s="270" t="str">
        <f t="shared" si="3"/>
        <v/>
      </c>
      <c r="O73" s="122"/>
      <c r="P73" s="122"/>
      <c r="Q73" s="74"/>
      <c r="R73" s="74"/>
      <c r="S73" s="74"/>
      <c r="T73" s="74"/>
      <c r="AI73" s="259"/>
      <c r="AO73" s="74"/>
    </row>
    <row r="74" s="72" customFormat="1" customHeight="1" spans="6:41">
      <c r="F74" s="74"/>
      <c r="G74" s="267" t="str">
        <f t="shared" si="4"/>
        <v/>
      </c>
      <c r="H74" s="74"/>
      <c r="I74" s="74"/>
      <c r="J74" s="267" t="str">
        <f t="shared" si="5"/>
        <v/>
      </c>
      <c r="K74" s="74"/>
      <c r="L74" s="74"/>
      <c r="M74" s="270" t="str">
        <f t="shared" si="3"/>
        <v/>
      </c>
      <c r="P74" s="122"/>
      <c r="Q74" s="74"/>
      <c r="R74" s="74"/>
      <c r="S74" s="74"/>
      <c r="T74" s="74"/>
      <c r="AI74" s="259"/>
      <c r="AO74" s="74"/>
    </row>
    <row r="75" s="72" customFormat="1" customHeight="1" spans="6:41">
      <c r="F75" s="74"/>
      <c r="G75" s="267" t="str">
        <f t="shared" si="4"/>
        <v/>
      </c>
      <c r="H75" s="74"/>
      <c r="I75" s="74"/>
      <c r="J75" s="267" t="str">
        <f t="shared" si="5"/>
        <v/>
      </c>
      <c r="K75" s="74"/>
      <c r="L75" s="74"/>
      <c r="M75" s="270" t="str">
        <f t="shared" si="3"/>
        <v/>
      </c>
      <c r="P75" s="122"/>
      <c r="Q75" s="74"/>
      <c r="R75" s="74"/>
      <c r="S75" s="74"/>
      <c r="T75" s="74"/>
      <c r="AI75" s="259"/>
      <c r="AO75" s="74"/>
    </row>
    <row r="76" s="72" customFormat="1" customHeight="1" spans="6:41">
      <c r="F76" s="74"/>
      <c r="G76" s="267" t="str">
        <f t="shared" si="4"/>
        <v/>
      </c>
      <c r="H76" s="74"/>
      <c r="I76" s="74"/>
      <c r="J76" s="267" t="str">
        <f t="shared" si="5"/>
        <v/>
      </c>
      <c r="K76" s="74"/>
      <c r="L76" s="74"/>
      <c r="M76" s="270" t="str">
        <f t="shared" si="3"/>
        <v/>
      </c>
      <c r="P76" s="122"/>
      <c r="Q76" s="74"/>
      <c r="R76" s="74"/>
      <c r="S76" s="74"/>
      <c r="T76" s="74"/>
      <c r="AI76" s="259"/>
      <c r="AO76" s="74"/>
    </row>
    <row r="77" s="72" customFormat="1" customHeight="1" spans="6:41">
      <c r="F77" s="74"/>
      <c r="G77" s="267" t="str">
        <f t="shared" si="4"/>
        <v/>
      </c>
      <c r="H77" s="74"/>
      <c r="I77" s="74"/>
      <c r="J77" s="267" t="str">
        <f t="shared" si="5"/>
        <v/>
      </c>
      <c r="K77" s="74"/>
      <c r="L77" s="74"/>
      <c r="M77" s="270" t="str">
        <f t="shared" si="3"/>
        <v/>
      </c>
      <c r="P77" s="122"/>
      <c r="Q77" s="74"/>
      <c r="R77" s="74"/>
      <c r="S77" s="74"/>
      <c r="T77" s="74"/>
      <c r="AI77" s="259"/>
      <c r="AO77" s="74"/>
    </row>
    <row r="78" s="72" customFormat="1" customHeight="1" spans="6:41">
      <c r="F78" s="74"/>
      <c r="G78" s="267" t="str">
        <f t="shared" si="4"/>
        <v/>
      </c>
      <c r="H78" s="74"/>
      <c r="I78" s="74"/>
      <c r="J78" s="267" t="str">
        <f t="shared" si="5"/>
        <v/>
      </c>
      <c r="K78" s="74"/>
      <c r="L78" s="74"/>
      <c r="M78" s="270" t="str">
        <f t="shared" si="3"/>
        <v/>
      </c>
      <c r="P78" s="122"/>
      <c r="Q78" s="74"/>
      <c r="R78" s="74"/>
      <c r="S78" s="74"/>
      <c r="T78" s="74"/>
      <c r="AI78" s="259"/>
      <c r="AO78" s="74"/>
    </row>
    <row r="79" s="72" customFormat="1" customHeight="1" spans="6:41">
      <c r="F79" s="74"/>
      <c r="G79" s="267" t="str">
        <f t="shared" si="4"/>
        <v/>
      </c>
      <c r="H79" s="74"/>
      <c r="I79" s="74"/>
      <c r="J79" s="267" t="str">
        <f t="shared" si="5"/>
        <v/>
      </c>
      <c r="K79" s="74"/>
      <c r="L79" s="74"/>
      <c r="M79" s="270" t="str">
        <f t="shared" si="3"/>
        <v/>
      </c>
      <c r="P79" s="122"/>
      <c r="Q79" s="74"/>
      <c r="R79" s="74"/>
      <c r="S79" s="74"/>
      <c r="T79" s="74"/>
      <c r="AI79" s="259"/>
      <c r="AO79" s="74"/>
    </row>
    <row r="80" s="72" customFormat="1" customHeight="1" spans="6:41">
      <c r="F80" s="74"/>
      <c r="G80" s="267" t="str">
        <f t="shared" si="4"/>
        <v/>
      </c>
      <c r="H80" s="74"/>
      <c r="I80" s="74"/>
      <c r="J80" s="267" t="str">
        <f t="shared" si="5"/>
        <v/>
      </c>
      <c r="K80" s="74"/>
      <c r="L80" s="74"/>
      <c r="M80" s="270" t="str">
        <f t="shared" si="3"/>
        <v/>
      </c>
      <c r="P80" s="122"/>
      <c r="Q80" s="74"/>
      <c r="R80" s="74"/>
      <c r="S80" s="74"/>
      <c r="T80" s="74"/>
      <c r="AI80" s="259"/>
      <c r="AO80" s="74"/>
    </row>
    <row r="81" s="72" customFormat="1" customHeight="1" spans="6:41">
      <c r="F81" s="74"/>
      <c r="G81" s="267" t="str">
        <f t="shared" si="4"/>
        <v/>
      </c>
      <c r="H81" s="74"/>
      <c r="I81" s="74"/>
      <c r="J81" s="267" t="str">
        <f t="shared" si="5"/>
        <v/>
      </c>
      <c r="K81" s="74"/>
      <c r="L81" s="74"/>
      <c r="M81" s="270" t="str">
        <f t="shared" si="3"/>
        <v/>
      </c>
      <c r="P81" s="122"/>
      <c r="Q81" s="74"/>
      <c r="R81" s="74"/>
      <c r="S81" s="74"/>
      <c r="T81" s="74"/>
      <c r="AI81" s="259"/>
      <c r="AO81" s="74"/>
    </row>
    <row r="82" s="72" customFormat="1" customHeight="1" spans="6:41">
      <c r="F82" s="74"/>
      <c r="G82" s="267" t="str">
        <f t="shared" si="4"/>
        <v/>
      </c>
      <c r="H82" s="74"/>
      <c r="I82" s="74"/>
      <c r="J82" s="267" t="str">
        <f t="shared" si="5"/>
        <v/>
      </c>
      <c r="K82" s="74"/>
      <c r="L82" s="74"/>
      <c r="M82" s="270" t="str">
        <f t="shared" si="3"/>
        <v/>
      </c>
      <c r="P82" s="122"/>
      <c r="Q82" s="74"/>
      <c r="R82" s="74"/>
      <c r="S82" s="74"/>
      <c r="T82" s="74"/>
      <c r="AI82" s="259"/>
      <c r="AO82" s="74"/>
    </row>
    <row r="83" s="72" customFormat="1" customHeight="1" spans="6:41">
      <c r="F83" s="74"/>
      <c r="G83" s="267" t="str">
        <f t="shared" si="4"/>
        <v/>
      </c>
      <c r="H83" s="74"/>
      <c r="I83" s="74"/>
      <c r="J83" s="267" t="str">
        <f t="shared" si="5"/>
        <v/>
      </c>
      <c r="K83" s="74"/>
      <c r="L83" s="74"/>
      <c r="M83" s="270" t="str">
        <f t="shared" si="3"/>
        <v/>
      </c>
      <c r="P83" s="122"/>
      <c r="Q83" s="74"/>
      <c r="R83" s="74"/>
      <c r="S83" s="74"/>
      <c r="T83" s="74"/>
      <c r="AI83" s="259"/>
      <c r="AO83" s="74"/>
    </row>
    <row r="84" s="72" customFormat="1" customHeight="1" spans="6:41">
      <c r="F84" s="74"/>
      <c r="G84" s="267" t="str">
        <f t="shared" si="4"/>
        <v/>
      </c>
      <c r="H84" s="74"/>
      <c r="I84" s="74"/>
      <c r="J84" s="267" t="str">
        <f t="shared" si="5"/>
        <v/>
      </c>
      <c r="K84" s="74"/>
      <c r="L84" s="74"/>
      <c r="M84" s="270" t="str">
        <f t="shared" si="3"/>
        <v/>
      </c>
      <c r="P84" s="122"/>
      <c r="Q84" s="74"/>
      <c r="R84" s="74"/>
      <c r="S84" s="74"/>
      <c r="T84" s="74"/>
      <c r="AI84" s="259"/>
      <c r="AO84" s="74"/>
    </row>
    <row r="85" s="72" customFormat="1" customHeight="1" spans="6:41">
      <c r="F85" s="74"/>
      <c r="G85" s="267" t="str">
        <f t="shared" si="4"/>
        <v/>
      </c>
      <c r="H85" s="74"/>
      <c r="I85" s="74"/>
      <c r="J85" s="267" t="str">
        <f t="shared" si="5"/>
        <v/>
      </c>
      <c r="K85" s="74"/>
      <c r="L85" s="74"/>
      <c r="M85" s="270" t="str">
        <f t="shared" si="3"/>
        <v/>
      </c>
      <c r="P85" s="122"/>
      <c r="Q85" s="74"/>
      <c r="R85" s="74"/>
      <c r="S85" s="74"/>
      <c r="T85" s="74"/>
      <c r="AI85" s="259"/>
      <c r="AO85" s="74"/>
    </row>
    <row r="86" s="72" customFormat="1" customHeight="1" spans="6:41">
      <c r="F86" s="74"/>
      <c r="G86" s="267" t="str">
        <f t="shared" si="4"/>
        <v/>
      </c>
      <c r="H86" s="74"/>
      <c r="I86" s="74"/>
      <c r="J86" s="267" t="str">
        <f t="shared" si="5"/>
        <v/>
      </c>
      <c r="K86" s="74"/>
      <c r="L86" s="74"/>
      <c r="M86" s="270" t="str">
        <f t="shared" si="3"/>
        <v/>
      </c>
      <c r="P86" s="122"/>
      <c r="Q86" s="74"/>
      <c r="R86" s="74"/>
      <c r="S86" s="74"/>
      <c r="T86" s="74"/>
      <c r="AI86" s="259"/>
      <c r="AO86" s="74"/>
    </row>
    <row r="87" s="72" customFormat="1" customHeight="1" spans="6:41">
      <c r="F87" s="74"/>
      <c r="G87" s="267" t="str">
        <f t="shared" si="4"/>
        <v/>
      </c>
      <c r="H87" s="74"/>
      <c r="I87" s="74"/>
      <c r="J87" s="267" t="str">
        <f t="shared" si="5"/>
        <v/>
      </c>
      <c r="K87" s="74"/>
      <c r="L87" s="74"/>
      <c r="M87" s="270" t="str">
        <f t="shared" si="3"/>
        <v/>
      </c>
      <c r="P87" s="122"/>
      <c r="Q87" s="74"/>
      <c r="R87" s="74"/>
      <c r="S87" s="74"/>
      <c r="T87" s="74"/>
      <c r="AI87" s="259"/>
      <c r="AO87" s="74"/>
    </row>
    <row r="88" s="72" customFormat="1" customHeight="1" spans="6:41">
      <c r="F88" s="74"/>
      <c r="G88" s="267" t="str">
        <f t="shared" si="4"/>
        <v/>
      </c>
      <c r="H88" s="74"/>
      <c r="I88" s="74"/>
      <c r="J88" s="267" t="str">
        <f t="shared" si="5"/>
        <v/>
      </c>
      <c r="K88" s="74"/>
      <c r="L88" s="74"/>
      <c r="M88" s="270" t="str">
        <f t="shared" si="3"/>
        <v/>
      </c>
      <c r="P88" s="122"/>
      <c r="Q88" s="74"/>
      <c r="R88" s="74"/>
      <c r="S88" s="74"/>
      <c r="T88" s="74"/>
      <c r="AI88" s="259"/>
      <c r="AO88" s="74"/>
    </row>
    <row r="89" s="72" customFormat="1" customHeight="1" spans="6:41">
      <c r="F89" s="74"/>
      <c r="G89" s="267" t="str">
        <f t="shared" si="4"/>
        <v/>
      </c>
      <c r="H89" s="74"/>
      <c r="I89" s="74"/>
      <c r="J89" s="267" t="str">
        <f t="shared" si="5"/>
        <v/>
      </c>
      <c r="K89" s="74"/>
      <c r="L89" s="74"/>
      <c r="M89" s="270" t="str">
        <f t="shared" si="3"/>
        <v/>
      </c>
      <c r="P89" s="122"/>
      <c r="Q89" s="74"/>
      <c r="R89" s="74"/>
      <c r="S89" s="74"/>
      <c r="T89" s="74"/>
      <c r="AI89" s="259"/>
      <c r="AO89" s="74"/>
    </row>
    <row r="90" s="72" customFormat="1" customHeight="1" spans="6:41">
      <c r="F90" s="74"/>
      <c r="G90" s="267" t="str">
        <f t="shared" si="4"/>
        <v/>
      </c>
      <c r="H90" s="74"/>
      <c r="I90" s="74"/>
      <c r="J90" s="267" t="str">
        <f t="shared" si="5"/>
        <v/>
      </c>
      <c r="K90" s="74"/>
      <c r="L90" s="74"/>
      <c r="M90" s="270" t="str">
        <f t="shared" si="3"/>
        <v/>
      </c>
      <c r="P90" s="122"/>
      <c r="Q90" s="74"/>
      <c r="R90" s="74"/>
      <c r="S90" s="74"/>
      <c r="T90" s="74"/>
      <c r="AI90" s="259"/>
      <c r="AO90" s="74"/>
    </row>
    <row r="91" s="72" customFormat="1" customHeight="1" spans="6:41">
      <c r="F91" s="74"/>
      <c r="G91" s="267" t="str">
        <f t="shared" si="4"/>
        <v/>
      </c>
      <c r="H91" s="74"/>
      <c r="I91" s="74"/>
      <c r="J91" s="267" t="str">
        <f t="shared" si="5"/>
        <v/>
      </c>
      <c r="K91" s="74"/>
      <c r="L91" s="74"/>
      <c r="M91" s="270" t="str">
        <f t="shared" si="3"/>
        <v/>
      </c>
      <c r="P91" s="122"/>
      <c r="Q91" s="74"/>
      <c r="R91" s="74"/>
      <c r="S91" s="74"/>
      <c r="T91" s="74"/>
      <c r="AI91" s="259"/>
      <c r="AO91" s="74"/>
    </row>
    <row r="92" s="72" customFormat="1" customHeight="1" spans="6:41">
      <c r="F92" s="74"/>
      <c r="G92" s="267" t="str">
        <f t="shared" si="4"/>
        <v/>
      </c>
      <c r="H92" s="74"/>
      <c r="I92" s="74"/>
      <c r="J92" s="267" t="str">
        <f t="shared" si="5"/>
        <v/>
      </c>
      <c r="K92" s="74"/>
      <c r="L92" s="74"/>
      <c r="M92" s="270" t="str">
        <f t="shared" si="3"/>
        <v/>
      </c>
      <c r="P92" s="122"/>
      <c r="Q92" s="74"/>
      <c r="R92" s="74"/>
      <c r="S92" s="74"/>
      <c r="T92" s="74"/>
      <c r="AI92" s="259"/>
      <c r="AO92" s="74"/>
    </row>
    <row r="93" s="72" customFormat="1" customHeight="1" spans="6:41">
      <c r="F93" s="74"/>
      <c r="G93" s="267" t="str">
        <f t="shared" si="4"/>
        <v/>
      </c>
      <c r="H93" s="74"/>
      <c r="I93" s="74"/>
      <c r="J93" s="267" t="str">
        <f t="shared" si="5"/>
        <v/>
      </c>
      <c r="K93" s="74"/>
      <c r="L93" s="74"/>
      <c r="M93" s="270" t="str">
        <f t="shared" si="3"/>
        <v/>
      </c>
      <c r="P93" s="122"/>
      <c r="Q93" s="74"/>
      <c r="R93" s="74"/>
      <c r="S93" s="74"/>
      <c r="T93" s="74"/>
      <c r="AI93" s="259"/>
      <c r="AO93" s="74"/>
    </row>
    <row r="94" s="72" customFormat="1" customHeight="1" spans="6:41">
      <c r="F94" s="74"/>
      <c r="G94" s="267" t="str">
        <f t="shared" si="4"/>
        <v/>
      </c>
      <c r="H94" s="74"/>
      <c r="I94" s="74"/>
      <c r="J94" s="267" t="str">
        <f t="shared" si="5"/>
        <v/>
      </c>
      <c r="K94" s="74"/>
      <c r="L94" s="74"/>
      <c r="M94" s="270" t="str">
        <f t="shared" si="3"/>
        <v/>
      </c>
      <c r="P94" s="122"/>
      <c r="Q94" s="74"/>
      <c r="R94" s="74"/>
      <c r="S94" s="74"/>
      <c r="T94" s="74"/>
      <c r="AI94" s="259"/>
      <c r="AO94" s="74"/>
    </row>
    <row r="95" s="72" customFormat="1" customHeight="1" spans="6:41">
      <c r="F95" s="74"/>
      <c r="G95" s="267" t="str">
        <f t="shared" si="4"/>
        <v/>
      </c>
      <c r="H95" s="74"/>
      <c r="I95" s="74"/>
      <c r="J95" s="267" t="str">
        <f t="shared" si="5"/>
        <v/>
      </c>
      <c r="K95" s="74"/>
      <c r="L95" s="74"/>
      <c r="M95" s="270" t="str">
        <f t="shared" si="3"/>
        <v/>
      </c>
      <c r="P95" s="122"/>
      <c r="Q95" s="74"/>
      <c r="R95" s="74"/>
      <c r="S95" s="74"/>
      <c r="T95" s="74"/>
      <c r="AI95" s="259"/>
      <c r="AO95" s="74"/>
    </row>
    <row r="96" s="72" customFormat="1" customHeight="1" spans="6:41">
      <c r="F96" s="74"/>
      <c r="G96" s="267" t="str">
        <f t="shared" si="4"/>
        <v/>
      </c>
      <c r="H96" s="74"/>
      <c r="I96" s="74"/>
      <c r="J96" s="267" t="str">
        <f t="shared" si="5"/>
        <v/>
      </c>
      <c r="K96" s="74"/>
      <c r="L96" s="74"/>
      <c r="M96" s="270" t="str">
        <f t="shared" si="3"/>
        <v/>
      </c>
      <c r="P96" s="122"/>
      <c r="Q96" s="74"/>
      <c r="R96" s="74"/>
      <c r="S96" s="74"/>
      <c r="T96" s="74"/>
      <c r="AI96" s="259"/>
      <c r="AO96" s="74"/>
    </row>
    <row r="97" s="72" customFormat="1" customHeight="1" spans="6:41">
      <c r="F97" s="74"/>
      <c r="G97" s="267" t="str">
        <f t="shared" si="4"/>
        <v/>
      </c>
      <c r="H97" s="74"/>
      <c r="I97" s="74"/>
      <c r="J97" s="267" t="str">
        <f t="shared" si="5"/>
        <v/>
      </c>
      <c r="K97" s="74"/>
      <c r="L97" s="74"/>
      <c r="M97" s="270" t="str">
        <f t="shared" si="3"/>
        <v/>
      </c>
      <c r="P97" s="122"/>
      <c r="Q97" s="74"/>
      <c r="R97" s="74"/>
      <c r="S97" s="74"/>
      <c r="T97" s="74"/>
      <c r="AI97" s="259"/>
      <c r="AO97" s="74"/>
    </row>
    <row r="98" s="72" customFormat="1" customHeight="1" spans="6:41">
      <c r="F98" s="74"/>
      <c r="G98" s="267" t="str">
        <f t="shared" si="4"/>
        <v/>
      </c>
      <c r="H98" s="74"/>
      <c r="I98" s="74"/>
      <c r="J98" s="267" t="str">
        <f t="shared" si="5"/>
        <v/>
      </c>
      <c r="K98" s="74"/>
      <c r="L98" s="74"/>
      <c r="M98" s="270" t="str">
        <f t="shared" si="3"/>
        <v/>
      </c>
      <c r="P98" s="122"/>
      <c r="Q98" s="74"/>
      <c r="R98" s="74"/>
      <c r="S98" s="74"/>
      <c r="T98" s="74"/>
      <c r="AI98" s="259"/>
      <c r="AO98" s="74"/>
    </row>
    <row r="99" s="72" customFormat="1" customHeight="1" spans="6:41">
      <c r="F99" s="74"/>
      <c r="G99" s="267" t="str">
        <f t="shared" si="4"/>
        <v/>
      </c>
      <c r="H99" s="74"/>
      <c r="I99" s="74"/>
      <c r="J99" s="267" t="str">
        <f t="shared" si="5"/>
        <v/>
      </c>
      <c r="K99" s="74"/>
      <c r="L99" s="74"/>
      <c r="M99" s="270" t="str">
        <f t="shared" si="3"/>
        <v/>
      </c>
      <c r="P99" s="122"/>
      <c r="Q99" s="74"/>
      <c r="R99" s="74"/>
      <c r="S99" s="74"/>
      <c r="T99" s="74"/>
      <c r="AI99" s="259"/>
      <c r="AO99" s="74"/>
    </row>
    <row r="100" s="72" customFormat="1" customHeight="1" spans="6:41">
      <c r="F100" s="74"/>
      <c r="G100" s="267" t="str">
        <f t="shared" si="4"/>
        <v/>
      </c>
      <c r="H100" s="74"/>
      <c r="I100" s="74"/>
      <c r="J100" s="267" t="str">
        <f t="shared" si="5"/>
        <v/>
      </c>
      <c r="K100" s="74"/>
      <c r="L100" s="74"/>
      <c r="M100" s="270" t="str">
        <f t="shared" si="3"/>
        <v/>
      </c>
      <c r="P100" s="122"/>
      <c r="Q100" s="74"/>
      <c r="R100" s="74"/>
      <c r="S100" s="74"/>
      <c r="T100" s="74"/>
      <c r="AI100" s="259"/>
      <c r="AO100" s="74"/>
    </row>
    <row r="101" s="72" customFormat="1" customHeight="1" spans="6:41">
      <c r="F101" s="74"/>
      <c r="G101" s="267" t="str">
        <f t="shared" si="4"/>
        <v/>
      </c>
      <c r="H101" s="74"/>
      <c r="I101" s="74"/>
      <c r="J101" s="267" t="str">
        <f t="shared" si="5"/>
        <v/>
      </c>
      <c r="K101" s="74"/>
      <c r="L101" s="74"/>
      <c r="M101" s="270" t="str">
        <f t="shared" si="3"/>
        <v/>
      </c>
      <c r="P101" s="122"/>
      <c r="Q101" s="74"/>
      <c r="R101" s="74"/>
      <c r="S101" s="74"/>
      <c r="T101" s="74"/>
      <c r="AI101" s="259"/>
      <c r="AO101" s="74"/>
    </row>
    <row r="102" s="72" customFormat="1" customHeight="1" spans="6:41">
      <c r="F102" s="74"/>
      <c r="G102" s="267" t="str">
        <f t="shared" si="4"/>
        <v/>
      </c>
      <c r="H102" s="74"/>
      <c r="I102" s="74"/>
      <c r="J102" s="74"/>
      <c r="K102" s="74"/>
      <c r="L102" s="74"/>
      <c r="M102" s="270" t="str">
        <f t="shared" si="3"/>
        <v/>
      </c>
      <c r="P102" s="122"/>
      <c r="Q102" s="74"/>
      <c r="R102" s="74"/>
      <c r="S102" s="74"/>
      <c r="T102" s="74"/>
      <c r="AI102" s="259"/>
      <c r="AO102" s="74"/>
    </row>
    <row r="103" s="72" customFormat="1" customHeight="1" spans="6:41">
      <c r="F103" s="74"/>
      <c r="G103" s="267" t="str">
        <f t="shared" si="4"/>
        <v/>
      </c>
      <c r="H103" s="74"/>
      <c r="I103" s="74"/>
      <c r="J103" s="74"/>
      <c r="K103" s="74"/>
      <c r="L103" s="74"/>
      <c r="M103" s="270" t="str">
        <f t="shared" si="3"/>
        <v/>
      </c>
      <c r="P103" s="122"/>
      <c r="Q103" s="74"/>
      <c r="R103" s="74"/>
      <c r="S103" s="74"/>
      <c r="T103" s="74"/>
      <c r="AI103" s="259"/>
      <c r="AO103" s="74"/>
    </row>
    <row r="104" s="72" customFormat="1" customHeight="1" spans="6:41">
      <c r="F104" s="74"/>
      <c r="G104" s="267" t="str">
        <f t="shared" si="4"/>
        <v/>
      </c>
      <c r="H104" s="74"/>
      <c r="I104" s="74"/>
      <c r="J104" s="74"/>
      <c r="K104" s="74"/>
      <c r="L104" s="74"/>
      <c r="M104" s="270" t="str">
        <f t="shared" si="3"/>
        <v/>
      </c>
      <c r="P104" s="122"/>
      <c r="Q104" s="74"/>
      <c r="R104" s="74"/>
      <c r="S104" s="74"/>
      <c r="T104" s="74"/>
      <c r="AI104" s="259"/>
      <c r="AO104" s="74"/>
    </row>
    <row r="105" s="72" customFormat="1" customHeight="1" spans="6:41">
      <c r="F105" s="74"/>
      <c r="G105" s="267" t="str">
        <f t="shared" si="4"/>
        <v/>
      </c>
      <c r="H105" s="74"/>
      <c r="I105" s="74"/>
      <c r="J105" s="74"/>
      <c r="K105" s="74"/>
      <c r="L105" s="74"/>
      <c r="M105" s="270" t="str">
        <f t="shared" si="3"/>
        <v/>
      </c>
      <c r="P105" s="122"/>
      <c r="Q105" s="74"/>
      <c r="R105" s="74"/>
      <c r="S105" s="74"/>
      <c r="T105" s="74"/>
      <c r="AI105" s="259"/>
      <c r="AO105" s="74"/>
    </row>
    <row r="106" s="72" customFormat="1" customHeight="1" spans="6:41">
      <c r="F106" s="74"/>
      <c r="G106" s="267" t="str">
        <f t="shared" si="4"/>
        <v/>
      </c>
      <c r="H106" s="74"/>
      <c r="I106" s="74"/>
      <c r="J106" s="74"/>
      <c r="K106" s="74"/>
      <c r="L106" s="74"/>
      <c r="M106" s="270" t="str">
        <f t="shared" si="3"/>
        <v/>
      </c>
      <c r="P106" s="122"/>
      <c r="Q106" s="74"/>
      <c r="R106" s="74"/>
      <c r="S106" s="74"/>
      <c r="T106" s="74"/>
      <c r="AI106" s="259"/>
      <c r="AO106" s="74"/>
    </row>
    <row r="107" s="72" customFormat="1" customHeight="1" spans="6:41">
      <c r="F107" s="74"/>
      <c r="G107" s="267" t="str">
        <f t="shared" si="4"/>
        <v/>
      </c>
      <c r="H107" s="74"/>
      <c r="I107" s="74"/>
      <c r="J107" s="74"/>
      <c r="K107" s="74"/>
      <c r="L107" s="74"/>
      <c r="M107" s="270" t="str">
        <f t="shared" si="3"/>
        <v/>
      </c>
      <c r="P107" s="122"/>
      <c r="Q107" s="74"/>
      <c r="R107" s="74"/>
      <c r="S107" s="74"/>
      <c r="T107" s="74"/>
      <c r="AI107" s="259"/>
      <c r="AO107" s="74"/>
    </row>
    <row r="108" s="72" customFormat="1" customHeight="1" spans="6:41">
      <c r="F108" s="74"/>
      <c r="G108" s="267" t="str">
        <f t="shared" si="4"/>
        <v/>
      </c>
      <c r="H108" s="74"/>
      <c r="I108" s="74"/>
      <c r="J108" s="74"/>
      <c r="K108" s="74"/>
      <c r="L108" s="74"/>
      <c r="M108" s="270" t="str">
        <f t="shared" si="3"/>
        <v/>
      </c>
      <c r="P108" s="122"/>
      <c r="Q108" s="74"/>
      <c r="R108" s="74"/>
      <c r="S108" s="74"/>
      <c r="T108" s="74"/>
      <c r="AI108" s="259"/>
      <c r="AO108" s="74"/>
    </row>
    <row r="109" s="72" customFormat="1" customHeight="1" spans="6:41">
      <c r="F109" s="74"/>
      <c r="G109" s="267" t="str">
        <f t="shared" si="4"/>
        <v/>
      </c>
      <c r="H109" s="74"/>
      <c r="I109" s="74"/>
      <c r="J109" s="74"/>
      <c r="K109" s="74"/>
      <c r="L109" s="74"/>
      <c r="M109" s="270" t="str">
        <f t="shared" si="3"/>
        <v/>
      </c>
      <c r="P109" s="122"/>
      <c r="Q109" s="74"/>
      <c r="R109" s="74"/>
      <c r="S109" s="74"/>
      <c r="T109" s="74"/>
      <c r="AI109" s="259"/>
      <c r="AO109" s="74"/>
    </row>
    <row r="110" s="72" customFormat="1" customHeight="1" spans="6:41">
      <c r="F110" s="74"/>
      <c r="G110" s="267" t="str">
        <f t="shared" si="4"/>
        <v/>
      </c>
      <c r="H110" s="74"/>
      <c r="I110" s="74"/>
      <c r="J110" s="74"/>
      <c r="K110" s="74"/>
      <c r="L110" s="74"/>
      <c r="M110" s="270" t="str">
        <f t="shared" si="3"/>
        <v/>
      </c>
      <c r="P110" s="122"/>
      <c r="Q110" s="74"/>
      <c r="R110" s="74"/>
      <c r="S110" s="74"/>
      <c r="T110" s="74"/>
      <c r="AI110" s="259"/>
      <c r="AO110" s="74"/>
    </row>
    <row r="111" s="72" customFormat="1" customHeight="1" spans="6:41">
      <c r="F111" s="74"/>
      <c r="G111" s="267" t="str">
        <f t="shared" si="4"/>
        <v/>
      </c>
      <c r="H111" s="74"/>
      <c r="I111" s="74"/>
      <c r="J111" s="74"/>
      <c r="K111" s="74"/>
      <c r="L111" s="74"/>
      <c r="M111" s="270" t="str">
        <f t="shared" si="3"/>
        <v/>
      </c>
      <c r="P111" s="122"/>
      <c r="Q111" s="74"/>
      <c r="R111" s="74"/>
      <c r="S111" s="74"/>
      <c r="T111" s="74"/>
      <c r="AI111" s="259"/>
      <c r="AO111" s="74"/>
    </row>
    <row r="112" s="72" customFormat="1" customHeight="1" spans="6:41">
      <c r="F112" s="74"/>
      <c r="G112" s="267" t="str">
        <f t="shared" si="4"/>
        <v/>
      </c>
      <c r="H112" s="74"/>
      <c r="I112" s="74"/>
      <c r="J112" s="74"/>
      <c r="K112" s="74"/>
      <c r="L112" s="74"/>
      <c r="M112" s="270" t="str">
        <f t="shared" si="3"/>
        <v/>
      </c>
      <c r="P112" s="122"/>
      <c r="Q112" s="74"/>
      <c r="R112" s="74"/>
      <c r="S112" s="74"/>
      <c r="T112" s="74"/>
      <c r="AI112" s="259"/>
      <c r="AO112" s="74"/>
    </row>
    <row r="113" s="72" customFormat="1" customHeight="1" spans="6:41">
      <c r="F113" s="74"/>
      <c r="G113" s="267" t="str">
        <f t="shared" si="4"/>
        <v/>
      </c>
      <c r="H113" s="74"/>
      <c r="I113" s="74"/>
      <c r="J113" s="74"/>
      <c r="K113" s="74"/>
      <c r="L113" s="74"/>
      <c r="M113" s="270" t="str">
        <f t="shared" si="3"/>
        <v/>
      </c>
      <c r="P113" s="122"/>
      <c r="Q113" s="74"/>
      <c r="R113" s="74"/>
      <c r="S113" s="74"/>
      <c r="T113" s="74"/>
      <c r="AI113" s="259"/>
      <c r="AO113" s="74"/>
    </row>
    <row r="114" s="72" customFormat="1" customHeight="1" spans="6:41">
      <c r="F114" s="74"/>
      <c r="G114" s="267" t="str">
        <f t="shared" si="4"/>
        <v/>
      </c>
      <c r="H114" s="74"/>
      <c r="I114" s="74"/>
      <c r="J114" s="74"/>
      <c r="K114" s="74"/>
      <c r="L114" s="74"/>
      <c r="M114" s="270" t="str">
        <f t="shared" si="3"/>
        <v/>
      </c>
      <c r="P114" s="122"/>
      <c r="Q114" s="74"/>
      <c r="R114" s="74"/>
      <c r="S114" s="74"/>
      <c r="T114" s="74"/>
      <c r="AI114" s="259"/>
      <c r="AO114" s="74"/>
    </row>
    <row r="115" s="72" customFormat="1" customHeight="1" spans="6:41">
      <c r="F115" s="74"/>
      <c r="G115" s="267" t="str">
        <f t="shared" si="4"/>
        <v/>
      </c>
      <c r="H115" s="74"/>
      <c r="I115" s="74"/>
      <c r="J115" s="74"/>
      <c r="K115" s="74"/>
      <c r="L115" s="74"/>
      <c r="M115" s="270" t="str">
        <f t="shared" si="3"/>
        <v/>
      </c>
      <c r="P115" s="122"/>
      <c r="Q115" s="74"/>
      <c r="R115" s="74"/>
      <c r="S115" s="74"/>
      <c r="T115" s="74"/>
      <c r="AI115" s="259"/>
      <c r="AO115" s="74"/>
    </row>
    <row r="116" s="72" customFormat="1" customHeight="1" spans="6:41">
      <c r="F116" s="74"/>
      <c r="G116" s="267" t="str">
        <f t="shared" si="4"/>
        <v/>
      </c>
      <c r="H116" s="74"/>
      <c r="I116" s="74"/>
      <c r="J116" s="74"/>
      <c r="K116" s="74"/>
      <c r="L116" s="74"/>
      <c r="M116" s="270" t="str">
        <f t="shared" ref="M116:M179" si="6">IF(P116="","",_xlfn.TEXTJOIN("-",TRUE,N116,O116))</f>
        <v/>
      </c>
      <c r="P116" s="122"/>
      <c r="Q116" s="74"/>
      <c r="R116" s="74"/>
      <c r="S116" s="74"/>
      <c r="T116" s="74"/>
      <c r="AI116" s="259"/>
      <c r="AO116" s="74"/>
    </row>
    <row r="117" s="72" customFormat="1" customHeight="1" spans="6:41">
      <c r="F117" s="74"/>
      <c r="G117" s="267" t="str">
        <f t="shared" si="4"/>
        <v/>
      </c>
      <c r="H117" s="74"/>
      <c r="I117" s="74"/>
      <c r="J117" s="74"/>
      <c r="K117" s="74"/>
      <c r="L117" s="74"/>
      <c r="M117" s="270" t="str">
        <f t="shared" si="6"/>
        <v/>
      </c>
      <c r="P117" s="122"/>
      <c r="Q117" s="74"/>
      <c r="R117" s="74"/>
      <c r="S117" s="74"/>
      <c r="T117" s="74"/>
      <c r="AI117" s="259"/>
      <c r="AO117" s="74"/>
    </row>
    <row r="118" s="72" customFormat="1" customHeight="1" spans="6:41">
      <c r="F118" s="74"/>
      <c r="G118" s="267" t="str">
        <f t="shared" si="4"/>
        <v/>
      </c>
      <c r="H118" s="74"/>
      <c r="I118" s="74"/>
      <c r="J118" s="74"/>
      <c r="K118" s="74"/>
      <c r="L118" s="74"/>
      <c r="M118" s="270" t="str">
        <f t="shared" si="6"/>
        <v/>
      </c>
      <c r="P118" s="122"/>
      <c r="Q118" s="74"/>
      <c r="R118" s="74"/>
      <c r="S118" s="74"/>
      <c r="T118" s="74"/>
      <c r="AI118" s="259"/>
      <c r="AO118" s="74"/>
    </row>
    <row r="119" s="72" customFormat="1" customHeight="1" spans="6:41">
      <c r="F119" s="74"/>
      <c r="G119" s="267" t="str">
        <f t="shared" si="4"/>
        <v/>
      </c>
      <c r="H119" s="74"/>
      <c r="I119" s="74"/>
      <c r="J119" s="74"/>
      <c r="K119" s="74"/>
      <c r="L119" s="74"/>
      <c r="M119" s="270" t="str">
        <f t="shared" si="6"/>
        <v/>
      </c>
      <c r="P119" s="122"/>
      <c r="Q119" s="74"/>
      <c r="R119" s="74"/>
      <c r="S119" s="74"/>
      <c r="T119" s="74"/>
      <c r="AI119" s="259"/>
      <c r="AO119" s="74"/>
    </row>
    <row r="120" s="72" customFormat="1" customHeight="1" spans="6:41">
      <c r="F120" s="74"/>
      <c r="G120" s="267" t="str">
        <f t="shared" si="4"/>
        <v/>
      </c>
      <c r="H120" s="74"/>
      <c r="I120" s="74"/>
      <c r="J120" s="74"/>
      <c r="K120" s="74"/>
      <c r="L120" s="74"/>
      <c r="M120" s="270" t="str">
        <f t="shared" si="6"/>
        <v/>
      </c>
      <c r="P120" s="122"/>
      <c r="Q120" s="74"/>
      <c r="R120" s="74"/>
      <c r="S120" s="74"/>
      <c r="T120" s="74"/>
      <c r="AI120" s="259"/>
      <c r="AO120" s="74"/>
    </row>
    <row r="121" s="72" customFormat="1" customHeight="1" spans="6:41">
      <c r="F121" s="74"/>
      <c r="G121" s="267" t="str">
        <f t="shared" si="4"/>
        <v/>
      </c>
      <c r="H121" s="74"/>
      <c r="I121" s="74"/>
      <c r="J121" s="74"/>
      <c r="K121" s="74"/>
      <c r="L121" s="74"/>
      <c r="M121" s="270" t="str">
        <f t="shared" si="6"/>
        <v/>
      </c>
      <c r="P121" s="122"/>
      <c r="Q121" s="74"/>
      <c r="R121" s="74"/>
      <c r="S121" s="74"/>
      <c r="T121" s="74"/>
      <c r="AI121" s="259"/>
      <c r="AO121" s="74"/>
    </row>
    <row r="122" s="72" customFormat="1" customHeight="1" spans="6:41">
      <c r="F122" s="74"/>
      <c r="G122" s="267" t="str">
        <f t="shared" si="4"/>
        <v/>
      </c>
      <c r="H122" s="74"/>
      <c r="I122" s="74"/>
      <c r="J122" s="74"/>
      <c r="K122" s="74"/>
      <c r="L122" s="74"/>
      <c r="M122" s="270" t="str">
        <f t="shared" si="6"/>
        <v/>
      </c>
      <c r="P122" s="122"/>
      <c r="Q122" s="74"/>
      <c r="R122" s="74"/>
      <c r="S122" s="74"/>
      <c r="T122" s="74"/>
      <c r="AI122" s="259"/>
      <c r="AO122" s="74"/>
    </row>
    <row r="123" s="72" customFormat="1" customHeight="1" spans="6:41">
      <c r="F123" s="74"/>
      <c r="G123" s="267" t="str">
        <f t="shared" si="4"/>
        <v/>
      </c>
      <c r="H123" s="74"/>
      <c r="I123" s="74"/>
      <c r="J123" s="74"/>
      <c r="K123" s="74"/>
      <c r="L123" s="74"/>
      <c r="M123" s="270" t="str">
        <f t="shared" si="6"/>
        <v/>
      </c>
      <c r="P123" s="122"/>
      <c r="Q123" s="74"/>
      <c r="R123" s="74"/>
      <c r="S123" s="74"/>
      <c r="T123" s="74"/>
      <c r="AI123" s="259"/>
      <c r="AO123" s="74"/>
    </row>
    <row r="124" s="72" customFormat="1" customHeight="1" spans="6:41">
      <c r="F124" s="74"/>
      <c r="G124" s="267" t="str">
        <f t="shared" si="4"/>
        <v/>
      </c>
      <c r="H124" s="74"/>
      <c r="I124" s="74"/>
      <c r="J124" s="74"/>
      <c r="K124" s="74"/>
      <c r="L124" s="74"/>
      <c r="M124" s="270" t="str">
        <f t="shared" si="6"/>
        <v/>
      </c>
      <c r="P124" s="122"/>
      <c r="Q124" s="74"/>
      <c r="R124" s="74"/>
      <c r="S124" s="74"/>
      <c r="T124" s="74"/>
      <c r="AI124" s="259"/>
      <c r="AO124" s="74"/>
    </row>
    <row r="125" s="72" customFormat="1" customHeight="1" spans="6:41">
      <c r="F125" s="74"/>
      <c r="G125" s="267" t="str">
        <f t="shared" si="4"/>
        <v/>
      </c>
      <c r="H125" s="74"/>
      <c r="I125" s="74"/>
      <c r="J125" s="74"/>
      <c r="K125" s="74"/>
      <c r="L125" s="74"/>
      <c r="M125" s="270" t="str">
        <f t="shared" si="6"/>
        <v/>
      </c>
      <c r="P125" s="122"/>
      <c r="Q125" s="74"/>
      <c r="R125" s="74"/>
      <c r="S125" s="74"/>
      <c r="T125" s="74"/>
      <c r="AI125" s="259"/>
      <c r="AO125" s="74"/>
    </row>
    <row r="126" s="72" customFormat="1" customHeight="1" spans="6:41">
      <c r="F126" s="74"/>
      <c r="G126" s="267" t="str">
        <f t="shared" si="4"/>
        <v/>
      </c>
      <c r="H126" s="74"/>
      <c r="I126" s="74"/>
      <c r="J126" s="74"/>
      <c r="K126" s="74"/>
      <c r="L126" s="74"/>
      <c r="M126" s="270" t="str">
        <f t="shared" si="6"/>
        <v/>
      </c>
      <c r="P126" s="122"/>
      <c r="Q126" s="74"/>
      <c r="R126" s="74"/>
      <c r="S126" s="74"/>
      <c r="T126" s="74"/>
      <c r="AI126" s="259"/>
      <c r="AO126" s="74"/>
    </row>
    <row r="127" s="72" customFormat="1" customHeight="1" spans="6:41">
      <c r="F127" s="74"/>
      <c r="G127" s="267" t="str">
        <f t="shared" si="4"/>
        <v/>
      </c>
      <c r="H127" s="74"/>
      <c r="I127" s="74"/>
      <c r="J127" s="74"/>
      <c r="K127" s="74"/>
      <c r="L127" s="74"/>
      <c r="M127" s="270" t="str">
        <f t="shared" si="6"/>
        <v/>
      </c>
      <c r="P127" s="122"/>
      <c r="Q127" s="74"/>
      <c r="R127" s="74"/>
      <c r="S127" s="74"/>
      <c r="T127" s="74"/>
      <c r="AI127" s="259"/>
      <c r="AO127" s="74"/>
    </row>
    <row r="128" s="72" customFormat="1" customHeight="1" spans="6:41">
      <c r="F128" s="74"/>
      <c r="G128" s="267" t="str">
        <f t="shared" si="4"/>
        <v/>
      </c>
      <c r="H128" s="74"/>
      <c r="I128" s="74"/>
      <c r="J128" s="74"/>
      <c r="K128" s="74"/>
      <c r="L128" s="74"/>
      <c r="M128" s="270" t="str">
        <f t="shared" si="6"/>
        <v/>
      </c>
      <c r="P128" s="122"/>
      <c r="Q128" s="74"/>
      <c r="R128" s="74"/>
      <c r="S128" s="74"/>
      <c r="T128" s="74"/>
      <c r="AI128" s="259"/>
      <c r="AO128" s="74"/>
    </row>
    <row r="129" s="72" customFormat="1" customHeight="1" spans="6:41">
      <c r="F129" s="74"/>
      <c r="G129" s="267" t="str">
        <f t="shared" si="4"/>
        <v/>
      </c>
      <c r="H129" s="74"/>
      <c r="I129" s="74"/>
      <c r="J129" s="74"/>
      <c r="K129" s="74"/>
      <c r="L129" s="74"/>
      <c r="M129" s="270" t="str">
        <f t="shared" si="6"/>
        <v/>
      </c>
      <c r="P129" s="122"/>
      <c r="Q129" s="74"/>
      <c r="R129" s="74"/>
      <c r="S129" s="74"/>
      <c r="T129" s="74"/>
      <c r="AI129" s="259"/>
      <c r="AO129" s="74"/>
    </row>
    <row r="130" s="72" customFormat="1" customHeight="1" spans="6:41">
      <c r="F130" s="74"/>
      <c r="G130" s="267" t="str">
        <f t="shared" ref="G130:G193" si="7">IF(H130="","",IF(H130=I130,H130,_xlfn.CONCAT(H130,"-",I130)))</f>
        <v/>
      </c>
      <c r="H130" s="74"/>
      <c r="I130" s="74"/>
      <c r="J130" s="74"/>
      <c r="K130" s="74"/>
      <c r="L130" s="74"/>
      <c r="M130" s="270" t="str">
        <f t="shared" si="6"/>
        <v/>
      </c>
      <c r="P130" s="122"/>
      <c r="Q130" s="74"/>
      <c r="R130" s="74"/>
      <c r="S130" s="74"/>
      <c r="T130" s="74"/>
      <c r="AI130" s="259"/>
      <c r="AO130" s="74"/>
    </row>
    <row r="131" s="72" customFormat="1" customHeight="1" spans="6:41">
      <c r="F131" s="74"/>
      <c r="G131" s="267" t="str">
        <f t="shared" si="7"/>
        <v/>
      </c>
      <c r="H131" s="74"/>
      <c r="I131" s="74"/>
      <c r="J131" s="74"/>
      <c r="K131" s="74"/>
      <c r="L131" s="74"/>
      <c r="M131" s="270" t="str">
        <f t="shared" si="6"/>
        <v/>
      </c>
      <c r="P131" s="122"/>
      <c r="Q131" s="74"/>
      <c r="R131" s="74"/>
      <c r="S131" s="74"/>
      <c r="T131" s="74"/>
      <c r="AI131" s="259"/>
      <c r="AO131" s="74"/>
    </row>
    <row r="132" s="72" customFormat="1" customHeight="1" spans="6:41">
      <c r="F132" s="74"/>
      <c r="G132" s="267" t="str">
        <f t="shared" si="7"/>
        <v/>
      </c>
      <c r="H132" s="74"/>
      <c r="I132" s="74"/>
      <c r="J132" s="74"/>
      <c r="K132" s="74"/>
      <c r="L132" s="74"/>
      <c r="M132" s="270" t="str">
        <f t="shared" si="6"/>
        <v/>
      </c>
      <c r="P132" s="122"/>
      <c r="Q132" s="74"/>
      <c r="R132" s="74"/>
      <c r="S132" s="74"/>
      <c r="T132" s="74"/>
      <c r="AI132" s="259"/>
      <c r="AO132" s="74"/>
    </row>
    <row r="133" s="72" customFormat="1" customHeight="1" spans="6:41">
      <c r="F133" s="74"/>
      <c r="G133" s="267" t="str">
        <f t="shared" si="7"/>
        <v/>
      </c>
      <c r="H133" s="74"/>
      <c r="I133" s="74"/>
      <c r="J133" s="74"/>
      <c r="K133" s="74"/>
      <c r="L133" s="74"/>
      <c r="M133" s="270" t="str">
        <f t="shared" si="6"/>
        <v/>
      </c>
      <c r="P133" s="122"/>
      <c r="Q133" s="74"/>
      <c r="R133" s="74"/>
      <c r="S133" s="74"/>
      <c r="T133" s="74"/>
      <c r="AI133" s="259"/>
      <c r="AO133" s="74"/>
    </row>
    <row r="134" s="72" customFormat="1" customHeight="1" spans="6:41">
      <c r="F134" s="74"/>
      <c r="G134" s="267" t="str">
        <f t="shared" si="7"/>
        <v/>
      </c>
      <c r="H134" s="74"/>
      <c r="I134" s="74"/>
      <c r="J134" s="74"/>
      <c r="K134" s="74"/>
      <c r="L134" s="74"/>
      <c r="M134" s="270" t="str">
        <f t="shared" si="6"/>
        <v/>
      </c>
      <c r="P134" s="122"/>
      <c r="Q134" s="74"/>
      <c r="R134" s="74"/>
      <c r="S134" s="74"/>
      <c r="T134" s="74"/>
      <c r="AI134" s="259"/>
      <c r="AO134" s="74"/>
    </row>
    <row r="135" s="72" customFormat="1" customHeight="1" spans="6:41">
      <c r="F135" s="74"/>
      <c r="G135" s="267" t="str">
        <f t="shared" si="7"/>
        <v/>
      </c>
      <c r="H135" s="74"/>
      <c r="I135" s="74"/>
      <c r="J135" s="74"/>
      <c r="K135" s="74"/>
      <c r="L135" s="74"/>
      <c r="M135" s="270" t="str">
        <f t="shared" si="6"/>
        <v/>
      </c>
      <c r="P135" s="122"/>
      <c r="Q135" s="74"/>
      <c r="R135" s="74"/>
      <c r="S135" s="74"/>
      <c r="T135" s="74"/>
      <c r="AI135" s="259"/>
      <c r="AO135" s="74"/>
    </row>
    <row r="136" s="72" customFormat="1" customHeight="1" spans="6:41">
      <c r="F136" s="74"/>
      <c r="G136" s="267" t="str">
        <f t="shared" si="7"/>
        <v/>
      </c>
      <c r="H136" s="74"/>
      <c r="I136" s="74"/>
      <c r="J136" s="74"/>
      <c r="K136" s="74"/>
      <c r="L136" s="74"/>
      <c r="M136" s="270" t="str">
        <f t="shared" si="6"/>
        <v/>
      </c>
      <c r="P136" s="122"/>
      <c r="Q136" s="74"/>
      <c r="R136" s="74"/>
      <c r="S136" s="74"/>
      <c r="T136" s="74"/>
      <c r="AI136" s="259"/>
      <c r="AO136" s="74"/>
    </row>
    <row r="137" s="72" customFormat="1" customHeight="1" spans="6:41">
      <c r="F137" s="74"/>
      <c r="G137" s="267" t="str">
        <f t="shared" si="7"/>
        <v/>
      </c>
      <c r="H137" s="74"/>
      <c r="I137" s="74"/>
      <c r="J137" s="74"/>
      <c r="K137" s="74"/>
      <c r="L137" s="74"/>
      <c r="M137" s="270" t="str">
        <f t="shared" si="6"/>
        <v/>
      </c>
      <c r="P137" s="122"/>
      <c r="Q137" s="74"/>
      <c r="R137" s="74"/>
      <c r="S137" s="74"/>
      <c r="T137" s="74"/>
      <c r="AI137" s="259"/>
      <c r="AO137" s="74"/>
    </row>
    <row r="138" s="72" customFormat="1" customHeight="1" spans="6:41">
      <c r="F138" s="74"/>
      <c r="G138" s="267" t="str">
        <f t="shared" si="7"/>
        <v/>
      </c>
      <c r="H138" s="74"/>
      <c r="I138" s="74"/>
      <c r="J138" s="74"/>
      <c r="K138" s="74"/>
      <c r="L138" s="74"/>
      <c r="M138" s="270" t="str">
        <f t="shared" si="6"/>
        <v/>
      </c>
      <c r="P138" s="122"/>
      <c r="Q138" s="74"/>
      <c r="R138" s="74"/>
      <c r="S138" s="74"/>
      <c r="T138" s="74"/>
      <c r="AI138" s="259"/>
      <c r="AO138" s="74"/>
    </row>
    <row r="139" s="72" customFormat="1" customHeight="1" spans="6:41">
      <c r="F139" s="74"/>
      <c r="G139" s="267" t="str">
        <f t="shared" si="7"/>
        <v/>
      </c>
      <c r="H139" s="74"/>
      <c r="I139" s="74"/>
      <c r="J139" s="74"/>
      <c r="K139" s="74"/>
      <c r="L139" s="74"/>
      <c r="M139" s="270" t="str">
        <f t="shared" si="6"/>
        <v/>
      </c>
      <c r="P139" s="122"/>
      <c r="Q139" s="74"/>
      <c r="R139" s="74"/>
      <c r="S139" s="74"/>
      <c r="T139" s="74"/>
      <c r="AI139" s="259"/>
      <c r="AO139" s="74"/>
    </row>
    <row r="140" s="72" customFormat="1" customHeight="1" spans="6:41">
      <c r="F140" s="74"/>
      <c r="G140" s="267" t="str">
        <f t="shared" si="7"/>
        <v/>
      </c>
      <c r="H140" s="74"/>
      <c r="I140" s="74"/>
      <c r="J140" s="74"/>
      <c r="K140" s="74"/>
      <c r="L140" s="74"/>
      <c r="M140" s="270" t="str">
        <f t="shared" si="6"/>
        <v/>
      </c>
      <c r="P140" s="122"/>
      <c r="Q140" s="74"/>
      <c r="R140" s="74"/>
      <c r="S140" s="74"/>
      <c r="T140" s="74"/>
      <c r="AI140" s="259"/>
      <c r="AO140" s="74"/>
    </row>
    <row r="141" s="72" customFormat="1" customHeight="1" spans="6:41">
      <c r="F141" s="74"/>
      <c r="G141" s="267" t="str">
        <f t="shared" si="7"/>
        <v/>
      </c>
      <c r="H141" s="74"/>
      <c r="I141" s="74"/>
      <c r="J141" s="74"/>
      <c r="K141" s="74"/>
      <c r="L141" s="74"/>
      <c r="M141" s="270" t="str">
        <f t="shared" si="6"/>
        <v/>
      </c>
      <c r="P141" s="122"/>
      <c r="Q141" s="74"/>
      <c r="R141" s="74"/>
      <c r="S141" s="74"/>
      <c r="T141" s="74"/>
      <c r="AI141" s="259"/>
      <c r="AO141" s="74"/>
    </row>
    <row r="142" s="72" customFormat="1" customHeight="1" spans="6:41">
      <c r="F142" s="74"/>
      <c r="G142" s="267" t="str">
        <f t="shared" si="7"/>
        <v/>
      </c>
      <c r="H142" s="74"/>
      <c r="I142" s="74"/>
      <c r="J142" s="74"/>
      <c r="K142" s="74"/>
      <c r="L142" s="74"/>
      <c r="M142" s="270" t="str">
        <f t="shared" si="6"/>
        <v/>
      </c>
      <c r="P142" s="122"/>
      <c r="Q142" s="74"/>
      <c r="R142" s="74"/>
      <c r="S142" s="74"/>
      <c r="T142" s="74"/>
      <c r="AI142" s="259"/>
      <c r="AO142" s="74"/>
    </row>
    <row r="143" s="72" customFormat="1" customHeight="1" spans="6:41">
      <c r="F143" s="74"/>
      <c r="G143" s="267" t="str">
        <f t="shared" si="7"/>
        <v/>
      </c>
      <c r="H143" s="74"/>
      <c r="I143" s="74"/>
      <c r="J143" s="74"/>
      <c r="K143" s="74"/>
      <c r="L143" s="74"/>
      <c r="M143" s="270" t="str">
        <f t="shared" si="6"/>
        <v/>
      </c>
      <c r="P143" s="122"/>
      <c r="Q143" s="74"/>
      <c r="R143" s="74"/>
      <c r="S143" s="74"/>
      <c r="T143" s="74"/>
      <c r="AI143" s="259"/>
      <c r="AO143" s="74"/>
    </row>
    <row r="144" s="72" customFormat="1" customHeight="1" spans="6:41">
      <c r="F144" s="74"/>
      <c r="G144" s="267" t="str">
        <f t="shared" si="7"/>
        <v/>
      </c>
      <c r="H144" s="74"/>
      <c r="I144" s="74"/>
      <c r="J144" s="74"/>
      <c r="K144" s="74"/>
      <c r="L144" s="74"/>
      <c r="M144" s="270" t="str">
        <f t="shared" si="6"/>
        <v/>
      </c>
      <c r="P144" s="122"/>
      <c r="Q144" s="74"/>
      <c r="R144" s="74"/>
      <c r="S144" s="74"/>
      <c r="T144" s="74"/>
      <c r="AI144" s="259"/>
      <c r="AO144" s="74"/>
    </row>
    <row r="145" s="72" customFormat="1" customHeight="1" spans="6:41">
      <c r="F145" s="74"/>
      <c r="G145" s="267" t="str">
        <f t="shared" si="7"/>
        <v/>
      </c>
      <c r="H145" s="74"/>
      <c r="I145" s="74"/>
      <c r="J145" s="74"/>
      <c r="K145" s="74"/>
      <c r="L145" s="74"/>
      <c r="M145" s="270" t="str">
        <f t="shared" si="6"/>
        <v/>
      </c>
      <c r="P145" s="122"/>
      <c r="Q145" s="74"/>
      <c r="R145" s="74"/>
      <c r="S145" s="74"/>
      <c r="T145" s="74"/>
      <c r="AI145" s="259"/>
      <c r="AO145" s="74"/>
    </row>
    <row r="146" s="72" customFormat="1" customHeight="1" spans="6:41">
      <c r="F146" s="74"/>
      <c r="G146" s="267" t="str">
        <f t="shared" si="7"/>
        <v/>
      </c>
      <c r="H146" s="74"/>
      <c r="I146" s="74"/>
      <c r="J146" s="74"/>
      <c r="K146" s="74"/>
      <c r="L146" s="74"/>
      <c r="M146" s="270" t="str">
        <f t="shared" si="6"/>
        <v/>
      </c>
      <c r="P146" s="122"/>
      <c r="Q146" s="74"/>
      <c r="R146" s="74"/>
      <c r="S146" s="74"/>
      <c r="T146" s="74"/>
      <c r="AI146" s="259"/>
      <c r="AO146" s="74"/>
    </row>
    <row r="147" s="72" customFormat="1" customHeight="1" spans="6:41">
      <c r="F147" s="74"/>
      <c r="G147" s="267" t="str">
        <f t="shared" si="7"/>
        <v/>
      </c>
      <c r="H147" s="74"/>
      <c r="I147" s="74"/>
      <c r="J147" s="74"/>
      <c r="K147" s="74"/>
      <c r="L147" s="74"/>
      <c r="M147" s="270" t="str">
        <f t="shared" si="6"/>
        <v/>
      </c>
      <c r="P147" s="122"/>
      <c r="Q147" s="74"/>
      <c r="R147" s="74"/>
      <c r="S147" s="74"/>
      <c r="T147" s="74"/>
      <c r="AI147" s="259"/>
      <c r="AO147" s="74"/>
    </row>
    <row r="148" s="72" customFormat="1" customHeight="1" spans="6:41">
      <c r="F148" s="74"/>
      <c r="G148" s="267" t="str">
        <f t="shared" si="7"/>
        <v/>
      </c>
      <c r="H148" s="74"/>
      <c r="I148" s="74"/>
      <c r="J148" s="74"/>
      <c r="K148" s="74"/>
      <c r="L148" s="74"/>
      <c r="M148" s="270" t="str">
        <f t="shared" si="6"/>
        <v/>
      </c>
      <c r="P148" s="122"/>
      <c r="Q148" s="74"/>
      <c r="R148" s="74"/>
      <c r="S148" s="74"/>
      <c r="T148" s="74"/>
      <c r="AI148" s="259"/>
      <c r="AO148" s="74"/>
    </row>
    <row r="149" s="72" customFormat="1" customHeight="1" spans="6:41">
      <c r="F149" s="74"/>
      <c r="G149" s="267" t="str">
        <f t="shared" si="7"/>
        <v/>
      </c>
      <c r="H149" s="74"/>
      <c r="I149" s="74"/>
      <c r="J149" s="74"/>
      <c r="K149" s="74"/>
      <c r="L149" s="74"/>
      <c r="M149" s="270" t="str">
        <f t="shared" si="6"/>
        <v/>
      </c>
      <c r="P149" s="122"/>
      <c r="Q149" s="74"/>
      <c r="R149" s="74"/>
      <c r="S149" s="74"/>
      <c r="T149" s="74"/>
      <c r="AI149" s="259"/>
      <c r="AO149" s="74"/>
    </row>
    <row r="150" s="72" customFormat="1" customHeight="1" spans="6:41">
      <c r="F150" s="74"/>
      <c r="G150" s="267" t="str">
        <f t="shared" si="7"/>
        <v/>
      </c>
      <c r="H150" s="74"/>
      <c r="I150" s="74"/>
      <c r="J150" s="74"/>
      <c r="K150" s="74"/>
      <c r="L150" s="74"/>
      <c r="M150" s="270" t="str">
        <f t="shared" si="6"/>
        <v/>
      </c>
      <c r="P150" s="122"/>
      <c r="Q150" s="74"/>
      <c r="R150" s="74"/>
      <c r="S150" s="74"/>
      <c r="T150" s="74"/>
      <c r="AI150" s="259"/>
      <c r="AO150" s="74"/>
    </row>
    <row r="151" s="72" customFormat="1" customHeight="1" spans="6:41">
      <c r="F151" s="74"/>
      <c r="G151" s="267" t="str">
        <f t="shared" si="7"/>
        <v/>
      </c>
      <c r="H151" s="74"/>
      <c r="I151" s="74"/>
      <c r="J151" s="74"/>
      <c r="K151" s="74"/>
      <c r="L151" s="74"/>
      <c r="M151" s="270" t="str">
        <f t="shared" si="6"/>
        <v/>
      </c>
      <c r="P151" s="122"/>
      <c r="Q151" s="74"/>
      <c r="R151" s="74"/>
      <c r="S151" s="74"/>
      <c r="T151" s="74"/>
      <c r="AI151" s="259"/>
      <c r="AO151" s="74"/>
    </row>
    <row r="152" s="72" customFormat="1" customHeight="1" spans="6:41">
      <c r="F152" s="74"/>
      <c r="G152" s="267" t="str">
        <f t="shared" si="7"/>
        <v/>
      </c>
      <c r="H152" s="74"/>
      <c r="I152" s="74"/>
      <c r="J152" s="74"/>
      <c r="K152" s="74"/>
      <c r="L152" s="74"/>
      <c r="M152" s="270" t="str">
        <f t="shared" si="6"/>
        <v/>
      </c>
      <c r="P152" s="122"/>
      <c r="Q152" s="74"/>
      <c r="R152" s="74"/>
      <c r="S152" s="74"/>
      <c r="T152" s="74"/>
      <c r="AI152" s="259"/>
      <c r="AO152" s="74"/>
    </row>
    <row r="153" s="72" customFormat="1" customHeight="1" spans="6:41">
      <c r="F153" s="74"/>
      <c r="G153" s="267" t="str">
        <f t="shared" si="7"/>
        <v/>
      </c>
      <c r="H153" s="74"/>
      <c r="I153" s="74"/>
      <c r="J153" s="74"/>
      <c r="K153" s="74"/>
      <c r="L153" s="74"/>
      <c r="M153" s="270" t="str">
        <f t="shared" si="6"/>
        <v/>
      </c>
      <c r="P153" s="122"/>
      <c r="Q153" s="74"/>
      <c r="R153" s="74"/>
      <c r="S153" s="74"/>
      <c r="T153" s="74"/>
      <c r="AI153" s="259"/>
      <c r="AO153" s="74"/>
    </row>
    <row r="154" s="72" customFormat="1" customHeight="1" spans="6:41">
      <c r="F154" s="74"/>
      <c r="G154" s="267" t="str">
        <f t="shared" si="7"/>
        <v/>
      </c>
      <c r="H154" s="74"/>
      <c r="I154" s="74"/>
      <c r="J154" s="74"/>
      <c r="K154" s="74"/>
      <c r="L154" s="74"/>
      <c r="M154" s="270" t="str">
        <f t="shared" si="6"/>
        <v/>
      </c>
      <c r="P154" s="122"/>
      <c r="Q154" s="74"/>
      <c r="R154" s="74"/>
      <c r="S154" s="74"/>
      <c r="T154" s="74"/>
      <c r="AI154" s="259"/>
      <c r="AO154" s="74"/>
    </row>
    <row r="155" s="72" customFormat="1" customHeight="1" spans="6:41">
      <c r="F155" s="74"/>
      <c r="G155" s="267" t="str">
        <f t="shared" si="7"/>
        <v/>
      </c>
      <c r="H155" s="74"/>
      <c r="I155" s="74"/>
      <c r="J155" s="74"/>
      <c r="K155" s="74"/>
      <c r="L155" s="74"/>
      <c r="M155" s="270" t="str">
        <f t="shared" si="6"/>
        <v/>
      </c>
      <c r="P155" s="122"/>
      <c r="Q155" s="74"/>
      <c r="R155" s="74"/>
      <c r="S155" s="74"/>
      <c r="T155" s="74"/>
      <c r="AI155" s="259"/>
      <c r="AO155" s="74"/>
    </row>
    <row r="156" s="72" customFormat="1" customHeight="1" spans="6:41">
      <c r="F156" s="74"/>
      <c r="G156" s="267" t="str">
        <f t="shared" si="7"/>
        <v/>
      </c>
      <c r="H156" s="74"/>
      <c r="I156" s="74"/>
      <c r="J156" s="74"/>
      <c r="K156" s="74"/>
      <c r="L156" s="74"/>
      <c r="M156" s="270" t="str">
        <f t="shared" si="6"/>
        <v/>
      </c>
      <c r="P156" s="122"/>
      <c r="Q156" s="74"/>
      <c r="R156" s="74"/>
      <c r="S156" s="74"/>
      <c r="T156" s="74"/>
      <c r="AI156" s="259"/>
      <c r="AO156" s="74"/>
    </row>
    <row r="157" s="72" customFormat="1" customHeight="1" spans="6:41">
      <c r="F157" s="74"/>
      <c r="G157" s="267" t="str">
        <f t="shared" si="7"/>
        <v/>
      </c>
      <c r="H157" s="74"/>
      <c r="I157" s="74"/>
      <c r="J157" s="74"/>
      <c r="K157" s="74"/>
      <c r="L157" s="74"/>
      <c r="M157" s="270" t="str">
        <f t="shared" si="6"/>
        <v/>
      </c>
      <c r="P157" s="122"/>
      <c r="Q157" s="74"/>
      <c r="R157" s="74"/>
      <c r="S157" s="74"/>
      <c r="T157" s="74"/>
      <c r="AI157" s="259"/>
      <c r="AO157" s="74"/>
    </row>
    <row r="158" s="72" customFormat="1" customHeight="1" spans="6:41">
      <c r="F158" s="74"/>
      <c r="G158" s="267" t="str">
        <f t="shared" si="7"/>
        <v/>
      </c>
      <c r="H158" s="74"/>
      <c r="I158" s="74"/>
      <c r="J158" s="74"/>
      <c r="K158" s="74"/>
      <c r="L158" s="74"/>
      <c r="M158" s="270" t="str">
        <f t="shared" si="6"/>
        <v/>
      </c>
      <c r="P158" s="122"/>
      <c r="Q158" s="74"/>
      <c r="R158" s="74"/>
      <c r="S158" s="74"/>
      <c r="T158" s="74"/>
      <c r="AI158" s="259"/>
      <c r="AO158" s="74"/>
    </row>
    <row r="159" s="72" customFormat="1" customHeight="1" spans="6:41">
      <c r="F159" s="74"/>
      <c r="G159" s="267" t="str">
        <f t="shared" si="7"/>
        <v/>
      </c>
      <c r="H159" s="74"/>
      <c r="I159" s="74"/>
      <c r="J159" s="74"/>
      <c r="K159" s="74"/>
      <c r="L159" s="74"/>
      <c r="M159" s="270" t="str">
        <f t="shared" si="6"/>
        <v/>
      </c>
      <c r="P159" s="122"/>
      <c r="Q159" s="74"/>
      <c r="R159" s="74"/>
      <c r="S159" s="74"/>
      <c r="T159" s="74"/>
      <c r="AI159" s="259"/>
      <c r="AO159" s="74"/>
    </row>
    <row r="160" s="72" customFormat="1" customHeight="1" spans="6:41">
      <c r="F160" s="74"/>
      <c r="G160" s="267" t="str">
        <f t="shared" si="7"/>
        <v/>
      </c>
      <c r="H160" s="74"/>
      <c r="I160" s="74"/>
      <c r="J160" s="74"/>
      <c r="K160" s="74"/>
      <c r="L160" s="74"/>
      <c r="M160" s="270" t="str">
        <f t="shared" si="6"/>
        <v/>
      </c>
      <c r="P160" s="122"/>
      <c r="Q160" s="74"/>
      <c r="R160" s="74"/>
      <c r="S160" s="74"/>
      <c r="T160" s="74"/>
      <c r="AI160" s="259"/>
      <c r="AO160" s="74"/>
    </row>
    <row r="161" s="72" customFormat="1" customHeight="1" spans="6:41">
      <c r="F161" s="74"/>
      <c r="G161" s="267" t="str">
        <f t="shared" si="7"/>
        <v/>
      </c>
      <c r="H161" s="74"/>
      <c r="I161" s="74"/>
      <c r="J161" s="74"/>
      <c r="K161" s="74"/>
      <c r="L161" s="74"/>
      <c r="M161" s="270" t="str">
        <f t="shared" si="6"/>
        <v/>
      </c>
      <c r="P161" s="122"/>
      <c r="Q161" s="74"/>
      <c r="R161" s="74"/>
      <c r="S161" s="74"/>
      <c r="T161" s="74"/>
      <c r="AI161" s="259"/>
      <c r="AO161" s="74"/>
    </row>
    <row r="162" s="72" customFormat="1" customHeight="1" spans="6:41">
      <c r="F162" s="74"/>
      <c r="G162" s="267" t="str">
        <f t="shared" si="7"/>
        <v/>
      </c>
      <c r="H162" s="74"/>
      <c r="I162" s="74"/>
      <c r="J162" s="74"/>
      <c r="K162" s="74"/>
      <c r="L162" s="74"/>
      <c r="M162" s="270" t="str">
        <f t="shared" si="6"/>
        <v/>
      </c>
      <c r="P162" s="122"/>
      <c r="Q162" s="74"/>
      <c r="R162" s="74"/>
      <c r="S162" s="74"/>
      <c r="T162" s="74"/>
      <c r="AI162" s="259"/>
      <c r="AO162" s="74"/>
    </row>
    <row r="163" s="72" customFormat="1" customHeight="1" spans="6:41">
      <c r="F163" s="74"/>
      <c r="G163" s="267" t="str">
        <f t="shared" si="7"/>
        <v/>
      </c>
      <c r="H163" s="74"/>
      <c r="I163" s="74"/>
      <c r="J163" s="74"/>
      <c r="K163" s="74"/>
      <c r="L163" s="74"/>
      <c r="M163" s="270" t="str">
        <f t="shared" si="6"/>
        <v/>
      </c>
      <c r="P163" s="122"/>
      <c r="Q163" s="74"/>
      <c r="R163" s="74"/>
      <c r="S163" s="74"/>
      <c r="T163" s="74"/>
      <c r="AI163" s="259"/>
      <c r="AO163" s="74"/>
    </row>
    <row r="164" s="72" customFormat="1" customHeight="1" spans="6:41">
      <c r="F164" s="74"/>
      <c r="G164" s="267" t="str">
        <f t="shared" si="7"/>
        <v/>
      </c>
      <c r="H164" s="74"/>
      <c r="I164" s="74"/>
      <c r="J164" s="74"/>
      <c r="K164" s="74"/>
      <c r="L164" s="74"/>
      <c r="M164" s="270" t="str">
        <f t="shared" si="6"/>
        <v/>
      </c>
      <c r="P164" s="122"/>
      <c r="Q164" s="74"/>
      <c r="R164" s="74"/>
      <c r="S164" s="74"/>
      <c r="T164" s="74"/>
      <c r="AI164" s="259"/>
      <c r="AO164" s="74"/>
    </row>
    <row r="165" s="72" customFormat="1" customHeight="1" spans="6:41">
      <c r="F165" s="74"/>
      <c r="G165" s="267" t="str">
        <f t="shared" si="7"/>
        <v/>
      </c>
      <c r="H165" s="74"/>
      <c r="I165" s="74"/>
      <c r="J165" s="74"/>
      <c r="K165" s="74"/>
      <c r="L165" s="74"/>
      <c r="M165" s="270" t="str">
        <f t="shared" si="6"/>
        <v/>
      </c>
      <c r="P165" s="122"/>
      <c r="Q165" s="74"/>
      <c r="R165" s="74"/>
      <c r="S165" s="74"/>
      <c r="T165" s="74"/>
      <c r="AI165" s="259"/>
      <c r="AO165" s="74"/>
    </row>
    <row r="166" s="72" customFormat="1" customHeight="1" spans="6:41">
      <c r="F166" s="74"/>
      <c r="G166" s="267" t="str">
        <f t="shared" si="7"/>
        <v/>
      </c>
      <c r="H166" s="74"/>
      <c r="I166" s="74"/>
      <c r="J166" s="74"/>
      <c r="K166" s="74"/>
      <c r="L166" s="74"/>
      <c r="M166" s="270" t="str">
        <f t="shared" si="6"/>
        <v/>
      </c>
      <c r="P166" s="122"/>
      <c r="Q166" s="74"/>
      <c r="R166" s="74"/>
      <c r="S166" s="74"/>
      <c r="T166" s="74"/>
      <c r="AI166" s="259"/>
      <c r="AO166" s="74"/>
    </row>
    <row r="167" s="72" customFormat="1" customHeight="1" spans="6:41">
      <c r="F167" s="74"/>
      <c r="G167" s="267" t="str">
        <f t="shared" si="7"/>
        <v/>
      </c>
      <c r="H167" s="74"/>
      <c r="I167" s="74"/>
      <c r="J167" s="74"/>
      <c r="K167" s="74"/>
      <c r="L167" s="74"/>
      <c r="M167" s="270" t="str">
        <f t="shared" si="6"/>
        <v/>
      </c>
      <c r="P167" s="122"/>
      <c r="Q167" s="74"/>
      <c r="R167" s="74"/>
      <c r="S167" s="74"/>
      <c r="T167" s="74"/>
      <c r="AI167" s="259"/>
      <c r="AO167" s="74"/>
    </row>
    <row r="168" s="72" customFormat="1" customHeight="1" spans="6:41">
      <c r="F168" s="74"/>
      <c r="G168" s="267" t="str">
        <f t="shared" si="7"/>
        <v/>
      </c>
      <c r="H168" s="74"/>
      <c r="I168" s="74"/>
      <c r="J168" s="74"/>
      <c r="K168" s="74"/>
      <c r="L168" s="74"/>
      <c r="M168" s="270" t="str">
        <f t="shared" si="6"/>
        <v/>
      </c>
      <c r="P168" s="122"/>
      <c r="Q168" s="74"/>
      <c r="R168" s="74"/>
      <c r="S168" s="74"/>
      <c r="T168" s="74"/>
      <c r="AI168" s="259"/>
      <c r="AO168" s="74"/>
    </row>
    <row r="169" s="72" customFormat="1" customHeight="1" spans="6:41">
      <c r="F169" s="74"/>
      <c r="G169" s="267" t="str">
        <f t="shared" si="7"/>
        <v/>
      </c>
      <c r="H169" s="74"/>
      <c r="I169" s="74"/>
      <c r="J169" s="74"/>
      <c r="K169" s="74"/>
      <c r="L169" s="74"/>
      <c r="M169" s="270" t="str">
        <f t="shared" si="6"/>
        <v/>
      </c>
      <c r="P169" s="122"/>
      <c r="Q169" s="74"/>
      <c r="R169" s="74"/>
      <c r="S169" s="74"/>
      <c r="T169" s="74"/>
      <c r="AI169" s="259"/>
      <c r="AO169" s="74"/>
    </row>
    <row r="170" s="72" customFormat="1" customHeight="1" spans="6:41">
      <c r="F170" s="74"/>
      <c r="G170" s="267" t="str">
        <f t="shared" si="7"/>
        <v/>
      </c>
      <c r="H170" s="74"/>
      <c r="I170" s="74"/>
      <c r="J170" s="74"/>
      <c r="K170" s="74"/>
      <c r="L170" s="74"/>
      <c r="M170" s="270" t="str">
        <f t="shared" si="6"/>
        <v/>
      </c>
      <c r="P170" s="122"/>
      <c r="Q170" s="74"/>
      <c r="R170" s="74"/>
      <c r="S170" s="74"/>
      <c r="T170" s="74"/>
      <c r="AI170" s="259"/>
      <c r="AO170" s="74"/>
    </row>
    <row r="171" s="72" customFormat="1" customHeight="1" spans="6:41">
      <c r="F171" s="74"/>
      <c r="G171" s="267" t="str">
        <f t="shared" si="7"/>
        <v/>
      </c>
      <c r="H171" s="74"/>
      <c r="I171" s="74"/>
      <c r="J171" s="74"/>
      <c r="K171" s="74"/>
      <c r="L171" s="74"/>
      <c r="M171" s="270" t="str">
        <f t="shared" si="6"/>
        <v/>
      </c>
      <c r="P171" s="122"/>
      <c r="Q171" s="74"/>
      <c r="R171" s="74"/>
      <c r="S171" s="74"/>
      <c r="T171" s="74"/>
      <c r="AI171" s="259"/>
      <c r="AO171" s="74"/>
    </row>
    <row r="172" s="72" customFormat="1" customHeight="1" spans="6:41">
      <c r="F172" s="74"/>
      <c r="G172" s="267" t="str">
        <f t="shared" si="7"/>
        <v/>
      </c>
      <c r="H172" s="74"/>
      <c r="I172" s="74"/>
      <c r="J172" s="74"/>
      <c r="K172" s="74"/>
      <c r="L172" s="74"/>
      <c r="M172" s="270" t="str">
        <f t="shared" si="6"/>
        <v/>
      </c>
      <c r="P172" s="122"/>
      <c r="Q172" s="74"/>
      <c r="R172" s="74"/>
      <c r="S172" s="74"/>
      <c r="T172" s="74"/>
      <c r="AI172" s="259"/>
      <c r="AO172" s="74"/>
    </row>
    <row r="173" s="72" customFormat="1" customHeight="1" spans="6:41">
      <c r="F173" s="74"/>
      <c r="G173" s="267" t="str">
        <f t="shared" si="7"/>
        <v/>
      </c>
      <c r="H173" s="74"/>
      <c r="I173" s="74"/>
      <c r="J173" s="74"/>
      <c r="K173" s="74"/>
      <c r="L173" s="74"/>
      <c r="M173" s="270" t="str">
        <f t="shared" si="6"/>
        <v/>
      </c>
      <c r="P173" s="122"/>
      <c r="Q173" s="74"/>
      <c r="R173" s="74"/>
      <c r="S173" s="74"/>
      <c r="T173" s="74"/>
      <c r="AI173" s="259"/>
      <c r="AO173" s="74"/>
    </row>
    <row r="174" s="72" customFormat="1" customHeight="1" spans="6:41">
      <c r="F174" s="74"/>
      <c r="G174" s="267" t="str">
        <f t="shared" si="7"/>
        <v/>
      </c>
      <c r="H174" s="74"/>
      <c r="I174" s="74"/>
      <c r="J174" s="74"/>
      <c r="K174" s="74"/>
      <c r="L174" s="74"/>
      <c r="M174" s="270" t="str">
        <f t="shared" si="6"/>
        <v/>
      </c>
      <c r="P174" s="122"/>
      <c r="Q174" s="74"/>
      <c r="R174" s="74"/>
      <c r="S174" s="74"/>
      <c r="T174" s="74"/>
      <c r="AI174" s="259"/>
      <c r="AO174" s="74"/>
    </row>
    <row r="175" s="72" customFormat="1" customHeight="1" spans="6:41">
      <c r="F175" s="74"/>
      <c r="G175" s="267" t="str">
        <f t="shared" si="7"/>
        <v/>
      </c>
      <c r="H175" s="74"/>
      <c r="I175" s="74"/>
      <c r="J175" s="74"/>
      <c r="K175" s="74"/>
      <c r="L175" s="74"/>
      <c r="M175" s="270" t="str">
        <f t="shared" si="6"/>
        <v/>
      </c>
      <c r="P175" s="122"/>
      <c r="Q175" s="74"/>
      <c r="R175" s="74"/>
      <c r="S175" s="74"/>
      <c r="T175" s="74"/>
      <c r="AI175" s="259"/>
      <c r="AO175" s="74"/>
    </row>
    <row r="176" s="72" customFormat="1" customHeight="1" spans="6:41">
      <c r="F176" s="74"/>
      <c r="G176" s="267" t="str">
        <f t="shared" si="7"/>
        <v/>
      </c>
      <c r="H176" s="74"/>
      <c r="I176" s="74"/>
      <c r="J176" s="74"/>
      <c r="K176" s="74"/>
      <c r="L176" s="74"/>
      <c r="M176" s="270" t="str">
        <f t="shared" si="6"/>
        <v/>
      </c>
      <c r="P176" s="122"/>
      <c r="Q176" s="74"/>
      <c r="R176" s="74"/>
      <c r="S176" s="74"/>
      <c r="T176" s="74"/>
      <c r="AI176" s="259"/>
      <c r="AO176" s="74"/>
    </row>
    <row r="177" s="72" customFormat="1" customHeight="1" spans="6:41">
      <c r="F177" s="74"/>
      <c r="G177" s="267" t="str">
        <f t="shared" si="7"/>
        <v/>
      </c>
      <c r="H177" s="74"/>
      <c r="I177" s="74"/>
      <c r="J177" s="74"/>
      <c r="K177" s="74"/>
      <c r="L177" s="74"/>
      <c r="M177" s="270" t="str">
        <f t="shared" si="6"/>
        <v/>
      </c>
      <c r="P177" s="122"/>
      <c r="Q177" s="74"/>
      <c r="R177" s="74"/>
      <c r="S177" s="74"/>
      <c r="T177" s="74"/>
      <c r="AI177" s="259"/>
      <c r="AO177" s="74"/>
    </row>
    <row r="178" s="72" customFormat="1" customHeight="1" spans="6:41">
      <c r="F178" s="74"/>
      <c r="G178" s="267" t="str">
        <f t="shared" si="7"/>
        <v/>
      </c>
      <c r="H178" s="74"/>
      <c r="I178" s="74"/>
      <c r="J178" s="74"/>
      <c r="K178" s="74"/>
      <c r="L178" s="74"/>
      <c r="M178" s="270" t="str">
        <f t="shared" si="6"/>
        <v/>
      </c>
      <c r="P178" s="122"/>
      <c r="Q178" s="74"/>
      <c r="R178" s="74"/>
      <c r="S178" s="74"/>
      <c r="T178" s="74"/>
      <c r="AI178" s="259"/>
      <c r="AO178" s="74"/>
    </row>
    <row r="179" s="72" customFormat="1" customHeight="1" spans="6:41">
      <c r="F179" s="74"/>
      <c r="G179" s="267" t="str">
        <f t="shared" si="7"/>
        <v/>
      </c>
      <c r="H179" s="74"/>
      <c r="I179" s="74"/>
      <c r="J179" s="74"/>
      <c r="K179" s="74"/>
      <c r="L179" s="74"/>
      <c r="M179" s="270" t="str">
        <f t="shared" si="6"/>
        <v/>
      </c>
      <c r="P179" s="122"/>
      <c r="Q179" s="74"/>
      <c r="R179" s="74"/>
      <c r="S179" s="74"/>
      <c r="T179" s="74"/>
      <c r="AI179" s="259"/>
      <c r="AO179" s="74"/>
    </row>
    <row r="180" s="72" customFormat="1" customHeight="1" spans="6:41">
      <c r="F180" s="74"/>
      <c r="G180" s="267" t="str">
        <f t="shared" si="7"/>
        <v/>
      </c>
      <c r="H180" s="74"/>
      <c r="I180" s="74"/>
      <c r="J180" s="74"/>
      <c r="K180" s="74"/>
      <c r="L180" s="74"/>
      <c r="M180" s="270" t="str">
        <f t="shared" ref="M180:M200" si="8">IF(P180="","",_xlfn.TEXTJOIN("-",TRUE,N180,O180))</f>
        <v/>
      </c>
      <c r="P180" s="122"/>
      <c r="Q180" s="74"/>
      <c r="R180" s="74"/>
      <c r="S180" s="74"/>
      <c r="T180" s="74"/>
      <c r="AI180" s="259"/>
      <c r="AO180" s="74"/>
    </row>
    <row r="181" s="72" customFormat="1" customHeight="1" spans="6:41">
      <c r="F181" s="74"/>
      <c r="G181" s="267" t="str">
        <f t="shared" si="7"/>
        <v/>
      </c>
      <c r="H181" s="74"/>
      <c r="I181" s="74"/>
      <c r="J181" s="74"/>
      <c r="K181" s="74"/>
      <c r="L181" s="74"/>
      <c r="M181" s="270" t="str">
        <f t="shared" si="8"/>
        <v/>
      </c>
      <c r="P181" s="122"/>
      <c r="Q181" s="74"/>
      <c r="R181" s="74"/>
      <c r="S181" s="74"/>
      <c r="T181" s="74"/>
      <c r="AI181" s="259"/>
      <c r="AO181" s="74"/>
    </row>
    <row r="182" s="72" customFormat="1" customHeight="1" spans="6:41">
      <c r="F182" s="74"/>
      <c r="G182" s="267" t="str">
        <f t="shared" si="7"/>
        <v/>
      </c>
      <c r="H182" s="74"/>
      <c r="I182" s="74"/>
      <c r="J182" s="74"/>
      <c r="K182" s="74"/>
      <c r="L182" s="74"/>
      <c r="M182" s="270" t="str">
        <f t="shared" si="8"/>
        <v/>
      </c>
      <c r="P182" s="122"/>
      <c r="Q182" s="74"/>
      <c r="R182" s="74"/>
      <c r="S182" s="74"/>
      <c r="T182" s="74"/>
      <c r="AI182" s="259"/>
      <c r="AO182" s="74"/>
    </row>
    <row r="183" s="72" customFormat="1" customHeight="1" spans="6:41">
      <c r="F183" s="74"/>
      <c r="G183" s="267" t="str">
        <f t="shared" si="7"/>
        <v/>
      </c>
      <c r="H183" s="74"/>
      <c r="I183" s="74"/>
      <c r="J183" s="74"/>
      <c r="K183" s="74"/>
      <c r="L183" s="74"/>
      <c r="M183" s="270" t="str">
        <f t="shared" si="8"/>
        <v/>
      </c>
      <c r="P183" s="122"/>
      <c r="Q183" s="74"/>
      <c r="R183" s="74"/>
      <c r="S183" s="74"/>
      <c r="T183" s="74"/>
      <c r="AI183" s="259"/>
      <c r="AO183" s="74"/>
    </row>
    <row r="184" s="72" customFormat="1" customHeight="1" spans="6:41">
      <c r="F184" s="74"/>
      <c r="G184" s="267" t="str">
        <f t="shared" si="7"/>
        <v/>
      </c>
      <c r="H184" s="74"/>
      <c r="I184" s="74"/>
      <c r="J184" s="74"/>
      <c r="K184" s="74"/>
      <c r="L184" s="74"/>
      <c r="M184" s="270" t="str">
        <f t="shared" si="8"/>
        <v/>
      </c>
      <c r="P184" s="122"/>
      <c r="Q184" s="74"/>
      <c r="R184" s="74"/>
      <c r="S184" s="74"/>
      <c r="T184" s="74"/>
      <c r="AI184" s="259"/>
      <c r="AO184" s="74"/>
    </row>
    <row r="185" s="72" customFormat="1" customHeight="1" spans="6:41">
      <c r="F185" s="74"/>
      <c r="G185" s="267" t="str">
        <f t="shared" si="7"/>
        <v/>
      </c>
      <c r="H185" s="74"/>
      <c r="I185" s="74"/>
      <c r="J185" s="74"/>
      <c r="K185" s="74"/>
      <c r="L185" s="74"/>
      <c r="M185" s="270" t="str">
        <f t="shared" si="8"/>
        <v/>
      </c>
      <c r="P185" s="122"/>
      <c r="Q185" s="74"/>
      <c r="R185" s="74"/>
      <c r="S185" s="74"/>
      <c r="T185" s="74"/>
      <c r="AI185" s="259"/>
      <c r="AO185" s="74"/>
    </row>
    <row r="186" s="72" customFormat="1" customHeight="1" spans="6:41">
      <c r="F186" s="74"/>
      <c r="G186" s="267" t="str">
        <f t="shared" si="7"/>
        <v/>
      </c>
      <c r="H186" s="74"/>
      <c r="I186" s="74"/>
      <c r="J186" s="74"/>
      <c r="K186" s="74"/>
      <c r="L186" s="74"/>
      <c r="M186" s="270" t="str">
        <f t="shared" si="8"/>
        <v/>
      </c>
      <c r="P186" s="122"/>
      <c r="Q186" s="74"/>
      <c r="R186" s="74"/>
      <c r="S186" s="74"/>
      <c r="T186" s="74"/>
      <c r="AI186" s="259"/>
      <c r="AO186" s="74"/>
    </row>
    <row r="187" s="72" customFormat="1" customHeight="1" spans="6:41">
      <c r="F187" s="74"/>
      <c r="G187" s="267" t="str">
        <f t="shared" si="7"/>
        <v/>
      </c>
      <c r="H187" s="74"/>
      <c r="I187" s="74"/>
      <c r="J187" s="74"/>
      <c r="K187" s="74"/>
      <c r="L187" s="74"/>
      <c r="M187" s="270" t="str">
        <f t="shared" si="8"/>
        <v/>
      </c>
      <c r="P187" s="122"/>
      <c r="Q187" s="74"/>
      <c r="R187" s="74"/>
      <c r="S187" s="74"/>
      <c r="T187" s="74"/>
      <c r="AI187" s="259"/>
      <c r="AO187" s="74"/>
    </row>
    <row r="188" s="72" customFormat="1" customHeight="1" spans="6:41">
      <c r="F188" s="74"/>
      <c r="G188" s="267" t="str">
        <f t="shared" si="7"/>
        <v/>
      </c>
      <c r="H188" s="74"/>
      <c r="I188" s="74"/>
      <c r="J188" s="74"/>
      <c r="K188" s="74"/>
      <c r="L188" s="74"/>
      <c r="M188" s="270" t="str">
        <f t="shared" si="8"/>
        <v/>
      </c>
      <c r="P188" s="122"/>
      <c r="Q188" s="74"/>
      <c r="R188" s="74"/>
      <c r="S188" s="74"/>
      <c r="T188" s="74"/>
      <c r="AI188" s="259"/>
      <c r="AO188" s="74"/>
    </row>
    <row r="189" s="72" customFormat="1" customHeight="1" spans="6:41">
      <c r="F189" s="74"/>
      <c r="G189" s="267" t="str">
        <f t="shared" si="7"/>
        <v/>
      </c>
      <c r="H189" s="74"/>
      <c r="I189" s="74"/>
      <c r="J189" s="74"/>
      <c r="K189" s="74"/>
      <c r="L189" s="74"/>
      <c r="M189" s="270" t="str">
        <f t="shared" si="8"/>
        <v/>
      </c>
      <c r="P189" s="122"/>
      <c r="Q189" s="74"/>
      <c r="R189" s="74"/>
      <c r="S189" s="74"/>
      <c r="T189" s="74"/>
      <c r="AI189" s="259"/>
      <c r="AO189" s="74"/>
    </row>
    <row r="190" s="72" customFormat="1" customHeight="1" spans="6:41">
      <c r="F190" s="74"/>
      <c r="G190" s="267" t="str">
        <f t="shared" si="7"/>
        <v/>
      </c>
      <c r="H190" s="74"/>
      <c r="I190" s="74"/>
      <c r="J190" s="74"/>
      <c r="K190" s="74"/>
      <c r="L190" s="74"/>
      <c r="M190" s="270" t="str">
        <f t="shared" si="8"/>
        <v/>
      </c>
      <c r="P190" s="122"/>
      <c r="Q190" s="74"/>
      <c r="R190" s="74"/>
      <c r="S190" s="74"/>
      <c r="T190" s="74"/>
      <c r="AI190" s="259"/>
      <c r="AO190" s="74"/>
    </row>
    <row r="191" s="72" customFormat="1" customHeight="1" spans="6:41">
      <c r="F191" s="74"/>
      <c r="G191" s="267" t="str">
        <f t="shared" si="7"/>
        <v/>
      </c>
      <c r="H191" s="74"/>
      <c r="I191" s="74"/>
      <c r="J191" s="74"/>
      <c r="K191" s="74"/>
      <c r="L191" s="74"/>
      <c r="M191" s="270" t="str">
        <f t="shared" si="8"/>
        <v/>
      </c>
      <c r="P191" s="122"/>
      <c r="Q191" s="74"/>
      <c r="R191" s="74"/>
      <c r="S191" s="74"/>
      <c r="T191" s="74"/>
      <c r="AI191" s="259"/>
      <c r="AO191" s="74"/>
    </row>
    <row r="192" s="72" customFormat="1" customHeight="1" spans="6:41">
      <c r="F192" s="74"/>
      <c r="G192" s="267" t="str">
        <f t="shared" si="7"/>
        <v/>
      </c>
      <c r="H192" s="74"/>
      <c r="I192" s="74"/>
      <c r="J192" s="74"/>
      <c r="K192" s="74"/>
      <c r="L192" s="74"/>
      <c r="M192" s="270" t="str">
        <f t="shared" si="8"/>
        <v/>
      </c>
      <c r="P192" s="122"/>
      <c r="Q192" s="74"/>
      <c r="R192" s="74"/>
      <c r="S192" s="74"/>
      <c r="T192" s="74"/>
      <c r="AI192" s="259"/>
      <c r="AO192" s="74"/>
    </row>
    <row r="193" s="72" customFormat="1" customHeight="1" spans="6:41">
      <c r="F193" s="74"/>
      <c r="G193" s="267" t="str">
        <f t="shared" si="7"/>
        <v/>
      </c>
      <c r="H193" s="74"/>
      <c r="I193" s="74"/>
      <c r="J193" s="74"/>
      <c r="K193" s="74"/>
      <c r="L193" s="74"/>
      <c r="M193" s="270" t="str">
        <f t="shared" si="8"/>
        <v/>
      </c>
      <c r="P193" s="122"/>
      <c r="Q193" s="74"/>
      <c r="R193" s="74"/>
      <c r="S193" s="74"/>
      <c r="T193" s="74"/>
      <c r="AI193" s="259"/>
      <c r="AO193" s="74"/>
    </row>
    <row r="194" s="72" customFormat="1" customHeight="1" spans="6:41">
      <c r="F194" s="74"/>
      <c r="G194" s="267" t="str">
        <f t="shared" ref="G194:G257" si="9">IF(H194="","",IF(H194=I194,H194,_xlfn.CONCAT(H194,"-",I194)))</f>
        <v/>
      </c>
      <c r="H194" s="74"/>
      <c r="I194" s="74"/>
      <c r="J194" s="74"/>
      <c r="K194" s="74"/>
      <c r="L194" s="74"/>
      <c r="M194" s="270" t="str">
        <f t="shared" si="8"/>
        <v/>
      </c>
      <c r="P194" s="122"/>
      <c r="Q194" s="74"/>
      <c r="R194" s="74"/>
      <c r="S194" s="74"/>
      <c r="T194" s="74"/>
      <c r="AI194" s="259"/>
      <c r="AO194" s="74"/>
    </row>
    <row r="195" s="72" customFormat="1" customHeight="1" spans="6:41">
      <c r="F195" s="74"/>
      <c r="G195" s="267" t="str">
        <f t="shared" si="9"/>
        <v/>
      </c>
      <c r="H195" s="74"/>
      <c r="I195" s="74"/>
      <c r="J195" s="74"/>
      <c r="K195" s="74"/>
      <c r="L195" s="74"/>
      <c r="M195" s="270" t="str">
        <f t="shared" si="8"/>
        <v/>
      </c>
      <c r="P195" s="122"/>
      <c r="Q195" s="74"/>
      <c r="R195" s="74"/>
      <c r="S195" s="74"/>
      <c r="T195" s="74"/>
      <c r="AI195" s="259"/>
      <c r="AO195" s="74"/>
    </row>
    <row r="196" s="72" customFormat="1" customHeight="1" spans="6:41">
      <c r="F196" s="74"/>
      <c r="G196" s="267" t="str">
        <f t="shared" si="9"/>
        <v/>
      </c>
      <c r="H196" s="74"/>
      <c r="I196" s="74"/>
      <c r="J196" s="74"/>
      <c r="K196" s="74"/>
      <c r="L196" s="74"/>
      <c r="M196" s="270" t="str">
        <f t="shared" si="8"/>
        <v/>
      </c>
      <c r="P196" s="122"/>
      <c r="Q196" s="74"/>
      <c r="R196" s="74"/>
      <c r="S196" s="74"/>
      <c r="T196" s="74"/>
      <c r="AI196" s="259"/>
      <c r="AO196" s="74"/>
    </row>
    <row r="197" s="72" customFormat="1" customHeight="1" spans="6:41">
      <c r="F197" s="74"/>
      <c r="G197" s="267" t="str">
        <f t="shared" si="9"/>
        <v/>
      </c>
      <c r="H197" s="74"/>
      <c r="I197" s="74"/>
      <c r="J197" s="74"/>
      <c r="K197" s="74"/>
      <c r="L197" s="74"/>
      <c r="M197" s="270" t="str">
        <f t="shared" si="8"/>
        <v/>
      </c>
      <c r="P197" s="122"/>
      <c r="Q197" s="74"/>
      <c r="R197" s="74"/>
      <c r="S197" s="74"/>
      <c r="T197" s="74"/>
      <c r="AI197" s="259"/>
      <c r="AO197" s="74"/>
    </row>
    <row r="198" s="72" customFormat="1" customHeight="1" spans="6:41">
      <c r="F198" s="74"/>
      <c r="G198" s="267" t="str">
        <f t="shared" si="9"/>
        <v/>
      </c>
      <c r="H198" s="74"/>
      <c r="I198" s="74"/>
      <c r="J198" s="74"/>
      <c r="K198" s="74"/>
      <c r="L198" s="74"/>
      <c r="M198" s="270" t="str">
        <f t="shared" si="8"/>
        <v/>
      </c>
      <c r="P198" s="122"/>
      <c r="Q198" s="74"/>
      <c r="R198" s="74"/>
      <c r="S198" s="74"/>
      <c r="T198" s="74"/>
      <c r="AI198" s="259"/>
      <c r="AO198" s="74"/>
    </row>
    <row r="199" s="72" customFormat="1" customHeight="1" spans="6:41">
      <c r="F199" s="74"/>
      <c r="G199" s="267" t="str">
        <f t="shared" si="9"/>
        <v/>
      </c>
      <c r="H199" s="74"/>
      <c r="I199" s="74"/>
      <c r="J199" s="74"/>
      <c r="K199" s="74"/>
      <c r="L199" s="74"/>
      <c r="M199" s="270" t="str">
        <f t="shared" si="8"/>
        <v/>
      </c>
      <c r="P199" s="122"/>
      <c r="Q199" s="74"/>
      <c r="R199" s="74"/>
      <c r="S199" s="74"/>
      <c r="T199" s="74"/>
      <c r="AI199" s="259"/>
      <c r="AO199" s="74"/>
    </row>
    <row r="200" s="72" customFormat="1" customHeight="1" spans="6:41">
      <c r="F200" s="74"/>
      <c r="G200" s="267" t="str">
        <f t="shared" si="9"/>
        <v/>
      </c>
      <c r="H200" s="74"/>
      <c r="I200" s="74"/>
      <c r="J200" s="74"/>
      <c r="K200" s="74"/>
      <c r="L200" s="74"/>
      <c r="M200" s="270" t="str">
        <f t="shared" si="8"/>
        <v/>
      </c>
      <c r="P200" s="122"/>
      <c r="Q200" s="74"/>
      <c r="R200" s="74"/>
      <c r="S200" s="74"/>
      <c r="T200" s="74"/>
      <c r="AI200" s="259"/>
      <c r="AO200" s="74"/>
    </row>
    <row r="201" s="72" customFormat="1" customHeight="1" spans="6:41">
      <c r="F201" s="74"/>
      <c r="G201" s="267" t="str">
        <f t="shared" si="9"/>
        <v/>
      </c>
      <c r="H201" s="74"/>
      <c r="I201" s="74"/>
      <c r="J201" s="74"/>
      <c r="K201" s="74"/>
      <c r="L201" s="74"/>
      <c r="P201" s="122"/>
      <c r="Q201" s="74"/>
      <c r="R201" s="74"/>
      <c r="S201" s="74"/>
      <c r="T201" s="74"/>
      <c r="AI201" s="259"/>
      <c r="AO201" s="74"/>
    </row>
    <row r="202" s="72" customFormat="1" customHeight="1" spans="6:41">
      <c r="F202" s="74"/>
      <c r="G202" s="267" t="str">
        <f t="shared" si="9"/>
        <v/>
      </c>
      <c r="H202" s="74"/>
      <c r="I202" s="74"/>
      <c r="J202" s="74"/>
      <c r="K202" s="74"/>
      <c r="L202" s="74"/>
      <c r="P202" s="122"/>
      <c r="Q202" s="74"/>
      <c r="R202" s="74"/>
      <c r="S202" s="74"/>
      <c r="T202" s="74"/>
      <c r="AI202" s="259"/>
      <c r="AO202" s="74"/>
    </row>
    <row r="203" s="72" customFormat="1" customHeight="1" spans="6:41">
      <c r="F203" s="74"/>
      <c r="G203" s="267" t="str">
        <f t="shared" si="9"/>
        <v/>
      </c>
      <c r="H203" s="74"/>
      <c r="I203" s="74"/>
      <c r="J203" s="74"/>
      <c r="K203" s="74"/>
      <c r="L203" s="74"/>
      <c r="P203" s="122"/>
      <c r="Q203" s="74"/>
      <c r="R203" s="74"/>
      <c r="S203" s="74"/>
      <c r="T203" s="74"/>
      <c r="AI203" s="259"/>
      <c r="AO203" s="74"/>
    </row>
    <row r="204" s="72" customFormat="1" customHeight="1" spans="6:41">
      <c r="F204" s="74"/>
      <c r="G204" s="267" t="str">
        <f t="shared" si="9"/>
        <v/>
      </c>
      <c r="H204" s="74"/>
      <c r="I204" s="74"/>
      <c r="J204" s="74"/>
      <c r="K204" s="74"/>
      <c r="L204" s="74"/>
      <c r="P204" s="122"/>
      <c r="Q204" s="74"/>
      <c r="R204" s="74"/>
      <c r="S204" s="74"/>
      <c r="T204" s="74"/>
      <c r="AI204" s="259"/>
      <c r="AO204" s="74"/>
    </row>
    <row r="205" s="72" customFormat="1" customHeight="1" spans="6:41">
      <c r="F205" s="74"/>
      <c r="G205" s="267" t="str">
        <f t="shared" si="9"/>
        <v/>
      </c>
      <c r="H205" s="74"/>
      <c r="I205" s="74"/>
      <c r="J205" s="74"/>
      <c r="K205" s="74"/>
      <c r="L205" s="74"/>
      <c r="P205" s="122"/>
      <c r="Q205" s="74"/>
      <c r="R205" s="74"/>
      <c r="S205" s="74"/>
      <c r="T205" s="74"/>
      <c r="AI205" s="259"/>
      <c r="AO205" s="74"/>
    </row>
    <row r="206" s="72" customFormat="1" customHeight="1" spans="6:41">
      <c r="F206" s="74"/>
      <c r="G206" s="267" t="str">
        <f t="shared" si="9"/>
        <v/>
      </c>
      <c r="H206" s="74"/>
      <c r="I206" s="74"/>
      <c r="J206" s="74"/>
      <c r="K206" s="74"/>
      <c r="L206" s="74"/>
      <c r="P206" s="122"/>
      <c r="Q206" s="74"/>
      <c r="R206" s="74"/>
      <c r="S206" s="74"/>
      <c r="T206" s="74"/>
      <c r="AI206" s="259"/>
      <c r="AO206" s="74"/>
    </row>
    <row r="207" s="72" customFormat="1" customHeight="1" spans="6:41">
      <c r="F207" s="74"/>
      <c r="G207" s="267" t="str">
        <f t="shared" si="9"/>
        <v/>
      </c>
      <c r="H207" s="74"/>
      <c r="I207" s="74"/>
      <c r="J207" s="74"/>
      <c r="K207" s="74"/>
      <c r="L207" s="74"/>
      <c r="P207" s="122"/>
      <c r="Q207" s="74"/>
      <c r="R207" s="74"/>
      <c r="S207" s="74"/>
      <c r="T207" s="74"/>
      <c r="AI207" s="259"/>
      <c r="AO207" s="74"/>
    </row>
    <row r="208" s="72" customFormat="1" customHeight="1" spans="6:41">
      <c r="F208" s="74"/>
      <c r="G208" s="267" t="str">
        <f t="shared" si="9"/>
        <v/>
      </c>
      <c r="H208" s="74"/>
      <c r="I208" s="74"/>
      <c r="J208" s="74"/>
      <c r="K208" s="74"/>
      <c r="L208" s="74"/>
      <c r="P208" s="122"/>
      <c r="Q208" s="74"/>
      <c r="R208" s="74"/>
      <c r="S208" s="74"/>
      <c r="T208" s="74"/>
      <c r="AI208" s="259"/>
      <c r="AO208" s="74"/>
    </row>
    <row r="209" s="72" customFormat="1" customHeight="1" spans="6:41">
      <c r="F209" s="74"/>
      <c r="G209" s="267" t="str">
        <f t="shared" si="9"/>
        <v/>
      </c>
      <c r="H209" s="74"/>
      <c r="I209" s="74"/>
      <c r="J209" s="74"/>
      <c r="K209" s="74"/>
      <c r="L209" s="74"/>
      <c r="P209" s="122"/>
      <c r="Q209" s="74"/>
      <c r="R209" s="74"/>
      <c r="S209" s="74"/>
      <c r="T209" s="74"/>
      <c r="AI209" s="259"/>
      <c r="AO209" s="74"/>
    </row>
    <row r="210" s="72" customFormat="1" customHeight="1" spans="6:41">
      <c r="F210" s="74"/>
      <c r="G210" s="267" t="str">
        <f t="shared" si="9"/>
        <v/>
      </c>
      <c r="H210" s="74"/>
      <c r="I210" s="74"/>
      <c r="J210" s="74"/>
      <c r="K210" s="74"/>
      <c r="L210" s="74"/>
      <c r="P210" s="122"/>
      <c r="Q210" s="74"/>
      <c r="R210" s="74"/>
      <c r="S210" s="74"/>
      <c r="T210" s="74"/>
      <c r="AI210" s="259"/>
      <c r="AO210" s="74"/>
    </row>
    <row r="211" s="72" customFormat="1" customHeight="1" spans="6:41">
      <c r="F211" s="74"/>
      <c r="G211" s="267" t="str">
        <f t="shared" si="9"/>
        <v/>
      </c>
      <c r="H211" s="74"/>
      <c r="I211" s="74"/>
      <c r="J211" s="74"/>
      <c r="K211" s="74"/>
      <c r="L211" s="74"/>
      <c r="P211" s="122"/>
      <c r="Q211" s="74"/>
      <c r="R211" s="74"/>
      <c r="S211" s="74"/>
      <c r="T211" s="74"/>
      <c r="AI211" s="259"/>
      <c r="AO211" s="74"/>
    </row>
    <row r="212" s="72" customFormat="1" customHeight="1" spans="6:41">
      <c r="F212" s="74"/>
      <c r="G212" s="267" t="str">
        <f t="shared" si="9"/>
        <v/>
      </c>
      <c r="H212" s="74"/>
      <c r="I212" s="74"/>
      <c r="J212" s="74"/>
      <c r="K212" s="74"/>
      <c r="L212" s="74"/>
      <c r="P212" s="122"/>
      <c r="Q212" s="74"/>
      <c r="R212" s="74"/>
      <c r="S212" s="74"/>
      <c r="T212" s="74"/>
      <c r="AI212" s="259"/>
      <c r="AO212" s="74"/>
    </row>
    <row r="213" s="72" customFormat="1" customHeight="1" spans="6:41">
      <c r="F213" s="74"/>
      <c r="G213" s="267" t="str">
        <f t="shared" si="9"/>
        <v/>
      </c>
      <c r="H213" s="74"/>
      <c r="I213" s="74"/>
      <c r="J213" s="74"/>
      <c r="K213" s="74"/>
      <c r="L213" s="74"/>
      <c r="P213" s="122"/>
      <c r="Q213" s="74"/>
      <c r="R213" s="74"/>
      <c r="S213" s="74"/>
      <c r="T213" s="74"/>
      <c r="AI213" s="259"/>
      <c r="AO213" s="74"/>
    </row>
    <row r="214" s="72" customFormat="1" customHeight="1" spans="6:41">
      <c r="F214" s="74"/>
      <c r="G214" s="267" t="str">
        <f t="shared" si="9"/>
        <v/>
      </c>
      <c r="H214" s="74"/>
      <c r="I214" s="74"/>
      <c r="J214" s="74"/>
      <c r="K214" s="74"/>
      <c r="L214" s="74"/>
      <c r="P214" s="122"/>
      <c r="Q214" s="74"/>
      <c r="R214" s="74"/>
      <c r="S214" s="74"/>
      <c r="T214" s="74"/>
      <c r="AI214" s="259"/>
      <c r="AO214" s="74"/>
    </row>
    <row r="215" s="72" customFormat="1" customHeight="1" spans="6:41">
      <c r="F215" s="74"/>
      <c r="G215" s="267" t="str">
        <f t="shared" si="9"/>
        <v/>
      </c>
      <c r="H215" s="74"/>
      <c r="I215" s="74"/>
      <c r="J215" s="74"/>
      <c r="K215" s="74"/>
      <c r="L215" s="74"/>
      <c r="P215" s="122"/>
      <c r="Q215" s="74"/>
      <c r="R215" s="74"/>
      <c r="S215" s="74"/>
      <c r="T215" s="74"/>
      <c r="AI215" s="259"/>
      <c r="AO215" s="74"/>
    </row>
    <row r="216" s="72" customFormat="1" customHeight="1" spans="6:41">
      <c r="F216" s="74"/>
      <c r="G216" s="267" t="str">
        <f t="shared" si="9"/>
        <v/>
      </c>
      <c r="H216" s="74"/>
      <c r="I216" s="74"/>
      <c r="J216" s="74"/>
      <c r="K216" s="74"/>
      <c r="L216" s="74"/>
      <c r="P216" s="122"/>
      <c r="Q216" s="74"/>
      <c r="R216" s="74"/>
      <c r="S216" s="74"/>
      <c r="T216" s="74"/>
      <c r="AI216" s="259"/>
      <c r="AO216" s="74"/>
    </row>
    <row r="217" s="72" customFormat="1" customHeight="1" spans="6:41">
      <c r="F217" s="74"/>
      <c r="G217" s="267" t="str">
        <f t="shared" si="9"/>
        <v/>
      </c>
      <c r="H217" s="74"/>
      <c r="I217" s="74"/>
      <c r="J217" s="74"/>
      <c r="K217" s="74"/>
      <c r="L217" s="74"/>
      <c r="P217" s="122"/>
      <c r="Q217" s="74"/>
      <c r="R217" s="74"/>
      <c r="S217" s="74"/>
      <c r="T217" s="74"/>
      <c r="AI217" s="259"/>
      <c r="AO217" s="74"/>
    </row>
    <row r="218" s="72" customFormat="1" customHeight="1" spans="6:41">
      <c r="F218" s="74"/>
      <c r="G218" s="267" t="str">
        <f t="shared" si="9"/>
        <v/>
      </c>
      <c r="H218" s="74"/>
      <c r="I218" s="74"/>
      <c r="J218" s="74"/>
      <c r="K218" s="74"/>
      <c r="L218" s="74"/>
      <c r="P218" s="122"/>
      <c r="Q218" s="74"/>
      <c r="R218" s="74"/>
      <c r="S218" s="74"/>
      <c r="T218" s="74"/>
      <c r="AI218" s="259"/>
      <c r="AO218" s="74"/>
    </row>
    <row r="219" s="72" customFormat="1" customHeight="1" spans="6:41">
      <c r="F219" s="74"/>
      <c r="G219" s="267" t="str">
        <f t="shared" si="9"/>
        <v/>
      </c>
      <c r="H219" s="74"/>
      <c r="I219" s="74"/>
      <c r="J219" s="74"/>
      <c r="K219" s="74"/>
      <c r="L219" s="74"/>
      <c r="P219" s="122"/>
      <c r="Q219" s="74"/>
      <c r="R219" s="74"/>
      <c r="S219" s="74"/>
      <c r="T219" s="74"/>
      <c r="AI219" s="259"/>
      <c r="AO219" s="74"/>
    </row>
    <row r="220" s="72" customFormat="1" customHeight="1" spans="6:41">
      <c r="F220" s="74"/>
      <c r="G220" s="267" t="str">
        <f t="shared" si="9"/>
        <v/>
      </c>
      <c r="H220" s="74"/>
      <c r="I220" s="74"/>
      <c r="J220" s="74"/>
      <c r="K220" s="74"/>
      <c r="L220" s="74"/>
      <c r="P220" s="122"/>
      <c r="Q220" s="74"/>
      <c r="R220" s="74"/>
      <c r="S220" s="74"/>
      <c r="T220" s="74"/>
      <c r="AI220" s="259"/>
      <c r="AO220" s="74"/>
    </row>
    <row r="221" s="72" customFormat="1" customHeight="1" spans="6:41">
      <c r="F221" s="74"/>
      <c r="G221" s="267" t="str">
        <f t="shared" si="9"/>
        <v/>
      </c>
      <c r="H221" s="74"/>
      <c r="I221" s="74"/>
      <c r="J221" s="74"/>
      <c r="K221" s="74"/>
      <c r="L221" s="74"/>
      <c r="P221" s="122"/>
      <c r="Q221" s="74"/>
      <c r="R221" s="74"/>
      <c r="S221" s="74"/>
      <c r="T221" s="74"/>
      <c r="AI221" s="259"/>
      <c r="AO221" s="74"/>
    </row>
    <row r="222" s="72" customFormat="1" customHeight="1" spans="6:41">
      <c r="F222" s="74"/>
      <c r="G222" s="267" t="str">
        <f t="shared" si="9"/>
        <v/>
      </c>
      <c r="H222" s="74"/>
      <c r="I222" s="74"/>
      <c r="J222" s="74"/>
      <c r="K222" s="74"/>
      <c r="L222" s="74"/>
      <c r="P222" s="122"/>
      <c r="Q222" s="74"/>
      <c r="R222" s="74"/>
      <c r="S222" s="74"/>
      <c r="T222" s="74"/>
      <c r="AI222" s="259"/>
      <c r="AO222" s="74"/>
    </row>
    <row r="223" s="72" customFormat="1" customHeight="1" spans="6:41">
      <c r="F223" s="74"/>
      <c r="G223" s="267" t="str">
        <f t="shared" si="9"/>
        <v/>
      </c>
      <c r="H223" s="74"/>
      <c r="I223" s="74"/>
      <c r="J223" s="74"/>
      <c r="K223" s="74"/>
      <c r="L223" s="74"/>
      <c r="P223" s="122"/>
      <c r="Q223" s="74"/>
      <c r="R223" s="74"/>
      <c r="S223" s="74"/>
      <c r="T223" s="74"/>
      <c r="AI223" s="259"/>
      <c r="AO223" s="74"/>
    </row>
    <row r="224" s="72" customFormat="1" customHeight="1" spans="6:41">
      <c r="F224" s="74"/>
      <c r="G224" s="267" t="str">
        <f t="shared" si="9"/>
        <v/>
      </c>
      <c r="H224" s="74"/>
      <c r="I224" s="74"/>
      <c r="J224" s="74"/>
      <c r="K224" s="74"/>
      <c r="L224" s="74"/>
      <c r="P224" s="122"/>
      <c r="Q224" s="74"/>
      <c r="R224" s="74"/>
      <c r="S224" s="74"/>
      <c r="T224" s="74"/>
      <c r="AI224" s="259"/>
      <c r="AO224" s="74"/>
    </row>
    <row r="225" s="72" customFormat="1" customHeight="1" spans="6:41">
      <c r="F225" s="74"/>
      <c r="G225" s="267" t="str">
        <f t="shared" si="9"/>
        <v/>
      </c>
      <c r="H225" s="74"/>
      <c r="I225" s="74"/>
      <c r="J225" s="74"/>
      <c r="K225" s="74"/>
      <c r="L225" s="74"/>
      <c r="P225" s="122"/>
      <c r="Q225" s="74"/>
      <c r="R225" s="74"/>
      <c r="S225" s="74"/>
      <c r="T225" s="74"/>
      <c r="AI225" s="259"/>
      <c r="AO225" s="74"/>
    </row>
    <row r="226" s="72" customFormat="1" customHeight="1" spans="6:41">
      <c r="F226" s="74"/>
      <c r="G226" s="267" t="str">
        <f t="shared" si="9"/>
        <v/>
      </c>
      <c r="H226" s="74"/>
      <c r="I226" s="74"/>
      <c r="J226" s="74"/>
      <c r="K226" s="74"/>
      <c r="L226" s="74"/>
      <c r="P226" s="122"/>
      <c r="Q226" s="74"/>
      <c r="R226" s="74"/>
      <c r="S226" s="74"/>
      <c r="T226" s="74"/>
      <c r="AI226" s="259"/>
      <c r="AO226" s="74"/>
    </row>
    <row r="227" s="72" customFormat="1" customHeight="1" spans="6:41">
      <c r="F227" s="74"/>
      <c r="G227" s="267" t="str">
        <f t="shared" si="9"/>
        <v/>
      </c>
      <c r="H227" s="74"/>
      <c r="I227" s="74"/>
      <c r="J227" s="74"/>
      <c r="K227" s="74"/>
      <c r="L227" s="74"/>
      <c r="P227" s="122"/>
      <c r="Q227" s="74"/>
      <c r="R227" s="74"/>
      <c r="S227" s="74"/>
      <c r="T227" s="74"/>
      <c r="AI227" s="259"/>
      <c r="AO227" s="74"/>
    </row>
    <row r="228" s="72" customFormat="1" customHeight="1" spans="6:41">
      <c r="F228" s="74"/>
      <c r="G228" s="267" t="str">
        <f t="shared" si="9"/>
        <v/>
      </c>
      <c r="H228" s="74"/>
      <c r="I228" s="74"/>
      <c r="J228" s="74"/>
      <c r="K228" s="74"/>
      <c r="L228" s="74"/>
      <c r="P228" s="122"/>
      <c r="Q228" s="74"/>
      <c r="R228" s="74"/>
      <c r="S228" s="74"/>
      <c r="T228" s="74"/>
      <c r="AI228" s="259"/>
      <c r="AO228" s="74"/>
    </row>
    <row r="229" s="72" customFormat="1" customHeight="1" spans="6:41">
      <c r="F229" s="74"/>
      <c r="G229" s="267" t="str">
        <f t="shared" si="9"/>
        <v/>
      </c>
      <c r="H229" s="74"/>
      <c r="I229" s="74"/>
      <c r="J229" s="74"/>
      <c r="K229" s="74"/>
      <c r="L229" s="74"/>
      <c r="P229" s="122"/>
      <c r="Q229" s="74"/>
      <c r="R229" s="74"/>
      <c r="S229" s="74"/>
      <c r="T229" s="74"/>
      <c r="AI229" s="259"/>
      <c r="AO229" s="74"/>
    </row>
    <row r="230" s="72" customFormat="1" customHeight="1" spans="6:41">
      <c r="F230" s="74"/>
      <c r="G230" s="267" t="str">
        <f t="shared" si="9"/>
        <v/>
      </c>
      <c r="H230" s="74"/>
      <c r="I230" s="74"/>
      <c r="J230" s="74"/>
      <c r="K230" s="74"/>
      <c r="L230" s="74"/>
      <c r="P230" s="122"/>
      <c r="Q230" s="74"/>
      <c r="R230" s="74"/>
      <c r="S230" s="74"/>
      <c r="T230" s="74"/>
      <c r="AI230" s="259"/>
      <c r="AO230" s="74"/>
    </row>
    <row r="231" s="72" customFormat="1" customHeight="1" spans="6:41">
      <c r="F231" s="74"/>
      <c r="G231" s="267" t="str">
        <f t="shared" si="9"/>
        <v/>
      </c>
      <c r="H231" s="74"/>
      <c r="I231" s="74"/>
      <c r="J231" s="74"/>
      <c r="K231" s="74"/>
      <c r="L231" s="74"/>
      <c r="P231" s="122"/>
      <c r="Q231" s="74"/>
      <c r="R231" s="74"/>
      <c r="S231" s="74"/>
      <c r="T231" s="74"/>
      <c r="AI231" s="259"/>
      <c r="AO231" s="74"/>
    </row>
    <row r="232" s="72" customFormat="1" customHeight="1" spans="6:41">
      <c r="F232" s="74"/>
      <c r="G232" s="267" t="str">
        <f t="shared" si="9"/>
        <v/>
      </c>
      <c r="H232" s="74"/>
      <c r="I232" s="74"/>
      <c r="J232" s="74"/>
      <c r="K232" s="74"/>
      <c r="L232" s="74"/>
      <c r="P232" s="122"/>
      <c r="Q232" s="74"/>
      <c r="R232" s="74"/>
      <c r="S232" s="74"/>
      <c r="T232" s="74"/>
      <c r="AI232" s="259"/>
      <c r="AO232" s="74"/>
    </row>
    <row r="233" s="72" customFormat="1" customHeight="1" spans="6:41">
      <c r="F233" s="74"/>
      <c r="G233" s="267" t="str">
        <f t="shared" si="9"/>
        <v/>
      </c>
      <c r="H233" s="74"/>
      <c r="I233" s="74"/>
      <c r="J233" s="74"/>
      <c r="K233" s="74"/>
      <c r="L233" s="74"/>
      <c r="P233" s="122"/>
      <c r="Q233" s="74"/>
      <c r="R233" s="74"/>
      <c r="S233" s="74"/>
      <c r="T233" s="74"/>
      <c r="AI233" s="259"/>
      <c r="AO233" s="74"/>
    </row>
    <row r="234" s="72" customFormat="1" customHeight="1" spans="6:41">
      <c r="F234" s="74"/>
      <c r="G234" s="267" t="str">
        <f t="shared" si="9"/>
        <v/>
      </c>
      <c r="H234" s="74"/>
      <c r="I234" s="74"/>
      <c r="J234" s="74"/>
      <c r="K234" s="74"/>
      <c r="L234" s="74"/>
      <c r="P234" s="122"/>
      <c r="Q234" s="74"/>
      <c r="R234" s="74"/>
      <c r="S234" s="74"/>
      <c r="T234" s="74"/>
      <c r="AI234" s="259"/>
      <c r="AO234" s="74"/>
    </row>
    <row r="235" s="72" customFormat="1" customHeight="1" spans="6:41">
      <c r="F235" s="74"/>
      <c r="G235" s="267" t="str">
        <f t="shared" si="9"/>
        <v/>
      </c>
      <c r="H235" s="74"/>
      <c r="I235" s="74"/>
      <c r="J235" s="74"/>
      <c r="K235" s="74"/>
      <c r="L235" s="74"/>
      <c r="P235" s="122"/>
      <c r="Q235" s="74"/>
      <c r="R235" s="74"/>
      <c r="S235" s="74"/>
      <c r="T235" s="74"/>
      <c r="AI235" s="259"/>
      <c r="AO235" s="74"/>
    </row>
    <row r="236" s="72" customFormat="1" customHeight="1" spans="6:41">
      <c r="F236" s="74"/>
      <c r="G236" s="267" t="str">
        <f t="shared" si="9"/>
        <v/>
      </c>
      <c r="H236" s="74"/>
      <c r="I236" s="74"/>
      <c r="J236" s="74"/>
      <c r="K236" s="74"/>
      <c r="L236" s="74"/>
      <c r="P236" s="122"/>
      <c r="Q236" s="74"/>
      <c r="R236" s="74"/>
      <c r="S236" s="74"/>
      <c r="T236" s="74"/>
      <c r="AI236" s="259"/>
      <c r="AO236" s="74"/>
    </row>
    <row r="237" s="72" customFormat="1" customHeight="1" spans="6:41">
      <c r="F237" s="74"/>
      <c r="G237" s="267" t="str">
        <f t="shared" si="9"/>
        <v/>
      </c>
      <c r="H237" s="74"/>
      <c r="I237" s="74"/>
      <c r="J237" s="74"/>
      <c r="K237" s="74"/>
      <c r="L237" s="74"/>
      <c r="P237" s="122"/>
      <c r="Q237" s="74"/>
      <c r="R237" s="74"/>
      <c r="S237" s="74"/>
      <c r="T237" s="74"/>
      <c r="AI237" s="259"/>
      <c r="AO237" s="74"/>
    </row>
    <row r="238" s="72" customFormat="1" customHeight="1" spans="6:41">
      <c r="F238" s="74"/>
      <c r="G238" s="267" t="str">
        <f t="shared" si="9"/>
        <v/>
      </c>
      <c r="H238" s="74"/>
      <c r="I238" s="74"/>
      <c r="J238" s="74"/>
      <c r="K238" s="74"/>
      <c r="L238" s="74"/>
      <c r="P238" s="122"/>
      <c r="Q238" s="74"/>
      <c r="R238" s="74"/>
      <c r="S238" s="74"/>
      <c r="T238" s="74"/>
      <c r="AI238" s="259"/>
      <c r="AO238" s="74"/>
    </row>
    <row r="239" s="72" customFormat="1" customHeight="1" spans="6:41">
      <c r="F239" s="74"/>
      <c r="G239" s="267" t="str">
        <f t="shared" si="9"/>
        <v/>
      </c>
      <c r="H239" s="74"/>
      <c r="I239" s="74"/>
      <c r="J239" s="74"/>
      <c r="K239" s="74"/>
      <c r="L239" s="74"/>
      <c r="P239" s="122"/>
      <c r="Q239" s="74"/>
      <c r="R239" s="74"/>
      <c r="S239" s="74"/>
      <c r="T239" s="74"/>
      <c r="AI239" s="259"/>
      <c r="AO239" s="74"/>
    </row>
    <row r="240" s="72" customFormat="1" customHeight="1" spans="6:41">
      <c r="F240" s="74"/>
      <c r="G240" s="267" t="str">
        <f t="shared" si="9"/>
        <v/>
      </c>
      <c r="H240" s="74"/>
      <c r="I240" s="74"/>
      <c r="J240" s="74"/>
      <c r="K240" s="74"/>
      <c r="L240" s="74"/>
      <c r="P240" s="122"/>
      <c r="Q240" s="74"/>
      <c r="R240" s="74"/>
      <c r="S240" s="74"/>
      <c r="T240" s="74"/>
      <c r="AI240" s="259"/>
      <c r="AO240" s="74"/>
    </row>
    <row r="241" s="72" customFormat="1" customHeight="1" spans="6:41">
      <c r="F241" s="74"/>
      <c r="G241" s="267" t="str">
        <f t="shared" si="9"/>
        <v/>
      </c>
      <c r="H241" s="74"/>
      <c r="I241" s="74"/>
      <c r="J241" s="74"/>
      <c r="K241" s="74"/>
      <c r="L241" s="74"/>
      <c r="P241" s="122"/>
      <c r="Q241" s="74"/>
      <c r="R241" s="74"/>
      <c r="S241" s="74"/>
      <c r="T241" s="74"/>
      <c r="AI241" s="259"/>
      <c r="AO241" s="74"/>
    </row>
    <row r="242" s="72" customFormat="1" customHeight="1" spans="6:41">
      <c r="F242" s="74"/>
      <c r="G242" s="267" t="str">
        <f t="shared" si="9"/>
        <v/>
      </c>
      <c r="H242" s="74"/>
      <c r="I242" s="74"/>
      <c r="J242" s="74"/>
      <c r="K242" s="74"/>
      <c r="L242" s="74"/>
      <c r="P242" s="122"/>
      <c r="Q242" s="74"/>
      <c r="R242" s="74"/>
      <c r="S242" s="74"/>
      <c r="T242" s="74"/>
      <c r="AI242" s="259"/>
      <c r="AO242" s="74"/>
    </row>
    <row r="243" s="72" customFormat="1" customHeight="1" spans="6:41">
      <c r="F243" s="74"/>
      <c r="G243" s="267" t="str">
        <f t="shared" si="9"/>
        <v/>
      </c>
      <c r="H243" s="74"/>
      <c r="I243" s="74"/>
      <c r="J243" s="74"/>
      <c r="K243" s="74"/>
      <c r="L243" s="74"/>
      <c r="P243" s="122"/>
      <c r="Q243" s="74"/>
      <c r="R243" s="74"/>
      <c r="S243" s="74"/>
      <c r="T243" s="74"/>
      <c r="AI243" s="259"/>
      <c r="AO243" s="74"/>
    </row>
    <row r="244" s="72" customFormat="1" customHeight="1" spans="6:41">
      <c r="F244" s="74"/>
      <c r="G244" s="267" t="str">
        <f t="shared" si="9"/>
        <v/>
      </c>
      <c r="H244" s="74"/>
      <c r="I244" s="74"/>
      <c r="J244" s="74"/>
      <c r="K244" s="74"/>
      <c r="L244" s="74"/>
      <c r="P244" s="122"/>
      <c r="Q244" s="74"/>
      <c r="R244" s="74"/>
      <c r="S244" s="74"/>
      <c r="T244" s="74"/>
      <c r="AI244" s="259"/>
      <c r="AO244" s="74"/>
    </row>
    <row r="245" s="72" customFormat="1" customHeight="1" spans="6:41">
      <c r="F245" s="74"/>
      <c r="G245" s="267" t="str">
        <f t="shared" si="9"/>
        <v/>
      </c>
      <c r="H245" s="74"/>
      <c r="I245" s="74"/>
      <c r="J245" s="74"/>
      <c r="K245" s="74"/>
      <c r="L245" s="74"/>
      <c r="P245" s="122"/>
      <c r="Q245" s="74"/>
      <c r="R245" s="74"/>
      <c r="S245" s="74"/>
      <c r="T245" s="74"/>
      <c r="AI245" s="259"/>
      <c r="AO245" s="74"/>
    </row>
    <row r="246" s="72" customFormat="1" customHeight="1" spans="6:41">
      <c r="F246" s="74"/>
      <c r="G246" s="267" t="str">
        <f t="shared" si="9"/>
        <v/>
      </c>
      <c r="H246" s="74"/>
      <c r="I246" s="74"/>
      <c r="J246" s="74"/>
      <c r="K246" s="74"/>
      <c r="L246" s="74"/>
      <c r="P246" s="122"/>
      <c r="Q246" s="74"/>
      <c r="R246" s="74"/>
      <c r="S246" s="74"/>
      <c r="T246" s="74"/>
      <c r="AI246" s="259"/>
      <c r="AO246" s="74"/>
    </row>
    <row r="247" s="72" customFormat="1" customHeight="1" spans="6:41">
      <c r="F247" s="74"/>
      <c r="G247" s="267" t="str">
        <f t="shared" si="9"/>
        <v/>
      </c>
      <c r="H247" s="74"/>
      <c r="I247" s="74"/>
      <c r="J247" s="74"/>
      <c r="K247" s="74"/>
      <c r="L247" s="74"/>
      <c r="P247" s="122"/>
      <c r="Q247" s="74"/>
      <c r="R247" s="74"/>
      <c r="S247" s="74"/>
      <c r="T247" s="74"/>
      <c r="AI247" s="259"/>
      <c r="AO247" s="74"/>
    </row>
    <row r="248" s="72" customFormat="1" customHeight="1" spans="6:41">
      <c r="F248" s="74"/>
      <c r="G248" s="267" t="str">
        <f t="shared" si="9"/>
        <v/>
      </c>
      <c r="H248" s="74"/>
      <c r="I248" s="74"/>
      <c r="J248" s="74"/>
      <c r="K248" s="74"/>
      <c r="L248" s="74"/>
      <c r="P248" s="122"/>
      <c r="Q248" s="74"/>
      <c r="R248" s="74"/>
      <c r="S248" s="74"/>
      <c r="T248" s="74"/>
      <c r="AI248" s="259"/>
      <c r="AO248" s="74"/>
    </row>
    <row r="249" s="72" customFormat="1" customHeight="1" spans="6:41">
      <c r="F249" s="74"/>
      <c r="G249" s="267" t="str">
        <f t="shared" si="9"/>
        <v/>
      </c>
      <c r="H249" s="74"/>
      <c r="I249" s="74"/>
      <c r="J249" s="74"/>
      <c r="K249" s="74"/>
      <c r="L249" s="74"/>
      <c r="P249" s="122"/>
      <c r="Q249" s="74"/>
      <c r="R249" s="74"/>
      <c r="S249" s="74"/>
      <c r="T249" s="74"/>
      <c r="AI249" s="259"/>
      <c r="AO249" s="74"/>
    </row>
    <row r="250" s="72" customFormat="1" customHeight="1" spans="6:41">
      <c r="F250" s="74"/>
      <c r="G250" s="267" t="str">
        <f t="shared" si="9"/>
        <v/>
      </c>
      <c r="H250" s="74"/>
      <c r="I250" s="74"/>
      <c r="J250" s="74"/>
      <c r="K250" s="74"/>
      <c r="L250" s="74"/>
      <c r="P250" s="122"/>
      <c r="Q250" s="74"/>
      <c r="R250" s="74"/>
      <c r="S250" s="74"/>
      <c r="T250" s="74"/>
      <c r="AI250" s="259"/>
      <c r="AO250" s="74"/>
    </row>
    <row r="251" s="72" customFormat="1" customHeight="1" spans="6:41">
      <c r="F251" s="74"/>
      <c r="G251" s="267" t="str">
        <f t="shared" si="9"/>
        <v/>
      </c>
      <c r="H251" s="74"/>
      <c r="I251" s="74"/>
      <c r="J251" s="74"/>
      <c r="K251" s="74"/>
      <c r="L251" s="74"/>
      <c r="P251" s="122"/>
      <c r="Q251" s="74"/>
      <c r="R251" s="74"/>
      <c r="S251" s="74"/>
      <c r="T251" s="74"/>
      <c r="AI251" s="259"/>
      <c r="AO251" s="74"/>
    </row>
    <row r="252" s="72" customFormat="1" customHeight="1" spans="6:41">
      <c r="F252" s="74"/>
      <c r="G252" s="267" t="str">
        <f t="shared" si="9"/>
        <v/>
      </c>
      <c r="H252" s="74"/>
      <c r="I252" s="74"/>
      <c r="J252" s="74"/>
      <c r="K252" s="74"/>
      <c r="L252" s="74"/>
      <c r="P252" s="122"/>
      <c r="Q252" s="74"/>
      <c r="R252" s="74"/>
      <c r="S252" s="74"/>
      <c r="T252" s="74"/>
      <c r="AI252" s="259"/>
      <c r="AO252" s="74"/>
    </row>
    <row r="253" s="72" customFormat="1" customHeight="1" spans="6:41">
      <c r="F253" s="74"/>
      <c r="G253" s="267" t="str">
        <f t="shared" si="9"/>
        <v/>
      </c>
      <c r="H253" s="74"/>
      <c r="I253" s="74"/>
      <c r="J253" s="74"/>
      <c r="K253" s="74"/>
      <c r="L253" s="74"/>
      <c r="P253" s="122"/>
      <c r="Q253" s="74"/>
      <c r="R253" s="74"/>
      <c r="S253" s="74"/>
      <c r="T253" s="74"/>
      <c r="AI253" s="259"/>
      <c r="AO253" s="74"/>
    </row>
    <row r="254" s="72" customFormat="1" customHeight="1" spans="6:41">
      <c r="F254" s="74"/>
      <c r="G254" s="267" t="str">
        <f t="shared" si="9"/>
        <v/>
      </c>
      <c r="H254" s="74"/>
      <c r="I254" s="74"/>
      <c r="J254" s="74"/>
      <c r="K254" s="74"/>
      <c r="L254" s="74"/>
      <c r="P254" s="122"/>
      <c r="Q254" s="74"/>
      <c r="R254" s="74"/>
      <c r="S254" s="74"/>
      <c r="T254" s="74"/>
      <c r="AI254" s="259"/>
      <c r="AO254" s="74"/>
    </row>
    <row r="255" s="72" customFormat="1" customHeight="1" spans="6:41">
      <c r="F255" s="74"/>
      <c r="G255" s="267" t="str">
        <f t="shared" si="9"/>
        <v/>
      </c>
      <c r="H255" s="74"/>
      <c r="I255" s="74"/>
      <c r="J255" s="74"/>
      <c r="K255" s="74"/>
      <c r="L255" s="74"/>
      <c r="P255" s="122"/>
      <c r="Q255" s="74"/>
      <c r="R255" s="74"/>
      <c r="S255" s="74"/>
      <c r="T255" s="74"/>
      <c r="AI255" s="259"/>
      <c r="AO255" s="74"/>
    </row>
    <row r="256" s="72" customFormat="1" customHeight="1" spans="6:41">
      <c r="F256" s="74"/>
      <c r="G256" s="267" t="str">
        <f t="shared" si="9"/>
        <v/>
      </c>
      <c r="H256" s="74"/>
      <c r="I256" s="74"/>
      <c r="J256" s="74"/>
      <c r="K256" s="74"/>
      <c r="L256" s="74"/>
      <c r="P256" s="122"/>
      <c r="Q256" s="74"/>
      <c r="R256" s="74"/>
      <c r="S256" s="74"/>
      <c r="T256" s="74"/>
      <c r="AI256" s="259"/>
      <c r="AO256" s="74"/>
    </row>
    <row r="257" s="72" customFormat="1" customHeight="1" spans="6:41">
      <c r="F257" s="74"/>
      <c r="G257" s="267" t="str">
        <f t="shared" si="9"/>
        <v/>
      </c>
      <c r="H257" s="74"/>
      <c r="I257" s="74"/>
      <c r="J257" s="74"/>
      <c r="K257" s="74"/>
      <c r="L257" s="74"/>
      <c r="P257" s="122"/>
      <c r="Q257" s="74"/>
      <c r="R257" s="74"/>
      <c r="S257" s="74"/>
      <c r="T257" s="74"/>
      <c r="AI257" s="259"/>
      <c r="AO257" s="74"/>
    </row>
    <row r="258" s="72" customFormat="1" customHeight="1" spans="6:41">
      <c r="F258" s="74"/>
      <c r="G258" s="267" t="str">
        <f t="shared" ref="G258:G321" si="10">IF(H258="","",IF(H258=I258,H258,_xlfn.CONCAT(H258,"-",I258)))</f>
        <v/>
      </c>
      <c r="H258" s="74"/>
      <c r="I258" s="74"/>
      <c r="J258" s="74"/>
      <c r="K258" s="74"/>
      <c r="L258" s="74"/>
      <c r="P258" s="122"/>
      <c r="Q258" s="74"/>
      <c r="R258" s="74"/>
      <c r="S258" s="74"/>
      <c r="T258" s="74"/>
      <c r="AI258" s="259"/>
      <c r="AO258" s="74"/>
    </row>
    <row r="259" s="72" customFormat="1" customHeight="1" spans="6:41">
      <c r="F259" s="74"/>
      <c r="G259" s="267" t="str">
        <f t="shared" si="10"/>
        <v/>
      </c>
      <c r="H259" s="74"/>
      <c r="I259" s="74"/>
      <c r="J259" s="74"/>
      <c r="K259" s="74"/>
      <c r="L259" s="74"/>
      <c r="P259" s="122"/>
      <c r="Q259" s="74"/>
      <c r="R259" s="74"/>
      <c r="S259" s="74"/>
      <c r="T259" s="74"/>
      <c r="AI259" s="259"/>
      <c r="AO259" s="74"/>
    </row>
    <row r="260" s="72" customFormat="1" customHeight="1" spans="6:41">
      <c r="F260" s="74"/>
      <c r="G260" s="267" t="str">
        <f t="shared" si="10"/>
        <v/>
      </c>
      <c r="H260" s="74"/>
      <c r="I260" s="74"/>
      <c r="J260" s="74"/>
      <c r="K260" s="74"/>
      <c r="L260" s="74"/>
      <c r="P260" s="122"/>
      <c r="Q260" s="74"/>
      <c r="R260" s="74"/>
      <c r="S260" s="74"/>
      <c r="T260" s="74"/>
      <c r="AI260" s="259"/>
      <c r="AO260" s="74"/>
    </row>
    <row r="261" s="72" customFormat="1" customHeight="1" spans="6:41">
      <c r="F261" s="74"/>
      <c r="G261" s="267" t="str">
        <f t="shared" si="10"/>
        <v/>
      </c>
      <c r="H261" s="74"/>
      <c r="I261" s="74"/>
      <c r="J261" s="74"/>
      <c r="K261" s="74"/>
      <c r="L261" s="74"/>
      <c r="P261" s="122"/>
      <c r="Q261" s="74"/>
      <c r="R261" s="74"/>
      <c r="S261" s="74"/>
      <c r="T261" s="74"/>
      <c r="AI261" s="259"/>
      <c r="AO261" s="74"/>
    </row>
    <row r="262" s="72" customFormat="1" customHeight="1" spans="6:41">
      <c r="F262" s="74"/>
      <c r="G262" s="267" t="str">
        <f t="shared" si="10"/>
        <v/>
      </c>
      <c r="H262" s="74"/>
      <c r="I262" s="74"/>
      <c r="J262" s="74"/>
      <c r="K262" s="74"/>
      <c r="L262" s="74"/>
      <c r="P262" s="122"/>
      <c r="Q262" s="74"/>
      <c r="R262" s="74"/>
      <c r="S262" s="74"/>
      <c r="T262" s="74"/>
      <c r="AI262" s="259"/>
      <c r="AO262" s="74"/>
    </row>
    <row r="263" s="72" customFormat="1" customHeight="1" spans="6:41">
      <c r="F263" s="74"/>
      <c r="G263" s="267" t="str">
        <f t="shared" si="10"/>
        <v/>
      </c>
      <c r="H263" s="74"/>
      <c r="I263" s="74"/>
      <c r="J263" s="74"/>
      <c r="K263" s="74"/>
      <c r="L263" s="74"/>
      <c r="P263" s="122"/>
      <c r="Q263" s="74"/>
      <c r="R263" s="74"/>
      <c r="S263" s="74"/>
      <c r="T263" s="74"/>
      <c r="AI263" s="259"/>
      <c r="AO263" s="74"/>
    </row>
    <row r="264" s="72" customFormat="1" customHeight="1" spans="6:41">
      <c r="F264" s="74"/>
      <c r="G264" s="267" t="str">
        <f t="shared" si="10"/>
        <v/>
      </c>
      <c r="H264" s="74"/>
      <c r="I264" s="74"/>
      <c r="J264" s="74"/>
      <c r="K264" s="74"/>
      <c r="L264" s="74"/>
      <c r="P264" s="122"/>
      <c r="Q264" s="74"/>
      <c r="R264" s="74"/>
      <c r="S264" s="74"/>
      <c r="T264" s="74"/>
      <c r="AI264" s="259"/>
      <c r="AO264" s="74"/>
    </row>
    <row r="265" s="72" customFormat="1" customHeight="1" spans="6:41">
      <c r="F265" s="74"/>
      <c r="G265" s="267" t="str">
        <f t="shared" si="10"/>
        <v/>
      </c>
      <c r="H265" s="74"/>
      <c r="I265" s="74"/>
      <c r="J265" s="74"/>
      <c r="K265" s="74"/>
      <c r="L265" s="74"/>
      <c r="P265" s="122"/>
      <c r="Q265" s="74"/>
      <c r="R265" s="74"/>
      <c r="S265" s="74"/>
      <c r="T265" s="74"/>
      <c r="AI265" s="259"/>
      <c r="AO265" s="74"/>
    </row>
    <row r="266" s="72" customFormat="1" customHeight="1" spans="6:41">
      <c r="F266" s="74"/>
      <c r="G266" s="267" t="str">
        <f t="shared" si="10"/>
        <v/>
      </c>
      <c r="H266" s="74"/>
      <c r="I266" s="74"/>
      <c r="J266" s="74"/>
      <c r="K266" s="74"/>
      <c r="L266" s="74"/>
      <c r="P266" s="122"/>
      <c r="Q266" s="74"/>
      <c r="R266" s="74"/>
      <c r="S266" s="74"/>
      <c r="T266" s="74"/>
      <c r="AI266" s="259"/>
      <c r="AO266" s="74"/>
    </row>
    <row r="267" s="72" customFormat="1" customHeight="1" spans="6:41">
      <c r="F267" s="74"/>
      <c r="G267" s="267" t="str">
        <f t="shared" si="10"/>
        <v/>
      </c>
      <c r="H267" s="74"/>
      <c r="I267" s="74"/>
      <c r="J267" s="74"/>
      <c r="K267" s="74"/>
      <c r="L267" s="74"/>
      <c r="P267" s="122"/>
      <c r="Q267" s="74"/>
      <c r="R267" s="74"/>
      <c r="S267" s="74"/>
      <c r="T267" s="74"/>
      <c r="AI267" s="259"/>
      <c r="AO267" s="74"/>
    </row>
    <row r="268" s="72" customFormat="1" customHeight="1" spans="6:41">
      <c r="F268" s="74"/>
      <c r="G268" s="267" t="str">
        <f t="shared" si="10"/>
        <v/>
      </c>
      <c r="H268" s="74"/>
      <c r="I268" s="74"/>
      <c r="J268" s="74"/>
      <c r="K268" s="74"/>
      <c r="L268" s="74"/>
      <c r="P268" s="122"/>
      <c r="Q268" s="74"/>
      <c r="R268" s="74"/>
      <c r="S268" s="74"/>
      <c r="T268" s="74"/>
      <c r="AI268" s="259"/>
      <c r="AO268" s="74"/>
    </row>
    <row r="269" s="72" customFormat="1" customHeight="1" spans="6:41">
      <c r="F269" s="74"/>
      <c r="G269" s="267" t="str">
        <f t="shared" si="10"/>
        <v/>
      </c>
      <c r="H269" s="74"/>
      <c r="I269" s="74"/>
      <c r="J269" s="74"/>
      <c r="K269" s="74"/>
      <c r="L269" s="74"/>
      <c r="P269" s="122"/>
      <c r="Q269" s="74"/>
      <c r="R269" s="74"/>
      <c r="S269" s="74"/>
      <c r="T269" s="74"/>
      <c r="AI269" s="259"/>
      <c r="AO269" s="74"/>
    </row>
    <row r="270" s="72" customFormat="1" customHeight="1" spans="6:41">
      <c r="F270" s="74"/>
      <c r="G270" s="267" t="str">
        <f t="shared" si="10"/>
        <v/>
      </c>
      <c r="H270" s="74"/>
      <c r="I270" s="74"/>
      <c r="J270" s="74"/>
      <c r="K270" s="74"/>
      <c r="L270" s="74"/>
      <c r="P270" s="122"/>
      <c r="Q270" s="74"/>
      <c r="R270" s="74"/>
      <c r="S270" s="74"/>
      <c r="T270" s="74"/>
      <c r="AI270" s="259"/>
      <c r="AO270" s="74"/>
    </row>
    <row r="271" s="72" customFormat="1" customHeight="1" spans="6:41">
      <c r="F271" s="74"/>
      <c r="G271" s="267" t="str">
        <f t="shared" si="10"/>
        <v/>
      </c>
      <c r="H271" s="74"/>
      <c r="I271" s="74"/>
      <c r="J271" s="74"/>
      <c r="K271" s="74"/>
      <c r="L271" s="74"/>
      <c r="P271" s="122"/>
      <c r="Q271" s="74"/>
      <c r="R271" s="74"/>
      <c r="S271" s="74"/>
      <c r="T271" s="74"/>
      <c r="AI271" s="259"/>
      <c r="AO271" s="74"/>
    </row>
    <row r="272" s="72" customFormat="1" customHeight="1" spans="6:41">
      <c r="F272" s="74"/>
      <c r="G272" s="267" t="str">
        <f t="shared" si="10"/>
        <v/>
      </c>
      <c r="H272" s="74"/>
      <c r="I272" s="74"/>
      <c r="J272" s="74"/>
      <c r="K272" s="74"/>
      <c r="L272" s="74"/>
      <c r="P272" s="122"/>
      <c r="Q272" s="74"/>
      <c r="R272" s="74"/>
      <c r="S272" s="74"/>
      <c r="T272" s="74"/>
      <c r="AI272" s="259"/>
      <c r="AO272" s="74"/>
    </row>
    <row r="273" s="72" customFormat="1" customHeight="1" spans="6:41">
      <c r="F273" s="74"/>
      <c r="G273" s="267" t="str">
        <f t="shared" si="10"/>
        <v/>
      </c>
      <c r="H273" s="74"/>
      <c r="I273" s="74"/>
      <c r="J273" s="74"/>
      <c r="K273" s="74"/>
      <c r="L273" s="74"/>
      <c r="P273" s="122"/>
      <c r="Q273" s="74"/>
      <c r="R273" s="74"/>
      <c r="S273" s="74"/>
      <c r="T273" s="74"/>
      <c r="AI273" s="259"/>
      <c r="AO273" s="74"/>
    </row>
    <row r="274" s="72" customFormat="1" customHeight="1" spans="6:41">
      <c r="F274" s="74"/>
      <c r="G274" s="267" t="str">
        <f t="shared" si="10"/>
        <v/>
      </c>
      <c r="H274" s="74"/>
      <c r="I274" s="74"/>
      <c r="J274" s="74"/>
      <c r="K274" s="74"/>
      <c r="L274" s="74"/>
      <c r="P274" s="122"/>
      <c r="Q274" s="74"/>
      <c r="R274" s="74"/>
      <c r="S274" s="74"/>
      <c r="T274" s="74"/>
      <c r="AI274" s="259"/>
      <c r="AO274" s="74"/>
    </row>
    <row r="275" s="72" customFormat="1" customHeight="1" spans="6:41">
      <c r="F275" s="74"/>
      <c r="G275" s="267" t="str">
        <f t="shared" si="10"/>
        <v/>
      </c>
      <c r="H275" s="74"/>
      <c r="I275" s="74"/>
      <c r="J275" s="74"/>
      <c r="K275" s="74"/>
      <c r="L275" s="74"/>
      <c r="P275" s="122"/>
      <c r="Q275" s="74"/>
      <c r="R275" s="74"/>
      <c r="S275" s="74"/>
      <c r="T275" s="74"/>
      <c r="AI275" s="259"/>
      <c r="AO275" s="74"/>
    </row>
    <row r="276" s="72" customFormat="1" customHeight="1" spans="6:41">
      <c r="F276" s="74"/>
      <c r="G276" s="267" t="str">
        <f t="shared" si="10"/>
        <v/>
      </c>
      <c r="H276" s="74"/>
      <c r="I276" s="74"/>
      <c r="J276" s="74"/>
      <c r="K276" s="74"/>
      <c r="L276" s="74"/>
      <c r="P276" s="122"/>
      <c r="Q276" s="74"/>
      <c r="R276" s="74"/>
      <c r="S276" s="74"/>
      <c r="T276" s="74"/>
      <c r="AI276" s="259"/>
      <c r="AO276" s="74"/>
    </row>
    <row r="277" s="72" customFormat="1" customHeight="1" spans="6:41">
      <c r="F277" s="74"/>
      <c r="G277" s="267" t="str">
        <f t="shared" si="10"/>
        <v/>
      </c>
      <c r="H277" s="74"/>
      <c r="I277" s="74"/>
      <c r="J277" s="74"/>
      <c r="K277" s="74"/>
      <c r="L277" s="74"/>
      <c r="P277" s="122"/>
      <c r="Q277" s="74"/>
      <c r="R277" s="74"/>
      <c r="S277" s="74"/>
      <c r="T277" s="74"/>
      <c r="AI277" s="259"/>
      <c r="AO277" s="74"/>
    </row>
    <row r="278" s="72" customFormat="1" customHeight="1" spans="6:41">
      <c r="F278" s="74"/>
      <c r="G278" s="267" t="str">
        <f t="shared" si="10"/>
        <v/>
      </c>
      <c r="H278" s="74"/>
      <c r="I278" s="74"/>
      <c r="J278" s="74"/>
      <c r="K278" s="74"/>
      <c r="L278" s="74"/>
      <c r="P278" s="122"/>
      <c r="Q278" s="74"/>
      <c r="R278" s="74"/>
      <c r="S278" s="74"/>
      <c r="T278" s="74"/>
      <c r="AI278" s="259"/>
      <c r="AO278" s="74"/>
    </row>
    <row r="279" s="72" customFormat="1" customHeight="1" spans="6:41">
      <c r="F279" s="74"/>
      <c r="G279" s="267" t="str">
        <f t="shared" si="10"/>
        <v/>
      </c>
      <c r="H279" s="74"/>
      <c r="I279" s="74"/>
      <c r="J279" s="74"/>
      <c r="K279" s="74"/>
      <c r="L279" s="74"/>
      <c r="P279" s="122"/>
      <c r="Q279" s="74"/>
      <c r="R279" s="74"/>
      <c r="S279" s="74"/>
      <c r="T279" s="74"/>
      <c r="AI279" s="259"/>
      <c r="AO279" s="74"/>
    </row>
    <row r="280" s="72" customFormat="1" customHeight="1" spans="6:41">
      <c r="F280" s="74"/>
      <c r="G280" s="267" t="str">
        <f t="shared" si="10"/>
        <v/>
      </c>
      <c r="H280" s="74"/>
      <c r="I280" s="74"/>
      <c r="J280" s="74"/>
      <c r="K280" s="74"/>
      <c r="L280" s="74"/>
      <c r="P280" s="122"/>
      <c r="Q280" s="74"/>
      <c r="R280" s="74"/>
      <c r="S280" s="74"/>
      <c r="T280" s="74"/>
      <c r="AI280" s="259"/>
      <c r="AO280" s="74"/>
    </row>
    <row r="281" s="72" customFormat="1" customHeight="1" spans="6:41">
      <c r="F281" s="74"/>
      <c r="G281" s="267" t="str">
        <f t="shared" si="10"/>
        <v/>
      </c>
      <c r="H281" s="74"/>
      <c r="I281" s="74"/>
      <c r="J281" s="74"/>
      <c r="K281" s="74"/>
      <c r="L281" s="74"/>
      <c r="P281" s="122"/>
      <c r="Q281" s="74"/>
      <c r="R281" s="74"/>
      <c r="S281" s="74"/>
      <c r="T281" s="74"/>
      <c r="AI281" s="259"/>
      <c r="AO281" s="74"/>
    </row>
    <row r="282" s="72" customFormat="1" customHeight="1" spans="6:41">
      <c r="F282" s="74"/>
      <c r="G282" s="267" t="str">
        <f t="shared" si="10"/>
        <v/>
      </c>
      <c r="H282" s="74"/>
      <c r="I282" s="74"/>
      <c r="J282" s="74"/>
      <c r="K282" s="74"/>
      <c r="L282" s="74"/>
      <c r="P282" s="122"/>
      <c r="Q282" s="74"/>
      <c r="R282" s="74"/>
      <c r="S282" s="74"/>
      <c r="T282" s="74"/>
      <c r="AI282" s="259"/>
      <c r="AO282" s="74"/>
    </row>
    <row r="283" s="72" customFormat="1" customHeight="1" spans="6:41">
      <c r="F283" s="74"/>
      <c r="G283" s="267" t="str">
        <f t="shared" si="10"/>
        <v/>
      </c>
      <c r="H283" s="74"/>
      <c r="I283" s="74"/>
      <c r="J283" s="74"/>
      <c r="K283" s="74"/>
      <c r="L283" s="74"/>
      <c r="P283" s="122"/>
      <c r="Q283" s="74"/>
      <c r="R283" s="74"/>
      <c r="S283" s="74"/>
      <c r="T283" s="74"/>
      <c r="AI283" s="259"/>
      <c r="AO283" s="74"/>
    </row>
    <row r="284" s="72" customFormat="1" customHeight="1" spans="6:41">
      <c r="F284" s="74"/>
      <c r="G284" s="267" t="str">
        <f t="shared" si="10"/>
        <v/>
      </c>
      <c r="H284" s="74"/>
      <c r="I284" s="74"/>
      <c r="J284" s="74"/>
      <c r="K284" s="74"/>
      <c r="L284" s="74"/>
      <c r="P284" s="122"/>
      <c r="Q284" s="74"/>
      <c r="R284" s="74"/>
      <c r="S284" s="74"/>
      <c r="T284" s="74"/>
      <c r="AI284" s="259"/>
      <c r="AO284" s="74"/>
    </row>
    <row r="285" s="72" customFormat="1" customHeight="1" spans="6:41">
      <c r="F285" s="74"/>
      <c r="G285" s="267" t="str">
        <f t="shared" si="10"/>
        <v/>
      </c>
      <c r="H285" s="74"/>
      <c r="I285" s="74"/>
      <c r="J285" s="74"/>
      <c r="K285" s="74"/>
      <c r="L285" s="74"/>
      <c r="P285" s="122"/>
      <c r="Q285" s="74"/>
      <c r="R285" s="74"/>
      <c r="S285" s="74"/>
      <c r="T285" s="74"/>
      <c r="AI285" s="259"/>
      <c r="AO285" s="74"/>
    </row>
    <row r="286" s="72" customFormat="1" customHeight="1" spans="6:41">
      <c r="F286" s="74"/>
      <c r="G286" s="267" t="str">
        <f t="shared" si="10"/>
        <v/>
      </c>
      <c r="H286" s="74"/>
      <c r="I286" s="74"/>
      <c r="J286" s="74"/>
      <c r="K286" s="74"/>
      <c r="L286" s="74"/>
      <c r="P286" s="122"/>
      <c r="Q286" s="74"/>
      <c r="R286" s="74"/>
      <c r="S286" s="74"/>
      <c r="T286" s="74"/>
      <c r="AI286" s="259"/>
      <c r="AO286" s="74"/>
    </row>
    <row r="287" s="72" customFormat="1" customHeight="1" spans="6:41">
      <c r="F287" s="74"/>
      <c r="G287" s="267" t="str">
        <f t="shared" si="10"/>
        <v/>
      </c>
      <c r="H287" s="74"/>
      <c r="I287" s="74"/>
      <c r="J287" s="74"/>
      <c r="K287" s="74"/>
      <c r="L287" s="74"/>
      <c r="P287" s="122"/>
      <c r="Q287" s="74"/>
      <c r="R287" s="74"/>
      <c r="S287" s="74"/>
      <c r="T287" s="74"/>
      <c r="AI287" s="259"/>
      <c r="AO287" s="74"/>
    </row>
    <row r="288" s="72" customFormat="1" customHeight="1" spans="6:41">
      <c r="F288" s="74"/>
      <c r="G288" s="267" t="str">
        <f t="shared" si="10"/>
        <v/>
      </c>
      <c r="H288" s="74"/>
      <c r="I288" s="74"/>
      <c r="J288" s="74"/>
      <c r="K288" s="74"/>
      <c r="L288" s="74"/>
      <c r="P288" s="122"/>
      <c r="Q288" s="74"/>
      <c r="R288" s="74"/>
      <c r="S288" s="74"/>
      <c r="T288" s="74"/>
      <c r="AI288" s="259"/>
      <c r="AO288" s="74"/>
    </row>
    <row r="289" s="72" customFormat="1" customHeight="1" spans="6:41">
      <c r="F289" s="74"/>
      <c r="G289" s="267" t="str">
        <f t="shared" si="10"/>
        <v/>
      </c>
      <c r="H289" s="74"/>
      <c r="I289" s="74"/>
      <c r="J289" s="74"/>
      <c r="K289" s="74"/>
      <c r="L289" s="74"/>
      <c r="P289" s="122"/>
      <c r="Q289" s="74"/>
      <c r="R289" s="74"/>
      <c r="S289" s="74"/>
      <c r="T289" s="74"/>
      <c r="AI289" s="259"/>
      <c r="AO289" s="74"/>
    </row>
    <row r="290" s="72" customFormat="1" customHeight="1" spans="6:41">
      <c r="F290" s="74"/>
      <c r="G290" s="267" t="str">
        <f t="shared" si="10"/>
        <v/>
      </c>
      <c r="H290" s="74"/>
      <c r="I290" s="74"/>
      <c r="J290" s="74"/>
      <c r="K290" s="74"/>
      <c r="L290" s="74"/>
      <c r="P290" s="122"/>
      <c r="Q290" s="74"/>
      <c r="R290" s="74"/>
      <c r="S290" s="74"/>
      <c r="T290" s="74"/>
      <c r="AI290" s="259"/>
      <c r="AO290" s="74"/>
    </row>
    <row r="291" s="72" customFormat="1" customHeight="1" spans="6:41">
      <c r="F291" s="74"/>
      <c r="G291" s="267" t="str">
        <f t="shared" si="10"/>
        <v/>
      </c>
      <c r="H291" s="74"/>
      <c r="I291" s="74"/>
      <c r="J291" s="74"/>
      <c r="K291" s="74"/>
      <c r="L291" s="74"/>
      <c r="P291" s="122"/>
      <c r="Q291" s="74"/>
      <c r="R291" s="74"/>
      <c r="S291" s="74"/>
      <c r="T291" s="74"/>
      <c r="AI291" s="259"/>
      <c r="AO291" s="74"/>
    </row>
    <row r="292" s="72" customFormat="1" customHeight="1" spans="6:41">
      <c r="F292" s="74"/>
      <c r="G292" s="267" t="str">
        <f t="shared" si="10"/>
        <v/>
      </c>
      <c r="H292" s="74"/>
      <c r="I292" s="74"/>
      <c r="J292" s="74"/>
      <c r="K292" s="74"/>
      <c r="L292" s="74"/>
      <c r="P292" s="122"/>
      <c r="Q292" s="74"/>
      <c r="R292" s="74"/>
      <c r="S292" s="74"/>
      <c r="T292" s="74"/>
      <c r="AI292" s="259"/>
      <c r="AO292" s="74"/>
    </row>
    <row r="293" s="72" customFormat="1" customHeight="1" spans="6:41">
      <c r="F293" s="74"/>
      <c r="G293" s="267" t="str">
        <f t="shared" si="10"/>
        <v/>
      </c>
      <c r="H293" s="74"/>
      <c r="I293" s="74"/>
      <c r="J293" s="74"/>
      <c r="K293" s="74"/>
      <c r="L293" s="74"/>
      <c r="P293" s="122"/>
      <c r="Q293" s="74"/>
      <c r="R293" s="74"/>
      <c r="S293" s="74"/>
      <c r="T293" s="74"/>
      <c r="AI293" s="259"/>
      <c r="AO293" s="74"/>
    </row>
    <row r="294" s="72" customFormat="1" customHeight="1" spans="6:41">
      <c r="F294" s="74"/>
      <c r="G294" s="267" t="str">
        <f t="shared" si="10"/>
        <v/>
      </c>
      <c r="H294" s="74"/>
      <c r="I294" s="74"/>
      <c r="J294" s="74"/>
      <c r="K294" s="74"/>
      <c r="L294" s="74"/>
      <c r="P294" s="122"/>
      <c r="Q294" s="74"/>
      <c r="R294" s="74"/>
      <c r="S294" s="74"/>
      <c r="T294" s="74"/>
      <c r="AI294" s="259"/>
      <c r="AO294" s="74"/>
    </row>
    <row r="295" s="72" customFormat="1" customHeight="1" spans="6:41">
      <c r="F295" s="74"/>
      <c r="G295" s="267" t="str">
        <f t="shared" si="10"/>
        <v/>
      </c>
      <c r="H295" s="74"/>
      <c r="I295" s="74"/>
      <c r="J295" s="74"/>
      <c r="K295" s="74"/>
      <c r="L295" s="74"/>
      <c r="P295" s="122"/>
      <c r="Q295" s="74"/>
      <c r="R295" s="74"/>
      <c r="S295" s="74"/>
      <c r="T295" s="74"/>
      <c r="AI295" s="259"/>
      <c r="AO295" s="74"/>
    </row>
    <row r="296" s="72" customFormat="1" customHeight="1" spans="6:41">
      <c r="F296" s="74"/>
      <c r="G296" s="267" t="str">
        <f t="shared" si="10"/>
        <v/>
      </c>
      <c r="H296" s="74"/>
      <c r="I296" s="74"/>
      <c r="J296" s="74"/>
      <c r="K296" s="74"/>
      <c r="L296" s="74"/>
      <c r="P296" s="122"/>
      <c r="Q296" s="74"/>
      <c r="R296" s="74"/>
      <c r="S296" s="74"/>
      <c r="T296" s="74"/>
      <c r="AI296" s="259"/>
      <c r="AO296" s="74"/>
    </row>
    <row r="297" s="72" customFormat="1" customHeight="1" spans="6:41">
      <c r="F297" s="74"/>
      <c r="G297" s="267" t="str">
        <f t="shared" si="10"/>
        <v/>
      </c>
      <c r="H297" s="74"/>
      <c r="I297" s="74"/>
      <c r="J297" s="74"/>
      <c r="K297" s="74"/>
      <c r="L297" s="74"/>
      <c r="P297" s="122"/>
      <c r="Q297" s="74"/>
      <c r="R297" s="74"/>
      <c r="S297" s="74"/>
      <c r="T297" s="74"/>
      <c r="AI297" s="259"/>
      <c r="AO297" s="74"/>
    </row>
    <row r="298" s="72" customFormat="1" customHeight="1" spans="6:41">
      <c r="F298" s="74"/>
      <c r="G298" s="267" t="str">
        <f t="shared" si="10"/>
        <v/>
      </c>
      <c r="H298" s="74"/>
      <c r="I298" s="74"/>
      <c r="J298" s="74"/>
      <c r="K298" s="74"/>
      <c r="L298" s="74"/>
      <c r="P298" s="122"/>
      <c r="Q298" s="74"/>
      <c r="R298" s="74"/>
      <c r="S298" s="74"/>
      <c r="T298" s="74"/>
      <c r="AI298" s="259"/>
      <c r="AO298" s="74"/>
    </row>
    <row r="299" s="72" customFormat="1" customHeight="1" spans="6:41">
      <c r="F299" s="74"/>
      <c r="G299" s="267" t="str">
        <f t="shared" si="10"/>
        <v/>
      </c>
      <c r="H299" s="74"/>
      <c r="I299" s="74"/>
      <c r="J299" s="74"/>
      <c r="K299" s="74"/>
      <c r="L299" s="74"/>
      <c r="P299" s="122"/>
      <c r="Q299" s="74"/>
      <c r="R299" s="74"/>
      <c r="S299" s="74"/>
      <c r="T299" s="74"/>
      <c r="AI299" s="259"/>
      <c r="AO299" s="74"/>
    </row>
    <row r="300" s="72" customFormat="1" customHeight="1" spans="6:41">
      <c r="F300" s="74"/>
      <c r="G300" s="267" t="str">
        <f t="shared" si="10"/>
        <v/>
      </c>
      <c r="H300" s="74"/>
      <c r="I300" s="74"/>
      <c r="J300" s="74"/>
      <c r="K300" s="74"/>
      <c r="L300" s="74"/>
      <c r="P300" s="122"/>
      <c r="Q300" s="74"/>
      <c r="R300" s="74"/>
      <c r="S300" s="74"/>
      <c r="T300" s="74"/>
      <c r="AI300" s="259"/>
      <c r="AO300" s="74"/>
    </row>
    <row r="301" s="72" customFormat="1" customHeight="1" spans="6:41">
      <c r="F301" s="74"/>
      <c r="G301" s="267" t="str">
        <f t="shared" si="10"/>
        <v/>
      </c>
      <c r="H301" s="74"/>
      <c r="I301" s="74"/>
      <c r="J301" s="74"/>
      <c r="K301" s="74"/>
      <c r="L301" s="74"/>
      <c r="P301" s="122"/>
      <c r="Q301" s="74"/>
      <c r="R301" s="74"/>
      <c r="S301" s="74"/>
      <c r="T301" s="74"/>
      <c r="AI301" s="259"/>
      <c r="AO301" s="74"/>
    </row>
    <row r="302" s="72" customFormat="1" customHeight="1" spans="6:41">
      <c r="F302" s="74"/>
      <c r="G302" s="267" t="str">
        <f t="shared" si="10"/>
        <v/>
      </c>
      <c r="H302" s="74"/>
      <c r="I302" s="74"/>
      <c r="J302" s="74"/>
      <c r="K302" s="74"/>
      <c r="L302" s="74"/>
      <c r="P302" s="122"/>
      <c r="Q302" s="74"/>
      <c r="R302" s="74"/>
      <c r="S302" s="74"/>
      <c r="T302" s="74"/>
      <c r="AI302" s="259"/>
      <c r="AO302" s="74"/>
    </row>
    <row r="303" s="72" customFormat="1" customHeight="1" spans="6:41">
      <c r="F303" s="74"/>
      <c r="G303" s="267" t="str">
        <f t="shared" si="10"/>
        <v/>
      </c>
      <c r="H303" s="74"/>
      <c r="I303" s="74"/>
      <c r="J303" s="74"/>
      <c r="K303" s="74"/>
      <c r="L303" s="74"/>
      <c r="P303" s="122"/>
      <c r="Q303" s="74"/>
      <c r="R303" s="74"/>
      <c r="S303" s="74"/>
      <c r="T303" s="74"/>
      <c r="AI303" s="259"/>
      <c r="AO303" s="74"/>
    </row>
    <row r="304" s="72" customFormat="1" customHeight="1" spans="6:41">
      <c r="F304" s="74"/>
      <c r="G304" s="267" t="str">
        <f t="shared" si="10"/>
        <v/>
      </c>
      <c r="H304" s="74"/>
      <c r="I304" s="74"/>
      <c r="J304" s="74"/>
      <c r="K304" s="74"/>
      <c r="L304" s="74"/>
      <c r="P304" s="122"/>
      <c r="Q304" s="74"/>
      <c r="R304" s="74"/>
      <c r="S304" s="74"/>
      <c r="T304" s="74"/>
      <c r="AI304" s="259"/>
      <c r="AO304" s="74"/>
    </row>
    <row r="305" s="72" customFormat="1" customHeight="1" spans="6:41">
      <c r="F305" s="74"/>
      <c r="G305" s="267" t="str">
        <f t="shared" si="10"/>
        <v/>
      </c>
      <c r="H305" s="74"/>
      <c r="I305" s="74"/>
      <c r="J305" s="74"/>
      <c r="K305" s="74"/>
      <c r="L305" s="74"/>
      <c r="P305" s="122"/>
      <c r="Q305" s="74"/>
      <c r="R305" s="74"/>
      <c r="S305" s="74"/>
      <c r="T305" s="74"/>
      <c r="AI305" s="259"/>
      <c r="AO305" s="74"/>
    </row>
    <row r="306" s="72" customFormat="1" customHeight="1" spans="6:41">
      <c r="F306" s="74"/>
      <c r="G306" s="267" t="str">
        <f t="shared" si="10"/>
        <v/>
      </c>
      <c r="H306" s="74"/>
      <c r="I306" s="74"/>
      <c r="J306" s="74"/>
      <c r="K306" s="74"/>
      <c r="L306" s="74"/>
      <c r="P306" s="122"/>
      <c r="Q306" s="74"/>
      <c r="R306" s="74"/>
      <c r="S306" s="74"/>
      <c r="T306" s="74"/>
      <c r="AI306" s="259"/>
      <c r="AO306" s="74"/>
    </row>
    <row r="307" s="72" customFormat="1" customHeight="1" spans="6:41">
      <c r="F307" s="74"/>
      <c r="G307" s="267" t="str">
        <f t="shared" si="10"/>
        <v/>
      </c>
      <c r="H307" s="74"/>
      <c r="I307" s="74"/>
      <c r="J307" s="74"/>
      <c r="K307" s="74"/>
      <c r="L307" s="74"/>
      <c r="P307" s="122"/>
      <c r="Q307" s="74"/>
      <c r="R307" s="74"/>
      <c r="S307" s="74"/>
      <c r="T307" s="74"/>
      <c r="AI307" s="259"/>
      <c r="AO307" s="74"/>
    </row>
    <row r="308" s="72" customFormat="1" customHeight="1" spans="6:41">
      <c r="F308" s="74"/>
      <c r="G308" s="267" t="str">
        <f t="shared" si="10"/>
        <v/>
      </c>
      <c r="H308" s="74"/>
      <c r="I308" s="74"/>
      <c r="J308" s="74"/>
      <c r="K308" s="74"/>
      <c r="L308" s="74"/>
      <c r="P308" s="122"/>
      <c r="Q308" s="74"/>
      <c r="R308" s="74"/>
      <c r="S308" s="74"/>
      <c r="T308" s="74"/>
      <c r="AI308" s="259"/>
      <c r="AO308" s="74"/>
    </row>
    <row r="309" s="72" customFormat="1" customHeight="1" spans="6:41">
      <c r="F309" s="74"/>
      <c r="G309" s="267" t="str">
        <f t="shared" si="10"/>
        <v/>
      </c>
      <c r="H309" s="74"/>
      <c r="I309" s="74"/>
      <c r="J309" s="74"/>
      <c r="K309" s="74"/>
      <c r="L309" s="74"/>
      <c r="P309" s="122"/>
      <c r="Q309" s="74"/>
      <c r="R309" s="74"/>
      <c r="S309" s="74"/>
      <c r="T309" s="74"/>
      <c r="AI309" s="259"/>
      <c r="AO309" s="74"/>
    </row>
    <row r="310" s="72" customFormat="1" customHeight="1" spans="6:41">
      <c r="F310" s="74"/>
      <c r="G310" s="267" t="str">
        <f t="shared" si="10"/>
        <v/>
      </c>
      <c r="H310" s="74"/>
      <c r="I310" s="74"/>
      <c r="J310" s="74"/>
      <c r="K310" s="74"/>
      <c r="L310" s="74"/>
      <c r="P310" s="122"/>
      <c r="Q310" s="74"/>
      <c r="R310" s="74"/>
      <c r="S310" s="74"/>
      <c r="T310" s="74"/>
      <c r="AI310" s="259"/>
      <c r="AO310" s="74"/>
    </row>
    <row r="311" s="72" customFormat="1" customHeight="1" spans="6:41">
      <c r="F311" s="74"/>
      <c r="G311" s="267" t="str">
        <f t="shared" si="10"/>
        <v/>
      </c>
      <c r="H311" s="74"/>
      <c r="I311" s="74"/>
      <c r="J311" s="74"/>
      <c r="K311" s="74"/>
      <c r="L311" s="74"/>
      <c r="P311" s="122"/>
      <c r="Q311" s="74"/>
      <c r="R311" s="74"/>
      <c r="S311" s="74"/>
      <c r="T311" s="74"/>
      <c r="AI311" s="259"/>
      <c r="AO311" s="74"/>
    </row>
    <row r="312" s="72" customFormat="1" customHeight="1" spans="6:41">
      <c r="F312" s="74"/>
      <c r="G312" s="267" t="str">
        <f t="shared" si="10"/>
        <v/>
      </c>
      <c r="H312" s="74"/>
      <c r="I312" s="74"/>
      <c r="J312" s="74"/>
      <c r="K312" s="74"/>
      <c r="L312" s="74"/>
      <c r="P312" s="122"/>
      <c r="Q312" s="74"/>
      <c r="R312" s="74"/>
      <c r="S312" s="74"/>
      <c r="T312" s="74"/>
      <c r="AI312" s="259"/>
      <c r="AO312" s="74"/>
    </row>
    <row r="313" s="72" customFormat="1" customHeight="1" spans="6:41">
      <c r="F313" s="74"/>
      <c r="G313" s="267" t="str">
        <f t="shared" si="10"/>
        <v/>
      </c>
      <c r="H313" s="74"/>
      <c r="I313" s="74"/>
      <c r="J313" s="74"/>
      <c r="K313" s="74"/>
      <c r="L313" s="74"/>
      <c r="P313" s="122"/>
      <c r="Q313" s="74"/>
      <c r="R313" s="74"/>
      <c r="S313" s="74"/>
      <c r="T313" s="74"/>
      <c r="AI313" s="259"/>
      <c r="AO313" s="74"/>
    </row>
    <row r="314" s="72" customFormat="1" customHeight="1" spans="6:41">
      <c r="F314" s="74"/>
      <c r="G314" s="267" t="str">
        <f t="shared" si="10"/>
        <v/>
      </c>
      <c r="H314" s="74"/>
      <c r="I314" s="74"/>
      <c r="J314" s="74"/>
      <c r="K314" s="74"/>
      <c r="L314" s="74"/>
      <c r="P314" s="122"/>
      <c r="Q314" s="74"/>
      <c r="R314" s="74"/>
      <c r="S314" s="74"/>
      <c r="T314" s="74"/>
      <c r="AI314" s="259"/>
      <c r="AO314" s="74"/>
    </row>
    <row r="315" s="72" customFormat="1" customHeight="1" spans="6:41">
      <c r="F315" s="74"/>
      <c r="G315" s="267" t="str">
        <f t="shared" si="10"/>
        <v/>
      </c>
      <c r="H315" s="74"/>
      <c r="I315" s="74"/>
      <c r="J315" s="74"/>
      <c r="K315" s="74"/>
      <c r="L315" s="74"/>
      <c r="P315" s="122"/>
      <c r="Q315" s="74"/>
      <c r="R315" s="74"/>
      <c r="S315" s="74"/>
      <c r="T315" s="74"/>
      <c r="AI315" s="259"/>
      <c r="AO315" s="74"/>
    </row>
    <row r="316" s="72" customFormat="1" customHeight="1" spans="6:41">
      <c r="F316" s="74"/>
      <c r="G316" s="267" t="str">
        <f t="shared" si="10"/>
        <v/>
      </c>
      <c r="H316" s="74"/>
      <c r="I316" s="74"/>
      <c r="J316" s="74"/>
      <c r="K316" s="74"/>
      <c r="L316" s="74"/>
      <c r="P316" s="122"/>
      <c r="Q316" s="74"/>
      <c r="R316" s="74"/>
      <c r="S316" s="74"/>
      <c r="T316" s="74"/>
      <c r="AI316" s="259"/>
      <c r="AO316" s="74"/>
    </row>
    <row r="317" s="72" customFormat="1" customHeight="1" spans="6:41">
      <c r="F317" s="74"/>
      <c r="G317" s="267" t="str">
        <f t="shared" si="10"/>
        <v/>
      </c>
      <c r="H317" s="74"/>
      <c r="I317" s="74"/>
      <c r="J317" s="74"/>
      <c r="K317" s="74"/>
      <c r="L317" s="74"/>
      <c r="P317" s="122"/>
      <c r="Q317" s="74"/>
      <c r="R317" s="74"/>
      <c r="S317" s="74"/>
      <c r="T317" s="74"/>
      <c r="AI317" s="259"/>
      <c r="AO317" s="74"/>
    </row>
    <row r="318" s="72" customFormat="1" customHeight="1" spans="6:41">
      <c r="F318" s="74"/>
      <c r="G318" s="267" t="str">
        <f t="shared" si="10"/>
        <v/>
      </c>
      <c r="H318" s="74"/>
      <c r="I318" s="74"/>
      <c r="J318" s="74"/>
      <c r="K318" s="74"/>
      <c r="L318" s="74"/>
      <c r="P318" s="122"/>
      <c r="Q318" s="74"/>
      <c r="R318" s="74"/>
      <c r="S318" s="74"/>
      <c r="T318" s="74"/>
      <c r="AI318" s="259"/>
      <c r="AO318" s="74"/>
    </row>
    <row r="319" s="72" customFormat="1" customHeight="1" spans="6:41">
      <c r="F319" s="74"/>
      <c r="G319" s="267" t="str">
        <f t="shared" si="10"/>
        <v/>
      </c>
      <c r="H319" s="74"/>
      <c r="I319" s="74"/>
      <c r="J319" s="74"/>
      <c r="K319" s="74"/>
      <c r="L319" s="74"/>
      <c r="P319" s="122"/>
      <c r="Q319" s="74"/>
      <c r="R319" s="74"/>
      <c r="S319" s="74"/>
      <c r="T319" s="74"/>
      <c r="AI319" s="259"/>
      <c r="AO319" s="74"/>
    </row>
    <row r="320" s="72" customFormat="1" customHeight="1" spans="6:41">
      <c r="F320" s="74"/>
      <c r="G320" s="267" t="str">
        <f t="shared" si="10"/>
        <v/>
      </c>
      <c r="H320" s="74"/>
      <c r="I320" s="74"/>
      <c r="J320" s="74"/>
      <c r="K320" s="74"/>
      <c r="L320" s="74"/>
      <c r="P320" s="122"/>
      <c r="Q320" s="74"/>
      <c r="R320" s="74"/>
      <c r="S320" s="74"/>
      <c r="T320" s="74"/>
      <c r="AI320" s="259"/>
      <c r="AO320" s="74"/>
    </row>
    <row r="321" s="72" customFormat="1" customHeight="1" spans="6:41">
      <c r="F321" s="74"/>
      <c r="G321" s="267" t="str">
        <f t="shared" si="10"/>
        <v/>
      </c>
      <c r="H321" s="74"/>
      <c r="I321" s="74"/>
      <c r="J321" s="74"/>
      <c r="K321" s="74"/>
      <c r="L321" s="74"/>
      <c r="P321" s="122"/>
      <c r="Q321" s="74"/>
      <c r="R321" s="74"/>
      <c r="S321" s="74"/>
      <c r="T321" s="74"/>
      <c r="AI321" s="259"/>
      <c r="AO321" s="74"/>
    </row>
    <row r="322" s="72" customFormat="1" customHeight="1" spans="6:41">
      <c r="F322" s="74"/>
      <c r="G322" s="267" t="str">
        <f t="shared" ref="G322:G385" si="11">IF(H322="","",IF(H322=I322,H322,_xlfn.CONCAT(H322,"-",I322)))</f>
        <v/>
      </c>
      <c r="H322" s="74"/>
      <c r="I322" s="74"/>
      <c r="J322" s="74"/>
      <c r="K322" s="74"/>
      <c r="L322" s="74"/>
      <c r="P322" s="122"/>
      <c r="Q322" s="74"/>
      <c r="R322" s="74"/>
      <c r="S322" s="74"/>
      <c r="T322" s="74"/>
      <c r="AI322" s="259"/>
      <c r="AO322" s="74"/>
    </row>
    <row r="323" s="72" customFormat="1" customHeight="1" spans="6:41">
      <c r="F323" s="74"/>
      <c r="G323" s="267" t="str">
        <f t="shared" si="11"/>
        <v/>
      </c>
      <c r="H323" s="74"/>
      <c r="I323" s="74"/>
      <c r="J323" s="74"/>
      <c r="K323" s="74"/>
      <c r="L323" s="74"/>
      <c r="P323" s="122"/>
      <c r="Q323" s="74"/>
      <c r="R323" s="74"/>
      <c r="S323" s="74"/>
      <c r="T323" s="74"/>
      <c r="AI323" s="259"/>
      <c r="AO323" s="74"/>
    </row>
    <row r="324" s="72" customFormat="1" customHeight="1" spans="6:41">
      <c r="F324" s="74"/>
      <c r="G324" s="267" t="str">
        <f t="shared" si="11"/>
        <v/>
      </c>
      <c r="H324" s="74"/>
      <c r="I324" s="74"/>
      <c r="J324" s="74"/>
      <c r="K324" s="74"/>
      <c r="L324" s="74"/>
      <c r="P324" s="122"/>
      <c r="Q324" s="74"/>
      <c r="R324" s="74"/>
      <c r="S324" s="74"/>
      <c r="T324" s="74"/>
      <c r="AI324" s="259"/>
      <c r="AO324" s="74"/>
    </row>
    <row r="325" s="72" customFormat="1" customHeight="1" spans="6:41">
      <c r="F325" s="74"/>
      <c r="G325" s="267" t="str">
        <f t="shared" si="11"/>
        <v/>
      </c>
      <c r="H325" s="74"/>
      <c r="I325" s="74"/>
      <c r="J325" s="74"/>
      <c r="K325" s="74"/>
      <c r="L325" s="74"/>
      <c r="P325" s="122"/>
      <c r="Q325" s="74"/>
      <c r="R325" s="74"/>
      <c r="S325" s="74"/>
      <c r="T325" s="74"/>
      <c r="AI325" s="259"/>
      <c r="AO325" s="74"/>
    </row>
    <row r="326" s="72" customFormat="1" customHeight="1" spans="6:41">
      <c r="F326" s="74"/>
      <c r="G326" s="267" t="str">
        <f t="shared" si="11"/>
        <v/>
      </c>
      <c r="H326" s="74"/>
      <c r="I326" s="74"/>
      <c r="J326" s="74"/>
      <c r="K326" s="74"/>
      <c r="L326" s="74"/>
      <c r="P326" s="122"/>
      <c r="Q326" s="74"/>
      <c r="R326" s="74"/>
      <c r="S326" s="74"/>
      <c r="T326" s="74"/>
      <c r="AI326" s="259"/>
      <c r="AO326" s="74"/>
    </row>
    <row r="327" s="72" customFormat="1" customHeight="1" spans="6:41">
      <c r="F327" s="74"/>
      <c r="G327" s="267" t="str">
        <f t="shared" si="11"/>
        <v/>
      </c>
      <c r="H327" s="74"/>
      <c r="I327" s="74"/>
      <c r="J327" s="74"/>
      <c r="K327" s="74"/>
      <c r="L327" s="74"/>
      <c r="P327" s="122"/>
      <c r="Q327" s="74"/>
      <c r="R327" s="74"/>
      <c r="S327" s="74"/>
      <c r="T327" s="74"/>
      <c r="AI327" s="259"/>
      <c r="AO327" s="74"/>
    </row>
    <row r="328" s="72" customFormat="1" customHeight="1" spans="6:41">
      <c r="F328" s="74"/>
      <c r="G328" s="267" t="str">
        <f t="shared" si="11"/>
        <v/>
      </c>
      <c r="H328" s="74"/>
      <c r="I328" s="74"/>
      <c r="J328" s="74"/>
      <c r="K328" s="74"/>
      <c r="L328" s="74"/>
      <c r="P328" s="122"/>
      <c r="Q328" s="74"/>
      <c r="R328" s="74"/>
      <c r="S328" s="74"/>
      <c r="T328" s="74"/>
      <c r="AI328" s="259"/>
      <c r="AO328" s="74"/>
    </row>
    <row r="329" s="72" customFormat="1" customHeight="1" spans="6:41">
      <c r="F329" s="74"/>
      <c r="G329" s="267" t="str">
        <f t="shared" si="11"/>
        <v/>
      </c>
      <c r="H329" s="74"/>
      <c r="I329" s="74"/>
      <c r="J329" s="74"/>
      <c r="K329" s="74"/>
      <c r="L329" s="74"/>
      <c r="P329" s="122"/>
      <c r="Q329" s="74"/>
      <c r="R329" s="74"/>
      <c r="S329" s="74"/>
      <c r="T329" s="74"/>
      <c r="AI329" s="259"/>
      <c r="AO329" s="74"/>
    </row>
    <row r="330" s="72" customFormat="1" customHeight="1" spans="6:41">
      <c r="F330" s="74"/>
      <c r="G330" s="267" t="str">
        <f t="shared" si="11"/>
        <v/>
      </c>
      <c r="H330" s="74"/>
      <c r="I330" s="74"/>
      <c r="J330" s="74"/>
      <c r="K330" s="74"/>
      <c r="L330" s="74"/>
      <c r="P330" s="122"/>
      <c r="Q330" s="74"/>
      <c r="R330" s="74"/>
      <c r="S330" s="74"/>
      <c r="T330" s="74"/>
      <c r="AI330" s="259"/>
      <c r="AO330" s="74"/>
    </row>
    <row r="331" s="72" customFormat="1" customHeight="1" spans="6:41">
      <c r="F331" s="74"/>
      <c r="G331" s="267" t="str">
        <f t="shared" si="11"/>
        <v/>
      </c>
      <c r="H331" s="74"/>
      <c r="I331" s="74"/>
      <c r="J331" s="74"/>
      <c r="K331" s="74"/>
      <c r="L331" s="74"/>
      <c r="P331" s="122"/>
      <c r="Q331" s="74"/>
      <c r="R331" s="74"/>
      <c r="S331" s="74"/>
      <c r="T331" s="74"/>
      <c r="AI331" s="259"/>
      <c r="AO331" s="74"/>
    </row>
    <row r="332" s="72" customFormat="1" customHeight="1" spans="6:41">
      <c r="F332" s="74"/>
      <c r="G332" s="267" t="str">
        <f t="shared" si="11"/>
        <v/>
      </c>
      <c r="H332" s="74"/>
      <c r="I332" s="74"/>
      <c r="J332" s="74"/>
      <c r="K332" s="74"/>
      <c r="L332" s="74"/>
      <c r="P332" s="122"/>
      <c r="Q332" s="74"/>
      <c r="R332" s="74"/>
      <c r="S332" s="74"/>
      <c r="T332" s="74"/>
      <c r="AI332" s="259"/>
      <c r="AO332" s="74"/>
    </row>
    <row r="333" s="72" customFormat="1" customHeight="1" spans="6:41">
      <c r="F333" s="74"/>
      <c r="G333" s="267" t="str">
        <f t="shared" si="11"/>
        <v/>
      </c>
      <c r="H333" s="74"/>
      <c r="I333" s="74"/>
      <c r="J333" s="74"/>
      <c r="K333" s="74"/>
      <c r="L333" s="74"/>
      <c r="P333" s="122"/>
      <c r="Q333" s="74"/>
      <c r="R333" s="74"/>
      <c r="S333" s="74"/>
      <c r="T333" s="74"/>
      <c r="AI333" s="259"/>
      <c r="AO333" s="74"/>
    </row>
    <row r="334" s="72" customFormat="1" customHeight="1" spans="6:41">
      <c r="F334" s="74"/>
      <c r="G334" s="267" t="str">
        <f t="shared" si="11"/>
        <v/>
      </c>
      <c r="H334" s="74"/>
      <c r="I334" s="74"/>
      <c r="J334" s="74"/>
      <c r="K334" s="74"/>
      <c r="L334" s="74"/>
      <c r="P334" s="122"/>
      <c r="Q334" s="74"/>
      <c r="R334" s="74"/>
      <c r="S334" s="74"/>
      <c r="T334" s="74"/>
      <c r="AI334" s="259"/>
      <c r="AO334" s="74"/>
    </row>
    <row r="335" s="72" customFormat="1" customHeight="1" spans="6:41">
      <c r="F335" s="74"/>
      <c r="G335" s="267" t="str">
        <f t="shared" si="11"/>
        <v/>
      </c>
      <c r="H335" s="74"/>
      <c r="I335" s="74"/>
      <c r="J335" s="74"/>
      <c r="K335" s="74"/>
      <c r="L335" s="74"/>
      <c r="P335" s="122"/>
      <c r="Q335" s="74"/>
      <c r="R335" s="74"/>
      <c r="S335" s="74"/>
      <c r="T335" s="74"/>
      <c r="AI335" s="259"/>
      <c r="AO335" s="74"/>
    </row>
    <row r="336" s="72" customFormat="1" customHeight="1" spans="6:41">
      <c r="F336" s="74"/>
      <c r="G336" s="267" t="str">
        <f t="shared" si="11"/>
        <v/>
      </c>
      <c r="H336" s="74"/>
      <c r="I336" s="74"/>
      <c r="J336" s="74"/>
      <c r="K336" s="74"/>
      <c r="L336" s="74"/>
      <c r="P336" s="122"/>
      <c r="Q336" s="74"/>
      <c r="R336" s="74"/>
      <c r="S336" s="74"/>
      <c r="T336" s="74"/>
      <c r="AI336" s="259"/>
      <c r="AO336" s="74"/>
    </row>
    <row r="337" s="72" customFormat="1" customHeight="1" spans="6:41">
      <c r="F337" s="74"/>
      <c r="G337" s="267" t="str">
        <f t="shared" si="11"/>
        <v/>
      </c>
      <c r="H337" s="74"/>
      <c r="I337" s="74"/>
      <c r="J337" s="74"/>
      <c r="K337" s="74"/>
      <c r="L337" s="74"/>
      <c r="P337" s="122"/>
      <c r="Q337" s="74"/>
      <c r="R337" s="74"/>
      <c r="S337" s="74"/>
      <c r="T337" s="74"/>
      <c r="AI337" s="259"/>
      <c r="AO337" s="74"/>
    </row>
    <row r="338" s="72" customFormat="1" customHeight="1" spans="6:41">
      <c r="F338" s="74"/>
      <c r="G338" s="267" t="str">
        <f t="shared" si="11"/>
        <v/>
      </c>
      <c r="H338" s="74"/>
      <c r="I338" s="74"/>
      <c r="J338" s="74"/>
      <c r="K338" s="74"/>
      <c r="L338" s="74"/>
      <c r="P338" s="122"/>
      <c r="Q338" s="74"/>
      <c r="R338" s="74"/>
      <c r="S338" s="74"/>
      <c r="T338" s="74"/>
      <c r="AI338" s="259"/>
      <c r="AO338" s="74"/>
    </row>
    <row r="339" s="72" customFormat="1" customHeight="1" spans="6:41">
      <c r="F339" s="74"/>
      <c r="G339" s="267" t="str">
        <f t="shared" si="11"/>
        <v/>
      </c>
      <c r="H339" s="74"/>
      <c r="I339" s="74"/>
      <c r="J339" s="74"/>
      <c r="K339" s="74"/>
      <c r="L339" s="74"/>
      <c r="P339" s="122"/>
      <c r="Q339" s="74"/>
      <c r="R339" s="74"/>
      <c r="S339" s="74"/>
      <c r="T339" s="74"/>
      <c r="AI339" s="259"/>
      <c r="AO339" s="74"/>
    </row>
    <row r="340" s="72" customFormat="1" customHeight="1" spans="6:41">
      <c r="F340" s="74"/>
      <c r="G340" s="267" t="str">
        <f t="shared" si="11"/>
        <v/>
      </c>
      <c r="H340" s="74"/>
      <c r="I340" s="74"/>
      <c r="J340" s="74"/>
      <c r="K340" s="74"/>
      <c r="L340" s="74"/>
      <c r="P340" s="122"/>
      <c r="Q340" s="74"/>
      <c r="R340" s="74"/>
      <c r="S340" s="74"/>
      <c r="T340" s="74"/>
      <c r="AI340" s="259"/>
      <c r="AO340" s="74"/>
    </row>
    <row r="341" s="72" customFormat="1" customHeight="1" spans="6:41">
      <c r="F341" s="74"/>
      <c r="G341" s="267" t="str">
        <f t="shared" si="11"/>
        <v/>
      </c>
      <c r="H341" s="74"/>
      <c r="I341" s="74"/>
      <c r="J341" s="74"/>
      <c r="K341" s="74"/>
      <c r="L341" s="74"/>
      <c r="P341" s="122"/>
      <c r="Q341" s="74"/>
      <c r="R341" s="74"/>
      <c r="S341" s="74"/>
      <c r="T341" s="74"/>
      <c r="AI341" s="259"/>
      <c r="AO341" s="74"/>
    </row>
    <row r="342" s="72" customFormat="1" customHeight="1" spans="6:41">
      <c r="F342" s="74"/>
      <c r="G342" s="267" t="str">
        <f t="shared" si="11"/>
        <v/>
      </c>
      <c r="H342" s="74"/>
      <c r="I342" s="74"/>
      <c r="J342" s="74"/>
      <c r="K342" s="74"/>
      <c r="L342" s="74"/>
      <c r="P342" s="122"/>
      <c r="Q342" s="74"/>
      <c r="R342" s="74"/>
      <c r="S342" s="74"/>
      <c r="T342" s="74"/>
      <c r="AI342" s="259"/>
      <c r="AO342" s="74"/>
    </row>
    <row r="343" s="72" customFormat="1" customHeight="1" spans="6:41">
      <c r="F343" s="74"/>
      <c r="G343" s="267" t="str">
        <f t="shared" si="11"/>
        <v/>
      </c>
      <c r="H343" s="74"/>
      <c r="I343" s="74"/>
      <c r="J343" s="74"/>
      <c r="K343" s="74"/>
      <c r="L343" s="74"/>
      <c r="P343" s="122"/>
      <c r="Q343" s="74"/>
      <c r="R343" s="74"/>
      <c r="S343" s="74"/>
      <c r="T343" s="74"/>
      <c r="AI343" s="259"/>
      <c r="AO343" s="74"/>
    </row>
    <row r="344" s="72" customFormat="1" customHeight="1" spans="6:41">
      <c r="F344" s="74"/>
      <c r="G344" s="267" t="str">
        <f t="shared" si="11"/>
        <v/>
      </c>
      <c r="H344" s="74"/>
      <c r="I344" s="74"/>
      <c r="J344" s="74"/>
      <c r="K344" s="74"/>
      <c r="L344" s="74"/>
      <c r="P344" s="122"/>
      <c r="Q344" s="74"/>
      <c r="R344" s="74"/>
      <c r="S344" s="74"/>
      <c r="T344" s="74"/>
      <c r="AI344" s="259"/>
      <c r="AO344" s="74"/>
    </row>
    <row r="345" s="72" customFormat="1" customHeight="1" spans="6:41">
      <c r="F345" s="74"/>
      <c r="G345" s="267" t="str">
        <f t="shared" si="11"/>
        <v/>
      </c>
      <c r="H345" s="74"/>
      <c r="I345" s="74"/>
      <c r="J345" s="74"/>
      <c r="K345" s="74"/>
      <c r="L345" s="74"/>
      <c r="P345" s="122"/>
      <c r="Q345" s="74"/>
      <c r="R345" s="74"/>
      <c r="S345" s="74"/>
      <c r="T345" s="74"/>
      <c r="AI345" s="259"/>
      <c r="AO345" s="74"/>
    </row>
    <row r="346" s="72" customFormat="1" customHeight="1" spans="6:41">
      <c r="F346" s="74"/>
      <c r="G346" s="267" t="str">
        <f t="shared" si="11"/>
        <v/>
      </c>
      <c r="H346" s="74"/>
      <c r="I346" s="74"/>
      <c r="J346" s="74"/>
      <c r="K346" s="74"/>
      <c r="L346" s="74"/>
      <c r="P346" s="122"/>
      <c r="Q346" s="74"/>
      <c r="R346" s="74"/>
      <c r="S346" s="74"/>
      <c r="T346" s="74"/>
      <c r="AI346" s="259"/>
      <c r="AO346" s="74"/>
    </row>
    <row r="347" s="72" customFormat="1" customHeight="1" spans="6:41">
      <c r="F347" s="74"/>
      <c r="G347" s="267" t="str">
        <f t="shared" si="11"/>
        <v/>
      </c>
      <c r="H347" s="74"/>
      <c r="I347" s="74"/>
      <c r="J347" s="74"/>
      <c r="K347" s="74"/>
      <c r="L347" s="74"/>
      <c r="P347" s="122"/>
      <c r="Q347" s="74"/>
      <c r="R347" s="74"/>
      <c r="S347" s="74"/>
      <c r="T347" s="74"/>
      <c r="AI347" s="259"/>
      <c r="AO347" s="74"/>
    </row>
    <row r="348" s="72" customFormat="1" customHeight="1" spans="6:41">
      <c r="F348" s="74"/>
      <c r="G348" s="267" t="str">
        <f t="shared" si="11"/>
        <v/>
      </c>
      <c r="H348" s="74"/>
      <c r="I348" s="74"/>
      <c r="J348" s="74"/>
      <c r="K348" s="74"/>
      <c r="L348" s="74"/>
      <c r="P348" s="122"/>
      <c r="Q348" s="74"/>
      <c r="R348" s="74"/>
      <c r="S348" s="74"/>
      <c r="T348" s="74"/>
      <c r="AI348" s="259"/>
      <c r="AO348" s="74"/>
    </row>
    <row r="349" s="72" customFormat="1" customHeight="1" spans="6:41">
      <c r="F349" s="74"/>
      <c r="G349" s="267" t="str">
        <f t="shared" si="11"/>
        <v/>
      </c>
      <c r="H349" s="74"/>
      <c r="I349" s="74"/>
      <c r="J349" s="74"/>
      <c r="K349" s="74"/>
      <c r="L349" s="74"/>
      <c r="P349" s="122"/>
      <c r="Q349" s="74"/>
      <c r="R349" s="74"/>
      <c r="S349" s="74"/>
      <c r="T349" s="74"/>
      <c r="AI349" s="259"/>
      <c r="AO349" s="74"/>
    </row>
    <row r="350" s="72" customFormat="1" customHeight="1" spans="6:41">
      <c r="F350" s="74"/>
      <c r="G350" s="267" t="str">
        <f t="shared" si="11"/>
        <v/>
      </c>
      <c r="H350" s="74"/>
      <c r="I350" s="74"/>
      <c r="J350" s="74"/>
      <c r="K350" s="74"/>
      <c r="L350" s="74"/>
      <c r="P350" s="122"/>
      <c r="Q350" s="74"/>
      <c r="R350" s="74"/>
      <c r="S350" s="74"/>
      <c r="T350" s="74"/>
      <c r="AI350" s="259"/>
      <c r="AO350" s="74"/>
    </row>
    <row r="351" s="72" customFormat="1" customHeight="1" spans="6:41">
      <c r="F351" s="74"/>
      <c r="G351" s="267" t="str">
        <f t="shared" si="11"/>
        <v/>
      </c>
      <c r="H351" s="74"/>
      <c r="I351" s="74"/>
      <c r="J351" s="74"/>
      <c r="K351" s="74"/>
      <c r="L351" s="74"/>
      <c r="P351" s="122"/>
      <c r="Q351" s="74"/>
      <c r="R351" s="74"/>
      <c r="S351" s="74"/>
      <c r="T351" s="74"/>
      <c r="AI351" s="259"/>
      <c r="AO351" s="74"/>
    </row>
    <row r="352" s="72" customFormat="1" customHeight="1" spans="6:41">
      <c r="F352" s="74"/>
      <c r="G352" s="267" t="str">
        <f t="shared" si="11"/>
        <v/>
      </c>
      <c r="H352" s="74"/>
      <c r="I352" s="74"/>
      <c r="J352" s="74"/>
      <c r="K352" s="74"/>
      <c r="L352" s="74"/>
      <c r="P352" s="122"/>
      <c r="Q352" s="74"/>
      <c r="R352" s="74"/>
      <c r="S352" s="74"/>
      <c r="T352" s="74"/>
      <c r="AI352" s="259"/>
      <c r="AO352" s="74"/>
    </row>
    <row r="353" s="72" customFormat="1" customHeight="1" spans="6:41">
      <c r="F353" s="74"/>
      <c r="G353" s="267" t="str">
        <f t="shared" si="11"/>
        <v/>
      </c>
      <c r="H353" s="74"/>
      <c r="I353" s="74"/>
      <c r="J353" s="74"/>
      <c r="K353" s="74"/>
      <c r="L353" s="74"/>
      <c r="P353" s="122"/>
      <c r="Q353" s="74"/>
      <c r="R353" s="74"/>
      <c r="S353" s="74"/>
      <c r="T353" s="74"/>
      <c r="AI353" s="259"/>
      <c r="AO353" s="74"/>
    </row>
    <row r="354" s="72" customFormat="1" customHeight="1" spans="6:41">
      <c r="F354" s="74"/>
      <c r="G354" s="267" t="str">
        <f t="shared" si="11"/>
        <v/>
      </c>
      <c r="H354" s="74"/>
      <c r="I354" s="74"/>
      <c r="J354" s="74"/>
      <c r="K354" s="74"/>
      <c r="L354" s="74"/>
      <c r="P354" s="122"/>
      <c r="Q354" s="74"/>
      <c r="R354" s="74"/>
      <c r="S354" s="74"/>
      <c r="T354" s="74"/>
      <c r="AI354" s="259"/>
      <c r="AO354" s="74"/>
    </row>
    <row r="355" s="72" customFormat="1" customHeight="1" spans="6:41">
      <c r="F355" s="74"/>
      <c r="G355" s="267" t="str">
        <f t="shared" si="11"/>
        <v/>
      </c>
      <c r="H355" s="74"/>
      <c r="I355" s="74"/>
      <c r="J355" s="74"/>
      <c r="K355" s="74"/>
      <c r="L355" s="74"/>
      <c r="P355" s="122"/>
      <c r="Q355" s="74"/>
      <c r="R355" s="74"/>
      <c r="S355" s="74"/>
      <c r="T355" s="74"/>
      <c r="AI355" s="259"/>
      <c r="AO355" s="74"/>
    </row>
    <row r="356" s="72" customFormat="1" customHeight="1" spans="6:41">
      <c r="F356" s="74"/>
      <c r="G356" s="267" t="str">
        <f t="shared" si="11"/>
        <v/>
      </c>
      <c r="H356" s="74"/>
      <c r="I356" s="74"/>
      <c r="J356" s="74"/>
      <c r="K356" s="74"/>
      <c r="L356" s="74"/>
      <c r="P356" s="122"/>
      <c r="Q356" s="74"/>
      <c r="R356" s="74"/>
      <c r="S356" s="74"/>
      <c r="T356" s="74"/>
      <c r="AI356" s="259"/>
      <c r="AO356" s="74"/>
    </row>
    <row r="357" s="72" customFormat="1" customHeight="1" spans="6:41">
      <c r="F357" s="74"/>
      <c r="G357" s="267" t="str">
        <f t="shared" si="11"/>
        <v/>
      </c>
      <c r="H357" s="74"/>
      <c r="I357" s="74"/>
      <c r="J357" s="74"/>
      <c r="K357" s="74"/>
      <c r="L357" s="74"/>
      <c r="P357" s="122"/>
      <c r="Q357" s="74"/>
      <c r="R357" s="74"/>
      <c r="S357" s="74"/>
      <c r="T357" s="74"/>
      <c r="AI357" s="259"/>
      <c r="AO357" s="74"/>
    </row>
    <row r="358" s="72" customFormat="1" customHeight="1" spans="6:41">
      <c r="F358" s="74"/>
      <c r="G358" s="267" t="str">
        <f t="shared" si="11"/>
        <v/>
      </c>
      <c r="H358" s="74"/>
      <c r="I358" s="74"/>
      <c r="J358" s="74"/>
      <c r="K358" s="74"/>
      <c r="L358" s="74"/>
      <c r="P358" s="122"/>
      <c r="Q358" s="74"/>
      <c r="R358" s="74"/>
      <c r="S358" s="74"/>
      <c r="T358" s="74"/>
      <c r="AI358" s="259"/>
      <c r="AO358" s="74"/>
    </row>
    <row r="359" s="72" customFormat="1" customHeight="1" spans="6:41">
      <c r="F359" s="74"/>
      <c r="G359" s="267" t="str">
        <f t="shared" si="11"/>
        <v/>
      </c>
      <c r="H359" s="74"/>
      <c r="I359" s="74"/>
      <c r="J359" s="74"/>
      <c r="K359" s="74"/>
      <c r="L359" s="74"/>
      <c r="P359" s="122"/>
      <c r="Q359" s="74"/>
      <c r="R359" s="74"/>
      <c r="S359" s="74"/>
      <c r="T359" s="74"/>
      <c r="AI359" s="259"/>
      <c r="AO359" s="74"/>
    </row>
    <row r="360" s="72" customFormat="1" customHeight="1" spans="6:41">
      <c r="F360" s="74"/>
      <c r="G360" s="267" t="str">
        <f t="shared" si="11"/>
        <v/>
      </c>
      <c r="H360" s="74"/>
      <c r="I360" s="74"/>
      <c r="J360" s="74"/>
      <c r="K360" s="74"/>
      <c r="L360" s="74"/>
      <c r="P360" s="122"/>
      <c r="Q360" s="74"/>
      <c r="R360" s="74"/>
      <c r="S360" s="74"/>
      <c r="T360" s="74"/>
      <c r="AI360" s="259"/>
      <c r="AO360" s="74"/>
    </row>
    <row r="361" s="72" customFormat="1" customHeight="1" spans="6:41">
      <c r="F361" s="74"/>
      <c r="G361" s="267" t="str">
        <f t="shared" si="11"/>
        <v/>
      </c>
      <c r="H361" s="74"/>
      <c r="I361" s="74"/>
      <c r="J361" s="74"/>
      <c r="K361" s="74"/>
      <c r="L361" s="74"/>
      <c r="P361" s="122"/>
      <c r="Q361" s="74"/>
      <c r="R361" s="74"/>
      <c r="S361" s="74"/>
      <c r="T361" s="74"/>
      <c r="AI361" s="259"/>
      <c r="AO361" s="74"/>
    </row>
    <row r="362" s="72" customFormat="1" customHeight="1" spans="6:41">
      <c r="F362" s="74"/>
      <c r="G362" s="267" t="str">
        <f t="shared" si="11"/>
        <v/>
      </c>
      <c r="H362" s="74"/>
      <c r="I362" s="74"/>
      <c r="J362" s="74"/>
      <c r="K362" s="74"/>
      <c r="L362" s="74"/>
      <c r="P362" s="122"/>
      <c r="Q362" s="74"/>
      <c r="R362" s="74"/>
      <c r="S362" s="74"/>
      <c r="T362" s="74"/>
      <c r="AI362" s="259"/>
      <c r="AO362" s="74"/>
    </row>
    <row r="363" s="72" customFormat="1" customHeight="1" spans="6:41">
      <c r="F363" s="74"/>
      <c r="G363" s="267" t="str">
        <f t="shared" si="11"/>
        <v/>
      </c>
      <c r="H363" s="74"/>
      <c r="I363" s="74"/>
      <c r="J363" s="74"/>
      <c r="K363" s="74"/>
      <c r="L363" s="74"/>
      <c r="P363" s="122"/>
      <c r="Q363" s="74"/>
      <c r="R363" s="74"/>
      <c r="S363" s="74"/>
      <c r="T363" s="74"/>
      <c r="AI363" s="259"/>
      <c r="AO363" s="74"/>
    </row>
    <row r="364" s="72" customFormat="1" customHeight="1" spans="6:41">
      <c r="F364" s="74"/>
      <c r="G364" s="267" t="str">
        <f t="shared" si="11"/>
        <v/>
      </c>
      <c r="H364" s="74"/>
      <c r="I364" s="74"/>
      <c r="J364" s="74"/>
      <c r="K364" s="74"/>
      <c r="L364" s="74"/>
      <c r="P364" s="122"/>
      <c r="Q364" s="74"/>
      <c r="R364" s="74"/>
      <c r="S364" s="74"/>
      <c r="T364" s="74"/>
      <c r="AI364" s="259"/>
      <c r="AO364" s="74"/>
    </row>
    <row r="365" s="72" customFormat="1" customHeight="1" spans="6:41">
      <c r="F365" s="74"/>
      <c r="G365" s="267" t="str">
        <f t="shared" si="11"/>
        <v/>
      </c>
      <c r="H365" s="74"/>
      <c r="I365" s="74"/>
      <c r="J365" s="74"/>
      <c r="K365" s="74"/>
      <c r="L365" s="74"/>
      <c r="P365" s="122"/>
      <c r="Q365" s="74"/>
      <c r="R365" s="74"/>
      <c r="S365" s="74"/>
      <c r="T365" s="74"/>
      <c r="AI365" s="259"/>
      <c r="AO365" s="74"/>
    </row>
    <row r="366" s="72" customFormat="1" customHeight="1" spans="6:41">
      <c r="F366" s="74"/>
      <c r="G366" s="267" t="str">
        <f t="shared" si="11"/>
        <v/>
      </c>
      <c r="H366" s="74"/>
      <c r="I366" s="74"/>
      <c r="J366" s="74"/>
      <c r="K366" s="74"/>
      <c r="L366" s="74"/>
      <c r="P366" s="122"/>
      <c r="Q366" s="74"/>
      <c r="R366" s="74"/>
      <c r="S366" s="74"/>
      <c r="T366" s="74"/>
      <c r="AI366" s="259"/>
      <c r="AO366" s="74"/>
    </row>
    <row r="367" s="72" customFormat="1" customHeight="1" spans="6:41">
      <c r="F367" s="74"/>
      <c r="G367" s="267" t="str">
        <f t="shared" si="11"/>
        <v/>
      </c>
      <c r="H367" s="74"/>
      <c r="I367" s="74"/>
      <c r="J367" s="74"/>
      <c r="K367" s="74"/>
      <c r="L367" s="74"/>
      <c r="P367" s="122"/>
      <c r="Q367" s="74"/>
      <c r="R367" s="74"/>
      <c r="S367" s="74"/>
      <c r="T367" s="74"/>
      <c r="AI367" s="259"/>
      <c r="AO367" s="74"/>
    </row>
    <row r="368" s="72" customFormat="1" customHeight="1" spans="6:41">
      <c r="F368" s="74"/>
      <c r="G368" s="267" t="str">
        <f t="shared" si="11"/>
        <v/>
      </c>
      <c r="H368" s="74"/>
      <c r="I368" s="74"/>
      <c r="J368" s="74"/>
      <c r="K368" s="74"/>
      <c r="L368" s="74"/>
      <c r="P368" s="122"/>
      <c r="Q368" s="74"/>
      <c r="R368" s="74"/>
      <c r="S368" s="74"/>
      <c r="T368" s="74"/>
      <c r="AI368" s="259"/>
      <c r="AO368" s="74"/>
    </row>
    <row r="369" s="72" customFormat="1" customHeight="1" spans="6:41">
      <c r="F369" s="74"/>
      <c r="G369" s="267" t="str">
        <f t="shared" si="11"/>
        <v/>
      </c>
      <c r="H369" s="74"/>
      <c r="I369" s="74"/>
      <c r="J369" s="74"/>
      <c r="K369" s="74"/>
      <c r="L369" s="74"/>
      <c r="P369" s="122"/>
      <c r="Q369" s="74"/>
      <c r="R369" s="74"/>
      <c r="S369" s="74"/>
      <c r="T369" s="74"/>
      <c r="AI369" s="259"/>
      <c r="AO369" s="74"/>
    </row>
    <row r="370" s="72" customFormat="1" customHeight="1" spans="6:41">
      <c r="F370" s="74"/>
      <c r="G370" s="267" t="str">
        <f t="shared" si="11"/>
        <v/>
      </c>
      <c r="H370" s="74"/>
      <c r="I370" s="74"/>
      <c r="J370" s="74"/>
      <c r="K370" s="74"/>
      <c r="L370" s="74"/>
      <c r="P370" s="122"/>
      <c r="Q370" s="74"/>
      <c r="R370" s="74"/>
      <c r="S370" s="74"/>
      <c r="T370" s="74"/>
      <c r="AI370" s="259"/>
      <c r="AO370" s="74"/>
    </row>
    <row r="371" s="72" customFormat="1" customHeight="1" spans="6:41">
      <c r="F371" s="74"/>
      <c r="G371" s="267" t="str">
        <f t="shared" si="11"/>
        <v/>
      </c>
      <c r="H371" s="74"/>
      <c r="I371" s="74"/>
      <c r="J371" s="74"/>
      <c r="K371" s="74"/>
      <c r="L371" s="74"/>
      <c r="P371" s="122"/>
      <c r="Q371" s="74"/>
      <c r="R371" s="74"/>
      <c r="S371" s="74"/>
      <c r="T371" s="74"/>
      <c r="AI371" s="259"/>
      <c r="AO371" s="74"/>
    </row>
    <row r="372" s="72" customFormat="1" customHeight="1" spans="6:41">
      <c r="F372" s="74"/>
      <c r="G372" s="267" t="str">
        <f t="shared" si="11"/>
        <v/>
      </c>
      <c r="H372" s="74"/>
      <c r="I372" s="74"/>
      <c r="J372" s="74"/>
      <c r="K372" s="74"/>
      <c r="L372" s="74"/>
      <c r="P372" s="122"/>
      <c r="Q372" s="74"/>
      <c r="R372" s="74"/>
      <c r="S372" s="74"/>
      <c r="T372" s="74"/>
      <c r="AI372" s="259"/>
      <c r="AO372" s="74"/>
    </row>
    <row r="373" s="72" customFormat="1" customHeight="1" spans="6:41">
      <c r="F373" s="74"/>
      <c r="G373" s="267" t="str">
        <f t="shared" si="11"/>
        <v/>
      </c>
      <c r="H373" s="74"/>
      <c r="I373" s="74"/>
      <c r="J373" s="74"/>
      <c r="K373" s="74"/>
      <c r="L373" s="74"/>
      <c r="P373" s="122"/>
      <c r="Q373" s="74"/>
      <c r="R373" s="74"/>
      <c r="S373" s="74"/>
      <c r="T373" s="74"/>
      <c r="AI373" s="259"/>
      <c r="AO373" s="74"/>
    </row>
    <row r="374" s="72" customFormat="1" customHeight="1" spans="6:41">
      <c r="F374" s="74"/>
      <c r="G374" s="267" t="str">
        <f t="shared" si="11"/>
        <v/>
      </c>
      <c r="H374" s="74"/>
      <c r="I374" s="74"/>
      <c r="J374" s="74"/>
      <c r="K374" s="74"/>
      <c r="L374" s="74"/>
      <c r="P374" s="122"/>
      <c r="Q374" s="74"/>
      <c r="R374" s="74"/>
      <c r="S374" s="74"/>
      <c r="T374" s="74"/>
      <c r="AI374" s="259"/>
      <c r="AO374" s="74"/>
    </row>
    <row r="375" s="72" customFormat="1" customHeight="1" spans="6:41">
      <c r="F375" s="74"/>
      <c r="G375" s="267" t="str">
        <f t="shared" si="11"/>
        <v/>
      </c>
      <c r="H375" s="74"/>
      <c r="I375" s="74"/>
      <c r="J375" s="74"/>
      <c r="K375" s="74"/>
      <c r="L375" s="74"/>
      <c r="P375" s="122"/>
      <c r="Q375" s="74"/>
      <c r="R375" s="74"/>
      <c r="S375" s="74"/>
      <c r="T375" s="74"/>
      <c r="AI375" s="259"/>
      <c r="AO375" s="74"/>
    </row>
    <row r="376" s="72" customFormat="1" customHeight="1" spans="6:41">
      <c r="F376" s="74"/>
      <c r="G376" s="267" t="str">
        <f t="shared" si="11"/>
        <v/>
      </c>
      <c r="H376" s="74"/>
      <c r="I376" s="74"/>
      <c r="J376" s="74"/>
      <c r="K376" s="74"/>
      <c r="L376" s="74"/>
      <c r="P376" s="122"/>
      <c r="Q376" s="74"/>
      <c r="R376" s="74"/>
      <c r="S376" s="74"/>
      <c r="T376" s="74"/>
      <c r="AI376" s="259"/>
      <c r="AO376" s="74"/>
    </row>
    <row r="377" s="72" customFormat="1" customHeight="1" spans="6:41">
      <c r="F377" s="74"/>
      <c r="G377" s="267" t="str">
        <f t="shared" si="11"/>
        <v/>
      </c>
      <c r="H377" s="74"/>
      <c r="I377" s="74"/>
      <c r="J377" s="74"/>
      <c r="K377" s="74"/>
      <c r="L377" s="74"/>
      <c r="P377" s="122"/>
      <c r="Q377" s="74"/>
      <c r="R377" s="74"/>
      <c r="S377" s="74"/>
      <c r="T377" s="74"/>
      <c r="AI377" s="259"/>
      <c r="AO377" s="74"/>
    </row>
    <row r="378" s="72" customFormat="1" customHeight="1" spans="6:41">
      <c r="F378" s="74"/>
      <c r="G378" s="267" t="str">
        <f t="shared" si="11"/>
        <v/>
      </c>
      <c r="H378" s="74"/>
      <c r="I378" s="74"/>
      <c r="J378" s="74"/>
      <c r="K378" s="74"/>
      <c r="L378" s="74"/>
      <c r="P378" s="122"/>
      <c r="Q378" s="74"/>
      <c r="R378" s="74"/>
      <c r="S378" s="74"/>
      <c r="T378" s="74"/>
      <c r="AI378" s="259"/>
      <c r="AO378" s="74"/>
    </row>
    <row r="379" s="72" customFormat="1" customHeight="1" spans="6:41">
      <c r="F379" s="74"/>
      <c r="G379" s="267" t="str">
        <f t="shared" si="11"/>
        <v/>
      </c>
      <c r="H379" s="74"/>
      <c r="I379" s="74"/>
      <c r="J379" s="74"/>
      <c r="K379" s="74"/>
      <c r="L379" s="74"/>
      <c r="P379" s="122"/>
      <c r="Q379" s="74"/>
      <c r="R379" s="74"/>
      <c r="S379" s="74"/>
      <c r="T379" s="74"/>
      <c r="AI379" s="259"/>
      <c r="AO379" s="74"/>
    </row>
    <row r="380" s="72" customFormat="1" customHeight="1" spans="6:41">
      <c r="F380" s="74"/>
      <c r="G380" s="267" t="str">
        <f t="shared" si="11"/>
        <v/>
      </c>
      <c r="H380" s="74"/>
      <c r="I380" s="74"/>
      <c r="J380" s="74"/>
      <c r="K380" s="74"/>
      <c r="L380" s="74"/>
      <c r="P380" s="122"/>
      <c r="Q380" s="74"/>
      <c r="R380" s="74"/>
      <c r="S380" s="74"/>
      <c r="T380" s="74"/>
      <c r="AI380" s="259"/>
      <c r="AO380" s="74"/>
    </row>
    <row r="381" s="72" customFormat="1" customHeight="1" spans="6:41">
      <c r="F381" s="74"/>
      <c r="G381" s="267" t="str">
        <f t="shared" si="11"/>
        <v/>
      </c>
      <c r="H381" s="74"/>
      <c r="I381" s="74"/>
      <c r="J381" s="74"/>
      <c r="K381" s="74"/>
      <c r="L381" s="74"/>
      <c r="P381" s="122"/>
      <c r="Q381" s="74"/>
      <c r="R381" s="74"/>
      <c r="S381" s="74"/>
      <c r="T381" s="74"/>
      <c r="AI381" s="259"/>
      <c r="AO381" s="74"/>
    </row>
    <row r="382" s="72" customFormat="1" customHeight="1" spans="6:41">
      <c r="F382" s="74"/>
      <c r="G382" s="267" t="str">
        <f t="shared" si="11"/>
        <v/>
      </c>
      <c r="H382" s="74"/>
      <c r="I382" s="74"/>
      <c r="J382" s="74"/>
      <c r="K382" s="74"/>
      <c r="L382" s="74"/>
      <c r="P382" s="122"/>
      <c r="Q382" s="74"/>
      <c r="R382" s="74"/>
      <c r="S382" s="74"/>
      <c r="T382" s="74"/>
      <c r="AI382" s="259"/>
      <c r="AO382" s="74"/>
    </row>
    <row r="383" s="72" customFormat="1" customHeight="1" spans="6:41">
      <c r="F383" s="74"/>
      <c r="G383" s="267" t="str">
        <f t="shared" si="11"/>
        <v/>
      </c>
      <c r="H383" s="74"/>
      <c r="I383" s="74"/>
      <c r="J383" s="74"/>
      <c r="K383" s="74"/>
      <c r="L383" s="74"/>
      <c r="P383" s="122"/>
      <c r="Q383" s="74"/>
      <c r="R383" s="74"/>
      <c r="S383" s="74"/>
      <c r="T383" s="74"/>
      <c r="AI383" s="259"/>
      <c r="AO383" s="74"/>
    </row>
    <row r="384" s="72" customFormat="1" customHeight="1" spans="6:41">
      <c r="F384" s="74"/>
      <c r="G384" s="267" t="str">
        <f t="shared" si="11"/>
        <v/>
      </c>
      <c r="H384" s="74"/>
      <c r="I384" s="74"/>
      <c r="J384" s="74"/>
      <c r="K384" s="74"/>
      <c r="L384" s="74"/>
      <c r="P384" s="122"/>
      <c r="Q384" s="74"/>
      <c r="R384" s="74"/>
      <c r="S384" s="74"/>
      <c r="T384" s="74"/>
      <c r="AI384" s="259"/>
      <c r="AO384" s="74"/>
    </row>
    <row r="385" s="72" customFormat="1" customHeight="1" spans="6:41">
      <c r="F385" s="74"/>
      <c r="G385" s="267" t="str">
        <f t="shared" si="11"/>
        <v/>
      </c>
      <c r="H385" s="74"/>
      <c r="I385" s="74"/>
      <c r="J385" s="74"/>
      <c r="K385" s="74"/>
      <c r="L385" s="74"/>
      <c r="P385" s="122"/>
      <c r="Q385" s="74"/>
      <c r="R385" s="74"/>
      <c r="S385" s="74"/>
      <c r="T385" s="74"/>
      <c r="AI385" s="259"/>
      <c r="AO385" s="74"/>
    </row>
    <row r="386" s="72" customFormat="1" customHeight="1" spans="6:41">
      <c r="F386" s="74"/>
      <c r="G386" s="267" t="str">
        <f t="shared" ref="G386:G449" si="12">IF(H386="","",IF(H386=I386,H386,_xlfn.CONCAT(H386,"-",I386)))</f>
        <v/>
      </c>
      <c r="H386" s="74"/>
      <c r="I386" s="74"/>
      <c r="J386" s="74"/>
      <c r="K386" s="74"/>
      <c r="L386" s="74"/>
      <c r="P386" s="122"/>
      <c r="Q386" s="74"/>
      <c r="R386" s="74"/>
      <c r="S386" s="74"/>
      <c r="T386" s="74"/>
      <c r="AI386" s="259"/>
      <c r="AO386" s="74"/>
    </row>
    <row r="387" s="72" customFormat="1" customHeight="1" spans="6:41">
      <c r="F387" s="74"/>
      <c r="G387" s="267" t="str">
        <f t="shared" si="12"/>
        <v/>
      </c>
      <c r="H387" s="74"/>
      <c r="I387" s="74"/>
      <c r="J387" s="74"/>
      <c r="K387" s="74"/>
      <c r="L387" s="74"/>
      <c r="P387" s="122"/>
      <c r="Q387" s="74"/>
      <c r="R387" s="74"/>
      <c r="S387" s="74"/>
      <c r="T387" s="74"/>
      <c r="AI387" s="259"/>
      <c r="AO387" s="74"/>
    </row>
    <row r="388" s="72" customFormat="1" customHeight="1" spans="6:41">
      <c r="F388" s="74"/>
      <c r="G388" s="267" t="str">
        <f t="shared" si="12"/>
        <v/>
      </c>
      <c r="H388" s="74"/>
      <c r="I388" s="74"/>
      <c r="J388" s="74"/>
      <c r="K388" s="74"/>
      <c r="L388" s="74"/>
      <c r="P388" s="122"/>
      <c r="Q388" s="74"/>
      <c r="R388" s="74"/>
      <c r="S388" s="74"/>
      <c r="T388" s="74"/>
      <c r="AI388" s="259"/>
      <c r="AO388" s="74"/>
    </row>
    <row r="389" s="72" customFormat="1" customHeight="1" spans="6:41">
      <c r="F389" s="74"/>
      <c r="G389" s="267" t="str">
        <f t="shared" si="12"/>
        <v/>
      </c>
      <c r="H389" s="74"/>
      <c r="I389" s="74"/>
      <c r="J389" s="74"/>
      <c r="K389" s="74"/>
      <c r="L389" s="74"/>
      <c r="P389" s="122"/>
      <c r="Q389" s="74"/>
      <c r="R389" s="74"/>
      <c r="S389" s="74"/>
      <c r="T389" s="74"/>
      <c r="AI389" s="259"/>
      <c r="AO389" s="74"/>
    </row>
    <row r="390" s="72" customFormat="1" customHeight="1" spans="6:41">
      <c r="F390" s="74"/>
      <c r="G390" s="267" t="str">
        <f t="shared" si="12"/>
        <v/>
      </c>
      <c r="H390" s="74"/>
      <c r="I390" s="74"/>
      <c r="J390" s="74"/>
      <c r="K390" s="74"/>
      <c r="L390" s="74"/>
      <c r="P390" s="122"/>
      <c r="Q390" s="74"/>
      <c r="R390" s="74"/>
      <c r="S390" s="74"/>
      <c r="T390" s="74"/>
      <c r="AI390" s="259"/>
      <c r="AO390" s="74"/>
    </row>
    <row r="391" s="72" customFormat="1" customHeight="1" spans="6:41">
      <c r="F391" s="74"/>
      <c r="G391" s="267" t="str">
        <f t="shared" si="12"/>
        <v/>
      </c>
      <c r="H391" s="74"/>
      <c r="I391" s="74"/>
      <c r="J391" s="74"/>
      <c r="K391" s="74"/>
      <c r="L391" s="74"/>
      <c r="P391" s="122"/>
      <c r="Q391" s="74"/>
      <c r="R391" s="74"/>
      <c r="S391" s="74"/>
      <c r="T391" s="74"/>
      <c r="AI391" s="259"/>
      <c r="AO391" s="74"/>
    </row>
    <row r="392" s="72" customFormat="1" customHeight="1" spans="6:41">
      <c r="F392" s="74"/>
      <c r="G392" s="267" t="str">
        <f t="shared" si="12"/>
        <v/>
      </c>
      <c r="H392" s="74"/>
      <c r="I392" s="74"/>
      <c r="J392" s="74"/>
      <c r="K392" s="74"/>
      <c r="L392" s="74"/>
      <c r="P392" s="122"/>
      <c r="Q392" s="74"/>
      <c r="R392" s="74"/>
      <c r="S392" s="74"/>
      <c r="T392" s="74"/>
      <c r="AI392" s="259"/>
      <c r="AO392" s="74"/>
    </row>
    <row r="393" s="72" customFormat="1" customHeight="1" spans="6:41">
      <c r="F393" s="74"/>
      <c r="G393" s="267" t="str">
        <f t="shared" si="12"/>
        <v/>
      </c>
      <c r="H393" s="74"/>
      <c r="I393" s="74"/>
      <c r="J393" s="74"/>
      <c r="K393" s="74"/>
      <c r="L393" s="74"/>
      <c r="P393" s="122"/>
      <c r="Q393" s="74"/>
      <c r="R393" s="74"/>
      <c r="S393" s="74"/>
      <c r="T393" s="74"/>
      <c r="AI393" s="259"/>
      <c r="AO393" s="74"/>
    </row>
    <row r="394" s="72" customFormat="1" customHeight="1" spans="6:41">
      <c r="F394" s="74"/>
      <c r="G394" s="267" t="str">
        <f t="shared" si="12"/>
        <v/>
      </c>
      <c r="H394" s="74"/>
      <c r="I394" s="74"/>
      <c r="J394" s="74"/>
      <c r="K394" s="74"/>
      <c r="L394" s="74"/>
      <c r="P394" s="122"/>
      <c r="Q394" s="74"/>
      <c r="R394" s="74"/>
      <c r="S394" s="74"/>
      <c r="T394" s="74"/>
      <c r="AI394" s="259"/>
      <c r="AO394" s="74"/>
    </row>
    <row r="395" s="72" customFormat="1" customHeight="1" spans="6:41">
      <c r="F395" s="74"/>
      <c r="G395" s="267" t="str">
        <f t="shared" si="12"/>
        <v/>
      </c>
      <c r="H395" s="74"/>
      <c r="I395" s="74"/>
      <c r="J395" s="74"/>
      <c r="K395" s="74"/>
      <c r="L395" s="74"/>
      <c r="P395" s="122"/>
      <c r="Q395" s="74"/>
      <c r="R395" s="74"/>
      <c r="S395" s="74"/>
      <c r="T395" s="74"/>
      <c r="AI395" s="259"/>
      <c r="AO395" s="74"/>
    </row>
    <row r="396" s="72" customFormat="1" customHeight="1" spans="6:41">
      <c r="F396" s="74"/>
      <c r="G396" s="267" t="str">
        <f t="shared" si="12"/>
        <v/>
      </c>
      <c r="H396" s="74"/>
      <c r="I396" s="74"/>
      <c r="J396" s="74"/>
      <c r="K396" s="74"/>
      <c r="L396" s="74"/>
      <c r="P396" s="122"/>
      <c r="Q396" s="74"/>
      <c r="R396" s="74"/>
      <c r="S396" s="74"/>
      <c r="T396" s="74"/>
      <c r="AI396" s="259"/>
      <c r="AO396" s="74"/>
    </row>
    <row r="397" s="72" customFormat="1" customHeight="1" spans="6:41">
      <c r="F397" s="74"/>
      <c r="G397" s="267" t="str">
        <f t="shared" si="12"/>
        <v/>
      </c>
      <c r="H397" s="74"/>
      <c r="I397" s="74"/>
      <c r="J397" s="74"/>
      <c r="K397" s="74"/>
      <c r="L397" s="74"/>
      <c r="P397" s="122"/>
      <c r="Q397" s="74"/>
      <c r="R397" s="74"/>
      <c r="S397" s="74"/>
      <c r="T397" s="74"/>
      <c r="AI397" s="259"/>
      <c r="AO397" s="74"/>
    </row>
    <row r="398" s="72" customFormat="1" customHeight="1" spans="6:41">
      <c r="F398" s="74"/>
      <c r="G398" s="267" t="str">
        <f t="shared" si="12"/>
        <v/>
      </c>
      <c r="H398" s="74"/>
      <c r="I398" s="74"/>
      <c r="J398" s="74"/>
      <c r="K398" s="74"/>
      <c r="L398" s="74"/>
      <c r="P398" s="122"/>
      <c r="Q398" s="74"/>
      <c r="R398" s="74"/>
      <c r="S398" s="74"/>
      <c r="T398" s="74"/>
      <c r="AI398" s="259"/>
      <c r="AO398" s="74"/>
    </row>
    <row r="399" s="72" customFormat="1" customHeight="1" spans="6:41">
      <c r="F399" s="74"/>
      <c r="G399" s="267" t="str">
        <f t="shared" si="12"/>
        <v/>
      </c>
      <c r="H399" s="74"/>
      <c r="I399" s="74"/>
      <c r="J399" s="74"/>
      <c r="K399" s="74"/>
      <c r="L399" s="74"/>
      <c r="P399" s="122"/>
      <c r="Q399" s="74"/>
      <c r="R399" s="74"/>
      <c r="S399" s="74"/>
      <c r="T399" s="74"/>
      <c r="AI399" s="259"/>
      <c r="AO399" s="74"/>
    </row>
    <row r="400" s="72" customFormat="1" customHeight="1" spans="6:41">
      <c r="F400" s="74"/>
      <c r="G400" s="267" t="str">
        <f t="shared" si="12"/>
        <v/>
      </c>
      <c r="H400" s="74"/>
      <c r="I400" s="74"/>
      <c r="J400" s="74"/>
      <c r="K400" s="74"/>
      <c r="L400" s="74"/>
      <c r="P400" s="122"/>
      <c r="Q400" s="74"/>
      <c r="R400" s="74"/>
      <c r="S400" s="74"/>
      <c r="T400" s="74"/>
      <c r="AI400" s="259"/>
      <c r="AO400" s="74"/>
    </row>
    <row r="401" s="72" customFormat="1" customHeight="1" spans="6:41">
      <c r="F401" s="74"/>
      <c r="G401" s="267" t="str">
        <f t="shared" si="12"/>
        <v/>
      </c>
      <c r="H401" s="74"/>
      <c r="I401" s="74"/>
      <c r="J401" s="74"/>
      <c r="K401" s="74"/>
      <c r="L401" s="74"/>
      <c r="P401" s="122"/>
      <c r="Q401" s="74"/>
      <c r="R401" s="74"/>
      <c r="S401" s="74"/>
      <c r="T401" s="74"/>
      <c r="AI401" s="259"/>
      <c r="AO401" s="74"/>
    </row>
    <row r="402" s="72" customFormat="1" customHeight="1" spans="6:41">
      <c r="F402" s="74"/>
      <c r="G402" s="267" t="str">
        <f t="shared" si="12"/>
        <v/>
      </c>
      <c r="H402" s="74"/>
      <c r="I402" s="74"/>
      <c r="J402" s="74"/>
      <c r="K402" s="74"/>
      <c r="L402" s="74"/>
      <c r="P402" s="122"/>
      <c r="Q402" s="74"/>
      <c r="R402" s="74"/>
      <c r="S402" s="74"/>
      <c r="T402" s="74"/>
      <c r="AI402" s="259"/>
      <c r="AO402" s="74"/>
    </row>
    <row r="403" s="72" customFormat="1" customHeight="1" spans="6:41">
      <c r="F403" s="74"/>
      <c r="G403" s="267" t="str">
        <f t="shared" si="12"/>
        <v/>
      </c>
      <c r="H403" s="74"/>
      <c r="I403" s="74"/>
      <c r="J403" s="74"/>
      <c r="K403" s="74"/>
      <c r="L403" s="74"/>
      <c r="P403" s="122"/>
      <c r="Q403" s="74"/>
      <c r="R403" s="74"/>
      <c r="S403" s="74"/>
      <c r="T403" s="74"/>
      <c r="AI403" s="259"/>
      <c r="AO403" s="74"/>
    </row>
    <row r="404" s="72" customFormat="1" customHeight="1" spans="6:41">
      <c r="F404" s="74"/>
      <c r="G404" s="267" t="str">
        <f t="shared" si="12"/>
        <v/>
      </c>
      <c r="H404" s="74"/>
      <c r="I404" s="74"/>
      <c r="J404" s="74"/>
      <c r="K404" s="74"/>
      <c r="L404" s="74"/>
      <c r="P404" s="122"/>
      <c r="Q404" s="74"/>
      <c r="R404" s="74"/>
      <c r="S404" s="74"/>
      <c r="T404" s="74"/>
      <c r="AI404" s="259"/>
      <c r="AO404" s="74"/>
    </row>
    <row r="405" s="72" customFormat="1" customHeight="1" spans="6:41">
      <c r="F405" s="74"/>
      <c r="G405" s="267" t="str">
        <f t="shared" si="12"/>
        <v/>
      </c>
      <c r="H405" s="74"/>
      <c r="I405" s="74"/>
      <c r="J405" s="74"/>
      <c r="K405" s="74"/>
      <c r="L405" s="74"/>
      <c r="P405" s="122"/>
      <c r="Q405" s="74"/>
      <c r="R405" s="74"/>
      <c r="S405" s="74"/>
      <c r="T405" s="74"/>
      <c r="AI405" s="259"/>
      <c r="AO405" s="74"/>
    </row>
    <row r="406" s="72" customFormat="1" customHeight="1" spans="6:41">
      <c r="F406" s="74"/>
      <c r="G406" s="267" t="str">
        <f t="shared" si="12"/>
        <v/>
      </c>
      <c r="H406" s="74"/>
      <c r="I406" s="74"/>
      <c r="J406" s="74"/>
      <c r="K406" s="74"/>
      <c r="L406" s="74"/>
      <c r="P406" s="122"/>
      <c r="Q406" s="74"/>
      <c r="R406" s="74"/>
      <c r="S406" s="74"/>
      <c r="T406" s="74"/>
      <c r="AI406" s="259"/>
      <c r="AO406" s="74"/>
    </row>
    <row r="407" s="72" customFormat="1" customHeight="1" spans="6:41">
      <c r="F407" s="74"/>
      <c r="G407" s="267" t="str">
        <f t="shared" si="12"/>
        <v/>
      </c>
      <c r="H407" s="74"/>
      <c r="I407" s="74"/>
      <c r="J407" s="74"/>
      <c r="K407" s="74"/>
      <c r="L407" s="74"/>
      <c r="P407" s="122"/>
      <c r="Q407" s="74"/>
      <c r="R407" s="74"/>
      <c r="S407" s="74"/>
      <c r="T407" s="74"/>
      <c r="AI407" s="259"/>
      <c r="AO407" s="74"/>
    </row>
    <row r="408" s="72" customFormat="1" customHeight="1" spans="6:41">
      <c r="F408" s="74"/>
      <c r="G408" s="267" t="str">
        <f t="shared" si="12"/>
        <v/>
      </c>
      <c r="H408" s="74"/>
      <c r="I408" s="74"/>
      <c r="J408" s="74"/>
      <c r="K408" s="74"/>
      <c r="L408" s="74"/>
      <c r="P408" s="122"/>
      <c r="Q408" s="74"/>
      <c r="R408" s="74"/>
      <c r="S408" s="74"/>
      <c r="T408" s="74"/>
      <c r="AI408" s="259"/>
      <c r="AO408" s="74"/>
    </row>
    <row r="409" s="72" customFormat="1" customHeight="1" spans="6:41">
      <c r="F409" s="74"/>
      <c r="G409" s="267" t="str">
        <f t="shared" si="12"/>
        <v/>
      </c>
      <c r="H409" s="74"/>
      <c r="I409" s="74"/>
      <c r="J409" s="74"/>
      <c r="K409" s="74"/>
      <c r="L409" s="74"/>
      <c r="P409" s="122"/>
      <c r="Q409" s="74"/>
      <c r="R409" s="74"/>
      <c r="S409" s="74"/>
      <c r="T409" s="74"/>
      <c r="AI409" s="259"/>
      <c r="AO409" s="74"/>
    </row>
    <row r="410" s="72" customFormat="1" customHeight="1" spans="6:41">
      <c r="F410" s="74"/>
      <c r="G410" s="267" t="str">
        <f t="shared" si="12"/>
        <v/>
      </c>
      <c r="H410" s="74"/>
      <c r="I410" s="74"/>
      <c r="J410" s="74"/>
      <c r="K410" s="74"/>
      <c r="L410" s="74"/>
      <c r="P410" s="122"/>
      <c r="Q410" s="74"/>
      <c r="R410" s="74"/>
      <c r="S410" s="74"/>
      <c r="T410" s="74"/>
      <c r="AI410" s="259"/>
      <c r="AO410" s="74"/>
    </row>
    <row r="411" s="72" customFormat="1" customHeight="1" spans="6:41">
      <c r="F411" s="74"/>
      <c r="G411" s="267" t="str">
        <f t="shared" si="12"/>
        <v/>
      </c>
      <c r="H411" s="74"/>
      <c r="I411" s="74"/>
      <c r="J411" s="74"/>
      <c r="K411" s="74"/>
      <c r="L411" s="74"/>
      <c r="P411" s="122"/>
      <c r="Q411" s="74"/>
      <c r="R411" s="74"/>
      <c r="S411" s="74"/>
      <c r="T411" s="74"/>
      <c r="AI411" s="259"/>
      <c r="AO411" s="74"/>
    </row>
    <row r="412" s="72" customFormat="1" customHeight="1" spans="6:41">
      <c r="F412" s="74"/>
      <c r="G412" s="267" t="str">
        <f t="shared" si="12"/>
        <v/>
      </c>
      <c r="H412" s="74"/>
      <c r="I412" s="74"/>
      <c r="J412" s="74"/>
      <c r="K412" s="74"/>
      <c r="L412" s="74"/>
      <c r="P412" s="122"/>
      <c r="Q412" s="74"/>
      <c r="R412" s="74"/>
      <c r="S412" s="74"/>
      <c r="T412" s="74"/>
      <c r="AI412" s="259"/>
      <c r="AO412" s="74"/>
    </row>
    <row r="413" s="72" customFormat="1" customHeight="1" spans="6:41">
      <c r="F413" s="74"/>
      <c r="G413" s="267" t="str">
        <f t="shared" si="12"/>
        <v/>
      </c>
      <c r="H413" s="74"/>
      <c r="I413" s="74"/>
      <c r="J413" s="74"/>
      <c r="K413" s="74"/>
      <c r="L413" s="74"/>
      <c r="P413" s="122"/>
      <c r="Q413" s="74"/>
      <c r="R413" s="74"/>
      <c r="S413" s="74"/>
      <c r="T413" s="74"/>
      <c r="AI413" s="259"/>
      <c r="AO413" s="74"/>
    </row>
    <row r="414" s="72" customFormat="1" customHeight="1" spans="6:41">
      <c r="F414" s="74"/>
      <c r="G414" s="267" t="str">
        <f t="shared" si="12"/>
        <v/>
      </c>
      <c r="H414" s="74"/>
      <c r="I414" s="74"/>
      <c r="J414" s="74"/>
      <c r="K414" s="74"/>
      <c r="L414" s="74"/>
      <c r="P414" s="122"/>
      <c r="Q414" s="74"/>
      <c r="R414" s="74"/>
      <c r="S414" s="74"/>
      <c r="T414" s="74"/>
      <c r="AI414" s="259"/>
      <c r="AO414" s="74"/>
    </row>
    <row r="415" s="72" customFormat="1" customHeight="1" spans="6:41">
      <c r="F415" s="74"/>
      <c r="G415" s="267" t="str">
        <f t="shared" si="12"/>
        <v/>
      </c>
      <c r="H415" s="74"/>
      <c r="I415" s="74"/>
      <c r="J415" s="74"/>
      <c r="K415" s="74"/>
      <c r="L415" s="74"/>
      <c r="P415" s="122"/>
      <c r="Q415" s="74"/>
      <c r="R415" s="74"/>
      <c r="S415" s="74"/>
      <c r="T415" s="74"/>
      <c r="AI415" s="259"/>
      <c r="AO415" s="74"/>
    </row>
    <row r="416" s="72" customFormat="1" customHeight="1" spans="6:41">
      <c r="F416" s="74"/>
      <c r="G416" s="267" t="str">
        <f t="shared" si="12"/>
        <v/>
      </c>
      <c r="H416" s="74"/>
      <c r="I416" s="74"/>
      <c r="J416" s="74"/>
      <c r="K416" s="74"/>
      <c r="L416" s="74"/>
      <c r="P416" s="122"/>
      <c r="Q416" s="74"/>
      <c r="R416" s="74"/>
      <c r="S416" s="74"/>
      <c r="T416" s="74"/>
      <c r="AI416" s="259"/>
      <c r="AO416" s="74"/>
    </row>
    <row r="417" s="72" customFormat="1" customHeight="1" spans="6:41">
      <c r="F417" s="74"/>
      <c r="G417" s="267" t="str">
        <f t="shared" si="12"/>
        <v/>
      </c>
      <c r="H417" s="74"/>
      <c r="I417" s="74"/>
      <c r="J417" s="74"/>
      <c r="K417" s="74"/>
      <c r="L417" s="74"/>
      <c r="P417" s="122"/>
      <c r="Q417" s="74"/>
      <c r="R417" s="74"/>
      <c r="S417" s="74"/>
      <c r="T417" s="74"/>
      <c r="AI417" s="259"/>
      <c r="AO417" s="74"/>
    </row>
    <row r="418" s="72" customFormat="1" customHeight="1" spans="6:41">
      <c r="F418" s="74"/>
      <c r="G418" s="267" t="str">
        <f t="shared" si="12"/>
        <v/>
      </c>
      <c r="H418" s="74"/>
      <c r="I418" s="74"/>
      <c r="J418" s="74"/>
      <c r="K418" s="74"/>
      <c r="L418" s="74"/>
      <c r="P418" s="122"/>
      <c r="Q418" s="74"/>
      <c r="R418" s="74"/>
      <c r="S418" s="74"/>
      <c r="T418" s="74"/>
      <c r="AI418" s="259"/>
      <c r="AO418" s="74"/>
    </row>
    <row r="419" s="72" customFormat="1" customHeight="1" spans="6:41">
      <c r="F419" s="74"/>
      <c r="G419" s="267" t="str">
        <f t="shared" si="12"/>
        <v/>
      </c>
      <c r="H419" s="74"/>
      <c r="I419" s="74"/>
      <c r="J419" s="74"/>
      <c r="K419" s="74"/>
      <c r="L419" s="74"/>
      <c r="P419" s="122"/>
      <c r="Q419" s="74"/>
      <c r="R419" s="74"/>
      <c r="S419" s="74"/>
      <c r="T419" s="74"/>
      <c r="AI419" s="259"/>
      <c r="AO419" s="74"/>
    </row>
    <row r="420" s="72" customFormat="1" customHeight="1" spans="6:41">
      <c r="F420" s="74"/>
      <c r="G420" s="267" t="str">
        <f t="shared" si="12"/>
        <v/>
      </c>
      <c r="H420" s="74"/>
      <c r="I420" s="74"/>
      <c r="J420" s="74"/>
      <c r="K420" s="74"/>
      <c r="L420" s="74"/>
      <c r="P420" s="122"/>
      <c r="Q420" s="74"/>
      <c r="R420" s="74"/>
      <c r="S420" s="74"/>
      <c r="T420" s="74"/>
      <c r="AI420" s="259"/>
      <c r="AO420" s="74"/>
    </row>
    <row r="421" s="72" customFormat="1" customHeight="1" spans="6:41">
      <c r="F421" s="74"/>
      <c r="G421" s="267" t="str">
        <f t="shared" si="12"/>
        <v/>
      </c>
      <c r="H421" s="74"/>
      <c r="I421" s="74"/>
      <c r="J421" s="74"/>
      <c r="K421" s="74"/>
      <c r="L421" s="74"/>
      <c r="P421" s="122"/>
      <c r="Q421" s="74"/>
      <c r="R421" s="74"/>
      <c r="S421" s="74"/>
      <c r="T421" s="74"/>
      <c r="AI421" s="259"/>
      <c r="AO421" s="74"/>
    </row>
    <row r="422" s="72" customFormat="1" customHeight="1" spans="6:41">
      <c r="F422" s="74"/>
      <c r="G422" s="267" t="str">
        <f t="shared" si="12"/>
        <v/>
      </c>
      <c r="H422" s="74"/>
      <c r="I422" s="74"/>
      <c r="J422" s="74"/>
      <c r="K422" s="74"/>
      <c r="L422" s="74"/>
      <c r="P422" s="122"/>
      <c r="Q422" s="74"/>
      <c r="R422" s="74"/>
      <c r="S422" s="74"/>
      <c r="T422" s="74"/>
      <c r="AI422" s="259"/>
      <c r="AO422" s="74"/>
    </row>
    <row r="423" s="72" customFormat="1" customHeight="1" spans="6:41">
      <c r="F423" s="74"/>
      <c r="G423" s="267" t="str">
        <f t="shared" si="12"/>
        <v/>
      </c>
      <c r="H423" s="74"/>
      <c r="I423" s="74"/>
      <c r="J423" s="74"/>
      <c r="K423" s="74"/>
      <c r="L423" s="74"/>
      <c r="P423" s="122"/>
      <c r="Q423" s="74"/>
      <c r="R423" s="74"/>
      <c r="S423" s="74"/>
      <c r="T423" s="74"/>
      <c r="AI423" s="259"/>
      <c r="AO423" s="74"/>
    </row>
    <row r="424" s="72" customFormat="1" customHeight="1" spans="6:41">
      <c r="F424" s="74"/>
      <c r="G424" s="267" t="str">
        <f t="shared" si="12"/>
        <v/>
      </c>
      <c r="H424" s="74"/>
      <c r="I424" s="74"/>
      <c r="J424" s="74"/>
      <c r="K424" s="74"/>
      <c r="L424" s="74"/>
      <c r="P424" s="122"/>
      <c r="Q424" s="74"/>
      <c r="R424" s="74"/>
      <c r="S424" s="74"/>
      <c r="T424" s="74"/>
      <c r="AI424" s="259"/>
      <c r="AO424" s="74"/>
    </row>
    <row r="425" s="72" customFormat="1" customHeight="1" spans="6:41">
      <c r="F425" s="74"/>
      <c r="G425" s="267" t="str">
        <f t="shared" si="12"/>
        <v/>
      </c>
      <c r="H425" s="74"/>
      <c r="I425" s="74"/>
      <c r="J425" s="74"/>
      <c r="K425" s="74"/>
      <c r="L425" s="74"/>
      <c r="P425" s="122"/>
      <c r="Q425" s="74"/>
      <c r="R425" s="74"/>
      <c r="S425" s="74"/>
      <c r="T425" s="74"/>
      <c r="AI425" s="259"/>
      <c r="AO425" s="74"/>
    </row>
    <row r="426" s="72" customFormat="1" customHeight="1" spans="6:41">
      <c r="F426" s="74"/>
      <c r="G426" s="267" t="str">
        <f t="shared" si="12"/>
        <v/>
      </c>
      <c r="H426" s="74"/>
      <c r="I426" s="74"/>
      <c r="J426" s="74"/>
      <c r="K426" s="74"/>
      <c r="L426" s="74"/>
      <c r="P426" s="122"/>
      <c r="Q426" s="74"/>
      <c r="R426" s="74"/>
      <c r="S426" s="74"/>
      <c r="T426" s="74"/>
      <c r="AI426" s="259"/>
      <c r="AO426" s="74"/>
    </row>
    <row r="427" s="72" customFormat="1" customHeight="1" spans="6:41">
      <c r="F427" s="74"/>
      <c r="G427" s="267" t="str">
        <f t="shared" si="12"/>
        <v/>
      </c>
      <c r="H427" s="74"/>
      <c r="I427" s="74"/>
      <c r="J427" s="74"/>
      <c r="K427" s="74"/>
      <c r="L427" s="74"/>
      <c r="P427" s="122"/>
      <c r="Q427" s="74"/>
      <c r="R427" s="74"/>
      <c r="S427" s="74"/>
      <c r="T427" s="74"/>
      <c r="AI427" s="259"/>
      <c r="AO427" s="74"/>
    </row>
    <row r="428" s="72" customFormat="1" customHeight="1" spans="6:41">
      <c r="F428" s="74"/>
      <c r="G428" s="267" t="str">
        <f t="shared" si="12"/>
        <v/>
      </c>
      <c r="H428" s="74"/>
      <c r="I428" s="74"/>
      <c r="J428" s="74"/>
      <c r="K428" s="74"/>
      <c r="L428" s="74"/>
      <c r="P428" s="122"/>
      <c r="Q428" s="74"/>
      <c r="R428" s="74"/>
      <c r="S428" s="74"/>
      <c r="T428" s="74"/>
      <c r="AI428" s="259"/>
      <c r="AO428" s="74"/>
    </row>
    <row r="429" s="72" customFormat="1" customHeight="1" spans="6:41">
      <c r="F429" s="74"/>
      <c r="G429" s="267" t="str">
        <f t="shared" si="12"/>
        <v/>
      </c>
      <c r="H429" s="74"/>
      <c r="I429" s="74"/>
      <c r="J429" s="74"/>
      <c r="K429" s="74"/>
      <c r="L429" s="74"/>
      <c r="P429" s="122"/>
      <c r="Q429" s="74"/>
      <c r="R429" s="74"/>
      <c r="S429" s="74"/>
      <c r="T429" s="74"/>
      <c r="AI429" s="259"/>
      <c r="AO429" s="74"/>
    </row>
    <row r="430" s="72" customFormat="1" customHeight="1" spans="6:41">
      <c r="F430" s="74"/>
      <c r="G430" s="267" t="str">
        <f t="shared" si="12"/>
        <v/>
      </c>
      <c r="H430" s="74"/>
      <c r="I430" s="74"/>
      <c r="J430" s="74"/>
      <c r="K430" s="74"/>
      <c r="L430" s="74"/>
      <c r="P430" s="122"/>
      <c r="Q430" s="74"/>
      <c r="R430" s="74"/>
      <c r="S430" s="74"/>
      <c r="T430" s="74"/>
      <c r="AI430" s="259"/>
      <c r="AO430" s="74"/>
    </row>
    <row r="431" s="72" customFormat="1" customHeight="1" spans="6:41">
      <c r="F431" s="74"/>
      <c r="G431" s="267" t="str">
        <f t="shared" si="12"/>
        <v/>
      </c>
      <c r="H431" s="74"/>
      <c r="I431" s="74"/>
      <c r="J431" s="74"/>
      <c r="K431" s="74"/>
      <c r="L431" s="74"/>
      <c r="P431" s="122"/>
      <c r="Q431" s="74"/>
      <c r="R431" s="74"/>
      <c r="S431" s="74"/>
      <c r="T431" s="74"/>
      <c r="AI431" s="259"/>
      <c r="AO431" s="74"/>
    </row>
    <row r="432" s="72" customFormat="1" customHeight="1" spans="6:41">
      <c r="F432" s="74"/>
      <c r="G432" s="267" t="str">
        <f t="shared" si="12"/>
        <v/>
      </c>
      <c r="H432" s="74"/>
      <c r="I432" s="74"/>
      <c r="J432" s="74"/>
      <c r="K432" s="74"/>
      <c r="L432" s="74"/>
      <c r="P432" s="122"/>
      <c r="Q432" s="74"/>
      <c r="R432" s="74"/>
      <c r="S432" s="74"/>
      <c r="T432" s="74"/>
      <c r="AI432" s="259"/>
      <c r="AO432" s="74"/>
    </row>
    <row r="433" s="72" customFormat="1" customHeight="1" spans="6:41">
      <c r="F433" s="74"/>
      <c r="G433" s="267" t="str">
        <f t="shared" si="12"/>
        <v/>
      </c>
      <c r="H433" s="74"/>
      <c r="I433" s="74"/>
      <c r="J433" s="74"/>
      <c r="K433" s="74"/>
      <c r="L433" s="74"/>
      <c r="P433" s="122"/>
      <c r="Q433" s="74"/>
      <c r="R433" s="74"/>
      <c r="S433" s="74"/>
      <c r="T433" s="74"/>
      <c r="AI433" s="259"/>
      <c r="AO433" s="74"/>
    </row>
    <row r="434" s="72" customFormat="1" customHeight="1" spans="6:41">
      <c r="F434" s="74"/>
      <c r="G434" s="267" t="str">
        <f t="shared" si="12"/>
        <v/>
      </c>
      <c r="H434" s="74"/>
      <c r="I434" s="74"/>
      <c r="J434" s="74"/>
      <c r="K434" s="74"/>
      <c r="L434" s="74"/>
      <c r="P434" s="122"/>
      <c r="Q434" s="74"/>
      <c r="R434" s="74"/>
      <c r="S434" s="74"/>
      <c r="T434" s="74"/>
      <c r="AI434" s="259"/>
      <c r="AO434" s="74"/>
    </row>
    <row r="435" s="72" customFormat="1" customHeight="1" spans="6:41">
      <c r="F435" s="74"/>
      <c r="G435" s="267" t="str">
        <f t="shared" si="12"/>
        <v/>
      </c>
      <c r="H435" s="74"/>
      <c r="I435" s="74"/>
      <c r="J435" s="74"/>
      <c r="K435" s="74"/>
      <c r="L435" s="74"/>
      <c r="P435" s="122"/>
      <c r="Q435" s="74"/>
      <c r="R435" s="74"/>
      <c r="S435" s="74"/>
      <c r="T435" s="74"/>
      <c r="AI435" s="259"/>
      <c r="AO435" s="74"/>
    </row>
    <row r="436" s="72" customFormat="1" customHeight="1" spans="6:41">
      <c r="F436" s="74"/>
      <c r="G436" s="267" t="str">
        <f t="shared" si="12"/>
        <v/>
      </c>
      <c r="H436" s="74"/>
      <c r="I436" s="74"/>
      <c r="J436" s="74"/>
      <c r="K436" s="74"/>
      <c r="L436" s="74"/>
      <c r="P436" s="122"/>
      <c r="Q436" s="74"/>
      <c r="R436" s="74"/>
      <c r="S436" s="74"/>
      <c r="T436" s="74"/>
      <c r="AI436" s="259"/>
      <c r="AO436" s="74"/>
    </row>
    <row r="437" s="72" customFormat="1" customHeight="1" spans="6:41">
      <c r="F437" s="74"/>
      <c r="G437" s="267" t="str">
        <f t="shared" si="12"/>
        <v/>
      </c>
      <c r="H437" s="74"/>
      <c r="I437" s="74"/>
      <c r="J437" s="74"/>
      <c r="K437" s="74"/>
      <c r="L437" s="74"/>
      <c r="P437" s="122"/>
      <c r="Q437" s="74"/>
      <c r="R437" s="74"/>
      <c r="S437" s="74"/>
      <c r="T437" s="74"/>
      <c r="AI437" s="259"/>
      <c r="AO437" s="74"/>
    </row>
    <row r="438" s="72" customFormat="1" customHeight="1" spans="6:41">
      <c r="F438" s="74"/>
      <c r="G438" s="267" t="str">
        <f t="shared" si="12"/>
        <v/>
      </c>
      <c r="H438" s="74"/>
      <c r="I438" s="74"/>
      <c r="J438" s="74"/>
      <c r="K438" s="74"/>
      <c r="L438" s="74"/>
      <c r="P438" s="122"/>
      <c r="Q438" s="74"/>
      <c r="R438" s="74"/>
      <c r="S438" s="74"/>
      <c r="T438" s="74"/>
      <c r="AI438" s="259"/>
      <c r="AO438" s="74"/>
    </row>
    <row r="439" s="72" customFormat="1" customHeight="1" spans="6:41">
      <c r="F439" s="74"/>
      <c r="G439" s="267" t="str">
        <f t="shared" si="12"/>
        <v/>
      </c>
      <c r="H439" s="74"/>
      <c r="I439" s="74"/>
      <c r="J439" s="74"/>
      <c r="K439" s="74"/>
      <c r="L439" s="74"/>
      <c r="P439" s="122"/>
      <c r="Q439" s="74"/>
      <c r="R439" s="74"/>
      <c r="S439" s="74"/>
      <c r="T439" s="74"/>
      <c r="AI439" s="259"/>
      <c r="AO439" s="74"/>
    </row>
    <row r="440" s="72" customFormat="1" customHeight="1" spans="6:41">
      <c r="F440" s="74"/>
      <c r="G440" s="267" t="str">
        <f t="shared" si="12"/>
        <v/>
      </c>
      <c r="H440" s="74"/>
      <c r="I440" s="74"/>
      <c r="J440" s="74"/>
      <c r="K440" s="74"/>
      <c r="L440" s="74"/>
      <c r="P440" s="122"/>
      <c r="Q440" s="74"/>
      <c r="R440" s="74"/>
      <c r="S440" s="74"/>
      <c r="T440" s="74"/>
      <c r="AI440" s="259"/>
      <c r="AO440" s="74"/>
    </row>
    <row r="441" s="72" customFormat="1" customHeight="1" spans="6:41">
      <c r="F441" s="74"/>
      <c r="G441" s="267" t="str">
        <f t="shared" si="12"/>
        <v/>
      </c>
      <c r="H441" s="74"/>
      <c r="I441" s="74"/>
      <c r="J441" s="74"/>
      <c r="K441" s="74"/>
      <c r="L441" s="74"/>
      <c r="P441" s="122"/>
      <c r="Q441" s="74"/>
      <c r="R441" s="74"/>
      <c r="S441" s="74"/>
      <c r="T441" s="74"/>
      <c r="AI441" s="259"/>
      <c r="AO441" s="74"/>
    </row>
    <row r="442" s="72" customFormat="1" customHeight="1" spans="6:41">
      <c r="F442" s="74"/>
      <c r="G442" s="267" t="str">
        <f t="shared" si="12"/>
        <v/>
      </c>
      <c r="H442" s="74"/>
      <c r="I442" s="74"/>
      <c r="J442" s="74"/>
      <c r="K442" s="74"/>
      <c r="L442" s="74"/>
      <c r="P442" s="122"/>
      <c r="Q442" s="74"/>
      <c r="R442" s="74"/>
      <c r="S442" s="74"/>
      <c r="T442" s="74"/>
      <c r="AI442" s="259"/>
      <c r="AO442" s="74"/>
    </row>
    <row r="443" s="72" customFormat="1" customHeight="1" spans="6:41">
      <c r="F443" s="74"/>
      <c r="G443" s="267" t="str">
        <f t="shared" si="12"/>
        <v/>
      </c>
      <c r="H443" s="74"/>
      <c r="I443" s="74"/>
      <c r="J443" s="74"/>
      <c r="K443" s="74"/>
      <c r="L443" s="74"/>
      <c r="P443" s="122"/>
      <c r="Q443" s="74"/>
      <c r="R443" s="74"/>
      <c r="S443" s="74"/>
      <c r="T443" s="74"/>
      <c r="AI443" s="259"/>
      <c r="AO443" s="74"/>
    </row>
    <row r="444" s="72" customFormat="1" customHeight="1" spans="6:41">
      <c r="F444" s="74"/>
      <c r="G444" s="267" t="str">
        <f t="shared" si="12"/>
        <v/>
      </c>
      <c r="H444" s="74"/>
      <c r="I444" s="74"/>
      <c r="J444" s="74"/>
      <c r="K444" s="74"/>
      <c r="L444" s="74"/>
      <c r="P444" s="122"/>
      <c r="Q444" s="74"/>
      <c r="R444" s="74"/>
      <c r="S444" s="74"/>
      <c r="T444" s="74"/>
      <c r="AI444" s="259"/>
      <c r="AO444" s="74"/>
    </row>
    <row r="445" s="72" customFormat="1" customHeight="1" spans="6:41">
      <c r="F445" s="74"/>
      <c r="G445" s="267" t="str">
        <f t="shared" si="12"/>
        <v/>
      </c>
      <c r="H445" s="74"/>
      <c r="I445" s="74"/>
      <c r="J445" s="74"/>
      <c r="K445" s="74"/>
      <c r="L445" s="74"/>
      <c r="P445" s="122"/>
      <c r="Q445" s="74"/>
      <c r="R445" s="74"/>
      <c r="S445" s="74"/>
      <c r="T445" s="74"/>
      <c r="AI445" s="259"/>
      <c r="AO445" s="74"/>
    </row>
    <row r="446" s="72" customFormat="1" customHeight="1" spans="6:41">
      <c r="F446" s="74"/>
      <c r="G446" s="267" t="str">
        <f t="shared" si="12"/>
        <v/>
      </c>
      <c r="H446" s="74"/>
      <c r="I446" s="74"/>
      <c r="J446" s="74"/>
      <c r="K446" s="74"/>
      <c r="L446" s="74"/>
      <c r="P446" s="122"/>
      <c r="Q446" s="74"/>
      <c r="R446" s="74"/>
      <c r="S446" s="74"/>
      <c r="T446" s="74"/>
      <c r="AI446" s="259"/>
      <c r="AO446" s="74"/>
    </row>
    <row r="447" s="72" customFormat="1" customHeight="1" spans="6:41">
      <c r="F447" s="74"/>
      <c r="G447" s="267" t="str">
        <f t="shared" si="12"/>
        <v/>
      </c>
      <c r="H447" s="74"/>
      <c r="I447" s="74"/>
      <c r="J447" s="74"/>
      <c r="K447" s="74"/>
      <c r="L447" s="74"/>
      <c r="P447" s="122"/>
      <c r="Q447" s="74"/>
      <c r="R447" s="74"/>
      <c r="S447" s="74"/>
      <c r="T447" s="74"/>
      <c r="AI447" s="259"/>
      <c r="AO447" s="74"/>
    </row>
    <row r="448" s="72" customFormat="1" customHeight="1" spans="6:41">
      <c r="F448" s="74"/>
      <c r="G448" s="267" t="str">
        <f t="shared" si="12"/>
        <v/>
      </c>
      <c r="H448" s="74"/>
      <c r="I448" s="74"/>
      <c r="J448" s="74"/>
      <c r="K448" s="74"/>
      <c r="L448" s="74"/>
      <c r="P448" s="122"/>
      <c r="Q448" s="74"/>
      <c r="R448" s="74"/>
      <c r="S448" s="74"/>
      <c r="T448" s="74"/>
      <c r="AI448" s="259"/>
      <c r="AO448" s="74"/>
    </row>
    <row r="449" s="72" customFormat="1" customHeight="1" spans="6:41">
      <c r="F449" s="74"/>
      <c r="G449" s="267" t="str">
        <f t="shared" si="12"/>
        <v/>
      </c>
      <c r="H449" s="74"/>
      <c r="I449" s="74"/>
      <c r="J449" s="74"/>
      <c r="K449" s="74"/>
      <c r="L449" s="74"/>
      <c r="P449" s="122"/>
      <c r="Q449" s="74"/>
      <c r="R449" s="74"/>
      <c r="S449" s="74"/>
      <c r="T449" s="74"/>
      <c r="AI449" s="259"/>
      <c r="AO449" s="74"/>
    </row>
    <row r="450" s="72" customFormat="1" customHeight="1" spans="6:41">
      <c r="F450" s="74"/>
      <c r="G450" s="267" t="str">
        <f t="shared" ref="G450:G513" si="13">IF(H450="","",IF(H450=I450,H450,_xlfn.CONCAT(H450,"-",I450)))</f>
        <v/>
      </c>
      <c r="H450" s="74"/>
      <c r="I450" s="74"/>
      <c r="J450" s="74"/>
      <c r="K450" s="74"/>
      <c r="L450" s="74"/>
      <c r="P450" s="122"/>
      <c r="Q450" s="74"/>
      <c r="R450" s="74"/>
      <c r="S450" s="74"/>
      <c r="T450" s="74"/>
      <c r="AI450" s="259"/>
      <c r="AO450" s="74"/>
    </row>
    <row r="451" s="72" customFormat="1" customHeight="1" spans="6:41">
      <c r="F451" s="74"/>
      <c r="G451" s="267" t="str">
        <f t="shared" si="13"/>
        <v/>
      </c>
      <c r="H451" s="74"/>
      <c r="I451" s="74"/>
      <c r="J451" s="74"/>
      <c r="K451" s="74"/>
      <c r="L451" s="74"/>
      <c r="P451" s="122"/>
      <c r="Q451" s="74"/>
      <c r="R451" s="74"/>
      <c r="S451" s="74"/>
      <c r="T451" s="74"/>
      <c r="AI451" s="259"/>
      <c r="AO451" s="74"/>
    </row>
    <row r="452" s="72" customFormat="1" customHeight="1" spans="6:41">
      <c r="F452" s="74"/>
      <c r="G452" s="267" t="str">
        <f t="shared" si="13"/>
        <v/>
      </c>
      <c r="H452" s="74"/>
      <c r="I452" s="74"/>
      <c r="J452" s="74"/>
      <c r="K452" s="74"/>
      <c r="L452" s="74"/>
      <c r="P452" s="122"/>
      <c r="Q452" s="74"/>
      <c r="R452" s="74"/>
      <c r="S452" s="74"/>
      <c r="T452" s="74"/>
      <c r="AI452" s="259"/>
      <c r="AO452" s="74"/>
    </row>
    <row r="453" s="72" customFormat="1" customHeight="1" spans="6:41">
      <c r="F453" s="74"/>
      <c r="G453" s="267" t="str">
        <f t="shared" si="13"/>
        <v/>
      </c>
      <c r="H453" s="74"/>
      <c r="I453" s="74"/>
      <c r="J453" s="74"/>
      <c r="K453" s="74"/>
      <c r="L453" s="74"/>
      <c r="P453" s="122"/>
      <c r="Q453" s="74"/>
      <c r="R453" s="74"/>
      <c r="S453" s="74"/>
      <c r="T453" s="74"/>
      <c r="AI453" s="259"/>
      <c r="AO453" s="74"/>
    </row>
    <row r="454" s="72" customFormat="1" customHeight="1" spans="6:41">
      <c r="F454" s="74"/>
      <c r="G454" s="267" t="str">
        <f t="shared" si="13"/>
        <v/>
      </c>
      <c r="H454" s="74"/>
      <c r="I454" s="74"/>
      <c r="J454" s="74"/>
      <c r="K454" s="74"/>
      <c r="L454" s="74"/>
      <c r="P454" s="122"/>
      <c r="Q454" s="74"/>
      <c r="R454" s="74"/>
      <c r="S454" s="74"/>
      <c r="T454" s="74"/>
      <c r="AI454" s="259"/>
      <c r="AO454" s="74"/>
    </row>
    <row r="455" s="72" customFormat="1" customHeight="1" spans="6:41">
      <c r="F455" s="74"/>
      <c r="G455" s="267" t="str">
        <f t="shared" si="13"/>
        <v/>
      </c>
      <c r="H455" s="74"/>
      <c r="I455" s="74"/>
      <c r="J455" s="74"/>
      <c r="K455" s="74"/>
      <c r="L455" s="74"/>
      <c r="P455" s="122"/>
      <c r="Q455" s="74"/>
      <c r="R455" s="74"/>
      <c r="S455" s="74"/>
      <c r="T455" s="74"/>
      <c r="AI455" s="259"/>
      <c r="AO455" s="74"/>
    </row>
    <row r="456" s="72" customFormat="1" customHeight="1" spans="6:41">
      <c r="F456" s="74"/>
      <c r="G456" s="267" t="str">
        <f t="shared" si="13"/>
        <v/>
      </c>
      <c r="H456" s="74"/>
      <c r="I456" s="74"/>
      <c r="J456" s="74"/>
      <c r="K456" s="74"/>
      <c r="L456" s="74"/>
      <c r="P456" s="122"/>
      <c r="Q456" s="74"/>
      <c r="R456" s="74"/>
      <c r="S456" s="74"/>
      <c r="T456" s="74"/>
      <c r="AI456" s="259"/>
      <c r="AO456" s="74"/>
    </row>
    <row r="457" s="72" customFormat="1" customHeight="1" spans="6:41">
      <c r="F457" s="74"/>
      <c r="G457" s="267" t="str">
        <f t="shared" si="13"/>
        <v/>
      </c>
      <c r="H457" s="74"/>
      <c r="I457" s="74"/>
      <c r="J457" s="74"/>
      <c r="K457" s="74"/>
      <c r="L457" s="74"/>
      <c r="P457" s="122"/>
      <c r="Q457" s="74"/>
      <c r="R457" s="74"/>
      <c r="S457" s="74"/>
      <c r="T457" s="74"/>
      <c r="AI457" s="259"/>
      <c r="AO457" s="74"/>
    </row>
    <row r="458" s="72" customFormat="1" customHeight="1" spans="6:41">
      <c r="F458" s="74"/>
      <c r="G458" s="267" t="str">
        <f t="shared" si="13"/>
        <v/>
      </c>
      <c r="H458" s="74"/>
      <c r="I458" s="74"/>
      <c r="J458" s="74"/>
      <c r="K458" s="74"/>
      <c r="L458" s="74"/>
      <c r="P458" s="122"/>
      <c r="Q458" s="74"/>
      <c r="R458" s="74"/>
      <c r="S458" s="74"/>
      <c r="T458" s="74"/>
      <c r="AI458" s="259"/>
      <c r="AO458" s="74"/>
    </row>
    <row r="459" s="72" customFormat="1" customHeight="1" spans="6:41">
      <c r="F459" s="74"/>
      <c r="G459" s="267" t="str">
        <f t="shared" si="13"/>
        <v/>
      </c>
      <c r="H459" s="74"/>
      <c r="I459" s="74"/>
      <c r="J459" s="74"/>
      <c r="K459" s="74"/>
      <c r="L459" s="74"/>
      <c r="P459" s="122"/>
      <c r="Q459" s="74"/>
      <c r="R459" s="74"/>
      <c r="S459" s="74"/>
      <c r="T459" s="74"/>
      <c r="AI459" s="259"/>
      <c r="AO459" s="74"/>
    </row>
    <row r="460" s="72" customFormat="1" customHeight="1" spans="6:41">
      <c r="F460" s="74"/>
      <c r="G460" s="267" t="str">
        <f t="shared" si="13"/>
        <v/>
      </c>
      <c r="H460" s="74"/>
      <c r="I460" s="74"/>
      <c r="J460" s="74"/>
      <c r="K460" s="74"/>
      <c r="L460" s="74"/>
      <c r="P460" s="122"/>
      <c r="Q460" s="74"/>
      <c r="R460" s="74"/>
      <c r="S460" s="74"/>
      <c r="T460" s="74"/>
      <c r="AI460" s="259"/>
      <c r="AO460" s="74"/>
    </row>
    <row r="461" s="72" customFormat="1" customHeight="1" spans="6:41">
      <c r="F461" s="74"/>
      <c r="G461" s="267" t="str">
        <f t="shared" si="13"/>
        <v/>
      </c>
      <c r="H461" s="74"/>
      <c r="I461" s="74"/>
      <c r="J461" s="74"/>
      <c r="K461" s="74"/>
      <c r="L461" s="74"/>
      <c r="P461" s="122"/>
      <c r="Q461" s="74"/>
      <c r="R461" s="74"/>
      <c r="S461" s="74"/>
      <c r="T461" s="74"/>
      <c r="AI461" s="259"/>
      <c r="AO461" s="74"/>
    </row>
    <row r="462" s="72" customFormat="1" customHeight="1" spans="6:41">
      <c r="F462" s="74"/>
      <c r="G462" s="267" t="str">
        <f t="shared" si="13"/>
        <v/>
      </c>
      <c r="H462" s="74"/>
      <c r="I462" s="74"/>
      <c r="J462" s="74"/>
      <c r="K462" s="74"/>
      <c r="L462" s="74"/>
      <c r="P462" s="122"/>
      <c r="Q462" s="74"/>
      <c r="R462" s="74"/>
      <c r="S462" s="74"/>
      <c r="T462" s="74"/>
      <c r="AI462" s="259"/>
      <c r="AO462" s="74"/>
    </row>
    <row r="463" s="72" customFormat="1" customHeight="1" spans="6:41">
      <c r="F463" s="74"/>
      <c r="G463" s="267" t="str">
        <f t="shared" si="13"/>
        <v/>
      </c>
      <c r="H463" s="74"/>
      <c r="I463" s="74"/>
      <c r="J463" s="74"/>
      <c r="K463" s="74"/>
      <c r="L463" s="74"/>
      <c r="P463" s="122"/>
      <c r="Q463" s="74"/>
      <c r="R463" s="74"/>
      <c r="S463" s="74"/>
      <c r="T463" s="74"/>
      <c r="AI463" s="259"/>
      <c r="AO463" s="74"/>
    </row>
    <row r="464" s="72" customFormat="1" customHeight="1" spans="6:41">
      <c r="F464" s="74"/>
      <c r="G464" s="267" t="str">
        <f t="shared" si="13"/>
        <v/>
      </c>
      <c r="H464" s="74"/>
      <c r="I464" s="74"/>
      <c r="J464" s="74"/>
      <c r="K464" s="74"/>
      <c r="L464" s="74"/>
      <c r="P464" s="122"/>
      <c r="Q464" s="74"/>
      <c r="R464" s="74"/>
      <c r="S464" s="74"/>
      <c r="T464" s="74"/>
      <c r="AI464" s="259"/>
      <c r="AO464" s="74"/>
    </row>
    <row r="465" s="72" customFormat="1" customHeight="1" spans="6:41">
      <c r="F465" s="74"/>
      <c r="G465" s="267" t="str">
        <f t="shared" si="13"/>
        <v/>
      </c>
      <c r="H465" s="74"/>
      <c r="I465" s="74"/>
      <c r="J465" s="74"/>
      <c r="K465" s="74"/>
      <c r="L465" s="74"/>
      <c r="P465" s="122"/>
      <c r="Q465" s="74"/>
      <c r="R465" s="74"/>
      <c r="S465" s="74"/>
      <c r="T465" s="74"/>
      <c r="AI465" s="259"/>
      <c r="AO465" s="74"/>
    </row>
    <row r="466" s="72" customFormat="1" customHeight="1" spans="6:41">
      <c r="F466" s="74"/>
      <c r="G466" s="267" t="str">
        <f t="shared" si="13"/>
        <v/>
      </c>
      <c r="H466" s="74"/>
      <c r="I466" s="74"/>
      <c r="J466" s="74"/>
      <c r="K466" s="74"/>
      <c r="L466" s="74"/>
      <c r="P466" s="122"/>
      <c r="Q466" s="74"/>
      <c r="R466" s="74"/>
      <c r="S466" s="74"/>
      <c r="T466" s="74"/>
      <c r="AI466" s="259"/>
      <c r="AO466" s="74"/>
    </row>
    <row r="467" s="72" customFormat="1" customHeight="1" spans="6:41">
      <c r="F467" s="74"/>
      <c r="G467" s="267" t="str">
        <f t="shared" si="13"/>
        <v/>
      </c>
      <c r="H467" s="74"/>
      <c r="I467" s="74"/>
      <c r="J467" s="74"/>
      <c r="K467" s="74"/>
      <c r="L467" s="74"/>
      <c r="P467" s="122"/>
      <c r="Q467" s="74"/>
      <c r="R467" s="74"/>
      <c r="S467" s="74"/>
      <c r="T467" s="74"/>
      <c r="AI467" s="259"/>
      <c r="AO467" s="74"/>
    </row>
    <row r="468" s="72" customFormat="1" customHeight="1" spans="6:41">
      <c r="F468" s="74"/>
      <c r="G468" s="267" t="str">
        <f t="shared" si="13"/>
        <v/>
      </c>
      <c r="H468" s="74"/>
      <c r="I468" s="74"/>
      <c r="J468" s="74"/>
      <c r="K468" s="74"/>
      <c r="L468" s="74"/>
      <c r="P468" s="122"/>
      <c r="Q468" s="74"/>
      <c r="R468" s="74"/>
      <c r="S468" s="74"/>
      <c r="T468" s="74"/>
      <c r="AI468" s="259"/>
      <c r="AO468" s="74"/>
    </row>
    <row r="469" s="72" customFormat="1" customHeight="1" spans="6:41">
      <c r="F469" s="74"/>
      <c r="G469" s="267" t="str">
        <f t="shared" si="13"/>
        <v/>
      </c>
      <c r="H469" s="74"/>
      <c r="I469" s="74"/>
      <c r="J469" s="74"/>
      <c r="K469" s="74"/>
      <c r="L469" s="74"/>
      <c r="P469" s="122"/>
      <c r="Q469" s="74"/>
      <c r="R469" s="74"/>
      <c r="S469" s="74"/>
      <c r="T469" s="74"/>
      <c r="AI469" s="259"/>
      <c r="AO469" s="74"/>
    </row>
    <row r="470" s="72" customFormat="1" customHeight="1" spans="6:41">
      <c r="F470" s="74"/>
      <c r="G470" s="267" t="str">
        <f t="shared" si="13"/>
        <v/>
      </c>
      <c r="H470" s="74"/>
      <c r="I470" s="74"/>
      <c r="J470" s="74"/>
      <c r="K470" s="74"/>
      <c r="L470" s="74"/>
      <c r="P470" s="122"/>
      <c r="Q470" s="74"/>
      <c r="R470" s="74"/>
      <c r="S470" s="74"/>
      <c r="T470" s="74"/>
      <c r="AI470" s="259"/>
      <c r="AO470" s="74"/>
    </row>
    <row r="471" s="72" customFormat="1" customHeight="1" spans="6:41">
      <c r="F471" s="74"/>
      <c r="G471" s="267" t="str">
        <f t="shared" si="13"/>
        <v/>
      </c>
      <c r="H471" s="74"/>
      <c r="I471" s="74"/>
      <c r="J471" s="74"/>
      <c r="K471" s="74"/>
      <c r="L471" s="74"/>
      <c r="P471" s="122"/>
      <c r="Q471" s="74"/>
      <c r="R471" s="74"/>
      <c r="S471" s="74"/>
      <c r="T471" s="74"/>
      <c r="AI471" s="259"/>
      <c r="AO471" s="74"/>
    </row>
    <row r="472" s="72" customFormat="1" customHeight="1" spans="6:41">
      <c r="F472" s="74"/>
      <c r="G472" s="267" t="str">
        <f t="shared" si="13"/>
        <v/>
      </c>
      <c r="H472" s="74"/>
      <c r="I472" s="74"/>
      <c r="J472" s="74"/>
      <c r="K472" s="74"/>
      <c r="L472" s="74"/>
      <c r="P472" s="122"/>
      <c r="Q472" s="74"/>
      <c r="R472" s="74"/>
      <c r="S472" s="74"/>
      <c r="T472" s="74"/>
      <c r="AI472" s="259"/>
      <c r="AO472" s="74"/>
    </row>
    <row r="473" s="72" customFormat="1" customHeight="1" spans="6:41">
      <c r="F473" s="74"/>
      <c r="G473" s="267" t="str">
        <f t="shared" si="13"/>
        <v/>
      </c>
      <c r="H473" s="74"/>
      <c r="I473" s="74"/>
      <c r="J473" s="74"/>
      <c r="K473" s="74"/>
      <c r="L473" s="74"/>
      <c r="P473" s="122"/>
      <c r="Q473" s="74"/>
      <c r="R473" s="74"/>
      <c r="S473" s="74"/>
      <c r="T473" s="74"/>
      <c r="AI473" s="259"/>
      <c r="AO473" s="74"/>
    </row>
    <row r="474" s="72" customFormat="1" customHeight="1" spans="6:41">
      <c r="F474" s="74"/>
      <c r="G474" s="267" t="str">
        <f t="shared" si="13"/>
        <v/>
      </c>
      <c r="H474" s="74"/>
      <c r="I474" s="74"/>
      <c r="J474" s="74"/>
      <c r="K474" s="74"/>
      <c r="L474" s="74"/>
      <c r="P474" s="122"/>
      <c r="Q474" s="74"/>
      <c r="R474" s="74"/>
      <c r="S474" s="74"/>
      <c r="T474" s="74"/>
      <c r="AI474" s="259"/>
      <c r="AO474" s="74"/>
    </row>
    <row r="475" s="72" customFormat="1" customHeight="1" spans="6:41">
      <c r="F475" s="74"/>
      <c r="G475" s="267" t="str">
        <f t="shared" si="13"/>
        <v/>
      </c>
      <c r="H475" s="74"/>
      <c r="I475" s="74"/>
      <c r="J475" s="74"/>
      <c r="K475" s="74"/>
      <c r="L475" s="74"/>
      <c r="P475" s="122"/>
      <c r="Q475" s="74"/>
      <c r="R475" s="74"/>
      <c r="S475" s="74"/>
      <c r="T475" s="74"/>
      <c r="AI475" s="259"/>
      <c r="AO475" s="74"/>
    </row>
    <row r="476" s="72" customFormat="1" customHeight="1" spans="6:41">
      <c r="F476" s="74"/>
      <c r="G476" s="267" t="str">
        <f t="shared" si="13"/>
        <v/>
      </c>
      <c r="H476" s="74"/>
      <c r="I476" s="74"/>
      <c r="J476" s="74"/>
      <c r="K476" s="74"/>
      <c r="L476" s="74"/>
      <c r="P476" s="122"/>
      <c r="Q476" s="74"/>
      <c r="R476" s="74"/>
      <c r="S476" s="74"/>
      <c r="T476" s="74"/>
      <c r="AI476" s="259"/>
      <c r="AO476" s="74"/>
    </row>
    <row r="477" s="72" customFormat="1" customHeight="1" spans="6:41">
      <c r="F477" s="74"/>
      <c r="G477" s="267" t="str">
        <f t="shared" si="13"/>
        <v/>
      </c>
      <c r="H477" s="74"/>
      <c r="I477" s="74"/>
      <c r="J477" s="74"/>
      <c r="K477" s="74"/>
      <c r="L477" s="74"/>
      <c r="P477" s="122"/>
      <c r="Q477" s="74"/>
      <c r="R477" s="74"/>
      <c r="S477" s="74"/>
      <c r="T477" s="74"/>
      <c r="AI477" s="259"/>
      <c r="AO477" s="74"/>
    </row>
    <row r="478" s="72" customFormat="1" customHeight="1" spans="6:41">
      <c r="F478" s="74"/>
      <c r="G478" s="267" t="str">
        <f t="shared" si="13"/>
        <v/>
      </c>
      <c r="H478" s="74"/>
      <c r="I478" s="74"/>
      <c r="J478" s="74"/>
      <c r="K478" s="74"/>
      <c r="L478" s="74"/>
      <c r="P478" s="122"/>
      <c r="Q478" s="74"/>
      <c r="R478" s="74"/>
      <c r="S478" s="74"/>
      <c r="T478" s="74"/>
      <c r="AI478" s="259"/>
      <c r="AO478" s="74"/>
    </row>
    <row r="479" s="72" customFormat="1" customHeight="1" spans="6:41">
      <c r="F479" s="74"/>
      <c r="G479" s="267" t="str">
        <f t="shared" si="13"/>
        <v/>
      </c>
      <c r="H479" s="74"/>
      <c r="I479" s="74"/>
      <c r="J479" s="74"/>
      <c r="K479" s="74"/>
      <c r="L479" s="74"/>
      <c r="P479" s="122"/>
      <c r="Q479" s="74"/>
      <c r="R479" s="74"/>
      <c r="S479" s="74"/>
      <c r="T479" s="74"/>
      <c r="AI479" s="259"/>
      <c r="AO479" s="74"/>
    </row>
    <row r="480" s="72" customFormat="1" customHeight="1" spans="6:41">
      <c r="F480" s="74"/>
      <c r="G480" s="267" t="str">
        <f t="shared" si="13"/>
        <v/>
      </c>
      <c r="H480" s="74"/>
      <c r="I480" s="74"/>
      <c r="J480" s="74"/>
      <c r="K480" s="74"/>
      <c r="L480" s="74"/>
      <c r="P480" s="122"/>
      <c r="Q480" s="74"/>
      <c r="R480" s="74"/>
      <c r="S480" s="74"/>
      <c r="T480" s="74"/>
      <c r="AI480" s="259"/>
      <c r="AO480" s="74"/>
    </row>
    <row r="481" s="72" customFormat="1" customHeight="1" spans="6:41">
      <c r="F481" s="74"/>
      <c r="G481" s="267" t="str">
        <f t="shared" si="13"/>
        <v/>
      </c>
      <c r="H481" s="74"/>
      <c r="I481" s="74"/>
      <c r="J481" s="74"/>
      <c r="K481" s="74"/>
      <c r="L481" s="74"/>
      <c r="P481" s="122"/>
      <c r="Q481" s="74"/>
      <c r="R481" s="74"/>
      <c r="S481" s="74"/>
      <c r="T481" s="74"/>
      <c r="AI481" s="259"/>
      <c r="AO481" s="74"/>
    </row>
    <row r="482" s="72" customFormat="1" customHeight="1" spans="6:41">
      <c r="F482" s="74"/>
      <c r="G482" s="267" t="str">
        <f t="shared" si="13"/>
        <v/>
      </c>
      <c r="H482" s="74"/>
      <c r="I482" s="74"/>
      <c r="J482" s="74"/>
      <c r="K482" s="74"/>
      <c r="L482" s="74"/>
      <c r="P482" s="122"/>
      <c r="Q482" s="74"/>
      <c r="R482" s="74"/>
      <c r="S482" s="74"/>
      <c r="T482" s="74"/>
      <c r="AI482" s="259"/>
      <c r="AO482" s="74"/>
    </row>
    <row r="483" s="72" customFormat="1" customHeight="1" spans="6:41">
      <c r="F483" s="74"/>
      <c r="G483" s="267" t="str">
        <f t="shared" si="13"/>
        <v/>
      </c>
      <c r="H483" s="74"/>
      <c r="I483" s="74"/>
      <c r="J483" s="74"/>
      <c r="K483" s="74"/>
      <c r="L483" s="74"/>
      <c r="P483" s="122"/>
      <c r="Q483" s="74"/>
      <c r="R483" s="74"/>
      <c r="S483" s="74"/>
      <c r="T483" s="74"/>
      <c r="AI483" s="259"/>
      <c r="AO483" s="74"/>
    </row>
    <row r="484" s="72" customFormat="1" customHeight="1" spans="6:41">
      <c r="F484" s="74"/>
      <c r="G484" s="267" t="str">
        <f t="shared" si="13"/>
        <v/>
      </c>
      <c r="H484" s="74"/>
      <c r="I484" s="74"/>
      <c r="J484" s="74"/>
      <c r="K484" s="74"/>
      <c r="L484" s="74"/>
      <c r="P484" s="122"/>
      <c r="Q484" s="74"/>
      <c r="R484" s="74"/>
      <c r="S484" s="74"/>
      <c r="T484" s="74"/>
      <c r="AI484" s="259"/>
      <c r="AO484" s="74"/>
    </row>
    <row r="485" s="72" customFormat="1" customHeight="1" spans="6:41">
      <c r="F485" s="74"/>
      <c r="G485" s="267" t="str">
        <f t="shared" si="13"/>
        <v/>
      </c>
      <c r="H485" s="74"/>
      <c r="I485" s="74"/>
      <c r="J485" s="74"/>
      <c r="K485" s="74"/>
      <c r="L485" s="74"/>
      <c r="P485" s="122"/>
      <c r="Q485" s="74"/>
      <c r="R485" s="74"/>
      <c r="S485" s="74"/>
      <c r="T485" s="74"/>
      <c r="AI485" s="259"/>
      <c r="AO485" s="74"/>
    </row>
    <row r="486" s="72" customFormat="1" customHeight="1" spans="6:41">
      <c r="F486" s="74"/>
      <c r="G486" s="267" t="str">
        <f t="shared" si="13"/>
        <v/>
      </c>
      <c r="H486" s="74"/>
      <c r="I486" s="74"/>
      <c r="J486" s="74"/>
      <c r="K486" s="74"/>
      <c r="L486" s="74"/>
      <c r="P486" s="122"/>
      <c r="Q486" s="74"/>
      <c r="R486" s="74"/>
      <c r="S486" s="74"/>
      <c r="T486" s="74"/>
      <c r="AI486" s="259"/>
      <c r="AO486" s="74"/>
    </row>
    <row r="487" s="72" customFormat="1" customHeight="1" spans="6:41">
      <c r="F487" s="74"/>
      <c r="G487" s="267" t="str">
        <f t="shared" si="13"/>
        <v/>
      </c>
      <c r="H487" s="74"/>
      <c r="I487" s="74"/>
      <c r="J487" s="74"/>
      <c r="K487" s="74"/>
      <c r="L487" s="74"/>
      <c r="P487" s="122"/>
      <c r="Q487" s="74"/>
      <c r="R487" s="74"/>
      <c r="S487" s="74"/>
      <c r="T487" s="74"/>
      <c r="AI487" s="259"/>
      <c r="AO487" s="74"/>
    </row>
    <row r="488" s="72" customFormat="1" customHeight="1" spans="6:41">
      <c r="F488" s="74"/>
      <c r="G488" s="267" t="str">
        <f t="shared" si="13"/>
        <v/>
      </c>
      <c r="H488" s="74"/>
      <c r="I488" s="74"/>
      <c r="J488" s="74"/>
      <c r="K488" s="74"/>
      <c r="L488" s="74"/>
      <c r="P488" s="122"/>
      <c r="Q488" s="74"/>
      <c r="R488" s="74"/>
      <c r="S488" s="74"/>
      <c r="T488" s="74"/>
      <c r="AI488" s="259"/>
      <c r="AO488" s="74"/>
    </row>
    <row r="489" s="72" customFormat="1" customHeight="1" spans="6:41">
      <c r="F489" s="74"/>
      <c r="G489" s="267" t="str">
        <f t="shared" si="13"/>
        <v/>
      </c>
      <c r="H489" s="74"/>
      <c r="I489" s="74"/>
      <c r="J489" s="74"/>
      <c r="K489" s="74"/>
      <c r="L489" s="74"/>
      <c r="P489" s="122"/>
      <c r="Q489" s="74"/>
      <c r="R489" s="74"/>
      <c r="S489" s="74"/>
      <c r="T489" s="74"/>
      <c r="AI489" s="259"/>
      <c r="AO489" s="74"/>
    </row>
    <row r="490" s="72" customFormat="1" customHeight="1" spans="6:41">
      <c r="F490" s="74"/>
      <c r="G490" s="267" t="str">
        <f t="shared" si="13"/>
        <v/>
      </c>
      <c r="H490" s="74"/>
      <c r="I490" s="74"/>
      <c r="J490" s="74"/>
      <c r="K490" s="74"/>
      <c r="L490" s="74"/>
      <c r="P490" s="122"/>
      <c r="Q490" s="74"/>
      <c r="R490" s="74"/>
      <c r="S490" s="74"/>
      <c r="T490" s="74"/>
      <c r="AI490" s="259"/>
      <c r="AO490" s="74"/>
    </row>
    <row r="491" s="72" customFormat="1" customHeight="1" spans="6:41">
      <c r="F491" s="74"/>
      <c r="G491" s="267" t="str">
        <f t="shared" si="13"/>
        <v/>
      </c>
      <c r="H491" s="74"/>
      <c r="I491" s="74"/>
      <c r="J491" s="74"/>
      <c r="K491" s="74"/>
      <c r="L491" s="74"/>
      <c r="P491" s="122"/>
      <c r="Q491" s="74"/>
      <c r="R491" s="74"/>
      <c r="S491" s="74"/>
      <c r="T491" s="74"/>
      <c r="AI491" s="259"/>
      <c r="AO491" s="74"/>
    </row>
    <row r="492" s="72" customFormat="1" customHeight="1" spans="6:41">
      <c r="F492" s="74"/>
      <c r="G492" s="267" t="str">
        <f t="shared" si="13"/>
        <v/>
      </c>
      <c r="H492" s="74"/>
      <c r="I492" s="74"/>
      <c r="J492" s="74"/>
      <c r="K492" s="74"/>
      <c r="L492" s="74"/>
      <c r="P492" s="122"/>
      <c r="Q492" s="74"/>
      <c r="R492" s="74"/>
      <c r="S492" s="74"/>
      <c r="T492" s="74"/>
      <c r="AI492" s="259"/>
      <c r="AO492" s="74"/>
    </row>
    <row r="493" s="72" customFormat="1" customHeight="1" spans="6:41">
      <c r="F493" s="74"/>
      <c r="G493" s="267" t="str">
        <f t="shared" si="13"/>
        <v/>
      </c>
      <c r="H493" s="74"/>
      <c r="I493" s="74"/>
      <c r="J493" s="74"/>
      <c r="K493" s="74"/>
      <c r="L493" s="74"/>
      <c r="P493" s="122"/>
      <c r="Q493" s="74"/>
      <c r="R493" s="74"/>
      <c r="S493" s="74"/>
      <c r="T493" s="74"/>
      <c r="AI493" s="259"/>
      <c r="AO493" s="74"/>
    </row>
    <row r="494" s="72" customFormat="1" customHeight="1" spans="6:41">
      <c r="F494" s="74"/>
      <c r="G494" s="267" t="str">
        <f t="shared" si="13"/>
        <v/>
      </c>
      <c r="H494" s="74"/>
      <c r="I494" s="74"/>
      <c r="J494" s="74"/>
      <c r="K494" s="74"/>
      <c r="L494" s="74"/>
      <c r="P494" s="122"/>
      <c r="Q494" s="74"/>
      <c r="R494" s="74"/>
      <c r="S494" s="74"/>
      <c r="T494" s="74"/>
      <c r="AI494" s="259"/>
      <c r="AO494" s="74"/>
    </row>
    <row r="495" s="72" customFormat="1" customHeight="1" spans="6:41">
      <c r="F495" s="74"/>
      <c r="G495" s="267" t="str">
        <f t="shared" si="13"/>
        <v/>
      </c>
      <c r="H495" s="74"/>
      <c r="I495" s="74"/>
      <c r="J495" s="74"/>
      <c r="K495" s="74"/>
      <c r="L495" s="74"/>
      <c r="P495" s="122"/>
      <c r="Q495" s="74"/>
      <c r="R495" s="74"/>
      <c r="S495" s="74"/>
      <c r="T495" s="74"/>
      <c r="AI495" s="259"/>
      <c r="AO495" s="74"/>
    </row>
    <row r="496" s="72" customFormat="1" customHeight="1" spans="6:41">
      <c r="F496" s="74"/>
      <c r="G496" s="267" t="str">
        <f t="shared" si="13"/>
        <v/>
      </c>
      <c r="H496" s="74"/>
      <c r="I496" s="74"/>
      <c r="J496" s="74"/>
      <c r="K496" s="74"/>
      <c r="L496" s="74"/>
      <c r="P496" s="122"/>
      <c r="Q496" s="74"/>
      <c r="R496" s="74"/>
      <c r="S496" s="74"/>
      <c r="T496" s="74"/>
      <c r="AI496" s="259"/>
      <c r="AO496" s="74"/>
    </row>
    <row r="497" s="72" customFormat="1" customHeight="1" spans="6:41">
      <c r="F497" s="74"/>
      <c r="G497" s="267" t="str">
        <f t="shared" si="13"/>
        <v/>
      </c>
      <c r="H497" s="74"/>
      <c r="I497" s="74"/>
      <c r="J497" s="74"/>
      <c r="K497" s="74"/>
      <c r="L497" s="74"/>
      <c r="P497" s="122"/>
      <c r="Q497" s="74"/>
      <c r="R497" s="74"/>
      <c r="S497" s="74"/>
      <c r="T497" s="74"/>
      <c r="AI497" s="259"/>
      <c r="AO497" s="74"/>
    </row>
    <row r="498" s="72" customFormat="1" customHeight="1" spans="6:41">
      <c r="F498" s="74"/>
      <c r="G498" s="267" t="str">
        <f t="shared" si="13"/>
        <v/>
      </c>
      <c r="H498" s="74"/>
      <c r="I498" s="74"/>
      <c r="J498" s="74"/>
      <c r="K498" s="74"/>
      <c r="L498" s="74"/>
      <c r="P498" s="122"/>
      <c r="Q498" s="74"/>
      <c r="R498" s="74"/>
      <c r="S498" s="74"/>
      <c r="T498" s="74"/>
      <c r="AI498" s="259"/>
      <c r="AO498" s="74"/>
    </row>
    <row r="499" s="72" customFormat="1" customHeight="1" spans="6:41">
      <c r="F499" s="74"/>
      <c r="G499" s="267" t="str">
        <f t="shared" si="13"/>
        <v/>
      </c>
      <c r="H499" s="74"/>
      <c r="I499" s="74"/>
      <c r="J499" s="74"/>
      <c r="K499" s="74"/>
      <c r="L499" s="74"/>
      <c r="P499" s="122"/>
      <c r="Q499" s="74"/>
      <c r="R499" s="74"/>
      <c r="S499" s="74"/>
      <c r="T499" s="74"/>
      <c r="AI499" s="259"/>
      <c r="AO499" s="74"/>
    </row>
    <row r="500" s="72" customFormat="1" customHeight="1" spans="6:41">
      <c r="F500" s="74"/>
      <c r="G500" s="267" t="str">
        <f t="shared" si="13"/>
        <v/>
      </c>
      <c r="H500" s="74"/>
      <c r="I500" s="74"/>
      <c r="J500" s="74"/>
      <c r="K500" s="74"/>
      <c r="L500" s="74"/>
      <c r="P500" s="122"/>
      <c r="Q500" s="74"/>
      <c r="R500" s="74"/>
      <c r="S500" s="74"/>
      <c r="T500" s="74"/>
      <c r="AI500" s="259"/>
      <c r="AO500" s="74"/>
    </row>
    <row r="501" s="72" customFormat="1" customHeight="1" spans="6:41">
      <c r="F501" s="74"/>
      <c r="G501" s="267" t="str">
        <f t="shared" si="13"/>
        <v/>
      </c>
      <c r="H501" s="74"/>
      <c r="I501" s="74"/>
      <c r="J501" s="74"/>
      <c r="K501" s="74"/>
      <c r="L501" s="74"/>
      <c r="P501" s="122"/>
      <c r="Q501" s="74"/>
      <c r="R501" s="74"/>
      <c r="S501" s="74"/>
      <c r="T501" s="74"/>
      <c r="AI501" s="259"/>
      <c r="AO501" s="74"/>
    </row>
    <row r="502" s="72" customFormat="1" customHeight="1" spans="6:41">
      <c r="F502" s="74"/>
      <c r="G502" s="267" t="str">
        <f t="shared" si="13"/>
        <v/>
      </c>
      <c r="H502" s="74"/>
      <c r="I502" s="74"/>
      <c r="J502" s="74"/>
      <c r="K502" s="74"/>
      <c r="L502" s="74"/>
      <c r="P502" s="122"/>
      <c r="Q502" s="74"/>
      <c r="R502" s="74"/>
      <c r="S502" s="74"/>
      <c r="T502" s="74"/>
      <c r="AI502" s="259"/>
      <c r="AO502" s="74"/>
    </row>
    <row r="503" s="72" customFormat="1" customHeight="1" spans="6:41">
      <c r="F503" s="74"/>
      <c r="G503" s="267" t="str">
        <f t="shared" si="13"/>
        <v/>
      </c>
      <c r="H503" s="74"/>
      <c r="I503" s="74"/>
      <c r="J503" s="74"/>
      <c r="K503" s="74"/>
      <c r="L503" s="74"/>
      <c r="P503" s="122"/>
      <c r="Q503" s="74"/>
      <c r="R503" s="74"/>
      <c r="S503" s="74"/>
      <c r="T503" s="74"/>
      <c r="AI503" s="259"/>
      <c r="AO503" s="74"/>
    </row>
    <row r="504" s="72" customFormat="1" customHeight="1" spans="6:41">
      <c r="F504" s="74"/>
      <c r="G504" s="267" t="str">
        <f t="shared" si="13"/>
        <v/>
      </c>
      <c r="H504" s="74"/>
      <c r="I504" s="74"/>
      <c r="J504" s="74"/>
      <c r="K504" s="74"/>
      <c r="L504" s="74"/>
      <c r="P504" s="122"/>
      <c r="Q504" s="74"/>
      <c r="R504" s="74"/>
      <c r="S504" s="74"/>
      <c r="T504" s="74"/>
      <c r="AI504" s="259"/>
      <c r="AO504" s="74"/>
    </row>
    <row r="505" s="72" customFormat="1" customHeight="1" spans="6:41">
      <c r="F505" s="74"/>
      <c r="G505" s="267" t="str">
        <f t="shared" si="13"/>
        <v/>
      </c>
      <c r="H505" s="74"/>
      <c r="I505" s="74"/>
      <c r="J505" s="74"/>
      <c r="K505" s="74"/>
      <c r="L505" s="74"/>
      <c r="P505" s="122"/>
      <c r="Q505" s="74"/>
      <c r="R505" s="74"/>
      <c r="S505" s="74"/>
      <c r="T505" s="74"/>
      <c r="AI505" s="259"/>
      <c r="AO505" s="74"/>
    </row>
    <row r="506" s="72" customFormat="1" customHeight="1" spans="6:41">
      <c r="F506" s="74"/>
      <c r="G506" s="267" t="str">
        <f t="shared" si="13"/>
        <v/>
      </c>
      <c r="H506" s="74"/>
      <c r="I506" s="74"/>
      <c r="J506" s="74"/>
      <c r="K506" s="74"/>
      <c r="L506" s="74"/>
      <c r="P506" s="122"/>
      <c r="Q506" s="74"/>
      <c r="R506" s="74"/>
      <c r="S506" s="74"/>
      <c r="T506" s="74"/>
      <c r="AI506" s="259"/>
      <c r="AO506" s="74"/>
    </row>
    <row r="507" s="72" customFormat="1" customHeight="1" spans="6:41">
      <c r="F507" s="74"/>
      <c r="G507" s="267" t="str">
        <f t="shared" si="13"/>
        <v/>
      </c>
      <c r="H507" s="74"/>
      <c r="I507" s="74"/>
      <c r="J507" s="74"/>
      <c r="K507" s="74"/>
      <c r="L507" s="74"/>
      <c r="P507" s="122"/>
      <c r="Q507" s="74"/>
      <c r="R507" s="74"/>
      <c r="S507" s="74"/>
      <c r="T507" s="74"/>
      <c r="AI507" s="259"/>
      <c r="AO507" s="74"/>
    </row>
    <row r="508" s="72" customFormat="1" customHeight="1" spans="6:41">
      <c r="F508" s="74"/>
      <c r="G508" s="267" t="str">
        <f t="shared" si="13"/>
        <v/>
      </c>
      <c r="H508" s="74"/>
      <c r="I508" s="74"/>
      <c r="J508" s="74"/>
      <c r="K508" s="74"/>
      <c r="L508" s="74"/>
      <c r="P508" s="122"/>
      <c r="Q508" s="74"/>
      <c r="R508" s="74"/>
      <c r="S508" s="74"/>
      <c r="T508" s="74"/>
      <c r="AI508" s="259"/>
      <c r="AO508" s="74"/>
    </row>
    <row r="509" s="72" customFormat="1" customHeight="1" spans="6:41">
      <c r="F509" s="74"/>
      <c r="G509" s="267" t="str">
        <f t="shared" si="13"/>
        <v/>
      </c>
      <c r="H509" s="74"/>
      <c r="I509" s="74"/>
      <c r="J509" s="74"/>
      <c r="K509" s="74"/>
      <c r="L509" s="74"/>
      <c r="P509" s="122"/>
      <c r="Q509" s="74"/>
      <c r="R509" s="74"/>
      <c r="S509" s="74"/>
      <c r="T509" s="74"/>
      <c r="AI509" s="259"/>
      <c r="AO509" s="74"/>
    </row>
    <row r="510" s="72" customFormat="1" customHeight="1" spans="6:41">
      <c r="F510" s="74"/>
      <c r="G510" s="267" t="str">
        <f t="shared" si="13"/>
        <v/>
      </c>
      <c r="H510" s="74"/>
      <c r="I510" s="74"/>
      <c r="J510" s="74"/>
      <c r="K510" s="74"/>
      <c r="L510" s="74"/>
      <c r="P510" s="122"/>
      <c r="Q510" s="74"/>
      <c r="R510" s="74"/>
      <c r="S510" s="74"/>
      <c r="T510" s="74"/>
      <c r="AI510" s="259"/>
      <c r="AO510" s="74"/>
    </row>
    <row r="511" s="72" customFormat="1" customHeight="1" spans="6:41">
      <c r="F511" s="74"/>
      <c r="G511" s="267" t="str">
        <f t="shared" si="13"/>
        <v/>
      </c>
      <c r="H511" s="74"/>
      <c r="I511" s="74"/>
      <c r="J511" s="74"/>
      <c r="K511" s="74"/>
      <c r="L511" s="74"/>
      <c r="P511" s="122"/>
      <c r="Q511" s="74"/>
      <c r="R511" s="74"/>
      <c r="S511" s="74"/>
      <c r="T511" s="74"/>
      <c r="AI511" s="259"/>
      <c r="AO511" s="74"/>
    </row>
    <row r="512" s="72" customFormat="1" customHeight="1" spans="6:41">
      <c r="F512" s="74"/>
      <c r="G512" s="267" t="str">
        <f t="shared" si="13"/>
        <v/>
      </c>
      <c r="H512" s="74"/>
      <c r="I512" s="74"/>
      <c r="J512" s="74"/>
      <c r="K512" s="74"/>
      <c r="L512" s="74"/>
      <c r="P512" s="122"/>
      <c r="Q512" s="74"/>
      <c r="R512" s="74"/>
      <c r="S512" s="74"/>
      <c r="T512" s="74"/>
      <c r="AI512" s="259"/>
      <c r="AO512" s="74"/>
    </row>
    <row r="513" s="72" customFormat="1" customHeight="1" spans="6:41">
      <c r="F513" s="74"/>
      <c r="G513" s="267" t="str">
        <f t="shared" si="13"/>
        <v/>
      </c>
      <c r="H513" s="74"/>
      <c r="I513" s="74"/>
      <c r="J513" s="74"/>
      <c r="K513" s="74"/>
      <c r="L513" s="74"/>
      <c r="P513" s="122"/>
      <c r="Q513" s="74"/>
      <c r="R513" s="74"/>
      <c r="S513" s="74"/>
      <c r="T513" s="74"/>
      <c r="AI513" s="259"/>
      <c r="AO513" s="74"/>
    </row>
    <row r="514" s="72" customFormat="1" customHeight="1" spans="6:41">
      <c r="F514" s="74"/>
      <c r="G514" s="267" t="str">
        <f t="shared" ref="G514:G577" si="14">IF(H514="","",IF(H514=I514,H514,_xlfn.CONCAT(H514,"-",I514)))</f>
        <v/>
      </c>
      <c r="H514" s="74"/>
      <c r="I514" s="74"/>
      <c r="J514" s="74"/>
      <c r="K514" s="74"/>
      <c r="L514" s="74"/>
      <c r="P514" s="122"/>
      <c r="Q514" s="74"/>
      <c r="R514" s="74"/>
      <c r="S514" s="74"/>
      <c r="T514" s="74"/>
      <c r="AI514" s="259"/>
      <c r="AO514" s="74"/>
    </row>
    <row r="515" s="72" customFormat="1" customHeight="1" spans="6:41">
      <c r="F515" s="74"/>
      <c r="G515" s="267" t="str">
        <f t="shared" si="14"/>
        <v/>
      </c>
      <c r="H515" s="74"/>
      <c r="I515" s="74"/>
      <c r="J515" s="74"/>
      <c r="K515" s="74"/>
      <c r="L515" s="74"/>
      <c r="P515" s="122"/>
      <c r="Q515" s="74"/>
      <c r="R515" s="74"/>
      <c r="S515" s="74"/>
      <c r="T515" s="74"/>
      <c r="AI515" s="259"/>
      <c r="AO515" s="74"/>
    </row>
    <row r="516" s="72" customFormat="1" customHeight="1" spans="6:41">
      <c r="F516" s="74"/>
      <c r="G516" s="267" t="str">
        <f t="shared" si="14"/>
        <v/>
      </c>
      <c r="H516" s="74"/>
      <c r="I516" s="74"/>
      <c r="J516" s="74"/>
      <c r="K516" s="74"/>
      <c r="L516" s="74"/>
      <c r="P516" s="122"/>
      <c r="Q516" s="74"/>
      <c r="R516" s="74"/>
      <c r="S516" s="74"/>
      <c r="T516" s="74"/>
      <c r="AI516" s="259"/>
      <c r="AO516" s="74"/>
    </row>
    <row r="517" s="72" customFormat="1" customHeight="1" spans="6:41">
      <c r="F517" s="74"/>
      <c r="G517" s="267" t="str">
        <f t="shared" si="14"/>
        <v/>
      </c>
      <c r="H517" s="74"/>
      <c r="I517" s="74"/>
      <c r="J517" s="74"/>
      <c r="K517" s="74"/>
      <c r="L517" s="74"/>
      <c r="P517" s="122"/>
      <c r="Q517" s="74"/>
      <c r="R517" s="74"/>
      <c r="S517" s="74"/>
      <c r="T517" s="74"/>
      <c r="AI517" s="259"/>
      <c r="AO517" s="74"/>
    </row>
    <row r="518" s="72" customFormat="1" customHeight="1" spans="6:41">
      <c r="F518" s="74"/>
      <c r="G518" s="267" t="str">
        <f t="shared" si="14"/>
        <v/>
      </c>
      <c r="H518" s="74"/>
      <c r="I518" s="74"/>
      <c r="J518" s="74"/>
      <c r="K518" s="74"/>
      <c r="L518" s="74"/>
      <c r="P518" s="122"/>
      <c r="Q518" s="74"/>
      <c r="R518" s="74"/>
      <c r="S518" s="74"/>
      <c r="T518" s="74"/>
      <c r="AI518" s="259"/>
      <c r="AO518" s="74"/>
    </row>
    <row r="519" s="72" customFormat="1" customHeight="1" spans="6:41">
      <c r="F519" s="74"/>
      <c r="G519" s="267" t="str">
        <f t="shared" si="14"/>
        <v/>
      </c>
      <c r="H519" s="74"/>
      <c r="I519" s="74"/>
      <c r="J519" s="74"/>
      <c r="K519" s="74"/>
      <c r="L519" s="74"/>
      <c r="P519" s="122"/>
      <c r="Q519" s="74"/>
      <c r="R519" s="74"/>
      <c r="S519" s="74"/>
      <c r="T519" s="74"/>
      <c r="AI519" s="259"/>
      <c r="AO519" s="74"/>
    </row>
    <row r="520" s="72" customFormat="1" customHeight="1" spans="6:41">
      <c r="F520" s="74"/>
      <c r="G520" s="267" t="str">
        <f t="shared" si="14"/>
        <v/>
      </c>
      <c r="H520" s="74"/>
      <c r="I520" s="74"/>
      <c r="J520" s="74"/>
      <c r="K520" s="74"/>
      <c r="L520" s="74"/>
      <c r="P520" s="122"/>
      <c r="Q520" s="74"/>
      <c r="R520" s="74"/>
      <c r="S520" s="74"/>
      <c r="T520" s="74"/>
      <c r="AI520" s="259"/>
      <c r="AO520" s="74"/>
    </row>
    <row r="521" s="72" customFormat="1" customHeight="1" spans="6:41">
      <c r="F521" s="74"/>
      <c r="G521" s="267" t="str">
        <f t="shared" si="14"/>
        <v/>
      </c>
      <c r="H521" s="74"/>
      <c r="I521" s="74"/>
      <c r="J521" s="74"/>
      <c r="K521" s="74"/>
      <c r="L521" s="74"/>
      <c r="P521" s="122"/>
      <c r="Q521" s="74"/>
      <c r="R521" s="74"/>
      <c r="S521" s="74"/>
      <c r="T521" s="74"/>
      <c r="AI521" s="259"/>
      <c r="AO521" s="74"/>
    </row>
    <row r="522" s="72" customFormat="1" customHeight="1" spans="6:41">
      <c r="F522" s="74"/>
      <c r="G522" s="267" t="str">
        <f t="shared" si="14"/>
        <v/>
      </c>
      <c r="H522" s="74"/>
      <c r="I522" s="74"/>
      <c r="J522" s="74"/>
      <c r="K522" s="74"/>
      <c r="L522" s="74"/>
      <c r="P522" s="122"/>
      <c r="Q522" s="74"/>
      <c r="R522" s="74"/>
      <c r="S522" s="74"/>
      <c r="T522" s="74"/>
      <c r="AI522" s="259"/>
      <c r="AO522" s="74"/>
    </row>
    <row r="523" s="72" customFormat="1" customHeight="1" spans="6:41">
      <c r="F523" s="74"/>
      <c r="G523" s="267" t="str">
        <f t="shared" si="14"/>
        <v/>
      </c>
      <c r="H523" s="74"/>
      <c r="I523" s="74"/>
      <c r="J523" s="74"/>
      <c r="K523" s="74"/>
      <c r="L523" s="74"/>
      <c r="P523" s="122"/>
      <c r="Q523" s="74"/>
      <c r="R523" s="74"/>
      <c r="S523" s="74"/>
      <c r="T523" s="74"/>
      <c r="AI523" s="259"/>
      <c r="AO523" s="74"/>
    </row>
    <row r="524" s="72" customFormat="1" customHeight="1" spans="6:41">
      <c r="F524" s="74"/>
      <c r="G524" s="267" t="str">
        <f t="shared" si="14"/>
        <v/>
      </c>
      <c r="H524" s="74"/>
      <c r="I524" s="74"/>
      <c r="J524" s="74"/>
      <c r="K524" s="74"/>
      <c r="L524" s="74"/>
      <c r="P524" s="122"/>
      <c r="Q524" s="74"/>
      <c r="R524" s="74"/>
      <c r="S524" s="74"/>
      <c r="T524" s="74"/>
      <c r="AI524" s="259"/>
      <c r="AO524" s="74"/>
    </row>
    <row r="525" s="72" customFormat="1" customHeight="1" spans="6:41">
      <c r="F525" s="74"/>
      <c r="G525" s="267" t="str">
        <f t="shared" si="14"/>
        <v/>
      </c>
      <c r="H525" s="74"/>
      <c r="I525" s="74"/>
      <c r="J525" s="74"/>
      <c r="K525" s="74"/>
      <c r="L525" s="74"/>
      <c r="P525" s="122"/>
      <c r="Q525" s="74"/>
      <c r="R525" s="74"/>
      <c r="S525" s="74"/>
      <c r="T525" s="74"/>
      <c r="AI525" s="259"/>
      <c r="AO525" s="74"/>
    </row>
    <row r="526" s="72" customFormat="1" customHeight="1" spans="6:41">
      <c r="F526" s="74"/>
      <c r="G526" s="267" t="str">
        <f t="shared" si="14"/>
        <v/>
      </c>
      <c r="H526" s="74"/>
      <c r="I526" s="74"/>
      <c r="J526" s="74"/>
      <c r="K526" s="74"/>
      <c r="L526" s="74"/>
      <c r="P526" s="122"/>
      <c r="Q526" s="74"/>
      <c r="R526" s="74"/>
      <c r="S526" s="74"/>
      <c r="T526" s="74"/>
      <c r="AI526" s="259"/>
      <c r="AO526" s="74"/>
    </row>
    <row r="527" s="72" customFormat="1" customHeight="1" spans="6:41">
      <c r="F527" s="74"/>
      <c r="G527" s="267" t="str">
        <f t="shared" si="14"/>
        <v/>
      </c>
      <c r="H527" s="74"/>
      <c r="I527" s="74"/>
      <c r="J527" s="74"/>
      <c r="K527" s="74"/>
      <c r="L527" s="74"/>
      <c r="P527" s="122"/>
      <c r="Q527" s="74"/>
      <c r="R527" s="74"/>
      <c r="S527" s="74"/>
      <c r="T527" s="74"/>
      <c r="AI527" s="259"/>
      <c r="AO527" s="74"/>
    </row>
    <row r="528" s="72" customFormat="1" customHeight="1" spans="6:41">
      <c r="F528" s="74"/>
      <c r="G528" s="267" t="str">
        <f t="shared" si="14"/>
        <v/>
      </c>
      <c r="H528" s="74"/>
      <c r="I528" s="74"/>
      <c r="J528" s="74"/>
      <c r="K528" s="74"/>
      <c r="L528" s="74"/>
      <c r="P528" s="122"/>
      <c r="Q528" s="74"/>
      <c r="R528" s="74"/>
      <c r="S528" s="74"/>
      <c r="T528" s="74"/>
      <c r="AI528" s="259"/>
      <c r="AO528" s="74"/>
    </row>
    <row r="529" s="72" customFormat="1" customHeight="1" spans="6:41">
      <c r="F529" s="74"/>
      <c r="G529" s="267" t="str">
        <f t="shared" si="14"/>
        <v/>
      </c>
      <c r="H529" s="74"/>
      <c r="I529" s="74"/>
      <c r="J529" s="74"/>
      <c r="K529" s="74"/>
      <c r="L529" s="74"/>
      <c r="P529" s="122"/>
      <c r="Q529" s="74"/>
      <c r="R529" s="74"/>
      <c r="S529" s="74"/>
      <c r="T529" s="74"/>
      <c r="AI529" s="259"/>
      <c r="AO529" s="74"/>
    </row>
    <row r="530" s="72" customFormat="1" customHeight="1" spans="6:41">
      <c r="F530" s="74"/>
      <c r="G530" s="267" t="str">
        <f t="shared" si="14"/>
        <v/>
      </c>
      <c r="H530" s="74"/>
      <c r="I530" s="74"/>
      <c r="J530" s="74"/>
      <c r="K530" s="74"/>
      <c r="L530" s="74"/>
      <c r="P530" s="122"/>
      <c r="Q530" s="74"/>
      <c r="R530" s="74"/>
      <c r="S530" s="74"/>
      <c r="T530" s="74"/>
      <c r="AI530" s="259"/>
      <c r="AO530" s="74"/>
    </row>
    <row r="531" s="72" customFormat="1" customHeight="1" spans="6:41">
      <c r="F531" s="74"/>
      <c r="G531" s="267" t="str">
        <f t="shared" si="14"/>
        <v/>
      </c>
      <c r="H531" s="74"/>
      <c r="I531" s="74"/>
      <c r="J531" s="74"/>
      <c r="K531" s="74"/>
      <c r="L531" s="74"/>
      <c r="P531" s="122"/>
      <c r="Q531" s="74"/>
      <c r="R531" s="74"/>
      <c r="S531" s="74"/>
      <c r="T531" s="74"/>
      <c r="AI531" s="259"/>
      <c r="AO531" s="74"/>
    </row>
    <row r="532" s="72" customFormat="1" customHeight="1" spans="6:41">
      <c r="F532" s="74"/>
      <c r="G532" s="267" t="str">
        <f t="shared" si="14"/>
        <v/>
      </c>
      <c r="H532" s="74"/>
      <c r="I532" s="74"/>
      <c r="J532" s="74"/>
      <c r="K532" s="74"/>
      <c r="L532" s="74"/>
      <c r="P532" s="122"/>
      <c r="Q532" s="74"/>
      <c r="R532" s="74"/>
      <c r="S532" s="74"/>
      <c r="T532" s="74"/>
      <c r="AI532" s="259"/>
      <c r="AO532" s="74"/>
    </row>
    <row r="533" s="72" customFormat="1" customHeight="1" spans="6:41">
      <c r="F533" s="74"/>
      <c r="G533" s="267" t="str">
        <f t="shared" si="14"/>
        <v/>
      </c>
      <c r="H533" s="74"/>
      <c r="I533" s="74"/>
      <c r="J533" s="74"/>
      <c r="K533" s="74"/>
      <c r="L533" s="74"/>
      <c r="P533" s="122"/>
      <c r="Q533" s="74"/>
      <c r="R533" s="74"/>
      <c r="S533" s="74"/>
      <c r="T533" s="74"/>
      <c r="AI533" s="259"/>
      <c r="AO533" s="74"/>
    </row>
    <row r="534" s="72" customFormat="1" customHeight="1" spans="6:41">
      <c r="F534" s="74"/>
      <c r="G534" s="267" t="str">
        <f t="shared" si="14"/>
        <v/>
      </c>
      <c r="H534" s="74"/>
      <c r="I534" s="74"/>
      <c r="J534" s="74"/>
      <c r="K534" s="74"/>
      <c r="L534" s="74"/>
      <c r="P534" s="122"/>
      <c r="Q534" s="74"/>
      <c r="R534" s="74"/>
      <c r="S534" s="74"/>
      <c r="T534" s="74"/>
      <c r="AI534" s="259"/>
      <c r="AO534" s="74"/>
    </row>
    <row r="535" s="72" customFormat="1" customHeight="1" spans="6:41">
      <c r="F535" s="74"/>
      <c r="G535" s="267" t="str">
        <f t="shared" si="14"/>
        <v/>
      </c>
      <c r="H535" s="74"/>
      <c r="I535" s="74"/>
      <c r="J535" s="74"/>
      <c r="K535" s="74"/>
      <c r="L535" s="74"/>
      <c r="P535" s="122"/>
      <c r="Q535" s="74"/>
      <c r="R535" s="74"/>
      <c r="S535" s="74"/>
      <c r="T535" s="74"/>
      <c r="AI535" s="259"/>
      <c r="AO535" s="74"/>
    </row>
    <row r="536" s="72" customFormat="1" customHeight="1" spans="6:41">
      <c r="F536" s="74"/>
      <c r="G536" s="267" t="str">
        <f t="shared" si="14"/>
        <v/>
      </c>
      <c r="H536" s="74"/>
      <c r="I536" s="74"/>
      <c r="J536" s="74"/>
      <c r="K536" s="74"/>
      <c r="L536" s="74"/>
      <c r="P536" s="122"/>
      <c r="Q536" s="74"/>
      <c r="R536" s="74"/>
      <c r="S536" s="74"/>
      <c r="T536" s="74"/>
      <c r="AI536" s="259"/>
      <c r="AO536" s="74"/>
    </row>
    <row r="537" s="72" customFormat="1" customHeight="1" spans="6:41">
      <c r="F537" s="74"/>
      <c r="G537" s="267" t="str">
        <f t="shared" si="14"/>
        <v/>
      </c>
      <c r="H537" s="74"/>
      <c r="I537" s="74"/>
      <c r="J537" s="74"/>
      <c r="K537" s="74"/>
      <c r="L537" s="74"/>
      <c r="P537" s="122"/>
      <c r="Q537" s="74"/>
      <c r="R537" s="74"/>
      <c r="S537" s="74"/>
      <c r="T537" s="74"/>
      <c r="AI537" s="259"/>
      <c r="AO537" s="74"/>
    </row>
    <row r="538" s="72" customFormat="1" customHeight="1" spans="6:41">
      <c r="F538" s="74"/>
      <c r="G538" s="267" t="str">
        <f t="shared" si="14"/>
        <v/>
      </c>
      <c r="H538" s="74"/>
      <c r="I538" s="74"/>
      <c r="J538" s="74"/>
      <c r="K538" s="74"/>
      <c r="L538" s="74"/>
      <c r="P538" s="122"/>
      <c r="Q538" s="74"/>
      <c r="R538" s="74"/>
      <c r="S538" s="74"/>
      <c r="T538" s="74"/>
      <c r="AI538" s="259"/>
      <c r="AO538" s="74"/>
    </row>
    <row r="539" s="72" customFormat="1" customHeight="1" spans="6:41">
      <c r="F539" s="74"/>
      <c r="G539" s="267" t="str">
        <f t="shared" si="14"/>
        <v/>
      </c>
      <c r="H539" s="74"/>
      <c r="I539" s="74"/>
      <c r="J539" s="74"/>
      <c r="K539" s="74"/>
      <c r="L539" s="74"/>
      <c r="P539" s="122"/>
      <c r="Q539" s="74"/>
      <c r="R539" s="74"/>
      <c r="S539" s="74"/>
      <c r="T539" s="74"/>
      <c r="AI539" s="259"/>
      <c r="AO539" s="74"/>
    </row>
    <row r="540" s="72" customFormat="1" customHeight="1" spans="6:41">
      <c r="F540" s="74"/>
      <c r="G540" s="267" t="str">
        <f t="shared" si="14"/>
        <v/>
      </c>
      <c r="H540" s="74"/>
      <c r="I540" s="74"/>
      <c r="J540" s="74"/>
      <c r="K540" s="74"/>
      <c r="L540" s="74"/>
      <c r="P540" s="122"/>
      <c r="Q540" s="74"/>
      <c r="R540" s="74"/>
      <c r="S540" s="74"/>
      <c r="T540" s="74"/>
      <c r="AI540" s="259"/>
      <c r="AO540" s="74"/>
    </row>
    <row r="541" s="72" customFormat="1" customHeight="1" spans="6:41">
      <c r="F541" s="74"/>
      <c r="G541" s="267" t="str">
        <f t="shared" si="14"/>
        <v/>
      </c>
      <c r="H541" s="74"/>
      <c r="I541" s="74"/>
      <c r="J541" s="74"/>
      <c r="K541" s="74"/>
      <c r="L541" s="74"/>
      <c r="P541" s="122"/>
      <c r="Q541" s="74"/>
      <c r="R541" s="74"/>
      <c r="S541" s="74"/>
      <c r="T541" s="74"/>
      <c r="AI541" s="259"/>
      <c r="AO541" s="74"/>
    </row>
    <row r="542" s="72" customFormat="1" customHeight="1" spans="6:41">
      <c r="F542" s="74"/>
      <c r="G542" s="267" t="str">
        <f t="shared" si="14"/>
        <v/>
      </c>
      <c r="H542" s="74"/>
      <c r="I542" s="74"/>
      <c r="J542" s="74"/>
      <c r="K542" s="74"/>
      <c r="L542" s="74"/>
      <c r="P542" s="122"/>
      <c r="Q542" s="74"/>
      <c r="R542" s="74"/>
      <c r="S542" s="74"/>
      <c r="T542" s="74"/>
      <c r="AI542" s="259"/>
      <c r="AO542" s="74"/>
    </row>
    <row r="543" s="72" customFormat="1" customHeight="1" spans="6:41">
      <c r="F543" s="74"/>
      <c r="G543" s="267" t="str">
        <f t="shared" si="14"/>
        <v/>
      </c>
      <c r="H543" s="74"/>
      <c r="I543" s="74"/>
      <c r="J543" s="74"/>
      <c r="K543" s="74"/>
      <c r="L543" s="74"/>
      <c r="P543" s="122"/>
      <c r="Q543" s="74"/>
      <c r="R543" s="74"/>
      <c r="S543" s="74"/>
      <c r="T543" s="74"/>
      <c r="AI543" s="259"/>
      <c r="AO543" s="74"/>
    </row>
    <row r="544" s="72" customFormat="1" customHeight="1" spans="6:41">
      <c r="F544" s="74"/>
      <c r="G544" s="267" t="str">
        <f t="shared" si="14"/>
        <v/>
      </c>
      <c r="H544" s="74"/>
      <c r="I544" s="74"/>
      <c r="J544" s="74"/>
      <c r="K544" s="74"/>
      <c r="L544" s="74"/>
      <c r="P544" s="122"/>
      <c r="Q544" s="74"/>
      <c r="R544" s="74"/>
      <c r="S544" s="74"/>
      <c r="T544" s="74"/>
      <c r="AI544" s="259"/>
      <c r="AO544" s="74"/>
    </row>
    <row r="545" s="72" customFormat="1" customHeight="1" spans="6:41">
      <c r="F545" s="74"/>
      <c r="G545" s="267" t="str">
        <f t="shared" si="14"/>
        <v/>
      </c>
      <c r="H545" s="74"/>
      <c r="I545" s="74"/>
      <c r="J545" s="74"/>
      <c r="K545" s="74"/>
      <c r="L545" s="74"/>
      <c r="P545" s="122"/>
      <c r="Q545" s="74"/>
      <c r="R545" s="74"/>
      <c r="S545" s="74"/>
      <c r="T545" s="74"/>
      <c r="AI545" s="259"/>
      <c r="AO545" s="74"/>
    </row>
    <row r="546" s="72" customFormat="1" customHeight="1" spans="6:41">
      <c r="F546" s="74"/>
      <c r="G546" s="267" t="str">
        <f t="shared" si="14"/>
        <v/>
      </c>
      <c r="H546" s="74"/>
      <c r="I546" s="74"/>
      <c r="J546" s="74"/>
      <c r="K546" s="74"/>
      <c r="L546" s="74"/>
      <c r="P546" s="122"/>
      <c r="Q546" s="74"/>
      <c r="R546" s="74"/>
      <c r="S546" s="74"/>
      <c r="T546" s="74"/>
      <c r="AI546" s="259"/>
      <c r="AO546" s="74"/>
    </row>
    <row r="547" s="72" customFormat="1" customHeight="1" spans="6:41">
      <c r="F547" s="74"/>
      <c r="G547" s="267" t="str">
        <f t="shared" si="14"/>
        <v/>
      </c>
      <c r="H547" s="74"/>
      <c r="I547" s="74"/>
      <c r="J547" s="74"/>
      <c r="K547" s="74"/>
      <c r="L547" s="74"/>
      <c r="P547" s="122"/>
      <c r="Q547" s="74"/>
      <c r="R547" s="74"/>
      <c r="S547" s="74"/>
      <c r="T547" s="74"/>
      <c r="AI547" s="259"/>
      <c r="AO547" s="74"/>
    </row>
    <row r="548" s="72" customFormat="1" customHeight="1" spans="6:41">
      <c r="F548" s="74"/>
      <c r="G548" s="267" t="str">
        <f t="shared" si="14"/>
        <v/>
      </c>
      <c r="H548" s="74"/>
      <c r="I548" s="74"/>
      <c r="J548" s="74"/>
      <c r="K548" s="74"/>
      <c r="L548" s="74"/>
      <c r="P548" s="122"/>
      <c r="Q548" s="74"/>
      <c r="R548" s="74"/>
      <c r="S548" s="74"/>
      <c r="T548" s="74"/>
      <c r="AI548" s="259"/>
      <c r="AO548" s="74"/>
    </row>
    <row r="549" s="72" customFormat="1" customHeight="1" spans="6:41">
      <c r="F549" s="74"/>
      <c r="G549" s="267" t="str">
        <f t="shared" si="14"/>
        <v/>
      </c>
      <c r="H549" s="74"/>
      <c r="I549" s="74"/>
      <c r="J549" s="74"/>
      <c r="K549" s="74"/>
      <c r="L549" s="74"/>
      <c r="P549" s="122"/>
      <c r="Q549" s="74"/>
      <c r="R549" s="74"/>
      <c r="S549" s="74"/>
      <c r="T549" s="74"/>
      <c r="AI549" s="259"/>
      <c r="AO549" s="74"/>
    </row>
    <row r="550" s="72" customFormat="1" customHeight="1" spans="6:41">
      <c r="F550" s="74"/>
      <c r="G550" s="267" t="str">
        <f t="shared" si="14"/>
        <v/>
      </c>
      <c r="H550" s="74"/>
      <c r="I550" s="74"/>
      <c r="J550" s="74"/>
      <c r="K550" s="74"/>
      <c r="L550" s="74"/>
      <c r="P550" s="122"/>
      <c r="Q550" s="74"/>
      <c r="R550" s="74"/>
      <c r="S550" s="74"/>
      <c r="T550" s="74"/>
      <c r="AI550" s="259"/>
      <c r="AO550" s="74"/>
    </row>
    <row r="551" s="72" customFormat="1" customHeight="1" spans="6:41">
      <c r="F551" s="74"/>
      <c r="G551" s="267" t="str">
        <f t="shared" si="14"/>
        <v/>
      </c>
      <c r="H551" s="74"/>
      <c r="I551" s="74"/>
      <c r="J551" s="74"/>
      <c r="K551" s="74"/>
      <c r="L551" s="74"/>
      <c r="P551" s="122"/>
      <c r="Q551" s="74"/>
      <c r="R551" s="74"/>
      <c r="S551" s="74"/>
      <c r="T551" s="74"/>
      <c r="AI551" s="259"/>
      <c r="AO551" s="74"/>
    </row>
    <row r="552" s="72" customFormat="1" customHeight="1" spans="6:41">
      <c r="F552" s="74"/>
      <c r="G552" s="267" t="str">
        <f t="shared" si="14"/>
        <v/>
      </c>
      <c r="H552" s="74"/>
      <c r="I552" s="74"/>
      <c r="J552" s="74"/>
      <c r="K552" s="74"/>
      <c r="L552" s="74"/>
      <c r="P552" s="122"/>
      <c r="Q552" s="74"/>
      <c r="R552" s="74"/>
      <c r="S552" s="74"/>
      <c r="T552" s="74"/>
      <c r="AI552" s="259"/>
      <c r="AO552" s="74"/>
    </row>
    <row r="553" s="72" customFormat="1" customHeight="1" spans="6:41">
      <c r="F553" s="74"/>
      <c r="G553" s="267" t="str">
        <f t="shared" si="14"/>
        <v/>
      </c>
      <c r="H553" s="74"/>
      <c r="I553" s="74"/>
      <c r="J553" s="74"/>
      <c r="K553" s="74"/>
      <c r="L553" s="74"/>
      <c r="P553" s="122"/>
      <c r="Q553" s="74"/>
      <c r="R553" s="74"/>
      <c r="S553" s="74"/>
      <c r="T553" s="74"/>
      <c r="AI553" s="259"/>
      <c r="AO553" s="74"/>
    </row>
    <row r="554" s="72" customFormat="1" customHeight="1" spans="6:41">
      <c r="F554" s="74"/>
      <c r="G554" s="267" t="str">
        <f t="shared" si="14"/>
        <v/>
      </c>
      <c r="H554" s="74"/>
      <c r="I554" s="74"/>
      <c r="J554" s="74"/>
      <c r="K554" s="74"/>
      <c r="L554" s="74"/>
      <c r="P554" s="122"/>
      <c r="Q554" s="74"/>
      <c r="R554" s="74"/>
      <c r="S554" s="74"/>
      <c r="T554" s="74"/>
      <c r="AI554" s="259"/>
      <c r="AO554" s="74"/>
    </row>
    <row r="555" s="72" customFormat="1" customHeight="1" spans="6:41">
      <c r="F555" s="74"/>
      <c r="G555" s="267" t="str">
        <f t="shared" si="14"/>
        <v/>
      </c>
      <c r="H555" s="74"/>
      <c r="I555" s="74"/>
      <c r="J555" s="74"/>
      <c r="K555" s="74"/>
      <c r="L555" s="74"/>
      <c r="P555" s="122"/>
      <c r="Q555" s="74"/>
      <c r="R555" s="74"/>
      <c r="S555" s="74"/>
      <c r="T555" s="74"/>
      <c r="AI555" s="259"/>
      <c r="AO555" s="74"/>
    </row>
    <row r="556" s="72" customFormat="1" customHeight="1" spans="6:41">
      <c r="F556" s="74"/>
      <c r="G556" s="267" t="str">
        <f t="shared" si="14"/>
        <v/>
      </c>
      <c r="H556" s="74"/>
      <c r="I556" s="74"/>
      <c r="J556" s="74"/>
      <c r="K556" s="74"/>
      <c r="L556" s="74"/>
      <c r="P556" s="122"/>
      <c r="Q556" s="74"/>
      <c r="R556" s="74"/>
      <c r="S556" s="74"/>
      <c r="T556" s="74"/>
      <c r="AI556" s="259"/>
      <c r="AO556" s="74"/>
    </row>
    <row r="557" s="72" customFormat="1" customHeight="1" spans="6:41">
      <c r="F557" s="74"/>
      <c r="G557" s="267" t="str">
        <f t="shared" si="14"/>
        <v/>
      </c>
      <c r="H557" s="74"/>
      <c r="I557" s="74"/>
      <c r="J557" s="74"/>
      <c r="K557" s="74"/>
      <c r="L557" s="74"/>
      <c r="P557" s="122"/>
      <c r="Q557" s="74"/>
      <c r="R557" s="74"/>
      <c r="S557" s="74"/>
      <c r="T557" s="74"/>
      <c r="AI557" s="259"/>
      <c r="AO557" s="74"/>
    </row>
    <row r="558" s="72" customFormat="1" customHeight="1" spans="6:41">
      <c r="F558" s="74"/>
      <c r="G558" s="267" t="str">
        <f t="shared" si="14"/>
        <v/>
      </c>
      <c r="H558" s="74"/>
      <c r="I558" s="74"/>
      <c r="J558" s="74"/>
      <c r="K558" s="74"/>
      <c r="L558" s="74"/>
      <c r="P558" s="122"/>
      <c r="Q558" s="74"/>
      <c r="R558" s="74"/>
      <c r="S558" s="74"/>
      <c r="T558" s="74"/>
      <c r="AI558" s="259"/>
      <c r="AO558" s="74"/>
    </row>
    <row r="559" s="72" customFormat="1" customHeight="1" spans="6:41">
      <c r="F559" s="74"/>
      <c r="G559" s="267" t="str">
        <f t="shared" si="14"/>
        <v/>
      </c>
      <c r="H559" s="74"/>
      <c r="I559" s="74"/>
      <c r="J559" s="74"/>
      <c r="K559" s="74"/>
      <c r="L559" s="74"/>
      <c r="P559" s="122"/>
      <c r="Q559" s="74"/>
      <c r="R559" s="74"/>
      <c r="S559" s="74"/>
      <c r="T559" s="74"/>
      <c r="AI559" s="259"/>
      <c r="AO559" s="74"/>
    </row>
    <row r="560" s="72" customFormat="1" customHeight="1" spans="6:41">
      <c r="F560" s="74"/>
      <c r="G560" s="267" t="str">
        <f t="shared" si="14"/>
        <v/>
      </c>
      <c r="H560" s="74"/>
      <c r="I560" s="74"/>
      <c r="J560" s="74"/>
      <c r="K560" s="74"/>
      <c r="L560" s="74"/>
      <c r="P560" s="122"/>
      <c r="Q560" s="74"/>
      <c r="R560" s="74"/>
      <c r="S560" s="74"/>
      <c r="T560" s="74"/>
      <c r="AI560" s="259"/>
      <c r="AO560" s="74"/>
    </row>
    <row r="561" s="72" customFormat="1" customHeight="1" spans="6:41">
      <c r="F561" s="74"/>
      <c r="G561" s="267" t="str">
        <f t="shared" si="14"/>
        <v/>
      </c>
      <c r="H561" s="74"/>
      <c r="I561" s="74"/>
      <c r="J561" s="74"/>
      <c r="K561" s="74"/>
      <c r="L561" s="74"/>
      <c r="P561" s="122"/>
      <c r="Q561" s="74"/>
      <c r="R561" s="74"/>
      <c r="S561" s="74"/>
      <c r="T561" s="74"/>
      <c r="AI561" s="259"/>
      <c r="AO561" s="74"/>
    </row>
    <row r="562" s="72" customFormat="1" customHeight="1" spans="6:41">
      <c r="F562" s="74"/>
      <c r="G562" s="267" t="str">
        <f t="shared" si="14"/>
        <v/>
      </c>
      <c r="H562" s="74"/>
      <c r="I562" s="74"/>
      <c r="J562" s="74"/>
      <c r="K562" s="74"/>
      <c r="L562" s="74"/>
      <c r="P562" s="122"/>
      <c r="Q562" s="74"/>
      <c r="R562" s="74"/>
      <c r="S562" s="74"/>
      <c r="T562" s="74"/>
      <c r="AI562" s="259"/>
      <c r="AO562" s="74"/>
    </row>
    <row r="563" s="72" customFormat="1" customHeight="1" spans="6:41">
      <c r="F563" s="74"/>
      <c r="G563" s="267" t="str">
        <f t="shared" si="14"/>
        <v/>
      </c>
      <c r="H563" s="74"/>
      <c r="I563" s="74"/>
      <c r="J563" s="74"/>
      <c r="K563" s="74"/>
      <c r="L563" s="74"/>
      <c r="P563" s="122"/>
      <c r="Q563" s="74"/>
      <c r="R563" s="74"/>
      <c r="S563" s="74"/>
      <c r="T563" s="74"/>
      <c r="AI563" s="259"/>
      <c r="AO563" s="74"/>
    </row>
    <row r="564" s="72" customFormat="1" customHeight="1" spans="6:41">
      <c r="F564" s="74"/>
      <c r="G564" s="267" t="str">
        <f t="shared" si="14"/>
        <v/>
      </c>
      <c r="H564" s="74"/>
      <c r="I564" s="74"/>
      <c r="J564" s="74"/>
      <c r="K564" s="74"/>
      <c r="L564" s="74"/>
      <c r="P564" s="122"/>
      <c r="Q564" s="74"/>
      <c r="R564" s="74"/>
      <c r="S564" s="74"/>
      <c r="T564" s="74"/>
      <c r="AI564" s="259"/>
      <c r="AO564" s="74"/>
    </row>
    <row r="565" s="72" customFormat="1" customHeight="1" spans="6:41">
      <c r="F565" s="74"/>
      <c r="G565" s="267" t="str">
        <f t="shared" si="14"/>
        <v/>
      </c>
      <c r="H565" s="74"/>
      <c r="I565" s="74"/>
      <c r="J565" s="74"/>
      <c r="K565" s="74"/>
      <c r="L565" s="74"/>
      <c r="P565" s="122"/>
      <c r="Q565" s="74"/>
      <c r="R565" s="74"/>
      <c r="S565" s="74"/>
      <c r="T565" s="74"/>
      <c r="AI565" s="259"/>
      <c r="AO565" s="74"/>
    </row>
    <row r="566" s="72" customFormat="1" customHeight="1" spans="6:41">
      <c r="F566" s="74"/>
      <c r="G566" s="267" t="str">
        <f t="shared" si="14"/>
        <v/>
      </c>
      <c r="H566" s="74"/>
      <c r="I566" s="74"/>
      <c r="J566" s="74"/>
      <c r="K566" s="74"/>
      <c r="L566" s="74"/>
      <c r="P566" s="122"/>
      <c r="Q566" s="74"/>
      <c r="R566" s="74"/>
      <c r="S566" s="74"/>
      <c r="T566" s="74"/>
      <c r="AI566" s="259"/>
      <c r="AO566" s="74"/>
    </row>
    <row r="567" s="72" customFormat="1" customHeight="1" spans="6:41">
      <c r="F567" s="74"/>
      <c r="G567" s="267" t="str">
        <f t="shared" si="14"/>
        <v/>
      </c>
      <c r="H567" s="74"/>
      <c r="I567" s="74"/>
      <c r="J567" s="74"/>
      <c r="K567" s="74"/>
      <c r="L567" s="74"/>
      <c r="P567" s="122"/>
      <c r="Q567" s="74"/>
      <c r="R567" s="74"/>
      <c r="S567" s="74"/>
      <c r="T567" s="74"/>
      <c r="AI567" s="259"/>
      <c r="AO567" s="74"/>
    </row>
    <row r="568" s="72" customFormat="1" customHeight="1" spans="6:41">
      <c r="F568" s="74"/>
      <c r="G568" s="267" t="str">
        <f t="shared" si="14"/>
        <v/>
      </c>
      <c r="H568" s="74"/>
      <c r="I568" s="74"/>
      <c r="J568" s="74"/>
      <c r="K568" s="74"/>
      <c r="L568" s="74"/>
      <c r="P568" s="122"/>
      <c r="Q568" s="74"/>
      <c r="R568" s="74"/>
      <c r="S568" s="74"/>
      <c r="T568" s="74"/>
      <c r="AI568" s="259"/>
      <c r="AO568" s="74"/>
    </row>
    <row r="569" s="72" customFormat="1" customHeight="1" spans="6:41">
      <c r="F569" s="74"/>
      <c r="G569" s="267" t="str">
        <f t="shared" si="14"/>
        <v/>
      </c>
      <c r="H569" s="74"/>
      <c r="I569" s="74"/>
      <c r="J569" s="74"/>
      <c r="K569" s="74"/>
      <c r="L569" s="74"/>
      <c r="P569" s="122"/>
      <c r="Q569" s="74"/>
      <c r="R569" s="74"/>
      <c r="S569" s="74"/>
      <c r="T569" s="74"/>
      <c r="AI569" s="259"/>
      <c r="AO569" s="74"/>
    </row>
    <row r="570" s="72" customFormat="1" customHeight="1" spans="6:41">
      <c r="F570" s="74"/>
      <c r="G570" s="267" t="str">
        <f t="shared" si="14"/>
        <v/>
      </c>
      <c r="H570" s="74"/>
      <c r="I570" s="74"/>
      <c r="J570" s="74"/>
      <c r="K570" s="74"/>
      <c r="L570" s="74"/>
      <c r="P570" s="122"/>
      <c r="Q570" s="74"/>
      <c r="R570" s="74"/>
      <c r="S570" s="74"/>
      <c r="T570" s="74"/>
      <c r="AI570" s="259"/>
      <c r="AO570" s="74"/>
    </row>
    <row r="571" s="72" customFormat="1" customHeight="1" spans="6:41">
      <c r="F571" s="74"/>
      <c r="G571" s="267" t="str">
        <f t="shared" si="14"/>
        <v/>
      </c>
      <c r="H571" s="74"/>
      <c r="I571" s="74"/>
      <c r="J571" s="74"/>
      <c r="K571" s="74"/>
      <c r="L571" s="74"/>
      <c r="P571" s="122"/>
      <c r="Q571" s="74"/>
      <c r="R571" s="74"/>
      <c r="S571" s="74"/>
      <c r="T571" s="74"/>
      <c r="AI571" s="259"/>
      <c r="AO571" s="74"/>
    </row>
    <row r="572" s="72" customFormat="1" customHeight="1" spans="6:41">
      <c r="F572" s="74"/>
      <c r="G572" s="267" t="str">
        <f t="shared" si="14"/>
        <v/>
      </c>
      <c r="H572" s="74"/>
      <c r="I572" s="74"/>
      <c r="J572" s="74"/>
      <c r="K572" s="74"/>
      <c r="L572" s="74"/>
      <c r="P572" s="122"/>
      <c r="Q572" s="74"/>
      <c r="R572" s="74"/>
      <c r="S572" s="74"/>
      <c r="T572" s="74"/>
      <c r="AI572" s="259"/>
      <c r="AO572" s="74"/>
    </row>
    <row r="573" s="72" customFormat="1" customHeight="1" spans="6:41">
      <c r="F573" s="74"/>
      <c r="G573" s="267" t="str">
        <f t="shared" si="14"/>
        <v/>
      </c>
      <c r="H573" s="74"/>
      <c r="I573" s="74"/>
      <c r="J573" s="74"/>
      <c r="K573" s="74"/>
      <c r="L573" s="74"/>
      <c r="P573" s="122"/>
      <c r="Q573" s="74"/>
      <c r="R573" s="74"/>
      <c r="S573" s="74"/>
      <c r="T573" s="74"/>
      <c r="AI573" s="259"/>
      <c r="AO573" s="74"/>
    </row>
    <row r="574" s="72" customFormat="1" customHeight="1" spans="6:41">
      <c r="F574" s="74"/>
      <c r="G574" s="267" t="str">
        <f t="shared" si="14"/>
        <v/>
      </c>
      <c r="H574" s="74"/>
      <c r="I574" s="74"/>
      <c r="J574" s="74"/>
      <c r="K574" s="74"/>
      <c r="L574" s="74"/>
      <c r="P574" s="122"/>
      <c r="Q574" s="74"/>
      <c r="R574" s="74"/>
      <c r="S574" s="74"/>
      <c r="T574" s="74"/>
      <c r="AI574" s="259"/>
      <c r="AO574" s="74"/>
    </row>
    <row r="575" s="72" customFormat="1" customHeight="1" spans="6:41">
      <c r="F575" s="74"/>
      <c r="G575" s="267" t="str">
        <f t="shared" si="14"/>
        <v/>
      </c>
      <c r="H575" s="74"/>
      <c r="I575" s="74"/>
      <c r="J575" s="74"/>
      <c r="K575" s="74"/>
      <c r="L575" s="74"/>
      <c r="P575" s="122"/>
      <c r="Q575" s="74"/>
      <c r="R575" s="74"/>
      <c r="S575" s="74"/>
      <c r="T575" s="74"/>
      <c r="AI575" s="259"/>
      <c r="AO575" s="74"/>
    </row>
    <row r="576" s="72" customFormat="1" customHeight="1" spans="6:41">
      <c r="F576" s="74"/>
      <c r="G576" s="267" t="str">
        <f t="shared" si="14"/>
        <v/>
      </c>
      <c r="H576" s="74"/>
      <c r="I576" s="74"/>
      <c r="J576" s="74"/>
      <c r="K576" s="74"/>
      <c r="L576" s="74"/>
      <c r="P576" s="122"/>
      <c r="Q576" s="74"/>
      <c r="R576" s="74"/>
      <c r="S576" s="74"/>
      <c r="T576" s="74"/>
      <c r="AI576" s="259"/>
      <c r="AO576" s="74"/>
    </row>
    <row r="577" s="72" customFormat="1" customHeight="1" spans="6:41">
      <c r="F577" s="74"/>
      <c r="G577" s="267" t="str">
        <f t="shared" si="14"/>
        <v/>
      </c>
      <c r="H577" s="74"/>
      <c r="I577" s="74"/>
      <c r="J577" s="74"/>
      <c r="K577" s="74"/>
      <c r="L577" s="74"/>
      <c r="P577" s="122"/>
      <c r="Q577" s="74"/>
      <c r="R577" s="74"/>
      <c r="S577" s="74"/>
      <c r="T577" s="74"/>
      <c r="AI577" s="259"/>
      <c r="AO577" s="74"/>
    </row>
    <row r="578" s="72" customFormat="1" customHeight="1" spans="6:41">
      <c r="F578" s="74"/>
      <c r="G578" s="267" t="str">
        <f t="shared" ref="G578:G641" si="15">IF(H578="","",IF(H578=I578,H578,_xlfn.CONCAT(H578,"-",I578)))</f>
        <v/>
      </c>
      <c r="H578" s="74"/>
      <c r="I578" s="74"/>
      <c r="J578" s="74"/>
      <c r="K578" s="74"/>
      <c r="L578" s="74"/>
      <c r="P578" s="122"/>
      <c r="Q578" s="74"/>
      <c r="R578" s="74"/>
      <c r="S578" s="74"/>
      <c r="T578" s="74"/>
      <c r="AI578" s="259"/>
      <c r="AO578" s="74"/>
    </row>
    <row r="579" s="72" customFormat="1" customHeight="1" spans="6:41">
      <c r="F579" s="74"/>
      <c r="G579" s="267" t="str">
        <f t="shared" si="15"/>
        <v/>
      </c>
      <c r="H579" s="74"/>
      <c r="I579" s="74"/>
      <c r="J579" s="74"/>
      <c r="K579" s="74"/>
      <c r="L579" s="74"/>
      <c r="P579" s="122"/>
      <c r="Q579" s="74"/>
      <c r="R579" s="74"/>
      <c r="S579" s="74"/>
      <c r="T579" s="74"/>
      <c r="AI579" s="259"/>
      <c r="AO579" s="74"/>
    </row>
    <row r="580" s="72" customFormat="1" customHeight="1" spans="6:41">
      <c r="F580" s="74"/>
      <c r="G580" s="267" t="str">
        <f t="shared" si="15"/>
        <v/>
      </c>
      <c r="H580" s="74"/>
      <c r="I580" s="74"/>
      <c r="J580" s="74"/>
      <c r="K580" s="74"/>
      <c r="L580" s="74"/>
      <c r="P580" s="122"/>
      <c r="Q580" s="74"/>
      <c r="R580" s="74"/>
      <c r="S580" s="74"/>
      <c r="T580" s="74"/>
      <c r="AI580" s="259"/>
      <c r="AO580" s="74"/>
    </row>
    <row r="581" s="72" customFormat="1" customHeight="1" spans="6:41">
      <c r="F581" s="74"/>
      <c r="G581" s="267" t="str">
        <f t="shared" si="15"/>
        <v/>
      </c>
      <c r="H581" s="74"/>
      <c r="I581" s="74"/>
      <c r="J581" s="74"/>
      <c r="K581" s="74"/>
      <c r="L581" s="74"/>
      <c r="P581" s="122"/>
      <c r="Q581" s="74"/>
      <c r="R581" s="74"/>
      <c r="S581" s="74"/>
      <c r="T581" s="74"/>
      <c r="AI581" s="259"/>
      <c r="AO581" s="74"/>
    </row>
    <row r="582" s="72" customFormat="1" customHeight="1" spans="6:41">
      <c r="F582" s="74"/>
      <c r="G582" s="267" t="str">
        <f t="shared" si="15"/>
        <v/>
      </c>
      <c r="H582" s="74"/>
      <c r="I582" s="74"/>
      <c r="J582" s="74"/>
      <c r="K582" s="74"/>
      <c r="L582" s="74"/>
      <c r="P582" s="122"/>
      <c r="Q582" s="74"/>
      <c r="R582" s="74"/>
      <c r="S582" s="74"/>
      <c r="T582" s="74"/>
      <c r="AI582" s="259"/>
      <c r="AO582" s="74"/>
    </row>
    <row r="583" s="72" customFormat="1" customHeight="1" spans="6:41">
      <c r="F583" s="74"/>
      <c r="G583" s="267" t="str">
        <f t="shared" si="15"/>
        <v/>
      </c>
      <c r="H583" s="74"/>
      <c r="I583" s="74"/>
      <c r="J583" s="74"/>
      <c r="K583" s="74"/>
      <c r="L583" s="74"/>
      <c r="P583" s="122"/>
      <c r="Q583" s="74"/>
      <c r="R583" s="74"/>
      <c r="S583" s="74"/>
      <c r="T583" s="74"/>
      <c r="AI583" s="259"/>
      <c r="AO583" s="74"/>
    </row>
    <row r="584" s="72" customFormat="1" customHeight="1" spans="6:41">
      <c r="F584" s="74"/>
      <c r="G584" s="267" t="str">
        <f t="shared" si="15"/>
        <v/>
      </c>
      <c r="H584" s="74"/>
      <c r="I584" s="74"/>
      <c r="J584" s="74"/>
      <c r="K584" s="74"/>
      <c r="L584" s="74"/>
      <c r="P584" s="122"/>
      <c r="Q584" s="74"/>
      <c r="R584" s="74"/>
      <c r="S584" s="74"/>
      <c r="T584" s="74"/>
      <c r="AI584" s="259"/>
      <c r="AO584" s="74"/>
    </row>
    <row r="585" s="72" customFormat="1" customHeight="1" spans="6:41">
      <c r="F585" s="74"/>
      <c r="G585" s="267" t="str">
        <f t="shared" si="15"/>
        <v/>
      </c>
      <c r="H585" s="74"/>
      <c r="I585" s="74"/>
      <c r="J585" s="74"/>
      <c r="K585" s="74"/>
      <c r="L585" s="74"/>
      <c r="P585" s="122"/>
      <c r="Q585" s="74"/>
      <c r="R585" s="74"/>
      <c r="S585" s="74"/>
      <c r="T585" s="74"/>
      <c r="AI585" s="259"/>
      <c r="AO585" s="74"/>
    </row>
    <row r="586" s="72" customFormat="1" customHeight="1" spans="6:41">
      <c r="F586" s="74"/>
      <c r="G586" s="267" t="str">
        <f t="shared" si="15"/>
        <v/>
      </c>
      <c r="H586" s="74"/>
      <c r="I586" s="74"/>
      <c r="J586" s="74"/>
      <c r="K586" s="74"/>
      <c r="L586" s="74"/>
      <c r="P586" s="122"/>
      <c r="Q586" s="74"/>
      <c r="R586" s="74"/>
      <c r="S586" s="74"/>
      <c r="T586" s="74"/>
      <c r="AI586" s="259"/>
      <c r="AO586" s="74"/>
    </row>
    <row r="587" s="72" customFormat="1" customHeight="1" spans="6:41">
      <c r="F587" s="74"/>
      <c r="G587" s="267" t="str">
        <f t="shared" si="15"/>
        <v/>
      </c>
      <c r="H587" s="74"/>
      <c r="I587" s="74"/>
      <c r="J587" s="74"/>
      <c r="K587" s="74"/>
      <c r="L587" s="74"/>
      <c r="P587" s="122"/>
      <c r="Q587" s="74"/>
      <c r="R587" s="74"/>
      <c r="S587" s="74"/>
      <c r="T587" s="74"/>
      <c r="AI587" s="259"/>
      <c r="AO587" s="74"/>
    </row>
    <row r="588" s="72" customFormat="1" customHeight="1" spans="6:41">
      <c r="F588" s="74"/>
      <c r="G588" s="267" t="str">
        <f t="shared" si="15"/>
        <v/>
      </c>
      <c r="H588" s="74"/>
      <c r="I588" s="74"/>
      <c r="J588" s="74"/>
      <c r="K588" s="74"/>
      <c r="L588" s="74"/>
      <c r="P588" s="122"/>
      <c r="Q588" s="74"/>
      <c r="R588" s="74"/>
      <c r="S588" s="74"/>
      <c r="T588" s="74"/>
      <c r="AI588" s="259"/>
      <c r="AO588" s="74"/>
    </row>
    <row r="589" s="72" customFormat="1" customHeight="1" spans="6:41">
      <c r="F589" s="74"/>
      <c r="G589" s="267" t="str">
        <f t="shared" si="15"/>
        <v/>
      </c>
      <c r="H589" s="74"/>
      <c r="I589" s="74"/>
      <c r="J589" s="74"/>
      <c r="K589" s="74"/>
      <c r="L589" s="74"/>
      <c r="P589" s="122"/>
      <c r="Q589" s="74"/>
      <c r="R589" s="74"/>
      <c r="S589" s="74"/>
      <c r="T589" s="74"/>
      <c r="AI589" s="259"/>
      <c r="AO589" s="74"/>
    </row>
    <row r="590" s="72" customFormat="1" customHeight="1" spans="6:41">
      <c r="F590" s="74"/>
      <c r="G590" s="267" t="str">
        <f t="shared" si="15"/>
        <v/>
      </c>
      <c r="H590" s="74"/>
      <c r="I590" s="74"/>
      <c r="J590" s="74"/>
      <c r="K590" s="74"/>
      <c r="L590" s="74"/>
      <c r="P590" s="122"/>
      <c r="Q590" s="74"/>
      <c r="R590" s="74"/>
      <c r="S590" s="74"/>
      <c r="T590" s="74"/>
      <c r="AI590" s="259"/>
      <c r="AO590" s="74"/>
    </row>
    <row r="591" s="72" customFormat="1" customHeight="1" spans="6:41">
      <c r="F591" s="74"/>
      <c r="G591" s="267" t="str">
        <f t="shared" si="15"/>
        <v/>
      </c>
      <c r="H591" s="74"/>
      <c r="I591" s="74"/>
      <c r="J591" s="74"/>
      <c r="K591" s="74"/>
      <c r="L591" s="74"/>
      <c r="P591" s="122"/>
      <c r="Q591" s="74"/>
      <c r="R591" s="74"/>
      <c r="S591" s="74"/>
      <c r="T591" s="74"/>
      <c r="AI591" s="259"/>
      <c r="AO591" s="74"/>
    </row>
    <row r="592" s="72" customFormat="1" customHeight="1" spans="6:41">
      <c r="F592" s="74"/>
      <c r="G592" s="267" t="str">
        <f t="shared" si="15"/>
        <v/>
      </c>
      <c r="H592" s="74"/>
      <c r="I592" s="74"/>
      <c r="J592" s="74"/>
      <c r="K592" s="74"/>
      <c r="L592" s="74"/>
      <c r="P592" s="122"/>
      <c r="Q592" s="74"/>
      <c r="R592" s="74"/>
      <c r="S592" s="74"/>
      <c r="T592" s="74"/>
      <c r="AI592" s="259"/>
      <c r="AO592" s="74"/>
    </row>
    <row r="593" s="72" customFormat="1" customHeight="1" spans="6:41">
      <c r="F593" s="74"/>
      <c r="G593" s="267" t="str">
        <f t="shared" si="15"/>
        <v/>
      </c>
      <c r="H593" s="74"/>
      <c r="I593" s="74"/>
      <c r="J593" s="74"/>
      <c r="K593" s="74"/>
      <c r="L593" s="74"/>
      <c r="P593" s="122"/>
      <c r="Q593" s="74"/>
      <c r="R593" s="74"/>
      <c r="S593" s="74"/>
      <c r="T593" s="74"/>
      <c r="AI593" s="259"/>
      <c r="AO593" s="74"/>
    </row>
    <row r="594" s="72" customFormat="1" customHeight="1" spans="6:41">
      <c r="F594" s="74"/>
      <c r="G594" s="267" t="str">
        <f t="shared" si="15"/>
        <v/>
      </c>
      <c r="H594" s="74"/>
      <c r="I594" s="74"/>
      <c r="J594" s="74"/>
      <c r="K594" s="74"/>
      <c r="L594" s="74"/>
      <c r="P594" s="122"/>
      <c r="Q594" s="74"/>
      <c r="R594" s="74"/>
      <c r="S594" s="74"/>
      <c r="T594" s="74"/>
      <c r="AI594" s="259"/>
      <c r="AO594" s="74"/>
    </row>
    <row r="595" s="72" customFormat="1" customHeight="1" spans="6:41">
      <c r="F595" s="74"/>
      <c r="G595" s="267" t="str">
        <f t="shared" si="15"/>
        <v/>
      </c>
      <c r="H595" s="74"/>
      <c r="I595" s="74"/>
      <c r="J595" s="74"/>
      <c r="K595" s="74"/>
      <c r="L595" s="74"/>
      <c r="P595" s="122"/>
      <c r="Q595" s="74"/>
      <c r="R595" s="74"/>
      <c r="S595" s="74"/>
      <c r="T595" s="74"/>
      <c r="AI595" s="259"/>
      <c r="AO595" s="74"/>
    </row>
    <row r="596" s="72" customFormat="1" customHeight="1" spans="6:41">
      <c r="F596" s="74"/>
      <c r="G596" s="267" t="str">
        <f t="shared" si="15"/>
        <v/>
      </c>
      <c r="H596" s="74"/>
      <c r="I596" s="74"/>
      <c r="J596" s="74"/>
      <c r="K596" s="74"/>
      <c r="L596" s="74"/>
      <c r="P596" s="122"/>
      <c r="Q596" s="74"/>
      <c r="R596" s="74"/>
      <c r="S596" s="74"/>
      <c r="T596" s="74"/>
      <c r="AI596" s="259"/>
      <c r="AO596" s="74"/>
    </row>
    <row r="597" s="72" customFormat="1" customHeight="1" spans="6:41">
      <c r="F597" s="74"/>
      <c r="G597" s="267" t="str">
        <f t="shared" si="15"/>
        <v/>
      </c>
      <c r="H597" s="74"/>
      <c r="I597" s="74"/>
      <c r="J597" s="74"/>
      <c r="K597" s="74"/>
      <c r="L597" s="74"/>
      <c r="P597" s="122"/>
      <c r="Q597" s="74"/>
      <c r="R597" s="74"/>
      <c r="S597" s="74"/>
      <c r="T597" s="74"/>
      <c r="AI597" s="259"/>
      <c r="AO597" s="74"/>
    </row>
    <row r="598" s="72" customFormat="1" customHeight="1" spans="6:41">
      <c r="F598" s="74"/>
      <c r="G598" s="267" t="str">
        <f t="shared" si="15"/>
        <v/>
      </c>
      <c r="H598" s="74"/>
      <c r="I598" s="74"/>
      <c r="J598" s="74"/>
      <c r="K598" s="74"/>
      <c r="L598" s="74"/>
      <c r="P598" s="122"/>
      <c r="Q598" s="74"/>
      <c r="R598" s="74"/>
      <c r="S598" s="74"/>
      <c r="T598" s="74"/>
      <c r="AI598" s="259"/>
      <c r="AO598" s="74"/>
    </row>
    <row r="599" s="72" customFormat="1" customHeight="1" spans="6:41">
      <c r="F599" s="74"/>
      <c r="G599" s="267" t="str">
        <f t="shared" si="15"/>
        <v/>
      </c>
      <c r="H599" s="74"/>
      <c r="I599" s="74"/>
      <c r="J599" s="74"/>
      <c r="K599" s="74"/>
      <c r="L599" s="74"/>
      <c r="P599" s="122"/>
      <c r="Q599" s="74"/>
      <c r="R599" s="74"/>
      <c r="S599" s="74"/>
      <c r="T599" s="74"/>
      <c r="AI599" s="259"/>
      <c r="AO599" s="74"/>
    </row>
    <row r="600" s="72" customFormat="1" customHeight="1" spans="6:41">
      <c r="F600" s="74"/>
      <c r="G600" s="267" t="str">
        <f t="shared" si="15"/>
        <v/>
      </c>
      <c r="H600" s="74"/>
      <c r="I600" s="74"/>
      <c r="J600" s="74"/>
      <c r="K600" s="74"/>
      <c r="L600" s="74"/>
      <c r="P600" s="122"/>
      <c r="Q600" s="74"/>
      <c r="R600" s="74"/>
      <c r="S600" s="74"/>
      <c r="T600" s="74"/>
      <c r="AI600" s="259"/>
      <c r="AO600" s="74"/>
    </row>
    <row r="601" s="72" customFormat="1" customHeight="1" spans="6:41">
      <c r="F601" s="74"/>
      <c r="G601" s="267" t="str">
        <f t="shared" si="15"/>
        <v/>
      </c>
      <c r="H601" s="74"/>
      <c r="I601" s="74"/>
      <c r="J601" s="74"/>
      <c r="K601" s="74"/>
      <c r="L601" s="74"/>
      <c r="P601" s="122"/>
      <c r="Q601" s="74"/>
      <c r="R601" s="74"/>
      <c r="S601" s="74"/>
      <c r="T601" s="74"/>
      <c r="AI601" s="259"/>
      <c r="AO601" s="74"/>
    </row>
    <row r="602" s="72" customFormat="1" customHeight="1" spans="6:41">
      <c r="F602" s="74"/>
      <c r="G602" s="267" t="str">
        <f t="shared" si="15"/>
        <v/>
      </c>
      <c r="H602" s="74"/>
      <c r="I602" s="74"/>
      <c r="J602" s="74"/>
      <c r="K602" s="74"/>
      <c r="L602" s="74"/>
      <c r="P602" s="122"/>
      <c r="Q602" s="74"/>
      <c r="R602" s="74"/>
      <c r="S602" s="74"/>
      <c r="T602" s="74"/>
      <c r="AI602" s="259"/>
      <c r="AO602" s="74"/>
    </row>
    <row r="603" s="72" customFormat="1" customHeight="1" spans="6:41">
      <c r="F603" s="74"/>
      <c r="G603" s="267" t="str">
        <f t="shared" si="15"/>
        <v/>
      </c>
      <c r="H603" s="74"/>
      <c r="I603" s="74"/>
      <c r="J603" s="74"/>
      <c r="K603" s="74"/>
      <c r="L603" s="74"/>
      <c r="P603" s="122"/>
      <c r="Q603" s="74"/>
      <c r="R603" s="74"/>
      <c r="S603" s="74"/>
      <c r="T603" s="74"/>
      <c r="AI603" s="259"/>
      <c r="AO603" s="74"/>
    </row>
    <row r="604" s="72" customFormat="1" customHeight="1" spans="6:41">
      <c r="F604" s="74"/>
      <c r="G604" s="267" t="str">
        <f t="shared" si="15"/>
        <v/>
      </c>
      <c r="H604" s="74"/>
      <c r="I604" s="74"/>
      <c r="J604" s="74"/>
      <c r="K604" s="74"/>
      <c r="L604" s="74"/>
      <c r="P604" s="122"/>
      <c r="Q604" s="74"/>
      <c r="R604" s="74"/>
      <c r="S604" s="74"/>
      <c r="T604" s="74"/>
      <c r="AI604" s="259"/>
      <c r="AO604" s="74"/>
    </row>
    <row r="605" s="72" customFormat="1" customHeight="1" spans="6:41">
      <c r="F605" s="74"/>
      <c r="G605" s="267" t="str">
        <f t="shared" si="15"/>
        <v/>
      </c>
      <c r="H605" s="74"/>
      <c r="I605" s="74"/>
      <c r="J605" s="74"/>
      <c r="K605" s="74"/>
      <c r="L605" s="74"/>
      <c r="P605" s="122"/>
      <c r="Q605" s="74"/>
      <c r="R605" s="74"/>
      <c r="S605" s="74"/>
      <c r="T605" s="74"/>
      <c r="AI605" s="259"/>
      <c r="AO605" s="74"/>
    </row>
    <row r="606" s="72" customFormat="1" customHeight="1" spans="6:41">
      <c r="F606" s="74"/>
      <c r="G606" s="267" t="str">
        <f t="shared" si="15"/>
        <v/>
      </c>
      <c r="H606" s="74"/>
      <c r="I606" s="74"/>
      <c r="J606" s="74"/>
      <c r="K606" s="74"/>
      <c r="L606" s="74"/>
      <c r="P606" s="122"/>
      <c r="Q606" s="74"/>
      <c r="R606" s="74"/>
      <c r="S606" s="74"/>
      <c r="T606" s="74"/>
      <c r="AI606" s="259"/>
      <c r="AO606" s="74"/>
    </row>
    <row r="607" s="72" customFormat="1" customHeight="1" spans="6:41">
      <c r="F607" s="74"/>
      <c r="G607" s="267" t="str">
        <f t="shared" si="15"/>
        <v/>
      </c>
      <c r="H607" s="74"/>
      <c r="I607" s="74"/>
      <c r="J607" s="74"/>
      <c r="K607" s="74"/>
      <c r="L607" s="74"/>
      <c r="P607" s="122"/>
      <c r="Q607" s="74"/>
      <c r="R607" s="74"/>
      <c r="S607" s="74"/>
      <c r="T607" s="74"/>
      <c r="AI607" s="259"/>
      <c r="AO607" s="74"/>
    </row>
    <row r="608" s="72" customFormat="1" customHeight="1" spans="6:41">
      <c r="F608" s="74"/>
      <c r="G608" s="267" t="str">
        <f t="shared" si="15"/>
        <v/>
      </c>
      <c r="H608" s="74"/>
      <c r="I608" s="74"/>
      <c r="J608" s="74"/>
      <c r="K608" s="74"/>
      <c r="L608" s="74"/>
      <c r="P608" s="122"/>
      <c r="Q608" s="74"/>
      <c r="R608" s="74"/>
      <c r="S608" s="74"/>
      <c r="T608" s="74"/>
      <c r="AI608" s="259"/>
      <c r="AO608" s="74"/>
    </row>
    <row r="609" s="72" customFormat="1" customHeight="1" spans="6:41">
      <c r="F609" s="74"/>
      <c r="G609" s="267" t="str">
        <f t="shared" si="15"/>
        <v/>
      </c>
      <c r="H609" s="74"/>
      <c r="I609" s="74"/>
      <c r="J609" s="74"/>
      <c r="K609" s="74"/>
      <c r="L609" s="74"/>
      <c r="P609" s="122"/>
      <c r="Q609" s="74"/>
      <c r="R609" s="74"/>
      <c r="S609" s="74"/>
      <c r="T609" s="74"/>
      <c r="AI609" s="259"/>
      <c r="AO609" s="74"/>
    </row>
    <row r="610" s="72" customFormat="1" customHeight="1" spans="6:41">
      <c r="F610" s="74"/>
      <c r="G610" s="267" t="str">
        <f t="shared" si="15"/>
        <v/>
      </c>
      <c r="H610" s="74"/>
      <c r="I610" s="74"/>
      <c r="J610" s="74"/>
      <c r="K610" s="74"/>
      <c r="L610" s="74"/>
      <c r="P610" s="122"/>
      <c r="Q610" s="74"/>
      <c r="R610" s="74"/>
      <c r="S610" s="74"/>
      <c r="T610" s="74"/>
      <c r="AI610" s="259"/>
      <c r="AO610" s="74"/>
    </row>
    <row r="611" s="72" customFormat="1" customHeight="1" spans="6:41">
      <c r="F611" s="74"/>
      <c r="G611" s="267" t="str">
        <f t="shared" si="15"/>
        <v/>
      </c>
      <c r="H611" s="74"/>
      <c r="I611" s="74"/>
      <c r="J611" s="74"/>
      <c r="K611" s="74"/>
      <c r="L611" s="74"/>
      <c r="P611" s="122"/>
      <c r="Q611" s="74"/>
      <c r="R611" s="74"/>
      <c r="S611" s="74"/>
      <c r="T611" s="74"/>
      <c r="AI611" s="259"/>
      <c r="AO611" s="74"/>
    </row>
    <row r="612" s="72" customFormat="1" customHeight="1" spans="6:41">
      <c r="F612" s="74"/>
      <c r="G612" s="267" t="str">
        <f t="shared" si="15"/>
        <v/>
      </c>
      <c r="H612" s="74"/>
      <c r="I612" s="74"/>
      <c r="J612" s="74"/>
      <c r="K612" s="74"/>
      <c r="L612" s="74"/>
      <c r="P612" s="122"/>
      <c r="Q612" s="74"/>
      <c r="R612" s="74"/>
      <c r="S612" s="74"/>
      <c r="T612" s="74"/>
      <c r="AI612" s="259"/>
      <c r="AO612" s="74"/>
    </row>
    <row r="613" s="72" customFormat="1" customHeight="1" spans="6:41">
      <c r="F613" s="74"/>
      <c r="G613" s="267" t="str">
        <f t="shared" si="15"/>
        <v/>
      </c>
      <c r="H613" s="74"/>
      <c r="I613" s="74"/>
      <c r="J613" s="74"/>
      <c r="K613" s="74"/>
      <c r="L613" s="74"/>
      <c r="P613" s="122"/>
      <c r="Q613" s="74"/>
      <c r="R613" s="74"/>
      <c r="S613" s="74"/>
      <c r="T613" s="74"/>
      <c r="AI613" s="259"/>
      <c r="AO613" s="74"/>
    </row>
    <row r="614" s="72" customFormat="1" customHeight="1" spans="6:41">
      <c r="F614" s="74"/>
      <c r="G614" s="267" t="str">
        <f t="shared" si="15"/>
        <v/>
      </c>
      <c r="H614" s="74"/>
      <c r="I614" s="74"/>
      <c r="J614" s="74"/>
      <c r="K614" s="74"/>
      <c r="L614" s="74"/>
      <c r="P614" s="122"/>
      <c r="Q614" s="74"/>
      <c r="R614" s="74"/>
      <c r="S614" s="74"/>
      <c r="T614" s="74"/>
      <c r="AI614" s="259"/>
      <c r="AO614" s="74"/>
    </row>
    <row r="615" s="72" customFormat="1" customHeight="1" spans="6:41">
      <c r="F615" s="74"/>
      <c r="G615" s="267" t="str">
        <f t="shared" si="15"/>
        <v/>
      </c>
      <c r="H615" s="74"/>
      <c r="I615" s="74"/>
      <c r="J615" s="74"/>
      <c r="K615" s="74"/>
      <c r="L615" s="74"/>
      <c r="P615" s="122"/>
      <c r="Q615" s="74"/>
      <c r="R615" s="74"/>
      <c r="S615" s="74"/>
      <c r="T615" s="74"/>
      <c r="AI615" s="259"/>
      <c r="AO615" s="74"/>
    </row>
    <row r="616" s="72" customFormat="1" customHeight="1" spans="6:41">
      <c r="F616" s="74"/>
      <c r="G616" s="267" t="str">
        <f t="shared" si="15"/>
        <v/>
      </c>
      <c r="H616" s="74"/>
      <c r="I616" s="74"/>
      <c r="J616" s="74"/>
      <c r="K616" s="74"/>
      <c r="L616" s="74"/>
      <c r="P616" s="122"/>
      <c r="Q616" s="74"/>
      <c r="R616" s="74"/>
      <c r="S616" s="74"/>
      <c r="T616" s="74"/>
      <c r="AI616" s="259"/>
      <c r="AO616" s="74"/>
    </row>
    <row r="617" s="72" customFormat="1" customHeight="1" spans="6:41">
      <c r="F617" s="74"/>
      <c r="G617" s="267" t="str">
        <f t="shared" si="15"/>
        <v/>
      </c>
      <c r="H617" s="74"/>
      <c r="I617" s="74"/>
      <c r="J617" s="74"/>
      <c r="K617" s="74"/>
      <c r="L617" s="74"/>
      <c r="P617" s="122"/>
      <c r="Q617" s="74"/>
      <c r="R617" s="74"/>
      <c r="S617" s="74"/>
      <c r="T617" s="74"/>
      <c r="AI617" s="259"/>
      <c r="AO617" s="74"/>
    </row>
    <row r="618" s="72" customFormat="1" customHeight="1" spans="6:41">
      <c r="F618" s="74"/>
      <c r="G618" s="267" t="str">
        <f t="shared" si="15"/>
        <v/>
      </c>
      <c r="H618" s="74"/>
      <c r="I618" s="74"/>
      <c r="J618" s="74"/>
      <c r="K618" s="74"/>
      <c r="L618" s="74"/>
      <c r="P618" s="122"/>
      <c r="Q618" s="74"/>
      <c r="R618" s="74"/>
      <c r="S618" s="74"/>
      <c r="T618" s="74"/>
      <c r="AI618" s="259"/>
      <c r="AO618" s="74"/>
    </row>
    <row r="619" s="72" customFormat="1" customHeight="1" spans="6:41">
      <c r="F619" s="74"/>
      <c r="G619" s="267" t="str">
        <f t="shared" si="15"/>
        <v/>
      </c>
      <c r="H619" s="74"/>
      <c r="I619" s="74"/>
      <c r="J619" s="74"/>
      <c r="K619" s="74"/>
      <c r="L619" s="74"/>
      <c r="P619" s="122"/>
      <c r="Q619" s="74"/>
      <c r="R619" s="74"/>
      <c r="S619" s="74"/>
      <c r="T619" s="74"/>
      <c r="AI619" s="259"/>
      <c r="AO619" s="74"/>
    </row>
    <row r="620" s="72" customFormat="1" customHeight="1" spans="6:41">
      <c r="F620" s="74"/>
      <c r="G620" s="267" t="str">
        <f t="shared" si="15"/>
        <v/>
      </c>
      <c r="H620" s="74"/>
      <c r="I620" s="74"/>
      <c r="J620" s="74"/>
      <c r="K620" s="74"/>
      <c r="L620" s="74"/>
      <c r="P620" s="122"/>
      <c r="Q620" s="74"/>
      <c r="R620" s="74"/>
      <c r="S620" s="74"/>
      <c r="T620" s="74"/>
      <c r="AI620" s="259"/>
      <c r="AO620" s="74"/>
    </row>
    <row r="621" s="72" customFormat="1" customHeight="1" spans="6:41">
      <c r="F621" s="74"/>
      <c r="G621" s="267" t="str">
        <f t="shared" si="15"/>
        <v/>
      </c>
      <c r="H621" s="74"/>
      <c r="I621" s="74"/>
      <c r="J621" s="74"/>
      <c r="K621" s="74"/>
      <c r="L621" s="74"/>
      <c r="P621" s="122"/>
      <c r="Q621" s="74"/>
      <c r="R621" s="74"/>
      <c r="S621" s="74"/>
      <c r="T621" s="74"/>
      <c r="AI621" s="259"/>
      <c r="AO621" s="74"/>
    </row>
    <row r="622" s="72" customFormat="1" customHeight="1" spans="6:41">
      <c r="F622" s="74"/>
      <c r="G622" s="267" t="str">
        <f t="shared" si="15"/>
        <v/>
      </c>
      <c r="H622" s="74"/>
      <c r="I622" s="74"/>
      <c r="J622" s="74"/>
      <c r="K622" s="74"/>
      <c r="L622" s="74"/>
      <c r="P622" s="122"/>
      <c r="Q622" s="74"/>
      <c r="R622" s="74"/>
      <c r="S622" s="74"/>
      <c r="T622" s="74"/>
      <c r="AI622" s="259"/>
      <c r="AO622" s="74"/>
    </row>
    <row r="623" s="72" customFormat="1" customHeight="1" spans="6:41">
      <c r="F623" s="74"/>
      <c r="G623" s="267" t="str">
        <f t="shared" si="15"/>
        <v/>
      </c>
      <c r="H623" s="74"/>
      <c r="I623" s="74"/>
      <c r="J623" s="74"/>
      <c r="K623" s="74"/>
      <c r="L623" s="74"/>
      <c r="P623" s="122"/>
      <c r="Q623" s="74"/>
      <c r="R623" s="74"/>
      <c r="S623" s="74"/>
      <c r="T623" s="74"/>
      <c r="AI623" s="259"/>
      <c r="AO623" s="74"/>
    </row>
    <row r="624" s="72" customFormat="1" customHeight="1" spans="6:41">
      <c r="F624" s="74"/>
      <c r="G624" s="267" t="str">
        <f t="shared" si="15"/>
        <v/>
      </c>
      <c r="H624" s="74"/>
      <c r="I624" s="74"/>
      <c r="J624" s="74"/>
      <c r="K624" s="74"/>
      <c r="L624" s="74"/>
      <c r="P624" s="122"/>
      <c r="Q624" s="74"/>
      <c r="R624" s="74"/>
      <c r="S624" s="74"/>
      <c r="T624" s="74"/>
      <c r="AI624" s="259"/>
      <c r="AO624" s="74"/>
    </row>
    <row r="625" s="72" customFormat="1" customHeight="1" spans="6:41">
      <c r="F625" s="74"/>
      <c r="G625" s="267" t="str">
        <f t="shared" si="15"/>
        <v/>
      </c>
      <c r="H625" s="74"/>
      <c r="I625" s="74"/>
      <c r="J625" s="74"/>
      <c r="K625" s="74"/>
      <c r="L625" s="74"/>
      <c r="P625" s="122"/>
      <c r="Q625" s="74"/>
      <c r="R625" s="74"/>
      <c r="S625" s="74"/>
      <c r="T625" s="74"/>
      <c r="AI625" s="259"/>
      <c r="AO625" s="74"/>
    </row>
    <row r="626" s="72" customFormat="1" customHeight="1" spans="6:41">
      <c r="F626" s="74"/>
      <c r="G626" s="267" t="str">
        <f t="shared" si="15"/>
        <v/>
      </c>
      <c r="H626" s="74"/>
      <c r="I626" s="74"/>
      <c r="J626" s="74"/>
      <c r="K626" s="74"/>
      <c r="L626" s="74"/>
      <c r="P626" s="122"/>
      <c r="Q626" s="74"/>
      <c r="R626" s="74"/>
      <c r="S626" s="74"/>
      <c r="T626" s="74"/>
      <c r="AI626" s="259"/>
      <c r="AO626" s="74"/>
    </row>
    <row r="627" s="72" customFormat="1" customHeight="1" spans="6:41">
      <c r="F627" s="74"/>
      <c r="G627" s="267" t="str">
        <f t="shared" si="15"/>
        <v/>
      </c>
      <c r="H627" s="74"/>
      <c r="I627" s="74"/>
      <c r="J627" s="74"/>
      <c r="K627" s="74"/>
      <c r="L627" s="74"/>
      <c r="P627" s="122"/>
      <c r="Q627" s="74"/>
      <c r="R627" s="74"/>
      <c r="S627" s="74"/>
      <c r="T627" s="74"/>
      <c r="AI627" s="259"/>
      <c r="AO627" s="74"/>
    </row>
    <row r="628" s="72" customFormat="1" customHeight="1" spans="6:41">
      <c r="F628" s="74"/>
      <c r="G628" s="267" t="str">
        <f t="shared" si="15"/>
        <v/>
      </c>
      <c r="H628" s="74"/>
      <c r="I628" s="74"/>
      <c r="J628" s="74"/>
      <c r="K628" s="74"/>
      <c r="L628" s="74"/>
      <c r="P628" s="122"/>
      <c r="Q628" s="74"/>
      <c r="R628" s="74"/>
      <c r="S628" s="74"/>
      <c r="T628" s="74"/>
      <c r="AI628" s="259"/>
      <c r="AO628" s="74"/>
    </row>
    <row r="629" s="72" customFormat="1" customHeight="1" spans="6:41">
      <c r="F629" s="74"/>
      <c r="G629" s="267" t="str">
        <f t="shared" si="15"/>
        <v/>
      </c>
      <c r="H629" s="74"/>
      <c r="I629" s="74"/>
      <c r="J629" s="74"/>
      <c r="K629" s="74"/>
      <c r="L629" s="74"/>
      <c r="P629" s="122"/>
      <c r="Q629" s="74"/>
      <c r="R629" s="74"/>
      <c r="S629" s="74"/>
      <c r="T629" s="74"/>
      <c r="AI629" s="259"/>
      <c r="AO629" s="74"/>
    </row>
    <row r="630" s="72" customFormat="1" customHeight="1" spans="6:41">
      <c r="F630" s="74"/>
      <c r="G630" s="267" t="str">
        <f t="shared" si="15"/>
        <v/>
      </c>
      <c r="H630" s="74"/>
      <c r="I630" s="74"/>
      <c r="J630" s="74"/>
      <c r="K630" s="74"/>
      <c r="L630" s="74"/>
      <c r="P630" s="122"/>
      <c r="Q630" s="74"/>
      <c r="R630" s="74"/>
      <c r="S630" s="74"/>
      <c r="T630" s="74"/>
      <c r="AI630" s="259"/>
      <c r="AO630" s="74"/>
    </row>
    <row r="631" s="72" customFormat="1" customHeight="1" spans="6:41">
      <c r="F631" s="74"/>
      <c r="G631" s="267" t="str">
        <f t="shared" si="15"/>
        <v/>
      </c>
      <c r="H631" s="74"/>
      <c r="I631" s="74"/>
      <c r="J631" s="74"/>
      <c r="K631" s="74"/>
      <c r="L631" s="74"/>
      <c r="P631" s="122"/>
      <c r="Q631" s="74"/>
      <c r="R631" s="74"/>
      <c r="S631" s="74"/>
      <c r="T631" s="74"/>
      <c r="AI631" s="259"/>
      <c r="AO631" s="74"/>
    </row>
    <row r="632" s="72" customFormat="1" customHeight="1" spans="6:41">
      <c r="F632" s="74"/>
      <c r="G632" s="267" t="str">
        <f t="shared" si="15"/>
        <v/>
      </c>
      <c r="H632" s="74"/>
      <c r="I632" s="74"/>
      <c r="J632" s="74"/>
      <c r="K632" s="74"/>
      <c r="L632" s="74"/>
      <c r="P632" s="122"/>
      <c r="Q632" s="74"/>
      <c r="R632" s="74"/>
      <c r="S632" s="74"/>
      <c r="T632" s="74"/>
      <c r="AI632" s="259"/>
      <c r="AO632" s="74"/>
    </row>
    <row r="633" s="72" customFormat="1" customHeight="1" spans="6:41">
      <c r="F633" s="74"/>
      <c r="G633" s="267" t="str">
        <f t="shared" si="15"/>
        <v/>
      </c>
      <c r="H633" s="74"/>
      <c r="I633" s="74"/>
      <c r="J633" s="74"/>
      <c r="K633" s="74"/>
      <c r="L633" s="74"/>
      <c r="P633" s="122"/>
      <c r="Q633" s="74"/>
      <c r="R633" s="74"/>
      <c r="S633" s="74"/>
      <c r="T633" s="74"/>
      <c r="AI633" s="259"/>
      <c r="AO633" s="74"/>
    </row>
    <row r="634" s="72" customFormat="1" customHeight="1" spans="6:41">
      <c r="F634" s="74"/>
      <c r="G634" s="267" t="str">
        <f t="shared" si="15"/>
        <v/>
      </c>
      <c r="H634" s="74"/>
      <c r="I634" s="74"/>
      <c r="J634" s="74"/>
      <c r="K634" s="74"/>
      <c r="L634" s="74"/>
      <c r="P634" s="122"/>
      <c r="Q634" s="74"/>
      <c r="R634" s="74"/>
      <c r="S634" s="74"/>
      <c r="T634" s="74"/>
      <c r="AI634" s="259"/>
      <c r="AO634" s="74"/>
    </row>
    <row r="635" s="72" customFormat="1" customHeight="1" spans="6:41">
      <c r="F635" s="74"/>
      <c r="G635" s="267" t="str">
        <f t="shared" si="15"/>
        <v/>
      </c>
      <c r="H635" s="74"/>
      <c r="I635" s="74"/>
      <c r="J635" s="74"/>
      <c r="K635" s="74"/>
      <c r="L635" s="74"/>
      <c r="P635" s="122"/>
      <c r="Q635" s="74"/>
      <c r="R635" s="74"/>
      <c r="S635" s="74"/>
      <c r="T635" s="74"/>
      <c r="AI635" s="259"/>
      <c r="AO635" s="74"/>
    </row>
    <row r="636" s="72" customFormat="1" customHeight="1" spans="6:41">
      <c r="F636" s="74"/>
      <c r="G636" s="267" t="str">
        <f t="shared" si="15"/>
        <v/>
      </c>
      <c r="H636" s="74"/>
      <c r="I636" s="74"/>
      <c r="J636" s="74"/>
      <c r="K636" s="74"/>
      <c r="L636" s="74"/>
      <c r="P636" s="122"/>
      <c r="Q636" s="74"/>
      <c r="R636" s="74"/>
      <c r="S636" s="74"/>
      <c r="T636" s="74"/>
      <c r="AI636" s="259"/>
      <c r="AO636" s="74"/>
    </row>
    <row r="637" s="72" customFormat="1" customHeight="1" spans="6:41">
      <c r="F637" s="74"/>
      <c r="G637" s="267" t="str">
        <f t="shared" si="15"/>
        <v/>
      </c>
      <c r="H637" s="74"/>
      <c r="I637" s="74"/>
      <c r="J637" s="74"/>
      <c r="K637" s="74"/>
      <c r="L637" s="74"/>
      <c r="P637" s="122"/>
      <c r="Q637" s="74"/>
      <c r="R637" s="74"/>
      <c r="S637" s="74"/>
      <c r="T637" s="74"/>
      <c r="AI637" s="259"/>
      <c r="AO637" s="74"/>
    </row>
    <row r="638" s="72" customFormat="1" customHeight="1" spans="6:41">
      <c r="F638" s="74"/>
      <c r="G638" s="267" t="str">
        <f t="shared" si="15"/>
        <v/>
      </c>
      <c r="H638" s="74"/>
      <c r="I638" s="74"/>
      <c r="J638" s="74"/>
      <c r="K638" s="74"/>
      <c r="L638" s="74"/>
      <c r="P638" s="122"/>
      <c r="Q638" s="74"/>
      <c r="R638" s="74"/>
      <c r="S638" s="74"/>
      <c r="T638" s="74"/>
      <c r="AI638" s="259"/>
      <c r="AO638" s="74"/>
    </row>
    <row r="639" s="72" customFormat="1" customHeight="1" spans="6:41">
      <c r="F639" s="74"/>
      <c r="G639" s="267" t="str">
        <f t="shared" si="15"/>
        <v/>
      </c>
      <c r="H639" s="74"/>
      <c r="I639" s="74"/>
      <c r="J639" s="74"/>
      <c r="K639" s="74"/>
      <c r="L639" s="74"/>
      <c r="P639" s="122"/>
      <c r="Q639" s="74"/>
      <c r="R639" s="74"/>
      <c r="S639" s="74"/>
      <c r="T639" s="74"/>
      <c r="AI639" s="259"/>
      <c r="AO639" s="74"/>
    </row>
    <row r="640" s="72" customFormat="1" customHeight="1" spans="6:41">
      <c r="F640" s="74"/>
      <c r="G640" s="267" t="str">
        <f t="shared" si="15"/>
        <v/>
      </c>
      <c r="H640" s="74"/>
      <c r="I640" s="74"/>
      <c r="J640" s="74"/>
      <c r="K640" s="74"/>
      <c r="L640" s="74"/>
      <c r="P640" s="122"/>
      <c r="Q640" s="74"/>
      <c r="R640" s="74"/>
      <c r="S640" s="74"/>
      <c r="T640" s="74"/>
      <c r="AI640" s="259"/>
      <c r="AO640" s="74"/>
    </row>
    <row r="641" s="72" customFormat="1" customHeight="1" spans="6:41">
      <c r="F641" s="74"/>
      <c r="G641" s="267" t="str">
        <f t="shared" si="15"/>
        <v/>
      </c>
      <c r="H641" s="74"/>
      <c r="I641" s="74"/>
      <c r="J641" s="74"/>
      <c r="K641" s="74"/>
      <c r="L641" s="74"/>
      <c r="P641" s="122"/>
      <c r="Q641" s="74"/>
      <c r="R641" s="74"/>
      <c r="S641" s="74"/>
      <c r="T641" s="74"/>
      <c r="AI641" s="259"/>
      <c r="AO641" s="74"/>
    </row>
    <row r="642" s="72" customFormat="1" customHeight="1" spans="6:41">
      <c r="F642" s="74"/>
      <c r="G642" s="267" t="str">
        <f t="shared" ref="G642:G705" si="16">IF(H642="","",IF(H642=I642,H642,_xlfn.CONCAT(H642,"-",I642)))</f>
        <v/>
      </c>
      <c r="H642" s="74"/>
      <c r="I642" s="74"/>
      <c r="J642" s="74"/>
      <c r="K642" s="74"/>
      <c r="L642" s="74"/>
      <c r="P642" s="122"/>
      <c r="Q642" s="74"/>
      <c r="R642" s="74"/>
      <c r="S642" s="74"/>
      <c r="T642" s="74"/>
      <c r="AI642" s="259"/>
      <c r="AO642" s="74"/>
    </row>
    <row r="643" s="72" customFormat="1" customHeight="1" spans="6:41">
      <c r="F643" s="74"/>
      <c r="G643" s="267" t="str">
        <f t="shared" si="16"/>
        <v/>
      </c>
      <c r="H643" s="74"/>
      <c r="I643" s="74"/>
      <c r="J643" s="74"/>
      <c r="K643" s="74"/>
      <c r="L643" s="74"/>
      <c r="P643" s="122"/>
      <c r="Q643" s="74"/>
      <c r="R643" s="74"/>
      <c r="S643" s="74"/>
      <c r="T643" s="74"/>
      <c r="AI643" s="259"/>
      <c r="AO643" s="74"/>
    </row>
    <row r="644" s="72" customFormat="1" customHeight="1" spans="6:41">
      <c r="F644" s="74"/>
      <c r="G644" s="267" t="str">
        <f t="shared" si="16"/>
        <v/>
      </c>
      <c r="H644" s="74"/>
      <c r="I644" s="74"/>
      <c r="J644" s="74"/>
      <c r="K644" s="74"/>
      <c r="L644" s="74"/>
      <c r="P644" s="122"/>
      <c r="Q644" s="74"/>
      <c r="R644" s="74"/>
      <c r="S644" s="74"/>
      <c r="T644" s="74"/>
      <c r="AI644" s="259"/>
      <c r="AO644" s="74"/>
    </row>
    <row r="645" s="72" customFormat="1" customHeight="1" spans="6:41">
      <c r="F645" s="74"/>
      <c r="G645" s="267" t="str">
        <f t="shared" si="16"/>
        <v/>
      </c>
      <c r="H645" s="74"/>
      <c r="I645" s="74"/>
      <c r="J645" s="74"/>
      <c r="K645" s="74"/>
      <c r="L645" s="74"/>
      <c r="P645" s="122"/>
      <c r="Q645" s="74"/>
      <c r="R645" s="74"/>
      <c r="S645" s="74"/>
      <c r="T645" s="74"/>
      <c r="AI645" s="259"/>
      <c r="AO645" s="74"/>
    </row>
    <row r="646" s="72" customFormat="1" customHeight="1" spans="6:41">
      <c r="F646" s="74"/>
      <c r="G646" s="267" t="str">
        <f t="shared" si="16"/>
        <v/>
      </c>
      <c r="H646" s="74"/>
      <c r="I646" s="74"/>
      <c r="J646" s="74"/>
      <c r="K646" s="74"/>
      <c r="L646" s="74"/>
      <c r="P646" s="122"/>
      <c r="Q646" s="74"/>
      <c r="R646" s="74"/>
      <c r="S646" s="74"/>
      <c r="T646" s="74"/>
      <c r="AI646" s="259"/>
      <c r="AO646" s="74"/>
    </row>
    <row r="647" s="72" customFormat="1" customHeight="1" spans="6:41">
      <c r="F647" s="74"/>
      <c r="G647" s="267" t="str">
        <f t="shared" si="16"/>
        <v/>
      </c>
      <c r="H647" s="74"/>
      <c r="I647" s="74"/>
      <c r="J647" s="74"/>
      <c r="K647" s="74"/>
      <c r="L647" s="74"/>
      <c r="P647" s="122"/>
      <c r="Q647" s="74"/>
      <c r="R647" s="74"/>
      <c r="S647" s="74"/>
      <c r="T647" s="74"/>
      <c r="AI647" s="259"/>
      <c r="AO647" s="74"/>
    </row>
    <row r="648" s="72" customFormat="1" customHeight="1" spans="6:41">
      <c r="F648" s="74"/>
      <c r="G648" s="267" t="str">
        <f t="shared" si="16"/>
        <v/>
      </c>
      <c r="H648" s="74"/>
      <c r="I648" s="74"/>
      <c r="J648" s="74"/>
      <c r="K648" s="74"/>
      <c r="L648" s="74"/>
      <c r="P648" s="122"/>
      <c r="Q648" s="74"/>
      <c r="R648" s="74"/>
      <c r="S648" s="74"/>
      <c r="T648" s="74"/>
      <c r="AI648" s="259"/>
      <c r="AO648" s="74"/>
    </row>
    <row r="649" s="72" customFormat="1" customHeight="1" spans="6:41">
      <c r="F649" s="74"/>
      <c r="G649" s="267" t="str">
        <f t="shared" si="16"/>
        <v/>
      </c>
      <c r="H649" s="74"/>
      <c r="I649" s="74"/>
      <c r="J649" s="74"/>
      <c r="K649" s="74"/>
      <c r="L649" s="74"/>
      <c r="P649" s="122"/>
      <c r="Q649" s="74"/>
      <c r="R649" s="74"/>
      <c r="S649" s="74"/>
      <c r="T649" s="74"/>
      <c r="AI649" s="259"/>
      <c r="AO649" s="74"/>
    </row>
    <row r="650" s="72" customFormat="1" customHeight="1" spans="6:41">
      <c r="F650" s="74"/>
      <c r="G650" s="267" t="str">
        <f t="shared" si="16"/>
        <v/>
      </c>
      <c r="H650" s="74"/>
      <c r="I650" s="74"/>
      <c r="J650" s="74"/>
      <c r="K650" s="74"/>
      <c r="L650" s="74"/>
      <c r="P650" s="122"/>
      <c r="Q650" s="74"/>
      <c r="R650" s="74"/>
      <c r="S650" s="74"/>
      <c r="T650" s="74"/>
      <c r="AI650" s="259"/>
      <c r="AO650" s="74"/>
    </row>
    <row r="651" s="72" customFormat="1" customHeight="1" spans="6:41">
      <c r="F651" s="74"/>
      <c r="G651" s="267" t="str">
        <f t="shared" si="16"/>
        <v/>
      </c>
      <c r="H651" s="74"/>
      <c r="I651" s="74"/>
      <c r="J651" s="74"/>
      <c r="K651" s="74"/>
      <c r="L651" s="74"/>
      <c r="P651" s="122"/>
      <c r="Q651" s="74"/>
      <c r="R651" s="74"/>
      <c r="S651" s="74"/>
      <c r="T651" s="74"/>
      <c r="AI651" s="259"/>
      <c r="AO651" s="74"/>
    </row>
    <row r="652" s="72" customFormat="1" customHeight="1" spans="6:41">
      <c r="F652" s="74"/>
      <c r="G652" s="267" t="str">
        <f t="shared" si="16"/>
        <v/>
      </c>
      <c r="H652" s="74"/>
      <c r="I652" s="74"/>
      <c r="J652" s="74"/>
      <c r="K652" s="74"/>
      <c r="L652" s="74"/>
      <c r="P652" s="122"/>
      <c r="Q652" s="74"/>
      <c r="R652" s="74"/>
      <c r="S652" s="74"/>
      <c r="T652" s="74"/>
      <c r="AI652" s="259"/>
      <c r="AO652" s="74"/>
    </row>
    <row r="653" s="72" customFormat="1" customHeight="1" spans="6:41">
      <c r="F653" s="74"/>
      <c r="G653" s="267" t="str">
        <f t="shared" si="16"/>
        <v/>
      </c>
      <c r="H653" s="74"/>
      <c r="I653" s="74"/>
      <c r="J653" s="74"/>
      <c r="K653" s="74"/>
      <c r="L653" s="74"/>
      <c r="P653" s="122"/>
      <c r="Q653" s="74"/>
      <c r="R653" s="74"/>
      <c r="S653" s="74"/>
      <c r="T653" s="74"/>
      <c r="AI653" s="259"/>
      <c r="AO653" s="74"/>
    </row>
    <row r="654" s="72" customFormat="1" customHeight="1" spans="6:41">
      <c r="F654" s="74"/>
      <c r="G654" s="267" t="str">
        <f t="shared" si="16"/>
        <v/>
      </c>
      <c r="H654" s="74"/>
      <c r="I654" s="74"/>
      <c r="J654" s="74"/>
      <c r="K654" s="74"/>
      <c r="L654" s="74"/>
      <c r="P654" s="122"/>
      <c r="Q654" s="74"/>
      <c r="R654" s="74"/>
      <c r="S654" s="74"/>
      <c r="T654" s="74"/>
      <c r="AI654" s="259"/>
      <c r="AO654" s="74"/>
    </row>
    <row r="655" s="72" customFormat="1" customHeight="1" spans="6:41">
      <c r="F655" s="74"/>
      <c r="G655" s="267" t="str">
        <f t="shared" si="16"/>
        <v/>
      </c>
      <c r="H655" s="74"/>
      <c r="I655" s="74"/>
      <c r="J655" s="74"/>
      <c r="K655" s="74"/>
      <c r="L655" s="74"/>
      <c r="P655" s="122"/>
      <c r="Q655" s="74"/>
      <c r="R655" s="74"/>
      <c r="S655" s="74"/>
      <c r="T655" s="74"/>
      <c r="AI655" s="259"/>
      <c r="AO655" s="74"/>
    </row>
    <row r="656" s="72" customFormat="1" customHeight="1" spans="6:41">
      <c r="F656" s="74"/>
      <c r="G656" s="267" t="str">
        <f t="shared" si="16"/>
        <v/>
      </c>
      <c r="H656" s="74"/>
      <c r="I656" s="74"/>
      <c r="J656" s="74"/>
      <c r="K656" s="74"/>
      <c r="L656" s="74"/>
      <c r="P656" s="122"/>
      <c r="Q656" s="74"/>
      <c r="R656" s="74"/>
      <c r="S656" s="74"/>
      <c r="T656" s="74"/>
      <c r="AI656" s="259"/>
      <c r="AO656" s="74"/>
    </row>
    <row r="657" s="72" customFormat="1" customHeight="1" spans="6:41">
      <c r="F657" s="74"/>
      <c r="G657" s="267" t="str">
        <f t="shared" si="16"/>
        <v/>
      </c>
      <c r="H657" s="74"/>
      <c r="I657" s="74"/>
      <c r="J657" s="74"/>
      <c r="K657" s="74"/>
      <c r="L657" s="74"/>
      <c r="P657" s="122"/>
      <c r="Q657" s="74"/>
      <c r="R657" s="74"/>
      <c r="S657" s="74"/>
      <c r="T657" s="74"/>
      <c r="AI657" s="259"/>
      <c r="AO657" s="74"/>
    </row>
    <row r="658" s="72" customFormat="1" customHeight="1" spans="6:41">
      <c r="F658" s="74"/>
      <c r="G658" s="267" t="str">
        <f t="shared" si="16"/>
        <v/>
      </c>
      <c r="H658" s="74"/>
      <c r="I658" s="74"/>
      <c r="J658" s="74"/>
      <c r="K658" s="74"/>
      <c r="L658" s="74"/>
      <c r="P658" s="122"/>
      <c r="Q658" s="74"/>
      <c r="R658" s="74"/>
      <c r="S658" s="74"/>
      <c r="T658" s="74"/>
      <c r="AI658" s="259"/>
      <c r="AO658" s="74"/>
    </row>
    <row r="659" s="72" customFormat="1" customHeight="1" spans="6:41">
      <c r="F659" s="74"/>
      <c r="G659" s="267" t="str">
        <f t="shared" si="16"/>
        <v/>
      </c>
      <c r="H659" s="74"/>
      <c r="I659" s="74"/>
      <c r="J659" s="74"/>
      <c r="K659" s="74"/>
      <c r="L659" s="74"/>
      <c r="P659" s="122"/>
      <c r="Q659" s="74"/>
      <c r="R659" s="74"/>
      <c r="S659" s="74"/>
      <c r="T659" s="74"/>
      <c r="AI659" s="259"/>
      <c r="AO659" s="74"/>
    </row>
    <row r="660" s="72" customFormat="1" customHeight="1" spans="6:41">
      <c r="F660" s="74"/>
      <c r="G660" s="267" t="str">
        <f t="shared" si="16"/>
        <v/>
      </c>
      <c r="H660" s="74"/>
      <c r="I660" s="74"/>
      <c r="J660" s="74"/>
      <c r="K660" s="74"/>
      <c r="L660" s="74"/>
      <c r="P660" s="122"/>
      <c r="Q660" s="74"/>
      <c r="R660" s="74"/>
      <c r="S660" s="74"/>
      <c r="T660" s="74"/>
      <c r="AI660" s="259"/>
      <c r="AO660" s="74"/>
    </row>
    <row r="661" s="72" customFormat="1" customHeight="1" spans="6:41">
      <c r="F661" s="74"/>
      <c r="G661" s="267" t="str">
        <f t="shared" si="16"/>
        <v/>
      </c>
      <c r="H661" s="74"/>
      <c r="I661" s="74"/>
      <c r="J661" s="74"/>
      <c r="K661" s="74"/>
      <c r="L661" s="74"/>
      <c r="P661" s="122"/>
      <c r="Q661" s="74"/>
      <c r="R661" s="74"/>
      <c r="S661" s="74"/>
      <c r="T661" s="74"/>
      <c r="AI661" s="259"/>
      <c r="AO661" s="74"/>
    </row>
    <row r="662" s="72" customFormat="1" customHeight="1" spans="6:41">
      <c r="F662" s="74"/>
      <c r="G662" s="267" t="str">
        <f t="shared" si="16"/>
        <v/>
      </c>
      <c r="H662" s="74"/>
      <c r="I662" s="74"/>
      <c r="J662" s="74"/>
      <c r="K662" s="74"/>
      <c r="L662" s="74"/>
      <c r="P662" s="122"/>
      <c r="Q662" s="74"/>
      <c r="R662" s="74"/>
      <c r="S662" s="74"/>
      <c r="T662" s="74"/>
      <c r="AI662" s="259"/>
      <c r="AO662" s="74"/>
    </row>
    <row r="663" s="72" customFormat="1" customHeight="1" spans="6:41">
      <c r="F663" s="74"/>
      <c r="G663" s="267" t="str">
        <f t="shared" si="16"/>
        <v/>
      </c>
      <c r="H663" s="74"/>
      <c r="I663" s="74"/>
      <c r="J663" s="74"/>
      <c r="K663" s="74"/>
      <c r="L663" s="74"/>
      <c r="P663" s="122"/>
      <c r="Q663" s="74"/>
      <c r="R663" s="74"/>
      <c r="S663" s="74"/>
      <c r="T663" s="74"/>
      <c r="AI663" s="259"/>
      <c r="AO663" s="74"/>
    </row>
    <row r="664" s="72" customFormat="1" customHeight="1" spans="6:41">
      <c r="F664" s="74"/>
      <c r="G664" s="267" t="str">
        <f t="shared" si="16"/>
        <v/>
      </c>
      <c r="H664" s="74"/>
      <c r="I664" s="74"/>
      <c r="J664" s="74"/>
      <c r="K664" s="74"/>
      <c r="L664" s="74"/>
      <c r="P664" s="122"/>
      <c r="Q664" s="74"/>
      <c r="R664" s="74"/>
      <c r="S664" s="74"/>
      <c r="T664" s="74"/>
      <c r="AI664" s="259"/>
      <c r="AO664" s="74"/>
    </row>
    <row r="665" s="72" customFormat="1" customHeight="1" spans="6:41">
      <c r="F665" s="74"/>
      <c r="G665" s="267" t="str">
        <f t="shared" si="16"/>
        <v/>
      </c>
      <c r="H665" s="74"/>
      <c r="I665" s="74"/>
      <c r="J665" s="74"/>
      <c r="K665" s="74"/>
      <c r="L665" s="74"/>
      <c r="P665" s="122"/>
      <c r="Q665" s="74"/>
      <c r="R665" s="74"/>
      <c r="S665" s="74"/>
      <c r="T665" s="74"/>
      <c r="AI665" s="259"/>
      <c r="AO665" s="74"/>
    </row>
    <row r="666" s="72" customFormat="1" customHeight="1" spans="6:41">
      <c r="F666" s="74"/>
      <c r="G666" s="267" t="str">
        <f t="shared" si="16"/>
        <v/>
      </c>
      <c r="H666" s="74"/>
      <c r="I666" s="74"/>
      <c r="J666" s="74"/>
      <c r="K666" s="74"/>
      <c r="L666" s="74"/>
      <c r="P666" s="122"/>
      <c r="Q666" s="74"/>
      <c r="R666" s="74"/>
      <c r="S666" s="74"/>
      <c r="T666" s="74"/>
      <c r="AI666" s="259"/>
      <c r="AO666" s="74"/>
    </row>
    <row r="667" s="72" customFormat="1" customHeight="1" spans="6:41">
      <c r="F667" s="74"/>
      <c r="G667" s="267" t="str">
        <f t="shared" si="16"/>
        <v/>
      </c>
      <c r="H667" s="74"/>
      <c r="I667" s="74"/>
      <c r="J667" s="74"/>
      <c r="K667" s="74"/>
      <c r="L667" s="74"/>
      <c r="P667" s="122"/>
      <c r="Q667" s="74"/>
      <c r="R667" s="74"/>
      <c r="S667" s="74"/>
      <c r="T667" s="74"/>
      <c r="AI667" s="259"/>
      <c r="AO667" s="74"/>
    </row>
    <row r="668" s="72" customFormat="1" customHeight="1" spans="6:41">
      <c r="F668" s="74"/>
      <c r="G668" s="267" t="str">
        <f t="shared" si="16"/>
        <v/>
      </c>
      <c r="H668" s="74"/>
      <c r="I668" s="74"/>
      <c r="J668" s="74"/>
      <c r="K668" s="74"/>
      <c r="L668" s="74"/>
      <c r="P668" s="122"/>
      <c r="Q668" s="74"/>
      <c r="R668" s="74"/>
      <c r="S668" s="74"/>
      <c r="T668" s="74"/>
      <c r="AI668" s="259"/>
      <c r="AO668" s="74"/>
    </row>
    <row r="669" s="72" customFormat="1" customHeight="1" spans="6:41">
      <c r="F669" s="74"/>
      <c r="G669" s="267" t="str">
        <f t="shared" si="16"/>
        <v/>
      </c>
      <c r="H669" s="74"/>
      <c r="I669" s="74"/>
      <c r="J669" s="74"/>
      <c r="K669" s="74"/>
      <c r="L669" s="74"/>
      <c r="P669" s="122"/>
      <c r="Q669" s="74"/>
      <c r="R669" s="74"/>
      <c r="S669" s="74"/>
      <c r="T669" s="74"/>
      <c r="AI669" s="259"/>
      <c r="AO669" s="74"/>
    </row>
    <row r="670" s="72" customFormat="1" customHeight="1" spans="6:41">
      <c r="F670" s="74"/>
      <c r="G670" s="267" t="str">
        <f t="shared" si="16"/>
        <v/>
      </c>
      <c r="H670" s="74"/>
      <c r="I670" s="74"/>
      <c r="J670" s="74"/>
      <c r="K670" s="74"/>
      <c r="L670" s="74"/>
      <c r="P670" s="122"/>
      <c r="Q670" s="74"/>
      <c r="R670" s="74"/>
      <c r="S670" s="74"/>
      <c r="T670" s="74"/>
      <c r="AI670" s="259"/>
      <c r="AO670" s="74"/>
    </row>
    <row r="671" s="72" customFormat="1" customHeight="1" spans="6:41">
      <c r="F671" s="74"/>
      <c r="G671" s="267" t="str">
        <f t="shared" si="16"/>
        <v/>
      </c>
      <c r="H671" s="74"/>
      <c r="I671" s="74"/>
      <c r="J671" s="74"/>
      <c r="K671" s="74"/>
      <c r="L671" s="74"/>
      <c r="P671" s="122"/>
      <c r="Q671" s="74"/>
      <c r="R671" s="74"/>
      <c r="S671" s="74"/>
      <c r="T671" s="74"/>
      <c r="AI671" s="259"/>
      <c r="AO671" s="74"/>
    </row>
    <row r="672" s="72" customFormat="1" customHeight="1" spans="6:41">
      <c r="F672" s="74"/>
      <c r="G672" s="267" t="str">
        <f t="shared" si="16"/>
        <v/>
      </c>
      <c r="H672" s="74"/>
      <c r="I672" s="74"/>
      <c r="J672" s="74"/>
      <c r="K672" s="74"/>
      <c r="L672" s="74"/>
      <c r="P672" s="122"/>
      <c r="Q672" s="74"/>
      <c r="R672" s="74"/>
      <c r="S672" s="74"/>
      <c r="T672" s="74"/>
      <c r="AI672" s="259"/>
      <c r="AO672" s="74"/>
    </row>
    <row r="673" s="72" customFormat="1" customHeight="1" spans="6:41">
      <c r="F673" s="74"/>
      <c r="G673" s="267" t="str">
        <f t="shared" si="16"/>
        <v/>
      </c>
      <c r="H673" s="74"/>
      <c r="I673" s="74"/>
      <c r="J673" s="74"/>
      <c r="K673" s="74"/>
      <c r="L673" s="74"/>
      <c r="P673" s="122"/>
      <c r="Q673" s="74"/>
      <c r="R673" s="74"/>
      <c r="S673" s="74"/>
      <c r="T673" s="74"/>
      <c r="AI673" s="259"/>
      <c r="AO673" s="74"/>
    </row>
    <row r="674" s="72" customFormat="1" customHeight="1" spans="6:41">
      <c r="F674" s="74"/>
      <c r="G674" s="267" t="str">
        <f t="shared" si="16"/>
        <v/>
      </c>
      <c r="H674" s="74"/>
      <c r="I674" s="74"/>
      <c r="J674" s="74"/>
      <c r="K674" s="74"/>
      <c r="L674" s="74"/>
      <c r="P674" s="122"/>
      <c r="Q674" s="74"/>
      <c r="R674" s="74"/>
      <c r="S674" s="74"/>
      <c r="T674" s="74"/>
      <c r="AI674" s="259"/>
      <c r="AO674" s="74"/>
    </row>
    <row r="675" s="72" customFormat="1" customHeight="1" spans="6:41">
      <c r="F675" s="74"/>
      <c r="G675" s="267" t="str">
        <f t="shared" si="16"/>
        <v/>
      </c>
      <c r="H675" s="74"/>
      <c r="I675" s="74"/>
      <c r="J675" s="74"/>
      <c r="K675" s="74"/>
      <c r="L675" s="74"/>
      <c r="P675" s="122"/>
      <c r="Q675" s="74"/>
      <c r="R675" s="74"/>
      <c r="S675" s="74"/>
      <c r="T675" s="74"/>
      <c r="AI675" s="259"/>
      <c r="AO675" s="74"/>
    </row>
    <row r="676" s="72" customFormat="1" customHeight="1" spans="6:41">
      <c r="F676" s="74"/>
      <c r="G676" s="267" t="str">
        <f t="shared" si="16"/>
        <v/>
      </c>
      <c r="H676" s="74"/>
      <c r="I676" s="74"/>
      <c r="J676" s="74"/>
      <c r="K676" s="74"/>
      <c r="L676" s="74"/>
      <c r="P676" s="122"/>
      <c r="Q676" s="74"/>
      <c r="R676" s="74"/>
      <c r="S676" s="74"/>
      <c r="T676" s="74"/>
      <c r="AI676" s="259"/>
      <c r="AO676" s="74"/>
    </row>
    <row r="677" s="72" customFormat="1" customHeight="1" spans="6:41">
      <c r="F677" s="74"/>
      <c r="G677" s="267" t="str">
        <f t="shared" si="16"/>
        <v/>
      </c>
      <c r="H677" s="74"/>
      <c r="I677" s="74"/>
      <c r="J677" s="74"/>
      <c r="K677" s="74"/>
      <c r="L677" s="74"/>
      <c r="P677" s="122"/>
      <c r="Q677" s="74"/>
      <c r="R677" s="74"/>
      <c r="S677" s="74"/>
      <c r="T677" s="74"/>
      <c r="AI677" s="259"/>
      <c r="AO677" s="74"/>
    </row>
    <row r="678" s="72" customFormat="1" customHeight="1" spans="6:41">
      <c r="F678" s="74"/>
      <c r="G678" s="267" t="str">
        <f t="shared" si="16"/>
        <v/>
      </c>
      <c r="H678" s="74"/>
      <c r="I678" s="74"/>
      <c r="J678" s="74"/>
      <c r="K678" s="74"/>
      <c r="L678" s="74"/>
      <c r="P678" s="122"/>
      <c r="Q678" s="74"/>
      <c r="R678" s="74"/>
      <c r="S678" s="74"/>
      <c r="T678" s="74"/>
      <c r="AI678" s="259"/>
      <c r="AO678" s="74"/>
    </row>
    <row r="679" s="72" customFormat="1" customHeight="1" spans="6:41">
      <c r="F679" s="74"/>
      <c r="G679" s="267" t="str">
        <f t="shared" si="16"/>
        <v/>
      </c>
      <c r="H679" s="74"/>
      <c r="I679" s="74"/>
      <c r="J679" s="74"/>
      <c r="K679" s="74"/>
      <c r="L679" s="74"/>
      <c r="P679" s="122"/>
      <c r="Q679" s="74"/>
      <c r="R679" s="74"/>
      <c r="S679" s="74"/>
      <c r="T679" s="74"/>
      <c r="AI679" s="259"/>
      <c r="AO679" s="74"/>
    </row>
    <row r="680" s="72" customFormat="1" customHeight="1" spans="6:41">
      <c r="F680" s="74"/>
      <c r="G680" s="267" t="str">
        <f t="shared" si="16"/>
        <v/>
      </c>
      <c r="H680" s="74"/>
      <c r="I680" s="74"/>
      <c r="J680" s="74"/>
      <c r="K680" s="74"/>
      <c r="L680" s="74"/>
      <c r="P680" s="122"/>
      <c r="Q680" s="74"/>
      <c r="R680" s="74"/>
      <c r="S680" s="74"/>
      <c r="T680" s="74"/>
      <c r="AI680" s="259"/>
      <c r="AO680" s="74"/>
    </row>
    <row r="681" s="72" customFormat="1" customHeight="1" spans="6:41">
      <c r="F681" s="74"/>
      <c r="G681" s="267" t="str">
        <f t="shared" si="16"/>
        <v/>
      </c>
      <c r="H681" s="74"/>
      <c r="I681" s="74"/>
      <c r="J681" s="74"/>
      <c r="K681" s="74"/>
      <c r="L681" s="74"/>
      <c r="P681" s="122"/>
      <c r="Q681" s="74"/>
      <c r="R681" s="74"/>
      <c r="S681" s="74"/>
      <c r="T681" s="74"/>
      <c r="AI681" s="259"/>
      <c r="AO681" s="74"/>
    </row>
    <row r="682" s="72" customFormat="1" customHeight="1" spans="6:41">
      <c r="F682" s="74"/>
      <c r="G682" s="267" t="str">
        <f t="shared" si="16"/>
        <v/>
      </c>
      <c r="H682" s="74"/>
      <c r="I682" s="74"/>
      <c r="J682" s="74"/>
      <c r="K682" s="74"/>
      <c r="L682" s="74"/>
      <c r="P682" s="122"/>
      <c r="Q682" s="74"/>
      <c r="R682" s="74"/>
      <c r="S682" s="74"/>
      <c r="T682" s="74"/>
      <c r="AI682" s="259"/>
      <c r="AO682" s="74"/>
    </row>
    <row r="683" s="72" customFormat="1" customHeight="1" spans="6:41">
      <c r="F683" s="74"/>
      <c r="G683" s="267" t="str">
        <f t="shared" si="16"/>
        <v/>
      </c>
      <c r="H683" s="74"/>
      <c r="I683" s="74"/>
      <c r="J683" s="74"/>
      <c r="K683" s="74"/>
      <c r="L683" s="74"/>
      <c r="P683" s="122"/>
      <c r="Q683" s="74"/>
      <c r="R683" s="74"/>
      <c r="S683" s="74"/>
      <c r="T683" s="74"/>
      <c r="AI683" s="259"/>
      <c r="AO683" s="74"/>
    </row>
    <row r="684" s="72" customFormat="1" customHeight="1" spans="6:41">
      <c r="F684" s="74"/>
      <c r="G684" s="267" t="str">
        <f t="shared" si="16"/>
        <v/>
      </c>
      <c r="H684" s="74"/>
      <c r="I684" s="74"/>
      <c r="J684" s="74"/>
      <c r="K684" s="74"/>
      <c r="L684" s="74"/>
      <c r="P684" s="122"/>
      <c r="Q684" s="74"/>
      <c r="R684" s="74"/>
      <c r="S684" s="74"/>
      <c r="T684" s="74"/>
      <c r="AI684" s="259"/>
      <c r="AO684" s="74"/>
    </row>
    <row r="685" s="72" customFormat="1" customHeight="1" spans="6:41">
      <c r="F685" s="74"/>
      <c r="G685" s="267" t="str">
        <f t="shared" si="16"/>
        <v/>
      </c>
      <c r="H685" s="74"/>
      <c r="I685" s="74"/>
      <c r="J685" s="74"/>
      <c r="K685" s="74"/>
      <c r="L685" s="74"/>
      <c r="P685" s="122"/>
      <c r="Q685" s="74"/>
      <c r="R685" s="74"/>
      <c r="S685" s="74"/>
      <c r="T685" s="74"/>
      <c r="AI685" s="259"/>
      <c r="AO685" s="74"/>
    </row>
    <row r="686" s="72" customFormat="1" customHeight="1" spans="6:41">
      <c r="F686" s="74"/>
      <c r="G686" s="267" t="str">
        <f t="shared" si="16"/>
        <v/>
      </c>
      <c r="H686" s="74"/>
      <c r="I686" s="74"/>
      <c r="J686" s="74"/>
      <c r="K686" s="74"/>
      <c r="L686" s="74"/>
      <c r="P686" s="122"/>
      <c r="Q686" s="74"/>
      <c r="R686" s="74"/>
      <c r="S686" s="74"/>
      <c r="T686" s="74"/>
      <c r="AI686" s="259"/>
      <c r="AO686" s="74"/>
    </row>
    <row r="687" s="72" customFormat="1" customHeight="1" spans="6:41">
      <c r="F687" s="74"/>
      <c r="G687" s="267" t="str">
        <f t="shared" si="16"/>
        <v/>
      </c>
      <c r="H687" s="74"/>
      <c r="I687" s="74"/>
      <c r="J687" s="74"/>
      <c r="K687" s="74"/>
      <c r="L687" s="74"/>
      <c r="P687" s="122"/>
      <c r="Q687" s="74"/>
      <c r="R687" s="74"/>
      <c r="S687" s="74"/>
      <c r="T687" s="74"/>
      <c r="AI687" s="259"/>
      <c r="AO687" s="74"/>
    </row>
    <row r="688" s="72" customFormat="1" customHeight="1" spans="6:41">
      <c r="F688" s="74"/>
      <c r="G688" s="267" t="str">
        <f t="shared" si="16"/>
        <v/>
      </c>
      <c r="H688" s="74"/>
      <c r="I688" s="74"/>
      <c r="J688" s="74"/>
      <c r="K688" s="74"/>
      <c r="L688" s="74"/>
      <c r="P688" s="122"/>
      <c r="Q688" s="74"/>
      <c r="R688" s="74"/>
      <c r="S688" s="74"/>
      <c r="T688" s="74"/>
      <c r="AI688" s="259"/>
      <c r="AO688" s="74"/>
    </row>
    <row r="689" s="72" customFormat="1" customHeight="1" spans="6:41">
      <c r="F689" s="74"/>
      <c r="G689" s="267" t="str">
        <f t="shared" si="16"/>
        <v/>
      </c>
      <c r="H689" s="74"/>
      <c r="I689" s="74"/>
      <c r="J689" s="74"/>
      <c r="K689" s="74"/>
      <c r="L689" s="74"/>
      <c r="P689" s="122"/>
      <c r="Q689" s="74"/>
      <c r="R689" s="74"/>
      <c r="S689" s="74"/>
      <c r="T689" s="74"/>
      <c r="AI689" s="259"/>
      <c r="AO689" s="74"/>
    </row>
    <row r="690" s="72" customFormat="1" customHeight="1" spans="6:41">
      <c r="F690" s="74"/>
      <c r="G690" s="267" t="str">
        <f t="shared" si="16"/>
        <v/>
      </c>
      <c r="H690" s="74"/>
      <c r="I690" s="74"/>
      <c r="J690" s="74"/>
      <c r="K690" s="74"/>
      <c r="L690" s="74"/>
      <c r="P690" s="122"/>
      <c r="Q690" s="74"/>
      <c r="R690" s="74"/>
      <c r="S690" s="74"/>
      <c r="T690" s="74"/>
      <c r="AI690" s="259"/>
      <c r="AO690" s="74"/>
    </row>
    <row r="691" s="72" customFormat="1" customHeight="1" spans="6:41">
      <c r="F691" s="74"/>
      <c r="G691" s="267" t="str">
        <f t="shared" si="16"/>
        <v/>
      </c>
      <c r="H691" s="74"/>
      <c r="I691" s="74"/>
      <c r="J691" s="74"/>
      <c r="K691" s="74"/>
      <c r="L691" s="74"/>
      <c r="P691" s="122"/>
      <c r="Q691" s="74"/>
      <c r="R691" s="74"/>
      <c r="S691" s="74"/>
      <c r="T691" s="74"/>
      <c r="AI691" s="259"/>
      <c r="AO691" s="74"/>
    </row>
    <row r="692" s="72" customFormat="1" customHeight="1" spans="6:41">
      <c r="F692" s="74"/>
      <c r="G692" s="267" t="str">
        <f t="shared" si="16"/>
        <v/>
      </c>
      <c r="H692" s="74"/>
      <c r="I692" s="74"/>
      <c r="J692" s="74"/>
      <c r="K692" s="74"/>
      <c r="L692" s="74"/>
      <c r="P692" s="122"/>
      <c r="Q692" s="74"/>
      <c r="R692" s="74"/>
      <c r="S692" s="74"/>
      <c r="T692" s="74"/>
      <c r="AI692" s="259"/>
      <c r="AO692" s="74"/>
    </row>
    <row r="693" s="72" customFormat="1" customHeight="1" spans="6:41">
      <c r="F693" s="74"/>
      <c r="G693" s="267" t="str">
        <f t="shared" si="16"/>
        <v/>
      </c>
      <c r="H693" s="74"/>
      <c r="I693" s="74"/>
      <c r="J693" s="74"/>
      <c r="K693" s="74"/>
      <c r="L693" s="74"/>
      <c r="P693" s="122"/>
      <c r="Q693" s="74"/>
      <c r="R693" s="74"/>
      <c r="S693" s="74"/>
      <c r="T693" s="74"/>
      <c r="AI693" s="259"/>
      <c r="AO693" s="74"/>
    </row>
    <row r="694" s="72" customFormat="1" customHeight="1" spans="6:41">
      <c r="F694" s="74"/>
      <c r="G694" s="267" t="str">
        <f t="shared" si="16"/>
        <v/>
      </c>
      <c r="H694" s="74"/>
      <c r="I694" s="74"/>
      <c r="J694" s="74"/>
      <c r="K694" s="74"/>
      <c r="L694" s="74"/>
      <c r="P694" s="122"/>
      <c r="Q694" s="74"/>
      <c r="R694" s="74"/>
      <c r="S694" s="74"/>
      <c r="T694" s="74"/>
      <c r="AI694" s="259"/>
      <c r="AO694" s="74"/>
    </row>
    <row r="695" s="72" customFormat="1" customHeight="1" spans="6:41">
      <c r="F695" s="74"/>
      <c r="G695" s="267" t="str">
        <f t="shared" si="16"/>
        <v/>
      </c>
      <c r="H695" s="74"/>
      <c r="I695" s="74"/>
      <c r="J695" s="74"/>
      <c r="K695" s="74"/>
      <c r="L695" s="74"/>
      <c r="P695" s="122"/>
      <c r="Q695" s="74"/>
      <c r="R695" s="74"/>
      <c r="S695" s="74"/>
      <c r="T695" s="74"/>
      <c r="AI695" s="259"/>
      <c r="AO695" s="74"/>
    </row>
    <row r="696" s="72" customFormat="1" customHeight="1" spans="6:41">
      <c r="F696" s="74"/>
      <c r="G696" s="267" t="str">
        <f t="shared" si="16"/>
        <v/>
      </c>
      <c r="H696" s="74"/>
      <c r="I696" s="74"/>
      <c r="J696" s="74"/>
      <c r="K696" s="74"/>
      <c r="L696" s="74"/>
      <c r="P696" s="122"/>
      <c r="Q696" s="74"/>
      <c r="R696" s="74"/>
      <c r="S696" s="74"/>
      <c r="T696" s="74"/>
      <c r="AI696" s="259"/>
      <c r="AO696" s="74"/>
    </row>
    <row r="697" s="72" customFormat="1" customHeight="1" spans="6:41">
      <c r="F697" s="74"/>
      <c r="G697" s="267" t="str">
        <f t="shared" si="16"/>
        <v/>
      </c>
      <c r="H697" s="74"/>
      <c r="I697" s="74"/>
      <c r="J697" s="74"/>
      <c r="K697" s="74"/>
      <c r="L697" s="74"/>
      <c r="P697" s="122"/>
      <c r="Q697" s="74"/>
      <c r="R697" s="74"/>
      <c r="S697" s="74"/>
      <c r="T697" s="74"/>
      <c r="AI697" s="259"/>
      <c r="AO697" s="74"/>
    </row>
    <row r="698" s="72" customFormat="1" customHeight="1" spans="6:41">
      <c r="F698" s="74"/>
      <c r="G698" s="267" t="str">
        <f t="shared" si="16"/>
        <v/>
      </c>
      <c r="H698" s="74"/>
      <c r="I698" s="74"/>
      <c r="J698" s="74"/>
      <c r="K698" s="74"/>
      <c r="L698" s="74"/>
      <c r="P698" s="122"/>
      <c r="Q698" s="74"/>
      <c r="R698" s="74"/>
      <c r="S698" s="74"/>
      <c r="T698" s="74"/>
      <c r="AI698" s="259"/>
      <c r="AO698" s="74"/>
    </row>
    <row r="699" s="72" customFormat="1" customHeight="1" spans="6:41">
      <c r="F699" s="74"/>
      <c r="G699" s="267" t="str">
        <f t="shared" si="16"/>
        <v/>
      </c>
      <c r="H699" s="74"/>
      <c r="I699" s="74"/>
      <c r="J699" s="74"/>
      <c r="K699" s="74"/>
      <c r="L699" s="74"/>
      <c r="P699" s="122"/>
      <c r="Q699" s="74"/>
      <c r="R699" s="74"/>
      <c r="S699" s="74"/>
      <c r="T699" s="74"/>
      <c r="AI699" s="259"/>
      <c r="AO699" s="74"/>
    </row>
    <row r="700" s="72" customFormat="1" customHeight="1" spans="6:41">
      <c r="F700" s="74"/>
      <c r="G700" s="267" t="str">
        <f t="shared" si="16"/>
        <v/>
      </c>
      <c r="H700" s="74"/>
      <c r="I700" s="74"/>
      <c r="J700" s="74"/>
      <c r="K700" s="74"/>
      <c r="L700" s="74"/>
      <c r="P700" s="122"/>
      <c r="Q700" s="74"/>
      <c r="R700" s="74"/>
      <c r="S700" s="74"/>
      <c r="T700" s="74"/>
      <c r="AI700" s="259"/>
      <c r="AO700" s="74"/>
    </row>
    <row r="701" s="72" customFormat="1" customHeight="1" spans="6:41">
      <c r="F701" s="74"/>
      <c r="G701" s="267" t="str">
        <f t="shared" si="16"/>
        <v/>
      </c>
      <c r="H701" s="74"/>
      <c r="I701" s="74"/>
      <c r="J701" s="74"/>
      <c r="K701" s="74"/>
      <c r="L701" s="74"/>
      <c r="P701" s="122"/>
      <c r="Q701" s="74"/>
      <c r="R701" s="74"/>
      <c r="S701" s="74"/>
      <c r="T701" s="74"/>
      <c r="AI701" s="259"/>
      <c r="AO701" s="74"/>
    </row>
    <row r="702" s="72" customFormat="1" customHeight="1" spans="6:41">
      <c r="F702" s="74"/>
      <c r="G702" s="267" t="str">
        <f t="shared" si="16"/>
        <v/>
      </c>
      <c r="H702" s="74"/>
      <c r="I702" s="74"/>
      <c r="J702" s="74"/>
      <c r="K702" s="74"/>
      <c r="L702" s="74"/>
      <c r="P702" s="122"/>
      <c r="Q702" s="74"/>
      <c r="R702" s="74"/>
      <c r="S702" s="74"/>
      <c r="T702" s="74"/>
      <c r="AI702" s="259"/>
      <c r="AO702" s="74"/>
    </row>
    <row r="703" s="72" customFormat="1" customHeight="1" spans="6:41">
      <c r="F703" s="74"/>
      <c r="G703" s="267" t="str">
        <f t="shared" si="16"/>
        <v/>
      </c>
      <c r="H703" s="74"/>
      <c r="I703" s="74"/>
      <c r="J703" s="74"/>
      <c r="K703" s="74"/>
      <c r="L703" s="74"/>
      <c r="P703" s="122"/>
      <c r="Q703" s="74"/>
      <c r="R703" s="74"/>
      <c r="S703" s="74"/>
      <c r="T703" s="74"/>
      <c r="AI703" s="259"/>
      <c r="AO703" s="74"/>
    </row>
    <row r="704" s="72" customFormat="1" customHeight="1" spans="6:41">
      <c r="F704" s="74"/>
      <c r="G704" s="267" t="str">
        <f t="shared" si="16"/>
        <v/>
      </c>
      <c r="H704" s="74"/>
      <c r="I704" s="74"/>
      <c r="J704" s="74"/>
      <c r="K704" s="74"/>
      <c r="L704" s="74"/>
      <c r="P704" s="122"/>
      <c r="Q704" s="74"/>
      <c r="R704" s="74"/>
      <c r="S704" s="74"/>
      <c r="T704" s="74"/>
      <c r="AI704" s="259"/>
      <c r="AO704" s="74"/>
    </row>
    <row r="705" s="72" customFormat="1" customHeight="1" spans="6:41">
      <c r="F705" s="74"/>
      <c r="G705" s="267" t="str">
        <f t="shared" si="16"/>
        <v/>
      </c>
      <c r="H705" s="74"/>
      <c r="I705" s="74"/>
      <c r="J705" s="74"/>
      <c r="K705" s="74"/>
      <c r="L705" s="74"/>
      <c r="P705" s="122"/>
      <c r="Q705" s="74"/>
      <c r="R705" s="74"/>
      <c r="S705" s="74"/>
      <c r="T705" s="74"/>
      <c r="AI705" s="259"/>
      <c r="AO705" s="74"/>
    </row>
    <row r="706" s="72" customFormat="1" customHeight="1" spans="6:41">
      <c r="F706" s="74"/>
      <c r="G706" s="267" t="str">
        <f t="shared" ref="G706:G769" si="17">IF(H706="","",IF(H706=I706,H706,_xlfn.CONCAT(H706,"-",I706)))</f>
        <v/>
      </c>
      <c r="H706" s="74"/>
      <c r="I706" s="74"/>
      <c r="J706" s="74"/>
      <c r="K706" s="74"/>
      <c r="L706" s="74"/>
      <c r="P706" s="122"/>
      <c r="Q706" s="74"/>
      <c r="R706" s="74"/>
      <c r="S706" s="74"/>
      <c r="T706" s="74"/>
      <c r="AI706" s="259"/>
      <c r="AO706" s="74"/>
    </row>
    <row r="707" s="72" customFormat="1" customHeight="1" spans="6:41">
      <c r="F707" s="74"/>
      <c r="G707" s="267" t="str">
        <f t="shared" si="17"/>
        <v/>
      </c>
      <c r="H707" s="74"/>
      <c r="I707" s="74"/>
      <c r="J707" s="74"/>
      <c r="K707" s="74"/>
      <c r="L707" s="74"/>
      <c r="P707" s="122"/>
      <c r="Q707" s="74"/>
      <c r="R707" s="74"/>
      <c r="S707" s="74"/>
      <c r="T707" s="74"/>
      <c r="AI707" s="259"/>
      <c r="AO707" s="74"/>
    </row>
    <row r="708" s="72" customFormat="1" customHeight="1" spans="6:41">
      <c r="F708" s="74"/>
      <c r="G708" s="267" t="str">
        <f t="shared" si="17"/>
        <v/>
      </c>
      <c r="H708" s="74"/>
      <c r="I708" s="74"/>
      <c r="J708" s="74"/>
      <c r="K708" s="74"/>
      <c r="L708" s="74"/>
      <c r="P708" s="122"/>
      <c r="Q708" s="74"/>
      <c r="R708" s="74"/>
      <c r="S708" s="74"/>
      <c r="T708" s="74"/>
      <c r="AI708" s="259"/>
      <c r="AO708" s="74"/>
    </row>
    <row r="709" s="72" customFormat="1" customHeight="1" spans="6:41">
      <c r="F709" s="74"/>
      <c r="G709" s="267" t="str">
        <f t="shared" si="17"/>
        <v/>
      </c>
      <c r="H709" s="74"/>
      <c r="I709" s="74"/>
      <c r="J709" s="74"/>
      <c r="K709" s="74"/>
      <c r="L709" s="74"/>
      <c r="P709" s="122"/>
      <c r="Q709" s="74"/>
      <c r="R709" s="74"/>
      <c r="S709" s="74"/>
      <c r="T709" s="74"/>
      <c r="AI709" s="259"/>
      <c r="AO709" s="74"/>
    </row>
    <row r="710" s="72" customFormat="1" customHeight="1" spans="6:41">
      <c r="F710" s="74"/>
      <c r="G710" s="267" t="str">
        <f t="shared" si="17"/>
        <v/>
      </c>
      <c r="H710" s="74"/>
      <c r="I710" s="74"/>
      <c r="J710" s="74"/>
      <c r="K710" s="74"/>
      <c r="L710" s="74"/>
      <c r="P710" s="122"/>
      <c r="Q710" s="74"/>
      <c r="R710" s="74"/>
      <c r="S710" s="74"/>
      <c r="T710" s="74"/>
      <c r="AI710" s="259"/>
      <c r="AO710" s="74"/>
    </row>
    <row r="711" s="72" customFormat="1" customHeight="1" spans="6:41">
      <c r="F711" s="74"/>
      <c r="G711" s="267" t="str">
        <f t="shared" si="17"/>
        <v/>
      </c>
      <c r="H711" s="74"/>
      <c r="I711" s="74"/>
      <c r="J711" s="74"/>
      <c r="K711" s="74"/>
      <c r="L711" s="74"/>
      <c r="P711" s="122"/>
      <c r="Q711" s="74"/>
      <c r="R711" s="74"/>
      <c r="S711" s="74"/>
      <c r="T711" s="74"/>
      <c r="AI711" s="259"/>
      <c r="AO711" s="74"/>
    </row>
    <row r="712" s="72" customFormat="1" customHeight="1" spans="6:41">
      <c r="F712" s="74"/>
      <c r="G712" s="267" t="str">
        <f t="shared" si="17"/>
        <v/>
      </c>
      <c r="H712" s="74"/>
      <c r="I712" s="74"/>
      <c r="J712" s="74"/>
      <c r="K712" s="74"/>
      <c r="L712" s="74"/>
      <c r="P712" s="122"/>
      <c r="Q712" s="74"/>
      <c r="R712" s="74"/>
      <c r="S712" s="74"/>
      <c r="T712" s="74"/>
      <c r="AI712" s="259"/>
      <c r="AO712" s="74"/>
    </row>
    <row r="713" s="72" customFormat="1" customHeight="1" spans="6:41">
      <c r="F713" s="74"/>
      <c r="G713" s="267" t="str">
        <f t="shared" si="17"/>
        <v/>
      </c>
      <c r="H713" s="74"/>
      <c r="I713" s="74"/>
      <c r="J713" s="74"/>
      <c r="K713" s="74"/>
      <c r="L713" s="74"/>
      <c r="P713" s="122"/>
      <c r="Q713" s="74"/>
      <c r="R713" s="74"/>
      <c r="S713" s="74"/>
      <c r="T713" s="74"/>
      <c r="AI713" s="259"/>
      <c r="AO713" s="74"/>
    </row>
    <row r="714" s="72" customFormat="1" customHeight="1" spans="6:41">
      <c r="F714" s="74"/>
      <c r="G714" s="267" t="str">
        <f t="shared" si="17"/>
        <v/>
      </c>
      <c r="H714" s="74"/>
      <c r="I714" s="74"/>
      <c r="J714" s="74"/>
      <c r="K714" s="74"/>
      <c r="L714" s="74"/>
      <c r="P714" s="122"/>
      <c r="Q714" s="74"/>
      <c r="R714" s="74"/>
      <c r="S714" s="74"/>
      <c r="T714" s="74"/>
      <c r="AI714" s="259"/>
      <c r="AO714" s="74"/>
    </row>
    <row r="715" s="72" customFormat="1" customHeight="1" spans="6:41">
      <c r="F715" s="74"/>
      <c r="G715" s="267" t="str">
        <f t="shared" si="17"/>
        <v/>
      </c>
      <c r="H715" s="74"/>
      <c r="I715" s="74"/>
      <c r="J715" s="74"/>
      <c r="K715" s="74"/>
      <c r="L715" s="74"/>
      <c r="P715" s="122"/>
      <c r="Q715" s="74"/>
      <c r="R715" s="74"/>
      <c r="S715" s="74"/>
      <c r="T715" s="74"/>
      <c r="AI715" s="259"/>
      <c r="AO715" s="74"/>
    </row>
    <row r="716" s="72" customFormat="1" customHeight="1" spans="6:41">
      <c r="F716" s="74"/>
      <c r="G716" s="267" t="str">
        <f t="shared" si="17"/>
        <v/>
      </c>
      <c r="H716" s="74"/>
      <c r="I716" s="74"/>
      <c r="J716" s="74"/>
      <c r="K716" s="74"/>
      <c r="L716" s="74"/>
      <c r="P716" s="122"/>
      <c r="Q716" s="74"/>
      <c r="R716" s="74"/>
      <c r="S716" s="74"/>
      <c r="T716" s="74"/>
      <c r="AI716" s="259"/>
      <c r="AO716" s="74"/>
    </row>
    <row r="717" s="72" customFormat="1" customHeight="1" spans="6:41">
      <c r="F717" s="74"/>
      <c r="G717" s="267" t="str">
        <f t="shared" si="17"/>
        <v/>
      </c>
      <c r="H717" s="74"/>
      <c r="I717" s="74"/>
      <c r="J717" s="74"/>
      <c r="K717" s="74"/>
      <c r="L717" s="74"/>
      <c r="P717" s="122"/>
      <c r="Q717" s="74"/>
      <c r="R717" s="74"/>
      <c r="S717" s="74"/>
      <c r="T717" s="74"/>
      <c r="AI717" s="259"/>
      <c r="AO717" s="74"/>
    </row>
    <row r="718" s="72" customFormat="1" customHeight="1" spans="6:41">
      <c r="F718" s="74"/>
      <c r="G718" s="267" t="str">
        <f t="shared" si="17"/>
        <v/>
      </c>
      <c r="H718" s="74"/>
      <c r="I718" s="74"/>
      <c r="J718" s="74"/>
      <c r="K718" s="74"/>
      <c r="L718" s="74"/>
      <c r="P718" s="122"/>
      <c r="Q718" s="74"/>
      <c r="R718" s="74"/>
      <c r="S718" s="74"/>
      <c r="T718" s="74"/>
      <c r="AI718" s="259"/>
      <c r="AO718" s="74"/>
    </row>
    <row r="719" s="72" customFormat="1" customHeight="1" spans="6:41">
      <c r="F719" s="74"/>
      <c r="G719" s="267" t="str">
        <f t="shared" si="17"/>
        <v/>
      </c>
      <c r="H719" s="74"/>
      <c r="I719" s="74"/>
      <c r="J719" s="74"/>
      <c r="K719" s="74"/>
      <c r="L719" s="74"/>
      <c r="P719" s="122"/>
      <c r="Q719" s="74"/>
      <c r="R719" s="74"/>
      <c r="S719" s="74"/>
      <c r="T719" s="74"/>
      <c r="AI719" s="259"/>
      <c r="AO719" s="74"/>
    </row>
    <row r="720" s="72" customFormat="1" customHeight="1" spans="6:41">
      <c r="F720" s="74"/>
      <c r="G720" s="267" t="str">
        <f t="shared" si="17"/>
        <v/>
      </c>
      <c r="H720" s="74"/>
      <c r="I720" s="74"/>
      <c r="J720" s="74"/>
      <c r="K720" s="74"/>
      <c r="L720" s="74"/>
      <c r="P720" s="122"/>
      <c r="Q720" s="74"/>
      <c r="R720" s="74"/>
      <c r="S720" s="74"/>
      <c r="T720" s="74"/>
      <c r="AI720" s="259"/>
      <c r="AO720" s="74"/>
    </row>
    <row r="721" s="72" customFormat="1" customHeight="1" spans="6:41">
      <c r="F721" s="74"/>
      <c r="G721" s="267" t="str">
        <f t="shared" si="17"/>
        <v/>
      </c>
      <c r="H721" s="74"/>
      <c r="I721" s="74"/>
      <c r="J721" s="74"/>
      <c r="K721" s="74"/>
      <c r="L721" s="74"/>
      <c r="P721" s="122"/>
      <c r="Q721" s="74"/>
      <c r="R721" s="74"/>
      <c r="S721" s="74"/>
      <c r="T721" s="74"/>
      <c r="AI721" s="259"/>
      <c r="AO721" s="74"/>
    </row>
    <row r="722" s="72" customFormat="1" customHeight="1" spans="6:41">
      <c r="F722" s="74"/>
      <c r="G722" s="267" t="str">
        <f t="shared" si="17"/>
        <v/>
      </c>
      <c r="H722" s="74"/>
      <c r="I722" s="74"/>
      <c r="J722" s="74"/>
      <c r="K722" s="74"/>
      <c r="L722" s="74"/>
      <c r="P722" s="122"/>
      <c r="Q722" s="74"/>
      <c r="R722" s="74"/>
      <c r="S722" s="74"/>
      <c r="T722" s="74"/>
      <c r="AI722" s="259"/>
      <c r="AO722" s="74"/>
    </row>
    <row r="723" s="72" customFormat="1" customHeight="1" spans="6:41">
      <c r="F723" s="74"/>
      <c r="G723" s="267" t="str">
        <f t="shared" si="17"/>
        <v/>
      </c>
      <c r="H723" s="74"/>
      <c r="I723" s="74"/>
      <c r="J723" s="74"/>
      <c r="K723" s="74"/>
      <c r="L723" s="74"/>
      <c r="P723" s="122"/>
      <c r="Q723" s="74"/>
      <c r="R723" s="74"/>
      <c r="S723" s="74"/>
      <c r="T723" s="74"/>
      <c r="AI723" s="259"/>
      <c r="AO723" s="74"/>
    </row>
    <row r="724" s="72" customFormat="1" customHeight="1" spans="6:41">
      <c r="F724" s="74"/>
      <c r="G724" s="267" t="str">
        <f t="shared" si="17"/>
        <v/>
      </c>
      <c r="H724" s="74"/>
      <c r="I724" s="74"/>
      <c r="J724" s="74"/>
      <c r="K724" s="74"/>
      <c r="L724" s="74"/>
      <c r="P724" s="122"/>
      <c r="Q724" s="74"/>
      <c r="R724" s="74"/>
      <c r="S724" s="74"/>
      <c r="T724" s="74"/>
      <c r="AI724" s="259"/>
      <c r="AO724" s="74"/>
    </row>
    <row r="725" s="72" customFormat="1" customHeight="1" spans="6:41">
      <c r="F725" s="74"/>
      <c r="G725" s="267" t="str">
        <f t="shared" si="17"/>
        <v/>
      </c>
      <c r="H725" s="74"/>
      <c r="I725" s="74"/>
      <c r="J725" s="74"/>
      <c r="K725" s="74"/>
      <c r="L725" s="74"/>
      <c r="P725" s="122"/>
      <c r="Q725" s="74"/>
      <c r="R725" s="74"/>
      <c r="S725" s="74"/>
      <c r="T725" s="74"/>
      <c r="AI725" s="259"/>
      <c r="AO725" s="74"/>
    </row>
    <row r="726" s="72" customFormat="1" customHeight="1" spans="6:41">
      <c r="F726" s="74"/>
      <c r="G726" s="267" t="str">
        <f t="shared" si="17"/>
        <v/>
      </c>
      <c r="H726" s="74"/>
      <c r="I726" s="74"/>
      <c r="J726" s="74"/>
      <c r="K726" s="74"/>
      <c r="L726" s="74"/>
      <c r="P726" s="122"/>
      <c r="Q726" s="74"/>
      <c r="R726" s="74"/>
      <c r="S726" s="74"/>
      <c r="T726" s="74"/>
      <c r="AI726" s="259"/>
      <c r="AO726" s="74"/>
    </row>
    <row r="727" s="72" customFormat="1" customHeight="1" spans="6:41">
      <c r="F727" s="74"/>
      <c r="G727" s="267" t="str">
        <f t="shared" si="17"/>
        <v/>
      </c>
      <c r="H727" s="74"/>
      <c r="I727" s="74"/>
      <c r="J727" s="74"/>
      <c r="K727" s="74"/>
      <c r="L727" s="74"/>
      <c r="P727" s="122"/>
      <c r="Q727" s="74"/>
      <c r="R727" s="74"/>
      <c r="S727" s="74"/>
      <c r="T727" s="74"/>
      <c r="AI727" s="259"/>
      <c r="AO727" s="74"/>
    </row>
    <row r="728" s="72" customFormat="1" customHeight="1" spans="6:41">
      <c r="F728" s="74"/>
      <c r="G728" s="267" t="str">
        <f t="shared" si="17"/>
        <v/>
      </c>
      <c r="H728" s="74"/>
      <c r="I728" s="74"/>
      <c r="J728" s="74"/>
      <c r="K728" s="74"/>
      <c r="L728" s="74"/>
      <c r="P728" s="122"/>
      <c r="Q728" s="74"/>
      <c r="R728" s="74"/>
      <c r="S728" s="74"/>
      <c r="T728" s="74"/>
      <c r="AI728" s="259"/>
      <c r="AO728" s="74"/>
    </row>
    <row r="729" s="72" customFormat="1" customHeight="1" spans="6:41">
      <c r="F729" s="74"/>
      <c r="G729" s="267" t="str">
        <f t="shared" si="17"/>
        <v/>
      </c>
      <c r="H729" s="74"/>
      <c r="I729" s="74"/>
      <c r="J729" s="74"/>
      <c r="K729" s="74"/>
      <c r="L729" s="74"/>
      <c r="P729" s="122"/>
      <c r="Q729" s="74"/>
      <c r="R729" s="74"/>
      <c r="S729" s="74"/>
      <c r="T729" s="74"/>
      <c r="AI729" s="259"/>
      <c r="AO729" s="74"/>
    </row>
    <row r="730" s="72" customFormat="1" customHeight="1" spans="6:41">
      <c r="F730" s="74"/>
      <c r="G730" s="267" t="str">
        <f t="shared" si="17"/>
        <v/>
      </c>
      <c r="H730" s="74"/>
      <c r="I730" s="74"/>
      <c r="J730" s="74"/>
      <c r="K730" s="74"/>
      <c r="L730" s="74"/>
      <c r="P730" s="122"/>
      <c r="Q730" s="74"/>
      <c r="R730" s="74"/>
      <c r="S730" s="74"/>
      <c r="T730" s="74"/>
      <c r="AI730" s="259"/>
      <c r="AO730" s="74"/>
    </row>
    <row r="731" s="72" customFormat="1" customHeight="1" spans="6:41">
      <c r="F731" s="74"/>
      <c r="G731" s="267" t="str">
        <f t="shared" si="17"/>
        <v/>
      </c>
      <c r="H731" s="74"/>
      <c r="I731" s="74"/>
      <c r="J731" s="74"/>
      <c r="K731" s="74"/>
      <c r="L731" s="74"/>
      <c r="P731" s="122"/>
      <c r="Q731" s="74"/>
      <c r="R731" s="74"/>
      <c r="S731" s="74"/>
      <c r="T731" s="74"/>
      <c r="AI731" s="259"/>
      <c r="AO731" s="74"/>
    </row>
    <row r="732" s="72" customFormat="1" customHeight="1" spans="6:41">
      <c r="F732" s="74"/>
      <c r="G732" s="267" t="str">
        <f t="shared" si="17"/>
        <v/>
      </c>
      <c r="H732" s="74"/>
      <c r="I732" s="74"/>
      <c r="J732" s="74"/>
      <c r="K732" s="74"/>
      <c r="L732" s="74"/>
      <c r="P732" s="122"/>
      <c r="Q732" s="74"/>
      <c r="R732" s="74"/>
      <c r="S732" s="74"/>
      <c r="T732" s="74"/>
      <c r="AI732" s="259"/>
      <c r="AO732" s="74"/>
    </row>
    <row r="733" s="72" customFormat="1" customHeight="1" spans="6:41">
      <c r="F733" s="74"/>
      <c r="G733" s="267" t="str">
        <f t="shared" si="17"/>
        <v/>
      </c>
      <c r="H733" s="74"/>
      <c r="I733" s="74"/>
      <c r="J733" s="74"/>
      <c r="K733" s="74"/>
      <c r="L733" s="74"/>
      <c r="P733" s="122"/>
      <c r="Q733" s="74"/>
      <c r="R733" s="74"/>
      <c r="S733" s="74"/>
      <c r="T733" s="74"/>
      <c r="AI733" s="259"/>
      <c r="AO733" s="74"/>
    </row>
    <row r="734" s="72" customFormat="1" customHeight="1" spans="6:41">
      <c r="F734" s="74"/>
      <c r="G734" s="267" t="str">
        <f t="shared" si="17"/>
        <v/>
      </c>
      <c r="H734" s="74"/>
      <c r="I734" s="74"/>
      <c r="J734" s="74"/>
      <c r="K734" s="74"/>
      <c r="L734" s="74"/>
      <c r="P734" s="122"/>
      <c r="Q734" s="74"/>
      <c r="R734" s="74"/>
      <c r="S734" s="74"/>
      <c r="T734" s="74"/>
      <c r="AI734" s="259"/>
      <c r="AO734" s="74"/>
    </row>
    <row r="735" s="72" customFormat="1" customHeight="1" spans="6:41">
      <c r="F735" s="74"/>
      <c r="G735" s="267" t="str">
        <f t="shared" si="17"/>
        <v/>
      </c>
      <c r="H735" s="74"/>
      <c r="I735" s="74"/>
      <c r="J735" s="74"/>
      <c r="K735" s="74"/>
      <c r="L735" s="74"/>
      <c r="P735" s="122"/>
      <c r="Q735" s="74"/>
      <c r="R735" s="74"/>
      <c r="S735" s="74"/>
      <c r="T735" s="74"/>
      <c r="AI735" s="259"/>
      <c r="AO735" s="74"/>
    </row>
    <row r="736" s="72" customFormat="1" customHeight="1" spans="6:41">
      <c r="F736" s="74"/>
      <c r="G736" s="267" t="str">
        <f t="shared" si="17"/>
        <v/>
      </c>
      <c r="H736" s="74"/>
      <c r="I736" s="74"/>
      <c r="J736" s="74"/>
      <c r="K736" s="74"/>
      <c r="L736" s="74"/>
      <c r="P736" s="122"/>
      <c r="Q736" s="74"/>
      <c r="R736" s="74"/>
      <c r="S736" s="74"/>
      <c r="T736" s="74"/>
      <c r="AI736" s="259"/>
      <c r="AO736" s="74"/>
    </row>
    <row r="737" s="72" customFormat="1" customHeight="1" spans="6:41">
      <c r="F737" s="74"/>
      <c r="G737" s="267" t="str">
        <f t="shared" si="17"/>
        <v/>
      </c>
      <c r="H737" s="74"/>
      <c r="I737" s="74"/>
      <c r="J737" s="74"/>
      <c r="K737" s="74"/>
      <c r="L737" s="74"/>
      <c r="P737" s="122"/>
      <c r="Q737" s="74"/>
      <c r="R737" s="74"/>
      <c r="S737" s="74"/>
      <c r="T737" s="74"/>
      <c r="AI737" s="259"/>
      <c r="AO737" s="74"/>
    </row>
    <row r="738" s="72" customFormat="1" customHeight="1" spans="6:41">
      <c r="F738" s="74"/>
      <c r="G738" s="267" t="str">
        <f t="shared" si="17"/>
        <v/>
      </c>
      <c r="H738" s="74"/>
      <c r="I738" s="74"/>
      <c r="J738" s="74"/>
      <c r="K738" s="74"/>
      <c r="L738" s="74"/>
      <c r="P738" s="122"/>
      <c r="Q738" s="74"/>
      <c r="R738" s="74"/>
      <c r="S738" s="74"/>
      <c r="T738" s="74"/>
      <c r="AI738" s="259"/>
      <c r="AO738" s="74"/>
    </row>
    <row r="739" s="72" customFormat="1" customHeight="1" spans="6:41">
      <c r="F739" s="74"/>
      <c r="G739" s="267" t="str">
        <f t="shared" si="17"/>
        <v/>
      </c>
      <c r="H739" s="74"/>
      <c r="I739" s="74"/>
      <c r="J739" s="74"/>
      <c r="K739" s="74"/>
      <c r="L739" s="74"/>
      <c r="P739" s="122"/>
      <c r="Q739" s="74"/>
      <c r="R739" s="74"/>
      <c r="S739" s="74"/>
      <c r="T739" s="74"/>
      <c r="AI739" s="259"/>
      <c r="AO739" s="74"/>
    </row>
    <row r="740" s="72" customFormat="1" customHeight="1" spans="6:41">
      <c r="F740" s="74"/>
      <c r="G740" s="267" t="str">
        <f t="shared" si="17"/>
        <v/>
      </c>
      <c r="H740" s="74"/>
      <c r="I740" s="74"/>
      <c r="J740" s="74"/>
      <c r="K740" s="74"/>
      <c r="L740" s="74"/>
      <c r="P740" s="122"/>
      <c r="Q740" s="74"/>
      <c r="R740" s="74"/>
      <c r="S740" s="74"/>
      <c r="T740" s="74"/>
      <c r="AI740" s="259"/>
      <c r="AO740" s="74"/>
    </row>
    <row r="741" s="72" customFormat="1" customHeight="1" spans="6:41">
      <c r="F741" s="74"/>
      <c r="G741" s="267" t="str">
        <f t="shared" si="17"/>
        <v/>
      </c>
      <c r="H741" s="74"/>
      <c r="I741" s="74"/>
      <c r="J741" s="74"/>
      <c r="K741" s="74"/>
      <c r="L741" s="74"/>
      <c r="P741" s="122"/>
      <c r="Q741" s="74"/>
      <c r="R741" s="74"/>
      <c r="S741" s="74"/>
      <c r="T741" s="74"/>
      <c r="AI741" s="259"/>
      <c r="AO741" s="74"/>
    </row>
    <row r="742" s="72" customFormat="1" customHeight="1" spans="6:41">
      <c r="F742" s="74"/>
      <c r="G742" s="267" t="str">
        <f t="shared" si="17"/>
        <v/>
      </c>
      <c r="H742" s="74"/>
      <c r="I742" s="74"/>
      <c r="J742" s="74"/>
      <c r="K742" s="74"/>
      <c r="L742" s="74"/>
      <c r="P742" s="122"/>
      <c r="Q742" s="74"/>
      <c r="R742" s="74"/>
      <c r="S742" s="74"/>
      <c r="T742" s="74"/>
      <c r="AI742" s="259"/>
      <c r="AO742" s="74"/>
    </row>
    <row r="743" s="72" customFormat="1" customHeight="1" spans="6:41">
      <c r="F743" s="74"/>
      <c r="G743" s="267" t="str">
        <f t="shared" si="17"/>
        <v/>
      </c>
      <c r="H743" s="74"/>
      <c r="I743" s="74"/>
      <c r="J743" s="74"/>
      <c r="K743" s="74"/>
      <c r="L743" s="74"/>
      <c r="P743" s="122"/>
      <c r="Q743" s="74"/>
      <c r="R743" s="74"/>
      <c r="S743" s="74"/>
      <c r="T743" s="74"/>
      <c r="AI743" s="259"/>
      <c r="AO743" s="74"/>
    </row>
    <row r="744" s="72" customFormat="1" customHeight="1" spans="6:41">
      <c r="F744" s="74"/>
      <c r="G744" s="267" t="str">
        <f t="shared" si="17"/>
        <v/>
      </c>
      <c r="H744" s="74"/>
      <c r="I744" s="74"/>
      <c r="J744" s="74"/>
      <c r="K744" s="74"/>
      <c r="L744" s="74"/>
      <c r="P744" s="122"/>
      <c r="Q744" s="74"/>
      <c r="R744" s="74"/>
      <c r="S744" s="74"/>
      <c r="T744" s="74"/>
      <c r="AI744" s="259"/>
      <c r="AO744" s="74"/>
    </row>
    <row r="745" s="72" customFormat="1" customHeight="1" spans="6:41">
      <c r="F745" s="74"/>
      <c r="G745" s="267" t="str">
        <f t="shared" si="17"/>
        <v/>
      </c>
      <c r="H745" s="74"/>
      <c r="I745" s="74"/>
      <c r="J745" s="74"/>
      <c r="K745" s="74"/>
      <c r="L745" s="74"/>
      <c r="P745" s="122"/>
      <c r="Q745" s="74"/>
      <c r="R745" s="74"/>
      <c r="S745" s="74"/>
      <c r="T745" s="74"/>
      <c r="AI745" s="259"/>
      <c r="AO745" s="74"/>
    </row>
    <row r="746" s="72" customFormat="1" customHeight="1" spans="6:41">
      <c r="F746" s="74"/>
      <c r="G746" s="267" t="str">
        <f t="shared" si="17"/>
        <v/>
      </c>
      <c r="H746" s="74"/>
      <c r="I746" s="74"/>
      <c r="J746" s="74"/>
      <c r="K746" s="74"/>
      <c r="L746" s="74"/>
      <c r="P746" s="122"/>
      <c r="Q746" s="74"/>
      <c r="R746" s="74"/>
      <c r="S746" s="74"/>
      <c r="T746" s="74"/>
      <c r="AI746" s="259"/>
      <c r="AO746" s="74"/>
    </row>
    <row r="747" s="72" customFormat="1" customHeight="1" spans="6:41">
      <c r="F747" s="74"/>
      <c r="G747" s="267" t="str">
        <f t="shared" si="17"/>
        <v/>
      </c>
      <c r="H747" s="74"/>
      <c r="I747" s="74"/>
      <c r="J747" s="74"/>
      <c r="K747" s="74"/>
      <c r="L747" s="74"/>
      <c r="P747" s="122"/>
      <c r="Q747" s="74"/>
      <c r="R747" s="74"/>
      <c r="S747" s="74"/>
      <c r="T747" s="74"/>
      <c r="AI747" s="259"/>
      <c r="AO747" s="74"/>
    </row>
    <row r="748" s="72" customFormat="1" customHeight="1" spans="6:41">
      <c r="F748" s="74"/>
      <c r="G748" s="267" t="str">
        <f t="shared" si="17"/>
        <v/>
      </c>
      <c r="H748" s="74"/>
      <c r="I748" s="74"/>
      <c r="J748" s="74"/>
      <c r="K748" s="74"/>
      <c r="L748" s="74"/>
      <c r="P748" s="122"/>
      <c r="Q748" s="74"/>
      <c r="R748" s="74"/>
      <c r="S748" s="74"/>
      <c r="T748" s="74"/>
      <c r="AI748" s="259"/>
      <c r="AO748" s="74"/>
    </row>
    <row r="749" s="72" customFormat="1" customHeight="1" spans="6:41">
      <c r="F749" s="74"/>
      <c r="G749" s="267" t="str">
        <f t="shared" si="17"/>
        <v/>
      </c>
      <c r="H749" s="74"/>
      <c r="I749" s="74"/>
      <c r="J749" s="74"/>
      <c r="K749" s="74"/>
      <c r="L749" s="74"/>
      <c r="P749" s="122"/>
      <c r="Q749" s="74"/>
      <c r="R749" s="74"/>
      <c r="S749" s="74"/>
      <c r="T749" s="74"/>
      <c r="AI749" s="259"/>
      <c r="AO749" s="74"/>
    </row>
    <row r="750" s="72" customFormat="1" customHeight="1" spans="6:41">
      <c r="F750" s="74"/>
      <c r="G750" s="267" t="str">
        <f t="shared" si="17"/>
        <v/>
      </c>
      <c r="H750" s="74"/>
      <c r="I750" s="74"/>
      <c r="J750" s="74"/>
      <c r="K750" s="74"/>
      <c r="L750" s="74"/>
      <c r="P750" s="122"/>
      <c r="Q750" s="74"/>
      <c r="R750" s="74"/>
      <c r="S750" s="74"/>
      <c r="T750" s="74"/>
      <c r="AI750" s="259"/>
      <c r="AO750" s="74"/>
    </row>
    <row r="751" s="72" customFormat="1" customHeight="1" spans="6:41">
      <c r="F751" s="74"/>
      <c r="G751" s="267" t="str">
        <f t="shared" si="17"/>
        <v/>
      </c>
      <c r="H751" s="74"/>
      <c r="I751" s="74"/>
      <c r="J751" s="74"/>
      <c r="K751" s="74"/>
      <c r="L751" s="74"/>
      <c r="P751" s="122"/>
      <c r="Q751" s="74"/>
      <c r="R751" s="74"/>
      <c r="S751" s="74"/>
      <c r="T751" s="74"/>
      <c r="AI751" s="259"/>
      <c r="AO751" s="74"/>
    </row>
    <row r="752" s="72" customFormat="1" customHeight="1" spans="6:41">
      <c r="F752" s="74"/>
      <c r="G752" s="267" t="str">
        <f t="shared" si="17"/>
        <v/>
      </c>
      <c r="H752" s="74"/>
      <c r="I752" s="74"/>
      <c r="J752" s="74"/>
      <c r="K752" s="74"/>
      <c r="L752" s="74"/>
      <c r="P752" s="122"/>
      <c r="Q752" s="74"/>
      <c r="R752" s="74"/>
      <c r="S752" s="74"/>
      <c r="T752" s="74"/>
      <c r="AI752" s="259"/>
      <c r="AO752" s="74"/>
    </row>
    <row r="753" s="72" customFormat="1" customHeight="1" spans="6:41">
      <c r="F753" s="74"/>
      <c r="G753" s="267" t="str">
        <f t="shared" si="17"/>
        <v/>
      </c>
      <c r="H753" s="74"/>
      <c r="I753" s="74"/>
      <c r="J753" s="74"/>
      <c r="K753" s="74"/>
      <c r="L753" s="74"/>
      <c r="P753" s="122"/>
      <c r="Q753" s="74"/>
      <c r="R753" s="74"/>
      <c r="S753" s="74"/>
      <c r="T753" s="74"/>
      <c r="AI753" s="259"/>
      <c r="AO753" s="74"/>
    </row>
    <row r="754" s="72" customFormat="1" customHeight="1" spans="6:41">
      <c r="F754" s="74"/>
      <c r="G754" s="267" t="str">
        <f t="shared" si="17"/>
        <v/>
      </c>
      <c r="H754" s="74"/>
      <c r="I754" s="74"/>
      <c r="J754" s="74"/>
      <c r="K754" s="74"/>
      <c r="L754" s="74"/>
      <c r="P754" s="122"/>
      <c r="Q754" s="74"/>
      <c r="R754" s="74"/>
      <c r="S754" s="74"/>
      <c r="T754" s="74"/>
      <c r="AI754" s="259"/>
      <c r="AO754" s="74"/>
    </row>
    <row r="755" s="72" customFormat="1" customHeight="1" spans="6:41">
      <c r="F755" s="74"/>
      <c r="G755" s="267" t="str">
        <f t="shared" si="17"/>
        <v/>
      </c>
      <c r="H755" s="74"/>
      <c r="I755" s="74"/>
      <c r="J755" s="74"/>
      <c r="K755" s="74"/>
      <c r="L755" s="74"/>
      <c r="P755" s="122"/>
      <c r="Q755" s="74"/>
      <c r="R755" s="74"/>
      <c r="S755" s="74"/>
      <c r="T755" s="74"/>
      <c r="AI755" s="259"/>
      <c r="AO755" s="74"/>
    </row>
    <row r="756" s="72" customFormat="1" customHeight="1" spans="6:41">
      <c r="F756" s="74"/>
      <c r="G756" s="267" t="str">
        <f t="shared" si="17"/>
        <v/>
      </c>
      <c r="H756" s="74"/>
      <c r="I756" s="74"/>
      <c r="J756" s="74"/>
      <c r="K756" s="74"/>
      <c r="L756" s="74"/>
      <c r="P756" s="122"/>
      <c r="Q756" s="74"/>
      <c r="R756" s="74"/>
      <c r="S756" s="74"/>
      <c r="T756" s="74"/>
      <c r="AI756" s="259"/>
      <c r="AO756" s="74"/>
    </row>
    <row r="757" s="72" customFormat="1" customHeight="1" spans="6:41">
      <c r="F757" s="74"/>
      <c r="G757" s="267" t="str">
        <f t="shared" si="17"/>
        <v/>
      </c>
      <c r="H757" s="74"/>
      <c r="I757" s="74"/>
      <c r="J757" s="74"/>
      <c r="K757" s="74"/>
      <c r="L757" s="74"/>
      <c r="P757" s="122"/>
      <c r="Q757" s="74"/>
      <c r="R757" s="74"/>
      <c r="S757" s="74"/>
      <c r="T757" s="74"/>
      <c r="AI757" s="259"/>
      <c r="AO757" s="74"/>
    </row>
    <row r="758" s="72" customFormat="1" customHeight="1" spans="6:41">
      <c r="F758" s="74"/>
      <c r="G758" s="267" t="str">
        <f t="shared" si="17"/>
        <v/>
      </c>
      <c r="H758" s="74"/>
      <c r="I758" s="74"/>
      <c r="J758" s="74"/>
      <c r="K758" s="74"/>
      <c r="L758" s="74"/>
      <c r="P758" s="122"/>
      <c r="Q758" s="74"/>
      <c r="R758" s="74"/>
      <c r="S758" s="74"/>
      <c r="T758" s="74"/>
      <c r="AI758" s="259"/>
      <c r="AO758" s="74"/>
    </row>
    <row r="759" s="72" customFormat="1" customHeight="1" spans="6:41">
      <c r="F759" s="74"/>
      <c r="G759" s="267" t="str">
        <f t="shared" si="17"/>
        <v/>
      </c>
      <c r="H759" s="74"/>
      <c r="I759" s="74"/>
      <c r="J759" s="74"/>
      <c r="K759" s="74"/>
      <c r="L759" s="74"/>
      <c r="P759" s="122"/>
      <c r="Q759" s="74"/>
      <c r="R759" s="74"/>
      <c r="S759" s="74"/>
      <c r="T759" s="74"/>
      <c r="AI759" s="259"/>
      <c r="AO759" s="74"/>
    </row>
    <row r="760" s="72" customFormat="1" customHeight="1" spans="6:41">
      <c r="F760" s="74"/>
      <c r="G760" s="267" t="str">
        <f t="shared" si="17"/>
        <v/>
      </c>
      <c r="H760" s="74"/>
      <c r="I760" s="74"/>
      <c r="J760" s="74"/>
      <c r="K760" s="74"/>
      <c r="L760" s="74"/>
      <c r="P760" s="122"/>
      <c r="Q760" s="74"/>
      <c r="R760" s="74"/>
      <c r="S760" s="74"/>
      <c r="T760" s="74"/>
      <c r="AI760" s="259"/>
      <c r="AO760" s="74"/>
    </row>
    <row r="761" s="72" customFormat="1" customHeight="1" spans="6:41">
      <c r="F761" s="74"/>
      <c r="G761" s="267" t="str">
        <f t="shared" si="17"/>
        <v/>
      </c>
      <c r="H761" s="74"/>
      <c r="I761" s="74"/>
      <c r="J761" s="74"/>
      <c r="K761" s="74"/>
      <c r="L761" s="74"/>
      <c r="P761" s="122"/>
      <c r="Q761" s="74"/>
      <c r="R761" s="74"/>
      <c r="S761" s="74"/>
      <c r="T761" s="74"/>
      <c r="AI761" s="259"/>
      <c r="AO761" s="74"/>
    </row>
    <row r="762" s="72" customFormat="1" customHeight="1" spans="6:41">
      <c r="F762" s="74"/>
      <c r="G762" s="267" t="str">
        <f t="shared" si="17"/>
        <v/>
      </c>
      <c r="H762" s="74"/>
      <c r="I762" s="74"/>
      <c r="J762" s="74"/>
      <c r="K762" s="74"/>
      <c r="L762" s="74"/>
      <c r="P762" s="122"/>
      <c r="Q762" s="74"/>
      <c r="R762" s="74"/>
      <c r="S762" s="74"/>
      <c r="T762" s="74"/>
      <c r="AI762" s="259"/>
      <c r="AO762" s="74"/>
    </row>
    <row r="763" s="72" customFormat="1" customHeight="1" spans="6:41">
      <c r="F763" s="74"/>
      <c r="G763" s="267" t="str">
        <f t="shared" si="17"/>
        <v/>
      </c>
      <c r="H763" s="74"/>
      <c r="I763" s="74"/>
      <c r="J763" s="74"/>
      <c r="K763" s="74"/>
      <c r="L763" s="74"/>
      <c r="P763" s="122"/>
      <c r="Q763" s="74"/>
      <c r="R763" s="74"/>
      <c r="S763" s="74"/>
      <c r="T763" s="74"/>
      <c r="AI763" s="259"/>
      <c r="AO763" s="74"/>
    </row>
    <row r="764" s="72" customFormat="1" customHeight="1" spans="6:41">
      <c r="F764" s="74"/>
      <c r="G764" s="267" t="str">
        <f t="shared" si="17"/>
        <v/>
      </c>
      <c r="H764" s="74"/>
      <c r="I764" s="74"/>
      <c r="J764" s="74"/>
      <c r="K764" s="74"/>
      <c r="L764" s="74"/>
      <c r="P764" s="122"/>
      <c r="Q764" s="74"/>
      <c r="R764" s="74"/>
      <c r="S764" s="74"/>
      <c r="T764" s="74"/>
      <c r="AI764" s="259"/>
      <c r="AO764" s="74"/>
    </row>
    <row r="765" s="72" customFormat="1" customHeight="1" spans="6:41">
      <c r="F765" s="74"/>
      <c r="G765" s="267" t="str">
        <f t="shared" si="17"/>
        <v/>
      </c>
      <c r="H765" s="74"/>
      <c r="I765" s="74"/>
      <c r="J765" s="74"/>
      <c r="K765" s="74"/>
      <c r="L765" s="74"/>
      <c r="P765" s="122"/>
      <c r="Q765" s="74"/>
      <c r="R765" s="74"/>
      <c r="S765" s="74"/>
      <c r="T765" s="74"/>
      <c r="AI765" s="259"/>
      <c r="AO765" s="74"/>
    </row>
    <row r="766" s="72" customFormat="1" customHeight="1" spans="6:41">
      <c r="F766" s="74"/>
      <c r="G766" s="267" t="str">
        <f t="shared" si="17"/>
        <v/>
      </c>
      <c r="H766" s="74"/>
      <c r="I766" s="74"/>
      <c r="J766" s="74"/>
      <c r="K766" s="74"/>
      <c r="L766" s="74"/>
      <c r="P766" s="122"/>
      <c r="Q766" s="74"/>
      <c r="R766" s="74"/>
      <c r="S766" s="74"/>
      <c r="T766" s="74"/>
      <c r="AI766" s="259"/>
      <c r="AO766" s="74"/>
    </row>
    <row r="767" s="72" customFormat="1" customHeight="1" spans="6:41">
      <c r="F767" s="74"/>
      <c r="G767" s="267" t="str">
        <f t="shared" si="17"/>
        <v/>
      </c>
      <c r="H767" s="74"/>
      <c r="I767" s="74"/>
      <c r="J767" s="74"/>
      <c r="K767" s="74"/>
      <c r="L767" s="74"/>
      <c r="P767" s="122"/>
      <c r="Q767" s="74"/>
      <c r="R767" s="74"/>
      <c r="S767" s="74"/>
      <c r="T767" s="74"/>
      <c r="AI767" s="259"/>
      <c r="AO767" s="74"/>
    </row>
    <row r="768" s="72" customFormat="1" customHeight="1" spans="6:41">
      <c r="F768" s="74"/>
      <c r="G768" s="267" t="str">
        <f t="shared" si="17"/>
        <v/>
      </c>
      <c r="H768" s="74"/>
      <c r="I768" s="74"/>
      <c r="J768" s="74"/>
      <c r="K768" s="74"/>
      <c r="L768" s="74"/>
      <c r="P768" s="122"/>
      <c r="Q768" s="74"/>
      <c r="R768" s="74"/>
      <c r="S768" s="74"/>
      <c r="T768" s="74"/>
      <c r="AI768" s="259"/>
      <c r="AO768" s="74"/>
    </row>
    <row r="769" s="72" customFormat="1" customHeight="1" spans="6:41">
      <c r="F769" s="74"/>
      <c r="G769" s="267" t="str">
        <f t="shared" si="17"/>
        <v/>
      </c>
      <c r="H769" s="74"/>
      <c r="I769" s="74"/>
      <c r="J769" s="74"/>
      <c r="K769" s="74"/>
      <c r="L769" s="74"/>
      <c r="P769" s="122"/>
      <c r="Q769" s="74"/>
      <c r="R769" s="74"/>
      <c r="S769" s="74"/>
      <c r="T769" s="74"/>
      <c r="AI769" s="259"/>
      <c r="AO769" s="74"/>
    </row>
    <row r="770" s="72" customFormat="1" customHeight="1" spans="6:41">
      <c r="F770" s="74"/>
      <c r="G770" s="267" t="str">
        <f t="shared" ref="G770:G833" si="18">IF(H770="","",IF(H770=I770,H770,_xlfn.CONCAT(H770,"-",I770)))</f>
        <v/>
      </c>
      <c r="H770" s="74"/>
      <c r="I770" s="74"/>
      <c r="J770" s="74"/>
      <c r="K770" s="74"/>
      <c r="L770" s="74"/>
      <c r="P770" s="122"/>
      <c r="Q770" s="74"/>
      <c r="R770" s="74"/>
      <c r="S770" s="74"/>
      <c r="T770" s="74"/>
      <c r="AI770" s="259"/>
      <c r="AO770" s="74"/>
    </row>
    <row r="771" s="72" customFormat="1" customHeight="1" spans="6:41">
      <c r="F771" s="74"/>
      <c r="G771" s="267" t="str">
        <f t="shared" si="18"/>
        <v/>
      </c>
      <c r="H771" s="74"/>
      <c r="I771" s="74"/>
      <c r="J771" s="74"/>
      <c r="K771" s="74"/>
      <c r="L771" s="74"/>
      <c r="P771" s="122"/>
      <c r="Q771" s="74"/>
      <c r="R771" s="74"/>
      <c r="S771" s="74"/>
      <c r="T771" s="74"/>
      <c r="AI771" s="259"/>
      <c r="AO771" s="74"/>
    </row>
    <row r="772" s="72" customFormat="1" customHeight="1" spans="6:41">
      <c r="F772" s="74"/>
      <c r="G772" s="267" t="str">
        <f t="shared" si="18"/>
        <v/>
      </c>
      <c r="H772" s="74"/>
      <c r="I772" s="74"/>
      <c r="J772" s="74"/>
      <c r="K772" s="74"/>
      <c r="L772" s="74"/>
      <c r="P772" s="122"/>
      <c r="Q772" s="74"/>
      <c r="R772" s="74"/>
      <c r="S772" s="74"/>
      <c r="T772" s="74"/>
      <c r="AI772" s="259"/>
      <c r="AO772" s="74"/>
    </row>
    <row r="773" s="72" customFormat="1" customHeight="1" spans="6:41">
      <c r="F773" s="74"/>
      <c r="G773" s="267" t="str">
        <f t="shared" si="18"/>
        <v/>
      </c>
      <c r="H773" s="74"/>
      <c r="I773" s="74"/>
      <c r="J773" s="74"/>
      <c r="K773" s="74"/>
      <c r="L773" s="74"/>
      <c r="P773" s="122"/>
      <c r="Q773" s="74"/>
      <c r="R773" s="74"/>
      <c r="S773" s="74"/>
      <c r="T773" s="74"/>
      <c r="AI773" s="259"/>
      <c r="AO773" s="74"/>
    </row>
    <row r="774" s="72" customFormat="1" customHeight="1" spans="6:41">
      <c r="F774" s="74"/>
      <c r="G774" s="267" t="str">
        <f t="shared" si="18"/>
        <v/>
      </c>
      <c r="H774" s="74"/>
      <c r="I774" s="74"/>
      <c r="J774" s="74"/>
      <c r="K774" s="74"/>
      <c r="L774" s="74"/>
      <c r="P774" s="122"/>
      <c r="Q774" s="74"/>
      <c r="R774" s="74"/>
      <c r="S774" s="74"/>
      <c r="T774" s="74"/>
      <c r="AI774" s="259"/>
      <c r="AO774" s="74"/>
    </row>
    <row r="775" s="72" customFormat="1" customHeight="1" spans="6:41">
      <c r="F775" s="74"/>
      <c r="G775" s="267" t="str">
        <f t="shared" si="18"/>
        <v/>
      </c>
      <c r="H775" s="74"/>
      <c r="I775" s="74"/>
      <c r="J775" s="74"/>
      <c r="K775" s="74"/>
      <c r="L775" s="74"/>
      <c r="P775" s="122"/>
      <c r="Q775" s="74"/>
      <c r="R775" s="74"/>
      <c r="S775" s="74"/>
      <c r="T775" s="74"/>
      <c r="AI775" s="259"/>
      <c r="AO775" s="74"/>
    </row>
    <row r="776" s="72" customFormat="1" customHeight="1" spans="6:41">
      <c r="F776" s="74"/>
      <c r="G776" s="267" t="str">
        <f t="shared" si="18"/>
        <v/>
      </c>
      <c r="H776" s="74"/>
      <c r="I776" s="74"/>
      <c r="J776" s="74"/>
      <c r="K776" s="74"/>
      <c r="L776" s="74"/>
      <c r="P776" s="122"/>
      <c r="Q776" s="74"/>
      <c r="R776" s="74"/>
      <c r="S776" s="74"/>
      <c r="T776" s="74"/>
      <c r="AI776" s="259"/>
      <c r="AO776" s="74"/>
    </row>
    <row r="777" s="72" customFormat="1" customHeight="1" spans="6:41">
      <c r="F777" s="74"/>
      <c r="G777" s="267" t="str">
        <f t="shared" si="18"/>
        <v/>
      </c>
      <c r="H777" s="74"/>
      <c r="I777" s="74"/>
      <c r="J777" s="74"/>
      <c r="K777" s="74"/>
      <c r="L777" s="74"/>
      <c r="P777" s="122"/>
      <c r="Q777" s="74"/>
      <c r="R777" s="74"/>
      <c r="S777" s="74"/>
      <c r="T777" s="74"/>
      <c r="AI777" s="259"/>
      <c r="AO777" s="74"/>
    </row>
    <row r="778" s="72" customFormat="1" customHeight="1" spans="6:41">
      <c r="F778" s="74"/>
      <c r="G778" s="267" t="str">
        <f t="shared" si="18"/>
        <v/>
      </c>
      <c r="H778" s="74"/>
      <c r="I778" s="74"/>
      <c r="J778" s="74"/>
      <c r="K778" s="74"/>
      <c r="L778" s="74"/>
      <c r="P778" s="122"/>
      <c r="Q778" s="74"/>
      <c r="R778" s="74"/>
      <c r="S778" s="74"/>
      <c r="T778" s="74"/>
      <c r="AI778" s="259"/>
      <c r="AO778" s="74"/>
    </row>
    <row r="779" s="72" customFormat="1" customHeight="1" spans="6:41">
      <c r="F779" s="74"/>
      <c r="G779" s="267" t="str">
        <f t="shared" si="18"/>
        <v/>
      </c>
      <c r="H779" s="74"/>
      <c r="I779" s="74"/>
      <c r="J779" s="74"/>
      <c r="K779" s="74"/>
      <c r="L779" s="74"/>
      <c r="P779" s="122"/>
      <c r="Q779" s="74"/>
      <c r="R779" s="74"/>
      <c r="S779" s="74"/>
      <c r="T779" s="74"/>
      <c r="AI779" s="259"/>
      <c r="AO779" s="74"/>
    </row>
    <row r="780" s="72" customFormat="1" customHeight="1" spans="6:41">
      <c r="F780" s="74"/>
      <c r="G780" s="267" t="str">
        <f t="shared" si="18"/>
        <v/>
      </c>
      <c r="H780" s="74"/>
      <c r="I780" s="74"/>
      <c r="J780" s="74"/>
      <c r="K780" s="74"/>
      <c r="L780" s="74"/>
      <c r="P780" s="122"/>
      <c r="Q780" s="74"/>
      <c r="R780" s="74"/>
      <c r="S780" s="74"/>
      <c r="T780" s="74"/>
      <c r="AI780" s="259"/>
      <c r="AO780" s="74"/>
    </row>
    <row r="781" s="72" customFormat="1" customHeight="1" spans="6:41">
      <c r="F781" s="74"/>
      <c r="G781" s="267" t="str">
        <f t="shared" si="18"/>
        <v/>
      </c>
      <c r="H781" s="74"/>
      <c r="I781" s="74"/>
      <c r="J781" s="74"/>
      <c r="K781" s="74"/>
      <c r="L781" s="74"/>
      <c r="P781" s="122"/>
      <c r="Q781" s="74"/>
      <c r="R781" s="74"/>
      <c r="S781" s="74"/>
      <c r="T781" s="74"/>
      <c r="AI781" s="259"/>
      <c r="AO781" s="74"/>
    </row>
    <row r="782" s="72" customFormat="1" customHeight="1" spans="6:41">
      <c r="F782" s="74"/>
      <c r="G782" s="267" t="str">
        <f t="shared" si="18"/>
        <v/>
      </c>
      <c r="H782" s="74"/>
      <c r="I782" s="74"/>
      <c r="J782" s="74"/>
      <c r="K782" s="74"/>
      <c r="L782" s="74"/>
      <c r="P782" s="122"/>
      <c r="Q782" s="74"/>
      <c r="R782" s="74"/>
      <c r="S782" s="74"/>
      <c r="T782" s="74"/>
      <c r="AI782" s="259"/>
      <c r="AO782" s="74"/>
    </row>
    <row r="783" s="72" customFormat="1" customHeight="1" spans="6:41">
      <c r="F783" s="74"/>
      <c r="G783" s="267" t="str">
        <f t="shared" si="18"/>
        <v/>
      </c>
      <c r="H783" s="74"/>
      <c r="I783" s="74"/>
      <c r="J783" s="74"/>
      <c r="K783" s="74"/>
      <c r="L783" s="74"/>
      <c r="P783" s="122"/>
      <c r="Q783" s="74"/>
      <c r="R783" s="74"/>
      <c r="S783" s="74"/>
      <c r="T783" s="74"/>
      <c r="AI783" s="259"/>
      <c r="AO783" s="74"/>
    </row>
    <row r="784" s="72" customFormat="1" customHeight="1" spans="6:41">
      <c r="F784" s="74"/>
      <c r="G784" s="267" t="str">
        <f t="shared" si="18"/>
        <v/>
      </c>
      <c r="H784" s="74"/>
      <c r="I784" s="74"/>
      <c r="J784" s="74"/>
      <c r="K784" s="74"/>
      <c r="L784" s="74"/>
      <c r="P784" s="122"/>
      <c r="Q784" s="74"/>
      <c r="R784" s="74"/>
      <c r="S784" s="74"/>
      <c r="T784" s="74"/>
      <c r="AI784" s="259"/>
      <c r="AO784" s="74"/>
    </row>
    <row r="785" s="72" customFormat="1" customHeight="1" spans="6:41">
      <c r="F785" s="74"/>
      <c r="G785" s="267" t="str">
        <f t="shared" si="18"/>
        <v/>
      </c>
      <c r="H785" s="74"/>
      <c r="I785" s="74"/>
      <c r="J785" s="74"/>
      <c r="K785" s="74"/>
      <c r="L785" s="74"/>
      <c r="P785" s="122"/>
      <c r="Q785" s="74"/>
      <c r="R785" s="74"/>
      <c r="S785" s="74"/>
      <c r="T785" s="74"/>
      <c r="AI785" s="259"/>
      <c r="AO785" s="74"/>
    </row>
    <row r="786" s="72" customFormat="1" customHeight="1" spans="6:41">
      <c r="F786" s="74"/>
      <c r="G786" s="267" t="str">
        <f t="shared" si="18"/>
        <v/>
      </c>
      <c r="H786" s="74"/>
      <c r="I786" s="74"/>
      <c r="J786" s="74"/>
      <c r="K786" s="74"/>
      <c r="L786" s="74"/>
      <c r="P786" s="122"/>
      <c r="Q786" s="74"/>
      <c r="R786" s="74"/>
      <c r="S786" s="74"/>
      <c r="T786" s="74"/>
      <c r="AI786" s="259"/>
      <c r="AO786" s="74"/>
    </row>
    <row r="787" s="72" customFormat="1" customHeight="1" spans="6:41">
      <c r="F787" s="74"/>
      <c r="G787" s="267" t="str">
        <f t="shared" si="18"/>
        <v/>
      </c>
      <c r="H787" s="74"/>
      <c r="I787" s="74"/>
      <c r="J787" s="74"/>
      <c r="K787" s="74"/>
      <c r="L787" s="74"/>
      <c r="P787" s="122"/>
      <c r="Q787" s="74"/>
      <c r="R787" s="74"/>
      <c r="S787" s="74"/>
      <c r="T787" s="74"/>
      <c r="AI787" s="259"/>
      <c r="AO787" s="74"/>
    </row>
    <row r="788" s="72" customFormat="1" customHeight="1" spans="6:41">
      <c r="F788" s="74"/>
      <c r="G788" s="267" t="str">
        <f t="shared" si="18"/>
        <v/>
      </c>
      <c r="H788" s="74"/>
      <c r="I788" s="74"/>
      <c r="J788" s="74"/>
      <c r="K788" s="74"/>
      <c r="L788" s="74"/>
      <c r="P788" s="122"/>
      <c r="Q788" s="74"/>
      <c r="R788" s="74"/>
      <c r="S788" s="74"/>
      <c r="T788" s="74"/>
      <c r="AI788" s="259"/>
      <c r="AO788" s="74"/>
    </row>
    <row r="789" s="72" customFormat="1" customHeight="1" spans="6:41">
      <c r="F789" s="74"/>
      <c r="G789" s="267" t="str">
        <f t="shared" si="18"/>
        <v/>
      </c>
      <c r="H789" s="74"/>
      <c r="I789" s="74"/>
      <c r="J789" s="74"/>
      <c r="K789" s="74"/>
      <c r="L789" s="74"/>
      <c r="P789" s="122"/>
      <c r="Q789" s="74"/>
      <c r="R789" s="74"/>
      <c r="S789" s="74"/>
      <c r="T789" s="74"/>
      <c r="AI789" s="259"/>
      <c r="AO789" s="74"/>
    </row>
    <row r="790" s="72" customFormat="1" customHeight="1" spans="6:41">
      <c r="F790" s="74"/>
      <c r="G790" s="267" t="str">
        <f t="shared" si="18"/>
        <v/>
      </c>
      <c r="H790" s="74"/>
      <c r="I790" s="74"/>
      <c r="J790" s="74"/>
      <c r="K790" s="74"/>
      <c r="L790" s="74"/>
      <c r="P790" s="122"/>
      <c r="Q790" s="74"/>
      <c r="R790" s="74"/>
      <c r="S790" s="74"/>
      <c r="T790" s="74"/>
      <c r="AI790" s="259"/>
      <c r="AO790" s="74"/>
    </row>
    <row r="791" s="72" customFormat="1" customHeight="1" spans="6:41">
      <c r="F791" s="74"/>
      <c r="G791" s="267" t="str">
        <f t="shared" si="18"/>
        <v/>
      </c>
      <c r="H791" s="74"/>
      <c r="I791" s="74"/>
      <c r="J791" s="74"/>
      <c r="K791" s="74"/>
      <c r="L791" s="74"/>
      <c r="P791" s="122"/>
      <c r="Q791" s="74"/>
      <c r="R791" s="74"/>
      <c r="S791" s="74"/>
      <c r="T791" s="74"/>
      <c r="AI791" s="259"/>
      <c r="AO791" s="74"/>
    </row>
    <row r="792" s="72" customFormat="1" customHeight="1" spans="6:41">
      <c r="F792" s="74"/>
      <c r="G792" s="267" t="str">
        <f t="shared" si="18"/>
        <v/>
      </c>
      <c r="H792" s="74"/>
      <c r="I792" s="74"/>
      <c r="J792" s="74"/>
      <c r="K792" s="74"/>
      <c r="L792" s="74"/>
      <c r="P792" s="122"/>
      <c r="Q792" s="74"/>
      <c r="R792" s="74"/>
      <c r="S792" s="74"/>
      <c r="T792" s="74"/>
      <c r="AI792" s="259"/>
      <c r="AO792" s="74"/>
    </row>
    <row r="793" s="72" customFormat="1" customHeight="1" spans="6:41">
      <c r="F793" s="74"/>
      <c r="G793" s="267" t="str">
        <f t="shared" si="18"/>
        <v/>
      </c>
      <c r="H793" s="74"/>
      <c r="I793" s="74"/>
      <c r="J793" s="74"/>
      <c r="K793" s="74"/>
      <c r="L793" s="74"/>
      <c r="P793" s="122"/>
      <c r="Q793" s="74"/>
      <c r="R793" s="74"/>
      <c r="S793" s="74"/>
      <c r="T793" s="74"/>
      <c r="AI793" s="259"/>
      <c r="AO793" s="74"/>
    </row>
    <row r="794" s="72" customFormat="1" customHeight="1" spans="6:41">
      <c r="F794" s="74"/>
      <c r="G794" s="267" t="str">
        <f t="shared" si="18"/>
        <v/>
      </c>
      <c r="H794" s="74"/>
      <c r="I794" s="74"/>
      <c r="J794" s="74"/>
      <c r="K794" s="74"/>
      <c r="L794" s="74"/>
      <c r="P794" s="122"/>
      <c r="Q794" s="74"/>
      <c r="R794" s="74"/>
      <c r="S794" s="74"/>
      <c r="T794" s="74"/>
      <c r="AI794" s="259"/>
      <c r="AO794" s="74"/>
    </row>
    <row r="795" s="72" customFormat="1" customHeight="1" spans="6:41">
      <c r="F795" s="74"/>
      <c r="G795" s="267" t="str">
        <f t="shared" si="18"/>
        <v/>
      </c>
      <c r="H795" s="74"/>
      <c r="I795" s="74"/>
      <c r="J795" s="74"/>
      <c r="K795" s="74"/>
      <c r="L795" s="74"/>
      <c r="P795" s="122"/>
      <c r="Q795" s="74"/>
      <c r="R795" s="74"/>
      <c r="S795" s="74"/>
      <c r="T795" s="74"/>
      <c r="AI795" s="259"/>
      <c r="AO795" s="74"/>
    </row>
    <row r="796" s="72" customFormat="1" customHeight="1" spans="6:41">
      <c r="F796" s="74"/>
      <c r="G796" s="267" t="str">
        <f t="shared" si="18"/>
        <v/>
      </c>
      <c r="H796" s="74"/>
      <c r="I796" s="74"/>
      <c r="J796" s="74"/>
      <c r="K796" s="74"/>
      <c r="L796" s="74"/>
      <c r="P796" s="122"/>
      <c r="Q796" s="74"/>
      <c r="R796" s="74"/>
      <c r="S796" s="74"/>
      <c r="T796" s="74"/>
      <c r="AI796" s="259"/>
      <c r="AO796" s="74"/>
    </row>
    <row r="797" s="72" customFormat="1" customHeight="1" spans="6:41">
      <c r="F797" s="74"/>
      <c r="G797" s="267" t="str">
        <f t="shared" si="18"/>
        <v/>
      </c>
      <c r="H797" s="74"/>
      <c r="I797" s="74"/>
      <c r="J797" s="74"/>
      <c r="K797" s="74"/>
      <c r="L797" s="74"/>
      <c r="P797" s="122"/>
      <c r="Q797" s="74"/>
      <c r="R797" s="74"/>
      <c r="S797" s="74"/>
      <c r="T797" s="74"/>
      <c r="AI797" s="259"/>
      <c r="AO797" s="74"/>
    </row>
    <row r="798" s="72" customFormat="1" customHeight="1" spans="6:41">
      <c r="F798" s="74"/>
      <c r="G798" s="267" t="str">
        <f t="shared" si="18"/>
        <v/>
      </c>
      <c r="H798" s="74"/>
      <c r="I798" s="74"/>
      <c r="J798" s="74"/>
      <c r="K798" s="74"/>
      <c r="L798" s="74"/>
      <c r="P798" s="122"/>
      <c r="Q798" s="74"/>
      <c r="R798" s="74"/>
      <c r="S798" s="74"/>
      <c r="T798" s="74"/>
      <c r="AI798" s="259"/>
      <c r="AO798" s="74"/>
    </row>
    <row r="799" s="72" customFormat="1" customHeight="1" spans="6:41">
      <c r="F799" s="74"/>
      <c r="G799" s="267" t="str">
        <f t="shared" si="18"/>
        <v/>
      </c>
      <c r="H799" s="74"/>
      <c r="I799" s="74"/>
      <c r="J799" s="74"/>
      <c r="K799" s="74"/>
      <c r="L799" s="74"/>
      <c r="P799" s="122"/>
      <c r="Q799" s="74"/>
      <c r="R799" s="74"/>
      <c r="S799" s="74"/>
      <c r="T799" s="74"/>
      <c r="AI799" s="259"/>
      <c r="AO799" s="74"/>
    </row>
    <row r="800" s="72" customFormat="1" customHeight="1" spans="6:41">
      <c r="F800" s="74"/>
      <c r="G800" s="267" t="str">
        <f t="shared" si="18"/>
        <v/>
      </c>
      <c r="H800" s="74"/>
      <c r="I800" s="74"/>
      <c r="J800" s="74"/>
      <c r="K800" s="74"/>
      <c r="L800" s="74"/>
      <c r="P800" s="122"/>
      <c r="Q800" s="74"/>
      <c r="R800" s="74"/>
      <c r="S800" s="74"/>
      <c r="T800" s="74"/>
      <c r="AI800" s="259"/>
      <c r="AO800" s="74"/>
    </row>
    <row r="801" s="72" customFormat="1" customHeight="1" spans="6:41">
      <c r="F801" s="74"/>
      <c r="G801" s="267" t="str">
        <f t="shared" si="18"/>
        <v/>
      </c>
      <c r="H801" s="74"/>
      <c r="I801" s="74"/>
      <c r="J801" s="74"/>
      <c r="K801" s="74"/>
      <c r="L801" s="74"/>
      <c r="P801" s="122"/>
      <c r="Q801" s="74"/>
      <c r="R801" s="74"/>
      <c r="S801" s="74"/>
      <c r="T801" s="74"/>
      <c r="AI801" s="259"/>
      <c r="AO801" s="74"/>
    </row>
    <row r="802" s="72" customFormat="1" customHeight="1" spans="6:41">
      <c r="F802" s="74"/>
      <c r="G802" s="267" t="str">
        <f t="shared" si="18"/>
        <v/>
      </c>
      <c r="H802" s="74"/>
      <c r="I802" s="74"/>
      <c r="J802" s="74"/>
      <c r="K802" s="74"/>
      <c r="L802" s="74"/>
      <c r="P802" s="122"/>
      <c r="Q802" s="74"/>
      <c r="R802" s="74"/>
      <c r="S802" s="74"/>
      <c r="T802" s="74"/>
      <c r="AI802" s="259"/>
      <c r="AO802" s="74"/>
    </row>
    <row r="803" s="72" customFormat="1" customHeight="1" spans="6:41">
      <c r="F803" s="74"/>
      <c r="G803" s="267" t="str">
        <f t="shared" si="18"/>
        <v/>
      </c>
      <c r="H803" s="74"/>
      <c r="I803" s="74"/>
      <c r="J803" s="74"/>
      <c r="K803" s="74"/>
      <c r="L803" s="74"/>
      <c r="P803" s="122"/>
      <c r="Q803" s="74"/>
      <c r="R803" s="74"/>
      <c r="S803" s="74"/>
      <c r="T803" s="74"/>
      <c r="AI803" s="259"/>
      <c r="AO803" s="74"/>
    </row>
    <row r="804" s="72" customFormat="1" customHeight="1" spans="6:41">
      <c r="F804" s="74"/>
      <c r="G804" s="267" t="str">
        <f t="shared" si="18"/>
        <v/>
      </c>
      <c r="H804" s="74"/>
      <c r="I804" s="74"/>
      <c r="J804" s="74"/>
      <c r="K804" s="74"/>
      <c r="L804" s="74"/>
      <c r="P804" s="122"/>
      <c r="Q804" s="74"/>
      <c r="R804" s="74"/>
      <c r="S804" s="74"/>
      <c r="T804" s="74"/>
      <c r="AI804" s="259"/>
      <c r="AO804" s="74"/>
    </row>
    <row r="805" s="72" customFormat="1" customHeight="1" spans="6:41">
      <c r="F805" s="74"/>
      <c r="G805" s="267" t="str">
        <f t="shared" si="18"/>
        <v/>
      </c>
      <c r="H805" s="74"/>
      <c r="I805" s="74"/>
      <c r="J805" s="74"/>
      <c r="K805" s="74"/>
      <c r="L805" s="74"/>
      <c r="P805" s="122"/>
      <c r="Q805" s="74"/>
      <c r="R805" s="74"/>
      <c r="S805" s="74"/>
      <c r="T805" s="74"/>
      <c r="AI805" s="259"/>
      <c r="AO805" s="74"/>
    </row>
    <row r="806" s="72" customFormat="1" customHeight="1" spans="6:41">
      <c r="F806" s="74"/>
      <c r="G806" s="267" t="str">
        <f t="shared" si="18"/>
        <v/>
      </c>
      <c r="H806" s="74"/>
      <c r="I806" s="74"/>
      <c r="J806" s="74"/>
      <c r="K806" s="74"/>
      <c r="L806" s="74"/>
      <c r="P806" s="122"/>
      <c r="Q806" s="74"/>
      <c r="R806" s="74"/>
      <c r="S806" s="74"/>
      <c r="T806" s="74"/>
      <c r="AI806" s="259"/>
      <c r="AO806" s="74"/>
    </row>
    <row r="807" s="72" customFormat="1" customHeight="1" spans="6:41">
      <c r="F807" s="74"/>
      <c r="G807" s="267" t="str">
        <f t="shared" si="18"/>
        <v/>
      </c>
      <c r="H807" s="74"/>
      <c r="I807" s="74"/>
      <c r="J807" s="74"/>
      <c r="K807" s="74"/>
      <c r="L807" s="74"/>
      <c r="P807" s="122"/>
      <c r="Q807" s="74"/>
      <c r="R807" s="74"/>
      <c r="S807" s="74"/>
      <c r="T807" s="74"/>
      <c r="AI807" s="259"/>
      <c r="AO807" s="74"/>
    </row>
    <row r="808" s="72" customFormat="1" customHeight="1" spans="6:41">
      <c r="F808" s="74"/>
      <c r="G808" s="267" t="str">
        <f t="shared" si="18"/>
        <v/>
      </c>
      <c r="H808" s="74"/>
      <c r="I808" s="74"/>
      <c r="J808" s="74"/>
      <c r="K808" s="74"/>
      <c r="L808" s="74"/>
      <c r="P808" s="122"/>
      <c r="Q808" s="74"/>
      <c r="R808" s="74"/>
      <c r="S808" s="74"/>
      <c r="T808" s="74"/>
      <c r="AI808" s="259"/>
      <c r="AO808" s="74"/>
    </row>
    <row r="809" s="72" customFormat="1" customHeight="1" spans="6:41">
      <c r="F809" s="74"/>
      <c r="G809" s="267" t="str">
        <f t="shared" si="18"/>
        <v/>
      </c>
      <c r="H809" s="74"/>
      <c r="I809" s="74"/>
      <c r="J809" s="74"/>
      <c r="K809" s="74"/>
      <c r="L809" s="74"/>
      <c r="P809" s="122"/>
      <c r="Q809" s="74"/>
      <c r="R809" s="74"/>
      <c r="S809" s="74"/>
      <c r="T809" s="74"/>
      <c r="AI809" s="259"/>
      <c r="AO809" s="74"/>
    </row>
    <row r="810" s="72" customFormat="1" customHeight="1" spans="6:41">
      <c r="F810" s="74"/>
      <c r="G810" s="267" t="str">
        <f t="shared" si="18"/>
        <v/>
      </c>
      <c r="H810" s="74"/>
      <c r="I810" s="74"/>
      <c r="J810" s="74"/>
      <c r="K810" s="74"/>
      <c r="L810" s="74"/>
      <c r="P810" s="122"/>
      <c r="Q810" s="74"/>
      <c r="R810" s="74"/>
      <c r="S810" s="74"/>
      <c r="T810" s="74"/>
      <c r="AI810" s="259"/>
      <c r="AO810" s="74"/>
    </row>
    <row r="811" s="72" customFormat="1" customHeight="1" spans="6:41">
      <c r="F811" s="74"/>
      <c r="G811" s="267" t="str">
        <f t="shared" si="18"/>
        <v/>
      </c>
      <c r="H811" s="74"/>
      <c r="I811" s="74"/>
      <c r="J811" s="74"/>
      <c r="K811" s="74"/>
      <c r="L811" s="74"/>
      <c r="P811" s="122"/>
      <c r="Q811" s="74"/>
      <c r="R811" s="74"/>
      <c r="S811" s="74"/>
      <c r="T811" s="74"/>
      <c r="AI811" s="259"/>
      <c r="AO811" s="74"/>
    </row>
    <row r="812" s="72" customFormat="1" customHeight="1" spans="6:41">
      <c r="F812" s="74"/>
      <c r="G812" s="267" t="str">
        <f t="shared" si="18"/>
        <v/>
      </c>
      <c r="H812" s="74"/>
      <c r="I812" s="74"/>
      <c r="J812" s="74"/>
      <c r="K812" s="74"/>
      <c r="L812" s="74"/>
      <c r="P812" s="122"/>
      <c r="Q812" s="74"/>
      <c r="R812" s="74"/>
      <c r="S812" s="74"/>
      <c r="T812" s="74"/>
      <c r="AI812" s="259"/>
      <c r="AO812" s="74"/>
    </row>
    <row r="813" s="72" customFormat="1" customHeight="1" spans="6:41">
      <c r="F813" s="74"/>
      <c r="G813" s="267" t="str">
        <f t="shared" si="18"/>
        <v/>
      </c>
      <c r="H813" s="74"/>
      <c r="I813" s="74"/>
      <c r="J813" s="74"/>
      <c r="K813" s="74"/>
      <c r="L813" s="74"/>
      <c r="P813" s="122"/>
      <c r="Q813" s="74"/>
      <c r="R813" s="74"/>
      <c r="S813" s="74"/>
      <c r="T813" s="74"/>
      <c r="AI813" s="259"/>
      <c r="AO813" s="74"/>
    </row>
    <row r="814" s="72" customFormat="1" customHeight="1" spans="6:41">
      <c r="F814" s="74"/>
      <c r="G814" s="267" t="str">
        <f t="shared" si="18"/>
        <v/>
      </c>
      <c r="H814" s="74"/>
      <c r="I814" s="74"/>
      <c r="J814" s="74"/>
      <c r="K814" s="74"/>
      <c r="L814" s="74"/>
      <c r="P814" s="122"/>
      <c r="Q814" s="74"/>
      <c r="R814" s="74"/>
      <c r="S814" s="74"/>
      <c r="T814" s="74"/>
      <c r="AI814" s="259"/>
      <c r="AO814" s="74"/>
    </row>
    <row r="815" s="72" customFormat="1" customHeight="1" spans="6:41">
      <c r="F815" s="74"/>
      <c r="G815" s="267" t="str">
        <f t="shared" si="18"/>
        <v/>
      </c>
      <c r="H815" s="74"/>
      <c r="I815" s="74"/>
      <c r="J815" s="74"/>
      <c r="K815" s="74"/>
      <c r="L815" s="74"/>
      <c r="P815" s="122"/>
      <c r="Q815" s="74"/>
      <c r="R815" s="74"/>
      <c r="S815" s="74"/>
      <c r="T815" s="74"/>
      <c r="AI815" s="259"/>
      <c r="AO815" s="74"/>
    </row>
    <row r="816" s="72" customFormat="1" customHeight="1" spans="6:41">
      <c r="F816" s="74"/>
      <c r="G816" s="267" t="str">
        <f t="shared" si="18"/>
        <v/>
      </c>
      <c r="H816" s="74"/>
      <c r="I816" s="74"/>
      <c r="J816" s="74"/>
      <c r="K816" s="74"/>
      <c r="L816" s="74"/>
      <c r="P816" s="122"/>
      <c r="Q816" s="74"/>
      <c r="R816" s="74"/>
      <c r="S816" s="74"/>
      <c r="T816" s="74"/>
      <c r="AI816" s="259"/>
      <c r="AO816" s="74"/>
    </row>
    <row r="817" s="72" customFormat="1" customHeight="1" spans="6:41">
      <c r="F817" s="74"/>
      <c r="G817" s="267" t="str">
        <f t="shared" si="18"/>
        <v/>
      </c>
      <c r="H817" s="74"/>
      <c r="I817" s="74"/>
      <c r="J817" s="74"/>
      <c r="K817" s="74"/>
      <c r="L817" s="74"/>
      <c r="P817" s="122"/>
      <c r="Q817" s="74"/>
      <c r="R817" s="74"/>
      <c r="S817" s="74"/>
      <c r="T817" s="74"/>
      <c r="AI817" s="259"/>
      <c r="AO817" s="74"/>
    </row>
    <row r="818" s="72" customFormat="1" customHeight="1" spans="6:41">
      <c r="F818" s="74"/>
      <c r="G818" s="267" t="str">
        <f t="shared" si="18"/>
        <v/>
      </c>
      <c r="H818" s="74"/>
      <c r="I818" s="74"/>
      <c r="J818" s="74"/>
      <c r="K818" s="74"/>
      <c r="L818" s="74"/>
      <c r="P818" s="122"/>
      <c r="Q818" s="74"/>
      <c r="R818" s="74"/>
      <c r="S818" s="74"/>
      <c r="T818" s="74"/>
      <c r="AI818" s="259"/>
      <c r="AO818" s="74"/>
    </row>
    <row r="819" s="72" customFormat="1" customHeight="1" spans="6:41">
      <c r="F819" s="74"/>
      <c r="G819" s="267" t="str">
        <f t="shared" si="18"/>
        <v/>
      </c>
      <c r="H819" s="74"/>
      <c r="I819" s="74"/>
      <c r="J819" s="74"/>
      <c r="K819" s="74"/>
      <c r="L819" s="74"/>
      <c r="P819" s="122"/>
      <c r="Q819" s="74"/>
      <c r="R819" s="74"/>
      <c r="S819" s="74"/>
      <c r="T819" s="74"/>
      <c r="AI819" s="259"/>
      <c r="AO819" s="74"/>
    </row>
    <row r="820" s="72" customFormat="1" customHeight="1" spans="6:41">
      <c r="F820" s="74"/>
      <c r="G820" s="267" t="str">
        <f t="shared" si="18"/>
        <v/>
      </c>
      <c r="H820" s="74"/>
      <c r="I820" s="74"/>
      <c r="J820" s="74"/>
      <c r="K820" s="74"/>
      <c r="L820" s="74"/>
      <c r="P820" s="122"/>
      <c r="Q820" s="74"/>
      <c r="R820" s="74"/>
      <c r="S820" s="74"/>
      <c r="T820" s="74"/>
      <c r="AI820" s="259"/>
      <c r="AO820" s="74"/>
    </row>
    <row r="821" s="72" customFormat="1" customHeight="1" spans="6:41">
      <c r="F821" s="74"/>
      <c r="G821" s="267" t="str">
        <f t="shared" si="18"/>
        <v/>
      </c>
      <c r="H821" s="74"/>
      <c r="I821" s="74"/>
      <c r="J821" s="74"/>
      <c r="K821" s="74"/>
      <c r="L821" s="74"/>
      <c r="P821" s="122"/>
      <c r="Q821" s="74"/>
      <c r="R821" s="74"/>
      <c r="S821" s="74"/>
      <c r="T821" s="74"/>
      <c r="AI821" s="259"/>
      <c r="AO821" s="74"/>
    </row>
    <row r="822" s="72" customFormat="1" customHeight="1" spans="6:41">
      <c r="F822" s="74"/>
      <c r="G822" s="267" t="str">
        <f t="shared" si="18"/>
        <v/>
      </c>
      <c r="H822" s="74"/>
      <c r="I822" s="74"/>
      <c r="J822" s="74"/>
      <c r="K822" s="74"/>
      <c r="L822" s="74"/>
      <c r="P822" s="122"/>
      <c r="Q822" s="74"/>
      <c r="R822" s="74"/>
      <c r="S822" s="74"/>
      <c r="T822" s="74"/>
      <c r="AI822" s="259"/>
      <c r="AO822" s="74"/>
    </row>
    <row r="823" s="72" customFormat="1" customHeight="1" spans="6:41">
      <c r="F823" s="74"/>
      <c r="G823" s="267" t="str">
        <f t="shared" si="18"/>
        <v/>
      </c>
      <c r="H823" s="74"/>
      <c r="I823" s="74"/>
      <c r="J823" s="74"/>
      <c r="K823" s="74"/>
      <c r="L823" s="74"/>
      <c r="P823" s="122"/>
      <c r="Q823" s="74"/>
      <c r="R823" s="74"/>
      <c r="S823" s="74"/>
      <c r="T823" s="74"/>
      <c r="AI823" s="259"/>
      <c r="AO823" s="74"/>
    </row>
    <row r="824" s="72" customFormat="1" customHeight="1" spans="6:41">
      <c r="F824" s="74"/>
      <c r="G824" s="267" t="str">
        <f t="shared" si="18"/>
        <v/>
      </c>
      <c r="H824" s="74"/>
      <c r="I824" s="74"/>
      <c r="J824" s="74"/>
      <c r="K824" s="74"/>
      <c r="L824" s="74"/>
      <c r="P824" s="122"/>
      <c r="Q824" s="74"/>
      <c r="R824" s="74"/>
      <c r="S824" s="74"/>
      <c r="T824" s="74"/>
      <c r="AI824" s="259"/>
      <c r="AO824" s="74"/>
    </row>
    <row r="825" s="72" customFormat="1" customHeight="1" spans="6:41">
      <c r="F825" s="74"/>
      <c r="G825" s="267" t="str">
        <f t="shared" si="18"/>
        <v/>
      </c>
      <c r="H825" s="74"/>
      <c r="I825" s="74"/>
      <c r="J825" s="74"/>
      <c r="K825" s="74"/>
      <c r="L825" s="74"/>
      <c r="P825" s="122"/>
      <c r="Q825" s="74"/>
      <c r="R825" s="74"/>
      <c r="S825" s="74"/>
      <c r="T825" s="74"/>
      <c r="AI825" s="259"/>
      <c r="AO825" s="74"/>
    </row>
    <row r="826" s="72" customFormat="1" customHeight="1" spans="6:41">
      <c r="F826" s="74"/>
      <c r="G826" s="267" t="str">
        <f t="shared" si="18"/>
        <v/>
      </c>
      <c r="H826" s="74"/>
      <c r="I826" s="74"/>
      <c r="J826" s="74"/>
      <c r="K826" s="74"/>
      <c r="L826" s="74"/>
      <c r="P826" s="122"/>
      <c r="Q826" s="74"/>
      <c r="R826" s="74"/>
      <c r="S826" s="74"/>
      <c r="T826" s="74"/>
      <c r="AI826" s="259"/>
      <c r="AO826" s="74"/>
    </row>
    <row r="827" s="72" customFormat="1" customHeight="1" spans="6:41">
      <c r="F827" s="74"/>
      <c r="G827" s="267" t="str">
        <f t="shared" si="18"/>
        <v/>
      </c>
      <c r="H827" s="74"/>
      <c r="I827" s="74"/>
      <c r="J827" s="74"/>
      <c r="K827" s="74"/>
      <c r="L827" s="74"/>
      <c r="P827" s="122"/>
      <c r="Q827" s="74"/>
      <c r="R827" s="74"/>
      <c r="S827" s="74"/>
      <c r="T827" s="74"/>
      <c r="AI827" s="259"/>
      <c r="AO827" s="74"/>
    </row>
    <row r="828" s="72" customFormat="1" customHeight="1" spans="6:41">
      <c r="F828" s="74"/>
      <c r="G828" s="267" t="str">
        <f t="shared" si="18"/>
        <v/>
      </c>
      <c r="H828" s="74"/>
      <c r="I828" s="74"/>
      <c r="J828" s="74"/>
      <c r="K828" s="74"/>
      <c r="L828" s="74"/>
      <c r="P828" s="122"/>
      <c r="Q828" s="74"/>
      <c r="R828" s="74"/>
      <c r="S828" s="74"/>
      <c r="T828" s="74"/>
      <c r="AI828" s="259"/>
      <c r="AO828" s="74"/>
    </row>
    <row r="829" s="72" customFormat="1" customHeight="1" spans="6:41">
      <c r="F829" s="74"/>
      <c r="G829" s="267" t="str">
        <f t="shared" si="18"/>
        <v/>
      </c>
      <c r="H829" s="74"/>
      <c r="I829" s="74"/>
      <c r="J829" s="74"/>
      <c r="K829" s="74"/>
      <c r="L829" s="74"/>
      <c r="P829" s="122"/>
      <c r="Q829" s="74"/>
      <c r="R829" s="74"/>
      <c r="S829" s="74"/>
      <c r="T829" s="74"/>
      <c r="AI829" s="259"/>
      <c r="AO829" s="74"/>
    </row>
    <row r="830" s="72" customFormat="1" customHeight="1" spans="6:41">
      <c r="F830" s="74"/>
      <c r="G830" s="267" t="str">
        <f t="shared" si="18"/>
        <v/>
      </c>
      <c r="H830" s="74"/>
      <c r="I830" s="74"/>
      <c r="J830" s="74"/>
      <c r="K830" s="74"/>
      <c r="L830" s="74"/>
      <c r="P830" s="122"/>
      <c r="Q830" s="74"/>
      <c r="R830" s="74"/>
      <c r="S830" s="74"/>
      <c r="T830" s="74"/>
      <c r="AI830" s="259"/>
      <c r="AO830" s="74"/>
    </row>
    <row r="831" s="72" customFormat="1" customHeight="1" spans="6:41">
      <c r="F831" s="74"/>
      <c r="G831" s="267" t="str">
        <f t="shared" si="18"/>
        <v/>
      </c>
      <c r="H831" s="74"/>
      <c r="I831" s="74"/>
      <c r="J831" s="74"/>
      <c r="K831" s="74"/>
      <c r="L831" s="74"/>
      <c r="P831" s="122"/>
      <c r="Q831" s="74"/>
      <c r="R831" s="74"/>
      <c r="S831" s="74"/>
      <c r="T831" s="74"/>
      <c r="AI831" s="259"/>
      <c r="AO831" s="74"/>
    </row>
    <row r="832" s="72" customFormat="1" customHeight="1" spans="6:41">
      <c r="F832" s="74"/>
      <c r="G832" s="267" t="str">
        <f t="shared" si="18"/>
        <v/>
      </c>
      <c r="H832" s="74"/>
      <c r="I832" s="74"/>
      <c r="J832" s="74"/>
      <c r="K832" s="74"/>
      <c r="L832" s="74"/>
      <c r="P832" s="122"/>
      <c r="Q832" s="74"/>
      <c r="R832" s="74"/>
      <c r="S832" s="74"/>
      <c r="T832" s="74"/>
      <c r="AI832" s="259"/>
      <c r="AO832" s="74"/>
    </row>
    <row r="833" s="72" customFormat="1" customHeight="1" spans="6:41">
      <c r="F833" s="74"/>
      <c r="G833" s="267" t="str">
        <f t="shared" si="18"/>
        <v/>
      </c>
      <c r="H833" s="74"/>
      <c r="I833" s="74"/>
      <c r="J833" s="74"/>
      <c r="K833" s="74"/>
      <c r="L833" s="74"/>
      <c r="P833" s="122"/>
      <c r="Q833" s="74"/>
      <c r="R833" s="74"/>
      <c r="S833" s="74"/>
      <c r="T833" s="74"/>
      <c r="AI833" s="259"/>
      <c r="AO833" s="74"/>
    </row>
    <row r="834" s="72" customFormat="1" customHeight="1" spans="6:41">
      <c r="F834" s="74"/>
      <c r="G834" s="267" t="str">
        <f t="shared" ref="G834:G897" si="19">IF(H834="","",IF(H834=I834,H834,_xlfn.CONCAT(H834,"-",I834)))</f>
        <v/>
      </c>
      <c r="H834" s="74"/>
      <c r="I834" s="74"/>
      <c r="J834" s="74"/>
      <c r="K834" s="74"/>
      <c r="L834" s="74"/>
      <c r="P834" s="122"/>
      <c r="Q834" s="74"/>
      <c r="R834" s="74"/>
      <c r="S834" s="74"/>
      <c r="T834" s="74"/>
      <c r="AI834" s="259"/>
      <c r="AO834" s="74"/>
    </row>
    <row r="835" s="72" customFormat="1" customHeight="1" spans="6:41">
      <c r="F835" s="74"/>
      <c r="G835" s="267" t="str">
        <f t="shared" si="19"/>
        <v/>
      </c>
      <c r="H835" s="74"/>
      <c r="I835" s="74"/>
      <c r="J835" s="74"/>
      <c r="K835" s="74"/>
      <c r="L835" s="74"/>
      <c r="P835" s="122"/>
      <c r="Q835" s="74"/>
      <c r="R835" s="74"/>
      <c r="S835" s="74"/>
      <c r="T835" s="74"/>
      <c r="AI835" s="259"/>
      <c r="AO835" s="74"/>
    </row>
    <row r="836" s="72" customFormat="1" customHeight="1" spans="6:41">
      <c r="F836" s="74"/>
      <c r="G836" s="267" t="str">
        <f t="shared" si="19"/>
        <v/>
      </c>
      <c r="H836" s="74"/>
      <c r="I836" s="74"/>
      <c r="J836" s="74"/>
      <c r="K836" s="74"/>
      <c r="L836" s="74"/>
      <c r="P836" s="122"/>
      <c r="Q836" s="74"/>
      <c r="R836" s="74"/>
      <c r="S836" s="74"/>
      <c r="T836" s="74"/>
      <c r="AI836" s="259"/>
      <c r="AO836" s="74"/>
    </row>
    <row r="837" s="72" customFormat="1" customHeight="1" spans="6:41">
      <c r="F837" s="74"/>
      <c r="G837" s="267" t="str">
        <f t="shared" si="19"/>
        <v/>
      </c>
      <c r="H837" s="74"/>
      <c r="I837" s="74"/>
      <c r="J837" s="74"/>
      <c r="K837" s="74"/>
      <c r="L837" s="74"/>
      <c r="P837" s="122"/>
      <c r="Q837" s="74"/>
      <c r="R837" s="74"/>
      <c r="S837" s="74"/>
      <c r="T837" s="74"/>
      <c r="AI837" s="259"/>
      <c r="AO837" s="74"/>
    </row>
    <row r="838" s="72" customFormat="1" customHeight="1" spans="6:41">
      <c r="F838" s="74"/>
      <c r="G838" s="267" t="str">
        <f t="shared" si="19"/>
        <v/>
      </c>
      <c r="H838" s="74"/>
      <c r="I838" s="74"/>
      <c r="J838" s="74"/>
      <c r="K838" s="74"/>
      <c r="L838" s="74"/>
      <c r="P838" s="122"/>
      <c r="Q838" s="74"/>
      <c r="R838" s="74"/>
      <c r="S838" s="74"/>
      <c r="T838" s="74"/>
      <c r="AI838" s="259"/>
      <c r="AO838" s="74"/>
    </row>
    <row r="839" s="72" customFormat="1" customHeight="1" spans="6:41">
      <c r="F839" s="74"/>
      <c r="G839" s="267" t="str">
        <f t="shared" si="19"/>
        <v/>
      </c>
      <c r="H839" s="74"/>
      <c r="I839" s="74"/>
      <c r="J839" s="74"/>
      <c r="K839" s="74"/>
      <c r="L839" s="74"/>
      <c r="P839" s="122"/>
      <c r="Q839" s="74"/>
      <c r="R839" s="74"/>
      <c r="S839" s="74"/>
      <c r="T839" s="74"/>
      <c r="AI839" s="259"/>
      <c r="AO839" s="74"/>
    </row>
    <row r="840" s="72" customFormat="1" customHeight="1" spans="6:41">
      <c r="F840" s="74"/>
      <c r="G840" s="267" t="str">
        <f t="shared" si="19"/>
        <v/>
      </c>
      <c r="H840" s="74"/>
      <c r="I840" s="74"/>
      <c r="J840" s="74"/>
      <c r="K840" s="74"/>
      <c r="L840" s="74"/>
      <c r="P840" s="122"/>
      <c r="Q840" s="74"/>
      <c r="R840" s="74"/>
      <c r="S840" s="74"/>
      <c r="T840" s="74"/>
      <c r="AI840" s="259"/>
      <c r="AO840" s="74"/>
    </row>
    <row r="841" s="72" customFormat="1" customHeight="1" spans="6:41">
      <c r="F841" s="74"/>
      <c r="G841" s="267" t="str">
        <f t="shared" si="19"/>
        <v/>
      </c>
      <c r="H841" s="74"/>
      <c r="I841" s="74"/>
      <c r="J841" s="74"/>
      <c r="K841" s="74"/>
      <c r="L841" s="74"/>
      <c r="P841" s="122"/>
      <c r="Q841" s="74"/>
      <c r="R841" s="74"/>
      <c r="S841" s="74"/>
      <c r="T841" s="74"/>
      <c r="AI841" s="259"/>
      <c r="AO841" s="74"/>
    </row>
    <row r="842" s="72" customFormat="1" customHeight="1" spans="6:41">
      <c r="F842" s="74"/>
      <c r="G842" s="267" t="str">
        <f t="shared" si="19"/>
        <v/>
      </c>
      <c r="H842" s="74"/>
      <c r="I842" s="74"/>
      <c r="J842" s="74"/>
      <c r="K842" s="74"/>
      <c r="L842" s="74"/>
      <c r="P842" s="122"/>
      <c r="Q842" s="74"/>
      <c r="R842" s="74"/>
      <c r="S842" s="74"/>
      <c r="T842" s="74"/>
      <c r="AI842" s="259"/>
      <c r="AO842" s="74"/>
    </row>
    <row r="843" s="72" customFormat="1" customHeight="1" spans="6:41">
      <c r="F843" s="74"/>
      <c r="G843" s="267" t="str">
        <f t="shared" si="19"/>
        <v/>
      </c>
      <c r="H843" s="74"/>
      <c r="I843" s="74"/>
      <c r="J843" s="74"/>
      <c r="K843" s="74"/>
      <c r="L843" s="74"/>
      <c r="P843" s="122"/>
      <c r="Q843" s="74"/>
      <c r="R843" s="74"/>
      <c r="S843" s="74"/>
      <c r="T843" s="74"/>
      <c r="AI843" s="259"/>
      <c r="AO843" s="74"/>
    </row>
    <row r="844" s="72" customFormat="1" customHeight="1" spans="6:41">
      <c r="F844" s="74"/>
      <c r="G844" s="267" t="str">
        <f t="shared" si="19"/>
        <v/>
      </c>
      <c r="H844" s="74"/>
      <c r="I844" s="74"/>
      <c r="J844" s="74"/>
      <c r="K844" s="74"/>
      <c r="L844" s="74"/>
      <c r="P844" s="122"/>
      <c r="Q844" s="74"/>
      <c r="R844" s="74"/>
      <c r="S844" s="74"/>
      <c r="T844" s="74"/>
      <c r="AI844" s="259"/>
      <c r="AO844" s="74"/>
    </row>
    <row r="845" s="72" customFormat="1" customHeight="1" spans="6:41">
      <c r="F845" s="74"/>
      <c r="G845" s="267" t="str">
        <f t="shared" si="19"/>
        <v/>
      </c>
      <c r="H845" s="74"/>
      <c r="I845" s="74"/>
      <c r="J845" s="74"/>
      <c r="K845" s="74"/>
      <c r="L845" s="74"/>
      <c r="P845" s="122"/>
      <c r="Q845" s="74"/>
      <c r="R845" s="74"/>
      <c r="S845" s="74"/>
      <c r="T845" s="74"/>
      <c r="AI845" s="259"/>
      <c r="AO845" s="74"/>
    </row>
    <row r="846" s="72" customFormat="1" customHeight="1" spans="6:41">
      <c r="F846" s="74"/>
      <c r="G846" s="267" t="str">
        <f t="shared" si="19"/>
        <v/>
      </c>
      <c r="H846" s="74"/>
      <c r="I846" s="74"/>
      <c r="J846" s="74"/>
      <c r="K846" s="74"/>
      <c r="L846" s="74"/>
      <c r="P846" s="122"/>
      <c r="Q846" s="74"/>
      <c r="R846" s="74"/>
      <c r="S846" s="74"/>
      <c r="T846" s="74"/>
      <c r="AI846" s="259"/>
      <c r="AO846" s="74"/>
    </row>
    <row r="847" s="72" customFormat="1" customHeight="1" spans="6:41">
      <c r="F847" s="74"/>
      <c r="G847" s="267" t="str">
        <f t="shared" si="19"/>
        <v/>
      </c>
      <c r="H847" s="74"/>
      <c r="I847" s="74"/>
      <c r="J847" s="74"/>
      <c r="K847" s="74"/>
      <c r="L847" s="74"/>
      <c r="P847" s="122"/>
      <c r="Q847" s="74"/>
      <c r="R847" s="74"/>
      <c r="S847" s="74"/>
      <c r="T847" s="74"/>
      <c r="AI847" s="259"/>
      <c r="AO847" s="74"/>
    </row>
    <row r="848" s="72" customFormat="1" customHeight="1" spans="6:41">
      <c r="F848" s="74"/>
      <c r="G848" s="267" t="str">
        <f t="shared" si="19"/>
        <v/>
      </c>
      <c r="H848" s="74"/>
      <c r="I848" s="74"/>
      <c r="J848" s="74"/>
      <c r="K848" s="74"/>
      <c r="L848" s="74"/>
      <c r="P848" s="122"/>
      <c r="Q848" s="74"/>
      <c r="R848" s="74"/>
      <c r="S848" s="74"/>
      <c r="T848" s="74"/>
      <c r="AI848" s="259"/>
      <c r="AO848" s="74"/>
    </row>
    <row r="849" s="72" customFormat="1" customHeight="1" spans="6:41">
      <c r="F849" s="74"/>
      <c r="G849" s="267" t="str">
        <f t="shared" si="19"/>
        <v/>
      </c>
      <c r="H849" s="74"/>
      <c r="I849" s="74"/>
      <c r="J849" s="74"/>
      <c r="K849" s="74"/>
      <c r="L849" s="74"/>
      <c r="P849" s="122"/>
      <c r="Q849" s="74"/>
      <c r="R849" s="74"/>
      <c r="S849" s="74"/>
      <c r="T849" s="74"/>
      <c r="AI849" s="259"/>
      <c r="AO849" s="74"/>
    </row>
    <row r="850" s="72" customFormat="1" customHeight="1" spans="6:41">
      <c r="F850" s="74"/>
      <c r="G850" s="267" t="str">
        <f t="shared" si="19"/>
        <v/>
      </c>
      <c r="H850" s="74"/>
      <c r="I850" s="74"/>
      <c r="J850" s="74"/>
      <c r="K850" s="74"/>
      <c r="L850" s="74"/>
      <c r="P850" s="122"/>
      <c r="Q850" s="74"/>
      <c r="R850" s="74"/>
      <c r="S850" s="74"/>
      <c r="T850" s="74"/>
      <c r="AI850" s="259"/>
      <c r="AO850" s="74"/>
    </row>
    <row r="851" s="72" customFormat="1" customHeight="1" spans="6:41">
      <c r="F851" s="74"/>
      <c r="G851" s="267" t="str">
        <f t="shared" si="19"/>
        <v/>
      </c>
      <c r="H851" s="74"/>
      <c r="I851" s="74"/>
      <c r="J851" s="74"/>
      <c r="K851" s="74"/>
      <c r="L851" s="74"/>
      <c r="P851" s="122"/>
      <c r="Q851" s="74"/>
      <c r="R851" s="74"/>
      <c r="S851" s="74"/>
      <c r="T851" s="74"/>
      <c r="AI851" s="259"/>
      <c r="AO851" s="74"/>
    </row>
    <row r="852" s="72" customFormat="1" customHeight="1" spans="6:41">
      <c r="F852" s="74"/>
      <c r="G852" s="267" t="str">
        <f t="shared" si="19"/>
        <v/>
      </c>
      <c r="H852" s="74"/>
      <c r="I852" s="74"/>
      <c r="J852" s="74"/>
      <c r="K852" s="74"/>
      <c r="L852" s="74"/>
      <c r="P852" s="122"/>
      <c r="Q852" s="74"/>
      <c r="R852" s="74"/>
      <c r="S852" s="74"/>
      <c r="T852" s="74"/>
      <c r="AI852" s="259"/>
      <c r="AO852" s="74"/>
    </row>
    <row r="853" s="72" customFormat="1" customHeight="1" spans="6:41">
      <c r="F853" s="74"/>
      <c r="G853" s="267" t="str">
        <f t="shared" si="19"/>
        <v/>
      </c>
      <c r="H853" s="74"/>
      <c r="I853" s="74"/>
      <c r="J853" s="74"/>
      <c r="K853" s="74"/>
      <c r="L853" s="74"/>
      <c r="P853" s="122"/>
      <c r="Q853" s="74"/>
      <c r="R853" s="74"/>
      <c r="S853" s="74"/>
      <c r="T853" s="74"/>
      <c r="AI853" s="259"/>
      <c r="AO853" s="74"/>
    </row>
    <row r="854" s="72" customFormat="1" customHeight="1" spans="6:41">
      <c r="F854" s="74"/>
      <c r="G854" s="267" t="str">
        <f t="shared" si="19"/>
        <v/>
      </c>
      <c r="H854" s="74"/>
      <c r="I854" s="74"/>
      <c r="J854" s="74"/>
      <c r="K854" s="74"/>
      <c r="L854" s="74"/>
      <c r="P854" s="122"/>
      <c r="Q854" s="74"/>
      <c r="R854" s="74"/>
      <c r="S854" s="74"/>
      <c r="T854" s="74"/>
      <c r="AI854" s="259"/>
      <c r="AO854" s="74"/>
    </row>
    <row r="855" s="72" customFormat="1" customHeight="1" spans="6:41">
      <c r="F855" s="74"/>
      <c r="G855" s="267" t="str">
        <f t="shared" si="19"/>
        <v/>
      </c>
      <c r="H855" s="74"/>
      <c r="I855" s="74"/>
      <c r="J855" s="74"/>
      <c r="K855" s="74"/>
      <c r="L855" s="74"/>
      <c r="P855" s="122"/>
      <c r="Q855" s="74"/>
      <c r="R855" s="74"/>
      <c r="S855" s="74"/>
      <c r="T855" s="74"/>
      <c r="AI855" s="259"/>
      <c r="AO855" s="74"/>
    </row>
    <row r="856" s="72" customFormat="1" customHeight="1" spans="6:41">
      <c r="F856" s="74"/>
      <c r="G856" s="267" t="str">
        <f t="shared" si="19"/>
        <v/>
      </c>
      <c r="H856" s="74"/>
      <c r="I856" s="74"/>
      <c r="J856" s="74"/>
      <c r="K856" s="74"/>
      <c r="L856" s="74"/>
      <c r="P856" s="122"/>
      <c r="Q856" s="74"/>
      <c r="R856" s="74"/>
      <c r="S856" s="74"/>
      <c r="T856" s="74"/>
      <c r="AI856" s="259"/>
      <c r="AO856" s="74"/>
    </row>
    <row r="857" s="72" customFormat="1" customHeight="1" spans="6:41">
      <c r="F857" s="74"/>
      <c r="G857" s="267" t="str">
        <f t="shared" si="19"/>
        <v/>
      </c>
      <c r="H857" s="74"/>
      <c r="I857" s="74"/>
      <c r="J857" s="74"/>
      <c r="K857" s="74"/>
      <c r="L857" s="74"/>
      <c r="P857" s="122"/>
      <c r="Q857" s="74"/>
      <c r="R857" s="74"/>
      <c r="S857" s="74"/>
      <c r="T857" s="74"/>
      <c r="AI857" s="259"/>
      <c r="AO857" s="74"/>
    </row>
    <row r="858" s="72" customFormat="1" customHeight="1" spans="6:41">
      <c r="F858" s="74"/>
      <c r="G858" s="267" t="str">
        <f t="shared" si="19"/>
        <v/>
      </c>
      <c r="H858" s="74"/>
      <c r="I858" s="74"/>
      <c r="J858" s="74"/>
      <c r="K858" s="74"/>
      <c r="L858" s="74"/>
      <c r="P858" s="122"/>
      <c r="Q858" s="74"/>
      <c r="R858" s="74"/>
      <c r="S858" s="74"/>
      <c r="T858" s="74"/>
      <c r="AI858" s="259"/>
      <c r="AO858" s="74"/>
    </row>
    <row r="859" s="72" customFormat="1" customHeight="1" spans="6:41">
      <c r="F859" s="74"/>
      <c r="G859" s="267" t="str">
        <f t="shared" si="19"/>
        <v/>
      </c>
      <c r="H859" s="74"/>
      <c r="I859" s="74"/>
      <c r="J859" s="74"/>
      <c r="K859" s="74"/>
      <c r="L859" s="74"/>
      <c r="P859" s="122"/>
      <c r="Q859" s="74"/>
      <c r="R859" s="74"/>
      <c r="S859" s="74"/>
      <c r="T859" s="74"/>
      <c r="AI859" s="259"/>
      <c r="AO859" s="74"/>
    </row>
    <row r="860" s="72" customFormat="1" customHeight="1" spans="6:41">
      <c r="F860" s="74"/>
      <c r="G860" s="267" t="str">
        <f t="shared" si="19"/>
        <v/>
      </c>
      <c r="H860" s="74"/>
      <c r="I860" s="74"/>
      <c r="J860" s="74"/>
      <c r="K860" s="74"/>
      <c r="L860" s="74"/>
      <c r="P860" s="122"/>
      <c r="Q860" s="74"/>
      <c r="R860" s="74"/>
      <c r="S860" s="74"/>
      <c r="T860" s="74"/>
      <c r="AI860" s="259"/>
      <c r="AO860" s="74"/>
    </row>
    <row r="861" s="72" customFormat="1" customHeight="1" spans="6:41">
      <c r="F861" s="74"/>
      <c r="G861" s="267" t="str">
        <f t="shared" si="19"/>
        <v/>
      </c>
      <c r="H861" s="74"/>
      <c r="I861" s="74"/>
      <c r="J861" s="74"/>
      <c r="K861" s="74"/>
      <c r="L861" s="74"/>
      <c r="P861" s="122"/>
      <c r="Q861" s="74"/>
      <c r="R861" s="74"/>
      <c r="S861" s="74"/>
      <c r="T861" s="74"/>
      <c r="AI861" s="259"/>
      <c r="AO861" s="74"/>
    </row>
    <row r="862" s="72" customFormat="1" customHeight="1" spans="6:41">
      <c r="F862" s="74"/>
      <c r="G862" s="267" t="str">
        <f t="shared" si="19"/>
        <v/>
      </c>
      <c r="H862" s="74"/>
      <c r="I862" s="74"/>
      <c r="J862" s="74"/>
      <c r="K862" s="74"/>
      <c r="L862" s="74"/>
      <c r="P862" s="122"/>
      <c r="Q862" s="74"/>
      <c r="R862" s="74"/>
      <c r="S862" s="74"/>
      <c r="T862" s="74"/>
      <c r="AI862" s="259"/>
      <c r="AO862" s="74"/>
    </row>
    <row r="863" s="72" customFormat="1" customHeight="1" spans="6:41">
      <c r="F863" s="74"/>
      <c r="G863" s="267" t="str">
        <f t="shared" si="19"/>
        <v/>
      </c>
      <c r="H863" s="74"/>
      <c r="I863" s="74"/>
      <c r="J863" s="74"/>
      <c r="K863" s="74"/>
      <c r="L863" s="74"/>
      <c r="P863" s="122"/>
      <c r="Q863" s="74"/>
      <c r="R863" s="74"/>
      <c r="S863" s="74"/>
      <c r="T863" s="74"/>
      <c r="AI863" s="259"/>
      <c r="AO863" s="74"/>
    </row>
    <row r="864" s="72" customFormat="1" customHeight="1" spans="6:41">
      <c r="F864" s="74"/>
      <c r="G864" s="267" t="str">
        <f t="shared" si="19"/>
        <v/>
      </c>
      <c r="H864" s="74"/>
      <c r="I864" s="74"/>
      <c r="J864" s="74"/>
      <c r="K864" s="74"/>
      <c r="L864" s="74"/>
      <c r="P864" s="122"/>
      <c r="Q864" s="74"/>
      <c r="R864" s="74"/>
      <c r="S864" s="74"/>
      <c r="T864" s="74"/>
      <c r="AI864" s="259"/>
      <c r="AO864" s="74"/>
    </row>
    <row r="865" s="72" customFormat="1" customHeight="1" spans="6:41">
      <c r="F865" s="74"/>
      <c r="G865" s="267" t="str">
        <f t="shared" si="19"/>
        <v/>
      </c>
      <c r="H865" s="74"/>
      <c r="I865" s="74"/>
      <c r="J865" s="74"/>
      <c r="K865" s="74"/>
      <c r="L865" s="74"/>
      <c r="P865" s="122"/>
      <c r="Q865" s="74"/>
      <c r="R865" s="74"/>
      <c r="S865" s="74"/>
      <c r="T865" s="74"/>
      <c r="AI865" s="259"/>
      <c r="AO865" s="74"/>
    </row>
    <row r="866" s="72" customFormat="1" customHeight="1" spans="6:41">
      <c r="F866" s="74"/>
      <c r="G866" s="267" t="str">
        <f t="shared" si="19"/>
        <v/>
      </c>
      <c r="H866" s="74"/>
      <c r="I866" s="74"/>
      <c r="J866" s="74"/>
      <c r="K866" s="74"/>
      <c r="L866" s="74"/>
      <c r="P866" s="122"/>
      <c r="Q866" s="74"/>
      <c r="R866" s="74"/>
      <c r="S866" s="74"/>
      <c r="T866" s="74"/>
      <c r="AI866" s="259"/>
      <c r="AO866" s="74"/>
    </row>
    <row r="867" s="72" customFormat="1" customHeight="1" spans="6:41">
      <c r="F867" s="74"/>
      <c r="G867" s="267" t="str">
        <f t="shared" si="19"/>
        <v/>
      </c>
      <c r="H867" s="74"/>
      <c r="I867" s="74"/>
      <c r="J867" s="74"/>
      <c r="K867" s="74"/>
      <c r="L867" s="74"/>
      <c r="P867" s="122"/>
      <c r="Q867" s="74"/>
      <c r="R867" s="74"/>
      <c r="S867" s="74"/>
      <c r="T867" s="74"/>
      <c r="AI867" s="259"/>
      <c r="AO867" s="74"/>
    </row>
    <row r="868" s="72" customFormat="1" customHeight="1" spans="6:41">
      <c r="F868" s="74"/>
      <c r="G868" s="267" t="str">
        <f t="shared" si="19"/>
        <v/>
      </c>
      <c r="H868" s="74"/>
      <c r="I868" s="74"/>
      <c r="J868" s="74"/>
      <c r="K868" s="74"/>
      <c r="L868" s="74"/>
      <c r="P868" s="122"/>
      <c r="Q868" s="74"/>
      <c r="R868" s="74"/>
      <c r="S868" s="74"/>
      <c r="T868" s="74"/>
      <c r="AI868" s="259"/>
      <c r="AO868" s="74"/>
    </row>
    <row r="869" s="72" customFormat="1" customHeight="1" spans="6:41">
      <c r="F869" s="74"/>
      <c r="G869" s="267" t="str">
        <f t="shared" si="19"/>
        <v/>
      </c>
      <c r="H869" s="74"/>
      <c r="I869" s="74"/>
      <c r="J869" s="74"/>
      <c r="K869" s="74"/>
      <c r="L869" s="74"/>
      <c r="P869" s="122"/>
      <c r="Q869" s="74"/>
      <c r="R869" s="74"/>
      <c r="S869" s="74"/>
      <c r="T869" s="74"/>
      <c r="AI869" s="259"/>
      <c r="AO869" s="74"/>
    </row>
    <row r="870" s="72" customFormat="1" customHeight="1" spans="6:41">
      <c r="F870" s="74"/>
      <c r="G870" s="267" t="str">
        <f t="shared" si="19"/>
        <v/>
      </c>
      <c r="H870" s="74"/>
      <c r="I870" s="74"/>
      <c r="J870" s="74"/>
      <c r="K870" s="74"/>
      <c r="L870" s="74"/>
      <c r="P870" s="122"/>
      <c r="Q870" s="74"/>
      <c r="R870" s="74"/>
      <c r="S870" s="74"/>
      <c r="T870" s="74"/>
      <c r="AI870" s="259"/>
      <c r="AO870" s="74"/>
    </row>
    <row r="871" s="72" customFormat="1" customHeight="1" spans="6:41">
      <c r="F871" s="74"/>
      <c r="G871" s="267" t="str">
        <f t="shared" si="19"/>
        <v/>
      </c>
      <c r="H871" s="74"/>
      <c r="I871" s="74"/>
      <c r="J871" s="74"/>
      <c r="K871" s="74"/>
      <c r="L871" s="74"/>
      <c r="P871" s="122"/>
      <c r="Q871" s="74"/>
      <c r="R871" s="74"/>
      <c r="S871" s="74"/>
      <c r="T871" s="74"/>
      <c r="AI871" s="259"/>
      <c r="AO871" s="74"/>
    </row>
    <row r="872" s="72" customFormat="1" customHeight="1" spans="6:41">
      <c r="F872" s="74"/>
      <c r="G872" s="267" t="str">
        <f t="shared" si="19"/>
        <v/>
      </c>
      <c r="H872" s="74"/>
      <c r="I872" s="74"/>
      <c r="J872" s="74"/>
      <c r="K872" s="74"/>
      <c r="L872" s="74"/>
      <c r="P872" s="122"/>
      <c r="Q872" s="74"/>
      <c r="R872" s="74"/>
      <c r="S872" s="74"/>
      <c r="T872" s="74"/>
      <c r="AI872" s="259"/>
      <c r="AO872" s="74"/>
    </row>
    <row r="873" s="72" customFormat="1" customHeight="1" spans="6:41">
      <c r="F873" s="74"/>
      <c r="G873" s="267" t="str">
        <f t="shared" si="19"/>
        <v/>
      </c>
      <c r="H873" s="74"/>
      <c r="I873" s="74"/>
      <c r="J873" s="74"/>
      <c r="K873" s="74"/>
      <c r="L873" s="74"/>
      <c r="P873" s="122"/>
      <c r="Q873" s="74"/>
      <c r="R873" s="74"/>
      <c r="S873" s="74"/>
      <c r="T873" s="74"/>
      <c r="AI873" s="259"/>
      <c r="AO873" s="74"/>
    </row>
    <row r="874" s="72" customFormat="1" customHeight="1" spans="6:41">
      <c r="F874" s="74"/>
      <c r="G874" s="267" t="str">
        <f t="shared" si="19"/>
        <v/>
      </c>
      <c r="H874" s="74"/>
      <c r="I874" s="74"/>
      <c r="J874" s="74"/>
      <c r="K874" s="74"/>
      <c r="L874" s="74"/>
      <c r="P874" s="122"/>
      <c r="Q874" s="74"/>
      <c r="R874" s="74"/>
      <c r="S874" s="74"/>
      <c r="T874" s="74"/>
      <c r="AI874" s="259"/>
      <c r="AO874" s="74"/>
    </row>
    <row r="875" s="72" customFormat="1" customHeight="1" spans="6:41">
      <c r="F875" s="74"/>
      <c r="G875" s="267" t="str">
        <f t="shared" si="19"/>
        <v/>
      </c>
      <c r="H875" s="74"/>
      <c r="I875" s="74"/>
      <c r="J875" s="74"/>
      <c r="K875" s="74"/>
      <c r="L875" s="74"/>
      <c r="P875" s="122"/>
      <c r="Q875" s="74"/>
      <c r="R875" s="74"/>
      <c r="S875" s="74"/>
      <c r="T875" s="74"/>
      <c r="AI875" s="259"/>
      <c r="AO875" s="74"/>
    </row>
    <row r="876" s="72" customFormat="1" customHeight="1" spans="6:41">
      <c r="F876" s="74"/>
      <c r="G876" s="267" t="str">
        <f t="shared" si="19"/>
        <v/>
      </c>
      <c r="H876" s="74"/>
      <c r="I876" s="74"/>
      <c r="J876" s="74"/>
      <c r="K876" s="74"/>
      <c r="L876" s="74"/>
      <c r="P876" s="122"/>
      <c r="Q876" s="74"/>
      <c r="R876" s="74"/>
      <c r="S876" s="74"/>
      <c r="T876" s="74"/>
      <c r="AI876" s="259"/>
      <c r="AO876" s="74"/>
    </row>
    <row r="877" s="72" customFormat="1" customHeight="1" spans="6:41">
      <c r="F877" s="74"/>
      <c r="G877" s="267" t="str">
        <f t="shared" si="19"/>
        <v/>
      </c>
      <c r="H877" s="74"/>
      <c r="I877" s="74"/>
      <c r="J877" s="74"/>
      <c r="K877" s="74"/>
      <c r="L877" s="74"/>
      <c r="P877" s="122"/>
      <c r="Q877" s="74"/>
      <c r="R877" s="74"/>
      <c r="S877" s="74"/>
      <c r="T877" s="74"/>
      <c r="AI877" s="259"/>
      <c r="AO877" s="74"/>
    </row>
    <row r="878" s="72" customFormat="1" customHeight="1" spans="6:41">
      <c r="F878" s="74"/>
      <c r="G878" s="267" t="str">
        <f t="shared" si="19"/>
        <v/>
      </c>
      <c r="H878" s="74"/>
      <c r="I878" s="74"/>
      <c r="J878" s="74"/>
      <c r="K878" s="74"/>
      <c r="L878" s="74"/>
      <c r="P878" s="122"/>
      <c r="Q878" s="74"/>
      <c r="R878" s="74"/>
      <c r="S878" s="74"/>
      <c r="T878" s="74"/>
      <c r="AI878" s="259"/>
      <c r="AO878" s="74"/>
    </row>
    <row r="879" s="72" customFormat="1" customHeight="1" spans="6:41">
      <c r="F879" s="74"/>
      <c r="G879" s="267" t="str">
        <f t="shared" si="19"/>
        <v/>
      </c>
      <c r="H879" s="74"/>
      <c r="I879" s="74"/>
      <c r="J879" s="74"/>
      <c r="K879" s="74"/>
      <c r="L879" s="74"/>
      <c r="P879" s="122"/>
      <c r="Q879" s="74"/>
      <c r="R879" s="74"/>
      <c r="S879" s="74"/>
      <c r="T879" s="74"/>
      <c r="AI879" s="259"/>
      <c r="AO879" s="74"/>
    </row>
    <row r="880" s="72" customFormat="1" customHeight="1" spans="6:41">
      <c r="F880" s="74"/>
      <c r="G880" s="267" t="str">
        <f t="shared" si="19"/>
        <v/>
      </c>
      <c r="H880" s="74"/>
      <c r="I880" s="74"/>
      <c r="J880" s="74"/>
      <c r="K880" s="74"/>
      <c r="L880" s="74"/>
      <c r="P880" s="122"/>
      <c r="Q880" s="74"/>
      <c r="R880" s="74"/>
      <c r="S880" s="74"/>
      <c r="T880" s="74"/>
      <c r="AI880" s="259"/>
      <c r="AO880" s="74"/>
    </row>
    <row r="881" s="72" customFormat="1" customHeight="1" spans="6:41">
      <c r="F881" s="74"/>
      <c r="G881" s="267" t="str">
        <f t="shared" si="19"/>
        <v/>
      </c>
      <c r="H881" s="74"/>
      <c r="I881" s="74"/>
      <c r="J881" s="74"/>
      <c r="K881" s="74"/>
      <c r="L881" s="74"/>
      <c r="P881" s="122"/>
      <c r="Q881" s="74"/>
      <c r="R881" s="74"/>
      <c r="S881" s="74"/>
      <c r="T881" s="74"/>
      <c r="AI881" s="259"/>
      <c r="AO881" s="74"/>
    </row>
    <row r="882" s="72" customFormat="1" customHeight="1" spans="6:41">
      <c r="F882" s="74"/>
      <c r="G882" s="267" t="str">
        <f t="shared" si="19"/>
        <v/>
      </c>
      <c r="H882" s="74"/>
      <c r="I882" s="74"/>
      <c r="J882" s="74"/>
      <c r="K882" s="74"/>
      <c r="L882" s="74"/>
      <c r="P882" s="122"/>
      <c r="Q882" s="74"/>
      <c r="R882" s="74"/>
      <c r="S882" s="74"/>
      <c r="T882" s="74"/>
      <c r="AI882" s="259"/>
      <c r="AO882" s="74"/>
    </row>
    <row r="883" s="72" customFormat="1" customHeight="1" spans="6:41">
      <c r="F883" s="74"/>
      <c r="G883" s="267" t="str">
        <f t="shared" si="19"/>
        <v/>
      </c>
      <c r="H883" s="74"/>
      <c r="I883" s="74"/>
      <c r="J883" s="74"/>
      <c r="K883" s="74"/>
      <c r="L883" s="74"/>
      <c r="P883" s="122"/>
      <c r="Q883" s="74"/>
      <c r="R883" s="74"/>
      <c r="S883" s="74"/>
      <c r="T883" s="74"/>
      <c r="AI883" s="259"/>
      <c r="AO883" s="74"/>
    </row>
    <row r="884" s="72" customFormat="1" customHeight="1" spans="6:41">
      <c r="F884" s="74"/>
      <c r="G884" s="267" t="str">
        <f t="shared" si="19"/>
        <v/>
      </c>
      <c r="H884" s="74"/>
      <c r="I884" s="74"/>
      <c r="J884" s="74"/>
      <c r="K884" s="74"/>
      <c r="L884" s="74"/>
      <c r="P884" s="122"/>
      <c r="Q884" s="74"/>
      <c r="R884" s="74"/>
      <c r="S884" s="74"/>
      <c r="T884" s="74"/>
      <c r="AI884" s="259"/>
      <c r="AO884" s="74"/>
    </row>
    <row r="885" s="72" customFormat="1" customHeight="1" spans="6:41">
      <c r="F885" s="74"/>
      <c r="G885" s="267" t="str">
        <f t="shared" si="19"/>
        <v/>
      </c>
      <c r="H885" s="74"/>
      <c r="I885" s="74"/>
      <c r="J885" s="74"/>
      <c r="K885" s="74"/>
      <c r="L885" s="74"/>
      <c r="P885" s="122"/>
      <c r="Q885" s="74"/>
      <c r="R885" s="74"/>
      <c r="S885" s="74"/>
      <c r="T885" s="74"/>
      <c r="AI885" s="259"/>
      <c r="AO885" s="74"/>
    </row>
    <row r="886" s="72" customFormat="1" customHeight="1" spans="6:41">
      <c r="F886" s="74"/>
      <c r="G886" s="267" t="str">
        <f t="shared" si="19"/>
        <v/>
      </c>
      <c r="H886" s="74"/>
      <c r="I886" s="74"/>
      <c r="J886" s="74"/>
      <c r="K886" s="74"/>
      <c r="L886" s="74"/>
      <c r="P886" s="122"/>
      <c r="Q886" s="74"/>
      <c r="R886" s="74"/>
      <c r="S886" s="74"/>
      <c r="T886" s="74"/>
      <c r="AI886" s="259"/>
      <c r="AO886" s="74"/>
    </row>
    <row r="887" s="72" customFormat="1" customHeight="1" spans="6:41">
      <c r="F887" s="74"/>
      <c r="G887" s="267" t="str">
        <f t="shared" si="19"/>
        <v/>
      </c>
      <c r="H887" s="74"/>
      <c r="I887" s="74"/>
      <c r="J887" s="74"/>
      <c r="K887" s="74"/>
      <c r="L887" s="74"/>
      <c r="P887" s="122"/>
      <c r="Q887" s="74"/>
      <c r="R887" s="74"/>
      <c r="S887" s="74"/>
      <c r="T887" s="74"/>
      <c r="AI887" s="259"/>
      <c r="AO887" s="74"/>
    </row>
    <row r="888" s="72" customFormat="1" customHeight="1" spans="6:41">
      <c r="F888" s="74"/>
      <c r="G888" s="267" t="str">
        <f t="shared" si="19"/>
        <v/>
      </c>
      <c r="H888" s="74"/>
      <c r="I888" s="74"/>
      <c r="J888" s="74"/>
      <c r="K888" s="74"/>
      <c r="L888" s="74"/>
      <c r="P888" s="122"/>
      <c r="Q888" s="74"/>
      <c r="R888" s="74"/>
      <c r="S888" s="74"/>
      <c r="T888" s="74"/>
      <c r="AI888" s="259"/>
      <c r="AO888" s="74"/>
    </row>
    <row r="889" s="72" customFormat="1" customHeight="1" spans="6:41">
      <c r="F889" s="74"/>
      <c r="G889" s="267" t="str">
        <f t="shared" si="19"/>
        <v/>
      </c>
      <c r="H889" s="74"/>
      <c r="I889" s="74"/>
      <c r="J889" s="74"/>
      <c r="K889" s="74"/>
      <c r="L889" s="74"/>
      <c r="P889" s="122"/>
      <c r="Q889" s="74"/>
      <c r="R889" s="74"/>
      <c r="S889" s="74"/>
      <c r="T889" s="74"/>
      <c r="AI889" s="259"/>
      <c r="AO889" s="74"/>
    </row>
    <row r="890" s="72" customFormat="1" customHeight="1" spans="6:41">
      <c r="F890" s="74"/>
      <c r="G890" s="267" t="str">
        <f t="shared" si="19"/>
        <v/>
      </c>
      <c r="H890" s="74"/>
      <c r="I890" s="74"/>
      <c r="J890" s="74"/>
      <c r="K890" s="74"/>
      <c r="L890" s="74"/>
      <c r="P890" s="122"/>
      <c r="Q890" s="74"/>
      <c r="R890" s="74"/>
      <c r="S890" s="74"/>
      <c r="T890" s="74"/>
      <c r="AI890" s="259"/>
      <c r="AO890" s="74"/>
    </row>
    <row r="891" s="72" customFormat="1" customHeight="1" spans="6:41">
      <c r="F891" s="74"/>
      <c r="G891" s="267" t="str">
        <f t="shared" si="19"/>
        <v/>
      </c>
      <c r="H891" s="74"/>
      <c r="I891" s="74"/>
      <c r="J891" s="74"/>
      <c r="K891" s="74"/>
      <c r="L891" s="74"/>
      <c r="P891" s="122"/>
      <c r="Q891" s="74"/>
      <c r="R891" s="74"/>
      <c r="S891" s="74"/>
      <c r="T891" s="74"/>
      <c r="AI891" s="259"/>
      <c r="AO891" s="74"/>
    </row>
    <row r="892" s="72" customFormat="1" customHeight="1" spans="6:41">
      <c r="F892" s="74"/>
      <c r="G892" s="267" t="str">
        <f t="shared" si="19"/>
        <v/>
      </c>
      <c r="H892" s="74"/>
      <c r="I892" s="74"/>
      <c r="J892" s="74"/>
      <c r="K892" s="74"/>
      <c r="L892" s="74"/>
      <c r="P892" s="122"/>
      <c r="Q892" s="74"/>
      <c r="R892" s="74"/>
      <c r="S892" s="74"/>
      <c r="T892" s="74"/>
      <c r="AI892" s="259"/>
      <c r="AO892" s="74"/>
    </row>
    <row r="893" s="72" customFormat="1" customHeight="1" spans="6:41">
      <c r="F893" s="74"/>
      <c r="G893" s="267" t="str">
        <f t="shared" si="19"/>
        <v/>
      </c>
      <c r="H893" s="74"/>
      <c r="I893" s="74"/>
      <c r="J893" s="74"/>
      <c r="K893" s="74"/>
      <c r="L893" s="74"/>
      <c r="P893" s="122"/>
      <c r="Q893" s="74"/>
      <c r="R893" s="74"/>
      <c r="S893" s="74"/>
      <c r="T893" s="74"/>
      <c r="AI893" s="259"/>
      <c r="AO893" s="74"/>
    </row>
    <row r="894" s="72" customFormat="1" customHeight="1" spans="6:41">
      <c r="F894" s="74"/>
      <c r="G894" s="267" t="str">
        <f t="shared" si="19"/>
        <v/>
      </c>
      <c r="H894" s="74"/>
      <c r="I894" s="74"/>
      <c r="J894" s="74"/>
      <c r="K894" s="74"/>
      <c r="L894" s="74"/>
      <c r="P894" s="122"/>
      <c r="Q894" s="74"/>
      <c r="R894" s="74"/>
      <c r="S894" s="74"/>
      <c r="T894" s="74"/>
      <c r="AI894" s="259"/>
      <c r="AO894" s="74"/>
    </row>
    <row r="895" s="72" customFormat="1" customHeight="1" spans="6:41">
      <c r="F895" s="74"/>
      <c r="G895" s="267" t="str">
        <f t="shared" si="19"/>
        <v/>
      </c>
      <c r="H895" s="74"/>
      <c r="I895" s="74"/>
      <c r="J895" s="74"/>
      <c r="K895" s="74"/>
      <c r="L895" s="74"/>
      <c r="P895" s="122"/>
      <c r="Q895" s="74"/>
      <c r="R895" s="74"/>
      <c r="S895" s="74"/>
      <c r="T895" s="74"/>
      <c r="AI895" s="259"/>
      <c r="AO895" s="74"/>
    </row>
    <row r="896" s="72" customFormat="1" customHeight="1" spans="6:41">
      <c r="F896" s="74"/>
      <c r="G896" s="267" t="str">
        <f t="shared" si="19"/>
        <v/>
      </c>
      <c r="H896" s="74"/>
      <c r="I896" s="74"/>
      <c r="J896" s="74"/>
      <c r="K896" s="74"/>
      <c r="L896" s="74"/>
      <c r="P896" s="122"/>
      <c r="Q896" s="74"/>
      <c r="R896" s="74"/>
      <c r="S896" s="74"/>
      <c r="T896" s="74"/>
      <c r="AI896" s="259"/>
      <c r="AO896" s="74"/>
    </row>
    <row r="897" s="72" customFormat="1" customHeight="1" spans="6:41">
      <c r="F897" s="74"/>
      <c r="G897" s="267" t="str">
        <f t="shared" si="19"/>
        <v/>
      </c>
      <c r="H897" s="74"/>
      <c r="I897" s="74"/>
      <c r="J897" s="74"/>
      <c r="K897" s="74"/>
      <c r="L897" s="74"/>
      <c r="P897" s="122"/>
      <c r="Q897" s="74"/>
      <c r="R897" s="74"/>
      <c r="S897" s="74"/>
      <c r="T897" s="74"/>
      <c r="AI897" s="259"/>
      <c r="AO897" s="74"/>
    </row>
    <row r="898" s="72" customFormat="1" customHeight="1" spans="6:41">
      <c r="F898" s="74"/>
      <c r="G898" s="267" t="str">
        <f t="shared" ref="G898:G961" si="20">IF(H898="","",IF(H898=I898,H898,_xlfn.CONCAT(H898,"-",I898)))</f>
        <v/>
      </c>
      <c r="H898" s="74"/>
      <c r="I898" s="74"/>
      <c r="J898" s="74"/>
      <c r="K898" s="74"/>
      <c r="L898" s="74"/>
      <c r="P898" s="122"/>
      <c r="Q898" s="74"/>
      <c r="R898" s="74"/>
      <c r="S898" s="74"/>
      <c r="T898" s="74"/>
      <c r="AI898" s="259"/>
      <c r="AO898" s="74"/>
    </row>
    <row r="899" s="72" customFormat="1" customHeight="1" spans="6:41">
      <c r="F899" s="74"/>
      <c r="G899" s="267" t="str">
        <f t="shared" si="20"/>
        <v/>
      </c>
      <c r="H899" s="74"/>
      <c r="I899" s="74"/>
      <c r="J899" s="74"/>
      <c r="K899" s="74"/>
      <c r="L899" s="74"/>
      <c r="P899" s="122"/>
      <c r="Q899" s="74"/>
      <c r="R899" s="74"/>
      <c r="S899" s="74"/>
      <c r="T899" s="74"/>
      <c r="AI899" s="259"/>
      <c r="AO899" s="74"/>
    </row>
    <row r="900" s="72" customFormat="1" customHeight="1" spans="6:41">
      <c r="F900" s="74"/>
      <c r="G900" s="267" t="str">
        <f t="shared" si="20"/>
        <v/>
      </c>
      <c r="H900" s="74"/>
      <c r="I900" s="74"/>
      <c r="J900" s="74"/>
      <c r="K900" s="74"/>
      <c r="L900" s="74"/>
      <c r="P900" s="122"/>
      <c r="Q900" s="74"/>
      <c r="R900" s="74"/>
      <c r="S900" s="74"/>
      <c r="T900" s="74"/>
      <c r="AI900" s="259"/>
      <c r="AO900" s="74"/>
    </row>
    <row r="901" s="72" customFormat="1" customHeight="1" spans="6:41">
      <c r="F901" s="74"/>
      <c r="G901" s="267" t="str">
        <f t="shared" si="20"/>
        <v/>
      </c>
      <c r="H901" s="74"/>
      <c r="I901" s="74"/>
      <c r="J901" s="74"/>
      <c r="K901" s="74"/>
      <c r="L901" s="74"/>
      <c r="P901" s="122"/>
      <c r="Q901" s="74"/>
      <c r="R901" s="74"/>
      <c r="S901" s="74"/>
      <c r="T901" s="74"/>
      <c r="AI901" s="259"/>
      <c r="AO901" s="74"/>
    </row>
    <row r="902" s="72" customFormat="1" customHeight="1" spans="6:41">
      <c r="F902" s="74"/>
      <c r="G902" s="267" t="str">
        <f t="shared" si="20"/>
        <v/>
      </c>
      <c r="H902" s="74"/>
      <c r="I902" s="74"/>
      <c r="J902" s="74"/>
      <c r="K902" s="74"/>
      <c r="L902" s="74"/>
      <c r="P902" s="122"/>
      <c r="Q902" s="74"/>
      <c r="R902" s="74"/>
      <c r="S902" s="74"/>
      <c r="T902" s="74"/>
      <c r="AI902" s="259"/>
      <c r="AO902" s="74"/>
    </row>
    <row r="903" s="72" customFormat="1" customHeight="1" spans="6:41">
      <c r="F903" s="74"/>
      <c r="G903" s="267" t="str">
        <f t="shared" si="20"/>
        <v/>
      </c>
      <c r="H903" s="74"/>
      <c r="I903" s="74"/>
      <c r="J903" s="74"/>
      <c r="K903" s="74"/>
      <c r="L903" s="74"/>
      <c r="P903" s="122"/>
      <c r="Q903" s="74"/>
      <c r="R903" s="74"/>
      <c r="S903" s="74"/>
      <c r="T903" s="74"/>
      <c r="AI903" s="259"/>
      <c r="AO903" s="74"/>
    </row>
    <row r="904" s="72" customFormat="1" customHeight="1" spans="6:41">
      <c r="F904" s="74"/>
      <c r="G904" s="267" t="str">
        <f t="shared" si="20"/>
        <v/>
      </c>
      <c r="H904" s="74"/>
      <c r="I904" s="74"/>
      <c r="J904" s="74"/>
      <c r="K904" s="74"/>
      <c r="L904" s="74"/>
      <c r="P904" s="122"/>
      <c r="Q904" s="74"/>
      <c r="R904" s="74"/>
      <c r="S904" s="74"/>
      <c r="T904" s="74"/>
      <c r="AI904" s="259"/>
      <c r="AO904" s="74"/>
    </row>
    <row r="905" s="72" customFormat="1" customHeight="1" spans="6:41">
      <c r="F905" s="74"/>
      <c r="G905" s="267" t="str">
        <f t="shared" si="20"/>
        <v/>
      </c>
      <c r="H905" s="74"/>
      <c r="I905" s="74"/>
      <c r="J905" s="74"/>
      <c r="K905" s="74"/>
      <c r="L905" s="74"/>
      <c r="P905" s="122"/>
      <c r="Q905" s="74"/>
      <c r="R905" s="74"/>
      <c r="S905" s="74"/>
      <c r="T905" s="74"/>
      <c r="AI905" s="259"/>
      <c r="AO905" s="74"/>
    </row>
    <row r="906" s="72" customFormat="1" customHeight="1" spans="6:41">
      <c r="F906" s="74"/>
      <c r="G906" s="267" t="str">
        <f t="shared" si="20"/>
        <v/>
      </c>
      <c r="H906" s="74"/>
      <c r="I906" s="74"/>
      <c r="J906" s="74"/>
      <c r="K906" s="74"/>
      <c r="L906" s="74"/>
      <c r="P906" s="122"/>
      <c r="Q906" s="74"/>
      <c r="R906" s="74"/>
      <c r="S906" s="74"/>
      <c r="T906" s="74"/>
      <c r="AI906" s="259"/>
      <c r="AO906" s="74"/>
    </row>
    <row r="907" s="72" customFormat="1" customHeight="1" spans="6:41">
      <c r="F907" s="74"/>
      <c r="G907" s="267" t="str">
        <f t="shared" si="20"/>
        <v/>
      </c>
      <c r="H907" s="74"/>
      <c r="I907" s="74"/>
      <c r="J907" s="74"/>
      <c r="K907" s="74"/>
      <c r="L907" s="74"/>
      <c r="P907" s="122"/>
      <c r="Q907" s="74"/>
      <c r="R907" s="74"/>
      <c r="S907" s="74"/>
      <c r="T907" s="74"/>
      <c r="AI907" s="259"/>
      <c r="AO907" s="74"/>
    </row>
    <row r="908" s="72" customFormat="1" customHeight="1" spans="6:41">
      <c r="F908" s="74"/>
      <c r="G908" s="267" t="str">
        <f t="shared" si="20"/>
        <v/>
      </c>
      <c r="H908" s="74"/>
      <c r="I908" s="74"/>
      <c r="J908" s="74"/>
      <c r="K908" s="74"/>
      <c r="L908" s="74"/>
      <c r="P908" s="122"/>
      <c r="Q908" s="74"/>
      <c r="R908" s="74"/>
      <c r="S908" s="74"/>
      <c r="T908" s="74"/>
      <c r="AI908" s="259"/>
      <c r="AO908" s="74"/>
    </row>
    <row r="909" s="72" customFormat="1" customHeight="1" spans="6:41">
      <c r="F909" s="74"/>
      <c r="G909" s="267" t="str">
        <f t="shared" si="20"/>
        <v/>
      </c>
      <c r="H909" s="74"/>
      <c r="I909" s="74"/>
      <c r="J909" s="74"/>
      <c r="K909" s="74"/>
      <c r="L909" s="74"/>
      <c r="P909" s="122"/>
      <c r="Q909" s="74"/>
      <c r="R909" s="74"/>
      <c r="S909" s="74"/>
      <c r="T909" s="74"/>
      <c r="AI909" s="259"/>
      <c r="AO909" s="74"/>
    </row>
    <row r="910" s="72" customFormat="1" customHeight="1" spans="6:41">
      <c r="F910" s="74"/>
      <c r="G910" s="267" t="str">
        <f t="shared" si="20"/>
        <v/>
      </c>
      <c r="H910" s="74"/>
      <c r="I910" s="74"/>
      <c r="J910" s="74"/>
      <c r="K910" s="74"/>
      <c r="L910" s="74"/>
      <c r="P910" s="122"/>
      <c r="Q910" s="74"/>
      <c r="R910" s="74"/>
      <c r="S910" s="74"/>
      <c r="T910" s="74"/>
      <c r="AI910" s="259"/>
      <c r="AO910" s="74"/>
    </row>
    <row r="911" s="72" customFormat="1" customHeight="1" spans="6:41">
      <c r="F911" s="74"/>
      <c r="G911" s="267" t="str">
        <f t="shared" si="20"/>
        <v/>
      </c>
      <c r="H911" s="74"/>
      <c r="I911" s="74"/>
      <c r="J911" s="74"/>
      <c r="K911" s="74"/>
      <c r="L911" s="74"/>
      <c r="P911" s="122"/>
      <c r="Q911" s="74"/>
      <c r="R911" s="74"/>
      <c r="S911" s="74"/>
      <c r="T911" s="74"/>
      <c r="AI911" s="259"/>
      <c r="AO911" s="74"/>
    </row>
    <row r="912" s="72" customFormat="1" customHeight="1" spans="6:41">
      <c r="F912" s="74"/>
      <c r="G912" s="267" t="str">
        <f t="shared" si="20"/>
        <v/>
      </c>
      <c r="H912" s="74"/>
      <c r="I912" s="74"/>
      <c r="J912" s="74"/>
      <c r="K912" s="74"/>
      <c r="L912" s="74"/>
      <c r="P912" s="122"/>
      <c r="Q912" s="74"/>
      <c r="R912" s="74"/>
      <c r="S912" s="74"/>
      <c r="T912" s="74"/>
      <c r="AI912" s="259"/>
      <c r="AO912" s="74"/>
    </row>
    <row r="913" s="72" customFormat="1" customHeight="1" spans="6:41">
      <c r="F913" s="74"/>
      <c r="G913" s="267" t="str">
        <f t="shared" si="20"/>
        <v/>
      </c>
      <c r="H913" s="74"/>
      <c r="I913" s="74"/>
      <c r="J913" s="74"/>
      <c r="K913" s="74"/>
      <c r="L913" s="74"/>
      <c r="P913" s="122"/>
      <c r="Q913" s="74"/>
      <c r="R913" s="74"/>
      <c r="S913" s="74"/>
      <c r="T913" s="74"/>
      <c r="AI913" s="259"/>
      <c r="AO913" s="74"/>
    </row>
    <row r="914" s="72" customFormat="1" customHeight="1" spans="6:41">
      <c r="F914" s="74"/>
      <c r="G914" s="267" t="str">
        <f t="shared" si="20"/>
        <v/>
      </c>
      <c r="H914" s="74"/>
      <c r="I914" s="74"/>
      <c r="J914" s="74"/>
      <c r="K914" s="74"/>
      <c r="L914" s="74"/>
      <c r="P914" s="122"/>
      <c r="Q914" s="74"/>
      <c r="R914" s="74"/>
      <c r="S914" s="74"/>
      <c r="T914" s="74"/>
      <c r="AI914" s="259"/>
      <c r="AO914" s="74"/>
    </row>
    <row r="915" s="72" customFormat="1" customHeight="1" spans="6:41">
      <c r="F915" s="74"/>
      <c r="G915" s="267" t="str">
        <f t="shared" si="20"/>
        <v/>
      </c>
      <c r="H915" s="74"/>
      <c r="I915" s="74"/>
      <c r="J915" s="74"/>
      <c r="K915" s="74"/>
      <c r="L915" s="74"/>
      <c r="P915" s="122"/>
      <c r="Q915" s="74"/>
      <c r="R915" s="74"/>
      <c r="S915" s="74"/>
      <c r="T915" s="74"/>
      <c r="AI915" s="259"/>
      <c r="AO915" s="74"/>
    </row>
    <row r="916" s="72" customFormat="1" customHeight="1" spans="6:41">
      <c r="F916" s="74"/>
      <c r="G916" s="267" t="str">
        <f t="shared" si="20"/>
        <v/>
      </c>
      <c r="H916" s="74"/>
      <c r="I916" s="74"/>
      <c r="J916" s="74"/>
      <c r="K916" s="74"/>
      <c r="L916" s="74"/>
      <c r="P916" s="122"/>
      <c r="Q916" s="74"/>
      <c r="R916" s="74"/>
      <c r="S916" s="74"/>
      <c r="T916" s="74"/>
      <c r="AI916" s="259"/>
      <c r="AO916" s="74"/>
    </row>
    <row r="917" s="72" customFormat="1" customHeight="1" spans="6:41">
      <c r="F917" s="74"/>
      <c r="G917" s="267" t="str">
        <f t="shared" si="20"/>
        <v/>
      </c>
      <c r="H917" s="74"/>
      <c r="I917" s="74"/>
      <c r="J917" s="74"/>
      <c r="K917" s="74"/>
      <c r="L917" s="74"/>
      <c r="P917" s="122"/>
      <c r="Q917" s="74"/>
      <c r="R917" s="74"/>
      <c r="S917" s="74"/>
      <c r="T917" s="74"/>
      <c r="AI917" s="259"/>
      <c r="AO917" s="74"/>
    </row>
    <row r="918" s="72" customFormat="1" customHeight="1" spans="6:41">
      <c r="F918" s="74"/>
      <c r="G918" s="267" t="str">
        <f t="shared" si="20"/>
        <v/>
      </c>
      <c r="H918" s="74"/>
      <c r="I918" s="74"/>
      <c r="J918" s="74"/>
      <c r="K918" s="74"/>
      <c r="L918" s="74"/>
      <c r="P918" s="122"/>
      <c r="Q918" s="74"/>
      <c r="R918" s="74"/>
      <c r="S918" s="74"/>
      <c r="T918" s="74"/>
      <c r="AI918" s="259"/>
      <c r="AO918" s="74"/>
    </row>
    <row r="919" s="72" customFormat="1" customHeight="1" spans="6:41">
      <c r="F919" s="74"/>
      <c r="G919" s="267" t="str">
        <f t="shared" si="20"/>
        <v/>
      </c>
      <c r="H919" s="74"/>
      <c r="I919" s="74"/>
      <c r="J919" s="74"/>
      <c r="K919" s="74"/>
      <c r="L919" s="74"/>
      <c r="P919" s="122"/>
      <c r="Q919" s="74"/>
      <c r="R919" s="74"/>
      <c r="S919" s="74"/>
      <c r="T919" s="74"/>
      <c r="AI919" s="259"/>
      <c r="AO919" s="74"/>
    </row>
    <row r="920" s="72" customFormat="1" customHeight="1" spans="6:41">
      <c r="F920" s="74"/>
      <c r="G920" s="267" t="str">
        <f t="shared" si="20"/>
        <v/>
      </c>
      <c r="H920" s="74"/>
      <c r="I920" s="74"/>
      <c r="J920" s="74"/>
      <c r="K920" s="74"/>
      <c r="L920" s="74"/>
      <c r="P920" s="122"/>
      <c r="Q920" s="74"/>
      <c r="R920" s="74"/>
      <c r="S920" s="74"/>
      <c r="T920" s="74"/>
      <c r="AI920" s="259"/>
      <c r="AO920" s="74"/>
    </row>
    <row r="921" s="72" customFormat="1" customHeight="1" spans="6:41">
      <c r="F921" s="74"/>
      <c r="G921" s="267" t="str">
        <f t="shared" si="20"/>
        <v/>
      </c>
      <c r="H921" s="74"/>
      <c r="I921" s="74"/>
      <c r="J921" s="74"/>
      <c r="K921" s="74"/>
      <c r="L921" s="74"/>
      <c r="P921" s="122"/>
      <c r="Q921" s="74"/>
      <c r="R921" s="74"/>
      <c r="S921" s="74"/>
      <c r="T921" s="74"/>
      <c r="AI921" s="259"/>
      <c r="AO921" s="74"/>
    </row>
    <row r="922" s="72" customFormat="1" customHeight="1" spans="6:41">
      <c r="F922" s="74"/>
      <c r="G922" s="267" t="str">
        <f t="shared" si="20"/>
        <v/>
      </c>
      <c r="H922" s="74"/>
      <c r="I922" s="74"/>
      <c r="J922" s="74"/>
      <c r="K922" s="74"/>
      <c r="L922" s="74"/>
      <c r="P922" s="122"/>
      <c r="Q922" s="74"/>
      <c r="R922" s="74"/>
      <c r="S922" s="74"/>
      <c r="T922" s="74"/>
      <c r="AI922" s="259"/>
      <c r="AO922" s="74"/>
    </row>
    <row r="923" s="72" customFormat="1" customHeight="1" spans="6:41">
      <c r="F923" s="74"/>
      <c r="G923" s="267" t="str">
        <f t="shared" si="20"/>
        <v/>
      </c>
      <c r="H923" s="74"/>
      <c r="I923" s="74"/>
      <c r="J923" s="74"/>
      <c r="K923" s="74"/>
      <c r="L923" s="74"/>
      <c r="P923" s="122"/>
      <c r="Q923" s="74"/>
      <c r="R923" s="74"/>
      <c r="S923" s="74"/>
      <c r="T923" s="74"/>
      <c r="AI923" s="259"/>
      <c r="AO923" s="74"/>
    </row>
    <row r="924" s="72" customFormat="1" customHeight="1" spans="6:41">
      <c r="F924" s="74"/>
      <c r="G924" s="267" t="str">
        <f t="shared" si="20"/>
        <v/>
      </c>
      <c r="H924" s="74"/>
      <c r="I924" s="74"/>
      <c r="J924" s="74"/>
      <c r="K924" s="74"/>
      <c r="L924" s="74"/>
      <c r="P924" s="122"/>
      <c r="Q924" s="74"/>
      <c r="R924" s="74"/>
      <c r="S924" s="74"/>
      <c r="T924" s="74"/>
      <c r="AI924" s="259"/>
      <c r="AO924" s="74"/>
    </row>
    <row r="925" s="72" customFormat="1" customHeight="1" spans="6:41">
      <c r="F925" s="74"/>
      <c r="G925" s="267" t="str">
        <f t="shared" si="20"/>
        <v/>
      </c>
      <c r="H925" s="74"/>
      <c r="I925" s="74"/>
      <c r="J925" s="74"/>
      <c r="K925" s="74"/>
      <c r="L925" s="74"/>
      <c r="P925" s="122"/>
      <c r="Q925" s="74"/>
      <c r="R925" s="74"/>
      <c r="S925" s="74"/>
      <c r="T925" s="74"/>
      <c r="AI925" s="259"/>
      <c r="AO925" s="74"/>
    </row>
    <row r="926" s="72" customFormat="1" customHeight="1" spans="6:41">
      <c r="F926" s="74"/>
      <c r="G926" s="267" t="str">
        <f t="shared" si="20"/>
        <v/>
      </c>
      <c r="H926" s="74"/>
      <c r="I926" s="74"/>
      <c r="J926" s="74"/>
      <c r="K926" s="74"/>
      <c r="L926" s="74"/>
      <c r="P926" s="122"/>
      <c r="Q926" s="74"/>
      <c r="R926" s="74"/>
      <c r="S926" s="74"/>
      <c r="T926" s="74"/>
      <c r="AI926" s="259"/>
      <c r="AO926" s="74"/>
    </row>
    <row r="927" s="72" customFormat="1" customHeight="1" spans="6:41">
      <c r="F927" s="74"/>
      <c r="G927" s="267" t="str">
        <f t="shared" si="20"/>
        <v/>
      </c>
      <c r="H927" s="74"/>
      <c r="I927" s="74"/>
      <c r="J927" s="74"/>
      <c r="K927" s="74"/>
      <c r="L927" s="74"/>
      <c r="P927" s="122"/>
      <c r="Q927" s="74"/>
      <c r="R927" s="74"/>
      <c r="S927" s="74"/>
      <c r="T927" s="74"/>
      <c r="AI927" s="259"/>
      <c r="AO927" s="74"/>
    </row>
    <row r="928" s="72" customFormat="1" customHeight="1" spans="6:41">
      <c r="F928" s="74"/>
      <c r="G928" s="267" t="str">
        <f t="shared" si="20"/>
        <v/>
      </c>
      <c r="H928" s="74"/>
      <c r="I928" s="74"/>
      <c r="J928" s="74"/>
      <c r="K928" s="74"/>
      <c r="L928" s="74"/>
      <c r="P928" s="122"/>
      <c r="Q928" s="74"/>
      <c r="R928" s="74"/>
      <c r="S928" s="74"/>
      <c r="T928" s="74"/>
      <c r="AI928" s="259"/>
      <c r="AO928" s="74"/>
    </row>
    <row r="929" s="72" customFormat="1" customHeight="1" spans="6:41">
      <c r="F929" s="74"/>
      <c r="G929" s="267" t="str">
        <f t="shared" si="20"/>
        <v/>
      </c>
      <c r="H929" s="74"/>
      <c r="I929" s="74"/>
      <c r="J929" s="74"/>
      <c r="K929" s="74"/>
      <c r="L929" s="74"/>
      <c r="P929" s="122"/>
      <c r="Q929" s="74"/>
      <c r="R929" s="74"/>
      <c r="S929" s="74"/>
      <c r="T929" s="74"/>
      <c r="AI929" s="259"/>
      <c r="AO929" s="74"/>
    </row>
    <row r="930" s="72" customFormat="1" customHeight="1" spans="6:41">
      <c r="F930" s="74"/>
      <c r="G930" s="267" t="str">
        <f t="shared" si="20"/>
        <v/>
      </c>
      <c r="H930" s="74"/>
      <c r="I930" s="74"/>
      <c r="J930" s="74"/>
      <c r="K930" s="74"/>
      <c r="L930" s="74"/>
      <c r="P930" s="122"/>
      <c r="Q930" s="74"/>
      <c r="R930" s="74"/>
      <c r="S930" s="74"/>
      <c r="T930" s="74"/>
      <c r="AI930" s="259"/>
      <c r="AO930" s="74"/>
    </row>
    <row r="931" s="72" customFormat="1" customHeight="1" spans="6:41">
      <c r="F931" s="74"/>
      <c r="G931" s="267" t="str">
        <f t="shared" si="20"/>
        <v/>
      </c>
      <c r="H931" s="74"/>
      <c r="I931" s="74"/>
      <c r="J931" s="74"/>
      <c r="K931" s="74"/>
      <c r="L931" s="74"/>
      <c r="P931" s="122"/>
      <c r="Q931" s="74"/>
      <c r="R931" s="74"/>
      <c r="S931" s="74"/>
      <c r="T931" s="74"/>
      <c r="AI931" s="259"/>
      <c r="AO931" s="74"/>
    </row>
    <row r="932" s="72" customFormat="1" customHeight="1" spans="6:41">
      <c r="F932" s="74"/>
      <c r="G932" s="267" t="str">
        <f t="shared" si="20"/>
        <v/>
      </c>
      <c r="H932" s="74"/>
      <c r="I932" s="74"/>
      <c r="J932" s="74"/>
      <c r="K932" s="74"/>
      <c r="L932" s="74"/>
      <c r="P932" s="122"/>
      <c r="Q932" s="74"/>
      <c r="R932" s="74"/>
      <c r="S932" s="74"/>
      <c r="T932" s="74"/>
      <c r="AI932" s="259"/>
      <c r="AO932" s="74"/>
    </row>
    <row r="933" s="72" customFormat="1" customHeight="1" spans="6:41">
      <c r="F933" s="74"/>
      <c r="G933" s="267" t="str">
        <f t="shared" si="20"/>
        <v/>
      </c>
      <c r="H933" s="74"/>
      <c r="I933" s="74"/>
      <c r="J933" s="74"/>
      <c r="K933" s="74"/>
      <c r="L933" s="74"/>
      <c r="P933" s="122"/>
      <c r="Q933" s="74"/>
      <c r="R933" s="74"/>
      <c r="S933" s="74"/>
      <c r="T933" s="74"/>
      <c r="AI933" s="259"/>
      <c r="AO933" s="74"/>
    </row>
    <row r="934" s="72" customFormat="1" customHeight="1" spans="6:41">
      <c r="F934" s="74"/>
      <c r="G934" s="267" t="str">
        <f t="shared" si="20"/>
        <v/>
      </c>
      <c r="H934" s="74"/>
      <c r="I934" s="74"/>
      <c r="J934" s="74"/>
      <c r="K934" s="74"/>
      <c r="L934" s="74"/>
      <c r="P934" s="122"/>
      <c r="Q934" s="74"/>
      <c r="R934" s="74"/>
      <c r="S934" s="74"/>
      <c r="T934" s="74"/>
      <c r="AI934" s="259"/>
      <c r="AO934" s="74"/>
    </row>
    <row r="935" s="72" customFormat="1" customHeight="1" spans="6:41">
      <c r="F935" s="74"/>
      <c r="G935" s="267" t="str">
        <f t="shared" si="20"/>
        <v/>
      </c>
      <c r="H935" s="74"/>
      <c r="I935" s="74"/>
      <c r="J935" s="74"/>
      <c r="K935" s="74"/>
      <c r="L935" s="74"/>
      <c r="P935" s="122"/>
      <c r="Q935" s="74"/>
      <c r="R935" s="74"/>
      <c r="S935" s="74"/>
      <c r="T935" s="74"/>
      <c r="AI935" s="259"/>
      <c r="AO935" s="74"/>
    </row>
    <row r="936" s="72" customFormat="1" customHeight="1" spans="6:41">
      <c r="F936" s="74"/>
      <c r="G936" s="267" t="str">
        <f t="shared" si="20"/>
        <v/>
      </c>
      <c r="H936" s="74"/>
      <c r="I936" s="74"/>
      <c r="J936" s="74"/>
      <c r="K936" s="74"/>
      <c r="L936" s="74"/>
      <c r="P936" s="122"/>
      <c r="Q936" s="74"/>
      <c r="R936" s="74"/>
      <c r="S936" s="74"/>
      <c r="T936" s="74"/>
      <c r="AI936" s="259"/>
      <c r="AO936" s="74"/>
    </row>
    <row r="937" s="72" customFormat="1" customHeight="1" spans="6:41">
      <c r="F937" s="74"/>
      <c r="G937" s="267" t="str">
        <f t="shared" si="20"/>
        <v/>
      </c>
      <c r="H937" s="74"/>
      <c r="I937" s="74"/>
      <c r="J937" s="74"/>
      <c r="K937" s="74"/>
      <c r="L937" s="74"/>
      <c r="P937" s="122"/>
      <c r="Q937" s="74"/>
      <c r="R937" s="74"/>
      <c r="S937" s="74"/>
      <c r="T937" s="74"/>
      <c r="AI937" s="259"/>
      <c r="AO937" s="74"/>
    </row>
    <row r="938" s="72" customFormat="1" customHeight="1" spans="6:41">
      <c r="F938" s="74"/>
      <c r="G938" s="267" t="str">
        <f t="shared" si="20"/>
        <v/>
      </c>
      <c r="H938" s="74"/>
      <c r="I938" s="74"/>
      <c r="J938" s="74"/>
      <c r="K938" s="74"/>
      <c r="L938" s="74"/>
      <c r="P938" s="122"/>
      <c r="Q938" s="74"/>
      <c r="R938" s="74"/>
      <c r="S938" s="74"/>
      <c r="T938" s="74"/>
      <c r="AI938" s="259"/>
      <c r="AO938" s="74"/>
    </row>
    <row r="939" s="72" customFormat="1" customHeight="1" spans="6:41">
      <c r="F939" s="74"/>
      <c r="G939" s="267" t="str">
        <f t="shared" si="20"/>
        <v/>
      </c>
      <c r="H939" s="74"/>
      <c r="I939" s="74"/>
      <c r="J939" s="74"/>
      <c r="K939" s="74"/>
      <c r="L939" s="74"/>
      <c r="P939" s="122"/>
      <c r="Q939" s="74"/>
      <c r="R939" s="74"/>
      <c r="S939" s="74"/>
      <c r="T939" s="74"/>
      <c r="AI939" s="259"/>
      <c r="AO939" s="74"/>
    </row>
    <row r="940" s="72" customFormat="1" customHeight="1" spans="6:41">
      <c r="F940" s="74"/>
      <c r="G940" s="267" t="str">
        <f t="shared" si="20"/>
        <v/>
      </c>
      <c r="H940" s="74"/>
      <c r="I940" s="74"/>
      <c r="J940" s="74"/>
      <c r="K940" s="74"/>
      <c r="L940" s="74"/>
      <c r="P940" s="122"/>
      <c r="Q940" s="74"/>
      <c r="R940" s="74"/>
      <c r="S940" s="74"/>
      <c r="T940" s="74"/>
      <c r="AI940" s="259"/>
      <c r="AO940" s="74"/>
    </row>
    <row r="941" s="72" customFormat="1" customHeight="1" spans="6:41">
      <c r="F941" s="74"/>
      <c r="G941" s="267" t="str">
        <f t="shared" si="20"/>
        <v/>
      </c>
      <c r="H941" s="74"/>
      <c r="I941" s="74"/>
      <c r="J941" s="74"/>
      <c r="K941" s="74"/>
      <c r="L941" s="74"/>
      <c r="P941" s="122"/>
      <c r="Q941" s="74"/>
      <c r="R941" s="74"/>
      <c r="S941" s="74"/>
      <c r="T941" s="74"/>
      <c r="AI941" s="259"/>
      <c r="AO941" s="74"/>
    </row>
    <row r="942" s="72" customFormat="1" customHeight="1" spans="6:41">
      <c r="F942" s="74"/>
      <c r="G942" s="267" t="str">
        <f t="shared" si="20"/>
        <v/>
      </c>
      <c r="H942" s="74"/>
      <c r="I942" s="74"/>
      <c r="J942" s="74"/>
      <c r="K942" s="74"/>
      <c r="L942" s="74"/>
      <c r="P942" s="122"/>
      <c r="Q942" s="74"/>
      <c r="R942" s="74"/>
      <c r="S942" s="74"/>
      <c r="T942" s="74"/>
      <c r="AI942" s="259"/>
      <c r="AO942" s="74"/>
    </row>
    <row r="943" s="72" customFormat="1" customHeight="1" spans="6:41">
      <c r="F943" s="74"/>
      <c r="G943" s="267" t="str">
        <f t="shared" si="20"/>
        <v/>
      </c>
      <c r="H943" s="74"/>
      <c r="I943" s="74"/>
      <c r="J943" s="74"/>
      <c r="K943" s="74"/>
      <c r="L943" s="74"/>
      <c r="P943" s="122"/>
      <c r="Q943" s="74"/>
      <c r="R943" s="74"/>
      <c r="S943" s="74"/>
      <c r="T943" s="74"/>
      <c r="AI943" s="259"/>
      <c r="AO943" s="74"/>
    </row>
    <row r="944" s="72" customFormat="1" customHeight="1" spans="6:41">
      <c r="F944" s="74"/>
      <c r="G944" s="267" t="str">
        <f t="shared" si="20"/>
        <v/>
      </c>
      <c r="H944" s="74"/>
      <c r="I944" s="74"/>
      <c r="J944" s="74"/>
      <c r="K944" s="74"/>
      <c r="L944" s="74"/>
      <c r="P944" s="122"/>
      <c r="Q944" s="74"/>
      <c r="R944" s="74"/>
      <c r="S944" s="74"/>
      <c r="T944" s="74"/>
      <c r="AI944" s="259"/>
      <c r="AO944" s="74"/>
    </row>
    <row r="945" s="72" customFormat="1" customHeight="1" spans="6:41">
      <c r="F945" s="74"/>
      <c r="G945" s="267" t="str">
        <f t="shared" si="20"/>
        <v/>
      </c>
      <c r="H945" s="74"/>
      <c r="I945" s="74"/>
      <c r="J945" s="74"/>
      <c r="K945" s="74"/>
      <c r="L945" s="74"/>
      <c r="P945" s="122"/>
      <c r="Q945" s="74"/>
      <c r="R945" s="74"/>
      <c r="S945" s="74"/>
      <c r="T945" s="74"/>
      <c r="AI945" s="259"/>
      <c r="AO945" s="74"/>
    </row>
    <row r="946" s="72" customFormat="1" customHeight="1" spans="6:41">
      <c r="F946" s="74"/>
      <c r="G946" s="267" t="str">
        <f t="shared" si="20"/>
        <v/>
      </c>
      <c r="H946" s="74"/>
      <c r="I946" s="74"/>
      <c r="J946" s="74"/>
      <c r="K946" s="74"/>
      <c r="L946" s="74"/>
      <c r="P946" s="122"/>
      <c r="Q946" s="74"/>
      <c r="R946" s="74"/>
      <c r="S946" s="74"/>
      <c r="T946" s="74"/>
      <c r="AI946" s="259"/>
      <c r="AO946" s="74"/>
    </row>
    <row r="947" s="72" customFormat="1" customHeight="1" spans="6:41">
      <c r="F947" s="74"/>
      <c r="G947" s="267" t="str">
        <f t="shared" si="20"/>
        <v/>
      </c>
      <c r="H947" s="74"/>
      <c r="I947" s="74"/>
      <c r="J947" s="74"/>
      <c r="K947" s="74"/>
      <c r="L947" s="74"/>
      <c r="P947" s="122"/>
      <c r="Q947" s="74"/>
      <c r="R947" s="74"/>
      <c r="S947" s="74"/>
      <c r="T947" s="74"/>
      <c r="AI947" s="259"/>
      <c r="AO947" s="74"/>
    </row>
    <row r="948" s="72" customFormat="1" customHeight="1" spans="6:41">
      <c r="F948" s="74"/>
      <c r="G948" s="267" t="str">
        <f t="shared" si="20"/>
        <v/>
      </c>
      <c r="H948" s="74"/>
      <c r="I948" s="74"/>
      <c r="J948" s="74"/>
      <c r="K948" s="74"/>
      <c r="L948" s="74"/>
      <c r="P948" s="122"/>
      <c r="Q948" s="74"/>
      <c r="R948" s="74"/>
      <c r="S948" s="74"/>
      <c r="T948" s="74"/>
      <c r="AI948" s="259"/>
      <c r="AO948" s="74"/>
    </row>
    <row r="949" s="72" customFormat="1" customHeight="1" spans="6:41">
      <c r="F949" s="74"/>
      <c r="G949" s="267" t="str">
        <f t="shared" si="20"/>
        <v/>
      </c>
      <c r="H949" s="74"/>
      <c r="I949" s="74"/>
      <c r="J949" s="74"/>
      <c r="K949" s="74"/>
      <c r="L949" s="74"/>
      <c r="P949" s="122"/>
      <c r="Q949" s="74"/>
      <c r="R949" s="74"/>
      <c r="S949" s="74"/>
      <c r="T949" s="74"/>
      <c r="AI949" s="259"/>
      <c r="AO949" s="74"/>
    </row>
    <row r="950" s="72" customFormat="1" customHeight="1" spans="6:41">
      <c r="F950" s="74"/>
      <c r="G950" s="267" t="str">
        <f t="shared" si="20"/>
        <v/>
      </c>
      <c r="H950" s="74"/>
      <c r="I950" s="74"/>
      <c r="J950" s="74"/>
      <c r="K950" s="74"/>
      <c r="L950" s="74"/>
      <c r="P950" s="122"/>
      <c r="Q950" s="74"/>
      <c r="R950" s="74"/>
      <c r="S950" s="74"/>
      <c r="T950" s="74"/>
      <c r="AI950" s="259"/>
      <c r="AO950" s="74"/>
    </row>
    <row r="951" s="72" customFormat="1" customHeight="1" spans="6:41">
      <c r="F951" s="74"/>
      <c r="G951" s="267" t="str">
        <f t="shared" si="20"/>
        <v/>
      </c>
      <c r="H951" s="74"/>
      <c r="I951" s="74"/>
      <c r="J951" s="74"/>
      <c r="K951" s="74"/>
      <c r="L951" s="74"/>
      <c r="P951" s="122"/>
      <c r="Q951" s="74"/>
      <c r="R951" s="74"/>
      <c r="S951" s="74"/>
      <c r="T951" s="74"/>
      <c r="AI951" s="259"/>
      <c r="AO951" s="74"/>
    </row>
    <row r="952" s="72" customFormat="1" customHeight="1" spans="6:41">
      <c r="F952" s="74"/>
      <c r="G952" s="267" t="str">
        <f t="shared" si="20"/>
        <v/>
      </c>
      <c r="H952" s="74"/>
      <c r="I952" s="74"/>
      <c r="J952" s="74"/>
      <c r="K952" s="74"/>
      <c r="L952" s="74"/>
      <c r="P952" s="122"/>
      <c r="Q952" s="74"/>
      <c r="R952" s="74"/>
      <c r="S952" s="74"/>
      <c r="T952" s="74"/>
      <c r="AI952" s="259"/>
      <c r="AO952" s="74"/>
    </row>
    <row r="953" s="72" customFormat="1" customHeight="1" spans="6:41">
      <c r="F953" s="74"/>
      <c r="G953" s="267" t="str">
        <f t="shared" si="20"/>
        <v/>
      </c>
      <c r="H953" s="74"/>
      <c r="I953" s="74"/>
      <c r="J953" s="74"/>
      <c r="K953" s="74"/>
      <c r="L953" s="74"/>
      <c r="P953" s="122"/>
      <c r="Q953" s="74"/>
      <c r="R953" s="74"/>
      <c r="S953" s="74"/>
      <c r="T953" s="74"/>
      <c r="AI953" s="259"/>
      <c r="AO953" s="74"/>
    </row>
    <row r="954" s="72" customFormat="1" customHeight="1" spans="6:41">
      <c r="F954" s="74"/>
      <c r="G954" s="267" t="str">
        <f t="shared" si="20"/>
        <v/>
      </c>
      <c r="H954" s="74"/>
      <c r="I954" s="74"/>
      <c r="J954" s="74"/>
      <c r="K954" s="74"/>
      <c r="L954" s="74"/>
      <c r="P954" s="122"/>
      <c r="Q954" s="74"/>
      <c r="R954" s="74"/>
      <c r="S954" s="74"/>
      <c r="T954" s="74"/>
      <c r="AI954" s="259"/>
      <c r="AO954" s="74"/>
    </row>
    <row r="955" s="72" customFormat="1" customHeight="1" spans="6:41">
      <c r="F955" s="74"/>
      <c r="G955" s="267" t="str">
        <f t="shared" si="20"/>
        <v/>
      </c>
      <c r="H955" s="74"/>
      <c r="I955" s="74"/>
      <c r="J955" s="74"/>
      <c r="K955" s="74"/>
      <c r="L955" s="74"/>
      <c r="P955" s="122"/>
      <c r="Q955" s="74"/>
      <c r="R955" s="74"/>
      <c r="S955" s="74"/>
      <c r="T955" s="74"/>
      <c r="AI955" s="259"/>
      <c r="AO955" s="74"/>
    </row>
    <row r="956" s="72" customFormat="1" customHeight="1" spans="6:41">
      <c r="F956" s="74"/>
      <c r="G956" s="267" t="str">
        <f t="shared" si="20"/>
        <v/>
      </c>
      <c r="H956" s="74"/>
      <c r="I956" s="74"/>
      <c r="J956" s="74"/>
      <c r="K956" s="74"/>
      <c r="L956" s="74"/>
      <c r="P956" s="122"/>
      <c r="Q956" s="74"/>
      <c r="R956" s="74"/>
      <c r="S956" s="74"/>
      <c r="T956" s="74"/>
      <c r="AI956" s="259"/>
      <c r="AO956" s="74"/>
    </row>
    <row r="957" s="72" customFormat="1" customHeight="1" spans="6:41">
      <c r="F957" s="74"/>
      <c r="G957" s="267" t="str">
        <f t="shared" si="20"/>
        <v/>
      </c>
      <c r="H957" s="74"/>
      <c r="I957" s="74"/>
      <c r="J957" s="74"/>
      <c r="K957" s="74"/>
      <c r="L957" s="74"/>
      <c r="P957" s="122"/>
      <c r="Q957" s="74"/>
      <c r="R957" s="74"/>
      <c r="S957" s="74"/>
      <c r="T957" s="74"/>
      <c r="AI957" s="259"/>
      <c r="AO957" s="74"/>
    </row>
    <row r="958" s="72" customFormat="1" customHeight="1" spans="6:41">
      <c r="F958" s="74"/>
      <c r="G958" s="267" t="str">
        <f t="shared" si="20"/>
        <v/>
      </c>
      <c r="H958" s="74"/>
      <c r="I958" s="74"/>
      <c r="J958" s="74"/>
      <c r="K958" s="74"/>
      <c r="L958" s="74"/>
      <c r="P958" s="122"/>
      <c r="Q958" s="74"/>
      <c r="R958" s="74"/>
      <c r="S958" s="74"/>
      <c r="T958" s="74"/>
      <c r="AI958" s="259"/>
      <c r="AO958" s="74"/>
    </row>
    <row r="959" s="72" customFormat="1" customHeight="1" spans="6:41">
      <c r="F959" s="74"/>
      <c r="G959" s="267" t="str">
        <f t="shared" si="20"/>
        <v/>
      </c>
      <c r="H959" s="74"/>
      <c r="I959" s="74"/>
      <c r="J959" s="74"/>
      <c r="K959" s="74"/>
      <c r="L959" s="74"/>
      <c r="P959" s="122"/>
      <c r="Q959" s="74"/>
      <c r="R959" s="74"/>
      <c r="S959" s="74"/>
      <c r="T959" s="74"/>
      <c r="AI959" s="259"/>
      <c r="AO959" s="74"/>
    </row>
    <row r="960" s="72" customFormat="1" customHeight="1" spans="6:41">
      <c r="F960" s="74"/>
      <c r="G960" s="267" t="str">
        <f t="shared" si="20"/>
        <v/>
      </c>
      <c r="H960" s="74"/>
      <c r="I960" s="74"/>
      <c r="J960" s="74"/>
      <c r="K960" s="74"/>
      <c r="L960" s="74"/>
      <c r="P960" s="122"/>
      <c r="Q960" s="74"/>
      <c r="R960" s="74"/>
      <c r="S960" s="74"/>
      <c r="T960" s="74"/>
      <c r="AI960" s="259"/>
      <c r="AO960" s="74"/>
    </row>
    <row r="961" s="72" customFormat="1" customHeight="1" spans="6:41">
      <c r="F961" s="74"/>
      <c r="G961" s="267" t="str">
        <f t="shared" si="20"/>
        <v/>
      </c>
      <c r="H961" s="74"/>
      <c r="I961" s="74"/>
      <c r="J961" s="74"/>
      <c r="K961" s="74"/>
      <c r="L961" s="74"/>
      <c r="P961" s="122"/>
      <c r="Q961" s="74"/>
      <c r="R961" s="74"/>
      <c r="S961" s="74"/>
      <c r="T961" s="74"/>
      <c r="AI961" s="259"/>
      <c r="AO961" s="74"/>
    </row>
    <row r="962" s="72" customFormat="1" customHeight="1" spans="6:41">
      <c r="F962" s="74"/>
      <c r="G962" s="267" t="str">
        <f t="shared" ref="G962:G1025" si="21">IF(H962="","",IF(H962=I962,H962,_xlfn.CONCAT(H962,"-",I962)))</f>
        <v/>
      </c>
      <c r="H962" s="74"/>
      <c r="I962" s="74"/>
      <c r="J962" s="74"/>
      <c r="K962" s="74"/>
      <c r="L962" s="74"/>
      <c r="P962" s="122"/>
      <c r="Q962" s="74"/>
      <c r="R962" s="74"/>
      <c r="S962" s="74"/>
      <c r="T962" s="74"/>
      <c r="AI962" s="259"/>
      <c r="AO962" s="74"/>
    </row>
    <row r="963" s="72" customFormat="1" customHeight="1" spans="6:41">
      <c r="F963" s="74"/>
      <c r="G963" s="267" t="str">
        <f t="shared" si="21"/>
        <v/>
      </c>
      <c r="H963" s="74"/>
      <c r="I963" s="74"/>
      <c r="J963" s="74"/>
      <c r="K963" s="74"/>
      <c r="L963" s="74"/>
      <c r="P963" s="122"/>
      <c r="Q963" s="74"/>
      <c r="R963" s="74"/>
      <c r="S963" s="74"/>
      <c r="T963" s="74"/>
      <c r="AI963" s="259"/>
      <c r="AO963" s="74"/>
    </row>
    <row r="964" s="72" customFormat="1" customHeight="1" spans="6:41">
      <c r="F964" s="74"/>
      <c r="G964" s="267" t="str">
        <f t="shared" si="21"/>
        <v/>
      </c>
      <c r="H964" s="74"/>
      <c r="I964" s="74"/>
      <c r="J964" s="74"/>
      <c r="K964" s="74"/>
      <c r="L964" s="74"/>
      <c r="P964" s="122"/>
      <c r="Q964" s="74"/>
      <c r="R964" s="74"/>
      <c r="S964" s="74"/>
      <c r="T964" s="74"/>
      <c r="AI964" s="259"/>
      <c r="AO964" s="74"/>
    </row>
    <row r="965" s="72" customFormat="1" customHeight="1" spans="6:41">
      <c r="F965" s="74"/>
      <c r="G965" s="267" t="str">
        <f t="shared" si="21"/>
        <v/>
      </c>
      <c r="H965" s="74"/>
      <c r="I965" s="74"/>
      <c r="J965" s="74"/>
      <c r="K965" s="74"/>
      <c r="L965" s="74"/>
      <c r="P965" s="122"/>
      <c r="Q965" s="74"/>
      <c r="R965" s="74"/>
      <c r="S965" s="74"/>
      <c r="T965" s="74"/>
      <c r="AI965" s="259"/>
      <c r="AO965" s="74"/>
    </row>
    <row r="966" s="72" customFormat="1" customHeight="1" spans="6:41">
      <c r="F966" s="74"/>
      <c r="G966" s="267" t="str">
        <f t="shared" si="21"/>
        <v/>
      </c>
      <c r="H966" s="74"/>
      <c r="I966" s="74"/>
      <c r="J966" s="74"/>
      <c r="K966" s="74"/>
      <c r="L966" s="74"/>
      <c r="P966" s="122"/>
      <c r="Q966" s="74"/>
      <c r="R966" s="74"/>
      <c r="S966" s="74"/>
      <c r="T966" s="74"/>
      <c r="AI966" s="259"/>
      <c r="AO966" s="74"/>
    </row>
    <row r="967" s="72" customFormat="1" customHeight="1" spans="6:41">
      <c r="F967" s="74"/>
      <c r="G967" s="267" t="str">
        <f t="shared" si="21"/>
        <v/>
      </c>
      <c r="H967" s="74"/>
      <c r="I967" s="74"/>
      <c r="J967" s="74"/>
      <c r="K967" s="74"/>
      <c r="L967" s="74"/>
      <c r="P967" s="122"/>
      <c r="Q967" s="74"/>
      <c r="R967" s="74"/>
      <c r="S967" s="74"/>
      <c r="T967" s="74"/>
      <c r="AI967" s="259"/>
      <c r="AO967" s="74"/>
    </row>
    <row r="968" s="72" customFormat="1" customHeight="1" spans="6:41">
      <c r="F968" s="74"/>
      <c r="G968" s="267" t="str">
        <f t="shared" si="21"/>
        <v/>
      </c>
      <c r="H968" s="74"/>
      <c r="I968" s="74"/>
      <c r="J968" s="74"/>
      <c r="K968" s="74"/>
      <c r="L968" s="74"/>
      <c r="P968" s="122"/>
      <c r="Q968" s="74"/>
      <c r="R968" s="74"/>
      <c r="S968" s="74"/>
      <c r="T968" s="74"/>
      <c r="AI968" s="259"/>
      <c r="AO968" s="74"/>
    </row>
    <row r="969" s="72" customFormat="1" customHeight="1" spans="6:41">
      <c r="F969" s="74"/>
      <c r="G969" s="267" t="str">
        <f t="shared" si="21"/>
        <v/>
      </c>
      <c r="H969" s="74"/>
      <c r="I969" s="74"/>
      <c r="J969" s="74"/>
      <c r="K969" s="74"/>
      <c r="L969" s="74"/>
      <c r="P969" s="122"/>
      <c r="Q969" s="74"/>
      <c r="R969" s="74"/>
      <c r="S969" s="74"/>
      <c r="T969" s="74"/>
      <c r="AI969" s="259"/>
      <c r="AO969" s="74"/>
    </row>
    <row r="970" s="72" customFormat="1" customHeight="1" spans="6:41">
      <c r="F970" s="74"/>
      <c r="G970" s="267" t="str">
        <f t="shared" si="21"/>
        <v/>
      </c>
      <c r="H970" s="74"/>
      <c r="I970" s="74"/>
      <c r="J970" s="74"/>
      <c r="K970" s="74"/>
      <c r="L970" s="74"/>
      <c r="P970" s="122"/>
      <c r="Q970" s="74"/>
      <c r="R970" s="74"/>
      <c r="S970" s="74"/>
      <c r="T970" s="74"/>
      <c r="AI970" s="259"/>
      <c r="AO970" s="74"/>
    </row>
    <row r="971" s="72" customFormat="1" customHeight="1" spans="6:41">
      <c r="F971" s="74"/>
      <c r="G971" s="267" t="str">
        <f t="shared" si="21"/>
        <v/>
      </c>
      <c r="H971" s="74"/>
      <c r="I971" s="74"/>
      <c r="J971" s="74"/>
      <c r="K971" s="74"/>
      <c r="L971" s="74"/>
      <c r="P971" s="122"/>
      <c r="Q971" s="74"/>
      <c r="R971" s="74"/>
      <c r="S971" s="74"/>
      <c r="T971" s="74"/>
      <c r="AI971" s="259"/>
      <c r="AO971" s="74"/>
    </row>
    <row r="972" s="72" customFormat="1" customHeight="1" spans="6:41">
      <c r="F972" s="74"/>
      <c r="G972" s="267" t="str">
        <f t="shared" si="21"/>
        <v/>
      </c>
      <c r="H972" s="74"/>
      <c r="I972" s="74"/>
      <c r="J972" s="74"/>
      <c r="K972" s="74"/>
      <c r="L972" s="74"/>
      <c r="P972" s="122"/>
      <c r="Q972" s="74"/>
      <c r="R972" s="74"/>
      <c r="S972" s="74"/>
      <c r="T972" s="74"/>
      <c r="AI972" s="259"/>
      <c r="AO972" s="74"/>
    </row>
    <row r="973" s="72" customFormat="1" customHeight="1" spans="6:41">
      <c r="F973" s="74"/>
      <c r="G973" s="267" t="str">
        <f t="shared" si="21"/>
        <v/>
      </c>
      <c r="H973" s="74"/>
      <c r="I973" s="74"/>
      <c r="J973" s="74"/>
      <c r="K973" s="74"/>
      <c r="L973" s="74"/>
      <c r="P973" s="122"/>
      <c r="Q973" s="74"/>
      <c r="R973" s="74"/>
      <c r="S973" s="74"/>
      <c r="T973" s="74"/>
      <c r="AI973" s="259"/>
      <c r="AO973" s="74"/>
    </row>
    <row r="974" s="72" customFormat="1" customHeight="1" spans="6:41">
      <c r="F974" s="74"/>
      <c r="G974" s="267" t="str">
        <f t="shared" si="21"/>
        <v/>
      </c>
      <c r="H974" s="74"/>
      <c r="I974" s="74"/>
      <c r="J974" s="74"/>
      <c r="K974" s="74"/>
      <c r="L974" s="74"/>
      <c r="P974" s="122"/>
      <c r="Q974" s="74"/>
      <c r="R974" s="74"/>
      <c r="S974" s="74"/>
      <c r="T974" s="74"/>
      <c r="AI974" s="259"/>
      <c r="AO974" s="74"/>
    </row>
    <row r="975" s="72" customFormat="1" customHeight="1" spans="6:41">
      <c r="F975" s="74"/>
      <c r="G975" s="267" t="str">
        <f t="shared" si="21"/>
        <v/>
      </c>
      <c r="H975" s="74"/>
      <c r="I975" s="74"/>
      <c r="J975" s="74"/>
      <c r="K975" s="74"/>
      <c r="L975" s="74"/>
      <c r="P975" s="122"/>
      <c r="Q975" s="74"/>
      <c r="R975" s="74"/>
      <c r="S975" s="74"/>
      <c r="T975" s="74"/>
      <c r="AI975" s="259"/>
      <c r="AO975" s="74"/>
    </row>
    <row r="976" s="72" customFormat="1" customHeight="1" spans="6:41">
      <c r="F976" s="74"/>
      <c r="G976" s="267" t="str">
        <f t="shared" si="21"/>
        <v/>
      </c>
      <c r="H976" s="74"/>
      <c r="I976" s="74"/>
      <c r="J976" s="74"/>
      <c r="K976" s="74"/>
      <c r="L976" s="74"/>
      <c r="P976" s="122"/>
      <c r="Q976" s="74"/>
      <c r="R976" s="74"/>
      <c r="S976" s="74"/>
      <c r="T976" s="74"/>
      <c r="AI976" s="259"/>
      <c r="AO976" s="74"/>
    </row>
    <row r="977" s="72" customFormat="1" customHeight="1" spans="6:41">
      <c r="F977" s="74"/>
      <c r="G977" s="267" t="str">
        <f t="shared" si="21"/>
        <v/>
      </c>
      <c r="H977" s="74"/>
      <c r="I977" s="74"/>
      <c r="J977" s="74"/>
      <c r="K977" s="74"/>
      <c r="L977" s="74"/>
      <c r="P977" s="122"/>
      <c r="Q977" s="74"/>
      <c r="R977" s="74"/>
      <c r="S977" s="74"/>
      <c r="T977" s="74"/>
      <c r="AI977" s="259"/>
      <c r="AO977" s="74"/>
    </row>
    <row r="978" s="72" customFormat="1" customHeight="1" spans="6:41">
      <c r="F978" s="74"/>
      <c r="G978" s="267" t="str">
        <f t="shared" si="21"/>
        <v/>
      </c>
      <c r="H978" s="74"/>
      <c r="I978" s="74"/>
      <c r="J978" s="74"/>
      <c r="K978" s="74"/>
      <c r="L978" s="74"/>
      <c r="P978" s="122"/>
      <c r="Q978" s="74"/>
      <c r="R978" s="74"/>
      <c r="S978" s="74"/>
      <c r="T978" s="74"/>
      <c r="AI978" s="259"/>
      <c r="AO978" s="74"/>
    </row>
    <row r="979" s="72" customFormat="1" customHeight="1" spans="6:41">
      <c r="F979" s="74"/>
      <c r="G979" s="267" t="str">
        <f t="shared" si="21"/>
        <v/>
      </c>
      <c r="H979" s="74"/>
      <c r="I979" s="74"/>
      <c r="J979" s="74"/>
      <c r="K979" s="74"/>
      <c r="L979" s="74"/>
      <c r="P979" s="122"/>
      <c r="Q979" s="74"/>
      <c r="R979" s="74"/>
      <c r="S979" s="74"/>
      <c r="T979" s="74"/>
      <c r="AI979" s="259"/>
      <c r="AO979" s="74"/>
    </row>
    <row r="980" s="72" customFormat="1" customHeight="1" spans="6:41">
      <c r="F980" s="74"/>
      <c r="G980" s="267" t="str">
        <f t="shared" si="21"/>
        <v/>
      </c>
      <c r="H980" s="74"/>
      <c r="I980" s="74"/>
      <c r="J980" s="74"/>
      <c r="K980" s="74"/>
      <c r="L980" s="74"/>
      <c r="P980" s="122"/>
      <c r="Q980" s="74"/>
      <c r="R980" s="74"/>
      <c r="S980" s="74"/>
      <c r="T980" s="74"/>
      <c r="AI980" s="259"/>
      <c r="AO980" s="74"/>
    </row>
    <row r="981" s="72" customFormat="1" customHeight="1" spans="6:41">
      <c r="F981" s="74"/>
      <c r="G981" s="267" t="str">
        <f t="shared" si="21"/>
        <v/>
      </c>
      <c r="H981" s="74"/>
      <c r="I981" s="74"/>
      <c r="J981" s="74"/>
      <c r="K981" s="74"/>
      <c r="L981" s="74"/>
      <c r="P981" s="122"/>
      <c r="Q981" s="74"/>
      <c r="R981" s="74"/>
      <c r="S981" s="74"/>
      <c r="T981" s="74"/>
      <c r="AI981" s="259"/>
      <c r="AO981" s="74"/>
    </row>
    <row r="982" s="72" customFormat="1" customHeight="1" spans="6:41">
      <c r="F982" s="74"/>
      <c r="G982" s="267" t="str">
        <f t="shared" si="21"/>
        <v/>
      </c>
      <c r="H982" s="74"/>
      <c r="I982" s="74"/>
      <c r="J982" s="74"/>
      <c r="K982" s="74"/>
      <c r="L982" s="74"/>
      <c r="P982" s="122"/>
      <c r="Q982" s="74"/>
      <c r="R982" s="74"/>
      <c r="S982" s="74"/>
      <c r="T982" s="74"/>
      <c r="AI982" s="259"/>
      <c r="AO982" s="74"/>
    </row>
    <row r="983" s="72" customFormat="1" customHeight="1" spans="6:41">
      <c r="F983" s="74"/>
      <c r="G983" s="267" t="str">
        <f t="shared" si="21"/>
        <v/>
      </c>
      <c r="H983" s="74"/>
      <c r="I983" s="74"/>
      <c r="J983" s="74"/>
      <c r="K983" s="74"/>
      <c r="L983" s="74"/>
      <c r="P983" s="122"/>
      <c r="Q983" s="74"/>
      <c r="R983" s="74"/>
      <c r="S983" s="74"/>
      <c r="T983" s="74"/>
      <c r="AI983" s="259"/>
      <c r="AO983" s="74"/>
    </row>
    <row r="984" s="72" customFormat="1" customHeight="1" spans="6:41">
      <c r="F984" s="74"/>
      <c r="G984" s="267" t="str">
        <f t="shared" si="21"/>
        <v/>
      </c>
      <c r="H984" s="74"/>
      <c r="I984" s="74"/>
      <c r="J984" s="74"/>
      <c r="K984" s="74"/>
      <c r="L984" s="74"/>
      <c r="P984" s="122"/>
      <c r="Q984" s="74"/>
      <c r="R984" s="74"/>
      <c r="S984" s="74"/>
      <c r="T984" s="74"/>
      <c r="AI984" s="259"/>
      <c r="AO984" s="74"/>
    </row>
    <row r="985" s="72" customFormat="1" customHeight="1" spans="6:41">
      <c r="F985" s="74"/>
      <c r="G985" s="267" t="str">
        <f t="shared" si="21"/>
        <v/>
      </c>
      <c r="H985" s="74"/>
      <c r="I985" s="74"/>
      <c r="J985" s="74"/>
      <c r="K985" s="74"/>
      <c r="L985" s="74"/>
      <c r="P985" s="122"/>
      <c r="Q985" s="74"/>
      <c r="R985" s="74"/>
      <c r="S985" s="74"/>
      <c r="T985" s="74"/>
      <c r="AI985" s="259"/>
      <c r="AO985" s="74"/>
    </row>
    <row r="986" s="72" customFormat="1" customHeight="1" spans="6:41">
      <c r="F986" s="74"/>
      <c r="G986" s="267" t="str">
        <f t="shared" si="21"/>
        <v/>
      </c>
      <c r="H986" s="74"/>
      <c r="I986" s="74"/>
      <c r="J986" s="74"/>
      <c r="K986" s="74"/>
      <c r="L986" s="74"/>
      <c r="P986" s="122"/>
      <c r="Q986" s="74"/>
      <c r="R986" s="74"/>
      <c r="S986" s="74"/>
      <c r="T986" s="74"/>
      <c r="AI986" s="259"/>
      <c r="AO986" s="74"/>
    </row>
    <row r="987" s="72" customFormat="1" customHeight="1" spans="6:41">
      <c r="F987" s="74"/>
      <c r="G987" s="267" t="str">
        <f t="shared" si="21"/>
        <v/>
      </c>
      <c r="H987" s="74"/>
      <c r="I987" s="74"/>
      <c r="J987" s="74"/>
      <c r="K987" s="74"/>
      <c r="L987" s="74"/>
      <c r="P987" s="122"/>
      <c r="Q987" s="74"/>
      <c r="R987" s="74"/>
      <c r="S987" s="74"/>
      <c r="T987" s="74"/>
      <c r="AI987" s="259"/>
      <c r="AO987" s="74"/>
    </row>
    <row r="988" s="72" customFormat="1" customHeight="1" spans="6:41">
      <c r="F988" s="74"/>
      <c r="G988" s="267" t="str">
        <f t="shared" si="21"/>
        <v/>
      </c>
      <c r="H988" s="74"/>
      <c r="I988" s="74"/>
      <c r="J988" s="74"/>
      <c r="K988" s="74"/>
      <c r="L988" s="74"/>
      <c r="P988" s="122"/>
      <c r="Q988" s="74"/>
      <c r="R988" s="74"/>
      <c r="S988" s="74"/>
      <c r="T988" s="74"/>
      <c r="AI988" s="259"/>
      <c r="AO988" s="74"/>
    </row>
    <row r="989" s="72" customFormat="1" customHeight="1" spans="6:41">
      <c r="F989" s="74"/>
      <c r="G989" s="267" t="str">
        <f t="shared" si="21"/>
        <v/>
      </c>
      <c r="H989" s="74"/>
      <c r="I989" s="74"/>
      <c r="J989" s="74"/>
      <c r="K989" s="74"/>
      <c r="L989" s="74"/>
      <c r="P989" s="122"/>
      <c r="Q989" s="74"/>
      <c r="R989" s="74"/>
      <c r="S989" s="74"/>
      <c r="T989" s="74"/>
      <c r="AI989" s="259"/>
      <c r="AO989" s="74"/>
    </row>
    <row r="990" s="72" customFormat="1" customHeight="1" spans="6:41">
      <c r="F990" s="74"/>
      <c r="G990" s="267" t="str">
        <f t="shared" si="21"/>
        <v/>
      </c>
      <c r="H990" s="74"/>
      <c r="I990" s="74"/>
      <c r="J990" s="74"/>
      <c r="K990" s="74"/>
      <c r="L990" s="74"/>
      <c r="P990" s="122"/>
      <c r="Q990" s="74"/>
      <c r="R990" s="74"/>
      <c r="S990" s="74"/>
      <c r="T990" s="74"/>
      <c r="AI990" s="259"/>
      <c r="AO990" s="74"/>
    </row>
    <row r="991" s="72" customFormat="1" customHeight="1" spans="6:41">
      <c r="F991" s="74"/>
      <c r="G991" s="267" t="str">
        <f t="shared" si="21"/>
        <v/>
      </c>
      <c r="H991" s="74"/>
      <c r="I991" s="74"/>
      <c r="J991" s="74"/>
      <c r="K991" s="74"/>
      <c r="L991" s="74"/>
      <c r="P991" s="122"/>
      <c r="Q991" s="74"/>
      <c r="R991" s="74"/>
      <c r="S991" s="74"/>
      <c r="T991" s="74"/>
      <c r="AI991" s="259"/>
      <c r="AO991" s="74"/>
    </row>
    <row r="992" s="72" customFormat="1" customHeight="1" spans="6:41">
      <c r="F992" s="74"/>
      <c r="G992" s="267" t="str">
        <f t="shared" si="21"/>
        <v/>
      </c>
      <c r="H992" s="74"/>
      <c r="I992" s="74"/>
      <c r="J992" s="74"/>
      <c r="K992" s="74"/>
      <c r="L992" s="74"/>
      <c r="P992" s="122"/>
      <c r="Q992" s="74"/>
      <c r="R992" s="74"/>
      <c r="S992" s="74"/>
      <c r="T992" s="74"/>
      <c r="AI992" s="259"/>
      <c r="AO992" s="74"/>
    </row>
    <row r="993" s="72" customFormat="1" customHeight="1" spans="6:41">
      <c r="F993" s="74"/>
      <c r="G993" s="267" t="str">
        <f t="shared" si="21"/>
        <v/>
      </c>
      <c r="H993" s="74"/>
      <c r="I993" s="74"/>
      <c r="J993" s="74"/>
      <c r="K993" s="74"/>
      <c r="L993" s="74"/>
      <c r="P993" s="122"/>
      <c r="Q993" s="74"/>
      <c r="R993" s="74"/>
      <c r="S993" s="74"/>
      <c r="T993" s="74"/>
      <c r="AI993" s="259"/>
      <c r="AO993" s="74"/>
    </row>
    <row r="994" s="72" customFormat="1" customHeight="1" spans="6:41">
      <c r="F994" s="74"/>
      <c r="G994" s="267" t="str">
        <f t="shared" si="21"/>
        <v/>
      </c>
      <c r="H994" s="74"/>
      <c r="I994" s="74"/>
      <c r="J994" s="74"/>
      <c r="K994" s="74"/>
      <c r="L994" s="74"/>
      <c r="P994" s="122"/>
      <c r="Q994" s="74"/>
      <c r="R994" s="74"/>
      <c r="S994" s="74"/>
      <c r="T994" s="74"/>
      <c r="AI994" s="259"/>
      <c r="AO994" s="74"/>
    </row>
    <row r="995" s="72" customFormat="1" customHeight="1" spans="6:41">
      <c r="F995" s="74"/>
      <c r="G995" s="267" t="str">
        <f t="shared" si="21"/>
        <v/>
      </c>
      <c r="H995" s="74"/>
      <c r="I995" s="74"/>
      <c r="J995" s="74"/>
      <c r="K995" s="74"/>
      <c r="L995" s="74"/>
      <c r="P995" s="122"/>
      <c r="Q995" s="74"/>
      <c r="R995" s="74"/>
      <c r="S995" s="74"/>
      <c r="T995" s="74"/>
      <c r="AI995" s="259"/>
      <c r="AO995" s="74"/>
    </row>
    <row r="996" s="72" customFormat="1" customHeight="1" spans="6:41">
      <c r="F996" s="74"/>
      <c r="G996" s="267" t="str">
        <f t="shared" si="21"/>
        <v/>
      </c>
      <c r="H996" s="74"/>
      <c r="I996" s="74"/>
      <c r="J996" s="74"/>
      <c r="K996" s="74"/>
      <c r="L996" s="74"/>
      <c r="P996" s="122"/>
      <c r="Q996" s="74"/>
      <c r="R996" s="74"/>
      <c r="S996" s="74"/>
      <c r="T996" s="74"/>
      <c r="AI996" s="259"/>
      <c r="AO996" s="74"/>
    </row>
    <row r="997" s="72" customFormat="1" customHeight="1" spans="6:41">
      <c r="F997" s="74"/>
      <c r="G997" s="267" t="str">
        <f t="shared" si="21"/>
        <v/>
      </c>
      <c r="H997" s="74"/>
      <c r="I997" s="74"/>
      <c r="J997" s="74"/>
      <c r="K997" s="74"/>
      <c r="L997" s="74"/>
      <c r="P997" s="122"/>
      <c r="Q997" s="74"/>
      <c r="R997" s="74"/>
      <c r="S997" s="74"/>
      <c r="T997" s="74"/>
      <c r="AI997" s="259"/>
      <c r="AO997" s="74"/>
    </row>
    <row r="998" s="72" customFormat="1" customHeight="1" spans="6:41">
      <c r="F998" s="74"/>
      <c r="G998" s="267" t="str">
        <f t="shared" si="21"/>
        <v/>
      </c>
      <c r="H998" s="74"/>
      <c r="I998" s="74"/>
      <c r="J998" s="74"/>
      <c r="K998" s="74"/>
      <c r="L998" s="74"/>
      <c r="P998" s="122"/>
      <c r="Q998" s="74"/>
      <c r="R998" s="74"/>
      <c r="S998" s="74"/>
      <c r="T998" s="74"/>
      <c r="AI998" s="259"/>
      <c r="AO998" s="74"/>
    </row>
    <row r="999" s="72" customFormat="1" customHeight="1" spans="6:41">
      <c r="F999" s="74"/>
      <c r="G999" s="267" t="str">
        <f t="shared" si="21"/>
        <v/>
      </c>
      <c r="H999" s="74"/>
      <c r="I999" s="74"/>
      <c r="J999" s="74"/>
      <c r="K999" s="74"/>
      <c r="L999" s="74"/>
      <c r="P999" s="122"/>
      <c r="Q999" s="74"/>
      <c r="R999" s="74"/>
      <c r="S999" s="74"/>
      <c r="T999" s="74"/>
      <c r="AI999" s="259"/>
      <c r="AO999" s="74"/>
    </row>
    <row r="1000" s="72" customFormat="1" customHeight="1" spans="6:41">
      <c r="F1000" s="74"/>
      <c r="G1000" s="267" t="str">
        <f t="shared" si="21"/>
        <v/>
      </c>
      <c r="H1000" s="74"/>
      <c r="I1000" s="74"/>
      <c r="J1000" s="74"/>
      <c r="K1000" s="74"/>
      <c r="L1000" s="74"/>
      <c r="P1000" s="122"/>
      <c r="Q1000" s="74"/>
      <c r="R1000" s="74"/>
      <c r="S1000" s="74"/>
      <c r="T1000" s="74"/>
      <c r="AI1000" s="259"/>
      <c r="AO1000" s="74"/>
    </row>
    <row r="1001" s="72" customFormat="1" customHeight="1" spans="6:41">
      <c r="F1001" s="74"/>
      <c r="G1001" s="267" t="str">
        <f t="shared" si="21"/>
        <v/>
      </c>
      <c r="H1001" s="74"/>
      <c r="I1001" s="74"/>
      <c r="J1001" s="74"/>
      <c r="K1001" s="74"/>
      <c r="L1001" s="74"/>
      <c r="P1001" s="122"/>
      <c r="Q1001" s="74"/>
      <c r="R1001" s="74"/>
      <c r="S1001" s="74"/>
      <c r="T1001" s="74"/>
      <c r="AI1001" s="259"/>
      <c r="AO1001" s="74"/>
    </row>
    <row r="1002" s="72" customFormat="1" customHeight="1" spans="6:41">
      <c r="F1002" s="74"/>
      <c r="G1002" s="267" t="str">
        <f t="shared" si="21"/>
        <v/>
      </c>
      <c r="H1002" s="74"/>
      <c r="I1002" s="74"/>
      <c r="J1002" s="74"/>
      <c r="K1002" s="74"/>
      <c r="L1002" s="74"/>
      <c r="P1002" s="122"/>
      <c r="Q1002" s="74"/>
      <c r="R1002" s="74"/>
      <c r="S1002" s="74"/>
      <c r="T1002" s="74"/>
      <c r="AI1002" s="259"/>
      <c r="AO1002" s="74"/>
    </row>
    <row r="1003" s="72" customFormat="1" customHeight="1" spans="6:41">
      <c r="F1003" s="74"/>
      <c r="G1003" s="267" t="str">
        <f t="shared" si="21"/>
        <v/>
      </c>
      <c r="H1003" s="74"/>
      <c r="I1003" s="74"/>
      <c r="J1003" s="74"/>
      <c r="K1003" s="74"/>
      <c r="L1003" s="74"/>
      <c r="P1003" s="122"/>
      <c r="Q1003" s="74"/>
      <c r="R1003" s="74"/>
      <c r="S1003" s="74"/>
      <c r="T1003" s="74"/>
      <c r="AI1003" s="259"/>
      <c r="AO1003" s="74"/>
    </row>
    <row r="1004" s="72" customFormat="1" customHeight="1" spans="6:41">
      <c r="F1004" s="74"/>
      <c r="G1004" s="267" t="str">
        <f t="shared" si="21"/>
        <v/>
      </c>
      <c r="H1004" s="74"/>
      <c r="I1004" s="74"/>
      <c r="J1004" s="74"/>
      <c r="K1004" s="74"/>
      <c r="L1004" s="74"/>
      <c r="P1004" s="122"/>
      <c r="Q1004" s="74"/>
      <c r="R1004" s="74"/>
      <c r="S1004" s="74"/>
      <c r="T1004" s="74"/>
      <c r="AI1004" s="259"/>
      <c r="AO1004" s="74"/>
    </row>
    <row r="1005" s="72" customFormat="1" customHeight="1" spans="6:41">
      <c r="F1005" s="74"/>
      <c r="G1005" s="267" t="str">
        <f t="shared" si="21"/>
        <v/>
      </c>
      <c r="H1005" s="74"/>
      <c r="I1005" s="74"/>
      <c r="J1005" s="74"/>
      <c r="K1005" s="74"/>
      <c r="L1005" s="74"/>
      <c r="P1005" s="122"/>
      <c r="Q1005" s="74"/>
      <c r="R1005" s="74"/>
      <c r="S1005" s="74"/>
      <c r="T1005" s="74"/>
      <c r="AI1005" s="259"/>
      <c r="AO1005" s="74"/>
    </row>
    <row r="1006" s="72" customFormat="1" customHeight="1" spans="6:41">
      <c r="F1006" s="74"/>
      <c r="G1006" s="267" t="str">
        <f t="shared" si="21"/>
        <v/>
      </c>
      <c r="H1006" s="74"/>
      <c r="I1006" s="74"/>
      <c r="J1006" s="74"/>
      <c r="K1006" s="74"/>
      <c r="L1006" s="74"/>
      <c r="P1006" s="122"/>
      <c r="Q1006" s="74"/>
      <c r="R1006" s="74"/>
      <c r="S1006" s="74"/>
      <c r="T1006" s="74"/>
      <c r="AI1006" s="259"/>
      <c r="AO1006" s="74"/>
    </row>
    <row r="1007" s="72" customFormat="1" customHeight="1" spans="6:41">
      <c r="F1007" s="74"/>
      <c r="G1007" s="267" t="str">
        <f t="shared" si="21"/>
        <v/>
      </c>
      <c r="H1007" s="74"/>
      <c r="I1007" s="74"/>
      <c r="J1007" s="74"/>
      <c r="K1007" s="74"/>
      <c r="L1007" s="74"/>
      <c r="P1007" s="122"/>
      <c r="Q1007" s="74"/>
      <c r="R1007" s="74"/>
      <c r="S1007" s="74"/>
      <c r="T1007" s="74"/>
      <c r="AI1007" s="259"/>
      <c r="AO1007" s="74"/>
    </row>
    <row r="1008" s="72" customFormat="1" customHeight="1" spans="6:41">
      <c r="F1008" s="74"/>
      <c r="G1008" s="267" t="str">
        <f t="shared" si="21"/>
        <v/>
      </c>
      <c r="H1008" s="74"/>
      <c r="I1008" s="74"/>
      <c r="J1008" s="74"/>
      <c r="K1008" s="74"/>
      <c r="L1008" s="74"/>
      <c r="P1008" s="122"/>
      <c r="Q1008" s="74"/>
      <c r="R1008" s="74"/>
      <c r="S1008" s="74"/>
      <c r="T1008" s="74"/>
      <c r="AI1008" s="259"/>
      <c r="AO1008" s="74"/>
    </row>
    <row r="1009" s="72" customFormat="1" customHeight="1" spans="6:41">
      <c r="F1009" s="74"/>
      <c r="G1009" s="267" t="str">
        <f t="shared" si="21"/>
        <v/>
      </c>
      <c r="H1009" s="74"/>
      <c r="I1009" s="74"/>
      <c r="J1009" s="74"/>
      <c r="K1009" s="74"/>
      <c r="L1009" s="74"/>
      <c r="P1009" s="122"/>
      <c r="Q1009" s="74"/>
      <c r="R1009" s="74"/>
      <c r="S1009" s="74"/>
      <c r="T1009" s="74"/>
      <c r="AI1009" s="259"/>
      <c r="AO1009" s="74"/>
    </row>
    <row r="1010" s="72" customFormat="1" customHeight="1" spans="6:41">
      <c r="F1010" s="74"/>
      <c r="G1010" s="267" t="str">
        <f t="shared" si="21"/>
        <v/>
      </c>
      <c r="H1010" s="74"/>
      <c r="I1010" s="74"/>
      <c r="J1010" s="74"/>
      <c r="K1010" s="74"/>
      <c r="L1010" s="74"/>
      <c r="P1010" s="122"/>
      <c r="Q1010" s="74"/>
      <c r="R1010" s="74"/>
      <c r="S1010" s="74"/>
      <c r="T1010" s="74"/>
      <c r="AI1010" s="259"/>
      <c r="AO1010" s="74"/>
    </row>
    <row r="1011" s="72" customFormat="1" customHeight="1" spans="6:41">
      <c r="F1011" s="74"/>
      <c r="G1011" s="267" t="str">
        <f t="shared" si="21"/>
        <v/>
      </c>
      <c r="H1011" s="74"/>
      <c r="I1011" s="74"/>
      <c r="J1011" s="74"/>
      <c r="K1011" s="74"/>
      <c r="L1011" s="74"/>
      <c r="P1011" s="122"/>
      <c r="Q1011" s="74"/>
      <c r="R1011" s="74"/>
      <c r="S1011" s="74"/>
      <c r="T1011" s="74"/>
      <c r="AI1011" s="259"/>
      <c r="AO1011" s="74"/>
    </row>
    <row r="1012" s="72" customFormat="1" customHeight="1" spans="6:41">
      <c r="F1012" s="74"/>
      <c r="G1012" s="267" t="str">
        <f t="shared" si="21"/>
        <v/>
      </c>
      <c r="H1012" s="74"/>
      <c r="I1012" s="74"/>
      <c r="J1012" s="74"/>
      <c r="K1012" s="74"/>
      <c r="L1012" s="74"/>
      <c r="P1012" s="122"/>
      <c r="Q1012" s="74"/>
      <c r="R1012" s="74"/>
      <c r="S1012" s="74"/>
      <c r="T1012" s="74"/>
      <c r="AI1012" s="259"/>
      <c r="AO1012" s="74"/>
    </row>
    <row r="1013" s="72" customFormat="1" customHeight="1" spans="6:41">
      <c r="F1013" s="74"/>
      <c r="G1013" s="267" t="str">
        <f t="shared" si="21"/>
        <v/>
      </c>
      <c r="H1013" s="74"/>
      <c r="I1013" s="74"/>
      <c r="J1013" s="74"/>
      <c r="K1013" s="74"/>
      <c r="L1013" s="74"/>
      <c r="P1013" s="122"/>
      <c r="Q1013" s="74"/>
      <c r="R1013" s="74"/>
      <c r="S1013" s="74"/>
      <c r="T1013" s="74"/>
      <c r="AI1013" s="259"/>
      <c r="AO1013" s="74"/>
    </row>
    <row r="1014" s="72" customFormat="1" customHeight="1" spans="6:41">
      <c r="F1014" s="74"/>
      <c r="G1014" s="267" t="str">
        <f t="shared" si="21"/>
        <v/>
      </c>
      <c r="H1014" s="74"/>
      <c r="I1014" s="74"/>
      <c r="J1014" s="74"/>
      <c r="K1014" s="74"/>
      <c r="L1014" s="74"/>
      <c r="P1014" s="122"/>
      <c r="Q1014" s="74"/>
      <c r="R1014" s="74"/>
      <c r="S1014" s="74"/>
      <c r="T1014" s="74"/>
      <c r="AI1014" s="259"/>
      <c r="AO1014" s="74"/>
    </row>
    <row r="1015" s="72" customFormat="1" customHeight="1" spans="6:41">
      <c r="F1015" s="74"/>
      <c r="G1015" s="267" t="str">
        <f t="shared" si="21"/>
        <v/>
      </c>
      <c r="H1015" s="74"/>
      <c r="I1015" s="74"/>
      <c r="J1015" s="74"/>
      <c r="K1015" s="74"/>
      <c r="L1015" s="74"/>
      <c r="P1015" s="122"/>
      <c r="Q1015" s="74"/>
      <c r="R1015" s="74"/>
      <c r="S1015" s="74"/>
      <c r="T1015" s="74"/>
      <c r="AI1015" s="259"/>
      <c r="AO1015" s="74"/>
    </row>
    <row r="1016" s="72" customFormat="1" customHeight="1" spans="6:41">
      <c r="F1016" s="74"/>
      <c r="G1016" s="267" t="str">
        <f t="shared" si="21"/>
        <v/>
      </c>
      <c r="H1016" s="74"/>
      <c r="I1016" s="74"/>
      <c r="J1016" s="74"/>
      <c r="K1016" s="74"/>
      <c r="L1016" s="74"/>
      <c r="P1016" s="122"/>
      <c r="Q1016" s="74"/>
      <c r="R1016" s="74"/>
      <c r="S1016" s="74"/>
      <c r="T1016" s="74"/>
      <c r="AI1016" s="259"/>
      <c r="AO1016" s="74"/>
    </row>
    <row r="1017" s="72" customFormat="1" customHeight="1" spans="6:41">
      <c r="F1017" s="74"/>
      <c r="G1017" s="267" t="str">
        <f t="shared" si="21"/>
        <v/>
      </c>
      <c r="H1017" s="74"/>
      <c r="I1017" s="74"/>
      <c r="J1017" s="74"/>
      <c r="K1017" s="74"/>
      <c r="L1017" s="74"/>
      <c r="P1017" s="122"/>
      <c r="Q1017" s="74"/>
      <c r="R1017" s="74"/>
      <c r="S1017" s="74"/>
      <c r="T1017" s="74"/>
      <c r="AI1017" s="259"/>
      <c r="AO1017" s="74"/>
    </row>
    <row r="1018" s="72" customFormat="1" customHeight="1" spans="6:41">
      <c r="F1018" s="74"/>
      <c r="G1018" s="267" t="str">
        <f t="shared" si="21"/>
        <v/>
      </c>
      <c r="H1018" s="74"/>
      <c r="I1018" s="74"/>
      <c r="J1018" s="74"/>
      <c r="K1018" s="74"/>
      <c r="L1018" s="74"/>
      <c r="P1018" s="122"/>
      <c r="Q1018" s="74"/>
      <c r="R1018" s="74"/>
      <c r="S1018" s="74"/>
      <c r="T1018" s="74"/>
      <c r="AI1018" s="259"/>
      <c r="AO1018" s="74"/>
    </row>
    <row r="1019" s="72" customFormat="1" customHeight="1" spans="6:41">
      <c r="F1019" s="74"/>
      <c r="G1019" s="267" t="str">
        <f t="shared" si="21"/>
        <v/>
      </c>
      <c r="H1019" s="74"/>
      <c r="I1019" s="74"/>
      <c r="J1019" s="74"/>
      <c r="K1019" s="74"/>
      <c r="L1019" s="74"/>
      <c r="P1019" s="122"/>
      <c r="Q1019" s="74"/>
      <c r="R1019" s="74"/>
      <c r="S1019" s="74"/>
      <c r="T1019" s="74"/>
      <c r="AI1019" s="259"/>
      <c r="AO1019" s="74"/>
    </row>
    <row r="1020" s="72" customFormat="1" customHeight="1" spans="6:41">
      <c r="F1020" s="74"/>
      <c r="G1020" s="267" t="str">
        <f t="shared" si="21"/>
        <v/>
      </c>
      <c r="H1020" s="74"/>
      <c r="I1020" s="74"/>
      <c r="J1020" s="74"/>
      <c r="K1020" s="74"/>
      <c r="L1020" s="74"/>
      <c r="P1020" s="122"/>
      <c r="Q1020" s="74"/>
      <c r="R1020" s="74"/>
      <c r="S1020" s="74"/>
      <c r="T1020" s="74"/>
      <c r="AI1020" s="259"/>
      <c r="AO1020" s="74"/>
    </row>
    <row r="1021" s="72" customFormat="1" customHeight="1" spans="6:41">
      <c r="F1021" s="74"/>
      <c r="G1021" s="267" t="str">
        <f t="shared" si="21"/>
        <v/>
      </c>
      <c r="H1021" s="74"/>
      <c r="I1021" s="74"/>
      <c r="J1021" s="74"/>
      <c r="K1021" s="74"/>
      <c r="L1021" s="74"/>
      <c r="P1021" s="122"/>
      <c r="Q1021" s="74"/>
      <c r="R1021" s="74"/>
      <c r="S1021" s="74"/>
      <c r="T1021" s="74"/>
      <c r="AI1021" s="259"/>
      <c r="AO1021" s="74"/>
    </row>
    <row r="1022" s="72" customFormat="1" customHeight="1" spans="6:41">
      <c r="F1022" s="74"/>
      <c r="G1022" s="267" t="str">
        <f t="shared" si="21"/>
        <v/>
      </c>
      <c r="H1022" s="74"/>
      <c r="I1022" s="74"/>
      <c r="J1022" s="74"/>
      <c r="K1022" s="74"/>
      <c r="L1022" s="74"/>
      <c r="P1022" s="122"/>
      <c r="Q1022" s="74"/>
      <c r="R1022" s="74"/>
      <c r="S1022" s="74"/>
      <c r="T1022" s="74"/>
      <c r="AI1022" s="259"/>
      <c r="AO1022" s="74"/>
    </row>
    <row r="1023" s="72" customFormat="1" customHeight="1" spans="6:41">
      <c r="F1023" s="74"/>
      <c r="G1023" s="267" t="str">
        <f t="shared" si="21"/>
        <v/>
      </c>
      <c r="H1023" s="74"/>
      <c r="I1023" s="74"/>
      <c r="J1023" s="74"/>
      <c r="K1023" s="74"/>
      <c r="L1023" s="74"/>
      <c r="P1023" s="122"/>
      <c r="Q1023" s="74"/>
      <c r="R1023" s="74"/>
      <c r="S1023" s="74"/>
      <c r="T1023" s="74"/>
      <c r="AI1023" s="259"/>
      <c r="AO1023" s="74"/>
    </row>
    <row r="1024" s="72" customFormat="1" customHeight="1" spans="6:41">
      <c r="F1024" s="74"/>
      <c r="G1024" s="267" t="str">
        <f t="shared" si="21"/>
        <v/>
      </c>
      <c r="H1024" s="74"/>
      <c r="I1024" s="74"/>
      <c r="J1024" s="74"/>
      <c r="K1024" s="74"/>
      <c r="L1024" s="74"/>
      <c r="P1024" s="122"/>
      <c r="Q1024" s="74"/>
      <c r="R1024" s="74"/>
      <c r="S1024" s="74"/>
      <c r="T1024" s="74"/>
      <c r="AI1024" s="259"/>
      <c r="AO1024" s="74"/>
    </row>
    <row r="1025" s="72" customFormat="1" customHeight="1" spans="6:41">
      <c r="F1025" s="74"/>
      <c r="G1025" s="267" t="str">
        <f t="shared" si="21"/>
        <v/>
      </c>
      <c r="H1025" s="74"/>
      <c r="I1025" s="74"/>
      <c r="J1025" s="74"/>
      <c r="K1025" s="74"/>
      <c r="L1025" s="74"/>
      <c r="P1025" s="122"/>
      <c r="Q1025" s="74"/>
      <c r="R1025" s="74"/>
      <c r="S1025" s="74"/>
      <c r="T1025" s="74"/>
      <c r="AI1025" s="259"/>
      <c r="AO1025" s="74"/>
    </row>
    <row r="1026" s="72" customFormat="1" customHeight="1" spans="6:41">
      <c r="F1026" s="74"/>
      <c r="G1026" s="267" t="str">
        <f t="shared" ref="G1026:G1089" si="22">IF(H1026="","",IF(H1026=I1026,H1026,_xlfn.CONCAT(H1026,"-",I1026)))</f>
        <v/>
      </c>
      <c r="H1026" s="74"/>
      <c r="I1026" s="74"/>
      <c r="J1026" s="74"/>
      <c r="K1026" s="74"/>
      <c r="L1026" s="74"/>
      <c r="P1026" s="122"/>
      <c r="Q1026" s="74"/>
      <c r="R1026" s="74"/>
      <c r="S1026" s="74"/>
      <c r="T1026" s="74"/>
      <c r="AI1026" s="259"/>
      <c r="AO1026" s="74"/>
    </row>
    <row r="1027" s="72" customFormat="1" customHeight="1" spans="6:41">
      <c r="F1027" s="74"/>
      <c r="G1027" s="267" t="str">
        <f t="shared" si="22"/>
        <v/>
      </c>
      <c r="H1027" s="74"/>
      <c r="I1027" s="74"/>
      <c r="J1027" s="74"/>
      <c r="K1027" s="74"/>
      <c r="L1027" s="74"/>
      <c r="P1027" s="122"/>
      <c r="Q1027" s="74"/>
      <c r="R1027" s="74"/>
      <c r="S1027" s="74"/>
      <c r="T1027" s="74"/>
      <c r="AI1027" s="259"/>
      <c r="AO1027" s="74"/>
    </row>
    <row r="1028" s="72" customFormat="1" customHeight="1" spans="6:41">
      <c r="F1028" s="74"/>
      <c r="G1028" s="267" t="str">
        <f t="shared" si="22"/>
        <v/>
      </c>
      <c r="H1028" s="74"/>
      <c r="I1028" s="74"/>
      <c r="J1028" s="74"/>
      <c r="K1028" s="74"/>
      <c r="L1028" s="74"/>
      <c r="P1028" s="122"/>
      <c r="Q1028" s="74"/>
      <c r="R1028" s="74"/>
      <c r="S1028" s="74"/>
      <c r="T1028" s="74"/>
      <c r="AI1028" s="259"/>
      <c r="AO1028" s="74"/>
    </row>
    <row r="1029" s="72" customFormat="1" customHeight="1" spans="6:41">
      <c r="F1029" s="74"/>
      <c r="G1029" s="267" t="str">
        <f t="shared" si="22"/>
        <v/>
      </c>
      <c r="H1029" s="74"/>
      <c r="I1029" s="74"/>
      <c r="J1029" s="74"/>
      <c r="K1029" s="74"/>
      <c r="L1029" s="74"/>
      <c r="P1029" s="122"/>
      <c r="Q1029" s="74"/>
      <c r="R1029" s="74"/>
      <c r="S1029" s="74"/>
      <c r="T1029" s="74"/>
      <c r="AI1029" s="259"/>
      <c r="AO1029" s="74"/>
    </row>
    <row r="1030" s="72" customFormat="1" customHeight="1" spans="6:41">
      <c r="F1030" s="74"/>
      <c r="G1030" s="267" t="str">
        <f t="shared" si="22"/>
        <v/>
      </c>
      <c r="H1030" s="74"/>
      <c r="I1030" s="74"/>
      <c r="J1030" s="74"/>
      <c r="K1030" s="74"/>
      <c r="L1030" s="74"/>
      <c r="P1030" s="122"/>
      <c r="Q1030" s="74"/>
      <c r="R1030" s="74"/>
      <c r="S1030" s="74"/>
      <c r="T1030" s="74"/>
      <c r="AI1030" s="259"/>
      <c r="AO1030" s="74"/>
    </row>
    <row r="1031" s="72" customFormat="1" customHeight="1" spans="6:41">
      <c r="F1031" s="74"/>
      <c r="G1031" s="267" t="str">
        <f t="shared" si="22"/>
        <v/>
      </c>
      <c r="H1031" s="74"/>
      <c r="I1031" s="74"/>
      <c r="J1031" s="74"/>
      <c r="K1031" s="74"/>
      <c r="L1031" s="74"/>
      <c r="P1031" s="122"/>
      <c r="Q1031" s="74"/>
      <c r="R1031" s="74"/>
      <c r="S1031" s="74"/>
      <c r="T1031" s="74"/>
      <c r="AI1031" s="259"/>
      <c r="AO1031" s="74"/>
    </row>
    <row r="1032" s="72" customFormat="1" customHeight="1" spans="6:41">
      <c r="F1032" s="74"/>
      <c r="G1032" s="267" t="str">
        <f t="shared" si="22"/>
        <v/>
      </c>
      <c r="H1032" s="74"/>
      <c r="I1032" s="74"/>
      <c r="J1032" s="74"/>
      <c r="K1032" s="74"/>
      <c r="L1032" s="74"/>
      <c r="P1032" s="122"/>
      <c r="Q1032" s="74"/>
      <c r="R1032" s="74"/>
      <c r="S1032" s="74"/>
      <c r="T1032" s="74"/>
      <c r="AI1032" s="259"/>
      <c r="AO1032" s="74"/>
    </row>
    <row r="1033" s="72" customFormat="1" customHeight="1" spans="6:41">
      <c r="F1033" s="74"/>
      <c r="G1033" s="267" t="str">
        <f t="shared" si="22"/>
        <v/>
      </c>
      <c r="H1033" s="74"/>
      <c r="I1033" s="74"/>
      <c r="J1033" s="74"/>
      <c r="K1033" s="74"/>
      <c r="L1033" s="74"/>
      <c r="P1033" s="122"/>
      <c r="Q1033" s="74"/>
      <c r="R1033" s="74"/>
      <c r="S1033" s="74"/>
      <c r="T1033" s="74"/>
      <c r="AI1033" s="259"/>
      <c r="AO1033" s="74"/>
    </row>
    <row r="1034" s="72" customFormat="1" customHeight="1" spans="6:41">
      <c r="F1034" s="74"/>
      <c r="G1034" s="267" t="str">
        <f t="shared" si="22"/>
        <v/>
      </c>
      <c r="H1034" s="74"/>
      <c r="I1034" s="74"/>
      <c r="J1034" s="74"/>
      <c r="K1034" s="74"/>
      <c r="L1034" s="74"/>
      <c r="P1034" s="122"/>
      <c r="Q1034" s="74"/>
      <c r="R1034" s="74"/>
      <c r="S1034" s="74"/>
      <c r="T1034" s="74"/>
      <c r="AI1034" s="259"/>
      <c r="AO1034" s="74"/>
    </row>
    <row r="1035" s="72" customFormat="1" customHeight="1" spans="6:41">
      <c r="F1035" s="74"/>
      <c r="G1035" s="267" t="str">
        <f t="shared" si="22"/>
        <v/>
      </c>
      <c r="H1035" s="74"/>
      <c r="I1035" s="74"/>
      <c r="J1035" s="74"/>
      <c r="K1035" s="74"/>
      <c r="L1035" s="74"/>
      <c r="P1035" s="122"/>
      <c r="Q1035" s="74"/>
      <c r="R1035" s="74"/>
      <c r="S1035" s="74"/>
      <c r="T1035" s="74"/>
      <c r="AI1035" s="259"/>
      <c r="AO1035" s="74"/>
    </row>
    <row r="1036" s="72" customFormat="1" customHeight="1" spans="6:41">
      <c r="F1036" s="74"/>
      <c r="G1036" s="267" t="str">
        <f t="shared" si="22"/>
        <v/>
      </c>
      <c r="H1036" s="74"/>
      <c r="I1036" s="74"/>
      <c r="J1036" s="74"/>
      <c r="K1036" s="74"/>
      <c r="L1036" s="74"/>
      <c r="P1036" s="122"/>
      <c r="Q1036" s="74"/>
      <c r="R1036" s="74"/>
      <c r="S1036" s="74"/>
      <c r="T1036" s="74"/>
      <c r="AI1036" s="259"/>
      <c r="AO1036" s="74"/>
    </row>
    <row r="1037" s="72" customFormat="1" customHeight="1" spans="6:41">
      <c r="F1037" s="74"/>
      <c r="G1037" s="267" t="str">
        <f t="shared" si="22"/>
        <v/>
      </c>
      <c r="H1037" s="74"/>
      <c r="I1037" s="74"/>
      <c r="J1037" s="74"/>
      <c r="K1037" s="74"/>
      <c r="L1037" s="74"/>
      <c r="P1037" s="122"/>
      <c r="Q1037" s="74"/>
      <c r="R1037" s="74"/>
      <c r="S1037" s="74"/>
      <c r="T1037" s="74"/>
      <c r="AI1037" s="259"/>
      <c r="AO1037" s="74"/>
    </row>
    <row r="1038" s="72" customFormat="1" customHeight="1" spans="6:41">
      <c r="F1038" s="74"/>
      <c r="G1038" s="267" t="str">
        <f t="shared" si="22"/>
        <v/>
      </c>
      <c r="H1038" s="74"/>
      <c r="I1038" s="74"/>
      <c r="J1038" s="74"/>
      <c r="K1038" s="74"/>
      <c r="L1038" s="74"/>
      <c r="P1038" s="122"/>
      <c r="Q1038" s="74"/>
      <c r="R1038" s="74"/>
      <c r="S1038" s="74"/>
      <c r="T1038" s="74"/>
      <c r="AI1038" s="259"/>
      <c r="AO1038" s="74"/>
    </row>
    <row r="1039" s="72" customFormat="1" customHeight="1" spans="6:41">
      <c r="F1039" s="74"/>
      <c r="G1039" s="267" t="str">
        <f t="shared" si="22"/>
        <v/>
      </c>
      <c r="H1039" s="74"/>
      <c r="I1039" s="74"/>
      <c r="J1039" s="74"/>
      <c r="K1039" s="74"/>
      <c r="L1039" s="74"/>
      <c r="P1039" s="122"/>
      <c r="Q1039" s="74"/>
      <c r="R1039" s="74"/>
      <c r="S1039" s="74"/>
      <c r="T1039" s="74"/>
      <c r="AI1039" s="259"/>
      <c r="AO1039" s="74"/>
    </row>
    <row r="1040" s="72" customFormat="1" customHeight="1" spans="6:41">
      <c r="F1040" s="74"/>
      <c r="G1040" s="267" t="str">
        <f t="shared" si="22"/>
        <v/>
      </c>
      <c r="H1040" s="74"/>
      <c r="I1040" s="74"/>
      <c r="J1040" s="74"/>
      <c r="K1040" s="74"/>
      <c r="L1040" s="74"/>
      <c r="P1040" s="122"/>
      <c r="Q1040" s="74"/>
      <c r="R1040" s="74"/>
      <c r="S1040" s="74"/>
      <c r="T1040" s="74"/>
      <c r="AI1040" s="259"/>
      <c r="AO1040" s="74"/>
    </row>
    <row r="1041" s="72" customFormat="1" customHeight="1" spans="6:41">
      <c r="F1041" s="74"/>
      <c r="G1041" s="267" t="str">
        <f t="shared" si="22"/>
        <v/>
      </c>
      <c r="H1041" s="74"/>
      <c r="I1041" s="74"/>
      <c r="J1041" s="74"/>
      <c r="K1041" s="74"/>
      <c r="L1041" s="74"/>
      <c r="P1041" s="122"/>
      <c r="Q1041" s="74"/>
      <c r="R1041" s="74"/>
      <c r="S1041" s="74"/>
      <c r="T1041" s="74"/>
      <c r="AI1041" s="259"/>
      <c r="AO1041" s="74"/>
    </row>
    <row r="1042" s="72" customFormat="1" customHeight="1" spans="6:41">
      <c r="F1042" s="74"/>
      <c r="G1042" s="267" t="str">
        <f t="shared" si="22"/>
        <v/>
      </c>
      <c r="H1042" s="74"/>
      <c r="I1042" s="74"/>
      <c r="J1042" s="74"/>
      <c r="K1042" s="74"/>
      <c r="L1042" s="74"/>
      <c r="P1042" s="122"/>
      <c r="Q1042" s="74"/>
      <c r="R1042" s="74"/>
      <c r="S1042" s="74"/>
      <c r="T1042" s="74"/>
      <c r="AI1042" s="259"/>
      <c r="AO1042" s="74"/>
    </row>
    <row r="1043" s="72" customFormat="1" customHeight="1" spans="6:41">
      <c r="F1043" s="74"/>
      <c r="G1043" s="267" t="str">
        <f t="shared" si="22"/>
        <v/>
      </c>
      <c r="H1043" s="74"/>
      <c r="I1043" s="74"/>
      <c r="J1043" s="74"/>
      <c r="K1043" s="74"/>
      <c r="L1043" s="74"/>
      <c r="P1043" s="122"/>
      <c r="Q1043" s="74"/>
      <c r="R1043" s="74"/>
      <c r="S1043" s="74"/>
      <c r="T1043" s="74"/>
      <c r="AI1043" s="259"/>
      <c r="AO1043" s="74"/>
    </row>
    <row r="1044" s="72" customFormat="1" customHeight="1" spans="6:41">
      <c r="F1044" s="74"/>
      <c r="G1044" s="267" t="str">
        <f t="shared" si="22"/>
        <v/>
      </c>
      <c r="H1044" s="74"/>
      <c r="I1044" s="74"/>
      <c r="J1044" s="74"/>
      <c r="K1044" s="74"/>
      <c r="L1044" s="74"/>
      <c r="P1044" s="122"/>
      <c r="Q1044" s="74"/>
      <c r="R1044" s="74"/>
      <c r="S1044" s="74"/>
      <c r="T1044" s="74"/>
      <c r="AI1044" s="259"/>
      <c r="AO1044" s="74"/>
    </row>
    <row r="1045" s="72" customFormat="1" customHeight="1" spans="6:41">
      <c r="F1045" s="74"/>
      <c r="G1045" s="267" t="str">
        <f t="shared" si="22"/>
        <v/>
      </c>
      <c r="H1045" s="74"/>
      <c r="I1045" s="74"/>
      <c r="J1045" s="74"/>
      <c r="K1045" s="74"/>
      <c r="L1045" s="74"/>
      <c r="P1045" s="122"/>
      <c r="Q1045" s="74"/>
      <c r="R1045" s="74"/>
      <c r="S1045" s="74"/>
      <c r="T1045" s="74"/>
      <c r="AI1045" s="259"/>
      <c r="AO1045" s="74"/>
    </row>
    <row r="1046" s="72" customFormat="1" customHeight="1" spans="6:41">
      <c r="F1046" s="74"/>
      <c r="G1046" s="267" t="str">
        <f t="shared" si="22"/>
        <v/>
      </c>
      <c r="H1046" s="74"/>
      <c r="I1046" s="74"/>
      <c r="J1046" s="74"/>
      <c r="K1046" s="74"/>
      <c r="L1046" s="74"/>
      <c r="P1046" s="122"/>
      <c r="Q1046" s="74"/>
      <c r="R1046" s="74"/>
      <c r="S1046" s="74"/>
      <c r="T1046" s="74"/>
      <c r="AI1046" s="259"/>
      <c r="AO1046" s="74"/>
    </row>
    <row r="1047" s="72" customFormat="1" customHeight="1" spans="6:41">
      <c r="F1047" s="74"/>
      <c r="G1047" s="267" t="str">
        <f t="shared" si="22"/>
        <v/>
      </c>
      <c r="H1047" s="74"/>
      <c r="I1047" s="74"/>
      <c r="J1047" s="74"/>
      <c r="K1047" s="74"/>
      <c r="L1047" s="74"/>
      <c r="P1047" s="122"/>
      <c r="Q1047" s="74"/>
      <c r="R1047" s="74"/>
      <c r="S1047" s="74"/>
      <c r="T1047" s="74"/>
      <c r="AI1047" s="259"/>
      <c r="AO1047" s="74"/>
    </row>
    <row r="1048" s="72" customFormat="1" customHeight="1" spans="6:41">
      <c r="F1048" s="74"/>
      <c r="G1048" s="267" t="str">
        <f t="shared" si="22"/>
        <v/>
      </c>
      <c r="H1048" s="74"/>
      <c r="I1048" s="74"/>
      <c r="J1048" s="74"/>
      <c r="K1048" s="74"/>
      <c r="L1048" s="74"/>
      <c r="P1048" s="122"/>
      <c r="Q1048" s="74"/>
      <c r="R1048" s="74"/>
      <c r="S1048" s="74"/>
      <c r="T1048" s="74"/>
      <c r="AI1048" s="259"/>
      <c r="AO1048" s="74"/>
    </row>
    <row r="1049" s="72" customFormat="1" customHeight="1" spans="6:41">
      <c r="F1049" s="74"/>
      <c r="G1049" s="267" t="str">
        <f t="shared" si="22"/>
        <v/>
      </c>
      <c r="H1049" s="74"/>
      <c r="I1049" s="74"/>
      <c r="J1049" s="74"/>
      <c r="K1049" s="74"/>
      <c r="L1049" s="74"/>
      <c r="P1049" s="122"/>
      <c r="Q1049" s="74"/>
      <c r="R1049" s="74"/>
      <c r="S1049" s="74"/>
      <c r="T1049" s="74"/>
      <c r="AI1049" s="259"/>
      <c r="AO1049" s="74"/>
    </row>
    <row r="1050" s="72" customFormat="1" customHeight="1" spans="6:41">
      <c r="F1050" s="74"/>
      <c r="G1050" s="267" t="str">
        <f t="shared" si="22"/>
        <v/>
      </c>
      <c r="H1050" s="74"/>
      <c r="I1050" s="74"/>
      <c r="J1050" s="74"/>
      <c r="K1050" s="74"/>
      <c r="L1050" s="74"/>
      <c r="P1050" s="122"/>
      <c r="Q1050" s="74"/>
      <c r="R1050" s="74"/>
      <c r="S1050" s="74"/>
      <c r="T1050" s="74"/>
      <c r="AI1050" s="259"/>
      <c r="AO1050" s="74"/>
    </row>
    <row r="1051" s="72" customFormat="1" customHeight="1" spans="6:41">
      <c r="F1051" s="74"/>
      <c r="G1051" s="267" t="str">
        <f t="shared" si="22"/>
        <v/>
      </c>
      <c r="H1051" s="74"/>
      <c r="I1051" s="74"/>
      <c r="J1051" s="74"/>
      <c r="K1051" s="74"/>
      <c r="L1051" s="74"/>
      <c r="P1051" s="122"/>
      <c r="Q1051" s="74"/>
      <c r="R1051" s="74"/>
      <c r="S1051" s="74"/>
      <c r="T1051" s="74"/>
      <c r="AI1051" s="259"/>
      <c r="AO1051" s="74"/>
    </row>
    <row r="1052" s="72" customFormat="1" customHeight="1" spans="6:41">
      <c r="F1052" s="74"/>
      <c r="G1052" s="267" t="str">
        <f t="shared" si="22"/>
        <v/>
      </c>
      <c r="H1052" s="74"/>
      <c r="I1052" s="74"/>
      <c r="J1052" s="74"/>
      <c r="K1052" s="74"/>
      <c r="L1052" s="74"/>
      <c r="P1052" s="122"/>
      <c r="Q1052" s="74"/>
      <c r="R1052" s="74"/>
      <c r="S1052" s="74"/>
      <c r="T1052" s="74"/>
      <c r="AI1052" s="259"/>
      <c r="AO1052" s="74"/>
    </row>
    <row r="1053" s="72" customFormat="1" customHeight="1" spans="6:41">
      <c r="F1053" s="74"/>
      <c r="G1053" s="267" t="str">
        <f t="shared" si="22"/>
        <v/>
      </c>
      <c r="H1053" s="74"/>
      <c r="I1053" s="74"/>
      <c r="J1053" s="74"/>
      <c r="K1053" s="74"/>
      <c r="L1053" s="74"/>
      <c r="P1053" s="122"/>
      <c r="Q1053" s="74"/>
      <c r="R1053" s="74"/>
      <c r="S1053" s="74"/>
      <c r="T1053" s="74"/>
      <c r="AI1053" s="259"/>
      <c r="AO1053" s="74"/>
    </row>
    <row r="1054" s="72" customFormat="1" customHeight="1" spans="6:41">
      <c r="F1054" s="74"/>
      <c r="G1054" s="267" t="str">
        <f t="shared" si="22"/>
        <v/>
      </c>
      <c r="H1054" s="74"/>
      <c r="I1054" s="74"/>
      <c r="J1054" s="74"/>
      <c r="K1054" s="74"/>
      <c r="L1054" s="74"/>
      <c r="P1054" s="122"/>
      <c r="Q1054" s="74"/>
      <c r="R1054" s="74"/>
      <c r="S1054" s="74"/>
      <c r="T1054" s="74"/>
      <c r="AI1054" s="259"/>
      <c r="AO1054" s="74"/>
    </row>
    <row r="1055" s="72" customFormat="1" customHeight="1" spans="6:41">
      <c r="F1055" s="74"/>
      <c r="G1055" s="267" t="str">
        <f t="shared" si="22"/>
        <v/>
      </c>
      <c r="H1055" s="74"/>
      <c r="I1055" s="74"/>
      <c r="J1055" s="74"/>
      <c r="K1055" s="74"/>
      <c r="L1055" s="74"/>
      <c r="P1055" s="122"/>
      <c r="Q1055" s="74"/>
      <c r="R1055" s="74"/>
      <c r="S1055" s="74"/>
      <c r="T1055" s="74"/>
      <c r="AI1055" s="259"/>
      <c r="AO1055" s="74"/>
    </row>
    <row r="1056" s="72" customFormat="1" customHeight="1" spans="6:41">
      <c r="F1056" s="74"/>
      <c r="G1056" s="267" t="str">
        <f t="shared" si="22"/>
        <v/>
      </c>
      <c r="H1056" s="74"/>
      <c r="I1056" s="74"/>
      <c r="J1056" s="74"/>
      <c r="K1056" s="74"/>
      <c r="L1056" s="74"/>
      <c r="P1056" s="122"/>
      <c r="Q1056" s="74"/>
      <c r="R1056" s="74"/>
      <c r="S1056" s="74"/>
      <c r="T1056" s="74"/>
      <c r="AI1056" s="259"/>
      <c r="AO1056" s="74"/>
    </row>
    <row r="1057" s="72" customFormat="1" customHeight="1" spans="6:41">
      <c r="F1057" s="74"/>
      <c r="G1057" s="267" t="str">
        <f t="shared" si="22"/>
        <v/>
      </c>
      <c r="H1057" s="74"/>
      <c r="I1057" s="74"/>
      <c r="J1057" s="74"/>
      <c r="K1057" s="74"/>
      <c r="L1057" s="74"/>
      <c r="P1057" s="122"/>
      <c r="Q1057" s="74"/>
      <c r="R1057" s="74"/>
      <c r="S1057" s="74"/>
      <c r="T1057" s="74"/>
      <c r="AI1057" s="259"/>
      <c r="AO1057" s="74"/>
    </row>
    <row r="1058" s="72" customFormat="1" customHeight="1" spans="6:41">
      <c r="F1058" s="74"/>
      <c r="G1058" s="267" t="str">
        <f t="shared" si="22"/>
        <v/>
      </c>
      <c r="H1058" s="74"/>
      <c r="I1058" s="74"/>
      <c r="J1058" s="74"/>
      <c r="K1058" s="74"/>
      <c r="L1058" s="74"/>
      <c r="P1058" s="122"/>
      <c r="Q1058" s="74"/>
      <c r="R1058" s="74"/>
      <c r="S1058" s="74"/>
      <c r="T1058" s="74"/>
      <c r="AI1058" s="259"/>
      <c r="AO1058" s="74"/>
    </row>
    <row r="1059" s="72" customFormat="1" customHeight="1" spans="6:41">
      <c r="F1059" s="74"/>
      <c r="G1059" s="267" t="str">
        <f t="shared" si="22"/>
        <v/>
      </c>
      <c r="H1059" s="74"/>
      <c r="I1059" s="74"/>
      <c r="J1059" s="74"/>
      <c r="K1059" s="74"/>
      <c r="L1059" s="74"/>
      <c r="P1059" s="122"/>
      <c r="Q1059" s="74"/>
      <c r="R1059" s="74"/>
      <c r="S1059" s="74"/>
      <c r="T1059" s="74"/>
      <c r="AI1059" s="259"/>
      <c r="AO1059" s="74"/>
    </row>
    <row r="1060" s="72" customFormat="1" customHeight="1" spans="6:41">
      <c r="F1060" s="74"/>
      <c r="G1060" s="267" t="str">
        <f t="shared" si="22"/>
        <v/>
      </c>
      <c r="H1060" s="74"/>
      <c r="I1060" s="74"/>
      <c r="J1060" s="74"/>
      <c r="K1060" s="74"/>
      <c r="L1060" s="74"/>
      <c r="P1060" s="122"/>
      <c r="Q1060" s="74"/>
      <c r="R1060" s="74"/>
      <c r="S1060" s="74"/>
      <c r="T1060" s="74"/>
      <c r="AI1060" s="259"/>
      <c r="AO1060" s="74"/>
    </row>
    <row r="1061" s="72" customFormat="1" customHeight="1" spans="6:41">
      <c r="F1061" s="74"/>
      <c r="G1061" s="267" t="str">
        <f t="shared" si="22"/>
        <v/>
      </c>
      <c r="H1061" s="74"/>
      <c r="I1061" s="74"/>
      <c r="J1061" s="74"/>
      <c r="K1061" s="74"/>
      <c r="L1061" s="74"/>
      <c r="P1061" s="122"/>
      <c r="Q1061" s="74"/>
      <c r="R1061" s="74"/>
      <c r="S1061" s="74"/>
      <c r="T1061" s="74"/>
      <c r="AI1061" s="259"/>
      <c r="AO1061" s="74"/>
    </row>
    <row r="1062" s="72" customFormat="1" customHeight="1" spans="6:41">
      <c r="F1062" s="74"/>
      <c r="G1062" s="267" t="str">
        <f t="shared" si="22"/>
        <v/>
      </c>
      <c r="H1062" s="74"/>
      <c r="I1062" s="74"/>
      <c r="J1062" s="74"/>
      <c r="K1062" s="74"/>
      <c r="L1062" s="74"/>
      <c r="P1062" s="122"/>
      <c r="Q1062" s="74"/>
      <c r="R1062" s="74"/>
      <c r="S1062" s="74"/>
      <c r="T1062" s="74"/>
      <c r="AI1062" s="259"/>
      <c r="AO1062" s="74"/>
    </row>
    <row r="1063" s="72" customFormat="1" customHeight="1" spans="6:41">
      <c r="F1063" s="74"/>
      <c r="G1063" s="267" t="str">
        <f t="shared" si="22"/>
        <v/>
      </c>
      <c r="H1063" s="74"/>
      <c r="I1063" s="74"/>
      <c r="J1063" s="74"/>
      <c r="K1063" s="74"/>
      <c r="L1063" s="74"/>
      <c r="P1063" s="122"/>
      <c r="Q1063" s="74"/>
      <c r="R1063" s="74"/>
      <c r="S1063" s="74"/>
      <c r="T1063" s="74"/>
      <c r="AI1063" s="259"/>
      <c r="AO1063" s="74"/>
    </row>
    <row r="1064" s="72" customFormat="1" customHeight="1" spans="6:41">
      <c r="F1064" s="74"/>
      <c r="G1064" s="267" t="str">
        <f t="shared" si="22"/>
        <v/>
      </c>
      <c r="H1064" s="74"/>
      <c r="I1064" s="74"/>
      <c r="J1064" s="74"/>
      <c r="K1064" s="74"/>
      <c r="L1064" s="74"/>
      <c r="P1064" s="122"/>
      <c r="Q1064" s="74"/>
      <c r="R1064" s="74"/>
      <c r="S1064" s="74"/>
      <c r="T1064" s="74"/>
      <c r="AI1064" s="259"/>
      <c r="AO1064" s="74"/>
    </row>
    <row r="1065" s="72" customFormat="1" customHeight="1" spans="6:41">
      <c r="F1065" s="74"/>
      <c r="G1065" s="267" t="str">
        <f t="shared" si="22"/>
        <v/>
      </c>
      <c r="H1065" s="74"/>
      <c r="I1065" s="74"/>
      <c r="J1065" s="74"/>
      <c r="K1065" s="74"/>
      <c r="L1065" s="74"/>
      <c r="P1065" s="122"/>
      <c r="Q1065" s="74"/>
      <c r="R1065" s="74"/>
      <c r="S1065" s="74"/>
      <c r="T1065" s="74"/>
      <c r="AI1065" s="259"/>
      <c r="AO1065" s="74"/>
    </row>
    <row r="1066" s="72" customFormat="1" customHeight="1" spans="6:41">
      <c r="F1066" s="74"/>
      <c r="G1066" s="267" t="str">
        <f t="shared" si="22"/>
        <v/>
      </c>
      <c r="H1066" s="74"/>
      <c r="I1066" s="74"/>
      <c r="J1066" s="74"/>
      <c r="K1066" s="74"/>
      <c r="L1066" s="74"/>
      <c r="P1066" s="122"/>
      <c r="Q1066" s="74"/>
      <c r="R1066" s="74"/>
      <c r="S1066" s="74"/>
      <c r="T1066" s="74"/>
      <c r="AI1066" s="259"/>
      <c r="AO1066" s="74"/>
    </row>
    <row r="1067" s="72" customFormat="1" customHeight="1" spans="6:41">
      <c r="F1067" s="74"/>
      <c r="G1067" s="267" t="str">
        <f t="shared" si="22"/>
        <v/>
      </c>
      <c r="H1067" s="74"/>
      <c r="I1067" s="74"/>
      <c r="J1067" s="74"/>
      <c r="K1067" s="74"/>
      <c r="L1067" s="74"/>
      <c r="P1067" s="122"/>
      <c r="Q1067" s="74"/>
      <c r="R1067" s="74"/>
      <c r="S1067" s="74"/>
      <c r="T1067" s="74"/>
      <c r="AI1067" s="259"/>
      <c r="AO1067" s="74"/>
    </row>
    <row r="1068" s="72" customFormat="1" customHeight="1" spans="6:41">
      <c r="F1068" s="74"/>
      <c r="G1068" s="267" t="str">
        <f t="shared" si="22"/>
        <v/>
      </c>
      <c r="H1068" s="74"/>
      <c r="I1068" s="74"/>
      <c r="J1068" s="74"/>
      <c r="K1068" s="74"/>
      <c r="L1068" s="74"/>
      <c r="P1068" s="122"/>
      <c r="Q1068" s="74"/>
      <c r="R1068" s="74"/>
      <c r="S1068" s="74"/>
      <c r="T1068" s="74"/>
      <c r="AI1068" s="259"/>
      <c r="AO1068" s="74"/>
    </row>
    <row r="1069" s="72" customFormat="1" customHeight="1" spans="6:41">
      <c r="F1069" s="74"/>
      <c r="G1069" s="267" t="str">
        <f t="shared" si="22"/>
        <v/>
      </c>
      <c r="H1069" s="74"/>
      <c r="I1069" s="74"/>
      <c r="J1069" s="74"/>
      <c r="K1069" s="74"/>
      <c r="L1069" s="74"/>
      <c r="P1069" s="122"/>
      <c r="Q1069" s="74"/>
      <c r="R1069" s="74"/>
      <c r="S1069" s="74"/>
      <c r="T1069" s="74"/>
      <c r="AI1069" s="259"/>
      <c r="AO1069" s="74"/>
    </row>
    <row r="1070" s="72" customFormat="1" customHeight="1" spans="6:41">
      <c r="F1070" s="74"/>
      <c r="G1070" s="267" t="str">
        <f t="shared" si="22"/>
        <v/>
      </c>
      <c r="H1070" s="74"/>
      <c r="I1070" s="74"/>
      <c r="J1070" s="74"/>
      <c r="K1070" s="74"/>
      <c r="L1070" s="74"/>
      <c r="P1070" s="122"/>
      <c r="Q1070" s="74"/>
      <c r="R1070" s="74"/>
      <c r="S1070" s="74"/>
      <c r="T1070" s="74"/>
      <c r="AI1070" s="259"/>
      <c r="AO1070" s="74"/>
    </row>
    <row r="1071" s="72" customFormat="1" customHeight="1" spans="6:41">
      <c r="F1071" s="74"/>
      <c r="G1071" s="267" t="str">
        <f t="shared" si="22"/>
        <v/>
      </c>
      <c r="H1071" s="74"/>
      <c r="I1071" s="74"/>
      <c r="J1071" s="74"/>
      <c r="K1071" s="74"/>
      <c r="L1071" s="74"/>
      <c r="P1071" s="122"/>
      <c r="Q1071" s="74"/>
      <c r="R1071" s="74"/>
      <c r="S1071" s="74"/>
      <c r="T1071" s="74"/>
      <c r="AI1071" s="259"/>
      <c r="AO1071" s="74"/>
    </row>
    <row r="1072" s="72" customFormat="1" customHeight="1" spans="6:41">
      <c r="F1072" s="74"/>
      <c r="G1072" s="267" t="str">
        <f t="shared" si="22"/>
        <v/>
      </c>
      <c r="H1072" s="74"/>
      <c r="I1072" s="74"/>
      <c r="J1072" s="74"/>
      <c r="K1072" s="74"/>
      <c r="L1072" s="74"/>
      <c r="P1072" s="122"/>
      <c r="Q1072" s="74"/>
      <c r="R1072" s="74"/>
      <c r="S1072" s="74"/>
      <c r="T1072" s="74"/>
      <c r="AI1072" s="259"/>
      <c r="AO1072" s="74"/>
    </row>
    <row r="1073" s="72" customFormat="1" customHeight="1" spans="6:41">
      <c r="F1073" s="74"/>
      <c r="G1073" s="267" t="str">
        <f t="shared" si="22"/>
        <v/>
      </c>
      <c r="H1073" s="74"/>
      <c r="I1073" s="74"/>
      <c r="J1073" s="74"/>
      <c r="K1073" s="74"/>
      <c r="L1073" s="74"/>
      <c r="P1073" s="122"/>
      <c r="Q1073" s="74"/>
      <c r="R1073" s="74"/>
      <c r="S1073" s="74"/>
      <c r="T1073" s="74"/>
      <c r="AI1073" s="259"/>
      <c r="AO1073" s="74"/>
    </row>
    <row r="1074" s="72" customFormat="1" customHeight="1" spans="6:41">
      <c r="F1074" s="74"/>
      <c r="G1074" s="267" t="str">
        <f t="shared" si="22"/>
        <v/>
      </c>
      <c r="H1074" s="74"/>
      <c r="I1074" s="74"/>
      <c r="J1074" s="74"/>
      <c r="K1074" s="74"/>
      <c r="L1074" s="74"/>
      <c r="P1074" s="122"/>
      <c r="Q1074" s="74"/>
      <c r="R1074" s="74"/>
      <c r="S1074" s="74"/>
      <c r="T1074" s="74"/>
      <c r="AI1074" s="259"/>
      <c r="AO1074" s="74"/>
    </row>
    <row r="1075" s="72" customFormat="1" customHeight="1" spans="6:41">
      <c r="F1075" s="74"/>
      <c r="G1075" s="267" t="str">
        <f t="shared" si="22"/>
        <v/>
      </c>
      <c r="H1075" s="74"/>
      <c r="I1075" s="74"/>
      <c r="J1075" s="74"/>
      <c r="K1075" s="74"/>
      <c r="L1075" s="74"/>
      <c r="P1075" s="122"/>
      <c r="Q1075" s="74"/>
      <c r="R1075" s="74"/>
      <c r="S1075" s="74"/>
      <c r="T1075" s="74"/>
      <c r="AI1075" s="259"/>
      <c r="AO1075" s="74"/>
    </row>
    <row r="1076" s="72" customFormat="1" customHeight="1" spans="6:41">
      <c r="F1076" s="74"/>
      <c r="G1076" s="267" t="str">
        <f t="shared" si="22"/>
        <v/>
      </c>
      <c r="H1076" s="74"/>
      <c r="I1076" s="74"/>
      <c r="J1076" s="74"/>
      <c r="K1076" s="74"/>
      <c r="L1076" s="74"/>
      <c r="P1076" s="122"/>
      <c r="Q1076" s="74"/>
      <c r="R1076" s="74"/>
      <c r="S1076" s="74"/>
      <c r="T1076" s="74"/>
      <c r="AI1076" s="259"/>
      <c r="AO1076" s="74"/>
    </row>
    <row r="1077" s="72" customFormat="1" customHeight="1" spans="6:41">
      <c r="F1077" s="74"/>
      <c r="G1077" s="267" t="str">
        <f t="shared" si="22"/>
        <v/>
      </c>
      <c r="H1077" s="74"/>
      <c r="I1077" s="74"/>
      <c r="J1077" s="74"/>
      <c r="K1077" s="74"/>
      <c r="L1077" s="74"/>
      <c r="P1077" s="122"/>
      <c r="Q1077" s="74"/>
      <c r="R1077" s="74"/>
      <c r="S1077" s="74"/>
      <c r="T1077" s="74"/>
      <c r="AI1077" s="259"/>
      <c r="AO1077" s="74"/>
    </row>
    <row r="1078" s="72" customFormat="1" customHeight="1" spans="6:41">
      <c r="F1078" s="74"/>
      <c r="G1078" s="267" t="str">
        <f t="shared" si="22"/>
        <v/>
      </c>
      <c r="H1078" s="74"/>
      <c r="I1078" s="74"/>
      <c r="J1078" s="74"/>
      <c r="K1078" s="74"/>
      <c r="L1078" s="74"/>
      <c r="P1078" s="122"/>
      <c r="Q1078" s="74"/>
      <c r="R1078" s="74"/>
      <c r="S1078" s="74"/>
      <c r="T1078" s="74"/>
      <c r="AI1078" s="259"/>
      <c r="AO1078" s="74"/>
    </row>
    <row r="1079" s="72" customFormat="1" customHeight="1" spans="6:41">
      <c r="F1079" s="74"/>
      <c r="G1079" s="267" t="str">
        <f t="shared" si="22"/>
        <v/>
      </c>
      <c r="H1079" s="74"/>
      <c r="I1079" s="74"/>
      <c r="J1079" s="74"/>
      <c r="K1079" s="74"/>
      <c r="L1079" s="74"/>
      <c r="P1079" s="122"/>
      <c r="Q1079" s="74"/>
      <c r="R1079" s="74"/>
      <c r="S1079" s="74"/>
      <c r="T1079" s="74"/>
      <c r="AI1079" s="259"/>
      <c r="AO1079" s="74"/>
    </row>
    <row r="1080" s="72" customFormat="1" customHeight="1" spans="6:41">
      <c r="F1080" s="74"/>
      <c r="G1080" s="267" t="str">
        <f t="shared" si="22"/>
        <v/>
      </c>
      <c r="H1080" s="74"/>
      <c r="I1080" s="74"/>
      <c r="J1080" s="74"/>
      <c r="K1080" s="74"/>
      <c r="L1080" s="74"/>
      <c r="P1080" s="122"/>
      <c r="Q1080" s="74"/>
      <c r="R1080" s="74"/>
      <c r="S1080" s="74"/>
      <c r="T1080" s="74"/>
      <c r="AI1080" s="259"/>
      <c r="AO1080" s="74"/>
    </row>
    <row r="1081" s="72" customFormat="1" customHeight="1" spans="6:41">
      <c r="F1081" s="74"/>
      <c r="G1081" s="267" t="str">
        <f t="shared" si="22"/>
        <v/>
      </c>
      <c r="H1081" s="74"/>
      <c r="I1081" s="74"/>
      <c r="J1081" s="74"/>
      <c r="K1081" s="74"/>
      <c r="L1081" s="74"/>
      <c r="P1081" s="122"/>
      <c r="Q1081" s="74"/>
      <c r="R1081" s="74"/>
      <c r="S1081" s="74"/>
      <c r="T1081" s="74"/>
      <c r="AI1081" s="259"/>
      <c r="AO1081" s="74"/>
    </row>
    <row r="1082" s="72" customFormat="1" customHeight="1" spans="6:41">
      <c r="F1082" s="74"/>
      <c r="G1082" s="267" t="str">
        <f t="shared" si="22"/>
        <v/>
      </c>
      <c r="H1082" s="74"/>
      <c r="I1082" s="74"/>
      <c r="J1082" s="74"/>
      <c r="K1082" s="74"/>
      <c r="L1082" s="74"/>
      <c r="P1082" s="122"/>
      <c r="Q1082" s="74"/>
      <c r="R1082" s="74"/>
      <c r="S1082" s="74"/>
      <c r="T1082" s="74"/>
      <c r="AI1082" s="259"/>
      <c r="AO1082" s="74"/>
    </row>
    <row r="1083" s="72" customFormat="1" customHeight="1" spans="6:41">
      <c r="F1083" s="74"/>
      <c r="G1083" s="267" t="str">
        <f t="shared" si="22"/>
        <v/>
      </c>
      <c r="H1083" s="74"/>
      <c r="I1083" s="74"/>
      <c r="J1083" s="74"/>
      <c r="K1083" s="74"/>
      <c r="L1083" s="74"/>
      <c r="P1083" s="122"/>
      <c r="Q1083" s="74"/>
      <c r="R1083" s="74"/>
      <c r="S1083" s="74"/>
      <c r="T1083" s="74"/>
      <c r="AI1083" s="259"/>
      <c r="AO1083" s="74"/>
    </row>
    <row r="1084" s="72" customFormat="1" customHeight="1" spans="6:41">
      <c r="F1084" s="74"/>
      <c r="G1084" s="267" t="str">
        <f t="shared" si="22"/>
        <v/>
      </c>
      <c r="H1084" s="74"/>
      <c r="I1084" s="74"/>
      <c r="J1084" s="74"/>
      <c r="K1084" s="74"/>
      <c r="L1084" s="74"/>
      <c r="P1084" s="122"/>
      <c r="Q1084" s="74"/>
      <c r="R1084" s="74"/>
      <c r="S1084" s="74"/>
      <c r="T1084" s="74"/>
      <c r="AI1084" s="259"/>
      <c r="AO1084" s="74"/>
    </row>
    <row r="1085" s="72" customFormat="1" customHeight="1" spans="6:41">
      <c r="F1085" s="74"/>
      <c r="G1085" s="267" t="str">
        <f t="shared" si="22"/>
        <v/>
      </c>
      <c r="H1085" s="74"/>
      <c r="I1085" s="74"/>
      <c r="J1085" s="74"/>
      <c r="K1085" s="74"/>
      <c r="L1085" s="74"/>
      <c r="P1085" s="122"/>
      <c r="Q1085" s="74"/>
      <c r="R1085" s="74"/>
      <c r="S1085" s="74"/>
      <c r="T1085" s="74"/>
      <c r="AI1085" s="259"/>
      <c r="AO1085" s="74"/>
    </row>
    <row r="1086" s="72" customFormat="1" customHeight="1" spans="6:41">
      <c r="F1086" s="74"/>
      <c r="G1086" s="267" t="str">
        <f t="shared" si="22"/>
        <v/>
      </c>
      <c r="H1086" s="74"/>
      <c r="I1086" s="74"/>
      <c r="J1086" s="74"/>
      <c r="K1086" s="74"/>
      <c r="L1086" s="74"/>
      <c r="P1086" s="122"/>
      <c r="Q1086" s="74"/>
      <c r="R1086" s="74"/>
      <c r="S1086" s="74"/>
      <c r="T1086" s="74"/>
      <c r="AI1086" s="259"/>
      <c r="AO1086" s="74"/>
    </row>
    <row r="1087" s="72" customFormat="1" customHeight="1" spans="6:41">
      <c r="F1087" s="74"/>
      <c r="G1087" s="267" t="str">
        <f t="shared" si="22"/>
        <v/>
      </c>
      <c r="H1087" s="74"/>
      <c r="I1087" s="74"/>
      <c r="J1087" s="74"/>
      <c r="K1087" s="74"/>
      <c r="L1087" s="74"/>
      <c r="P1087" s="122"/>
      <c r="Q1087" s="74"/>
      <c r="R1087" s="74"/>
      <c r="S1087" s="74"/>
      <c r="T1087" s="74"/>
      <c r="AI1087" s="259"/>
      <c r="AO1087" s="74"/>
    </row>
    <row r="1088" s="72" customFormat="1" customHeight="1" spans="6:41">
      <c r="F1088" s="74"/>
      <c r="G1088" s="267" t="str">
        <f t="shared" si="22"/>
        <v/>
      </c>
      <c r="H1088" s="74"/>
      <c r="I1088" s="74"/>
      <c r="J1088" s="74"/>
      <c r="K1088" s="74"/>
      <c r="L1088" s="74"/>
      <c r="P1088" s="122"/>
      <c r="Q1088" s="74"/>
      <c r="R1088" s="74"/>
      <c r="S1088" s="74"/>
      <c r="T1088" s="74"/>
      <c r="AI1088" s="259"/>
      <c r="AO1088" s="74"/>
    </row>
    <row r="1089" s="72" customFormat="1" customHeight="1" spans="6:41">
      <c r="F1089" s="74"/>
      <c r="G1089" s="267" t="str">
        <f t="shared" si="22"/>
        <v/>
      </c>
      <c r="H1089" s="74"/>
      <c r="I1089" s="74"/>
      <c r="J1089" s="74"/>
      <c r="K1089" s="74"/>
      <c r="L1089" s="74"/>
      <c r="P1089" s="122"/>
      <c r="Q1089" s="74"/>
      <c r="R1089" s="74"/>
      <c r="S1089" s="74"/>
      <c r="T1089" s="74"/>
      <c r="AI1089" s="259"/>
      <c r="AO1089" s="74"/>
    </row>
    <row r="1090" s="72" customFormat="1" customHeight="1" spans="6:41">
      <c r="F1090" s="74"/>
      <c r="G1090" s="267" t="str">
        <f t="shared" ref="G1090:G1153" si="23">IF(H1090="","",IF(H1090=I1090,H1090,_xlfn.CONCAT(H1090,"-",I1090)))</f>
        <v/>
      </c>
      <c r="H1090" s="74"/>
      <c r="I1090" s="74"/>
      <c r="J1090" s="74"/>
      <c r="K1090" s="74"/>
      <c r="L1090" s="74"/>
      <c r="P1090" s="122"/>
      <c r="Q1090" s="74"/>
      <c r="R1090" s="74"/>
      <c r="S1090" s="74"/>
      <c r="T1090" s="74"/>
      <c r="AI1090" s="259"/>
      <c r="AO1090" s="74"/>
    </row>
    <row r="1091" s="72" customFormat="1" customHeight="1" spans="6:41">
      <c r="F1091" s="74"/>
      <c r="G1091" s="267" t="str">
        <f t="shared" si="23"/>
        <v/>
      </c>
      <c r="H1091" s="74"/>
      <c r="I1091" s="74"/>
      <c r="J1091" s="74"/>
      <c r="K1091" s="74"/>
      <c r="L1091" s="74"/>
      <c r="P1091" s="122"/>
      <c r="Q1091" s="74"/>
      <c r="R1091" s="74"/>
      <c r="S1091" s="74"/>
      <c r="T1091" s="74"/>
      <c r="AI1091" s="259"/>
      <c r="AO1091" s="74"/>
    </row>
    <row r="1092" s="72" customFormat="1" customHeight="1" spans="6:41">
      <c r="F1092" s="74"/>
      <c r="G1092" s="267" t="str">
        <f t="shared" si="23"/>
        <v/>
      </c>
      <c r="H1092" s="74"/>
      <c r="I1092" s="74"/>
      <c r="J1092" s="74"/>
      <c r="K1092" s="74"/>
      <c r="L1092" s="74"/>
      <c r="P1092" s="122"/>
      <c r="Q1092" s="74"/>
      <c r="R1092" s="74"/>
      <c r="S1092" s="74"/>
      <c r="T1092" s="74"/>
      <c r="AI1092" s="259"/>
      <c r="AO1092" s="74"/>
    </row>
    <row r="1093" s="72" customFormat="1" customHeight="1" spans="6:41">
      <c r="F1093" s="74"/>
      <c r="G1093" s="267" t="str">
        <f t="shared" si="23"/>
        <v/>
      </c>
      <c r="H1093" s="74"/>
      <c r="I1093" s="74"/>
      <c r="J1093" s="74"/>
      <c r="K1093" s="74"/>
      <c r="L1093" s="74"/>
      <c r="P1093" s="122"/>
      <c r="Q1093" s="74"/>
      <c r="R1093" s="74"/>
      <c r="S1093" s="74"/>
      <c r="T1093" s="74"/>
      <c r="AI1093" s="259"/>
      <c r="AO1093" s="74"/>
    </row>
    <row r="1094" s="72" customFormat="1" customHeight="1" spans="6:41">
      <c r="F1094" s="74"/>
      <c r="G1094" s="267" t="str">
        <f t="shared" si="23"/>
        <v/>
      </c>
      <c r="H1094" s="74"/>
      <c r="I1094" s="74"/>
      <c r="J1094" s="74"/>
      <c r="K1094" s="74"/>
      <c r="L1094" s="74"/>
      <c r="P1094" s="122"/>
      <c r="Q1094" s="74"/>
      <c r="R1094" s="74"/>
      <c r="S1094" s="74"/>
      <c r="T1094" s="74"/>
      <c r="AI1094" s="259"/>
      <c r="AO1094" s="74"/>
    </row>
    <row r="1095" s="72" customFormat="1" customHeight="1" spans="6:41">
      <c r="F1095" s="74"/>
      <c r="G1095" s="267" t="str">
        <f t="shared" si="23"/>
        <v/>
      </c>
      <c r="H1095" s="74"/>
      <c r="I1095" s="74"/>
      <c r="J1095" s="74"/>
      <c r="K1095" s="74"/>
      <c r="L1095" s="74"/>
      <c r="P1095" s="122"/>
      <c r="Q1095" s="74"/>
      <c r="R1095" s="74"/>
      <c r="S1095" s="74"/>
      <c r="T1095" s="74"/>
      <c r="AI1095" s="259"/>
      <c r="AO1095" s="74"/>
    </row>
    <row r="1096" s="72" customFormat="1" customHeight="1" spans="6:41">
      <c r="F1096" s="74"/>
      <c r="G1096" s="267" t="str">
        <f t="shared" si="23"/>
        <v/>
      </c>
      <c r="H1096" s="74"/>
      <c r="I1096" s="74"/>
      <c r="J1096" s="74"/>
      <c r="K1096" s="74"/>
      <c r="L1096" s="74"/>
      <c r="P1096" s="122"/>
      <c r="Q1096" s="74"/>
      <c r="R1096" s="74"/>
      <c r="S1096" s="74"/>
      <c r="T1096" s="74"/>
      <c r="AI1096" s="259"/>
      <c r="AO1096" s="74"/>
    </row>
    <row r="1097" s="72" customFormat="1" customHeight="1" spans="6:41">
      <c r="F1097" s="74"/>
      <c r="G1097" s="267" t="str">
        <f t="shared" si="23"/>
        <v/>
      </c>
      <c r="H1097" s="74"/>
      <c r="I1097" s="74"/>
      <c r="J1097" s="74"/>
      <c r="K1097" s="74"/>
      <c r="L1097" s="74"/>
      <c r="P1097" s="122"/>
      <c r="Q1097" s="74"/>
      <c r="R1097" s="74"/>
      <c r="S1097" s="74"/>
      <c r="T1097" s="74"/>
      <c r="AI1097" s="259"/>
      <c r="AO1097" s="74"/>
    </row>
    <row r="1098" s="72" customFormat="1" customHeight="1" spans="6:41">
      <c r="F1098" s="74"/>
      <c r="G1098" s="267" t="str">
        <f t="shared" si="23"/>
        <v/>
      </c>
      <c r="H1098" s="74"/>
      <c r="I1098" s="74"/>
      <c r="J1098" s="74"/>
      <c r="K1098" s="74"/>
      <c r="L1098" s="74"/>
      <c r="P1098" s="122"/>
      <c r="Q1098" s="74"/>
      <c r="R1098" s="74"/>
      <c r="S1098" s="74"/>
      <c r="T1098" s="74"/>
      <c r="AI1098" s="259"/>
      <c r="AO1098" s="74"/>
    </row>
    <row r="1099" s="72" customFormat="1" customHeight="1" spans="6:41">
      <c r="F1099" s="74"/>
      <c r="G1099" s="267" t="str">
        <f t="shared" si="23"/>
        <v/>
      </c>
      <c r="H1099" s="74"/>
      <c r="I1099" s="74"/>
      <c r="J1099" s="74"/>
      <c r="K1099" s="74"/>
      <c r="L1099" s="74"/>
      <c r="P1099" s="122"/>
      <c r="Q1099" s="74"/>
      <c r="R1099" s="74"/>
      <c r="S1099" s="74"/>
      <c r="T1099" s="74"/>
      <c r="AI1099" s="259"/>
      <c r="AO1099" s="74"/>
    </row>
    <row r="1100" s="72" customFormat="1" customHeight="1" spans="6:41">
      <c r="F1100" s="74"/>
      <c r="G1100" s="267" t="str">
        <f t="shared" si="23"/>
        <v/>
      </c>
      <c r="H1100" s="74"/>
      <c r="I1100" s="74"/>
      <c r="J1100" s="74"/>
      <c r="K1100" s="74"/>
      <c r="L1100" s="74"/>
      <c r="P1100" s="122"/>
      <c r="Q1100" s="74"/>
      <c r="R1100" s="74"/>
      <c r="S1100" s="74"/>
      <c r="T1100" s="74"/>
      <c r="AI1100" s="259"/>
      <c r="AO1100" s="74"/>
    </row>
    <row r="1101" s="72" customFormat="1" customHeight="1" spans="6:41">
      <c r="F1101" s="74"/>
      <c r="G1101" s="267" t="str">
        <f t="shared" si="23"/>
        <v/>
      </c>
      <c r="H1101" s="74"/>
      <c r="I1101" s="74"/>
      <c r="J1101" s="74"/>
      <c r="K1101" s="74"/>
      <c r="L1101" s="74"/>
      <c r="P1101" s="122"/>
      <c r="Q1101" s="74"/>
      <c r="R1101" s="74"/>
      <c r="S1101" s="74"/>
      <c r="T1101" s="74"/>
      <c r="AI1101" s="259"/>
      <c r="AO1101" s="74"/>
    </row>
    <row r="1102" s="72" customFormat="1" customHeight="1" spans="6:41">
      <c r="F1102" s="74"/>
      <c r="G1102" s="267" t="str">
        <f t="shared" si="23"/>
        <v/>
      </c>
      <c r="H1102" s="74"/>
      <c r="I1102" s="74"/>
      <c r="J1102" s="74"/>
      <c r="K1102" s="74"/>
      <c r="L1102" s="74"/>
      <c r="P1102" s="122"/>
      <c r="Q1102" s="74"/>
      <c r="R1102" s="74"/>
      <c r="S1102" s="74"/>
      <c r="T1102" s="74"/>
      <c r="AI1102" s="259"/>
      <c r="AO1102" s="74"/>
    </row>
    <row r="1103" s="72" customFormat="1" customHeight="1" spans="6:41">
      <c r="F1103" s="74"/>
      <c r="G1103" s="267" t="str">
        <f t="shared" si="23"/>
        <v/>
      </c>
      <c r="H1103" s="74"/>
      <c r="I1103" s="74"/>
      <c r="J1103" s="74"/>
      <c r="K1103" s="74"/>
      <c r="L1103" s="74"/>
      <c r="P1103" s="122"/>
      <c r="Q1103" s="74"/>
      <c r="R1103" s="74"/>
      <c r="S1103" s="74"/>
      <c r="T1103" s="74"/>
      <c r="AI1103" s="259"/>
      <c r="AO1103" s="74"/>
    </row>
    <row r="1104" s="72" customFormat="1" customHeight="1" spans="6:41">
      <c r="F1104" s="74"/>
      <c r="G1104" s="267" t="str">
        <f t="shared" si="23"/>
        <v/>
      </c>
      <c r="H1104" s="74"/>
      <c r="I1104" s="74"/>
      <c r="J1104" s="74"/>
      <c r="K1104" s="74"/>
      <c r="L1104" s="74"/>
      <c r="P1104" s="122"/>
      <c r="Q1104" s="74"/>
      <c r="R1104" s="74"/>
      <c r="S1104" s="74"/>
      <c r="T1104" s="74"/>
      <c r="AI1104" s="259"/>
      <c r="AO1104" s="74"/>
    </row>
    <row r="1105" s="72" customFormat="1" customHeight="1" spans="6:41">
      <c r="F1105" s="74"/>
      <c r="G1105" s="267" t="str">
        <f t="shared" si="23"/>
        <v/>
      </c>
      <c r="H1105" s="74"/>
      <c r="I1105" s="74"/>
      <c r="J1105" s="74"/>
      <c r="K1105" s="74"/>
      <c r="L1105" s="74"/>
      <c r="P1105" s="122"/>
      <c r="Q1105" s="74"/>
      <c r="R1105" s="74"/>
      <c r="S1105" s="74"/>
      <c r="T1105" s="74"/>
      <c r="AI1105" s="259"/>
      <c r="AO1105" s="74"/>
    </row>
    <row r="1106" s="72" customFormat="1" customHeight="1" spans="6:41">
      <c r="F1106" s="74"/>
      <c r="G1106" s="267" t="str">
        <f t="shared" si="23"/>
        <v/>
      </c>
      <c r="H1106" s="74"/>
      <c r="I1106" s="74"/>
      <c r="J1106" s="74"/>
      <c r="K1106" s="74"/>
      <c r="L1106" s="74"/>
      <c r="P1106" s="122"/>
      <c r="Q1106" s="74"/>
      <c r="R1106" s="74"/>
      <c r="S1106" s="74"/>
      <c r="T1106" s="74"/>
      <c r="AI1106" s="259"/>
      <c r="AO1106" s="74"/>
    </row>
    <row r="1107" s="72" customFormat="1" customHeight="1" spans="6:41">
      <c r="F1107" s="74"/>
      <c r="G1107" s="267" t="str">
        <f t="shared" si="23"/>
        <v/>
      </c>
      <c r="H1107" s="74"/>
      <c r="I1107" s="74"/>
      <c r="J1107" s="74"/>
      <c r="K1107" s="74"/>
      <c r="L1107" s="74"/>
      <c r="P1107" s="122"/>
      <c r="Q1107" s="74"/>
      <c r="R1107" s="74"/>
      <c r="S1107" s="74"/>
      <c r="T1107" s="74"/>
      <c r="AI1107" s="259"/>
      <c r="AO1107" s="74"/>
    </row>
    <row r="1108" s="72" customFormat="1" customHeight="1" spans="6:41">
      <c r="F1108" s="74"/>
      <c r="G1108" s="267" t="str">
        <f t="shared" si="23"/>
        <v/>
      </c>
      <c r="H1108" s="74"/>
      <c r="I1108" s="74"/>
      <c r="J1108" s="74"/>
      <c r="K1108" s="74"/>
      <c r="L1108" s="74"/>
      <c r="P1108" s="122"/>
      <c r="Q1108" s="74"/>
      <c r="R1108" s="74"/>
      <c r="S1108" s="74"/>
      <c r="T1108" s="74"/>
      <c r="AI1108" s="259"/>
      <c r="AO1108" s="74"/>
    </row>
    <row r="1109" s="72" customFormat="1" customHeight="1" spans="6:41">
      <c r="F1109" s="74"/>
      <c r="G1109" s="267" t="str">
        <f t="shared" si="23"/>
        <v/>
      </c>
      <c r="H1109" s="74"/>
      <c r="I1109" s="74"/>
      <c r="J1109" s="74"/>
      <c r="K1109" s="74"/>
      <c r="L1109" s="74"/>
      <c r="P1109" s="122"/>
      <c r="Q1109" s="74"/>
      <c r="R1109" s="74"/>
      <c r="S1109" s="74"/>
      <c r="T1109" s="74"/>
      <c r="AI1109" s="259"/>
      <c r="AO1109" s="74"/>
    </row>
    <row r="1110" s="72" customFormat="1" customHeight="1" spans="6:41">
      <c r="F1110" s="74"/>
      <c r="G1110" s="267" t="str">
        <f t="shared" si="23"/>
        <v/>
      </c>
      <c r="H1110" s="74"/>
      <c r="I1110" s="74"/>
      <c r="J1110" s="74"/>
      <c r="K1110" s="74"/>
      <c r="L1110" s="74"/>
      <c r="P1110" s="122"/>
      <c r="Q1110" s="74"/>
      <c r="R1110" s="74"/>
      <c r="S1110" s="74"/>
      <c r="T1110" s="74"/>
      <c r="AI1110" s="259"/>
      <c r="AO1110" s="74"/>
    </row>
    <row r="1111" s="72" customFormat="1" customHeight="1" spans="6:41">
      <c r="F1111" s="74"/>
      <c r="G1111" s="267" t="str">
        <f t="shared" si="23"/>
        <v/>
      </c>
      <c r="H1111" s="74"/>
      <c r="I1111" s="74"/>
      <c r="J1111" s="74"/>
      <c r="K1111" s="74"/>
      <c r="L1111" s="74"/>
      <c r="P1111" s="122"/>
      <c r="Q1111" s="74"/>
      <c r="R1111" s="74"/>
      <c r="S1111" s="74"/>
      <c r="T1111" s="74"/>
      <c r="AI1111" s="259"/>
      <c r="AO1111" s="74"/>
    </row>
    <row r="1112" s="72" customFormat="1" customHeight="1" spans="6:41">
      <c r="F1112" s="74"/>
      <c r="G1112" s="267" t="str">
        <f t="shared" si="23"/>
        <v/>
      </c>
      <c r="H1112" s="74"/>
      <c r="I1112" s="74"/>
      <c r="J1112" s="74"/>
      <c r="K1112" s="74"/>
      <c r="L1112" s="74"/>
      <c r="P1112" s="122"/>
      <c r="Q1112" s="74"/>
      <c r="R1112" s="74"/>
      <c r="S1112" s="74"/>
      <c r="T1112" s="74"/>
      <c r="AI1112" s="259"/>
      <c r="AO1112" s="74"/>
    </row>
    <row r="1113" s="72" customFormat="1" customHeight="1" spans="6:41">
      <c r="F1113" s="74"/>
      <c r="G1113" s="267" t="str">
        <f t="shared" si="23"/>
        <v/>
      </c>
      <c r="H1113" s="74"/>
      <c r="I1113" s="74"/>
      <c r="J1113" s="74"/>
      <c r="K1113" s="74"/>
      <c r="L1113" s="74"/>
      <c r="P1113" s="122"/>
      <c r="Q1113" s="74"/>
      <c r="R1113" s="74"/>
      <c r="S1113" s="74"/>
      <c r="T1113" s="74"/>
      <c r="AI1113" s="259"/>
      <c r="AO1113" s="74"/>
    </row>
    <row r="1114" s="72" customFormat="1" customHeight="1" spans="6:41">
      <c r="F1114" s="74"/>
      <c r="G1114" s="267" t="str">
        <f t="shared" si="23"/>
        <v/>
      </c>
      <c r="H1114" s="74"/>
      <c r="I1114" s="74"/>
      <c r="J1114" s="74"/>
      <c r="K1114" s="74"/>
      <c r="L1114" s="74"/>
      <c r="P1114" s="122"/>
      <c r="Q1114" s="74"/>
      <c r="R1114" s="74"/>
      <c r="S1114" s="74"/>
      <c r="T1114" s="74"/>
      <c r="AI1114" s="259"/>
      <c r="AO1114" s="74"/>
    </row>
    <row r="1115" s="72" customFormat="1" customHeight="1" spans="6:41">
      <c r="F1115" s="74"/>
      <c r="G1115" s="267" t="str">
        <f t="shared" si="23"/>
        <v/>
      </c>
      <c r="H1115" s="74"/>
      <c r="I1115" s="74"/>
      <c r="J1115" s="74"/>
      <c r="K1115" s="74"/>
      <c r="L1115" s="74"/>
      <c r="P1115" s="122"/>
      <c r="Q1115" s="74"/>
      <c r="R1115" s="74"/>
      <c r="S1115" s="74"/>
      <c r="T1115" s="74"/>
      <c r="AI1115" s="259"/>
      <c r="AO1115" s="74"/>
    </row>
    <row r="1116" s="72" customFormat="1" customHeight="1" spans="6:41">
      <c r="F1116" s="74"/>
      <c r="G1116" s="267" t="str">
        <f t="shared" si="23"/>
        <v/>
      </c>
      <c r="H1116" s="74"/>
      <c r="I1116" s="74"/>
      <c r="J1116" s="74"/>
      <c r="K1116" s="74"/>
      <c r="L1116" s="74"/>
      <c r="P1116" s="122"/>
      <c r="Q1116" s="74"/>
      <c r="R1116" s="74"/>
      <c r="S1116" s="74"/>
      <c r="T1116" s="74"/>
      <c r="AI1116" s="259"/>
      <c r="AO1116" s="74"/>
    </row>
    <row r="1117" s="72" customFormat="1" customHeight="1" spans="6:41">
      <c r="F1117" s="74"/>
      <c r="G1117" s="267" t="str">
        <f t="shared" si="23"/>
        <v/>
      </c>
      <c r="H1117" s="74"/>
      <c r="I1117" s="74"/>
      <c r="J1117" s="74"/>
      <c r="K1117" s="74"/>
      <c r="L1117" s="74"/>
      <c r="P1117" s="122"/>
      <c r="Q1117" s="74"/>
      <c r="R1117" s="74"/>
      <c r="S1117" s="74"/>
      <c r="T1117" s="74"/>
      <c r="AI1117" s="259"/>
      <c r="AO1117" s="74"/>
    </row>
    <row r="1118" s="72" customFormat="1" customHeight="1" spans="6:41">
      <c r="F1118" s="74"/>
      <c r="G1118" s="267" t="str">
        <f t="shared" si="23"/>
        <v/>
      </c>
      <c r="H1118" s="74"/>
      <c r="I1118" s="74"/>
      <c r="J1118" s="74"/>
      <c r="K1118" s="74"/>
      <c r="L1118" s="74"/>
      <c r="P1118" s="122"/>
      <c r="Q1118" s="74"/>
      <c r="R1118" s="74"/>
      <c r="S1118" s="74"/>
      <c r="T1118" s="74"/>
      <c r="AI1118" s="259"/>
      <c r="AO1118" s="74"/>
    </row>
    <row r="1119" s="72" customFormat="1" customHeight="1" spans="6:41">
      <c r="F1119" s="74"/>
      <c r="G1119" s="267" t="str">
        <f t="shared" si="23"/>
        <v/>
      </c>
      <c r="H1119" s="74"/>
      <c r="I1119" s="74"/>
      <c r="J1119" s="74"/>
      <c r="K1119" s="74"/>
      <c r="L1119" s="74"/>
      <c r="P1119" s="122"/>
      <c r="Q1119" s="74"/>
      <c r="R1119" s="74"/>
      <c r="S1119" s="74"/>
      <c r="T1119" s="74"/>
      <c r="AI1119" s="259"/>
      <c r="AO1119" s="74"/>
    </row>
    <row r="1120" s="72" customFormat="1" customHeight="1" spans="6:41">
      <c r="F1120" s="74"/>
      <c r="G1120" s="267" t="str">
        <f t="shared" si="23"/>
        <v/>
      </c>
      <c r="H1120" s="74"/>
      <c r="I1120" s="74"/>
      <c r="J1120" s="74"/>
      <c r="K1120" s="74"/>
      <c r="L1120" s="74"/>
      <c r="P1120" s="122"/>
      <c r="Q1120" s="74"/>
      <c r="R1120" s="74"/>
      <c r="S1120" s="74"/>
      <c r="T1120" s="74"/>
      <c r="AI1120" s="259"/>
      <c r="AO1120" s="74"/>
    </row>
    <row r="1121" s="72" customFormat="1" customHeight="1" spans="6:41">
      <c r="F1121" s="74"/>
      <c r="G1121" s="267" t="str">
        <f t="shared" si="23"/>
        <v/>
      </c>
      <c r="H1121" s="74"/>
      <c r="I1121" s="74"/>
      <c r="J1121" s="74"/>
      <c r="K1121" s="74"/>
      <c r="L1121" s="74"/>
      <c r="P1121" s="122"/>
      <c r="Q1121" s="74"/>
      <c r="R1121" s="74"/>
      <c r="S1121" s="74"/>
      <c r="T1121" s="74"/>
      <c r="AI1121" s="259"/>
      <c r="AO1121" s="74"/>
    </row>
    <row r="1122" s="72" customFormat="1" customHeight="1" spans="6:41">
      <c r="F1122" s="74"/>
      <c r="G1122" s="267" t="str">
        <f t="shared" si="23"/>
        <v/>
      </c>
      <c r="H1122" s="74"/>
      <c r="I1122" s="74"/>
      <c r="J1122" s="74"/>
      <c r="K1122" s="74"/>
      <c r="L1122" s="74"/>
      <c r="P1122" s="122"/>
      <c r="Q1122" s="74"/>
      <c r="R1122" s="74"/>
      <c r="S1122" s="74"/>
      <c r="T1122" s="74"/>
      <c r="AI1122" s="259"/>
      <c r="AO1122" s="74"/>
    </row>
    <row r="1123" s="72" customFormat="1" customHeight="1" spans="6:41">
      <c r="F1123" s="74"/>
      <c r="G1123" s="267" t="str">
        <f t="shared" si="23"/>
        <v/>
      </c>
      <c r="H1123" s="74"/>
      <c r="I1123" s="74"/>
      <c r="J1123" s="74"/>
      <c r="K1123" s="74"/>
      <c r="L1123" s="74"/>
      <c r="P1123" s="122"/>
      <c r="Q1123" s="74"/>
      <c r="R1123" s="74"/>
      <c r="S1123" s="74"/>
      <c r="T1123" s="74"/>
      <c r="AI1123" s="259"/>
      <c r="AO1123" s="74"/>
    </row>
    <row r="1124" s="72" customFormat="1" customHeight="1" spans="6:41">
      <c r="F1124" s="74"/>
      <c r="G1124" s="267" t="str">
        <f t="shared" si="23"/>
        <v/>
      </c>
      <c r="H1124" s="74"/>
      <c r="I1124" s="74"/>
      <c r="J1124" s="74"/>
      <c r="K1124" s="74"/>
      <c r="L1124" s="74"/>
      <c r="P1124" s="122"/>
      <c r="Q1124" s="74"/>
      <c r="R1124" s="74"/>
      <c r="S1124" s="74"/>
      <c r="T1124" s="74"/>
      <c r="AI1124" s="259"/>
      <c r="AO1124" s="74"/>
    </row>
    <row r="1125" s="72" customFormat="1" customHeight="1" spans="6:41">
      <c r="F1125" s="74"/>
      <c r="G1125" s="267" t="str">
        <f t="shared" si="23"/>
        <v/>
      </c>
      <c r="H1125" s="74"/>
      <c r="I1125" s="74"/>
      <c r="J1125" s="74"/>
      <c r="K1125" s="74"/>
      <c r="L1125" s="74"/>
      <c r="P1125" s="122"/>
      <c r="Q1125" s="74"/>
      <c r="R1125" s="74"/>
      <c r="S1125" s="74"/>
      <c r="T1125" s="74"/>
      <c r="AI1125" s="259"/>
      <c r="AO1125" s="74"/>
    </row>
    <row r="1126" s="72" customFormat="1" customHeight="1" spans="6:41">
      <c r="F1126" s="74"/>
      <c r="G1126" s="267" t="str">
        <f t="shared" si="23"/>
        <v/>
      </c>
      <c r="H1126" s="74"/>
      <c r="I1126" s="74"/>
      <c r="J1126" s="74"/>
      <c r="K1126" s="74"/>
      <c r="L1126" s="74"/>
      <c r="P1126" s="122"/>
      <c r="Q1126" s="74"/>
      <c r="R1126" s="74"/>
      <c r="S1126" s="74"/>
      <c r="T1126" s="74"/>
      <c r="AI1126" s="259"/>
      <c r="AO1126" s="74"/>
    </row>
    <row r="1127" s="72" customFormat="1" customHeight="1" spans="6:41">
      <c r="F1127" s="74"/>
      <c r="G1127" s="267" t="str">
        <f t="shared" si="23"/>
        <v/>
      </c>
      <c r="H1127" s="74"/>
      <c r="I1127" s="74"/>
      <c r="J1127" s="74"/>
      <c r="K1127" s="74"/>
      <c r="L1127" s="74"/>
      <c r="P1127" s="122"/>
      <c r="Q1127" s="74"/>
      <c r="R1127" s="74"/>
      <c r="S1127" s="74"/>
      <c r="T1127" s="74"/>
      <c r="AI1127" s="259"/>
      <c r="AO1127" s="74"/>
    </row>
    <row r="1128" s="72" customFormat="1" customHeight="1" spans="6:41">
      <c r="F1128" s="74"/>
      <c r="G1128" s="267" t="str">
        <f t="shared" si="23"/>
        <v/>
      </c>
      <c r="H1128" s="74"/>
      <c r="I1128" s="74"/>
      <c r="J1128" s="74"/>
      <c r="K1128" s="74"/>
      <c r="L1128" s="74"/>
      <c r="P1128" s="122"/>
      <c r="Q1128" s="74"/>
      <c r="R1128" s="74"/>
      <c r="S1128" s="74"/>
      <c r="T1128" s="74"/>
      <c r="AI1128" s="259"/>
      <c r="AO1128" s="74"/>
    </row>
    <row r="1129" s="72" customFormat="1" customHeight="1" spans="6:41">
      <c r="F1129" s="74"/>
      <c r="G1129" s="267" t="str">
        <f t="shared" si="23"/>
        <v/>
      </c>
      <c r="H1129" s="74"/>
      <c r="I1129" s="74"/>
      <c r="J1129" s="74"/>
      <c r="K1129" s="74"/>
      <c r="L1129" s="74"/>
      <c r="P1129" s="122"/>
      <c r="Q1129" s="74"/>
      <c r="R1129" s="74"/>
      <c r="S1129" s="74"/>
      <c r="T1129" s="74"/>
      <c r="AI1129" s="259"/>
      <c r="AO1129" s="74"/>
    </row>
    <row r="1130" s="72" customFormat="1" customHeight="1" spans="6:41">
      <c r="F1130" s="74"/>
      <c r="G1130" s="267" t="str">
        <f t="shared" si="23"/>
        <v/>
      </c>
      <c r="H1130" s="74"/>
      <c r="I1130" s="74"/>
      <c r="J1130" s="74"/>
      <c r="K1130" s="74"/>
      <c r="L1130" s="74"/>
      <c r="P1130" s="122"/>
      <c r="Q1130" s="74"/>
      <c r="R1130" s="74"/>
      <c r="S1130" s="74"/>
      <c r="T1130" s="74"/>
      <c r="AI1130" s="259"/>
      <c r="AO1130" s="74"/>
    </row>
    <row r="1131" s="72" customFormat="1" customHeight="1" spans="6:41">
      <c r="F1131" s="74"/>
      <c r="G1131" s="267" t="str">
        <f t="shared" si="23"/>
        <v/>
      </c>
      <c r="H1131" s="74"/>
      <c r="I1131" s="74"/>
      <c r="J1131" s="74"/>
      <c r="K1131" s="74"/>
      <c r="L1131" s="74"/>
      <c r="P1131" s="122"/>
      <c r="Q1131" s="74"/>
      <c r="R1131" s="74"/>
      <c r="S1131" s="74"/>
      <c r="T1131" s="74"/>
      <c r="AI1131" s="259"/>
      <c r="AO1131" s="74"/>
    </row>
    <row r="1132" s="72" customFormat="1" customHeight="1" spans="6:41">
      <c r="F1132" s="74"/>
      <c r="G1132" s="267" t="str">
        <f t="shared" si="23"/>
        <v/>
      </c>
      <c r="H1132" s="74"/>
      <c r="I1132" s="74"/>
      <c r="J1132" s="74"/>
      <c r="K1132" s="74"/>
      <c r="L1132" s="74"/>
      <c r="P1132" s="122"/>
      <c r="Q1132" s="74"/>
      <c r="R1132" s="74"/>
      <c r="S1132" s="74"/>
      <c r="T1132" s="74"/>
      <c r="AI1132" s="259"/>
      <c r="AO1132" s="74"/>
    </row>
    <row r="1133" s="72" customFormat="1" customHeight="1" spans="6:41">
      <c r="F1133" s="74"/>
      <c r="G1133" s="267" t="str">
        <f t="shared" si="23"/>
        <v/>
      </c>
      <c r="H1133" s="74"/>
      <c r="I1133" s="74"/>
      <c r="J1133" s="74"/>
      <c r="K1133" s="74"/>
      <c r="L1133" s="74"/>
      <c r="P1133" s="122"/>
      <c r="Q1133" s="74"/>
      <c r="R1133" s="74"/>
      <c r="S1133" s="74"/>
      <c r="T1133" s="74"/>
      <c r="AI1133" s="259"/>
      <c r="AO1133" s="74"/>
    </row>
    <row r="1134" s="72" customFormat="1" customHeight="1" spans="6:41">
      <c r="F1134" s="74"/>
      <c r="G1134" s="267" t="str">
        <f t="shared" si="23"/>
        <v/>
      </c>
      <c r="H1134" s="74"/>
      <c r="I1134" s="74"/>
      <c r="J1134" s="74"/>
      <c r="K1134" s="74"/>
      <c r="L1134" s="74"/>
      <c r="P1134" s="122"/>
      <c r="Q1134" s="74"/>
      <c r="R1134" s="74"/>
      <c r="S1134" s="74"/>
      <c r="T1134" s="74"/>
      <c r="AI1134" s="259"/>
      <c r="AO1134" s="74"/>
    </row>
    <row r="1135" s="72" customFormat="1" customHeight="1" spans="6:41">
      <c r="F1135" s="74"/>
      <c r="G1135" s="267" t="str">
        <f t="shared" si="23"/>
        <v/>
      </c>
      <c r="H1135" s="74"/>
      <c r="I1135" s="74"/>
      <c r="J1135" s="74"/>
      <c r="K1135" s="74"/>
      <c r="L1135" s="74"/>
      <c r="P1135" s="122"/>
      <c r="Q1135" s="74"/>
      <c r="R1135" s="74"/>
      <c r="S1135" s="74"/>
      <c r="T1135" s="74"/>
      <c r="AI1135" s="259"/>
      <c r="AO1135" s="74"/>
    </row>
    <row r="1136" s="72" customFormat="1" customHeight="1" spans="6:41">
      <c r="F1136" s="74"/>
      <c r="G1136" s="267" t="str">
        <f t="shared" si="23"/>
        <v/>
      </c>
      <c r="H1136" s="74"/>
      <c r="I1136" s="74"/>
      <c r="J1136" s="74"/>
      <c r="K1136" s="74"/>
      <c r="L1136" s="74"/>
      <c r="P1136" s="122"/>
      <c r="Q1136" s="74"/>
      <c r="R1136" s="74"/>
      <c r="S1136" s="74"/>
      <c r="T1136" s="74"/>
      <c r="AI1136" s="259"/>
      <c r="AO1136" s="74"/>
    </row>
    <row r="1137" s="72" customFormat="1" customHeight="1" spans="6:41">
      <c r="F1137" s="74"/>
      <c r="G1137" s="267" t="str">
        <f t="shared" si="23"/>
        <v/>
      </c>
      <c r="H1137" s="74"/>
      <c r="I1137" s="74"/>
      <c r="J1137" s="74"/>
      <c r="K1137" s="74"/>
      <c r="L1137" s="74"/>
      <c r="P1137" s="122"/>
      <c r="Q1137" s="74"/>
      <c r="R1137" s="74"/>
      <c r="S1137" s="74"/>
      <c r="T1137" s="74"/>
      <c r="AI1137" s="259"/>
      <c r="AO1137" s="74"/>
    </row>
    <row r="1138" s="72" customFormat="1" customHeight="1" spans="6:41">
      <c r="F1138" s="74"/>
      <c r="G1138" s="267" t="str">
        <f t="shared" si="23"/>
        <v/>
      </c>
      <c r="H1138" s="74"/>
      <c r="I1138" s="74"/>
      <c r="J1138" s="74"/>
      <c r="K1138" s="74"/>
      <c r="L1138" s="74"/>
      <c r="P1138" s="122"/>
      <c r="Q1138" s="74"/>
      <c r="R1138" s="74"/>
      <c r="S1138" s="74"/>
      <c r="T1138" s="74"/>
      <c r="AI1138" s="259"/>
      <c r="AO1138" s="74"/>
    </row>
    <row r="1139" s="72" customFormat="1" customHeight="1" spans="6:41">
      <c r="F1139" s="74"/>
      <c r="G1139" s="267" t="str">
        <f t="shared" si="23"/>
        <v/>
      </c>
      <c r="H1139" s="74"/>
      <c r="I1139" s="74"/>
      <c r="J1139" s="74"/>
      <c r="K1139" s="74"/>
      <c r="L1139" s="74"/>
      <c r="P1139" s="122"/>
      <c r="Q1139" s="74"/>
      <c r="R1139" s="74"/>
      <c r="S1139" s="74"/>
      <c r="T1139" s="74"/>
      <c r="AI1139" s="259"/>
      <c r="AO1139" s="74"/>
    </row>
    <row r="1140" s="72" customFormat="1" customHeight="1" spans="6:41">
      <c r="F1140" s="74"/>
      <c r="G1140" s="267" t="str">
        <f t="shared" si="23"/>
        <v/>
      </c>
      <c r="H1140" s="74"/>
      <c r="I1140" s="74"/>
      <c r="J1140" s="74"/>
      <c r="K1140" s="74"/>
      <c r="L1140" s="74"/>
      <c r="P1140" s="122"/>
      <c r="Q1140" s="74"/>
      <c r="R1140" s="74"/>
      <c r="S1140" s="74"/>
      <c r="T1140" s="74"/>
      <c r="AI1140" s="259"/>
      <c r="AO1140" s="74"/>
    </row>
    <row r="1141" s="72" customFormat="1" customHeight="1" spans="6:41">
      <c r="F1141" s="74"/>
      <c r="G1141" s="267" t="str">
        <f t="shared" si="23"/>
        <v/>
      </c>
      <c r="H1141" s="74"/>
      <c r="I1141" s="74"/>
      <c r="J1141" s="74"/>
      <c r="K1141" s="74"/>
      <c r="L1141" s="74"/>
      <c r="P1141" s="122"/>
      <c r="Q1141" s="74"/>
      <c r="R1141" s="74"/>
      <c r="S1141" s="74"/>
      <c r="T1141" s="74"/>
      <c r="AI1141" s="259"/>
      <c r="AO1141" s="74"/>
    </row>
    <row r="1142" s="72" customFormat="1" customHeight="1" spans="6:41">
      <c r="F1142" s="74"/>
      <c r="G1142" s="267" t="str">
        <f t="shared" si="23"/>
        <v/>
      </c>
      <c r="H1142" s="74"/>
      <c r="I1142" s="74"/>
      <c r="J1142" s="74"/>
      <c r="K1142" s="74"/>
      <c r="L1142" s="74"/>
      <c r="P1142" s="122"/>
      <c r="Q1142" s="74"/>
      <c r="R1142" s="74"/>
      <c r="S1142" s="74"/>
      <c r="T1142" s="74"/>
      <c r="AI1142" s="259"/>
      <c r="AO1142" s="74"/>
    </row>
    <row r="1143" s="72" customFormat="1" customHeight="1" spans="6:41">
      <c r="F1143" s="74"/>
      <c r="G1143" s="267" t="str">
        <f t="shared" si="23"/>
        <v/>
      </c>
      <c r="H1143" s="74"/>
      <c r="I1143" s="74"/>
      <c r="J1143" s="74"/>
      <c r="K1143" s="74"/>
      <c r="L1143" s="74"/>
      <c r="P1143" s="122"/>
      <c r="Q1143" s="74"/>
      <c r="R1143" s="74"/>
      <c r="S1143" s="74"/>
      <c r="T1143" s="74"/>
      <c r="AI1143" s="259"/>
      <c r="AO1143" s="74"/>
    </row>
    <row r="1144" s="72" customFormat="1" customHeight="1" spans="6:41">
      <c r="F1144" s="74"/>
      <c r="G1144" s="267" t="str">
        <f t="shared" si="23"/>
        <v/>
      </c>
      <c r="H1144" s="74"/>
      <c r="I1144" s="74"/>
      <c r="J1144" s="74"/>
      <c r="K1144" s="74"/>
      <c r="L1144" s="74"/>
      <c r="P1144" s="122"/>
      <c r="Q1144" s="74"/>
      <c r="R1144" s="74"/>
      <c r="S1144" s="74"/>
      <c r="T1144" s="74"/>
      <c r="AI1144" s="259"/>
      <c r="AO1144" s="74"/>
    </row>
    <row r="1145" s="72" customFormat="1" customHeight="1" spans="6:41">
      <c r="F1145" s="74"/>
      <c r="G1145" s="267" t="str">
        <f t="shared" si="23"/>
        <v/>
      </c>
      <c r="H1145" s="74"/>
      <c r="I1145" s="74"/>
      <c r="J1145" s="74"/>
      <c r="K1145" s="74"/>
      <c r="L1145" s="74"/>
      <c r="P1145" s="122"/>
      <c r="Q1145" s="74"/>
      <c r="R1145" s="74"/>
      <c r="S1145" s="74"/>
      <c r="T1145" s="74"/>
      <c r="AI1145" s="259"/>
      <c r="AO1145" s="74"/>
    </row>
    <row r="1146" s="72" customFormat="1" customHeight="1" spans="6:41">
      <c r="F1146" s="74"/>
      <c r="G1146" s="267" t="str">
        <f t="shared" si="23"/>
        <v/>
      </c>
      <c r="H1146" s="74"/>
      <c r="I1146" s="74"/>
      <c r="J1146" s="74"/>
      <c r="K1146" s="74"/>
      <c r="L1146" s="74"/>
      <c r="P1146" s="122"/>
      <c r="Q1146" s="74"/>
      <c r="R1146" s="74"/>
      <c r="S1146" s="74"/>
      <c r="T1146" s="74"/>
      <c r="AI1146" s="259"/>
      <c r="AO1146" s="74"/>
    </row>
    <row r="1147" s="72" customFormat="1" customHeight="1" spans="6:41">
      <c r="F1147" s="74"/>
      <c r="G1147" s="267" t="str">
        <f t="shared" si="23"/>
        <v/>
      </c>
      <c r="H1147" s="74"/>
      <c r="I1147" s="74"/>
      <c r="J1147" s="74"/>
      <c r="K1147" s="74"/>
      <c r="L1147" s="74"/>
      <c r="P1147" s="122"/>
      <c r="Q1147" s="74"/>
      <c r="R1147" s="74"/>
      <c r="S1147" s="74"/>
      <c r="T1147" s="74"/>
      <c r="AI1147" s="259"/>
      <c r="AO1147" s="74"/>
    </row>
    <row r="1148" s="72" customFormat="1" customHeight="1" spans="6:41">
      <c r="F1148" s="74"/>
      <c r="G1148" s="267" t="str">
        <f t="shared" si="23"/>
        <v/>
      </c>
      <c r="H1148" s="74"/>
      <c r="I1148" s="74"/>
      <c r="J1148" s="74"/>
      <c r="K1148" s="74"/>
      <c r="L1148" s="74"/>
      <c r="P1148" s="122"/>
      <c r="Q1148" s="74"/>
      <c r="R1148" s="74"/>
      <c r="S1148" s="74"/>
      <c r="T1148" s="74"/>
      <c r="AI1148" s="259"/>
      <c r="AO1148" s="74"/>
    </row>
    <row r="1149" s="72" customFormat="1" customHeight="1" spans="6:41">
      <c r="F1149" s="74"/>
      <c r="G1149" s="267" t="str">
        <f t="shared" si="23"/>
        <v/>
      </c>
      <c r="H1149" s="74"/>
      <c r="I1149" s="74"/>
      <c r="J1149" s="74"/>
      <c r="K1149" s="74"/>
      <c r="L1149" s="74"/>
      <c r="P1149" s="122"/>
      <c r="Q1149" s="74"/>
      <c r="R1149" s="74"/>
      <c r="S1149" s="74"/>
      <c r="T1149" s="74"/>
      <c r="AI1149" s="259"/>
      <c r="AO1149" s="74"/>
    </row>
    <row r="1150" s="72" customFormat="1" customHeight="1" spans="6:41">
      <c r="F1150" s="74"/>
      <c r="G1150" s="267" t="str">
        <f t="shared" si="23"/>
        <v/>
      </c>
      <c r="H1150" s="74"/>
      <c r="I1150" s="74"/>
      <c r="J1150" s="74"/>
      <c r="K1150" s="74"/>
      <c r="L1150" s="74"/>
      <c r="P1150" s="122"/>
      <c r="Q1150" s="74"/>
      <c r="R1150" s="74"/>
      <c r="S1150" s="74"/>
      <c r="T1150" s="74"/>
      <c r="AI1150" s="259"/>
      <c r="AO1150" s="74"/>
    </row>
    <row r="1151" s="72" customFormat="1" customHeight="1" spans="6:41">
      <c r="F1151" s="74"/>
      <c r="G1151" s="267" t="str">
        <f t="shared" si="23"/>
        <v/>
      </c>
      <c r="H1151" s="74"/>
      <c r="I1151" s="74"/>
      <c r="J1151" s="74"/>
      <c r="K1151" s="74"/>
      <c r="L1151" s="74"/>
      <c r="P1151" s="122"/>
      <c r="Q1151" s="74"/>
      <c r="R1151" s="74"/>
      <c r="S1151" s="74"/>
      <c r="T1151" s="74"/>
      <c r="AI1151" s="259"/>
      <c r="AO1151" s="74"/>
    </row>
    <row r="1152" s="72" customFormat="1" customHeight="1" spans="6:41">
      <c r="F1152" s="74"/>
      <c r="G1152" s="267" t="str">
        <f t="shared" si="23"/>
        <v/>
      </c>
      <c r="H1152" s="74"/>
      <c r="I1152" s="74"/>
      <c r="J1152" s="74"/>
      <c r="K1152" s="74"/>
      <c r="L1152" s="74"/>
      <c r="P1152" s="122"/>
      <c r="Q1152" s="74"/>
      <c r="R1152" s="74"/>
      <c r="S1152" s="74"/>
      <c r="T1152" s="74"/>
      <c r="AI1152" s="259"/>
      <c r="AO1152" s="74"/>
    </row>
    <row r="1153" s="72" customFormat="1" customHeight="1" spans="6:41">
      <c r="F1153" s="74"/>
      <c r="G1153" s="267" t="str">
        <f t="shared" si="23"/>
        <v/>
      </c>
      <c r="H1153" s="74"/>
      <c r="I1153" s="74"/>
      <c r="J1153" s="74"/>
      <c r="K1153" s="74"/>
      <c r="L1153" s="74"/>
      <c r="P1153" s="122"/>
      <c r="Q1153" s="74"/>
      <c r="R1153" s="74"/>
      <c r="S1153" s="74"/>
      <c r="T1153" s="74"/>
      <c r="AI1153" s="259"/>
      <c r="AO1153" s="74"/>
    </row>
    <row r="1154" s="72" customFormat="1" customHeight="1" spans="6:41">
      <c r="F1154" s="74"/>
      <c r="G1154" s="267" t="str">
        <f t="shared" ref="G1154:G1217" si="24">IF(H1154="","",IF(H1154=I1154,H1154,_xlfn.CONCAT(H1154,"-",I1154)))</f>
        <v/>
      </c>
      <c r="H1154" s="74"/>
      <c r="I1154" s="74"/>
      <c r="J1154" s="74"/>
      <c r="K1154" s="74"/>
      <c r="L1154" s="74"/>
      <c r="P1154" s="122"/>
      <c r="Q1154" s="74"/>
      <c r="R1154" s="74"/>
      <c r="S1154" s="74"/>
      <c r="T1154" s="74"/>
      <c r="AI1154" s="259"/>
      <c r="AO1154" s="74"/>
    </row>
    <row r="1155" s="72" customFormat="1" customHeight="1" spans="6:41">
      <c r="F1155" s="74"/>
      <c r="G1155" s="267" t="str">
        <f t="shared" si="24"/>
        <v/>
      </c>
      <c r="H1155" s="74"/>
      <c r="I1155" s="74"/>
      <c r="J1155" s="74"/>
      <c r="K1155" s="74"/>
      <c r="L1155" s="74"/>
      <c r="P1155" s="122"/>
      <c r="Q1155" s="74"/>
      <c r="R1155" s="74"/>
      <c r="S1155" s="74"/>
      <c r="T1155" s="74"/>
      <c r="AI1155" s="259"/>
      <c r="AO1155" s="74"/>
    </row>
    <row r="1156" s="72" customFormat="1" customHeight="1" spans="6:41">
      <c r="F1156" s="74"/>
      <c r="G1156" s="267" t="str">
        <f t="shared" si="24"/>
        <v/>
      </c>
      <c r="H1156" s="74"/>
      <c r="I1156" s="74"/>
      <c r="J1156" s="74"/>
      <c r="K1156" s="74"/>
      <c r="L1156" s="74"/>
      <c r="P1156" s="122"/>
      <c r="Q1156" s="74"/>
      <c r="R1156" s="74"/>
      <c r="S1156" s="74"/>
      <c r="T1156" s="74"/>
      <c r="AI1156" s="259"/>
      <c r="AO1156" s="74"/>
    </row>
    <row r="1157" s="72" customFormat="1" customHeight="1" spans="6:41">
      <c r="F1157" s="74"/>
      <c r="G1157" s="267" t="str">
        <f t="shared" si="24"/>
        <v/>
      </c>
      <c r="H1157" s="74"/>
      <c r="I1157" s="74"/>
      <c r="J1157" s="74"/>
      <c r="K1157" s="74"/>
      <c r="L1157" s="74"/>
      <c r="P1157" s="122"/>
      <c r="Q1157" s="74"/>
      <c r="R1157" s="74"/>
      <c r="S1157" s="74"/>
      <c r="T1157" s="74"/>
      <c r="AI1157" s="259"/>
      <c r="AO1157" s="74"/>
    </row>
    <row r="1158" s="72" customFormat="1" customHeight="1" spans="6:41">
      <c r="F1158" s="74"/>
      <c r="G1158" s="267" t="str">
        <f t="shared" si="24"/>
        <v/>
      </c>
      <c r="H1158" s="74"/>
      <c r="I1158" s="74"/>
      <c r="J1158" s="74"/>
      <c r="K1158" s="74"/>
      <c r="L1158" s="74"/>
      <c r="P1158" s="122"/>
      <c r="Q1158" s="74"/>
      <c r="R1158" s="74"/>
      <c r="S1158" s="74"/>
      <c r="T1158" s="74"/>
      <c r="AI1158" s="259"/>
      <c r="AO1158" s="74"/>
    </row>
    <row r="1159" s="72" customFormat="1" customHeight="1" spans="6:41">
      <c r="F1159" s="74"/>
      <c r="G1159" s="267" t="str">
        <f t="shared" si="24"/>
        <v/>
      </c>
      <c r="H1159" s="74"/>
      <c r="I1159" s="74"/>
      <c r="J1159" s="74"/>
      <c r="K1159" s="74"/>
      <c r="L1159" s="74"/>
      <c r="P1159" s="122"/>
      <c r="Q1159" s="74"/>
      <c r="R1159" s="74"/>
      <c r="S1159" s="74"/>
      <c r="T1159" s="74"/>
      <c r="AI1159" s="259"/>
      <c r="AO1159" s="74"/>
    </row>
    <row r="1160" s="72" customFormat="1" customHeight="1" spans="6:41">
      <c r="F1160" s="74"/>
      <c r="G1160" s="267" t="str">
        <f t="shared" si="24"/>
        <v/>
      </c>
      <c r="H1160" s="74"/>
      <c r="I1160" s="74"/>
      <c r="J1160" s="74"/>
      <c r="K1160" s="74"/>
      <c r="L1160" s="74"/>
      <c r="P1160" s="122"/>
      <c r="Q1160" s="74"/>
      <c r="R1160" s="74"/>
      <c r="S1160" s="74"/>
      <c r="T1160" s="74"/>
      <c r="AI1160" s="259"/>
      <c r="AO1160" s="74"/>
    </row>
    <row r="1161" s="72" customFormat="1" customHeight="1" spans="6:41">
      <c r="F1161" s="74"/>
      <c r="G1161" s="267" t="str">
        <f t="shared" si="24"/>
        <v/>
      </c>
      <c r="H1161" s="74"/>
      <c r="I1161" s="74"/>
      <c r="J1161" s="74"/>
      <c r="K1161" s="74"/>
      <c r="L1161" s="74"/>
      <c r="P1161" s="122"/>
      <c r="Q1161" s="74"/>
      <c r="R1161" s="74"/>
      <c r="S1161" s="74"/>
      <c r="T1161" s="74"/>
      <c r="AI1161" s="259"/>
      <c r="AO1161" s="74"/>
    </row>
    <row r="1162" s="72" customFormat="1" customHeight="1" spans="6:41">
      <c r="F1162" s="74"/>
      <c r="G1162" s="267" t="str">
        <f t="shared" si="24"/>
        <v/>
      </c>
      <c r="H1162" s="74"/>
      <c r="I1162" s="74"/>
      <c r="J1162" s="74"/>
      <c r="K1162" s="74"/>
      <c r="L1162" s="74"/>
      <c r="P1162" s="122"/>
      <c r="Q1162" s="74"/>
      <c r="R1162" s="74"/>
      <c r="S1162" s="74"/>
      <c r="T1162" s="74"/>
      <c r="AI1162" s="259"/>
      <c r="AO1162" s="74"/>
    </row>
    <row r="1163" s="72" customFormat="1" customHeight="1" spans="6:41">
      <c r="F1163" s="74"/>
      <c r="G1163" s="267" t="str">
        <f t="shared" si="24"/>
        <v/>
      </c>
      <c r="H1163" s="74"/>
      <c r="I1163" s="74"/>
      <c r="J1163" s="74"/>
      <c r="K1163" s="74"/>
      <c r="L1163" s="74"/>
      <c r="P1163" s="122"/>
      <c r="Q1163" s="74"/>
      <c r="R1163" s="74"/>
      <c r="S1163" s="74"/>
      <c r="T1163" s="74"/>
      <c r="AI1163" s="259"/>
      <c r="AO1163" s="74"/>
    </row>
    <row r="1164" s="72" customFormat="1" customHeight="1" spans="6:41">
      <c r="F1164" s="74"/>
      <c r="G1164" s="267" t="str">
        <f t="shared" si="24"/>
        <v/>
      </c>
      <c r="H1164" s="74"/>
      <c r="I1164" s="74"/>
      <c r="J1164" s="74"/>
      <c r="K1164" s="74"/>
      <c r="L1164" s="74"/>
      <c r="P1164" s="122"/>
      <c r="Q1164" s="74"/>
      <c r="R1164" s="74"/>
      <c r="S1164" s="74"/>
      <c r="T1164" s="74"/>
      <c r="AI1164" s="259"/>
      <c r="AO1164" s="74"/>
    </row>
    <row r="1165" s="72" customFormat="1" customHeight="1" spans="6:41">
      <c r="F1165" s="74"/>
      <c r="G1165" s="267" t="str">
        <f t="shared" si="24"/>
        <v/>
      </c>
      <c r="H1165" s="74"/>
      <c r="I1165" s="74"/>
      <c r="J1165" s="74"/>
      <c r="K1165" s="74"/>
      <c r="L1165" s="74"/>
      <c r="P1165" s="122"/>
      <c r="Q1165" s="74"/>
      <c r="R1165" s="74"/>
      <c r="S1165" s="74"/>
      <c r="T1165" s="74"/>
      <c r="AI1165" s="259"/>
      <c r="AO1165" s="74"/>
    </row>
    <row r="1166" s="72" customFormat="1" customHeight="1" spans="6:41">
      <c r="F1166" s="74"/>
      <c r="G1166" s="267" t="str">
        <f t="shared" si="24"/>
        <v/>
      </c>
      <c r="H1166" s="74"/>
      <c r="I1166" s="74"/>
      <c r="J1166" s="74"/>
      <c r="K1166" s="74"/>
      <c r="L1166" s="74"/>
      <c r="P1166" s="122"/>
      <c r="Q1166" s="74"/>
      <c r="R1166" s="74"/>
      <c r="S1166" s="74"/>
      <c r="T1166" s="74"/>
      <c r="AI1166" s="259"/>
      <c r="AO1166" s="74"/>
    </row>
    <row r="1167" s="72" customFormat="1" customHeight="1" spans="6:41">
      <c r="F1167" s="74"/>
      <c r="G1167" s="267" t="str">
        <f t="shared" si="24"/>
        <v/>
      </c>
      <c r="H1167" s="74"/>
      <c r="I1167" s="74"/>
      <c r="J1167" s="74"/>
      <c r="K1167" s="74"/>
      <c r="L1167" s="74"/>
      <c r="P1167" s="122"/>
      <c r="Q1167" s="74"/>
      <c r="R1167" s="74"/>
      <c r="S1167" s="74"/>
      <c r="T1167" s="74"/>
      <c r="AI1167" s="259"/>
      <c r="AO1167" s="74"/>
    </row>
    <row r="1168" s="72" customFormat="1" customHeight="1" spans="6:41">
      <c r="F1168" s="74"/>
      <c r="G1168" s="267" t="str">
        <f t="shared" si="24"/>
        <v/>
      </c>
      <c r="H1168" s="74"/>
      <c r="I1168" s="74"/>
      <c r="J1168" s="74"/>
      <c r="K1168" s="74"/>
      <c r="L1168" s="74"/>
      <c r="P1168" s="122"/>
      <c r="Q1168" s="74"/>
      <c r="R1168" s="74"/>
      <c r="S1168" s="74"/>
      <c r="T1168" s="74"/>
      <c r="AI1168" s="259"/>
      <c r="AO1168" s="74"/>
    </row>
    <row r="1169" s="72" customFormat="1" customHeight="1" spans="6:41">
      <c r="F1169" s="74"/>
      <c r="G1169" s="267" t="str">
        <f t="shared" si="24"/>
        <v/>
      </c>
      <c r="H1169" s="74"/>
      <c r="I1169" s="74"/>
      <c r="J1169" s="74"/>
      <c r="K1169" s="74"/>
      <c r="L1169" s="74"/>
      <c r="P1169" s="122"/>
      <c r="Q1169" s="74"/>
      <c r="R1169" s="74"/>
      <c r="S1169" s="74"/>
      <c r="T1169" s="74"/>
      <c r="AI1169" s="259"/>
      <c r="AO1169" s="74"/>
    </row>
    <row r="1170" s="72" customFormat="1" customHeight="1" spans="6:41">
      <c r="F1170" s="74"/>
      <c r="G1170" s="267" t="str">
        <f t="shared" si="24"/>
        <v/>
      </c>
      <c r="H1170" s="74"/>
      <c r="I1170" s="74"/>
      <c r="J1170" s="74"/>
      <c r="K1170" s="74"/>
      <c r="L1170" s="74"/>
      <c r="P1170" s="122"/>
      <c r="Q1170" s="74"/>
      <c r="R1170" s="74"/>
      <c r="S1170" s="74"/>
      <c r="T1170" s="74"/>
      <c r="AI1170" s="259"/>
      <c r="AO1170" s="74"/>
    </row>
    <row r="1171" s="72" customFormat="1" customHeight="1" spans="6:41">
      <c r="F1171" s="74"/>
      <c r="G1171" s="267" t="str">
        <f t="shared" si="24"/>
        <v/>
      </c>
      <c r="H1171" s="74"/>
      <c r="I1171" s="74"/>
      <c r="J1171" s="74"/>
      <c r="K1171" s="74"/>
      <c r="L1171" s="74"/>
      <c r="P1171" s="122"/>
      <c r="Q1171" s="74"/>
      <c r="R1171" s="74"/>
      <c r="S1171" s="74"/>
      <c r="T1171" s="74"/>
      <c r="AI1171" s="259"/>
      <c r="AO1171" s="74"/>
    </row>
    <row r="1172" s="72" customFormat="1" customHeight="1" spans="6:41">
      <c r="F1172" s="74"/>
      <c r="G1172" s="267" t="str">
        <f t="shared" si="24"/>
        <v/>
      </c>
      <c r="H1172" s="74"/>
      <c r="I1172" s="74"/>
      <c r="J1172" s="74"/>
      <c r="K1172" s="74"/>
      <c r="L1172" s="74"/>
      <c r="P1172" s="122"/>
      <c r="Q1172" s="74"/>
      <c r="R1172" s="74"/>
      <c r="S1172" s="74"/>
      <c r="T1172" s="74"/>
      <c r="AI1172" s="259"/>
      <c r="AO1172" s="74"/>
    </row>
    <row r="1173" s="72" customFormat="1" customHeight="1" spans="6:41">
      <c r="F1173" s="74"/>
      <c r="G1173" s="267" t="str">
        <f t="shared" si="24"/>
        <v/>
      </c>
      <c r="H1173" s="74"/>
      <c r="I1173" s="74"/>
      <c r="J1173" s="74"/>
      <c r="K1173" s="74"/>
      <c r="L1173" s="74"/>
      <c r="P1173" s="122"/>
      <c r="Q1173" s="74"/>
      <c r="R1173" s="74"/>
      <c r="S1173" s="74"/>
      <c r="T1173" s="74"/>
      <c r="AI1173" s="259"/>
      <c r="AO1173" s="74"/>
    </row>
    <row r="1174" s="72" customFormat="1" customHeight="1" spans="6:41">
      <c r="F1174" s="74"/>
      <c r="G1174" s="267" t="str">
        <f t="shared" si="24"/>
        <v/>
      </c>
      <c r="H1174" s="74"/>
      <c r="I1174" s="74"/>
      <c r="J1174" s="74"/>
      <c r="K1174" s="74"/>
      <c r="L1174" s="74"/>
      <c r="P1174" s="122"/>
      <c r="Q1174" s="74"/>
      <c r="R1174" s="74"/>
      <c r="S1174" s="74"/>
      <c r="T1174" s="74"/>
      <c r="AI1174" s="259"/>
      <c r="AO1174" s="74"/>
    </row>
    <row r="1175" s="72" customFormat="1" customHeight="1" spans="6:41">
      <c r="F1175" s="74"/>
      <c r="G1175" s="267" t="str">
        <f t="shared" si="24"/>
        <v/>
      </c>
      <c r="H1175" s="74"/>
      <c r="I1175" s="74"/>
      <c r="J1175" s="74"/>
      <c r="K1175" s="74"/>
      <c r="L1175" s="74"/>
      <c r="P1175" s="122"/>
      <c r="Q1175" s="74"/>
      <c r="R1175" s="74"/>
      <c r="S1175" s="74"/>
      <c r="T1175" s="74"/>
      <c r="AI1175" s="259"/>
      <c r="AO1175" s="74"/>
    </row>
    <row r="1176" s="72" customFormat="1" customHeight="1" spans="6:41">
      <c r="F1176" s="74"/>
      <c r="G1176" s="267" t="str">
        <f t="shared" si="24"/>
        <v/>
      </c>
      <c r="H1176" s="74"/>
      <c r="I1176" s="74"/>
      <c r="J1176" s="74"/>
      <c r="K1176" s="74"/>
      <c r="L1176" s="74"/>
      <c r="P1176" s="122"/>
      <c r="Q1176" s="74"/>
      <c r="R1176" s="74"/>
      <c r="S1176" s="74"/>
      <c r="T1176" s="74"/>
      <c r="AI1176" s="259"/>
      <c r="AO1176" s="74"/>
    </row>
    <row r="1177" s="72" customFormat="1" customHeight="1" spans="6:41">
      <c r="F1177" s="74"/>
      <c r="G1177" s="267" t="str">
        <f t="shared" si="24"/>
        <v/>
      </c>
      <c r="H1177" s="74"/>
      <c r="I1177" s="74"/>
      <c r="J1177" s="74"/>
      <c r="K1177" s="74"/>
      <c r="L1177" s="74"/>
      <c r="P1177" s="122"/>
      <c r="Q1177" s="74"/>
      <c r="R1177" s="74"/>
      <c r="S1177" s="74"/>
      <c r="T1177" s="74"/>
      <c r="AI1177" s="259"/>
      <c r="AO1177" s="74"/>
    </row>
    <row r="1178" s="72" customFormat="1" customHeight="1" spans="6:41">
      <c r="F1178" s="74"/>
      <c r="G1178" s="267" t="str">
        <f t="shared" si="24"/>
        <v/>
      </c>
      <c r="H1178" s="74"/>
      <c r="I1178" s="74"/>
      <c r="J1178" s="74"/>
      <c r="K1178" s="74"/>
      <c r="L1178" s="74"/>
      <c r="P1178" s="122"/>
      <c r="Q1178" s="74"/>
      <c r="R1178" s="74"/>
      <c r="S1178" s="74"/>
      <c r="T1178" s="74"/>
      <c r="AI1178" s="259"/>
      <c r="AO1178" s="74"/>
    </row>
    <row r="1179" s="72" customFormat="1" customHeight="1" spans="6:41">
      <c r="F1179" s="74"/>
      <c r="G1179" s="267" t="str">
        <f t="shared" si="24"/>
        <v/>
      </c>
      <c r="H1179" s="74"/>
      <c r="I1179" s="74"/>
      <c r="J1179" s="74"/>
      <c r="K1179" s="74"/>
      <c r="L1179" s="74"/>
      <c r="P1179" s="122"/>
      <c r="Q1179" s="74"/>
      <c r="R1179" s="74"/>
      <c r="S1179" s="74"/>
      <c r="T1179" s="74"/>
      <c r="AI1179" s="259"/>
      <c r="AO1179" s="74"/>
    </row>
    <row r="1180" s="72" customFormat="1" customHeight="1" spans="6:41">
      <c r="F1180" s="74"/>
      <c r="G1180" s="267" t="str">
        <f t="shared" si="24"/>
        <v/>
      </c>
      <c r="H1180" s="74"/>
      <c r="I1180" s="74"/>
      <c r="J1180" s="74"/>
      <c r="K1180" s="74"/>
      <c r="L1180" s="74"/>
      <c r="P1180" s="122"/>
      <c r="Q1180" s="74"/>
      <c r="R1180" s="74"/>
      <c r="S1180" s="74"/>
      <c r="T1180" s="74"/>
      <c r="AI1180" s="259"/>
      <c r="AO1180" s="74"/>
    </row>
    <row r="1181" s="72" customFormat="1" customHeight="1" spans="6:41">
      <c r="F1181" s="74"/>
      <c r="G1181" s="267" t="str">
        <f t="shared" si="24"/>
        <v/>
      </c>
      <c r="H1181" s="74"/>
      <c r="I1181" s="74"/>
      <c r="J1181" s="74"/>
      <c r="K1181" s="74"/>
      <c r="L1181" s="74"/>
      <c r="P1181" s="122"/>
      <c r="Q1181" s="74"/>
      <c r="R1181" s="74"/>
      <c r="S1181" s="74"/>
      <c r="T1181" s="74"/>
      <c r="AI1181" s="259"/>
      <c r="AO1181" s="74"/>
    </row>
    <row r="1182" s="72" customFormat="1" customHeight="1" spans="6:41">
      <c r="F1182" s="74"/>
      <c r="G1182" s="267" t="str">
        <f t="shared" si="24"/>
        <v/>
      </c>
      <c r="H1182" s="74"/>
      <c r="I1182" s="74"/>
      <c r="J1182" s="74"/>
      <c r="K1182" s="74"/>
      <c r="L1182" s="74"/>
      <c r="P1182" s="122"/>
      <c r="Q1182" s="74"/>
      <c r="R1182" s="74"/>
      <c r="S1182" s="74"/>
      <c r="T1182" s="74"/>
      <c r="AI1182" s="259"/>
      <c r="AO1182" s="74"/>
    </row>
    <row r="1183" s="72" customFormat="1" customHeight="1" spans="6:41">
      <c r="F1183" s="74"/>
      <c r="G1183" s="267" t="str">
        <f t="shared" si="24"/>
        <v/>
      </c>
      <c r="H1183" s="74"/>
      <c r="I1183" s="74"/>
      <c r="J1183" s="74"/>
      <c r="K1183" s="74"/>
      <c r="L1183" s="74"/>
      <c r="P1183" s="122"/>
      <c r="Q1183" s="74"/>
      <c r="R1183" s="74"/>
      <c r="S1183" s="74"/>
      <c r="T1183" s="74"/>
      <c r="AI1183" s="259"/>
      <c r="AO1183" s="74"/>
    </row>
    <row r="1184" s="72" customFormat="1" customHeight="1" spans="6:41">
      <c r="F1184" s="74"/>
      <c r="G1184" s="267" t="str">
        <f t="shared" si="24"/>
        <v/>
      </c>
      <c r="H1184" s="74"/>
      <c r="I1184" s="74"/>
      <c r="J1184" s="74"/>
      <c r="K1184" s="74"/>
      <c r="L1184" s="74"/>
      <c r="P1184" s="122"/>
      <c r="Q1184" s="74"/>
      <c r="R1184" s="74"/>
      <c r="S1184" s="74"/>
      <c r="T1184" s="74"/>
      <c r="AI1184" s="259"/>
      <c r="AO1184" s="74"/>
    </row>
    <row r="1185" s="72" customFormat="1" customHeight="1" spans="6:41">
      <c r="F1185" s="74"/>
      <c r="G1185" s="267" t="str">
        <f t="shared" si="24"/>
        <v/>
      </c>
      <c r="H1185" s="74"/>
      <c r="I1185" s="74"/>
      <c r="J1185" s="74"/>
      <c r="K1185" s="74"/>
      <c r="L1185" s="74"/>
      <c r="P1185" s="122"/>
      <c r="Q1185" s="74"/>
      <c r="R1185" s="74"/>
      <c r="S1185" s="74"/>
      <c r="T1185" s="74"/>
      <c r="AI1185" s="259"/>
      <c r="AO1185" s="74"/>
    </row>
    <row r="1186" s="72" customFormat="1" customHeight="1" spans="6:41">
      <c r="F1186" s="74"/>
      <c r="G1186" s="267" t="str">
        <f t="shared" si="24"/>
        <v/>
      </c>
      <c r="H1186" s="74"/>
      <c r="I1186" s="74"/>
      <c r="J1186" s="74"/>
      <c r="K1186" s="74"/>
      <c r="L1186" s="74"/>
      <c r="P1186" s="122"/>
      <c r="Q1186" s="74"/>
      <c r="R1186" s="74"/>
      <c r="S1186" s="74"/>
      <c r="T1186" s="74"/>
      <c r="AI1186" s="259"/>
      <c r="AO1186" s="74"/>
    </row>
    <row r="1187" s="72" customFormat="1" customHeight="1" spans="6:41">
      <c r="F1187" s="74"/>
      <c r="G1187" s="267" t="str">
        <f t="shared" si="24"/>
        <v/>
      </c>
      <c r="H1187" s="74"/>
      <c r="I1187" s="74"/>
      <c r="J1187" s="74"/>
      <c r="K1187" s="74"/>
      <c r="L1187" s="74"/>
      <c r="P1187" s="122"/>
      <c r="Q1187" s="74"/>
      <c r="R1187" s="74"/>
      <c r="S1187" s="74"/>
      <c r="T1187" s="74"/>
      <c r="AI1187" s="259"/>
      <c r="AO1187" s="74"/>
    </row>
    <row r="1188" s="72" customFormat="1" customHeight="1" spans="6:41">
      <c r="F1188" s="74"/>
      <c r="G1188" s="267" t="str">
        <f t="shared" si="24"/>
        <v/>
      </c>
      <c r="H1188" s="74"/>
      <c r="I1188" s="74"/>
      <c r="J1188" s="74"/>
      <c r="K1188" s="74"/>
      <c r="L1188" s="74"/>
      <c r="P1188" s="122"/>
      <c r="Q1188" s="74"/>
      <c r="R1188" s="74"/>
      <c r="S1188" s="74"/>
      <c r="T1188" s="74"/>
      <c r="AI1188" s="259"/>
      <c r="AO1188" s="74"/>
    </row>
    <row r="1189" s="72" customFormat="1" customHeight="1" spans="6:41">
      <c r="F1189" s="74"/>
      <c r="G1189" s="267" t="str">
        <f t="shared" si="24"/>
        <v/>
      </c>
      <c r="H1189" s="74"/>
      <c r="I1189" s="74"/>
      <c r="J1189" s="74"/>
      <c r="K1189" s="74"/>
      <c r="L1189" s="74"/>
      <c r="P1189" s="122"/>
      <c r="Q1189" s="74"/>
      <c r="R1189" s="74"/>
      <c r="S1189" s="74"/>
      <c r="T1189" s="74"/>
      <c r="AI1189" s="259"/>
      <c r="AO1189" s="74"/>
    </row>
    <row r="1190" s="72" customFormat="1" customHeight="1" spans="6:41">
      <c r="F1190" s="74"/>
      <c r="G1190" s="267" t="str">
        <f t="shared" si="24"/>
        <v/>
      </c>
      <c r="H1190" s="74"/>
      <c r="I1190" s="74"/>
      <c r="J1190" s="74"/>
      <c r="K1190" s="74"/>
      <c r="L1190" s="74"/>
      <c r="P1190" s="122"/>
      <c r="Q1190" s="74"/>
      <c r="R1190" s="74"/>
      <c r="S1190" s="74"/>
      <c r="T1190" s="74"/>
      <c r="AI1190" s="259"/>
      <c r="AO1190" s="74"/>
    </row>
    <row r="1191" s="72" customFormat="1" customHeight="1" spans="6:41">
      <c r="F1191" s="74"/>
      <c r="G1191" s="267" t="str">
        <f t="shared" si="24"/>
        <v/>
      </c>
      <c r="H1191" s="74"/>
      <c r="I1191" s="74"/>
      <c r="J1191" s="74"/>
      <c r="K1191" s="74"/>
      <c r="L1191" s="74"/>
      <c r="P1191" s="122"/>
      <c r="Q1191" s="74"/>
      <c r="R1191" s="74"/>
      <c r="S1191" s="74"/>
      <c r="T1191" s="74"/>
      <c r="AI1191" s="259"/>
      <c r="AO1191" s="74"/>
    </row>
    <row r="1192" s="72" customFormat="1" customHeight="1" spans="6:41">
      <c r="F1192" s="74"/>
      <c r="G1192" s="267" t="str">
        <f t="shared" si="24"/>
        <v/>
      </c>
      <c r="H1192" s="74"/>
      <c r="I1192" s="74"/>
      <c r="J1192" s="74"/>
      <c r="K1192" s="74"/>
      <c r="L1192" s="74"/>
      <c r="P1192" s="122"/>
      <c r="Q1192" s="74"/>
      <c r="R1192" s="74"/>
      <c r="S1192" s="74"/>
      <c r="T1192" s="74"/>
      <c r="AI1192" s="259"/>
      <c r="AO1192" s="74"/>
    </row>
    <row r="1193" s="72" customFormat="1" customHeight="1" spans="6:41">
      <c r="F1193" s="74"/>
      <c r="G1193" s="267" t="str">
        <f t="shared" si="24"/>
        <v/>
      </c>
      <c r="H1193" s="74"/>
      <c r="I1193" s="74"/>
      <c r="J1193" s="74"/>
      <c r="K1193" s="74"/>
      <c r="L1193" s="74"/>
      <c r="P1193" s="122"/>
      <c r="Q1193" s="74"/>
      <c r="R1193" s="74"/>
      <c r="S1193" s="74"/>
      <c r="T1193" s="74"/>
      <c r="AI1193" s="259"/>
      <c r="AO1193" s="74"/>
    </row>
    <row r="1194" s="72" customFormat="1" customHeight="1" spans="6:41">
      <c r="F1194" s="74"/>
      <c r="G1194" s="267" t="str">
        <f t="shared" si="24"/>
        <v/>
      </c>
      <c r="H1194" s="74"/>
      <c r="I1194" s="74"/>
      <c r="J1194" s="74"/>
      <c r="K1194" s="74"/>
      <c r="L1194" s="74"/>
      <c r="P1194" s="122"/>
      <c r="Q1194" s="74"/>
      <c r="R1194" s="74"/>
      <c r="S1194" s="74"/>
      <c r="T1194" s="74"/>
      <c r="AI1194" s="259"/>
      <c r="AO1194" s="74"/>
    </row>
    <row r="1195" s="72" customFormat="1" customHeight="1" spans="6:41">
      <c r="F1195" s="74"/>
      <c r="G1195" s="267" t="str">
        <f t="shared" si="24"/>
        <v/>
      </c>
      <c r="H1195" s="74"/>
      <c r="I1195" s="74"/>
      <c r="J1195" s="74"/>
      <c r="K1195" s="74"/>
      <c r="L1195" s="74"/>
      <c r="P1195" s="122"/>
      <c r="Q1195" s="74"/>
      <c r="R1195" s="74"/>
      <c r="S1195" s="74"/>
      <c r="T1195" s="74"/>
      <c r="AI1195" s="259"/>
      <c r="AO1195" s="74"/>
    </row>
    <row r="1196" s="72" customFormat="1" customHeight="1" spans="6:41">
      <c r="F1196" s="74"/>
      <c r="G1196" s="267" t="str">
        <f t="shared" si="24"/>
        <v/>
      </c>
      <c r="H1196" s="74"/>
      <c r="I1196" s="74"/>
      <c r="J1196" s="74"/>
      <c r="K1196" s="74"/>
      <c r="L1196" s="74"/>
      <c r="P1196" s="122"/>
      <c r="Q1196" s="74"/>
      <c r="R1196" s="74"/>
      <c r="S1196" s="74"/>
      <c r="T1196" s="74"/>
      <c r="AI1196" s="259"/>
      <c r="AO1196" s="74"/>
    </row>
    <row r="1197" s="72" customFormat="1" customHeight="1" spans="6:41">
      <c r="F1197" s="74"/>
      <c r="G1197" s="267" t="str">
        <f t="shared" si="24"/>
        <v/>
      </c>
      <c r="H1197" s="74"/>
      <c r="I1197" s="74"/>
      <c r="J1197" s="74"/>
      <c r="K1197" s="74"/>
      <c r="L1197" s="74"/>
      <c r="P1197" s="122"/>
      <c r="Q1197" s="74"/>
      <c r="R1197" s="74"/>
      <c r="S1197" s="74"/>
      <c r="T1197" s="74"/>
      <c r="AI1197" s="259"/>
      <c r="AO1197" s="74"/>
    </row>
    <row r="1198" s="72" customFormat="1" customHeight="1" spans="6:41">
      <c r="F1198" s="74"/>
      <c r="G1198" s="267" t="str">
        <f t="shared" si="24"/>
        <v/>
      </c>
      <c r="H1198" s="74"/>
      <c r="I1198" s="74"/>
      <c r="J1198" s="74"/>
      <c r="K1198" s="74"/>
      <c r="L1198" s="74"/>
      <c r="P1198" s="122"/>
      <c r="Q1198" s="74"/>
      <c r="R1198" s="74"/>
      <c r="S1198" s="74"/>
      <c r="T1198" s="74"/>
      <c r="AI1198" s="259"/>
      <c r="AO1198" s="74"/>
    </row>
    <row r="1199" s="72" customFormat="1" customHeight="1" spans="6:41">
      <c r="F1199" s="74"/>
      <c r="G1199" s="267" t="str">
        <f t="shared" si="24"/>
        <v/>
      </c>
      <c r="H1199" s="74"/>
      <c r="I1199" s="74"/>
      <c r="J1199" s="74"/>
      <c r="K1199" s="74"/>
      <c r="L1199" s="74"/>
      <c r="P1199" s="122"/>
      <c r="Q1199" s="74"/>
      <c r="R1199" s="74"/>
      <c r="S1199" s="74"/>
      <c r="T1199" s="74"/>
      <c r="AI1199" s="259"/>
      <c r="AO1199" s="74"/>
    </row>
    <row r="1200" s="72" customFormat="1" customHeight="1" spans="6:41">
      <c r="F1200" s="74"/>
      <c r="G1200" s="267" t="str">
        <f t="shared" si="24"/>
        <v/>
      </c>
      <c r="H1200" s="74"/>
      <c r="I1200" s="74"/>
      <c r="J1200" s="74"/>
      <c r="K1200" s="74"/>
      <c r="L1200" s="74"/>
      <c r="P1200" s="122"/>
      <c r="Q1200" s="74"/>
      <c r="R1200" s="74"/>
      <c r="S1200" s="74"/>
      <c r="T1200" s="74"/>
      <c r="AI1200" s="259"/>
      <c r="AO1200" s="74"/>
    </row>
    <row r="1201" s="72" customFormat="1" customHeight="1" spans="6:41">
      <c r="F1201" s="74"/>
      <c r="G1201" s="267" t="str">
        <f t="shared" si="24"/>
        <v/>
      </c>
      <c r="H1201" s="74"/>
      <c r="I1201" s="74"/>
      <c r="J1201" s="74"/>
      <c r="K1201" s="74"/>
      <c r="L1201" s="74"/>
      <c r="P1201" s="122"/>
      <c r="Q1201" s="74"/>
      <c r="R1201" s="74"/>
      <c r="S1201" s="74"/>
      <c r="T1201" s="74"/>
      <c r="AI1201" s="259"/>
      <c r="AO1201" s="74"/>
    </row>
    <row r="1202" s="72" customFormat="1" customHeight="1" spans="6:41">
      <c r="F1202" s="74"/>
      <c r="G1202" s="267" t="str">
        <f t="shared" si="24"/>
        <v/>
      </c>
      <c r="H1202" s="74"/>
      <c r="I1202" s="74"/>
      <c r="J1202" s="74"/>
      <c r="K1202" s="74"/>
      <c r="L1202" s="74"/>
      <c r="P1202" s="122"/>
      <c r="Q1202" s="74"/>
      <c r="R1202" s="74"/>
      <c r="S1202" s="74"/>
      <c r="T1202" s="74"/>
      <c r="AI1202" s="259"/>
      <c r="AO1202" s="74"/>
    </row>
    <row r="1203" s="72" customFormat="1" customHeight="1" spans="6:41">
      <c r="F1203" s="74"/>
      <c r="G1203" s="267" t="str">
        <f t="shared" si="24"/>
        <v/>
      </c>
      <c r="H1203" s="74"/>
      <c r="I1203" s="74"/>
      <c r="J1203" s="74"/>
      <c r="K1203" s="74"/>
      <c r="L1203" s="74"/>
      <c r="P1203" s="122"/>
      <c r="Q1203" s="74"/>
      <c r="R1203" s="74"/>
      <c r="S1203" s="74"/>
      <c r="T1203" s="74"/>
      <c r="AI1203" s="259"/>
      <c r="AO1203" s="74"/>
    </row>
    <row r="1204" s="72" customFormat="1" customHeight="1" spans="6:41">
      <c r="F1204" s="74"/>
      <c r="G1204" s="267" t="str">
        <f t="shared" si="24"/>
        <v/>
      </c>
      <c r="H1204" s="74"/>
      <c r="I1204" s="74"/>
      <c r="J1204" s="74"/>
      <c r="K1204" s="74"/>
      <c r="L1204" s="74"/>
      <c r="P1204" s="122"/>
      <c r="Q1204" s="74"/>
      <c r="R1204" s="74"/>
      <c r="S1204" s="74"/>
      <c r="T1204" s="74"/>
      <c r="AI1204" s="259"/>
      <c r="AO1204" s="74"/>
    </row>
    <row r="1205" s="72" customFormat="1" customHeight="1" spans="6:41">
      <c r="F1205" s="74"/>
      <c r="G1205" s="267" t="str">
        <f t="shared" si="24"/>
        <v/>
      </c>
      <c r="H1205" s="74"/>
      <c r="I1205" s="74"/>
      <c r="J1205" s="74"/>
      <c r="K1205" s="74"/>
      <c r="L1205" s="74"/>
      <c r="P1205" s="122"/>
      <c r="Q1205" s="74"/>
      <c r="R1205" s="74"/>
      <c r="S1205" s="74"/>
      <c r="T1205" s="74"/>
      <c r="AI1205" s="259"/>
      <c r="AO1205" s="74"/>
    </row>
    <row r="1206" s="72" customFormat="1" customHeight="1" spans="6:41">
      <c r="F1206" s="74"/>
      <c r="G1206" s="267" t="str">
        <f t="shared" si="24"/>
        <v/>
      </c>
      <c r="H1206" s="74"/>
      <c r="I1206" s="74"/>
      <c r="J1206" s="74"/>
      <c r="K1206" s="74"/>
      <c r="L1206" s="74"/>
      <c r="P1206" s="122"/>
      <c r="Q1206" s="74"/>
      <c r="R1206" s="74"/>
      <c r="S1206" s="74"/>
      <c r="T1206" s="74"/>
      <c r="AI1206" s="259"/>
      <c r="AO1206" s="74"/>
    </row>
    <row r="1207" s="72" customFormat="1" customHeight="1" spans="6:41">
      <c r="F1207" s="74"/>
      <c r="G1207" s="267" t="str">
        <f t="shared" si="24"/>
        <v/>
      </c>
      <c r="H1207" s="74"/>
      <c r="I1207" s="74"/>
      <c r="J1207" s="74"/>
      <c r="K1207" s="74"/>
      <c r="L1207" s="74"/>
      <c r="P1207" s="122"/>
      <c r="Q1207" s="74"/>
      <c r="R1207" s="74"/>
      <c r="S1207" s="74"/>
      <c r="T1207" s="74"/>
      <c r="AI1207" s="259"/>
      <c r="AO1207" s="74"/>
    </row>
    <row r="1208" s="72" customFormat="1" customHeight="1" spans="6:41">
      <c r="F1208" s="74"/>
      <c r="G1208" s="267" t="str">
        <f t="shared" si="24"/>
        <v/>
      </c>
      <c r="H1208" s="74"/>
      <c r="I1208" s="74"/>
      <c r="J1208" s="74"/>
      <c r="K1208" s="74"/>
      <c r="L1208" s="74"/>
      <c r="P1208" s="122"/>
      <c r="Q1208" s="74"/>
      <c r="R1208" s="74"/>
      <c r="S1208" s="74"/>
      <c r="T1208" s="74"/>
      <c r="AI1208" s="259"/>
      <c r="AO1208" s="74"/>
    </row>
    <row r="1209" s="72" customFormat="1" customHeight="1" spans="6:41">
      <c r="F1209" s="74"/>
      <c r="G1209" s="267" t="str">
        <f t="shared" si="24"/>
        <v/>
      </c>
      <c r="H1209" s="74"/>
      <c r="I1209" s="74"/>
      <c r="J1209" s="74"/>
      <c r="K1209" s="74"/>
      <c r="L1209" s="74"/>
      <c r="P1209" s="122"/>
      <c r="Q1209" s="74"/>
      <c r="R1209" s="74"/>
      <c r="S1209" s="74"/>
      <c r="T1209" s="74"/>
      <c r="AI1209" s="259"/>
      <c r="AO1209" s="74"/>
    </row>
    <row r="1210" s="72" customFormat="1" customHeight="1" spans="6:41">
      <c r="F1210" s="74"/>
      <c r="G1210" s="267" t="str">
        <f t="shared" si="24"/>
        <v/>
      </c>
      <c r="H1210" s="74"/>
      <c r="I1210" s="74"/>
      <c r="J1210" s="74"/>
      <c r="K1210" s="74"/>
      <c r="L1210" s="74"/>
      <c r="P1210" s="122"/>
      <c r="Q1210" s="74"/>
      <c r="R1210" s="74"/>
      <c r="S1210" s="74"/>
      <c r="T1210" s="74"/>
      <c r="AI1210" s="259"/>
      <c r="AO1210" s="74"/>
    </row>
    <row r="1211" s="72" customFormat="1" customHeight="1" spans="6:41">
      <c r="F1211" s="74"/>
      <c r="G1211" s="267" t="str">
        <f t="shared" si="24"/>
        <v/>
      </c>
      <c r="H1211" s="74"/>
      <c r="I1211" s="74"/>
      <c r="J1211" s="74"/>
      <c r="K1211" s="74"/>
      <c r="L1211" s="74"/>
      <c r="P1211" s="122"/>
      <c r="Q1211" s="74"/>
      <c r="R1211" s="74"/>
      <c r="S1211" s="74"/>
      <c r="T1211" s="74"/>
      <c r="AI1211" s="259"/>
      <c r="AO1211" s="74"/>
    </row>
    <row r="1212" s="72" customFormat="1" customHeight="1" spans="6:41">
      <c r="F1212" s="74"/>
      <c r="G1212" s="267" t="str">
        <f t="shared" si="24"/>
        <v/>
      </c>
      <c r="H1212" s="74"/>
      <c r="I1212" s="74"/>
      <c r="J1212" s="74"/>
      <c r="K1212" s="74"/>
      <c r="L1212" s="74"/>
      <c r="P1212" s="122"/>
      <c r="Q1212" s="74"/>
      <c r="R1212" s="74"/>
      <c r="S1212" s="74"/>
      <c r="T1212" s="74"/>
      <c r="AI1212" s="259"/>
      <c r="AO1212" s="74"/>
    </row>
    <row r="1213" s="72" customFormat="1" customHeight="1" spans="6:41">
      <c r="F1213" s="74"/>
      <c r="G1213" s="267" t="str">
        <f t="shared" si="24"/>
        <v/>
      </c>
      <c r="H1213" s="74"/>
      <c r="I1213" s="74"/>
      <c r="J1213" s="74"/>
      <c r="K1213" s="74"/>
      <c r="L1213" s="74"/>
      <c r="P1213" s="122"/>
      <c r="Q1213" s="74"/>
      <c r="R1213" s="74"/>
      <c r="S1213" s="74"/>
      <c r="T1213" s="74"/>
      <c r="AI1213" s="259"/>
      <c r="AO1213" s="74"/>
    </row>
    <row r="1214" s="72" customFormat="1" customHeight="1" spans="6:41">
      <c r="F1214" s="74"/>
      <c r="G1214" s="267" t="str">
        <f t="shared" si="24"/>
        <v/>
      </c>
      <c r="H1214" s="74"/>
      <c r="I1214" s="74"/>
      <c r="J1214" s="74"/>
      <c r="K1214" s="74"/>
      <c r="L1214" s="74"/>
      <c r="P1214" s="122"/>
      <c r="Q1214" s="74"/>
      <c r="R1214" s="74"/>
      <c r="S1214" s="74"/>
      <c r="T1214" s="74"/>
      <c r="AI1214" s="259"/>
      <c r="AO1214" s="74"/>
    </row>
    <row r="1215" s="72" customFormat="1" customHeight="1" spans="6:41">
      <c r="F1215" s="74"/>
      <c r="G1215" s="267" t="str">
        <f t="shared" si="24"/>
        <v/>
      </c>
      <c r="H1215" s="74"/>
      <c r="I1215" s="74"/>
      <c r="J1215" s="74"/>
      <c r="K1215" s="74"/>
      <c r="L1215" s="74"/>
      <c r="P1215" s="122"/>
      <c r="Q1215" s="74"/>
      <c r="R1215" s="74"/>
      <c r="S1215" s="74"/>
      <c r="T1215" s="74"/>
      <c r="AI1215" s="259"/>
      <c r="AO1215" s="74"/>
    </row>
    <row r="1216" s="72" customFormat="1" customHeight="1" spans="6:41">
      <c r="F1216" s="74"/>
      <c r="G1216" s="267" t="str">
        <f t="shared" si="24"/>
        <v/>
      </c>
      <c r="H1216" s="74"/>
      <c r="I1216" s="74"/>
      <c r="J1216" s="74"/>
      <c r="K1216" s="74"/>
      <c r="L1216" s="74"/>
      <c r="P1216" s="122"/>
      <c r="Q1216" s="74"/>
      <c r="R1216" s="74"/>
      <c r="S1216" s="74"/>
      <c r="T1216" s="74"/>
      <c r="AI1216" s="259"/>
      <c r="AO1216" s="74"/>
    </row>
    <row r="1217" s="72" customFormat="1" customHeight="1" spans="6:41">
      <c r="F1217" s="74"/>
      <c r="G1217" s="267" t="str">
        <f t="shared" si="24"/>
        <v/>
      </c>
      <c r="H1217" s="74"/>
      <c r="I1217" s="74"/>
      <c r="J1217" s="74"/>
      <c r="K1217" s="74"/>
      <c r="L1217" s="74"/>
      <c r="P1217" s="122"/>
      <c r="Q1217" s="74"/>
      <c r="R1217" s="74"/>
      <c r="S1217" s="74"/>
      <c r="T1217" s="74"/>
      <c r="AI1217" s="259"/>
      <c r="AO1217" s="74"/>
    </row>
    <row r="1218" s="72" customFormat="1" customHeight="1" spans="6:41">
      <c r="F1218" s="74"/>
      <c r="G1218" s="267" t="str">
        <f t="shared" ref="G1218:G1281" si="25">IF(H1218="","",IF(H1218=I1218,H1218,_xlfn.CONCAT(H1218,"-",I1218)))</f>
        <v/>
      </c>
      <c r="H1218" s="74"/>
      <c r="I1218" s="74"/>
      <c r="J1218" s="74"/>
      <c r="K1218" s="74"/>
      <c r="L1218" s="74"/>
      <c r="P1218" s="122"/>
      <c r="Q1218" s="74"/>
      <c r="R1218" s="74"/>
      <c r="S1218" s="74"/>
      <c r="T1218" s="74"/>
      <c r="AI1218" s="259"/>
      <c r="AO1218" s="74"/>
    </row>
    <row r="1219" s="72" customFormat="1" customHeight="1" spans="6:41">
      <c r="F1219" s="74"/>
      <c r="G1219" s="267" t="str">
        <f t="shared" si="25"/>
        <v/>
      </c>
      <c r="H1219" s="74"/>
      <c r="I1219" s="74"/>
      <c r="J1219" s="74"/>
      <c r="K1219" s="74"/>
      <c r="L1219" s="74"/>
      <c r="P1219" s="122"/>
      <c r="Q1219" s="74"/>
      <c r="R1219" s="74"/>
      <c r="S1219" s="74"/>
      <c r="T1219" s="74"/>
      <c r="AI1219" s="259"/>
      <c r="AO1219" s="74"/>
    </row>
    <row r="1220" s="72" customFormat="1" customHeight="1" spans="6:41">
      <c r="F1220" s="74"/>
      <c r="G1220" s="267" t="str">
        <f t="shared" si="25"/>
        <v/>
      </c>
      <c r="H1220" s="74"/>
      <c r="I1220" s="74"/>
      <c r="J1220" s="74"/>
      <c r="K1220" s="74"/>
      <c r="L1220" s="74"/>
      <c r="P1220" s="122"/>
      <c r="Q1220" s="74"/>
      <c r="R1220" s="74"/>
      <c r="S1220" s="74"/>
      <c r="T1220" s="74"/>
      <c r="AI1220" s="259"/>
      <c r="AO1220" s="74"/>
    </row>
    <row r="1221" s="72" customFormat="1" customHeight="1" spans="6:41">
      <c r="F1221" s="74"/>
      <c r="G1221" s="267" t="str">
        <f t="shared" si="25"/>
        <v/>
      </c>
      <c r="H1221" s="74"/>
      <c r="I1221" s="74"/>
      <c r="J1221" s="74"/>
      <c r="K1221" s="74"/>
      <c r="L1221" s="74"/>
      <c r="P1221" s="122"/>
      <c r="Q1221" s="74"/>
      <c r="R1221" s="74"/>
      <c r="S1221" s="74"/>
      <c r="T1221" s="74"/>
      <c r="AI1221" s="259"/>
      <c r="AO1221" s="74"/>
    </row>
    <row r="1222" s="72" customFormat="1" customHeight="1" spans="6:41">
      <c r="F1222" s="74"/>
      <c r="G1222" s="267" t="str">
        <f t="shared" si="25"/>
        <v/>
      </c>
      <c r="H1222" s="74"/>
      <c r="I1222" s="74"/>
      <c r="J1222" s="74"/>
      <c r="K1222" s="74"/>
      <c r="L1222" s="74"/>
      <c r="P1222" s="122"/>
      <c r="Q1222" s="74"/>
      <c r="R1222" s="74"/>
      <c r="S1222" s="74"/>
      <c r="T1222" s="74"/>
      <c r="AI1222" s="259"/>
      <c r="AO1222" s="74"/>
    </row>
    <row r="1223" s="72" customFormat="1" customHeight="1" spans="6:41">
      <c r="F1223" s="74"/>
      <c r="G1223" s="267" t="str">
        <f t="shared" si="25"/>
        <v/>
      </c>
      <c r="H1223" s="74"/>
      <c r="I1223" s="74"/>
      <c r="J1223" s="74"/>
      <c r="K1223" s="74"/>
      <c r="L1223" s="74"/>
      <c r="P1223" s="122"/>
      <c r="Q1223" s="74"/>
      <c r="R1223" s="74"/>
      <c r="S1223" s="74"/>
      <c r="T1223" s="74"/>
      <c r="AI1223" s="259"/>
      <c r="AO1223" s="74"/>
    </row>
    <row r="1224" s="72" customFormat="1" customHeight="1" spans="6:41">
      <c r="F1224" s="74"/>
      <c r="G1224" s="267" t="str">
        <f t="shared" si="25"/>
        <v/>
      </c>
      <c r="H1224" s="74"/>
      <c r="I1224" s="74"/>
      <c r="J1224" s="74"/>
      <c r="K1224" s="74"/>
      <c r="L1224" s="74"/>
      <c r="P1224" s="122"/>
      <c r="Q1224" s="74"/>
      <c r="R1224" s="74"/>
      <c r="S1224" s="74"/>
      <c r="T1224" s="74"/>
      <c r="AI1224" s="259"/>
      <c r="AO1224" s="74"/>
    </row>
    <row r="1225" s="72" customFormat="1" customHeight="1" spans="6:41">
      <c r="F1225" s="74"/>
      <c r="G1225" s="267" t="str">
        <f t="shared" si="25"/>
        <v/>
      </c>
      <c r="H1225" s="74"/>
      <c r="I1225" s="74"/>
      <c r="J1225" s="74"/>
      <c r="K1225" s="74"/>
      <c r="L1225" s="74"/>
      <c r="P1225" s="122"/>
      <c r="Q1225" s="74"/>
      <c r="R1225" s="74"/>
      <c r="S1225" s="74"/>
      <c r="T1225" s="74"/>
      <c r="AI1225" s="259"/>
      <c r="AO1225" s="74"/>
    </row>
    <row r="1226" s="72" customFormat="1" customHeight="1" spans="6:41">
      <c r="F1226" s="74"/>
      <c r="G1226" s="267" t="str">
        <f t="shared" si="25"/>
        <v/>
      </c>
      <c r="H1226" s="74"/>
      <c r="I1226" s="74"/>
      <c r="J1226" s="74"/>
      <c r="K1226" s="74"/>
      <c r="L1226" s="74"/>
      <c r="P1226" s="122"/>
      <c r="Q1226" s="74"/>
      <c r="R1226" s="74"/>
      <c r="S1226" s="74"/>
      <c r="T1226" s="74"/>
      <c r="AI1226" s="259"/>
      <c r="AO1226" s="74"/>
    </row>
    <row r="1227" s="72" customFormat="1" customHeight="1" spans="6:41">
      <c r="F1227" s="74"/>
      <c r="G1227" s="267" t="str">
        <f t="shared" si="25"/>
        <v/>
      </c>
      <c r="H1227" s="74"/>
      <c r="I1227" s="74"/>
      <c r="J1227" s="74"/>
      <c r="K1227" s="74"/>
      <c r="L1227" s="74"/>
      <c r="P1227" s="122"/>
      <c r="Q1227" s="74"/>
      <c r="R1227" s="74"/>
      <c r="S1227" s="74"/>
      <c r="T1227" s="74"/>
      <c r="AI1227" s="259"/>
      <c r="AO1227" s="74"/>
    </row>
    <row r="1228" s="72" customFormat="1" customHeight="1" spans="6:41">
      <c r="F1228" s="74"/>
      <c r="G1228" s="267" t="str">
        <f t="shared" si="25"/>
        <v/>
      </c>
      <c r="H1228" s="74"/>
      <c r="I1228" s="74"/>
      <c r="J1228" s="74"/>
      <c r="K1228" s="74"/>
      <c r="L1228" s="74"/>
      <c r="P1228" s="122"/>
      <c r="Q1228" s="74"/>
      <c r="R1228" s="74"/>
      <c r="S1228" s="74"/>
      <c r="T1228" s="74"/>
      <c r="AI1228" s="259"/>
      <c r="AO1228" s="74"/>
    </row>
    <row r="1229" s="72" customFormat="1" customHeight="1" spans="6:41">
      <c r="F1229" s="74"/>
      <c r="G1229" s="267" t="str">
        <f t="shared" si="25"/>
        <v/>
      </c>
      <c r="H1229" s="74"/>
      <c r="I1229" s="74"/>
      <c r="J1229" s="74"/>
      <c r="K1229" s="74"/>
      <c r="L1229" s="74"/>
      <c r="P1229" s="122"/>
      <c r="Q1229" s="74"/>
      <c r="R1229" s="74"/>
      <c r="S1229" s="74"/>
      <c r="T1229" s="74"/>
      <c r="AI1229" s="259"/>
      <c r="AO1229" s="74"/>
    </row>
    <row r="1230" s="72" customFormat="1" customHeight="1" spans="6:41">
      <c r="F1230" s="74"/>
      <c r="G1230" s="267" t="str">
        <f t="shared" si="25"/>
        <v/>
      </c>
      <c r="H1230" s="74"/>
      <c r="I1230" s="74"/>
      <c r="J1230" s="74"/>
      <c r="K1230" s="74"/>
      <c r="L1230" s="74"/>
      <c r="P1230" s="122"/>
      <c r="Q1230" s="74"/>
      <c r="R1230" s="74"/>
      <c r="S1230" s="74"/>
      <c r="T1230" s="74"/>
      <c r="AI1230" s="259"/>
      <c r="AO1230" s="74"/>
    </row>
    <row r="1231" s="72" customFormat="1" customHeight="1" spans="6:41">
      <c r="F1231" s="74"/>
      <c r="G1231" s="267" t="str">
        <f t="shared" si="25"/>
        <v/>
      </c>
      <c r="H1231" s="74"/>
      <c r="I1231" s="74"/>
      <c r="J1231" s="74"/>
      <c r="K1231" s="74"/>
      <c r="L1231" s="74"/>
      <c r="P1231" s="122"/>
      <c r="Q1231" s="74"/>
      <c r="R1231" s="74"/>
      <c r="S1231" s="74"/>
      <c r="T1231" s="74"/>
      <c r="AI1231" s="259"/>
      <c r="AO1231" s="74"/>
    </row>
    <row r="1232" s="72" customFormat="1" customHeight="1" spans="6:41">
      <c r="F1232" s="74"/>
      <c r="G1232" s="267" t="str">
        <f t="shared" si="25"/>
        <v/>
      </c>
      <c r="H1232" s="74"/>
      <c r="I1232" s="74"/>
      <c r="J1232" s="74"/>
      <c r="K1232" s="74"/>
      <c r="L1232" s="74"/>
      <c r="P1232" s="122"/>
      <c r="Q1232" s="74"/>
      <c r="R1232" s="74"/>
      <c r="S1232" s="74"/>
      <c r="T1232" s="74"/>
      <c r="AI1232" s="259"/>
      <c r="AO1232" s="74"/>
    </row>
    <row r="1233" s="72" customFormat="1" customHeight="1" spans="6:41">
      <c r="F1233" s="74"/>
      <c r="G1233" s="267" t="str">
        <f t="shared" si="25"/>
        <v/>
      </c>
      <c r="H1233" s="74"/>
      <c r="I1233" s="74"/>
      <c r="J1233" s="74"/>
      <c r="K1233" s="74"/>
      <c r="L1233" s="74"/>
      <c r="P1233" s="122"/>
      <c r="Q1233" s="74"/>
      <c r="R1233" s="74"/>
      <c r="S1233" s="74"/>
      <c r="T1233" s="74"/>
      <c r="AI1233" s="259"/>
      <c r="AO1233" s="74"/>
    </row>
    <row r="1234" s="72" customFormat="1" customHeight="1" spans="6:41">
      <c r="F1234" s="74"/>
      <c r="G1234" s="267" t="str">
        <f t="shared" si="25"/>
        <v/>
      </c>
      <c r="H1234" s="74"/>
      <c r="I1234" s="74"/>
      <c r="J1234" s="74"/>
      <c r="K1234" s="74"/>
      <c r="L1234" s="74"/>
      <c r="P1234" s="122"/>
      <c r="Q1234" s="74"/>
      <c r="R1234" s="74"/>
      <c r="S1234" s="74"/>
      <c r="T1234" s="74"/>
      <c r="AI1234" s="259"/>
      <c r="AO1234" s="74"/>
    </row>
    <row r="1235" s="72" customFormat="1" customHeight="1" spans="6:41">
      <c r="F1235" s="74"/>
      <c r="G1235" s="267" t="str">
        <f t="shared" si="25"/>
        <v/>
      </c>
      <c r="H1235" s="74"/>
      <c r="I1235" s="74"/>
      <c r="J1235" s="74"/>
      <c r="K1235" s="74"/>
      <c r="L1235" s="74"/>
      <c r="P1235" s="122"/>
      <c r="Q1235" s="74"/>
      <c r="R1235" s="74"/>
      <c r="S1235" s="74"/>
      <c r="T1235" s="74"/>
      <c r="AI1235" s="259"/>
      <c r="AO1235" s="74"/>
    </row>
    <row r="1236" s="72" customFormat="1" customHeight="1" spans="6:41">
      <c r="F1236" s="74"/>
      <c r="G1236" s="267" t="str">
        <f t="shared" si="25"/>
        <v/>
      </c>
      <c r="H1236" s="74"/>
      <c r="I1236" s="74"/>
      <c r="J1236" s="74"/>
      <c r="K1236" s="74"/>
      <c r="L1236" s="74"/>
      <c r="P1236" s="122"/>
      <c r="Q1236" s="74"/>
      <c r="R1236" s="74"/>
      <c r="S1236" s="74"/>
      <c r="T1236" s="74"/>
      <c r="AI1236" s="259"/>
      <c r="AO1236" s="74"/>
    </row>
    <row r="1237" s="72" customFormat="1" customHeight="1" spans="6:41">
      <c r="F1237" s="74"/>
      <c r="G1237" s="267" t="str">
        <f t="shared" si="25"/>
        <v/>
      </c>
      <c r="H1237" s="74"/>
      <c r="I1237" s="74"/>
      <c r="J1237" s="74"/>
      <c r="K1237" s="74"/>
      <c r="L1237" s="74"/>
      <c r="P1237" s="122"/>
      <c r="Q1237" s="74"/>
      <c r="R1237" s="74"/>
      <c r="S1237" s="74"/>
      <c r="T1237" s="74"/>
      <c r="AI1237" s="259"/>
      <c r="AO1237" s="74"/>
    </row>
    <row r="1238" s="72" customFormat="1" customHeight="1" spans="6:41">
      <c r="F1238" s="74"/>
      <c r="G1238" s="267" t="str">
        <f t="shared" si="25"/>
        <v/>
      </c>
      <c r="H1238" s="74"/>
      <c r="I1238" s="74"/>
      <c r="J1238" s="74"/>
      <c r="K1238" s="74"/>
      <c r="L1238" s="74"/>
      <c r="P1238" s="122"/>
      <c r="Q1238" s="74"/>
      <c r="R1238" s="74"/>
      <c r="S1238" s="74"/>
      <c r="T1238" s="74"/>
      <c r="AI1238" s="259"/>
      <c r="AO1238" s="74"/>
    </row>
    <row r="1239" s="72" customFormat="1" customHeight="1" spans="6:41">
      <c r="F1239" s="74"/>
      <c r="G1239" s="267" t="str">
        <f t="shared" si="25"/>
        <v/>
      </c>
      <c r="H1239" s="74"/>
      <c r="I1239" s="74"/>
      <c r="J1239" s="74"/>
      <c r="K1239" s="74"/>
      <c r="L1239" s="74"/>
      <c r="P1239" s="122"/>
      <c r="Q1239" s="74"/>
      <c r="R1239" s="74"/>
      <c r="S1239" s="74"/>
      <c r="T1239" s="74"/>
      <c r="AI1239" s="259"/>
      <c r="AO1239" s="74"/>
    </row>
    <row r="1240" s="72" customFormat="1" customHeight="1" spans="6:41">
      <c r="F1240" s="74"/>
      <c r="G1240" s="267" t="str">
        <f t="shared" si="25"/>
        <v/>
      </c>
      <c r="H1240" s="74"/>
      <c r="I1240" s="74"/>
      <c r="J1240" s="74"/>
      <c r="K1240" s="74"/>
      <c r="L1240" s="74"/>
      <c r="P1240" s="122"/>
      <c r="Q1240" s="74"/>
      <c r="R1240" s="74"/>
      <c r="S1240" s="74"/>
      <c r="T1240" s="74"/>
      <c r="AI1240" s="259"/>
      <c r="AO1240" s="74"/>
    </row>
    <row r="1241" s="72" customFormat="1" customHeight="1" spans="6:41">
      <c r="F1241" s="74"/>
      <c r="G1241" s="267" t="str">
        <f t="shared" si="25"/>
        <v/>
      </c>
      <c r="H1241" s="74"/>
      <c r="I1241" s="74"/>
      <c r="J1241" s="74"/>
      <c r="K1241" s="74"/>
      <c r="L1241" s="74"/>
      <c r="P1241" s="122"/>
      <c r="Q1241" s="74"/>
      <c r="R1241" s="74"/>
      <c r="S1241" s="74"/>
      <c r="T1241" s="74"/>
      <c r="AI1241" s="259"/>
      <c r="AO1241" s="74"/>
    </row>
    <row r="1242" s="72" customFormat="1" customHeight="1" spans="6:41">
      <c r="F1242" s="74"/>
      <c r="G1242" s="267" t="str">
        <f t="shared" si="25"/>
        <v/>
      </c>
      <c r="H1242" s="74"/>
      <c r="I1242" s="74"/>
      <c r="J1242" s="74"/>
      <c r="K1242" s="74"/>
      <c r="L1242" s="74"/>
      <c r="P1242" s="122"/>
      <c r="Q1242" s="74"/>
      <c r="R1242" s="74"/>
      <c r="S1242" s="74"/>
      <c r="T1242" s="74"/>
      <c r="AI1242" s="259"/>
      <c r="AO1242" s="74"/>
    </row>
    <row r="1243" s="72" customFormat="1" customHeight="1" spans="6:41">
      <c r="F1243" s="74"/>
      <c r="G1243" s="267" t="str">
        <f t="shared" si="25"/>
        <v/>
      </c>
      <c r="H1243" s="74"/>
      <c r="I1243" s="74"/>
      <c r="J1243" s="74"/>
      <c r="K1243" s="74"/>
      <c r="L1243" s="74"/>
      <c r="P1243" s="122"/>
      <c r="Q1243" s="74"/>
      <c r="R1243" s="74"/>
      <c r="S1243" s="74"/>
      <c r="T1243" s="74"/>
      <c r="AI1243" s="259"/>
      <c r="AO1243" s="74"/>
    </row>
    <row r="1244" s="72" customFormat="1" customHeight="1" spans="6:41">
      <c r="F1244" s="74"/>
      <c r="G1244" s="267" t="str">
        <f t="shared" si="25"/>
        <v/>
      </c>
      <c r="H1244" s="74"/>
      <c r="I1244" s="74"/>
      <c r="J1244" s="74"/>
      <c r="K1244" s="74"/>
      <c r="L1244" s="74"/>
      <c r="P1244" s="122"/>
      <c r="Q1244" s="74"/>
      <c r="R1244" s="74"/>
      <c r="S1244" s="74"/>
      <c r="T1244" s="74"/>
      <c r="AI1244" s="259"/>
      <c r="AO1244" s="74"/>
    </row>
    <row r="1245" s="72" customFormat="1" customHeight="1" spans="6:41">
      <c r="F1245" s="74"/>
      <c r="G1245" s="267" t="str">
        <f t="shared" si="25"/>
        <v/>
      </c>
      <c r="H1245" s="74"/>
      <c r="I1245" s="74"/>
      <c r="J1245" s="74"/>
      <c r="K1245" s="74"/>
      <c r="L1245" s="74"/>
      <c r="P1245" s="122"/>
      <c r="Q1245" s="74"/>
      <c r="R1245" s="74"/>
      <c r="S1245" s="74"/>
      <c r="T1245" s="74"/>
      <c r="AI1245" s="259"/>
      <c r="AO1245" s="74"/>
    </row>
    <row r="1246" s="72" customFormat="1" customHeight="1" spans="6:41">
      <c r="F1246" s="74"/>
      <c r="G1246" s="267" t="str">
        <f t="shared" si="25"/>
        <v/>
      </c>
      <c r="H1246" s="74"/>
      <c r="I1246" s="74"/>
      <c r="J1246" s="74"/>
      <c r="K1246" s="74"/>
      <c r="L1246" s="74"/>
      <c r="P1246" s="122"/>
      <c r="Q1246" s="74"/>
      <c r="R1246" s="74"/>
      <c r="S1246" s="74"/>
      <c r="T1246" s="74"/>
      <c r="AI1246" s="259"/>
      <c r="AO1246" s="74"/>
    </row>
    <row r="1247" s="72" customFormat="1" customHeight="1" spans="6:41">
      <c r="F1247" s="74"/>
      <c r="G1247" s="267" t="str">
        <f t="shared" si="25"/>
        <v/>
      </c>
      <c r="H1247" s="74"/>
      <c r="I1247" s="74"/>
      <c r="J1247" s="74"/>
      <c r="K1247" s="74"/>
      <c r="L1247" s="74"/>
      <c r="P1247" s="122"/>
      <c r="Q1247" s="74"/>
      <c r="R1247" s="74"/>
      <c r="S1247" s="74"/>
      <c r="T1247" s="74"/>
      <c r="AI1247" s="259"/>
      <c r="AO1247" s="74"/>
    </row>
    <row r="1248" s="72" customFormat="1" customHeight="1" spans="6:41">
      <c r="F1248" s="74"/>
      <c r="G1248" s="267" t="str">
        <f t="shared" si="25"/>
        <v/>
      </c>
      <c r="H1248" s="74"/>
      <c r="I1248" s="74"/>
      <c r="J1248" s="74"/>
      <c r="K1248" s="74"/>
      <c r="L1248" s="74"/>
      <c r="P1248" s="122"/>
      <c r="Q1248" s="74"/>
      <c r="R1248" s="74"/>
      <c r="S1248" s="74"/>
      <c r="T1248" s="74"/>
      <c r="AI1248" s="259"/>
      <c r="AO1248" s="74"/>
    </row>
    <row r="1249" s="72" customFormat="1" customHeight="1" spans="6:41">
      <c r="F1249" s="74"/>
      <c r="G1249" s="267" t="str">
        <f t="shared" si="25"/>
        <v/>
      </c>
      <c r="H1249" s="74"/>
      <c r="I1249" s="74"/>
      <c r="J1249" s="74"/>
      <c r="K1249" s="74"/>
      <c r="L1249" s="74"/>
      <c r="P1249" s="122"/>
      <c r="Q1249" s="74"/>
      <c r="R1249" s="74"/>
      <c r="S1249" s="74"/>
      <c r="T1249" s="74"/>
      <c r="AI1249" s="259"/>
      <c r="AO1249" s="74"/>
    </row>
    <row r="1250" s="72" customFormat="1" customHeight="1" spans="6:41">
      <c r="F1250" s="74"/>
      <c r="G1250" s="267" t="str">
        <f t="shared" si="25"/>
        <v/>
      </c>
      <c r="H1250" s="74"/>
      <c r="I1250" s="74"/>
      <c r="J1250" s="74"/>
      <c r="K1250" s="74"/>
      <c r="L1250" s="74"/>
      <c r="P1250" s="122"/>
      <c r="Q1250" s="74"/>
      <c r="R1250" s="74"/>
      <c r="S1250" s="74"/>
      <c r="T1250" s="74"/>
      <c r="AI1250" s="259"/>
      <c r="AO1250" s="74"/>
    </row>
    <row r="1251" s="72" customFormat="1" customHeight="1" spans="6:41">
      <c r="F1251" s="74"/>
      <c r="G1251" s="267" t="str">
        <f t="shared" si="25"/>
        <v/>
      </c>
      <c r="H1251" s="74"/>
      <c r="I1251" s="74"/>
      <c r="J1251" s="74"/>
      <c r="K1251" s="74"/>
      <c r="L1251" s="74"/>
      <c r="P1251" s="122"/>
      <c r="Q1251" s="74"/>
      <c r="R1251" s="74"/>
      <c r="S1251" s="74"/>
      <c r="T1251" s="74"/>
      <c r="AI1251" s="259"/>
      <c r="AO1251" s="74"/>
    </row>
    <row r="1252" s="72" customFormat="1" customHeight="1" spans="6:41">
      <c r="F1252" s="74"/>
      <c r="G1252" s="267" t="str">
        <f t="shared" si="25"/>
        <v/>
      </c>
      <c r="H1252" s="74"/>
      <c r="I1252" s="74"/>
      <c r="J1252" s="74"/>
      <c r="K1252" s="74"/>
      <c r="L1252" s="74"/>
      <c r="P1252" s="122"/>
      <c r="Q1252" s="74"/>
      <c r="R1252" s="74"/>
      <c r="S1252" s="74"/>
      <c r="T1252" s="74"/>
      <c r="AI1252" s="259"/>
      <c r="AO1252" s="74"/>
    </row>
    <row r="1253" s="72" customFormat="1" customHeight="1" spans="6:41">
      <c r="F1253" s="74"/>
      <c r="G1253" s="267" t="str">
        <f t="shared" si="25"/>
        <v/>
      </c>
      <c r="H1253" s="74"/>
      <c r="I1253" s="74"/>
      <c r="J1253" s="74"/>
      <c r="K1253" s="74"/>
      <c r="L1253" s="74"/>
      <c r="P1253" s="122"/>
      <c r="Q1253" s="74"/>
      <c r="R1253" s="74"/>
      <c r="S1253" s="74"/>
      <c r="T1253" s="74"/>
      <c r="AI1253" s="259"/>
      <c r="AO1253" s="74"/>
    </row>
    <row r="1254" s="72" customFormat="1" customHeight="1" spans="6:41">
      <c r="F1254" s="74"/>
      <c r="G1254" s="267" t="str">
        <f t="shared" si="25"/>
        <v/>
      </c>
      <c r="H1254" s="74"/>
      <c r="I1254" s="74"/>
      <c r="J1254" s="74"/>
      <c r="K1254" s="74"/>
      <c r="L1254" s="74"/>
      <c r="P1254" s="122"/>
      <c r="Q1254" s="74"/>
      <c r="R1254" s="74"/>
      <c r="S1254" s="74"/>
      <c r="T1254" s="74"/>
      <c r="AI1254" s="259"/>
      <c r="AO1254" s="74"/>
    </row>
    <row r="1255" s="72" customFormat="1" customHeight="1" spans="6:41">
      <c r="F1255" s="74"/>
      <c r="G1255" s="267" t="str">
        <f t="shared" si="25"/>
        <v/>
      </c>
      <c r="H1255" s="74"/>
      <c r="I1255" s="74"/>
      <c r="J1255" s="74"/>
      <c r="K1255" s="74"/>
      <c r="L1255" s="74"/>
      <c r="P1255" s="122"/>
      <c r="Q1255" s="74"/>
      <c r="R1255" s="74"/>
      <c r="S1255" s="74"/>
      <c r="T1255" s="74"/>
      <c r="AI1255" s="259"/>
      <c r="AO1255" s="74"/>
    </row>
    <row r="1256" s="72" customFormat="1" customHeight="1" spans="6:41">
      <c r="F1256" s="74"/>
      <c r="G1256" s="267" t="str">
        <f t="shared" si="25"/>
        <v/>
      </c>
      <c r="H1256" s="74"/>
      <c r="I1256" s="74"/>
      <c r="J1256" s="74"/>
      <c r="K1256" s="74"/>
      <c r="L1256" s="74"/>
      <c r="P1256" s="122"/>
      <c r="Q1256" s="74"/>
      <c r="R1256" s="74"/>
      <c r="S1256" s="74"/>
      <c r="T1256" s="74"/>
      <c r="AI1256" s="259"/>
      <c r="AO1256" s="74"/>
    </row>
    <row r="1257" s="72" customFormat="1" customHeight="1" spans="6:41">
      <c r="F1257" s="74"/>
      <c r="G1257" s="267" t="str">
        <f t="shared" si="25"/>
        <v/>
      </c>
      <c r="H1257" s="74"/>
      <c r="I1257" s="74"/>
      <c r="J1257" s="74"/>
      <c r="K1257" s="74"/>
      <c r="L1257" s="74"/>
      <c r="P1257" s="122"/>
      <c r="Q1257" s="74"/>
      <c r="R1257" s="74"/>
      <c r="S1257" s="74"/>
      <c r="T1257" s="74"/>
      <c r="AI1257" s="259"/>
      <c r="AO1257" s="74"/>
    </row>
    <row r="1258" s="72" customFormat="1" customHeight="1" spans="6:41">
      <c r="F1258" s="74"/>
      <c r="G1258" s="267" t="str">
        <f t="shared" si="25"/>
        <v/>
      </c>
      <c r="H1258" s="74"/>
      <c r="I1258" s="74"/>
      <c r="J1258" s="74"/>
      <c r="K1258" s="74"/>
      <c r="L1258" s="74"/>
      <c r="P1258" s="122"/>
      <c r="Q1258" s="74"/>
      <c r="R1258" s="74"/>
      <c r="S1258" s="74"/>
      <c r="T1258" s="74"/>
      <c r="AI1258" s="259"/>
      <c r="AO1258" s="74"/>
    </row>
    <row r="1259" s="72" customFormat="1" customHeight="1" spans="6:41">
      <c r="F1259" s="74"/>
      <c r="G1259" s="267" t="str">
        <f t="shared" si="25"/>
        <v/>
      </c>
      <c r="H1259" s="74"/>
      <c r="I1259" s="74"/>
      <c r="J1259" s="74"/>
      <c r="K1259" s="74"/>
      <c r="L1259" s="74"/>
      <c r="P1259" s="122"/>
      <c r="Q1259" s="74"/>
      <c r="R1259" s="74"/>
      <c r="S1259" s="74"/>
      <c r="T1259" s="74"/>
      <c r="AI1259" s="259"/>
      <c r="AO1259" s="74"/>
    </row>
    <row r="1260" s="72" customFormat="1" customHeight="1" spans="6:41">
      <c r="F1260" s="74"/>
      <c r="G1260" s="267" t="str">
        <f t="shared" si="25"/>
        <v/>
      </c>
      <c r="H1260" s="74"/>
      <c r="I1260" s="74"/>
      <c r="J1260" s="74"/>
      <c r="K1260" s="74"/>
      <c r="L1260" s="74"/>
      <c r="P1260" s="122"/>
      <c r="Q1260" s="74"/>
      <c r="R1260" s="74"/>
      <c r="S1260" s="74"/>
      <c r="T1260" s="74"/>
      <c r="AI1260" s="259"/>
      <c r="AO1260" s="74"/>
    </row>
    <row r="1261" s="72" customFormat="1" customHeight="1" spans="6:41">
      <c r="F1261" s="74"/>
      <c r="G1261" s="267" t="str">
        <f t="shared" si="25"/>
        <v/>
      </c>
      <c r="H1261" s="74"/>
      <c r="I1261" s="74"/>
      <c r="J1261" s="74"/>
      <c r="K1261" s="74"/>
      <c r="L1261" s="74"/>
      <c r="P1261" s="122"/>
      <c r="Q1261" s="74"/>
      <c r="R1261" s="74"/>
      <c r="S1261" s="74"/>
      <c r="T1261" s="74"/>
      <c r="AI1261" s="259"/>
      <c r="AO1261" s="74"/>
    </row>
    <row r="1262" s="72" customFormat="1" customHeight="1" spans="6:41">
      <c r="F1262" s="74"/>
      <c r="G1262" s="267" t="str">
        <f t="shared" si="25"/>
        <v/>
      </c>
      <c r="H1262" s="74"/>
      <c r="I1262" s="74"/>
      <c r="J1262" s="74"/>
      <c r="K1262" s="74"/>
      <c r="L1262" s="74"/>
      <c r="P1262" s="122"/>
      <c r="Q1262" s="74"/>
      <c r="R1262" s="74"/>
      <c r="S1262" s="74"/>
      <c r="T1262" s="74"/>
      <c r="AI1262" s="259"/>
      <c r="AO1262" s="74"/>
    </row>
    <row r="1263" s="72" customFormat="1" customHeight="1" spans="6:41">
      <c r="F1263" s="74"/>
      <c r="G1263" s="267" t="str">
        <f t="shared" si="25"/>
        <v/>
      </c>
      <c r="H1263" s="74"/>
      <c r="I1263" s="74"/>
      <c r="J1263" s="74"/>
      <c r="K1263" s="74"/>
      <c r="L1263" s="74"/>
      <c r="P1263" s="122"/>
      <c r="Q1263" s="74"/>
      <c r="R1263" s="74"/>
      <c r="S1263" s="74"/>
      <c r="T1263" s="74"/>
      <c r="AI1263" s="259"/>
      <c r="AO1263" s="74"/>
    </row>
    <row r="1264" s="72" customFormat="1" customHeight="1" spans="6:41">
      <c r="F1264" s="74"/>
      <c r="G1264" s="267" t="str">
        <f t="shared" si="25"/>
        <v/>
      </c>
      <c r="H1264" s="74"/>
      <c r="I1264" s="74"/>
      <c r="J1264" s="74"/>
      <c r="K1264" s="74"/>
      <c r="L1264" s="74"/>
      <c r="P1264" s="122"/>
      <c r="Q1264" s="74"/>
      <c r="R1264" s="74"/>
      <c r="S1264" s="74"/>
      <c r="T1264" s="74"/>
      <c r="AI1264" s="259"/>
      <c r="AO1264" s="74"/>
    </row>
    <row r="1265" s="72" customFormat="1" customHeight="1" spans="6:41">
      <c r="F1265" s="74"/>
      <c r="G1265" s="267" t="str">
        <f t="shared" si="25"/>
        <v/>
      </c>
      <c r="H1265" s="74"/>
      <c r="I1265" s="74"/>
      <c r="J1265" s="74"/>
      <c r="K1265" s="74"/>
      <c r="L1265" s="74"/>
      <c r="P1265" s="122"/>
      <c r="Q1265" s="74"/>
      <c r="R1265" s="74"/>
      <c r="S1265" s="74"/>
      <c r="T1265" s="74"/>
      <c r="AI1265" s="259"/>
      <c r="AO1265" s="74"/>
    </row>
    <row r="1266" s="72" customFormat="1" customHeight="1" spans="6:41">
      <c r="F1266" s="74"/>
      <c r="G1266" s="267" t="str">
        <f t="shared" si="25"/>
        <v/>
      </c>
      <c r="H1266" s="74"/>
      <c r="I1266" s="74"/>
      <c r="J1266" s="74"/>
      <c r="K1266" s="74"/>
      <c r="L1266" s="74"/>
      <c r="P1266" s="122"/>
      <c r="Q1266" s="74"/>
      <c r="R1266" s="74"/>
      <c r="S1266" s="74"/>
      <c r="T1266" s="74"/>
      <c r="AI1266" s="259"/>
      <c r="AO1266" s="74"/>
    </row>
    <row r="1267" s="72" customFormat="1" customHeight="1" spans="6:41">
      <c r="F1267" s="74"/>
      <c r="G1267" s="267" t="str">
        <f t="shared" si="25"/>
        <v/>
      </c>
      <c r="H1267" s="74"/>
      <c r="I1267" s="74"/>
      <c r="J1267" s="74"/>
      <c r="K1267" s="74"/>
      <c r="L1267" s="74"/>
      <c r="P1267" s="122"/>
      <c r="Q1267" s="74"/>
      <c r="R1267" s="74"/>
      <c r="S1267" s="74"/>
      <c r="T1267" s="74"/>
      <c r="AI1267" s="259"/>
      <c r="AO1267" s="74"/>
    </row>
    <row r="1268" s="72" customFormat="1" customHeight="1" spans="6:41">
      <c r="F1268" s="74"/>
      <c r="G1268" s="267" t="str">
        <f t="shared" si="25"/>
        <v/>
      </c>
      <c r="H1268" s="74"/>
      <c r="I1268" s="74"/>
      <c r="J1268" s="74"/>
      <c r="K1268" s="74"/>
      <c r="L1268" s="74"/>
      <c r="P1268" s="122"/>
      <c r="Q1268" s="74"/>
      <c r="R1268" s="74"/>
      <c r="S1268" s="74"/>
      <c r="T1268" s="74"/>
      <c r="AI1268" s="259"/>
      <c r="AO1268" s="74"/>
    </row>
    <row r="1269" s="72" customFormat="1" customHeight="1" spans="6:41">
      <c r="F1269" s="74"/>
      <c r="G1269" s="267" t="str">
        <f t="shared" si="25"/>
        <v/>
      </c>
      <c r="H1269" s="74"/>
      <c r="I1269" s="74"/>
      <c r="J1269" s="74"/>
      <c r="K1269" s="74"/>
      <c r="L1269" s="74"/>
      <c r="P1269" s="122"/>
      <c r="Q1269" s="74"/>
      <c r="R1269" s="74"/>
      <c r="S1269" s="74"/>
      <c r="T1269" s="74"/>
      <c r="AI1269" s="259"/>
      <c r="AO1269" s="74"/>
    </row>
    <row r="1270" s="72" customFormat="1" customHeight="1" spans="6:41">
      <c r="F1270" s="74"/>
      <c r="G1270" s="267" t="str">
        <f t="shared" si="25"/>
        <v/>
      </c>
      <c r="H1270" s="74"/>
      <c r="I1270" s="74"/>
      <c r="J1270" s="74"/>
      <c r="K1270" s="74"/>
      <c r="L1270" s="74"/>
      <c r="P1270" s="122"/>
      <c r="Q1270" s="74"/>
      <c r="R1270" s="74"/>
      <c r="S1270" s="74"/>
      <c r="T1270" s="74"/>
      <c r="AI1270" s="259"/>
      <c r="AO1270" s="74"/>
    </row>
    <row r="1271" s="72" customFormat="1" customHeight="1" spans="6:41">
      <c r="F1271" s="74"/>
      <c r="G1271" s="267" t="str">
        <f t="shared" si="25"/>
        <v/>
      </c>
      <c r="H1271" s="74"/>
      <c r="I1271" s="74"/>
      <c r="J1271" s="74"/>
      <c r="K1271" s="74"/>
      <c r="L1271" s="74"/>
      <c r="P1271" s="122"/>
      <c r="Q1271" s="74"/>
      <c r="R1271" s="74"/>
      <c r="S1271" s="74"/>
      <c r="T1271" s="74"/>
      <c r="AI1271" s="259"/>
      <c r="AO1271" s="74"/>
    </row>
    <row r="1272" s="72" customFormat="1" customHeight="1" spans="6:41">
      <c r="F1272" s="74"/>
      <c r="G1272" s="267" t="str">
        <f t="shared" si="25"/>
        <v/>
      </c>
      <c r="H1272" s="74"/>
      <c r="I1272" s="74"/>
      <c r="J1272" s="74"/>
      <c r="K1272" s="74"/>
      <c r="L1272" s="74"/>
      <c r="P1272" s="122"/>
      <c r="Q1272" s="74"/>
      <c r="R1272" s="74"/>
      <c r="S1272" s="74"/>
      <c r="T1272" s="74"/>
      <c r="AI1272" s="259"/>
      <c r="AO1272" s="74"/>
    </row>
    <row r="1273" s="72" customFormat="1" customHeight="1" spans="6:41">
      <c r="F1273" s="74"/>
      <c r="G1273" s="267" t="str">
        <f t="shared" si="25"/>
        <v/>
      </c>
      <c r="H1273" s="74"/>
      <c r="I1273" s="74"/>
      <c r="J1273" s="74"/>
      <c r="K1273" s="74"/>
      <c r="L1273" s="74"/>
      <c r="P1273" s="122"/>
      <c r="Q1273" s="74"/>
      <c r="R1273" s="74"/>
      <c r="S1273" s="74"/>
      <c r="T1273" s="74"/>
      <c r="AI1273" s="259"/>
      <c r="AO1273" s="74"/>
    </row>
    <row r="1274" s="72" customFormat="1" customHeight="1" spans="6:41">
      <c r="F1274" s="74"/>
      <c r="G1274" s="267" t="str">
        <f t="shared" si="25"/>
        <v/>
      </c>
      <c r="H1274" s="74"/>
      <c r="I1274" s="74"/>
      <c r="J1274" s="74"/>
      <c r="K1274" s="74"/>
      <c r="L1274" s="74"/>
      <c r="P1274" s="122"/>
      <c r="Q1274" s="74"/>
      <c r="R1274" s="74"/>
      <c r="S1274" s="74"/>
      <c r="T1274" s="74"/>
      <c r="AI1274" s="259"/>
      <c r="AO1274" s="74"/>
    </row>
    <row r="1275" s="72" customFormat="1" customHeight="1" spans="6:41">
      <c r="F1275" s="74"/>
      <c r="G1275" s="267" t="str">
        <f t="shared" si="25"/>
        <v/>
      </c>
      <c r="H1275" s="74"/>
      <c r="I1275" s="74"/>
      <c r="J1275" s="74"/>
      <c r="K1275" s="74"/>
      <c r="L1275" s="74"/>
      <c r="P1275" s="122"/>
      <c r="Q1275" s="74"/>
      <c r="R1275" s="74"/>
      <c r="S1275" s="74"/>
      <c r="T1275" s="74"/>
      <c r="AI1275" s="259"/>
      <c r="AO1275" s="74"/>
    </row>
    <row r="1276" s="72" customFormat="1" customHeight="1" spans="6:41">
      <c r="F1276" s="74"/>
      <c r="G1276" s="267" t="str">
        <f t="shared" si="25"/>
        <v/>
      </c>
      <c r="H1276" s="74"/>
      <c r="I1276" s="74"/>
      <c r="J1276" s="74"/>
      <c r="K1276" s="74"/>
      <c r="L1276" s="74"/>
      <c r="P1276" s="122"/>
      <c r="Q1276" s="74"/>
      <c r="R1276" s="74"/>
      <c r="S1276" s="74"/>
      <c r="T1276" s="74"/>
      <c r="AI1276" s="259"/>
      <c r="AO1276" s="74"/>
    </row>
    <row r="1277" s="72" customFormat="1" customHeight="1" spans="6:41">
      <c r="F1277" s="74"/>
      <c r="G1277" s="267" t="str">
        <f t="shared" si="25"/>
        <v/>
      </c>
      <c r="H1277" s="74"/>
      <c r="I1277" s="74"/>
      <c r="J1277" s="74"/>
      <c r="K1277" s="74"/>
      <c r="L1277" s="74"/>
      <c r="P1277" s="122"/>
      <c r="Q1277" s="74"/>
      <c r="R1277" s="74"/>
      <c r="S1277" s="74"/>
      <c r="T1277" s="74"/>
      <c r="AI1277" s="259"/>
      <c r="AO1277" s="74"/>
    </row>
    <row r="1278" s="72" customFormat="1" customHeight="1" spans="6:41">
      <c r="F1278" s="74"/>
      <c r="G1278" s="267" t="str">
        <f t="shared" si="25"/>
        <v/>
      </c>
      <c r="H1278" s="74"/>
      <c r="I1278" s="74"/>
      <c r="J1278" s="74"/>
      <c r="K1278" s="74"/>
      <c r="L1278" s="74"/>
      <c r="P1278" s="122"/>
      <c r="Q1278" s="74"/>
      <c r="R1278" s="74"/>
      <c r="S1278" s="74"/>
      <c r="T1278" s="74"/>
      <c r="AI1278" s="259"/>
      <c r="AO1278" s="74"/>
    </row>
    <row r="1279" s="72" customFormat="1" customHeight="1" spans="6:41">
      <c r="F1279" s="74"/>
      <c r="G1279" s="267" t="str">
        <f t="shared" si="25"/>
        <v/>
      </c>
      <c r="H1279" s="74"/>
      <c r="I1279" s="74"/>
      <c r="J1279" s="74"/>
      <c r="K1279" s="74"/>
      <c r="L1279" s="74"/>
      <c r="P1279" s="122"/>
      <c r="Q1279" s="74"/>
      <c r="R1279" s="74"/>
      <c r="S1279" s="74"/>
      <c r="T1279" s="74"/>
      <c r="AI1279" s="259"/>
      <c r="AO1279" s="74"/>
    </row>
    <row r="1280" s="72" customFormat="1" customHeight="1" spans="6:41">
      <c r="F1280" s="74"/>
      <c r="G1280" s="267" t="str">
        <f t="shared" si="25"/>
        <v/>
      </c>
      <c r="H1280" s="74"/>
      <c r="I1280" s="74"/>
      <c r="J1280" s="74"/>
      <c r="K1280" s="74"/>
      <c r="L1280" s="74"/>
      <c r="P1280" s="122"/>
      <c r="Q1280" s="74"/>
      <c r="R1280" s="74"/>
      <c r="S1280" s="74"/>
      <c r="T1280" s="74"/>
      <c r="AI1280" s="259"/>
      <c r="AO1280" s="74"/>
    </row>
    <row r="1281" s="72" customFormat="1" customHeight="1" spans="6:41">
      <c r="F1281" s="74"/>
      <c r="G1281" s="267" t="str">
        <f t="shared" si="25"/>
        <v/>
      </c>
      <c r="H1281" s="74"/>
      <c r="I1281" s="74"/>
      <c r="J1281" s="74"/>
      <c r="K1281" s="74"/>
      <c r="L1281" s="74"/>
      <c r="P1281" s="122"/>
      <c r="Q1281" s="74"/>
      <c r="R1281" s="74"/>
      <c r="S1281" s="74"/>
      <c r="T1281" s="74"/>
      <c r="AI1281" s="259"/>
      <c r="AO1281" s="74"/>
    </row>
    <row r="1282" s="72" customFormat="1" customHeight="1" spans="6:41">
      <c r="F1282" s="74"/>
      <c r="G1282" s="267" t="str">
        <f t="shared" ref="G1282:G1345" si="26">IF(H1282="","",IF(H1282=I1282,H1282,_xlfn.CONCAT(H1282,"-",I1282)))</f>
        <v/>
      </c>
      <c r="H1282" s="74"/>
      <c r="I1282" s="74"/>
      <c r="J1282" s="74"/>
      <c r="K1282" s="74"/>
      <c r="L1282" s="74"/>
      <c r="P1282" s="122"/>
      <c r="Q1282" s="74"/>
      <c r="R1282" s="74"/>
      <c r="S1282" s="74"/>
      <c r="T1282" s="74"/>
      <c r="AI1282" s="259"/>
      <c r="AO1282" s="74"/>
    </row>
    <row r="1283" s="72" customFormat="1" customHeight="1" spans="6:41">
      <c r="F1283" s="74"/>
      <c r="G1283" s="267" t="str">
        <f t="shared" si="26"/>
        <v/>
      </c>
      <c r="H1283" s="74"/>
      <c r="I1283" s="74"/>
      <c r="J1283" s="74"/>
      <c r="K1283" s="74"/>
      <c r="L1283" s="74"/>
      <c r="P1283" s="122"/>
      <c r="Q1283" s="74"/>
      <c r="R1283" s="74"/>
      <c r="S1283" s="74"/>
      <c r="T1283" s="74"/>
      <c r="AI1283" s="259"/>
      <c r="AO1283" s="74"/>
    </row>
    <row r="1284" s="72" customFormat="1" customHeight="1" spans="6:41">
      <c r="F1284" s="74"/>
      <c r="G1284" s="267" t="str">
        <f t="shared" si="26"/>
        <v/>
      </c>
      <c r="H1284" s="74"/>
      <c r="I1284" s="74"/>
      <c r="J1284" s="74"/>
      <c r="K1284" s="74"/>
      <c r="L1284" s="74"/>
      <c r="P1284" s="122"/>
      <c r="Q1284" s="74"/>
      <c r="R1284" s="74"/>
      <c r="S1284" s="74"/>
      <c r="T1284" s="74"/>
      <c r="AI1284" s="259"/>
      <c r="AO1284" s="74"/>
    </row>
    <row r="1285" s="72" customFormat="1" customHeight="1" spans="6:41">
      <c r="F1285" s="74"/>
      <c r="G1285" s="267" t="str">
        <f t="shared" si="26"/>
        <v/>
      </c>
      <c r="H1285" s="74"/>
      <c r="I1285" s="74"/>
      <c r="J1285" s="74"/>
      <c r="K1285" s="74"/>
      <c r="L1285" s="74"/>
      <c r="P1285" s="122"/>
      <c r="Q1285" s="74"/>
      <c r="R1285" s="74"/>
      <c r="S1285" s="74"/>
      <c r="T1285" s="74"/>
      <c r="AI1285" s="259"/>
      <c r="AO1285" s="74"/>
    </row>
    <row r="1286" s="72" customFormat="1" customHeight="1" spans="6:41">
      <c r="F1286" s="74"/>
      <c r="G1286" s="267" t="str">
        <f t="shared" si="26"/>
        <v/>
      </c>
      <c r="H1286" s="74"/>
      <c r="I1286" s="74"/>
      <c r="J1286" s="74"/>
      <c r="K1286" s="74"/>
      <c r="L1286" s="74"/>
      <c r="P1286" s="122"/>
      <c r="Q1286" s="74"/>
      <c r="R1286" s="74"/>
      <c r="S1286" s="74"/>
      <c r="T1286" s="74"/>
      <c r="AI1286" s="259"/>
      <c r="AO1286" s="74"/>
    </row>
    <row r="1287" s="72" customFormat="1" customHeight="1" spans="6:41">
      <c r="F1287" s="74"/>
      <c r="G1287" s="267" t="str">
        <f t="shared" si="26"/>
        <v/>
      </c>
      <c r="H1287" s="74"/>
      <c r="I1287" s="74"/>
      <c r="J1287" s="74"/>
      <c r="K1287" s="74"/>
      <c r="L1287" s="74"/>
      <c r="P1287" s="122"/>
      <c r="Q1287" s="74"/>
      <c r="R1287" s="74"/>
      <c r="S1287" s="74"/>
      <c r="T1287" s="74"/>
      <c r="AI1287" s="259"/>
      <c r="AO1287" s="74"/>
    </row>
    <row r="1288" s="72" customFormat="1" customHeight="1" spans="6:41">
      <c r="F1288" s="74"/>
      <c r="G1288" s="267" t="str">
        <f t="shared" si="26"/>
        <v/>
      </c>
      <c r="H1288" s="74"/>
      <c r="I1288" s="74"/>
      <c r="J1288" s="74"/>
      <c r="K1288" s="74"/>
      <c r="L1288" s="74"/>
      <c r="P1288" s="122"/>
      <c r="Q1288" s="74"/>
      <c r="R1288" s="74"/>
      <c r="S1288" s="74"/>
      <c r="T1288" s="74"/>
      <c r="AI1288" s="259"/>
      <c r="AO1288" s="74"/>
    </row>
    <row r="1289" s="72" customFormat="1" customHeight="1" spans="6:41">
      <c r="F1289" s="74"/>
      <c r="G1289" s="267" t="str">
        <f t="shared" si="26"/>
        <v/>
      </c>
      <c r="H1289" s="74"/>
      <c r="I1289" s="74"/>
      <c r="J1289" s="74"/>
      <c r="K1289" s="74"/>
      <c r="L1289" s="74"/>
      <c r="P1289" s="122"/>
      <c r="Q1289" s="74"/>
      <c r="R1289" s="74"/>
      <c r="S1289" s="74"/>
      <c r="T1289" s="74"/>
      <c r="AI1289" s="259"/>
      <c r="AO1289" s="74"/>
    </row>
    <row r="1290" s="72" customFormat="1" customHeight="1" spans="6:41">
      <c r="F1290" s="74"/>
      <c r="G1290" s="267" t="str">
        <f t="shared" si="26"/>
        <v/>
      </c>
      <c r="H1290" s="74"/>
      <c r="I1290" s="74"/>
      <c r="J1290" s="74"/>
      <c r="K1290" s="74"/>
      <c r="L1290" s="74"/>
      <c r="P1290" s="122"/>
      <c r="Q1290" s="74"/>
      <c r="R1290" s="74"/>
      <c r="S1290" s="74"/>
      <c r="T1290" s="74"/>
      <c r="AI1290" s="259"/>
      <c r="AO1290" s="74"/>
    </row>
    <row r="1291" s="72" customFormat="1" customHeight="1" spans="6:41">
      <c r="F1291" s="74"/>
      <c r="G1291" s="267" t="str">
        <f t="shared" si="26"/>
        <v/>
      </c>
      <c r="H1291" s="74"/>
      <c r="I1291" s="74"/>
      <c r="J1291" s="74"/>
      <c r="K1291" s="74"/>
      <c r="L1291" s="74"/>
      <c r="P1291" s="122"/>
      <c r="Q1291" s="74"/>
      <c r="R1291" s="74"/>
      <c r="S1291" s="74"/>
      <c r="T1291" s="74"/>
      <c r="AI1291" s="259"/>
      <c r="AO1291" s="74"/>
    </row>
    <row r="1292" s="72" customFormat="1" customHeight="1" spans="6:41">
      <c r="F1292" s="74"/>
      <c r="G1292" s="267" t="str">
        <f t="shared" si="26"/>
        <v/>
      </c>
      <c r="H1292" s="74"/>
      <c r="I1292" s="74"/>
      <c r="J1292" s="74"/>
      <c r="K1292" s="74"/>
      <c r="L1292" s="74"/>
      <c r="P1292" s="122"/>
      <c r="Q1292" s="74"/>
      <c r="R1292" s="74"/>
      <c r="S1292" s="74"/>
      <c r="T1292" s="74"/>
      <c r="AI1292" s="259"/>
      <c r="AO1292" s="74"/>
    </row>
    <row r="1293" s="72" customFormat="1" customHeight="1" spans="6:41">
      <c r="F1293" s="74"/>
      <c r="G1293" s="267" t="str">
        <f t="shared" si="26"/>
        <v/>
      </c>
      <c r="H1293" s="74"/>
      <c r="I1293" s="74"/>
      <c r="J1293" s="74"/>
      <c r="K1293" s="74"/>
      <c r="L1293" s="74"/>
      <c r="P1293" s="122"/>
      <c r="Q1293" s="74"/>
      <c r="R1293" s="74"/>
      <c r="S1293" s="74"/>
      <c r="T1293" s="74"/>
      <c r="AI1293" s="259"/>
      <c r="AO1293" s="74"/>
    </row>
    <row r="1294" s="72" customFormat="1" customHeight="1" spans="6:41">
      <c r="F1294" s="74"/>
      <c r="G1294" s="267" t="str">
        <f t="shared" si="26"/>
        <v/>
      </c>
      <c r="H1294" s="74"/>
      <c r="I1294" s="74"/>
      <c r="J1294" s="74"/>
      <c r="K1294" s="74"/>
      <c r="L1294" s="74"/>
      <c r="P1294" s="122"/>
      <c r="Q1294" s="74"/>
      <c r="R1294" s="74"/>
      <c r="S1294" s="74"/>
      <c r="T1294" s="74"/>
      <c r="AI1294" s="259"/>
      <c r="AO1294" s="74"/>
    </row>
    <row r="1295" s="72" customFormat="1" customHeight="1" spans="6:41">
      <c r="F1295" s="74"/>
      <c r="G1295" s="267" t="str">
        <f t="shared" si="26"/>
        <v/>
      </c>
      <c r="H1295" s="74"/>
      <c r="I1295" s="74"/>
      <c r="J1295" s="74"/>
      <c r="K1295" s="74"/>
      <c r="L1295" s="74"/>
      <c r="P1295" s="122"/>
      <c r="Q1295" s="74"/>
      <c r="R1295" s="74"/>
      <c r="S1295" s="74"/>
      <c r="T1295" s="74"/>
      <c r="AI1295" s="259"/>
      <c r="AO1295" s="74"/>
    </row>
    <row r="1296" s="72" customFormat="1" customHeight="1" spans="6:41">
      <c r="F1296" s="74"/>
      <c r="G1296" s="267" t="str">
        <f t="shared" si="26"/>
        <v/>
      </c>
      <c r="H1296" s="74"/>
      <c r="I1296" s="74"/>
      <c r="J1296" s="74"/>
      <c r="K1296" s="74"/>
      <c r="L1296" s="74"/>
      <c r="P1296" s="122"/>
      <c r="Q1296" s="74"/>
      <c r="R1296" s="74"/>
      <c r="S1296" s="74"/>
      <c r="T1296" s="74"/>
      <c r="AI1296" s="259"/>
      <c r="AO1296" s="74"/>
    </row>
    <row r="1297" s="72" customFormat="1" customHeight="1" spans="6:41">
      <c r="F1297" s="74"/>
      <c r="G1297" s="267" t="str">
        <f t="shared" si="26"/>
        <v/>
      </c>
      <c r="H1297" s="74"/>
      <c r="I1297" s="74"/>
      <c r="J1297" s="74"/>
      <c r="K1297" s="74"/>
      <c r="L1297" s="74"/>
      <c r="P1297" s="122"/>
      <c r="Q1297" s="74"/>
      <c r="R1297" s="74"/>
      <c r="S1297" s="74"/>
      <c r="T1297" s="74"/>
      <c r="AI1297" s="259"/>
      <c r="AO1297" s="74"/>
    </row>
    <row r="1298" s="72" customFormat="1" customHeight="1" spans="6:41">
      <c r="F1298" s="74"/>
      <c r="G1298" s="267" t="str">
        <f t="shared" si="26"/>
        <v/>
      </c>
      <c r="H1298" s="74"/>
      <c r="I1298" s="74"/>
      <c r="J1298" s="74"/>
      <c r="K1298" s="74"/>
      <c r="L1298" s="74"/>
      <c r="P1298" s="122"/>
      <c r="Q1298" s="74"/>
      <c r="R1298" s="74"/>
      <c r="S1298" s="74"/>
      <c r="T1298" s="74"/>
      <c r="AI1298" s="259"/>
      <c r="AO1298" s="74"/>
    </row>
    <row r="1299" s="72" customFormat="1" customHeight="1" spans="6:41">
      <c r="F1299" s="74"/>
      <c r="G1299" s="267" t="str">
        <f t="shared" si="26"/>
        <v/>
      </c>
      <c r="H1299" s="74"/>
      <c r="I1299" s="74"/>
      <c r="J1299" s="74"/>
      <c r="K1299" s="74"/>
      <c r="L1299" s="74"/>
      <c r="P1299" s="122"/>
      <c r="Q1299" s="74"/>
      <c r="R1299" s="74"/>
      <c r="S1299" s="74"/>
      <c r="T1299" s="74"/>
      <c r="AI1299" s="259"/>
      <c r="AO1299" s="74"/>
    </row>
    <row r="1300" s="72" customFormat="1" customHeight="1" spans="6:41">
      <c r="F1300" s="74"/>
      <c r="G1300" s="267" t="str">
        <f t="shared" si="26"/>
        <v/>
      </c>
      <c r="H1300" s="74"/>
      <c r="I1300" s="74"/>
      <c r="J1300" s="74"/>
      <c r="K1300" s="74"/>
      <c r="L1300" s="74"/>
      <c r="P1300" s="122"/>
      <c r="Q1300" s="74"/>
      <c r="R1300" s="74"/>
      <c r="S1300" s="74"/>
      <c r="T1300" s="74"/>
      <c r="AI1300" s="259"/>
      <c r="AO1300" s="74"/>
    </row>
    <row r="1301" s="72" customFormat="1" customHeight="1" spans="6:41">
      <c r="F1301" s="74"/>
      <c r="G1301" s="267" t="str">
        <f t="shared" si="26"/>
        <v/>
      </c>
      <c r="H1301" s="74"/>
      <c r="I1301" s="74"/>
      <c r="J1301" s="74"/>
      <c r="K1301" s="74"/>
      <c r="L1301" s="74"/>
      <c r="P1301" s="122"/>
      <c r="Q1301" s="74"/>
      <c r="R1301" s="74"/>
      <c r="S1301" s="74"/>
      <c r="T1301" s="74"/>
      <c r="AI1301" s="259"/>
      <c r="AO1301" s="74"/>
    </row>
    <row r="1302" s="72" customFormat="1" customHeight="1" spans="6:41">
      <c r="F1302" s="74"/>
      <c r="G1302" s="267" t="str">
        <f t="shared" si="26"/>
        <v/>
      </c>
      <c r="H1302" s="74"/>
      <c r="I1302" s="74"/>
      <c r="J1302" s="74"/>
      <c r="K1302" s="74"/>
      <c r="L1302" s="74"/>
      <c r="P1302" s="122"/>
      <c r="Q1302" s="74"/>
      <c r="R1302" s="74"/>
      <c r="S1302" s="74"/>
      <c r="T1302" s="74"/>
      <c r="AI1302" s="259"/>
      <c r="AO1302" s="74"/>
    </row>
    <row r="1303" s="72" customFormat="1" customHeight="1" spans="6:41">
      <c r="F1303" s="74"/>
      <c r="G1303" s="267" t="str">
        <f t="shared" si="26"/>
        <v/>
      </c>
      <c r="H1303" s="74"/>
      <c r="I1303" s="74"/>
      <c r="J1303" s="74"/>
      <c r="K1303" s="74"/>
      <c r="L1303" s="74"/>
      <c r="P1303" s="122"/>
      <c r="Q1303" s="74"/>
      <c r="R1303" s="74"/>
      <c r="S1303" s="74"/>
      <c r="T1303" s="74"/>
      <c r="AI1303" s="259"/>
      <c r="AO1303" s="74"/>
    </row>
    <row r="1304" s="72" customFormat="1" customHeight="1" spans="6:41">
      <c r="F1304" s="74"/>
      <c r="G1304" s="267" t="str">
        <f t="shared" si="26"/>
        <v/>
      </c>
      <c r="H1304" s="74"/>
      <c r="I1304" s="74"/>
      <c r="J1304" s="74"/>
      <c r="K1304" s="74"/>
      <c r="L1304" s="74"/>
      <c r="P1304" s="122"/>
      <c r="Q1304" s="74"/>
      <c r="R1304" s="74"/>
      <c r="S1304" s="74"/>
      <c r="T1304" s="74"/>
      <c r="AI1304" s="259"/>
      <c r="AO1304" s="74"/>
    </row>
    <row r="1305" s="72" customFormat="1" customHeight="1" spans="6:41">
      <c r="F1305" s="74"/>
      <c r="G1305" s="267" t="str">
        <f t="shared" si="26"/>
        <v/>
      </c>
      <c r="H1305" s="74"/>
      <c r="I1305" s="74"/>
      <c r="J1305" s="74"/>
      <c r="K1305" s="74"/>
      <c r="L1305" s="74"/>
      <c r="P1305" s="122"/>
      <c r="Q1305" s="74"/>
      <c r="R1305" s="74"/>
      <c r="S1305" s="74"/>
      <c r="T1305" s="74"/>
      <c r="AI1305" s="259"/>
      <c r="AO1305" s="74"/>
    </row>
    <row r="1306" s="72" customFormat="1" customHeight="1" spans="6:41">
      <c r="F1306" s="74"/>
      <c r="G1306" s="267" t="str">
        <f t="shared" si="26"/>
        <v/>
      </c>
      <c r="H1306" s="74"/>
      <c r="I1306" s="74"/>
      <c r="J1306" s="74"/>
      <c r="K1306" s="74"/>
      <c r="L1306" s="74"/>
      <c r="P1306" s="122"/>
      <c r="Q1306" s="74"/>
      <c r="R1306" s="74"/>
      <c r="S1306" s="74"/>
      <c r="T1306" s="74"/>
      <c r="AI1306" s="259"/>
      <c r="AO1306" s="74"/>
    </row>
    <row r="1307" s="72" customFormat="1" customHeight="1" spans="6:41">
      <c r="F1307" s="74"/>
      <c r="G1307" s="267" t="str">
        <f t="shared" si="26"/>
        <v/>
      </c>
      <c r="H1307" s="74"/>
      <c r="I1307" s="74"/>
      <c r="J1307" s="74"/>
      <c r="K1307" s="74"/>
      <c r="L1307" s="74"/>
      <c r="P1307" s="122"/>
      <c r="Q1307" s="74"/>
      <c r="R1307" s="74"/>
      <c r="S1307" s="74"/>
      <c r="T1307" s="74"/>
      <c r="AI1307" s="259"/>
      <c r="AO1307" s="74"/>
    </row>
    <row r="1308" s="72" customFormat="1" customHeight="1" spans="6:41">
      <c r="F1308" s="74"/>
      <c r="G1308" s="267" t="str">
        <f t="shared" si="26"/>
        <v/>
      </c>
      <c r="H1308" s="74"/>
      <c r="I1308" s="74"/>
      <c r="J1308" s="74"/>
      <c r="K1308" s="74"/>
      <c r="L1308" s="74"/>
      <c r="P1308" s="122"/>
      <c r="Q1308" s="74"/>
      <c r="R1308" s="74"/>
      <c r="S1308" s="74"/>
      <c r="T1308" s="74"/>
      <c r="AI1308" s="259"/>
      <c r="AO1308" s="74"/>
    </row>
    <row r="1309" s="72" customFormat="1" customHeight="1" spans="6:41">
      <c r="F1309" s="74"/>
      <c r="G1309" s="267" t="str">
        <f t="shared" si="26"/>
        <v/>
      </c>
      <c r="H1309" s="74"/>
      <c r="I1309" s="74"/>
      <c r="J1309" s="74"/>
      <c r="K1309" s="74"/>
      <c r="L1309" s="74"/>
      <c r="P1309" s="122"/>
      <c r="Q1309" s="74"/>
      <c r="R1309" s="74"/>
      <c r="S1309" s="74"/>
      <c r="T1309" s="74"/>
      <c r="AI1309" s="259"/>
      <c r="AO1309" s="74"/>
    </row>
    <row r="1310" s="72" customFormat="1" customHeight="1" spans="6:41">
      <c r="F1310" s="74"/>
      <c r="G1310" s="267" t="str">
        <f t="shared" si="26"/>
        <v/>
      </c>
      <c r="H1310" s="74"/>
      <c r="I1310" s="74"/>
      <c r="J1310" s="74"/>
      <c r="K1310" s="74"/>
      <c r="L1310" s="74"/>
      <c r="P1310" s="122"/>
      <c r="Q1310" s="74"/>
      <c r="R1310" s="74"/>
      <c r="S1310" s="74"/>
      <c r="T1310" s="74"/>
      <c r="AI1310" s="259"/>
      <c r="AO1310" s="74"/>
    </row>
    <row r="1311" s="72" customFormat="1" customHeight="1" spans="6:41">
      <c r="F1311" s="74"/>
      <c r="G1311" s="267" t="str">
        <f t="shared" si="26"/>
        <v/>
      </c>
      <c r="H1311" s="74"/>
      <c r="I1311" s="74"/>
      <c r="J1311" s="74"/>
      <c r="K1311" s="74"/>
      <c r="L1311" s="74"/>
      <c r="P1311" s="122"/>
      <c r="Q1311" s="74"/>
      <c r="R1311" s="74"/>
      <c r="S1311" s="74"/>
      <c r="T1311" s="74"/>
      <c r="AI1311" s="259"/>
      <c r="AO1311" s="74"/>
    </row>
    <row r="1312" s="72" customFormat="1" customHeight="1" spans="6:41">
      <c r="F1312" s="74"/>
      <c r="G1312" s="267" t="str">
        <f t="shared" si="26"/>
        <v/>
      </c>
      <c r="H1312" s="74"/>
      <c r="I1312" s="74"/>
      <c r="J1312" s="74"/>
      <c r="K1312" s="74"/>
      <c r="L1312" s="74"/>
      <c r="P1312" s="122"/>
      <c r="Q1312" s="74"/>
      <c r="R1312" s="74"/>
      <c r="S1312" s="74"/>
      <c r="T1312" s="74"/>
      <c r="AI1312" s="259"/>
      <c r="AO1312" s="74"/>
    </row>
    <row r="1313" s="72" customFormat="1" customHeight="1" spans="6:41">
      <c r="F1313" s="74"/>
      <c r="G1313" s="267" t="str">
        <f t="shared" si="26"/>
        <v/>
      </c>
      <c r="H1313" s="74"/>
      <c r="I1313" s="74"/>
      <c r="J1313" s="74"/>
      <c r="K1313" s="74"/>
      <c r="L1313" s="74"/>
      <c r="P1313" s="122"/>
      <c r="Q1313" s="74"/>
      <c r="R1313" s="74"/>
      <c r="S1313" s="74"/>
      <c r="T1313" s="74"/>
      <c r="AI1313" s="259"/>
      <c r="AO1313" s="74"/>
    </row>
    <row r="1314" s="72" customFormat="1" customHeight="1" spans="6:41">
      <c r="F1314" s="74"/>
      <c r="G1314" s="267" t="str">
        <f t="shared" si="26"/>
        <v/>
      </c>
      <c r="H1314" s="74"/>
      <c r="I1314" s="74"/>
      <c r="J1314" s="74"/>
      <c r="K1314" s="74"/>
      <c r="L1314" s="74"/>
      <c r="P1314" s="122"/>
      <c r="Q1314" s="74"/>
      <c r="R1314" s="74"/>
      <c r="S1314" s="74"/>
      <c r="T1314" s="74"/>
      <c r="AI1314" s="259"/>
      <c r="AO1314" s="74"/>
    </row>
    <row r="1315" s="72" customFormat="1" customHeight="1" spans="6:41">
      <c r="F1315" s="74"/>
      <c r="G1315" s="267" t="str">
        <f t="shared" si="26"/>
        <v/>
      </c>
      <c r="H1315" s="74"/>
      <c r="I1315" s="74"/>
      <c r="J1315" s="74"/>
      <c r="K1315" s="74"/>
      <c r="L1315" s="74"/>
      <c r="P1315" s="122"/>
      <c r="Q1315" s="74"/>
      <c r="R1315" s="74"/>
      <c r="S1315" s="74"/>
      <c r="T1315" s="74"/>
      <c r="AI1315" s="259"/>
      <c r="AO1315" s="74"/>
    </row>
    <row r="1316" s="72" customFormat="1" customHeight="1" spans="6:41">
      <c r="F1316" s="74"/>
      <c r="G1316" s="267" t="str">
        <f t="shared" si="26"/>
        <v/>
      </c>
      <c r="H1316" s="74"/>
      <c r="I1316" s="74"/>
      <c r="J1316" s="74"/>
      <c r="K1316" s="74"/>
      <c r="L1316" s="74"/>
      <c r="P1316" s="122"/>
      <c r="Q1316" s="74"/>
      <c r="R1316" s="74"/>
      <c r="S1316" s="74"/>
      <c r="T1316" s="74"/>
      <c r="AI1316" s="259"/>
      <c r="AO1316" s="74"/>
    </row>
    <row r="1317" s="72" customFormat="1" customHeight="1" spans="6:41">
      <c r="F1317" s="74"/>
      <c r="G1317" s="267" t="str">
        <f t="shared" si="26"/>
        <v/>
      </c>
      <c r="H1317" s="74"/>
      <c r="I1317" s="74"/>
      <c r="J1317" s="74"/>
      <c r="K1317" s="74"/>
      <c r="L1317" s="74"/>
      <c r="P1317" s="122"/>
      <c r="Q1317" s="74"/>
      <c r="R1317" s="74"/>
      <c r="S1317" s="74"/>
      <c r="T1317" s="74"/>
      <c r="AI1317" s="259"/>
      <c r="AO1317" s="74"/>
    </row>
    <row r="1318" s="72" customFormat="1" customHeight="1" spans="6:41">
      <c r="F1318" s="74"/>
      <c r="G1318" s="267" t="str">
        <f t="shared" si="26"/>
        <v/>
      </c>
      <c r="H1318" s="74"/>
      <c r="I1318" s="74"/>
      <c r="J1318" s="74"/>
      <c r="K1318" s="74"/>
      <c r="L1318" s="74"/>
      <c r="P1318" s="122"/>
      <c r="Q1318" s="74"/>
      <c r="R1318" s="74"/>
      <c r="S1318" s="74"/>
      <c r="T1318" s="74"/>
      <c r="AI1318" s="259"/>
      <c r="AO1318" s="74"/>
    </row>
    <row r="1319" s="72" customFormat="1" customHeight="1" spans="6:41">
      <c r="F1319" s="74"/>
      <c r="G1319" s="267" t="str">
        <f t="shared" si="26"/>
        <v/>
      </c>
      <c r="H1319" s="74"/>
      <c r="I1319" s="74"/>
      <c r="J1319" s="74"/>
      <c r="K1319" s="74"/>
      <c r="L1319" s="74"/>
      <c r="P1319" s="122"/>
      <c r="Q1319" s="74"/>
      <c r="R1319" s="74"/>
      <c r="S1319" s="74"/>
      <c r="T1319" s="74"/>
      <c r="AI1319" s="259"/>
      <c r="AO1319" s="74"/>
    </row>
    <row r="1320" s="72" customFormat="1" customHeight="1" spans="6:41">
      <c r="F1320" s="74"/>
      <c r="G1320" s="267" t="str">
        <f t="shared" si="26"/>
        <v/>
      </c>
      <c r="H1320" s="74"/>
      <c r="I1320" s="74"/>
      <c r="J1320" s="74"/>
      <c r="K1320" s="74"/>
      <c r="L1320" s="74"/>
      <c r="P1320" s="122"/>
      <c r="Q1320" s="74"/>
      <c r="R1320" s="74"/>
      <c r="S1320" s="74"/>
      <c r="T1320" s="74"/>
      <c r="AI1320" s="259"/>
      <c r="AO1320" s="74"/>
    </row>
    <row r="1321" s="72" customFormat="1" customHeight="1" spans="6:41">
      <c r="F1321" s="74"/>
      <c r="G1321" s="267" t="str">
        <f t="shared" si="26"/>
        <v/>
      </c>
      <c r="H1321" s="74"/>
      <c r="I1321" s="74"/>
      <c r="J1321" s="74"/>
      <c r="K1321" s="74"/>
      <c r="L1321" s="74"/>
      <c r="P1321" s="122"/>
      <c r="Q1321" s="74"/>
      <c r="R1321" s="74"/>
      <c r="S1321" s="74"/>
      <c r="T1321" s="74"/>
      <c r="AI1321" s="259"/>
      <c r="AO1321" s="74"/>
    </row>
    <row r="1322" s="72" customFormat="1" customHeight="1" spans="6:41">
      <c r="F1322" s="74"/>
      <c r="G1322" s="267" t="str">
        <f t="shared" si="26"/>
        <v/>
      </c>
      <c r="H1322" s="74"/>
      <c r="I1322" s="74"/>
      <c r="J1322" s="74"/>
      <c r="K1322" s="74"/>
      <c r="L1322" s="74"/>
      <c r="P1322" s="122"/>
      <c r="Q1322" s="74"/>
      <c r="R1322" s="74"/>
      <c r="S1322" s="74"/>
      <c r="T1322" s="74"/>
      <c r="AI1322" s="259"/>
      <c r="AO1322" s="74"/>
    </row>
    <row r="1323" s="72" customFormat="1" customHeight="1" spans="6:41">
      <c r="F1323" s="74"/>
      <c r="G1323" s="267" t="str">
        <f t="shared" si="26"/>
        <v/>
      </c>
      <c r="H1323" s="74"/>
      <c r="I1323" s="74"/>
      <c r="J1323" s="74"/>
      <c r="K1323" s="74"/>
      <c r="L1323" s="74"/>
      <c r="P1323" s="122"/>
      <c r="Q1323" s="74"/>
      <c r="R1323" s="74"/>
      <c r="S1323" s="74"/>
      <c r="T1323" s="74"/>
      <c r="AI1323" s="259"/>
      <c r="AO1323" s="74"/>
    </row>
    <row r="1324" s="72" customFormat="1" customHeight="1" spans="6:41">
      <c r="F1324" s="74"/>
      <c r="G1324" s="267" t="str">
        <f t="shared" si="26"/>
        <v/>
      </c>
      <c r="H1324" s="74"/>
      <c r="I1324" s="74"/>
      <c r="J1324" s="74"/>
      <c r="K1324" s="74"/>
      <c r="L1324" s="74"/>
      <c r="P1324" s="122"/>
      <c r="Q1324" s="74"/>
      <c r="R1324" s="74"/>
      <c r="S1324" s="74"/>
      <c r="T1324" s="74"/>
      <c r="AI1324" s="259"/>
      <c r="AO1324" s="74"/>
    </row>
    <row r="1325" s="72" customFormat="1" customHeight="1" spans="6:41">
      <c r="F1325" s="74"/>
      <c r="G1325" s="267" t="str">
        <f t="shared" si="26"/>
        <v/>
      </c>
      <c r="H1325" s="74"/>
      <c r="I1325" s="74"/>
      <c r="J1325" s="74"/>
      <c r="K1325" s="74"/>
      <c r="L1325" s="74"/>
      <c r="P1325" s="122"/>
      <c r="Q1325" s="74"/>
      <c r="R1325" s="74"/>
      <c r="S1325" s="74"/>
      <c r="T1325" s="74"/>
      <c r="AI1325" s="259"/>
      <c r="AO1325" s="74"/>
    </row>
    <row r="1326" s="72" customFormat="1" customHeight="1" spans="6:41">
      <c r="F1326" s="74"/>
      <c r="G1326" s="267" t="str">
        <f t="shared" si="26"/>
        <v/>
      </c>
      <c r="H1326" s="74"/>
      <c r="I1326" s="74"/>
      <c r="J1326" s="74"/>
      <c r="K1326" s="74"/>
      <c r="L1326" s="74"/>
      <c r="P1326" s="122"/>
      <c r="Q1326" s="74"/>
      <c r="R1326" s="74"/>
      <c r="S1326" s="74"/>
      <c r="T1326" s="74"/>
      <c r="AI1326" s="259"/>
      <c r="AO1326" s="74"/>
    </row>
    <row r="1327" s="72" customFormat="1" customHeight="1" spans="6:41">
      <c r="F1327" s="74"/>
      <c r="G1327" s="267" t="str">
        <f t="shared" si="26"/>
        <v/>
      </c>
      <c r="H1327" s="74"/>
      <c r="I1327" s="74"/>
      <c r="J1327" s="74"/>
      <c r="K1327" s="74"/>
      <c r="L1327" s="74"/>
      <c r="P1327" s="122"/>
      <c r="Q1327" s="74"/>
      <c r="R1327" s="74"/>
      <c r="S1327" s="74"/>
      <c r="T1327" s="74"/>
      <c r="AI1327" s="259"/>
      <c r="AO1327" s="74"/>
    </row>
    <row r="1328" s="72" customFormat="1" customHeight="1" spans="6:41">
      <c r="F1328" s="74"/>
      <c r="G1328" s="267" t="str">
        <f t="shared" si="26"/>
        <v/>
      </c>
      <c r="H1328" s="74"/>
      <c r="I1328" s="74"/>
      <c r="J1328" s="74"/>
      <c r="K1328" s="74"/>
      <c r="L1328" s="74"/>
      <c r="P1328" s="122"/>
      <c r="Q1328" s="74"/>
      <c r="R1328" s="74"/>
      <c r="S1328" s="74"/>
      <c r="T1328" s="74"/>
      <c r="AI1328" s="259"/>
      <c r="AO1328" s="74"/>
    </row>
    <row r="1329" s="72" customFormat="1" customHeight="1" spans="6:41">
      <c r="F1329" s="74"/>
      <c r="G1329" s="267" t="str">
        <f t="shared" si="26"/>
        <v/>
      </c>
      <c r="H1329" s="74"/>
      <c r="I1329" s="74"/>
      <c r="J1329" s="74"/>
      <c r="K1329" s="74"/>
      <c r="L1329" s="74"/>
      <c r="P1329" s="122"/>
      <c r="Q1329" s="74"/>
      <c r="R1329" s="74"/>
      <c r="S1329" s="74"/>
      <c r="T1329" s="74"/>
      <c r="AI1329" s="259"/>
      <c r="AO1329" s="74"/>
    </row>
    <row r="1330" s="72" customFormat="1" customHeight="1" spans="6:41">
      <c r="F1330" s="74"/>
      <c r="G1330" s="267" t="str">
        <f t="shared" si="26"/>
        <v/>
      </c>
      <c r="H1330" s="74"/>
      <c r="I1330" s="74"/>
      <c r="J1330" s="74"/>
      <c r="K1330" s="74"/>
      <c r="L1330" s="74"/>
      <c r="P1330" s="122"/>
      <c r="Q1330" s="74"/>
      <c r="R1330" s="74"/>
      <c r="S1330" s="74"/>
      <c r="T1330" s="74"/>
      <c r="AI1330" s="259"/>
      <c r="AO1330" s="74"/>
    </row>
    <row r="1331" s="72" customFormat="1" customHeight="1" spans="6:41">
      <c r="F1331" s="74"/>
      <c r="G1331" s="267" t="str">
        <f t="shared" si="26"/>
        <v/>
      </c>
      <c r="H1331" s="74"/>
      <c r="I1331" s="74"/>
      <c r="J1331" s="74"/>
      <c r="K1331" s="74"/>
      <c r="L1331" s="74"/>
      <c r="P1331" s="122"/>
      <c r="Q1331" s="74"/>
      <c r="R1331" s="74"/>
      <c r="S1331" s="74"/>
      <c r="T1331" s="74"/>
      <c r="AI1331" s="259"/>
      <c r="AO1331" s="74"/>
    </row>
    <row r="1332" s="72" customFormat="1" customHeight="1" spans="6:41">
      <c r="F1332" s="74"/>
      <c r="G1332" s="267" t="str">
        <f t="shared" si="26"/>
        <v/>
      </c>
      <c r="H1332" s="74"/>
      <c r="I1332" s="74"/>
      <c r="J1332" s="74"/>
      <c r="K1332" s="74"/>
      <c r="L1332" s="74"/>
      <c r="P1332" s="122"/>
      <c r="Q1332" s="74"/>
      <c r="R1332" s="74"/>
      <c r="S1332" s="74"/>
      <c r="T1332" s="74"/>
      <c r="AI1332" s="259"/>
      <c r="AO1332" s="74"/>
    </row>
    <row r="1333" s="72" customFormat="1" customHeight="1" spans="6:41">
      <c r="F1333" s="74"/>
      <c r="G1333" s="267" t="str">
        <f t="shared" si="26"/>
        <v/>
      </c>
      <c r="H1333" s="74"/>
      <c r="I1333" s="74"/>
      <c r="J1333" s="74"/>
      <c r="K1333" s="74"/>
      <c r="L1333" s="74"/>
      <c r="P1333" s="122"/>
      <c r="Q1333" s="74"/>
      <c r="R1333" s="74"/>
      <c r="S1333" s="74"/>
      <c r="T1333" s="74"/>
      <c r="AI1333" s="259"/>
      <c r="AO1333" s="74"/>
    </row>
    <row r="1334" s="72" customFormat="1" customHeight="1" spans="6:41">
      <c r="F1334" s="74"/>
      <c r="G1334" s="267" t="str">
        <f t="shared" si="26"/>
        <v/>
      </c>
      <c r="H1334" s="74"/>
      <c r="I1334" s="74"/>
      <c r="J1334" s="74"/>
      <c r="K1334" s="74"/>
      <c r="L1334" s="74"/>
      <c r="P1334" s="122"/>
      <c r="Q1334" s="74"/>
      <c r="R1334" s="74"/>
      <c r="S1334" s="74"/>
      <c r="T1334" s="74"/>
      <c r="AI1334" s="259"/>
      <c r="AO1334" s="74"/>
    </row>
    <row r="1335" s="72" customFormat="1" customHeight="1" spans="6:41">
      <c r="F1335" s="74"/>
      <c r="G1335" s="267" t="str">
        <f t="shared" si="26"/>
        <v/>
      </c>
      <c r="H1335" s="74"/>
      <c r="I1335" s="74"/>
      <c r="J1335" s="74"/>
      <c r="K1335" s="74"/>
      <c r="L1335" s="74"/>
      <c r="P1335" s="122"/>
      <c r="Q1335" s="74"/>
      <c r="R1335" s="74"/>
      <c r="S1335" s="74"/>
      <c r="T1335" s="74"/>
      <c r="AI1335" s="259"/>
      <c r="AO1335" s="74"/>
    </row>
    <row r="1336" s="72" customFormat="1" customHeight="1" spans="6:41">
      <c r="F1336" s="74"/>
      <c r="G1336" s="267" t="str">
        <f t="shared" si="26"/>
        <v/>
      </c>
      <c r="H1336" s="74"/>
      <c r="I1336" s="74"/>
      <c r="J1336" s="74"/>
      <c r="K1336" s="74"/>
      <c r="L1336" s="74"/>
      <c r="P1336" s="122"/>
      <c r="Q1336" s="74"/>
      <c r="R1336" s="74"/>
      <c r="S1336" s="74"/>
      <c r="T1336" s="74"/>
      <c r="AI1336" s="259"/>
      <c r="AO1336" s="74"/>
    </row>
    <row r="1337" s="72" customFormat="1" customHeight="1" spans="6:41">
      <c r="F1337" s="74"/>
      <c r="G1337" s="267" t="str">
        <f t="shared" si="26"/>
        <v/>
      </c>
      <c r="H1337" s="74"/>
      <c r="I1337" s="74"/>
      <c r="J1337" s="74"/>
      <c r="K1337" s="74"/>
      <c r="L1337" s="74"/>
      <c r="P1337" s="122"/>
      <c r="Q1337" s="74"/>
      <c r="R1337" s="74"/>
      <c r="S1337" s="74"/>
      <c r="T1337" s="74"/>
      <c r="AI1337" s="259"/>
      <c r="AO1337" s="74"/>
    </row>
    <row r="1338" s="72" customFormat="1" customHeight="1" spans="6:41">
      <c r="F1338" s="74"/>
      <c r="G1338" s="267" t="str">
        <f t="shared" si="26"/>
        <v/>
      </c>
      <c r="H1338" s="74"/>
      <c r="I1338" s="74"/>
      <c r="J1338" s="74"/>
      <c r="K1338" s="74"/>
      <c r="L1338" s="74"/>
      <c r="P1338" s="122"/>
      <c r="Q1338" s="74"/>
      <c r="R1338" s="74"/>
      <c r="S1338" s="74"/>
      <c r="T1338" s="74"/>
      <c r="AI1338" s="259"/>
      <c r="AO1338" s="74"/>
    </row>
    <row r="1339" s="72" customFormat="1" customHeight="1" spans="6:41">
      <c r="F1339" s="74"/>
      <c r="G1339" s="267" t="str">
        <f t="shared" si="26"/>
        <v/>
      </c>
      <c r="H1339" s="74"/>
      <c r="I1339" s="74"/>
      <c r="J1339" s="74"/>
      <c r="K1339" s="74"/>
      <c r="L1339" s="74"/>
      <c r="P1339" s="122"/>
      <c r="Q1339" s="74"/>
      <c r="R1339" s="74"/>
      <c r="S1339" s="74"/>
      <c r="T1339" s="74"/>
      <c r="AI1339" s="259"/>
      <c r="AO1339" s="74"/>
    </row>
    <row r="1340" s="72" customFormat="1" customHeight="1" spans="6:41">
      <c r="F1340" s="74"/>
      <c r="G1340" s="267" t="str">
        <f t="shared" si="26"/>
        <v/>
      </c>
      <c r="H1340" s="74"/>
      <c r="I1340" s="74"/>
      <c r="J1340" s="74"/>
      <c r="K1340" s="74"/>
      <c r="L1340" s="74"/>
      <c r="P1340" s="122"/>
      <c r="Q1340" s="74"/>
      <c r="R1340" s="74"/>
      <c r="S1340" s="74"/>
      <c r="T1340" s="74"/>
      <c r="AI1340" s="259"/>
      <c r="AO1340" s="74"/>
    </row>
    <row r="1341" s="72" customFormat="1" customHeight="1" spans="6:41">
      <c r="F1341" s="74"/>
      <c r="G1341" s="267" t="str">
        <f t="shared" si="26"/>
        <v/>
      </c>
      <c r="H1341" s="74"/>
      <c r="I1341" s="74"/>
      <c r="J1341" s="74"/>
      <c r="K1341" s="74"/>
      <c r="L1341" s="74"/>
      <c r="P1341" s="122"/>
      <c r="Q1341" s="74"/>
      <c r="R1341" s="74"/>
      <c r="S1341" s="74"/>
      <c r="T1341" s="74"/>
      <c r="AI1341" s="259"/>
      <c r="AO1341" s="74"/>
    </row>
    <row r="1342" s="72" customFormat="1" customHeight="1" spans="6:41">
      <c r="F1342" s="74"/>
      <c r="G1342" s="267" t="str">
        <f t="shared" si="26"/>
        <v/>
      </c>
      <c r="H1342" s="74"/>
      <c r="I1342" s="74"/>
      <c r="J1342" s="74"/>
      <c r="K1342" s="74"/>
      <c r="L1342" s="74"/>
      <c r="P1342" s="122"/>
      <c r="Q1342" s="74"/>
      <c r="R1342" s="74"/>
      <c r="S1342" s="74"/>
      <c r="T1342" s="74"/>
      <c r="AI1342" s="259"/>
      <c r="AO1342" s="74"/>
    </row>
    <row r="1343" s="72" customFormat="1" customHeight="1" spans="6:41">
      <c r="F1343" s="74"/>
      <c r="G1343" s="267" t="str">
        <f t="shared" si="26"/>
        <v/>
      </c>
      <c r="H1343" s="74"/>
      <c r="I1343" s="74"/>
      <c r="J1343" s="74"/>
      <c r="K1343" s="74"/>
      <c r="L1343" s="74"/>
      <c r="P1343" s="122"/>
      <c r="Q1343" s="74"/>
      <c r="R1343" s="74"/>
      <c r="S1343" s="74"/>
      <c r="T1343" s="74"/>
      <c r="AI1343" s="259"/>
      <c r="AO1343" s="74"/>
    </row>
    <row r="1344" s="72" customFormat="1" customHeight="1" spans="6:41">
      <c r="F1344" s="74"/>
      <c r="G1344" s="267" t="str">
        <f t="shared" si="26"/>
        <v/>
      </c>
      <c r="H1344" s="74"/>
      <c r="I1344" s="74"/>
      <c r="J1344" s="74"/>
      <c r="K1344" s="74"/>
      <c r="L1344" s="74"/>
      <c r="P1344" s="122"/>
      <c r="Q1344" s="74"/>
      <c r="R1344" s="74"/>
      <c r="S1344" s="74"/>
      <c r="T1344" s="74"/>
      <c r="AI1344" s="259"/>
      <c r="AO1344" s="74"/>
    </row>
    <row r="1345" s="72" customFormat="1" customHeight="1" spans="6:41">
      <c r="F1345" s="74"/>
      <c r="G1345" s="267" t="str">
        <f t="shared" si="26"/>
        <v/>
      </c>
      <c r="H1345" s="74"/>
      <c r="I1345" s="74"/>
      <c r="J1345" s="74"/>
      <c r="K1345" s="74"/>
      <c r="L1345" s="74"/>
      <c r="P1345" s="122"/>
      <c r="Q1345" s="74"/>
      <c r="R1345" s="74"/>
      <c r="S1345" s="74"/>
      <c r="T1345" s="74"/>
      <c r="AI1345" s="259"/>
      <c r="AO1345" s="74"/>
    </row>
    <row r="1346" s="72" customFormat="1" customHeight="1" spans="6:41">
      <c r="F1346" s="74"/>
      <c r="G1346" s="267" t="str">
        <f t="shared" ref="G1346:G1409" si="27">IF(H1346="","",IF(H1346=I1346,H1346,_xlfn.CONCAT(H1346,"-",I1346)))</f>
        <v/>
      </c>
      <c r="H1346" s="74"/>
      <c r="I1346" s="74"/>
      <c r="J1346" s="74"/>
      <c r="K1346" s="74"/>
      <c r="L1346" s="74"/>
      <c r="P1346" s="122"/>
      <c r="Q1346" s="74"/>
      <c r="R1346" s="74"/>
      <c r="S1346" s="74"/>
      <c r="T1346" s="74"/>
      <c r="AI1346" s="259"/>
      <c r="AO1346" s="74"/>
    </row>
    <row r="1347" s="72" customFormat="1" customHeight="1" spans="6:41">
      <c r="F1347" s="74"/>
      <c r="G1347" s="267" t="str">
        <f t="shared" si="27"/>
        <v/>
      </c>
      <c r="H1347" s="74"/>
      <c r="I1347" s="74"/>
      <c r="J1347" s="74"/>
      <c r="K1347" s="74"/>
      <c r="L1347" s="74"/>
      <c r="P1347" s="122"/>
      <c r="Q1347" s="74"/>
      <c r="R1347" s="74"/>
      <c r="S1347" s="74"/>
      <c r="T1347" s="74"/>
      <c r="AI1347" s="259"/>
      <c r="AO1347" s="74"/>
    </row>
    <row r="1348" s="72" customFormat="1" customHeight="1" spans="6:41">
      <c r="F1348" s="74"/>
      <c r="G1348" s="267" t="str">
        <f t="shared" si="27"/>
        <v/>
      </c>
      <c r="H1348" s="74"/>
      <c r="I1348" s="74"/>
      <c r="J1348" s="74"/>
      <c r="K1348" s="74"/>
      <c r="L1348" s="74"/>
      <c r="P1348" s="122"/>
      <c r="Q1348" s="74"/>
      <c r="R1348" s="74"/>
      <c r="S1348" s="74"/>
      <c r="T1348" s="74"/>
      <c r="AI1348" s="259"/>
      <c r="AO1348" s="74"/>
    </row>
    <row r="1349" s="72" customFormat="1" customHeight="1" spans="6:41">
      <c r="F1349" s="74"/>
      <c r="G1349" s="267" t="str">
        <f t="shared" si="27"/>
        <v/>
      </c>
      <c r="H1349" s="74"/>
      <c r="I1349" s="74"/>
      <c r="J1349" s="74"/>
      <c r="K1349" s="74"/>
      <c r="L1349" s="74"/>
      <c r="P1349" s="122"/>
      <c r="Q1349" s="74"/>
      <c r="R1349" s="74"/>
      <c r="S1349" s="74"/>
      <c r="T1349" s="74"/>
      <c r="AI1349" s="259"/>
      <c r="AO1349" s="74"/>
    </row>
    <row r="1350" s="72" customFormat="1" customHeight="1" spans="6:41">
      <c r="F1350" s="74"/>
      <c r="G1350" s="267" t="str">
        <f t="shared" si="27"/>
        <v/>
      </c>
      <c r="H1350" s="74"/>
      <c r="I1350" s="74"/>
      <c r="J1350" s="74"/>
      <c r="K1350" s="74"/>
      <c r="L1350" s="74"/>
      <c r="P1350" s="122"/>
      <c r="Q1350" s="74"/>
      <c r="R1350" s="74"/>
      <c r="S1350" s="74"/>
      <c r="T1350" s="74"/>
      <c r="AI1350" s="259"/>
      <c r="AO1350" s="74"/>
    </row>
    <row r="1351" s="72" customFormat="1" customHeight="1" spans="6:41">
      <c r="F1351" s="74"/>
      <c r="G1351" s="267" t="str">
        <f t="shared" si="27"/>
        <v/>
      </c>
      <c r="H1351" s="74"/>
      <c r="I1351" s="74"/>
      <c r="J1351" s="74"/>
      <c r="K1351" s="74"/>
      <c r="L1351" s="74"/>
      <c r="P1351" s="122"/>
      <c r="Q1351" s="74"/>
      <c r="R1351" s="74"/>
      <c r="S1351" s="74"/>
      <c r="T1351" s="74"/>
      <c r="AI1351" s="259"/>
      <c r="AO1351" s="74"/>
    </row>
    <row r="1352" s="72" customFormat="1" customHeight="1" spans="6:41">
      <c r="F1352" s="74"/>
      <c r="G1352" s="267" t="str">
        <f t="shared" si="27"/>
        <v/>
      </c>
      <c r="H1352" s="74"/>
      <c r="I1352" s="74"/>
      <c r="J1352" s="74"/>
      <c r="K1352" s="74"/>
      <c r="L1352" s="74"/>
      <c r="P1352" s="122"/>
      <c r="Q1352" s="74"/>
      <c r="R1352" s="74"/>
      <c r="S1352" s="74"/>
      <c r="T1352" s="74"/>
      <c r="AI1352" s="259"/>
      <c r="AO1352" s="74"/>
    </row>
    <row r="1353" s="72" customFormat="1" customHeight="1" spans="6:41">
      <c r="F1353" s="74"/>
      <c r="G1353" s="267" t="str">
        <f t="shared" si="27"/>
        <v/>
      </c>
      <c r="H1353" s="74"/>
      <c r="I1353" s="74"/>
      <c r="J1353" s="74"/>
      <c r="K1353" s="74"/>
      <c r="L1353" s="74"/>
      <c r="P1353" s="122"/>
      <c r="Q1353" s="74"/>
      <c r="R1353" s="74"/>
      <c r="S1353" s="74"/>
      <c r="T1353" s="74"/>
      <c r="AI1353" s="259"/>
      <c r="AO1353" s="74"/>
    </row>
    <row r="1354" s="72" customFormat="1" customHeight="1" spans="6:41">
      <c r="F1354" s="74"/>
      <c r="G1354" s="267" t="str">
        <f t="shared" si="27"/>
        <v/>
      </c>
      <c r="H1354" s="74"/>
      <c r="I1354" s="74"/>
      <c r="J1354" s="74"/>
      <c r="K1354" s="74"/>
      <c r="L1354" s="74"/>
      <c r="P1354" s="122"/>
      <c r="Q1354" s="74"/>
      <c r="R1354" s="74"/>
      <c r="S1354" s="74"/>
      <c r="T1354" s="74"/>
      <c r="AI1354" s="259"/>
      <c r="AO1354" s="74"/>
    </row>
    <row r="1355" s="72" customFormat="1" customHeight="1" spans="6:41">
      <c r="F1355" s="74"/>
      <c r="G1355" s="267" t="str">
        <f t="shared" si="27"/>
        <v/>
      </c>
      <c r="H1355" s="74"/>
      <c r="I1355" s="74"/>
      <c r="J1355" s="74"/>
      <c r="K1355" s="74"/>
      <c r="L1355" s="74"/>
      <c r="P1355" s="122"/>
      <c r="Q1355" s="74"/>
      <c r="R1355" s="74"/>
      <c r="S1355" s="74"/>
      <c r="T1355" s="74"/>
      <c r="AI1355" s="259"/>
      <c r="AO1355" s="74"/>
    </row>
    <row r="1356" s="72" customFormat="1" customHeight="1" spans="6:41">
      <c r="F1356" s="74"/>
      <c r="G1356" s="267" t="str">
        <f t="shared" si="27"/>
        <v/>
      </c>
      <c r="H1356" s="74"/>
      <c r="I1356" s="74"/>
      <c r="J1356" s="74"/>
      <c r="K1356" s="74"/>
      <c r="L1356" s="74"/>
      <c r="P1356" s="122"/>
      <c r="Q1356" s="74"/>
      <c r="R1356" s="74"/>
      <c r="S1356" s="74"/>
      <c r="T1356" s="74"/>
      <c r="AI1356" s="259"/>
      <c r="AO1356" s="74"/>
    </row>
    <row r="1357" s="72" customFormat="1" customHeight="1" spans="6:41">
      <c r="F1357" s="74"/>
      <c r="G1357" s="267" t="str">
        <f t="shared" si="27"/>
        <v/>
      </c>
      <c r="H1357" s="74"/>
      <c r="I1357" s="74"/>
      <c r="J1357" s="74"/>
      <c r="K1357" s="74"/>
      <c r="L1357" s="74"/>
      <c r="P1357" s="122"/>
      <c r="Q1357" s="74"/>
      <c r="R1357" s="74"/>
      <c r="S1357" s="74"/>
      <c r="T1357" s="74"/>
      <c r="AI1357" s="259"/>
      <c r="AO1357" s="74"/>
    </row>
    <row r="1358" s="72" customFormat="1" customHeight="1" spans="6:41">
      <c r="F1358" s="74"/>
      <c r="G1358" s="267" t="str">
        <f t="shared" si="27"/>
        <v/>
      </c>
      <c r="H1358" s="74"/>
      <c r="I1358" s="74"/>
      <c r="J1358" s="74"/>
      <c r="K1358" s="74"/>
      <c r="L1358" s="74"/>
      <c r="P1358" s="122"/>
      <c r="Q1358" s="74"/>
      <c r="R1358" s="74"/>
      <c r="S1358" s="74"/>
      <c r="T1358" s="74"/>
      <c r="AI1358" s="259"/>
      <c r="AO1358" s="74"/>
    </row>
    <row r="1359" s="72" customFormat="1" customHeight="1" spans="6:41">
      <c r="F1359" s="74"/>
      <c r="G1359" s="267" t="str">
        <f t="shared" si="27"/>
        <v/>
      </c>
      <c r="H1359" s="74"/>
      <c r="I1359" s="74"/>
      <c r="J1359" s="74"/>
      <c r="K1359" s="74"/>
      <c r="L1359" s="74"/>
      <c r="P1359" s="122"/>
      <c r="Q1359" s="74"/>
      <c r="R1359" s="74"/>
      <c r="S1359" s="74"/>
      <c r="T1359" s="74"/>
      <c r="AI1359" s="259"/>
      <c r="AO1359" s="74"/>
    </row>
    <row r="1360" s="72" customFormat="1" customHeight="1" spans="6:41">
      <c r="F1360" s="74"/>
      <c r="G1360" s="267" t="str">
        <f t="shared" si="27"/>
        <v/>
      </c>
      <c r="H1360" s="74"/>
      <c r="I1360" s="74"/>
      <c r="J1360" s="74"/>
      <c r="K1360" s="74"/>
      <c r="L1360" s="74"/>
      <c r="P1360" s="122"/>
      <c r="Q1360" s="74"/>
      <c r="R1360" s="74"/>
      <c r="S1360" s="74"/>
      <c r="T1360" s="74"/>
      <c r="AI1360" s="259"/>
      <c r="AO1360" s="74"/>
    </row>
    <row r="1361" s="72" customFormat="1" customHeight="1" spans="6:41">
      <c r="F1361" s="74"/>
      <c r="G1361" s="267" t="str">
        <f t="shared" si="27"/>
        <v/>
      </c>
      <c r="H1361" s="74"/>
      <c r="I1361" s="74"/>
      <c r="J1361" s="74"/>
      <c r="K1361" s="74"/>
      <c r="L1361" s="74"/>
      <c r="P1361" s="122"/>
      <c r="Q1361" s="74"/>
      <c r="R1361" s="74"/>
      <c r="S1361" s="74"/>
      <c r="T1361" s="74"/>
      <c r="AI1361" s="259"/>
      <c r="AO1361" s="74"/>
    </row>
    <row r="1362" s="72" customFormat="1" customHeight="1" spans="6:41">
      <c r="F1362" s="74"/>
      <c r="G1362" s="267" t="str">
        <f t="shared" si="27"/>
        <v/>
      </c>
      <c r="H1362" s="74"/>
      <c r="I1362" s="74"/>
      <c r="J1362" s="74"/>
      <c r="K1362" s="74"/>
      <c r="L1362" s="74"/>
      <c r="P1362" s="122"/>
      <c r="Q1362" s="74"/>
      <c r="R1362" s="74"/>
      <c r="S1362" s="74"/>
      <c r="T1362" s="74"/>
      <c r="AI1362" s="259"/>
      <c r="AO1362" s="74"/>
    </row>
    <row r="1363" s="72" customFormat="1" customHeight="1" spans="6:41">
      <c r="F1363" s="74"/>
      <c r="G1363" s="267" t="str">
        <f t="shared" si="27"/>
        <v/>
      </c>
      <c r="H1363" s="74"/>
      <c r="I1363" s="74"/>
      <c r="J1363" s="74"/>
      <c r="K1363" s="74"/>
      <c r="L1363" s="74"/>
      <c r="P1363" s="122"/>
      <c r="Q1363" s="74"/>
      <c r="R1363" s="74"/>
      <c r="S1363" s="74"/>
      <c r="T1363" s="74"/>
      <c r="AI1363" s="259"/>
      <c r="AO1363" s="74"/>
    </row>
    <row r="1364" s="72" customFormat="1" customHeight="1" spans="6:41">
      <c r="F1364" s="74"/>
      <c r="G1364" s="267" t="str">
        <f t="shared" si="27"/>
        <v/>
      </c>
      <c r="H1364" s="74"/>
      <c r="I1364" s="74"/>
      <c r="J1364" s="74"/>
      <c r="K1364" s="74"/>
      <c r="L1364" s="74"/>
      <c r="P1364" s="122"/>
      <c r="Q1364" s="74"/>
      <c r="R1364" s="74"/>
      <c r="S1364" s="74"/>
      <c r="T1364" s="74"/>
      <c r="AI1364" s="259"/>
      <c r="AO1364" s="74"/>
    </row>
    <row r="1365" s="72" customFormat="1" customHeight="1" spans="6:41">
      <c r="F1365" s="74"/>
      <c r="G1365" s="267" t="str">
        <f t="shared" si="27"/>
        <v/>
      </c>
      <c r="H1365" s="74"/>
      <c r="I1365" s="74"/>
      <c r="J1365" s="74"/>
      <c r="K1365" s="74"/>
      <c r="L1365" s="74"/>
      <c r="P1365" s="122"/>
      <c r="Q1365" s="74"/>
      <c r="R1365" s="74"/>
      <c r="S1365" s="74"/>
      <c r="T1365" s="74"/>
      <c r="AI1365" s="259"/>
      <c r="AO1365" s="74"/>
    </row>
    <row r="1366" s="72" customFormat="1" customHeight="1" spans="6:41">
      <c r="F1366" s="74"/>
      <c r="G1366" s="267" t="str">
        <f t="shared" si="27"/>
        <v/>
      </c>
      <c r="H1366" s="74"/>
      <c r="I1366" s="74"/>
      <c r="J1366" s="74"/>
      <c r="K1366" s="74"/>
      <c r="L1366" s="74"/>
      <c r="P1366" s="122"/>
      <c r="Q1366" s="74"/>
      <c r="R1366" s="74"/>
      <c r="S1366" s="74"/>
      <c r="T1366" s="74"/>
      <c r="AI1366" s="259"/>
      <c r="AO1366" s="74"/>
    </row>
    <row r="1367" s="72" customFormat="1" customHeight="1" spans="6:41">
      <c r="F1367" s="74"/>
      <c r="G1367" s="267" t="str">
        <f t="shared" si="27"/>
        <v/>
      </c>
      <c r="H1367" s="74"/>
      <c r="I1367" s="74"/>
      <c r="J1367" s="74"/>
      <c r="K1367" s="74"/>
      <c r="L1367" s="74"/>
      <c r="P1367" s="122"/>
      <c r="Q1367" s="74"/>
      <c r="R1367" s="74"/>
      <c r="S1367" s="74"/>
      <c r="T1367" s="74"/>
      <c r="AI1367" s="259"/>
      <c r="AO1367" s="74"/>
    </row>
    <row r="1368" s="72" customFormat="1" customHeight="1" spans="6:41">
      <c r="F1368" s="74"/>
      <c r="G1368" s="267" t="str">
        <f t="shared" si="27"/>
        <v/>
      </c>
      <c r="H1368" s="74"/>
      <c r="I1368" s="74"/>
      <c r="J1368" s="74"/>
      <c r="K1368" s="74"/>
      <c r="L1368" s="74"/>
      <c r="P1368" s="122"/>
      <c r="Q1368" s="74"/>
      <c r="R1368" s="74"/>
      <c r="S1368" s="74"/>
      <c r="T1368" s="74"/>
      <c r="AI1368" s="259"/>
      <c r="AO1368" s="74"/>
    </row>
    <row r="1369" s="72" customFormat="1" customHeight="1" spans="6:41">
      <c r="F1369" s="74"/>
      <c r="G1369" s="267" t="str">
        <f t="shared" si="27"/>
        <v/>
      </c>
      <c r="H1369" s="74"/>
      <c r="I1369" s="74"/>
      <c r="J1369" s="74"/>
      <c r="K1369" s="74"/>
      <c r="L1369" s="74"/>
      <c r="P1369" s="122"/>
      <c r="Q1369" s="74"/>
      <c r="R1369" s="74"/>
      <c r="S1369" s="74"/>
      <c r="T1369" s="74"/>
      <c r="AI1369" s="259"/>
      <c r="AO1369" s="74"/>
    </row>
    <row r="1370" s="72" customFormat="1" customHeight="1" spans="6:41">
      <c r="F1370" s="74"/>
      <c r="G1370" s="267" t="str">
        <f t="shared" si="27"/>
        <v/>
      </c>
      <c r="H1370" s="74"/>
      <c r="I1370" s="74"/>
      <c r="J1370" s="74"/>
      <c r="K1370" s="74"/>
      <c r="L1370" s="74"/>
      <c r="P1370" s="122"/>
      <c r="Q1370" s="74"/>
      <c r="R1370" s="74"/>
      <c r="S1370" s="74"/>
      <c r="T1370" s="74"/>
      <c r="AI1370" s="259"/>
      <c r="AO1370" s="74"/>
    </row>
    <row r="1371" s="72" customFormat="1" customHeight="1" spans="6:41">
      <c r="F1371" s="74"/>
      <c r="G1371" s="267" t="str">
        <f t="shared" si="27"/>
        <v/>
      </c>
      <c r="H1371" s="74"/>
      <c r="I1371" s="74"/>
      <c r="J1371" s="74"/>
      <c r="K1371" s="74"/>
      <c r="L1371" s="74"/>
      <c r="P1371" s="122"/>
      <c r="Q1371" s="74"/>
      <c r="R1371" s="74"/>
      <c r="S1371" s="74"/>
      <c r="T1371" s="74"/>
      <c r="AI1371" s="259"/>
      <c r="AO1371" s="74"/>
    </row>
    <row r="1372" s="72" customFormat="1" customHeight="1" spans="6:41">
      <c r="F1372" s="74"/>
      <c r="G1372" s="267" t="str">
        <f t="shared" si="27"/>
        <v/>
      </c>
      <c r="H1372" s="74"/>
      <c r="I1372" s="74"/>
      <c r="J1372" s="74"/>
      <c r="K1372" s="74"/>
      <c r="L1372" s="74"/>
      <c r="P1372" s="122"/>
      <c r="Q1372" s="74"/>
      <c r="R1372" s="74"/>
      <c r="S1372" s="74"/>
      <c r="T1372" s="74"/>
      <c r="AI1372" s="259"/>
      <c r="AO1372" s="74"/>
    </row>
    <row r="1373" s="72" customFormat="1" customHeight="1" spans="6:41">
      <c r="F1373" s="74"/>
      <c r="G1373" s="267" t="str">
        <f t="shared" si="27"/>
        <v/>
      </c>
      <c r="H1373" s="74"/>
      <c r="I1373" s="74"/>
      <c r="J1373" s="74"/>
      <c r="K1373" s="74"/>
      <c r="L1373" s="74"/>
      <c r="P1373" s="122"/>
      <c r="Q1373" s="74"/>
      <c r="R1373" s="74"/>
      <c r="S1373" s="74"/>
      <c r="T1373" s="74"/>
      <c r="AI1373" s="259"/>
      <c r="AO1373" s="74"/>
    </row>
    <row r="1374" s="72" customFormat="1" customHeight="1" spans="6:41">
      <c r="F1374" s="74"/>
      <c r="G1374" s="267" t="str">
        <f t="shared" si="27"/>
        <v/>
      </c>
      <c r="H1374" s="74"/>
      <c r="I1374" s="74"/>
      <c r="J1374" s="74"/>
      <c r="K1374" s="74"/>
      <c r="L1374" s="74"/>
      <c r="P1374" s="122"/>
      <c r="Q1374" s="74"/>
      <c r="R1374" s="74"/>
      <c r="S1374" s="74"/>
      <c r="T1374" s="74"/>
      <c r="AI1374" s="259"/>
      <c r="AO1374" s="74"/>
    </row>
    <row r="1375" s="72" customFormat="1" customHeight="1" spans="6:41">
      <c r="F1375" s="74"/>
      <c r="G1375" s="267" t="str">
        <f t="shared" si="27"/>
        <v/>
      </c>
      <c r="H1375" s="74"/>
      <c r="I1375" s="74"/>
      <c r="J1375" s="74"/>
      <c r="K1375" s="74"/>
      <c r="L1375" s="74"/>
      <c r="P1375" s="122"/>
      <c r="Q1375" s="74"/>
      <c r="R1375" s="74"/>
      <c r="S1375" s="74"/>
      <c r="T1375" s="74"/>
      <c r="AI1375" s="259"/>
      <c r="AO1375" s="74"/>
    </row>
    <row r="1376" s="72" customFormat="1" customHeight="1" spans="6:41">
      <c r="F1376" s="74"/>
      <c r="G1376" s="267" t="str">
        <f t="shared" si="27"/>
        <v/>
      </c>
      <c r="H1376" s="74"/>
      <c r="I1376" s="74"/>
      <c r="J1376" s="74"/>
      <c r="K1376" s="74"/>
      <c r="L1376" s="74"/>
      <c r="P1376" s="122"/>
      <c r="Q1376" s="74"/>
      <c r="R1376" s="74"/>
      <c r="S1376" s="74"/>
      <c r="T1376" s="74"/>
      <c r="AI1376" s="259"/>
      <c r="AO1376" s="74"/>
    </row>
    <row r="1377" s="72" customFormat="1" customHeight="1" spans="6:41">
      <c r="F1377" s="74"/>
      <c r="G1377" s="267" t="str">
        <f t="shared" si="27"/>
        <v/>
      </c>
      <c r="H1377" s="74"/>
      <c r="I1377" s="74"/>
      <c r="J1377" s="74"/>
      <c r="K1377" s="74"/>
      <c r="L1377" s="74"/>
      <c r="P1377" s="122"/>
      <c r="Q1377" s="74"/>
      <c r="R1377" s="74"/>
      <c r="S1377" s="74"/>
      <c r="T1377" s="74"/>
      <c r="AI1377" s="259"/>
      <c r="AO1377" s="74"/>
    </row>
    <row r="1378" s="72" customFormat="1" customHeight="1" spans="6:41">
      <c r="F1378" s="74"/>
      <c r="G1378" s="267" t="str">
        <f t="shared" si="27"/>
        <v/>
      </c>
      <c r="H1378" s="74"/>
      <c r="I1378" s="74"/>
      <c r="J1378" s="74"/>
      <c r="K1378" s="74"/>
      <c r="L1378" s="74"/>
      <c r="P1378" s="122"/>
      <c r="Q1378" s="74"/>
      <c r="R1378" s="74"/>
      <c r="S1378" s="74"/>
      <c r="T1378" s="74"/>
      <c r="AI1378" s="259"/>
      <c r="AO1378" s="74"/>
    </row>
    <row r="1379" s="72" customFormat="1" customHeight="1" spans="6:41">
      <c r="F1379" s="74"/>
      <c r="G1379" s="267" t="str">
        <f t="shared" si="27"/>
        <v/>
      </c>
      <c r="H1379" s="74"/>
      <c r="I1379" s="74"/>
      <c r="J1379" s="74"/>
      <c r="K1379" s="74"/>
      <c r="L1379" s="74"/>
      <c r="P1379" s="122"/>
      <c r="Q1379" s="74"/>
      <c r="R1379" s="74"/>
      <c r="S1379" s="74"/>
      <c r="T1379" s="74"/>
      <c r="AI1379" s="259"/>
      <c r="AO1379" s="74"/>
    </row>
    <row r="1380" s="72" customFormat="1" customHeight="1" spans="6:41">
      <c r="F1380" s="74"/>
      <c r="G1380" s="267" t="str">
        <f t="shared" si="27"/>
        <v/>
      </c>
      <c r="H1380" s="74"/>
      <c r="I1380" s="74"/>
      <c r="J1380" s="74"/>
      <c r="K1380" s="74"/>
      <c r="L1380" s="74"/>
      <c r="P1380" s="122"/>
      <c r="Q1380" s="74"/>
      <c r="R1380" s="74"/>
      <c r="S1380" s="74"/>
      <c r="T1380" s="74"/>
      <c r="AI1380" s="259"/>
      <c r="AO1380" s="74"/>
    </row>
    <row r="1381" s="72" customFormat="1" customHeight="1" spans="6:41">
      <c r="F1381" s="74"/>
      <c r="G1381" s="267" t="str">
        <f t="shared" si="27"/>
        <v/>
      </c>
      <c r="H1381" s="74"/>
      <c r="I1381" s="74"/>
      <c r="J1381" s="74"/>
      <c r="K1381" s="74"/>
      <c r="L1381" s="74"/>
      <c r="P1381" s="122"/>
      <c r="Q1381" s="74"/>
      <c r="R1381" s="74"/>
      <c r="S1381" s="74"/>
      <c r="T1381" s="74"/>
      <c r="AI1381" s="259"/>
      <c r="AO1381" s="74"/>
    </row>
    <row r="1382" s="72" customFormat="1" customHeight="1" spans="6:41">
      <c r="F1382" s="74"/>
      <c r="G1382" s="267" t="str">
        <f t="shared" si="27"/>
        <v/>
      </c>
      <c r="H1382" s="74"/>
      <c r="I1382" s="74"/>
      <c r="J1382" s="74"/>
      <c r="K1382" s="74"/>
      <c r="L1382" s="74"/>
      <c r="P1382" s="122"/>
      <c r="Q1382" s="74"/>
      <c r="R1382" s="74"/>
      <c r="S1382" s="74"/>
      <c r="T1382" s="74"/>
      <c r="AI1382" s="259"/>
      <c r="AO1382" s="74"/>
    </row>
    <row r="1383" s="72" customFormat="1" customHeight="1" spans="6:41">
      <c r="F1383" s="74"/>
      <c r="G1383" s="267" t="str">
        <f t="shared" si="27"/>
        <v/>
      </c>
      <c r="H1383" s="74"/>
      <c r="I1383" s="74"/>
      <c r="J1383" s="74"/>
      <c r="K1383" s="74"/>
      <c r="L1383" s="74"/>
      <c r="P1383" s="122"/>
      <c r="Q1383" s="74"/>
      <c r="R1383" s="74"/>
      <c r="S1383" s="74"/>
      <c r="T1383" s="74"/>
      <c r="AI1383" s="259"/>
      <c r="AO1383" s="74"/>
    </row>
    <row r="1384" s="72" customFormat="1" customHeight="1" spans="6:41">
      <c r="F1384" s="74"/>
      <c r="G1384" s="267" t="str">
        <f t="shared" si="27"/>
        <v/>
      </c>
      <c r="H1384" s="74"/>
      <c r="I1384" s="74"/>
      <c r="J1384" s="74"/>
      <c r="K1384" s="74"/>
      <c r="L1384" s="74"/>
      <c r="P1384" s="122"/>
      <c r="Q1384" s="74"/>
      <c r="R1384" s="74"/>
      <c r="S1384" s="74"/>
      <c r="T1384" s="74"/>
      <c r="AI1384" s="259"/>
      <c r="AO1384" s="74"/>
    </row>
    <row r="1385" s="72" customFormat="1" customHeight="1" spans="6:41">
      <c r="F1385" s="74"/>
      <c r="G1385" s="267" t="str">
        <f t="shared" si="27"/>
        <v/>
      </c>
      <c r="H1385" s="74"/>
      <c r="I1385" s="74"/>
      <c r="J1385" s="74"/>
      <c r="K1385" s="74"/>
      <c r="L1385" s="74"/>
      <c r="P1385" s="122"/>
      <c r="Q1385" s="74"/>
      <c r="R1385" s="74"/>
      <c r="S1385" s="74"/>
      <c r="T1385" s="74"/>
      <c r="AI1385" s="259"/>
      <c r="AO1385" s="74"/>
    </row>
    <row r="1386" s="72" customFormat="1" customHeight="1" spans="6:41">
      <c r="F1386" s="74"/>
      <c r="G1386" s="267" t="str">
        <f t="shared" si="27"/>
        <v/>
      </c>
      <c r="H1386" s="74"/>
      <c r="I1386" s="74"/>
      <c r="J1386" s="74"/>
      <c r="K1386" s="74"/>
      <c r="L1386" s="74"/>
      <c r="P1386" s="122"/>
      <c r="Q1386" s="74"/>
      <c r="R1386" s="74"/>
      <c r="S1386" s="74"/>
      <c r="T1386" s="74"/>
      <c r="AI1386" s="259"/>
      <c r="AO1386" s="74"/>
    </row>
    <row r="1387" s="72" customFormat="1" customHeight="1" spans="6:41">
      <c r="F1387" s="74"/>
      <c r="G1387" s="267" t="str">
        <f t="shared" si="27"/>
        <v/>
      </c>
      <c r="H1387" s="74"/>
      <c r="I1387" s="74"/>
      <c r="J1387" s="74"/>
      <c r="K1387" s="74"/>
      <c r="L1387" s="74"/>
      <c r="P1387" s="122"/>
      <c r="Q1387" s="74"/>
      <c r="R1387" s="74"/>
      <c r="S1387" s="74"/>
      <c r="T1387" s="74"/>
      <c r="AI1387" s="259"/>
      <c r="AO1387" s="74"/>
    </row>
    <row r="1388" s="72" customFormat="1" customHeight="1" spans="6:41">
      <c r="F1388" s="74"/>
      <c r="G1388" s="267" t="str">
        <f t="shared" si="27"/>
        <v/>
      </c>
      <c r="H1388" s="74"/>
      <c r="I1388" s="74"/>
      <c r="J1388" s="74"/>
      <c r="K1388" s="74"/>
      <c r="L1388" s="74"/>
      <c r="P1388" s="122"/>
      <c r="Q1388" s="74"/>
      <c r="R1388" s="74"/>
      <c r="S1388" s="74"/>
      <c r="T1388" s="74"/>
      <c r="AI1388" s="259"/>
      <c r="AO1388" s="74"/>
    </row>
    <row r="1389" s="72" customFormat="1" customHeight="1" spans="6:41">
      <c r="F1389" s="74"/>
      <c r="G1389" s="267" t="str">
        <f t="shared" si="27"/>
        <v/>
      </c>
      <c r="H1389" s="74"/>
      <c r="I1389" s="74"/>
      <c r="J1389" s="74"/>
      <c r="K1389" s="74"/>
      <c r="L1389" s="74"/>
      <c r="P1389" s="122"/>
      <c r="Q1389" s="74"/>
      <c r="R1389" s="74"/>
      <c r="S1389" s="74"/>
      <c r="T1389" s="74"/>
      <c r="AI1389" s="259"/>
      <c r="AO1389" s="74"/>
    </row>
    <row r="1390" s="72" customFormat="1" customHeight="1" spans="6:41">
      <c r="F1390" s="74"/>
      <c r="G1390" s="267" t="str">
        <f t="shared" si="27"/>
        <v/>
      </c>
      <c r="H1390" s="74"/>
      <c r="I1390" s="74"/>
      <c r="J1390" s="74"/>
      <c r="K1390" s="74"/>
      <c r="L1390" s="74"/>
      <c r="P1390" s="122"/>
      <c r="Q1390" s="74"/>
      <c r="R1390" s="74"/>
      <c r="S1390" s="74"/>
      <c r="T1390" s="74"/>
      <c r="AI1390" s="259"/>
      <c r="AO1390" s="74"/>
    </row>
    <row r="1391" s="72" customFormat="1" customHeight="1" spans="6:41">
      <c r="F1391" s="74"/>
      <c r="G1391" s="267" t="str">
        <f t="shared" si="27"/>
        <v/>
      </c>
      <c r="H1391" s="74"/>
      <c r="I1391" s="74"/>
      <c r="J1391" s="74"/>
      <c r="K1391" s="74"/>
      <c r="L1391" s="74"/>
      <c r="P1391" s="122"/>
      <c r="Q1391" s="74"/>
      <c r="R1391" s="74"/>
      <c r="S1391" s="74"/>
      <c r="T1391" s="74"/>
      <c r="AI1391" s="259"/>
      <c r="AO1391" s="74"/>
    </row>
    <row r="1392" s="72" customFormat="1" customHeight="1" spans="6:41">
      <c r="F1392" s="74"/>
      <c r="G1392" s="267" t="str">
        <f t="shared" si="27"/>
        <v/>
      </c>
      <c r="H1392" s="74"/>
      <c r="I1392" s="74"/>
      <c r="J1392" s="74"/>
      <c r="K1392" s="74"/>
      <c r="L1392" s="74"/>
      <c r="P1392" s="122"/>
      <c r="Q1392" s="74"/>
      <c r="R1392" s="74"/>
      <c r="S1392" s="74"/>
      <c r="T1392" s="74"/>
      <c r="AI1392" s="259"/>
      <c r="AO1392" s="74"/>
    </row>
    <row r="1393" s="72" customFormat="1" customHeight="1" spans="6:41">
      <c r="F1393" s="74"/>
      <c r="G1393" s="267" t="str">
        <f t="shared" si="27"/>
        <v/>
      </c>
      <c r="H1393" s="74"/>
      <c r="I1393" s="74"/>
      <c r="J1393" s="74"/>
      <c r="K1393" s="74"/>
      <c r="L1393" s="74"/>
      <c r="P1393" s="122"/>
      <c r="Q1393" s="74"/>
      <c r="R1393" s="74"/>
      <c r="S1393" s="74"/>
      <c r="T1393" s="74"/>
      <c r="AI1393" s="259"/>
      <c r="AO1393" s="74"/>
    </row>
    <row r="1394" s="72" customFormat="1" customHeight="1" spans="6:41">
      <c r="F1394" s="74"/>
      <c r="G1394" s="267" t="str">
        <f t="shared" si="27"/>
        <v/>
      </c>
      <c r="H1394" s="74"/>
      <c r="I1394" s="74"/>
      <c r="J1394" s="74"/>
      <c r="K1394" s="74"/>
      <c r="L1394" s="74"/>
      <c r="P1394" s="122"/>
      <c r="Q1394" s="74"/>
      <c r="R1394" s="74"/>
      <c r="S1394" s="74"/>
      <c r="T1394" s="74"/>
      <c r="AI1394" s="259"/>
      <c r="AO1394" s="74"/>
    </row>
    <row r="1395" s="72" customFormat="1" customHeight="1" spans="6:41">
      <c r="F1395" s="74"/>
      <c r="G1395" s="267" t="str">
        <f t="shared" si="27"/>
        <v/>
      </c>
      <c r="H1395" s="74"/>
      <c r="I1395" s="74"/>
      <c r="J1395" s="74"/>
      <c r="K1395" s="74"/>
      <c r="L1395" s="74"/>
      <c r="P1395" s="122"/>
      <c r="Q1395" s="74"/>
      <c r="R1395" s="74"/>
      <c r="S1395" s="74"/>
      <c r="T1395" s="74"/>
      <c r="AI1395" s="259"/>
      <c r="AO1395" s="74"/>
    </row>
    <row r="1396" s="72" customFormat="1" customHeight="1" spans="6:41">
      <c r="F1396" s="74"/>
      <c r="G1396" s="267" t="str">
        <f t="shared" si="27"/>
        <v/>
      </c>
      <c r="H1396" s="74"/>
      <c r="I1396" s="74"/>
      <c r="J1396" s="74"/>
      <c r="K1396" s="74"/>
      <c r="L1396" s="74"/>
      <c r="P1396" s="122"/>
      <c r="Q1396" s="74"/>
      <c r="R1396" s="74"/>
      <c r="S1396" s="74"/>
      <c r="T1396" s="74"/>
      <c r="AI1396" s="259"/>
      <c r="AO1396" s="74"/>
    </row>
    <row r="1397" s="72" customFormat="1" customHeight="1" spans="6:41">
      <c r="F1397" s="74"/>
      <c r="G1397" s="267" t="str">
        <f t="shared" si="27"/>
        <v/>
      </c>
      <c r="H1397" s="74"/>
      <c r="I1397" s="74"/>
      <c r="J1397" s="74"/>
      <c r="K1397" s="74"/>
      <c r="L1397" s="74"/>
      <c r="P1397" s="122"/>
      <c r="Q1397" s="74"/>
      <c r="R1397" s="74"/>
      <c r="S1397" s="74"/>
      <c r="T1397" s="74"/>
      <c r="AI1397" s="259"/>
      <c r="AO1397" s="74"/>
    </row>
    <row r="1398" s="72" customFormat="1" customHeight="1" spans="6:41">
      <c r="F1398" s="74"/>
      <c r="G1398" s="267" t="str">
        <f t="shared" si="27"/>
        <v/>
      </c>
      <c r="H1398" s="74"/>
      <c r="I1398" s="74"/>
      <c r="J1398" s="74"/>
      <c r="K1398" s="74"/>
      <c r="L1398" s="74"/>
      <c r="P1398" s="122"/>
      <c r="Q1398" s="74"/>
      <c r="R1398" s="74"/>
      <c r="S1398" s="74"/>
      <c r="T1398" s="74"/>
      <c r="AI1398" s="259"/>
      <c r="AO1398" s="74"/>
    </row>
    <row r="1399" s="72" customFormat="1" customHeight="1" spans="6:41">
      <c r="F1399" s="74"/>
      <c r="G1399" s="267" t="str">
        <f t="shared" si="27"/>
        <v/>
      </c>
      <c r="H1399" s="74"/>
      <c r="I1399" s="74"/>
      <c r="J1399" s="74"/>
      <c r="K1399" s="74"/>
      <c r="L1399" s="74"/>
      <c r="P1399" s="122"/>
      <c r="Q1399" s="74"/>
      <c r="R1399" s="74"/>
      <c r="S1399" s="74"/>
      <c r="T1399" s="74"/>
      <c r="AI1399" s="259"/>
      <c r="AO1399" s="74"/>
    </row>
    <row r="1400" s="72" customFormat="1" customHeight="1" spans="6:41">
      <c r="F1400" s="74"/>
      <c r="G1400" s="267" t="str">
        <f t="shared" si="27"/>
        <v/>
      </c>
      <c r="H1400" s="74"/>
      <c r="I1400" s="74"/>
      <c r="J1400" s="74"/>
      <c r="K1400" s="74"/>
      <c r="L1400" s="74"/>
      <c r="P1400" s="122"/>
      <c r="Q1400" s="74"/>
      <c r="R1400" s="74"/>
      <c r="S1400" s="74"/>
      <c r="T1400" s="74"/>
      <c r="AI1400" s="259"/>
      <c r="AO1400" s="74"/>
    </row>
    <row r="1401" s="72" customFormat="1" customHeight="1" spans="6:41">
      <c r="F1401" s="74"/>
      <c r="G1401" s="267" t="str">
        <f t="shared" si="27"/>
        <v/>
      </c>
      <c r="H1401" s="74"/>
      <c r="I1401" s="74"/>
      <c r="J1401" s="74"/>
      <c r="K1401" s="74"/>
      <c r="L1401" s="74"/>
      <c r="P1401" s="122"/>
      <c r="Q1401" s="74"/>
      <c r="R1401" s="74"/>
      <c r="S1401" s="74"/>
      <c r="T1401" s="74"/>
      <c r="AI1401" s="259"/>
      <c r="AO1401" s="74"/>
    </row>
    <row r="1402" s="72" customFormat="1" customHeight="1" spans="6:41">
      <c r="F1402" s="74"/>
      <c r="G1402" s="267" t="str">
        <f t="shared" si="27"/>
        <v/>
      </c>
      <c r="H1402" s="74"/>
      <c r="I1402" s="74"/>
      <c r="J1402" s="74"/>
      <c r="K1402" s="74"/>
      <c r="L1402" s="74"/>
      <c r="P1402" s="122"/>
      <c r="Q1402" s="74"/>
      <c r="R1402" s="74"/>
      <c r="S1402" s="74"/>
      <c r="T1402" s="74"/>
      <c r="AI1402" s="259"/>
      <c r="AO1402" s="74"/>
    </row>
    <row r="1403" s="72" customFormat="1" customHeight="1" spans="6:41">
      <c r="F1403" s="74"/>
      <c r="G1403" s="267" t="str">
        <f t="shared" si="27"/>
        <v/>
      </c>
      <c r="H1403" s="74"/>
      <c r="I1403" s="74"/>
      <c r="J1403" s="74"/>
      <c r="K1403" s="74"/>
      <c r="L1403" s="74"/>
      <c r="P1403" s="122"/>
      <c r="Q1403" s="74"/>
      <c r="R1403" s="74"/>
      <c r="S1403" s="74"/>
      <c r="T1403" s="74"/>
      <c r="AI1403" s="259"/>
      <c r="AO1403" s="74"/>
    </row>
    <row r="1404" s="72" customFormat="1" customHeight="1" spans="6:41">
      <c r="F1404" s="74"/>
      <c r="G1404" s="267" t="str">
        <f t="shared" si="27"/>
        <v/>
      </c>
      <c r="H1404" s="74"/>
      <c r="I1404" s="74"/>
      <c r="J1404" s="74"/>
      <c r="K1404" s="74"/>
      <c r="L1404" s="74"/>
      <c r="P1404" s="122"/>
      <c r="Q1404" s="74"/>
      <c r="R1404" s="74"/>
      <c r="S1404" s="74"/>
      <c r="T1404" s="74"/>
      <c r="AI1404" s="259"/>
      <c r="AO1404" s="74"/>
    </row>
    <row r="1405" s="72" customFormat="1" customHeight="1" spans="6:41">
      <c r="F1405" s="74"/>
      <c r="G1405" s="267" t="str">
        <f t="shared" si="27"/>
        <v/>
      </c>
      <c r="H1405" s="74"/>
      <c r="I1405" s="74"/>
      <c r="J1405" s="74"/>
      <c r="K1405" s="74"/>
      <c r="L1405" s="74"/>
      <c r="P1405" s="122"/>
      <c r="Q1405" s="74"/>
      <c r="R1405" s="74"/>
      <c r="S1405" s="74"/>
      <c r="T1405" s="74"/>
      <c r="AI1405" s="259"/>
      <c r="AO1405" s="74"/>
    </row>
    <row r="1406" s="72" customFormat="1" customHeight="1" spans="6:41">
      <c r="F1406" s="74"/>
      <c r="G1406" s="267" t="str">
        <f t="shared" si="27"/>
        <v/>
      </c>
      <c r="H1406" s="74"/>
      <c r="I1406" s="74"/>
      <c r="J1406" s="74"/>
      <c r="K1406" s="74"/>
      <c r="L1406" s="74"/>
      <c r="P1406" s="122"/>
      <c r="Q1406" s="74"/>
      <c r="R1406" s="74"/>
      <c r="S1406" s="74"/>
      <c r="T1406" s="74"/>
      <c r="AI1406" s="259"/>
      <c r="AO1406" s="74"/>
    </row>
    <row r="1407" s="72" customFormat="1" customHeight="1" spans="6:41">
      <c r="F1407" s="74"/>
      <c r="G1407" s="267" t="str">
        <f t="shared" si="27"/>
        <v/>
      </c>
      <c r="H1407" s="74"/>
      <c r="I1407" s="74"/>
      <c r="J1407" s="74"/>
      <c r="K1407" s="74"/>
      <c r="L1407" s="74"/>
      <c r="P1407" s="122"/>
      <c r="Q1407" s="74"/>
      <c r="R1407" s="74"/>
      <c r="S1407" s="74"/>
      <c r="T1407" s="74"/>
      <c r="AI1407" s="259"/>
      <c r="AO1407" s="74"/>
    </row>
    <row r="1408" s="72" customFormat="1" customHeight="1" spans="6:41">
      <c r="F1408" s="74"/>
      <c r="G1408" s="267" t="str">
        <f t="shared" si="27"/>
        <v/>
      </c>
      <c r="H1408" s="74"/>
      <c r="I1408" s="74"/>
      <c r="J1408" s="74"/>
      <c r="K1408" s="74"/>
      <c r="L1408" s="74"/>
      <c r="P1408" s="122"/>
      <c r="Q1408" s="74"/>
      <c r="R1408" s="74"/>
      <c r="S1408" s="74"/>
      <c r="T1408" s="74"/>
      <c r="AI1408" s="259"/>
      <c r="AO1408" s="74"/>
    </row>
    <row r="1409" s="72" customFormat="1" customHeight="1" spans="6:41">
      <c r="F1409" s="74"/>
      <c r="G1409" s="267" t="str">
        <f t="shared" si="27"/>
        <v/>
      </c>
      <c r="H1409" s="74"/>
      <c r="I1409" s="74"/>
      <c r="J1409" s="74"/>
      <c r="K1409" s="74"/>
      <c r="L1409" s="74"/>
      <c r="P1409" s="122"/>
      <c r="Q1409" s="74"/>
      <c r="R1409" s="74"/>
      <c r="S1409" s="74"/>
      <c r="T1409" s="74"/>
      <c r="AI1409" s="259"/>
      <c r="AO1409" s="74"/>
    </row>
    <row r="1410" s="72" customFormat="1" customHeight="1" spans="6:41">
      <c r="F1410" s="74"/>
      <c r="G1410" s="267" t="str">
        <f t="shared" ref="G1410:G1473" si="28">IF(H1410="","",IF(H1410=I1410,H1410,_xlfn.CONCAT(H1410,"-",I1410)))</f>
        <v/>
      </c>
      <c r="H1410" s="74"/>
      <c r="I1410" s="74"/>
      <c r="J1410" s="74"/>
      <c r="K1410" s="74"/>
      <c r="L1410" s="74"/>
      <c r="P1410" s="122"/>
      <c r="Q1410" s="74"/>
      <c r="R1410" s="74"/>
      <c r="S1410" s="74"/>
      <c r="T1410" s="74"/>
      <c r="AI1410" s="259"/>
      <c r="AO1410" s="74"/>
    </row>
    <row r="1411" s="72" customFormat="1" customHeight="1" spans="6:41">
      <c r="F1411" s="74"/>
      <c r="G1411" s="267" t="str">
        <f t="shared" si="28"/>
        <v/>
      </c>
      <c r="H1411" s="74"/>
      <c r="I1411" s="74"/>
      <c r="J1411" s="74"/>
      <c r="K1411" s="74"/>
      <c r="L1411" s="74"/>
      <c r="P1411" s="122"/>
      <c r="Q1411" s="74"/>
      <c r="R1411" s="74"/>
      <c r="S1411" s="74"/>
      <c r="T1411" s="74"/>
      <c r="AI1411" s="259"/>
      <c r="AO1411" s="74"/>
    </row>
    <row r="1412" s="72" customFormat="1" customHeight="1" spans="6:41">
      <c r="F1412" s="74"/>
      <c r="G1412" s="267" t="str">
        <f t="shared" si="28"/>
        <v/>
      </c>
      <c r="H1412" s="74"/>
      <c r="I1412" s="74"/>
      <c r="J1412" s="74"/>
      <c r="K1412" s="74"/>
      <c r="L1412" s="74"/>
      <c r="P1412" s="122"/>
      <c r="Q1412" s="74"/>
      <c r="R1412" s="74"/>
      <c r="S1412" s="74"/>
      <c r="T1412" s="74"/>
      <c r="AI1412" s="259"/>
      <c r="AO1412" s="74"/>
    </row>
    <row r="1413" s="72" customFormat="1" customHeight="1" spans="6:41">
      <c r="F1413" s="74"/>
      <c r="G1413" s="267" t="str">
        <f t="shared" si="28"/>
        <v/>
      </c>
      <c r="H1413" s="74"/>
      <c r="I1413" s="74"/>
      <c r="J1413" s="74"/>
      <c r="K1413" s="74"/>
      <c r="L1413" s="74"/>
      <c r="P1413" s="122"/>
      <c r="Q1413" s="74"/>
      <c r="R1413" s="74"/>
      <c r="S1413" s="74"/>
      <c r="T1413" s="74"/>
      <c r="AI1413" s="259"/>
      <c r="AO1413" s="74"/>
    </row>
    <row r="1414" s="72" customFormat="1" customHeight="1" spans="6:41">
      <c r="F1414" s="74"/>
      <c r="G1414" s="267" t="str">
        <f t="shared" si="28"/>
        <v/>
      </c>
      <c r="H1414" s="74"/>
      <c r="I1414" s="74"/>
      <c r="J1414" s="74"/>
      <c r="K1414" s="74"/>
      <c r="L1414" s="74"/>
      <c r="P1414" s="122"/>
      <c r="Q1414" s="74"/>
      <c r="R1414" s="74"/>
      <c r="S1414" s="74"/>
      <c r="T1414" s="74"/>
      <c r="AI1414" s="259"/>
      <c r="AO1414" s="74"/>
    </row>
    <row r="1415" s="72" customFormat="1" customHeight="1" spans="6:41">
      <c r="F1415" s="74"/>
      <c r="G1415" s="267" t="str">
        <f t="shared" si="28"/>
        <v/>
      </c>
      <c r="H1415" s="74"/>
      <c r="I1415" s="74"/>
      <c r="J1415" s="74"/>
      <c r="K1415" s="74"/>
      <c r="L1415" s="74"/>
      <c r="P1415" s="122"/>
      <c r="Q1415" s="74"/>
      <c r="R1415" s="74"/>
      <c r="S1415" s="74"/>
      <c r="T1415" s="74"/>
      <c r="AI1415" s="259"/>
      <c r="AO1415" s="74"/>
    </row>
    <row r="1416" s="72" customFormat="1" customHeight="1" spans="6:41">
      <c r="F1416" s="74"/>
      <c r="G1416" s="267" t="str">
        <f t="shared" si="28"/>
        <v/>
      </c>
      <c r="H1416" s="74"/>
      <c r="I1416" s="74"/>
      <c r="J1416" s="74"/>
      <c r="K1416" s="74"/>
      <c r="L1416" s="74"/>
      <c r="P1416" s="122"/>
      <c r="Q1416" s="74"/>
      <c r="R1416" s="74"/>
      <c r="S1416" s="74"/>
      <c r="T1416" s="74"/>
      <c r="AI1416" s="259"/>
      <c r="AO1416" s="74"/>
    </row>
    <row r="1417" s="72" customFormat="1" customHeight="1" spans="6:41">
      <c r="F1417" s="74"/>
      <c r="G1417" s="267" t="str">
        <f t="shared" si="28"/>
        <v/>
      </c>
      <c r="H1417" s="74"/>
      <c r="I1417" s="74"/>
      <c r="J1417" s="74"/>
      <c r="K1417" s="74"/>
      <c r="L1417" s="74"/>
      <c r="P1417" s="122"/>
      <c r="Q1417" s="74"/>
      <c r="R1417" s="74"/>
      <c r="S1417" s="74"/>
      <c r="T1417" s="74"/>
      <c r="AI1417" s="259"/>
      <c r="AO1417" s="74"/>
    </row>
    <row r="1418" s="72" customFormat="1" customHeight="1" spans="6:41">
      <c r="F1418" s="74"/>
      <c r="G1418" s="267" t="str">
        <f t="shared" si="28"/>
        <v/>
      </c>
      <c r="H1418" s="74"/>
      <c r="I1418" s="74"/>
      <c r="J1418" s="74"/>
      <c r="K1418" s="74"/>
      <c r="L1418" s="74"/>
      <c r="P1418" s="122"/>
      <c r="Q1418" s="74"/>
      <c r="R1418" s="74"/>
      <c r="S1418" s="74"/>
      <c r="T1418" s="74"/>
      <c r="AI1418" s="259"/>
      <c r="AO1418" s="74"/>
    </row>
    <row r="1419" s="72" customFormat="1" customHeight="1" spans="6:41">
      <c r="F1419" s="74"/>
      <c r="G1419" s="267" t="str">
        <f t="shared" si="28"/>
        <v/>
      </c>
      <c r="H1419" s="74"/>
      <c r="I1419" s="74"/>
      <c r="J1419" s="74"/>
      <c r="K1419" s="74"/>
      <c r="L1419" s="74"/>
      <c r="P1419" s="122"/>
      <c r="Q1419" s="74"/>
      <c r="R1419" s="74"/>
      <c r="S1419" s="74"/>
      <c r="T1419" s="74"/>
      <c r="AI1419" s="259"/>
      <c r="AO1419" s="74"/>
    </row>
    <row r="1420" s="72" customFormat="1" customHeight="1" spans="6:41">
      <c r="F1420" s="74"/>
      <c r="G1420" s="267" t="str">
        <f t="shared" si="28"/>
        <v/>
      </c>
      <c r="H1420" s="74"/>
      <c r="I1420" s="74"/>
      <c r="J1420" s="74"/>
      <c r="K1420" s="74"/>
      <c r="L1420" s="74"/>
      <c r="P1420" s="122"/>
      <c r="Q1420" s="74"/>
      <c r="R1420" s="74"/>
      <c r="S1420" s="74"/>
      <c r="T1420" s="74"/>
      <c r="AI1420" s="259"/>
      <c r="AO1420" s="74"/>
    </row>
    <row r="1421" s="72" customFormat="1" customHeight="1" spans="6:41">
      <c r="F1421" s="74"/>
      <c r="G1421" s="267" t="str">
        <f t="shared" si="28"/>
        <v/>
      </c>
      <c r="H1421" s="74"/>
      <c r="I1421" s="74"/>
      <c r="J1421" s="74"/>
      <c r="K1421" s="74"/>
      <c r="L1421" s="74"/>
      <c r="P1421" s="122"/>
      <c r="Q1421" s="74"/>
      <c r="R1421" s="74"/>
      <c r="S1421" s="74"/>
      <c r="T1421" s="74"/>
      <c r="AI1421" s="259"/>
      <c r="AO1421" s="74"/>
    </row>
    <row r="1422" s="72" customFormat="1" customHeight="1" spans="6:41">
      <c r="F1422" s="74"/>
      <c r="G1422" s="267" t="str">
        <f t="shared" si="28"/>
        <v/>
      </c>
      <c r="H1422" s="74"/>
      <c r="I1422" s="74"/>
      <c r="J1422" s="74"/>
      <c r="K1422" s="74"/>
      <c r="L1422" s="74"/>
      <c r="P1422" s="122"/>
      <c r="Q1422" s="74"/>
      <c r="R1422" s="74"/>
      <c r="S1422" s="74"/>
      <c r="T1422" s="74"/>
      <c r="AI1422" s="259"/>
      <c r="AO1422" s="74"/>
    </row>
    <row r="1423" s="72" customFormat="1" customHeight="1" spans="6:41">
      <c r="F1423" s="74"/>
      <c r="G1423" s="267" t="str">
        <f t="shared" si="28"/>
        <v/>
      </c>
      <c r="H1423" s="74"/>
      <c r="I1423" s="74"/>
      <c r="J1423" s="74"/>
      <c r="K1423" s="74"/>
      <c r="L1423" s="74"/>
      <c r="P1423" s="122"/>
      <c r="Q1423" s="74"/>
      <c r="R1423" s="74"/>
      <c r="S1423" s="74"/>
      <c r="T1423" s="74"/>
      <c r="AI1423" s="259"/>
      <c r="AO1423" s="74"/>
    </row>
    <row r="1424" s="72" customFormat="1" customHeight="1" spans="6:41">
      <c r="F1424" s="74"/>
      <c r="G1424" s="267" t="str">
        <f t="shared" si="28"/>
        <v/>
      </c>
      <c r="H1424" s="74"/>
      <c r="I1424" s="74"/>
      <c r="J1424" s="74"/>
      <c r="K1424" s="74"/>
      <c r="L1424" s="74"/>
      <c r="P1424" s="122"/>
      <c r="Q1424" s="74"/>
      <c r="R1424" s="74"/>
      <c r="S1424" s="74"/>
      <c r="T1424" s="74"/>
      <c r="AI1424" s="259"/>
      <c r="AO1424" s="74"/>
    </row>
    <row r="1425" s="72" customFormat="1" customHeight="1" spans="6:41">
      <c r="F1425" s="74"/>
      <c r="G1425" s="267" t="str">
        <f t="shared" si="28"/>
        <v/>
      </c>
      <c r="H1425" s="74"/>
      <c r="I1425" s="74"/>
      <c r="J1425" s="74"/>
      <c r="K1425" s="74"/>
      <c r="L1425" s="74"/>
      <c r="P1425" s="122"/>
      <c r="Q1425" s="74"/>
      <c r="R1425" s="74"/>
      <c r="S1425" s="74"/>
      <c r="T1425" s="74"/>
      <c r="AI1425" s="259"/>
      <c r="AO1425" s="74"/>
    </row>
    <row r="1426" s="72" customFormat="1" customHeight="1" spans="6:41">
      <c r="F1426" s="74"/>
      <c r="G1426" s="267" t="str">
        <f t="shared" si="28"/>
        <v/>
      </c>
      <c r="H1426" s="74"/>
      <c r="I1426" s="74"/>
      <c r="J1426" s="74"/>
      <c r="K1426" s="74"/>
      <c r="L1426" s="74"/>
      <c r="P1426" s="122"/>
      <c r="Q1426" s="74"/>
      <c r="R1426" s="74"/>
      <c r="S1426" s="74"/>
      <c r="T1426" s="74"/>
      <c r="AI1426" s="259"/>
      <c r="AO1426" s="74"/>
    </row>
    <row r="1427" s="72" customFormat="1" customHeight="1" spans="6:41">
      <c r="F1427" s="74"/>
      <c r="G1427" s="267" t="str">
        <f t="shared" si="28"/>
        <v/>
      </c>
      <c r="H1427" s="74"/>
      <c r="I1427" s="74"/>
      <c r="J1427" s="74"/>
      <c r="K1427" s="74"/>
      <c r="L1427" s="74"/>
      <c r="P1427" s="122"/>
      <c r="Q1427" s="74"/>
      <c r="R1427" s="74"/>
      <c r="S1427" s="74"/>
      <c r="T1427" s="74"/>
      <c r="AI1427" s="259"/>
      <c r="AO1427" s="74"/>
    </row>
    <row r="1428" s="72" customFormat="1" customHeight="1" spans="6:41">
      <c r="F1428" s="74"/>
      <c r="G1428" s="267" t="str">
        <f t="shared" si="28"/>
        <v/>
      </c>
      <c r="H1428" s="74"/>
      <c r="I1428" s="74"/>
      <c r="J1428" s="74"/>
      <c r="K1428" s="74"/>
      <c r="L1428" s="74"/>
      <c r="P1428" s="122"/>
      <c r="Q1428" s="74"/>
      <c r="R1428" s="74"/>
      <c r="S1428" s="74"/>
      <c r="T1428" s="74"/>
      <c r="AI1428" s="259"/>
      <c r="AO1428" s="74"/>
    </row>
    <row r="1429" s="72" customFormat="1" customHeight="1" spans="6:41">
      <c r="F1429" s="74"/>
      <c r="G1429" s="267" t="str">
        <f t="shared" si="28"/>
        <v/>
      </c>
      <c r="H1429" s="74"/>
      <c r="I1429" s="74"/>
      <c r="J1429" s="74"/>
      <c r="K1429" s="74"/>
      <c r="L1429" s="74"/>
      <c r="P1429" s="122"/>
      <c r="Q1429" s="74"/>
      <c r="R1429" s="74"/>
      <c r="S1429" s="74"/>
      <c r="T1429" s="74"/>
      <c r="AI1429" s="259"/>
      <c r="AO1429" s="74"/>
    </row>
    <row r="1430" s="72" customFormat="1" customHeight="1" spans="6:41">
      <c r="F1430" s="74"/>
      <c r="G1430" s="267" t="str">
        <f t="shared" si="28"/>
        <v/>
      </c>
      <c r="H1430" s="74"/>
      <c r="I1430" s="74"/>
      <c r="J1430" s="74"/>
      <c r="K1430" s="74"/>
      <c r="L1430" s="74"/>
      <c r="P1430" s="122"/>
      <c r="Q1430" s="74"/>
      <c r="R1430" s="74"/>
      <c r="S1430" s="74"/>
      <c r="T1430" s="74"/>
      <c r="AI1430" s="259"/>
      <c r="AO1430" s="74"/>
    </row>
    <row r="1431" s="72" customFormat="1" customHeight="1" spans="6:41">
      <c r="F1431" s="74"/>
      <c r="G1431" s="267" t="str">
        <f t="shared" si="28"/>
        <v/>
      </c>
      <c r="H1431" s="74"/>
      <c r="I1431" s="74"/>
      <c r="J1431" s="74"/>
      <c r="K1431" s="74"/>
      <c r="L1431" s="74"/>
      <c r="P1431" s="122"/>
      <c r="Q1431" s="74"/>
      <c r="R1431" s="74"/>
      <c r="S1431" s="74"/>
      <c r="T1431" s="74"/>
      <c r="AI1431" s="259"/>
      <c r="AO1431" s="74"/>
    </row>
    <row r="1432" s="72" customFormat="1" customHeight="1" spans="6:41">
      <c r="F1432" s="74"/>
      <c r="G1432" s="267" t="str">
        <f t="shared" si="28"/>
        <v/>
      </c>
      <c r="H1432" s="74"/>
      <c r="I1432" s="74"/>
      <c r="J1432" s="74"/>
      <c r="K1432" s="74"/>
      <c r="L1432" s="74"/>
      <c r="P1432" s="122"/>
      <c r="Q1432" s="74"/>
      <c r="R1432" s="74"/>
      <c r="S1432" s="74"/>
      <c r="T1432" s="74"/>
      <c r="AI1432" s="259"/>
      <c r="AO1432" s="74"/>
    </row>
    <row r="1433" s="72" customFormat="1" customHeight="1" spans="6:41">
      <c r="F1433" s="74"/>
      <c r="G1433" s="267" t="str">
        <f t="shared" si="28"/>
        <v/>
      </c>
      <c r="H1433" s="74"/>
      <c r="I1433" s="74"/>
      <c r="J1433" s="74"/>
      <c r="K1433" s="74"/>
      <c r="L1433" s="74"/>
      <c r="P1433" s="122"/>
      <c r="Q1433" s="74"/>
      <c r="R1433" s="74"/>
      <c r="S1433" s="74"/>
      <c r="T1433" s="74"/>
      <c r="AI1433" s="259"/>
      <c r="AO1433" s="74"/>
    </row>
    <row r="1434" s="72" customFormat="1" customHeight="1" spans="6:41">
      <c r="F1434" s="74"/>
      <c r="G1434" s="267" t="str">
        <f t="shared" si="28"/>
        <v/>
      </c>
      <c r="H1434" s="74"/>
      <c r="I1434" s="74"/>
      <c r="J1434" s="74"/>
      <c r="K1434" s="74"/>
      <c r="L1434" s="74"/>
      <c r="P1434" s="122"/>
      <c r="Q1434" s="74"/>
      <c r="R1434" s="74"/>
      <c r="S1434" s="74"/>
      <c r="T1434" s="74"/>
      <c r="AI1434" s="259"/>
      <c r="AO1434" s="74"/>
    </row>
    <row r="1435" s="72" customFormat="1" customHeight="1" spans="6:41">
      <c r="F1435" s="74"/>
      <c r="G1435" s="267" t="str">
        <f t="shared" si="28"/>
        <v/>
      </c>
      <c r="H1435" s="74"/>
      <c r="I1435" s="74"/>
      <c r="J1435" s="74"/>
      <c r="K1435" s="74"/>
      <c r="L1435" s="74"/>
      <c r="P1435" s="122"/>
      <c r="Q1435" s="74"/>
      <c r="R1435" s="74"/>
      <c r="S1435" s="74"/>
      <c r="T1435" s="74"/>
      <c r="AI1435" s="259"/>
      <c r="AO1435" s="74"/>
    </row>
    <row r="1436" s="72" customFormat="1" customHeight="1" spans="6:41">
      <c r="F1436" s="74"/>
      <c r="G1436" s="267" t="str">
        <f t="shared" si="28"/>
        <v/>
      </c>
      <c r="H1436" s="74"/>
      <c r="I1436" s="74"/>
      <c r="J1436" s="74"/>
      <c r="K1436" s="74"/>
      <c r="L1436" s="74"/>
      <c r="P1436" s="122"/>
      <c r="Q1436" s="74"/>
      <c r="R1436" s="74"/>
      <c r="S1436" s="74"/>
      <c r="T1436" s="74"/>
      <c r="AI1436" s="259"/>
      <c r="AO1436" s="74"/>
    </row>
    <row r="1437" s="72" customFormat="1" customHeight="1" spans="6:41">
      <c r="F1437" s="74"/>
      <c r="G1437" s="267" t="str">
        <f t="shared" si="28"/>
        <v/>
      </c>
      <c r="H1437" s="74"/>
      <c r="I1437" s="74"/>
      <c r="J1437" s="74"/>
      <c r="K1437" s="74"/>
      <c r="L1437" s="74"/>
      <c r="P1437" s="122"/>
      <c r="Q1437" s="74"/>
      <c r="R1437" s="74"/>
      <c r="S1437" s="74"/>
      <c r="T1437" s="74"/>
      <c r="AI1437" s="259"/>
      <c r="AO1437" s="74"/>
    </row>
    <row r="1438" s="72" customFormat="1" customHeight="1" spans="6:41">
      <c r="F1438" s="74"/>
      <c r="G1438" s="267" t="str">
        <f t="shared" si="28"/>
        <v/>
      </c>
      <c r="H1438" s="74"/>
      <c r="I1438" s="74"/>
      <c r="J1438" s="74"/>
      <c r="K1438" s="74"/>
      <c r="L1438" s="74"/>
      <c r="P1438" s="122"/>
      <c r="Q1438" s="74"/>
      <c r="R1438" s="74"/>
      <c r="S1438" s="74"/>
      <c r="T1438" s="74"/>
      <c r="AI1438" s="259"/>
      <c r="AO1438" s="74"/>
    </row>
    <row r="1439" s="72" customFormat="1" customHeight="1" spans="6:41">
      <c r="F1439" s="74"/>
      <c r="G1439" s="267" t="str">
        <f t="shared" si="28"/>
        <v/>
      </c>
      <c r="H1439" s="74"/>
      <c r="I1439" s="74"/>
      <c r="J1439" s="74"/>
      <c r="K1439" s="74"/>
      <c r="L1439" s="74"/>
      <c r="P1439" s="122"/>
      <c r="Q1439" s="74"/>
      <c r="R1439" s="74"/>
      <c r="S1439" s="74"/>
      <c r="T1439" s="74"/>
      <c r="AI1439" s="259"/>
      <c r="AO1439" s="74"/>
    </row>
    <row r="1440" s="72" customFormat="1" customHeight="1" spans="6:41">
      <c r="F1440" s="74"/>
      <c r="G1440" s="267" t="str">
        <f t="shared" si="28"/>
        <v/>
      </c>
      <c r="H1440" s="74"/>
      <c r="I1440" s="74"/>
      <c r="J1440" s="74"/>
      <c r="K1440" s="74"/>
      <c r="L1440" s="74"/>
      <c r="P1440" s="122"/>
      <c r="Q1440" s="74"/>
      <c r="R1440" s="74"/>
      <c r="S1440" s="74"/>
      <c r="T1440" s="74"/>
      <c r="AI1440" s="259"/>
      <c r="AO1440" s="74"/>
    </row>
    <row r="1441" s="72" customFormat="1" customHeight="1" spans="6:41">
      <c r="F1441" s="74"/>
      <c r="G1441" s="267" t="str">
        <f t="shared" si="28"/>
        <v/>
      </c>
      <c r="H1441" s="74"/>
      <c r="I1441" s="74"/>
      <c r="J1441" s="74"/>
      <c r="K1441" s="74"/>
      <c r="L1441" s="74"/>
      <c r="P1441" s="122"/>
      <c r="Q1441" s="74"/>
      <c r="R1441" s="74"/>
      <c r="S1441" s="74"/>
      <c r="T1441" s="74"/>
      <c r="AI1441" s="259"/>
      <c r="AO1441" s="74"/>
    </row>
    <row r="1442" s="72" customFormat="1" customHeight="1" spans="6:41">
      <c r="F1442" s="74"/>
      <c r="G1442" s="267" t="str">
        <f t="shared" si="28"/>
        <v/>
      </c>
      <c r="H1442" s="74"/>
      <c r="I1442" s="74"/>
      <c r="J1442" s="74"/>
      <c r="K1442" s="74"/>
      <c r="L1442" s="74"/>
      <c r="P1442" s="122"/>
      <c r="Q1442" s="74"/>
      <c r="R1442" s="74"/>
      <c r="S1442" s="74"/>
      <c r="T1442" s="74"/>
      <c r="AI1442" s="259"/>
      <c r="AO1442" s="74"/>
    </row>
    <row r="1443" s="72" customFormat="1" customHeight="1" spans="6:41">
      <c r="F1443" s="74"/>
      <c r="G1443" s="267" t="str">
        <f t="shared" si="28"/>
        <v/>
      </c>
      <c r="H1443" s="74"/>
      <c r="I1443" s="74"/>
      <c r="J1443" s="74"/>
      <c r="K1443" s="74"/>
      <c r="L1443" s="74"/>
      <c r="P1443" s="122"/>
      <c r="Q1443" s="74"/>
      <c r="R1443" s="74"/>
      <c r="S1443" s="74"/>
      <c r="T1443" s="74"/>
      <c r="AI1443" s="259"/>
      <c r="AO1443" s="74"/>
    </row>
    <row r="1444" s="72" customFormat="1" customHeight="1" spans="6:41">
      <c r="F1444" s="74"/>
      <c r="G1444" s="267" t="str">
        <f t="shared" si="28"/>
        <v/>
      </c>
      <c r="H1444" s="74"/>
      <c r="I1444" s="74"/>
      <c r="J1444" s="74"/>
      <c r="K1444" s="74"/>
      <c r="L1444" s="74"/>
      <c r="P1444" s="122"/>
      <c r="Q1444" s="74"/>
      <c r="R1444" s="74"/>
      <c r="S1444" s="74"/>
      <c r="T1444" s="74"/>
      <c r="AI1444" s="259"/>
      <c r="AO1444" s="74"/>
    </row>
    <row r="1445" s="72" customFormat="1" customHeight="1" spans="6:41">
      <c r="F1445" s="74"/>
      <c r="G1445" s="267" t="str">
        <f t="shared" si="28"/>
        <v/>
      </c>
      <c r="H1445" s="74"/>
      <c r="I1445" s="74"/>
      <c r="J1445" s="74"/>
      <c r="K1445" s="74"/>
      <c r="L1445" s="74"/>
      <c r="P1445" s="122"/>
      <c r="Q1445" s="74"/>
      <c r="R1445" s="74"/>
      <c r="S1445" s="74"/>
      <c r="T1445" s="74"/>
      <c r="AI1445" s="259"/>
      <c r="AO1445" s="74"/>
    </row>
    <row r="1446" s="72" customFormat="1" customHeight="1" spans="6:41">
      <c r="F1446" s="74"/>
      <c r="G1446" s="267" t="str">
        <f t="shared" si="28"/>
        <v/>
      </c>
      <c r="H1446" s="74"/>
      <c r="I1446" s="74"/>
      <c r="J1446" s="74"/>
      <c r="K1446" s="74"/>
      <c r="L1446" s="74"/>
      <c r="P1446" s="122"/>
      <c r="Q1446" s="74"/>
      <c r="R1446" s="74"/>
      <c r="S1446" s="74"/>
      <c r="T1446" s="74"/>
      <c r="AI1446" s="259"/>
      <c r="AO1446" s="74"/>
    </row>
    <row r="1447" s="72" customFormat="1" customHeight="1" spans="6:41">
      <c r="F1447" s="74"/>
      <c r="G1447" s="267" t="str">
        <f t="shared" si="28"/>
        <v/>
      </c>
      <c r="H1447" s="74"/>
      <c r="I1447" s="74"/>
      <c r="J1447" s="74"/>
      <c r="K1447" s="74"/>
      <c r="L1447" s="74"/>
      <c r="P1447" s="122"/>
      <c r="Q1447" s="74"/>
      <c r="R1447" s="74"/>
      <c r="S1447" s="74"/>
      <c r="T1447" s="74"/>
      <c r="AI1447" s="259"/>
      <c r="AO1447" s="74"/>
    </row>
    <row r="1448" s="72" customFormat="1" customHeight="1" spans="6:41">
      <c r="F1448" s="74"/>
      <c r="G1448" s="267" t="str">
        <f t="shared" si="28"/>
        <v/>
      </c>
      <c r="H1448" s="74"/>
      <c r="I1448" s="74"/>
      <c r="J1448" s="74"/>
      <c r="K1448" s="74"/>
      <c r="L1448" s="74"/>
      <c r="P1448" s="122"/>
      <c r="Q1448" s="74"/>
      <c r="R1448" s="74"/>
      <c r="S1448" s="74"/>
      <c r="T1448" s="74"/>
      <c r="AI1448" s="259"/>
      <c r="AO1448" s="74"/>
    </row>
    <row r="1449" s="72" customFormat="1" customHeight="1" spans="6:41">
      <c r="F1449" s="74"/>
      <c r="G1449" s="267" t="str">
        <f t="shared" si="28"/>
        <v/>
      </c>
      <c r="H1449" s="74"/>
      <c r="I1449" s="74"/>
      <c r="J1449" s="74"/>
      <c r="K1449" s="74"/>
      <c r="L1449" s="74"/>
      <c r="P1449" s="122"/>
      <c r="Q1449" s="74"/>
      <c r="R1449" s="74"/>
      <c r="S1449" s="74"/>
      <c r="T1449" s="74"/>
      <c r="AI1449" s="259"/>
      <c r="AO1449" s="74"/>
    </row>
    <row r="1450" s="72" customFormat="1" customHeight="1" spans="6:41">
      <c r="F1450" s="74"/>
      <c r="G1450" s="267" t="str">
        <f t="shared" si="28"/>
        <v/>
      </c>
      <c r="H1450" s="74"/>
      <c r="I1450" s="74"/>
      <c r="J1450" s="74"/>
      <c r="K1450" s="74"/>
      <c r="L1450" s="74"/>
      <c r="P1450" s="122"/>
      <c r="Q1450" s="74"/>
      <c r="R1450" s="74"/>
      <c r="S1450" s="74"/>
      <c r="T1450" s="74"/>
      <c r="AI1450" s="259"/>
      <c r="AO1450" s="74"/>
    </row>
    <row r="1451" s="72" customFormat="1" customHeight="1" spans="6:41">
      <c r="F1451" s="74"/>
      <c r="G1451" s="267" t="str">
        <f t="shared" si="28"/>
        <v/>
      </c>
      <c r="H1451" s="74"/>
      <c r="I1451" s="74"/>
      <c r="J1451" s="74"/>
      <c r="K1451" s="74"/>
      <c r="L1451" s="74"/>
      <c r="P1451" s="122"/>
      <c r="Q1451" s="74"/>
      <c r="R1451" s="74"/>
      <c r="S1451" s="74"/>
      <c r="T1451" s="74"/>
      <c r="AI1451" s="259"/>
      <c r="AO1451" s="74"/>
    </row>
    <row r="1452" s="72" customFormat="1" customHeight="1" spans="6:41">
      <c r="F1452" s="74"/>
      <c r="G1452" s="267" t="str">
        <f t="shared" si="28"/>
        <v/>
      </c>
      <c r="H1452" s="74"/>
      <c r="I1452" s="74"/>
      <c r="J1452" s="74"/>
      <c r="K1452" s="74"/>
      <c r="L1452" s="74"/>
      <c r="P1452" s="122"/>
      <c r="Q1452" s="74"/>
      <c r="R1452" s="74"/>
      <c r="S1452" s="74"/>
      <c r="T1452" s="74"/>
      <c r="AI1452" s="259"/>
      <c r="AO1452" s="74"/>
    </row>
    <row r="1453" s="72" customFormat="1" customHeight="1" spans="6:41">
      <c r="F1453" s="74"/>
      <c r="G1453" s="267" t="str">
        <f t="shared" si="28"/>
        <v/>
      </c>
      <c r="H1453" s="74"/>
      <c r="I1453" s="74"/>
      <c r="J1453" s="74"/>
      <c r="K1453" s="74"/>
      <c r="L1453" s="74"/>
      <c r="P1453" s="122"/>
      <c r="Q1453" s="74"/>
      <c r="R1453" s="74"/>
      <c r="S1453" s="74"/>
      <c r="T1453" s="74"/>
      <c r="AI1453" s="259"/>
      <c r="AO1453" s="74"/>
    </row>
    <row r="1454" s="72" customFormat="1" customHeight="1" spans="6:41">
      <c r="F1454" s="74"/>
      <c r="G1454" s="267" t="str">
        <f t="shared" si="28"/>
        <v/>
      </c>
      <c r="H1454" s="74"/>
      <c r="I1454" s="74"/>
      <c r="J1454" s="74"/>
      <c r="K1454" s="74"/>
      <c r="L1454" s="74"/>
      <c r="P1454" s="122"/>
      <c r="Q1454" s="74"/>
      <c r="R1454" s="74"/>
      <c r="S1454" s="74"/>
      <c r="T1454" s="74"/>
      <c r="AI1454" s="259"/>
      <c r="AO1454" s="74"/>
    </row>
    <row r="1455" s="72" customFormat="1" customHeight="1" spans="6:41">
      <c r="F1455" s="74"/>
      <c r="G1455" s="267" t="str">
        <f t="shared" si="28"/>
        <v/>
      </c>
      <c r="H1455" s="74"/>
      <c r="I1455" s="74"/>
      <c r="J1455" s="74"/>
      <c r="K1455" s="74"/>
      <c r="L1455" s="74"/>
      <c r="P1455" s="122"/>
      <c r="Q1455" s="74"/>
      <c r="R1455" s="74"/>
      <c r="S1455" s="74"/>
      <c r="T1455" s="74"/>
      <c r="AI1455" s="259"/>
      <c r="AO1455" s="74"/>
    </row>
    <row r="1456" s="72" customFormat="1" customHeight="1" spans="6:41">
      <c r="F1456" s="74"/>
      <c r="G1456" s="267" t="str">
        <f t="shared" si="28"/>
        <v/>
      </c>
      <c r="H1456" s="74"/>
      <c r="I1456" s="74"/>
      <c r="J1456" s="74"/>
      <c r="K1456" s="74"/>
      <c r="L1456" s="74"/>
      <c r="P1456" s="122"/>
      <c r="Q1456" s="74"/>
      <c r="R1456" s="74"/>
      <c r="S1456" s="74"/>
      <c r="T1456" s="74"/>
      <c r="AI1456" s="259"/>
      <c r="AO1456" s="74"/>
    </row>
    <row r="1457" s="72" customFormat="1" customHeight="1" spans="6:41">
      <c r="F1457" s="74"/>
      <c r="G1457" s="267" t="str">
        <f t="shared" si="28"/>
        <v/>
      </c>
      <c r="H1457" s="74"/>
      <c r="I1457" s="74"/>
      <c r="J1457" s="74"/>
      <c r="K1457" s="74"/>
      <c r="L1457" s="74"/>
      <c r="P1457" s="122"/>
      <c r="Q1457" s="74"/>
      <c r="R1457" s="74"/>
      <c r="S1457" s="74"/>
      <c r="T1457" s="74"/>
      <c r="AI1457" s="259"/>
      <c r="AO1457" s="74"/>
    </row>
    <row r="1458" s="72" customFormat="1" customHeight="1" spans="6:41">
      <c r="F1458" s="74"/>
      <c r="G1458" s="267" t="str">
        <f t="shared" si="28"/>
        <v/>
      </c>
      <c r="H1458" s="74"/>
      <c r="I1458" s="74"/>
      <c r="J1458" s="74"/>
      <c r="K1458" s="74"/>
      <c r="L1458" s="74"/>
      <c r="P1458" s="122"/>
      <c r="Q1458" s="74"/>
      <c r="R1458" s="74"/>
      <c r="S1458" s="74"/>
      <c r="T1458" s="74"/>
      <c r="AI1458" s="259"/>
      <c r="AO1458" s="74"/>
    </row>
    <row r="1459" s="72" customFormat="1" customHeight="1" spans="6:41">
      <c r="F1459" s="74"/>
      <c r="G1459" s="267" t="str">
        <f t="shared" si="28"/>
        <v/>
      </c>
      <c r="H1459" s="74"/>
      <c r="I1459" s="74"/>
      <c r="J1459" s="74"/>
      <c r="K1459" s="74"/>
      <c r="L1459" s="74"/>
      <c r="P1459" s="122"/>
      <c r="Q1459" s="74"/>
      <c r="R1459" s="74"/>
      <c r="S1459" s="74"/>
      <c r="T1459" s="74"/>
      <c r="AI1459" s="259"/>
      <c r="AO1459" s="74"/>
    </row>
    <row r="1460" s="72" customFormat="1" customHeight="1" spans="6:41">
      <c r="F1460" s="74"/>
      <c r="G1460" s="267" t="str">
        <f t="shared" si="28"/>
        <v/>
      </c>
      <c r="H1460" s="74"/>
      <c r="I1460" s="74"/>
      <c r="J1460" s="74"/>
      <c r="K1460" s="74"/>
      <c r="L1460" s="74"/>
      <c r="P1460" s="122"/>
      <c r="Q1460" s="74"/>
      <c r="R1460" s="74"/>
      <c r="S1460" s="74"/>
      <c r="T1460" s="74"/>
      <c r="AI1460" s="259"/>
      <c r="AO1460" s="74"/>
    </row>
    <row r="1461" s="72" customFormat="1" customHeight="1" spans="6:41">
      <c r="F1461" s="74"/>
      <c r="G1461" s="267" t="str">
        <f t="shared" si="28"/>
        <v/>
      </c>
      <c r="H1461" s="74"/>
      <c r="I1461" s="74"/>
      <c r="J1461" s="74"/>
      <c r="K1461" s="74"/>
      <c r="L1461" s="74"/>
      <c r="P1461" s="122"/>
      <c r="Q1461" s="74"/>
      <c r="R1461" s="74"/>
      <c r="S1461" s="74"/>
      <c r="T1461" s="74"/>
      <c r="AI1461" s="259"/>
      <c r="AO1461" s="74"/>
    </row>
    <row r="1462" s="72" customFormat="1" customHeight="1" spans="6:41">
      <c r="F1462" s="74"/>
      <c r="G1462" s="267" t="str">
        <f t="shared" si="28"/>
        <v/>
      </c>
      <c r="H1462" s="74"/>
      <c r="I1462" s="74"/>
      <c r="J1462" s="74"/>
      <c r="K1462" s="74"/>
      <c r="L1462" s="74"/>
      <c r="P1462" s="122"/>
      <c r="Q1462" s="74"/>
      <c r="R1462" s="74"/>
      <c r="S1462" s="74"/>
      <c r="T1462" s="74"/>
      <c r="AI1462" s="259"/>
      <c r="AO1462" s="74"/>
    </row>
    <row r="1463" s="72" customFormat="1" customHeight="1" spans="6:41">
      <c r="F1463" s="74"/>
      <c r="G1463" s="267" t="str">
        <f t="shared" si="28"/>
        <v/>
      </c>
      <c r="H1463" s="74"/>
      <c r="I1463" s="74"/>
      <c r="J1463" s="74"/>
      <c r="K1463" s="74"/>
      <c r="L1463" s="74"/>
      <c r="P1463" s="122"/>
      <c r="Q1463" s="74"/>
      <c r="R1463" s="74"/>
      <c r="S1463" s="74"/>
      <c r="T1463" s="74"/>
      <c r="AI1463" s="259"/>
      <c r="AO1463" s="74"/>
    </row>
    <row r="1464" s="72" customFormat="1" customHeight="1" spans="6:41">
      <c r="F1464" s="74"/>
      <c r="G1464" s="267" t="str">
        <f t="shared" si="28"/>
        <v/>
      </c>
      <c r="H1464" s="74"/>
      <c r="I1464" s="74"/>
      <c r="J1464" s="74"/>
      <c r="K1464" s="74"/>
      <c r="L1464" s="74"/>
      <c r="P1464" s="122"/>
      <c r="Q1464" s="74"/>
      <c r="R1464" s="74"/>
      <c r="S1464" s="74"/>
      <c r="T1464" s="74"/>
      <c r="AI1464" s="259"/>
      <c r="AO1464" s="74"/>
    </row>
    <row r="1465" s="72" customFormat="1" customHeight="1" spans="6:41">
      <c r="F1465" s="74"/>
      <c r="G1465" s="267" t="str">
        <f t="shared" si="28"/>
        <v/>
      </c>
      <c r="H1465" s="74"/>
      <c r="I1465" s="74"/>
      <c r="J1465" s="74"/>
      <c r="K1465" s="74"/>
      <c r="L1465" s="74"/>
      <c r="P1465" s="122"/>
      <c r="Q1465" s="74"/>
      <c r="R1465" s="74"/>
      <c r="S1465" s="74"/>
      <c r="T1465" s="74"/>
      <c r="AI1465" s="259"/>
      <c r="AO1465" s="74"/>
    </row>
    <row r="1466" s="72" customFormat="1" customHeight="1" spans="6:41">
      <c r="F1466" s="74"/>
      <c r="G1466" s="267" t="str">
        <f t="shared" si="28"/>
        <v/>
      </c>
      <c r="H1466" s="74"/>
      <c r="I1466" s="74"/>
      <c r="J1466" s="74"/>
      <c r="K1466" s="74"/>
      <c r="L1466" s="74"/>
      <c r="P1466" s="122"/>
      <c r="Q1466" s="74"/>
      <c r="R1466" s="74"/>
      <c r="S1466" s="74"/>
      <c r="T1466" s="74"/>
      <c r="AI1466" s="259"/>
      <c r="AO1466" s="74"/>
    </row>
    <row r="1467" s="72" customFormat="1" customHeight="1" spans="6:41">
      <c r="F1467" s="74"/>
      <c r="G1467" s="267" t="str">
        <f t="shared" si="28"/>
        <v/>
      </c>
      <c r="H1467" s="74"/>
      <c r="I1467" s="74"/>
      <c r="J1467" s="74"/>
      <c r="K1467" s="74"/>
      <c r="L1467" s="74"/>
      <c r="P1467" s="122"/>
      <c r="Q1467" s="74"/>
      <c r="R1467" s="74"/>
      <c r="S1467" s="74"/>
      <c r="T1467" s="74"/>
      <c r="AI1467" s="259"/>
      <c r="AO1467" s="74"/>
    </row>
    <row r="1468" s="72" customFormat="1" customHeight="1" spans="6:41">
      <c r="F1468" s="74"/>
      <c r="G1468" s="267" t="str">
        <f t="shared" si="28"/>
        <v/>
      </c>
      <c r="H1468" s="74"/>
      <c r="I1468" s="74"/>
      <c r="J1468" s="74"/>
      <c r="K1468" s="74"/>
      <c r="L1468" s="74"/>
      <c r="P1468" s="122"/>
      <c r="Q1468" s="74"/>
      <c r="R1468" s="74"/>
      <c r="S1468" s="74"/>
      <c r="T1468" s="74"/>
      <c r="AI1468" s="259"/>
      <c r="AO1468" s="74"/>
    </row>
    <row r="1469" s="72" customFormat="1" customHeight="1" spans="6:41">
      <c r="F1469" s="74"/>
      <c r="G1469" s="267" t="str">
        <f t="shared" si="28"/>
        <v/>
      </c>
      <c r="H1469" s="74"/>
      <c r="I1469" s="74"/>
      <c r="J1469" s="74"/>
      <c r="K1469" s="74"/>
      <c r="L1469" s="74"/>
      <c r="P1469" s="122"/>
      <c r="Q1469" s="74"/>
      <c r="R1469" s="74"/>
      <c r="S1469" s="74"/>
      <c r="T1469" s="74"/>
      <c r="AI1469" s="259"/>
      <c r="AO1469" s="74"/>
    </row>
    <row r="1470" s="72" customFormat="1" customHeight="1" spans="6:41">
      <c r="F1470" s="74"/>
      <c r="G1470" s="267" t="str">
        <f t="shared" si="28"/>
        <v/>
      </c>
      <c r="H1470" s="74"/>
      <c r="I1470" s="74"/>
      <c r="J1470" s="74"/>
      <c r="K1470" s="74"/>
      <c r="L1470" s="74"/>
      <c r="P1470" s="122"/>
      <c r="Q1470" s="74"/>
      <c r="R1470" s="74"/>
      <c r="S1470" s="74"/>
      <c r="T1470" s="74"/>
      <c r="AI1470" s="259"/>
      <c r="AO1470" s="74"/>
    </row>
    <row r="1471" s="72" customFormat="1" customHeight="1" spans="6:41">
      <c r="F1471" s="74"/>
      <c r="G1471" s="267" t="str">
        <f t="shared" si="28"/>
        <v/>
      </c>
      <c r="H1471" s="74"/>
      <c r="I1471" s="74"/>
      <c r="J1471" s="74"/>
      <c r="K1471" s="74"/>
      <c r="L1471" s="74"/>
      <c r="P1471" s="122"/>
      <c r="Q1471" s="74"/>
      <c r="R1471" s="74"/>
      <c r="S1471" s="74"/>
      <c r="T1471" s="74"/>
      <c r="AI1471" s="259"/>
      <c r="AO1471" s="74"/>
    </row>
    <row r="1472" s="72" customFormat="1" customHeight="1" spans="6:41">
      <c r="F1472" s="74"/>
      <c r="G1472" s="267" t="str">
        <f t="shared" si="28"/>
        <v/>
      </c>
      <c r="H1472" s="74"/>
      <c r="I1472" s="74"/>
      <c r="J1472" s="74"/>
      <c r="K1472" s="74"/>
      <c r="L1472" s="74"/>
      <c r="P1472" s="122"/>
      <c r="Q1472" s="74"/>
      <c r="R1472" s="74"/>
      <c r="S1472" s="74"/>
      <c r="T1472" s="74"/>
      <c r="AI1472" s="259"/>
      <c r="AO1472" s="74"/>
    </row>
    <row r="1473" s="72" customFormat="1" customHeight="1" spans="6:41">
      <c r="F1473" s="74"/>
      <c r="G1473" s="267" t="str">
        <f t="shared" si="28"/>
        <v/>
      </c>
      <c r="H1473" s="74"/>
      <c r="I1473" s="74"/>
      <c r="J1473" s="74"/>
      <c r="K1473" s="74"/>
      <c r="L1473" s="74"/>
      <c r="P1473" s="122"/>
      <c r="Q1473" s="74"/>
      <c r="R1473" s="74"/>
      <c r="S1473" s="74"/>
      <c r="T1473" s="74"/>
      <c r="AI1473" s="259"/>
      <c r="AO1473" s="74"/>
    </row>
    <row r="1474" s="72" customFormat="1" customHeight="1" spans="6:41">
      <c r="F1474" s="74"/>
      <c r="G1474" s="267" t="str">
        <f t="shared" ref="G1474:G1537" si="29">IF(H1474="","",IF(H1474=I1474,H1474,_xlfn.CONCAT(H1474,"-",I1474)))</f>
        <v/>
      </c>
      <c r="H1474" s="74"/>
      <c r="I1474" s="74"/>
      <c r="J1474" s="74"/>
      <c r="K1474" s="74"/>
      <c r="L1474" s="74"/>
      <c r="P1474" s="122"/>
      <c r="Q1474" s="74"/>
      <c r="R1474" s="74"/>
      <c r="S1474" s="74"/>
      <c r="T1474" s="74"/>
      <c r="AI1474" s="259"/>
      <c r="AO1474" s="74"/>
    </row>
    <row r="1475" s="72" customFormat="1" customHeight="1" spans="6:41">
      <c r="F1475" s="74"/>
      <c r="G1475" s="267" t="str">
        <f t="shared" si="29"/>
        <v/>
      </c>
      <c r="H1475" s="74"/>
      <c r="I1475" s="74"/>
      <c r="J1475" s="74"/>
      <c r="K1475" s="74"/>
      <c r="L1475" s="74"/>
      <c r="P1475" s="122"/>
      <c r="Q1475" s="74"/>
      <c r="R1475" s="74"/>
      <c r="S1475" s="74"/>
      <c r="T1475" s="74"/>
      <c r="AI1475" s="259"/>
      <c r="AO1475" s="74"/>
    </row>
    <row r="1476" s="72" customFormat="1" customHeight="1" spans="6:41">
      <c r="F1476" s="74"/>
      <c r="G1476" s="267" t="str">
        <f t="shared" si="29"/>
        <v/>
      </c>
      <c r="H1476" s="74"/>
      <c r="I1476" s="74"/>
      <c r="J1476" s="74"/>
      <c r="K1476" s="74"/>
      <c r="L1476" s="74"/>
      <c r="P1476" s="122"/>
      <c r="Q1476" s="74"/>
      <c r="R1476" s="74"/>
      <c r="S1476" s="74"/>
      <c r="T1476" s="74"/>
      <c r="AI1476" s="259"/>
      <c r="AO1476" s="74"/>
    </row>
    <row r="1477" s="72" customFormat="1" customHeight="1" spans="6:41">
      <c r="F1477" s="74"/>
      <c r="G1477" s="267" t="str">
        <f t="shared" si="29"/>
        <v/>
      </c>
      <c r="H1477" s="74"/>
      <c r="I1477" s="74"/>
      <c r="J1477" s="74"/>
      <c r="K1477" s="74"/>
      <c r="L1477" s="74"/>
      <c r="P1477" s="122"/>
      <c r="Q1477" s="74"/>
      <c r="R1477" s="74"/>
      <c r="S1477" s="74"/>
      <c r="T1477" s="74"/>
      <c r="AI1477" s="259"/>
      <c r="AO1477" s="74"/>
    </row>
    <row r="1478" s="72" customFormat="1" customHeight="1" spans="6:41">
      <c r="F1478" s="74"/>
      <c r="G1478" s="267" t="str">
        <f t="shared" si="29"/>
        <v/>
      </c>
      <c r="H1478" s="74"/>
      <c r="I1478" s="74"/>
      <c r="J1478" s="74"/>
      <c r="K1478" s="74"/>
      <c r="L1478" s="74"/>
      <c r="P1478" s="122"/>
      <c r="Q1478" s="74"/>
      <c r="R1478" s="74"/>
      <c r="S1478" s="74"/>
      <c r="T1478" s="74"/>
      <c r="AI1478" s="259"/>
      <c r="AO1478" s="74"/>
    </row>
    <row r="1479" s="72" customFormat="1" customHeight="1" spans="6:41">
      <c r="F1479" s="74"/>
      <c r="G1479" s="267" t="str">
        <f t="shared" si="29"/>
        <v/>
      </c>
      <c r="H1479" s="74"/>
      <c r="I1479" s="74"/>
      <c r="J1479" s="74"/>
      <c r="K1479" s="74"/>
      <c r="L1479" s="74"/>
      <c r="P1479" s="122"/>
      <c r="Q1479" s="74"/>
      <c r="R1479" s="74"/>
      <c r="S1479" s="74"/>
      <c r="T1479" s="74"/>
      <c r="AI1479" s="259"/>
      <c r="AO1479" s="74"/>
    </row>
    <row r="1480" s="72" customFormat="1" customHeight="1" spans="6:41">
      <c r="F1480" s="74"/>
      <c r="G1480" s="267" t="str">
        <f t="shared" si="29"/>
        <v/>
      </c>
      <c r="H1480" s="74"/>
      <c r="I1480" s="74"/>
      <c r="J1480" s="74"/>
      <c r="K1480" s="74"/>
      <c r="L1480" s="74"/>
      <c r="P1480" s="122"/>
      <c r="Q1480" s="74"/>
      <c r="R1480" s="74"/>
      <c r="S1480" s="74"/>
      <c r="T1480" s="74"/>
      <c r="AI1480" s="259"/>
      <c r="AO1480" s="74"/>
    </row>
    <row r="1481" s="72" customFormat="1" customHeight="1" spans="6:41">
      <c r="F1481" s="74"/>
      <c r="G1481" s="267" t="str">
        <f t="shared" si="29"/>
        <v/>
      </c>
      <c r="H1481" s="74"/>
      <c r="I1481" s="74"/>
      <c r="J1481" s="74"/>
      <c r="K1481" s="74"/>
      <c r="L1481" s="74"/>
      <c r="P1481" s="122"/>
      <c r="Q1481" s="74"/>
      <c r="R1481" s="74"/>
      <c r="S1481" s="74"/>
      <c r="T1481" s="74"/>
      <c r="AI1481" s="259"/>
      <c r="AO1481" s="74"/>
    </row>
    <row r="1482" s="72" customFormat="1" customHeight="1" spans="6:41">
      <c r="F1482" s="74"/>
      <c r="G1482" s="267" t="str">
        <f t="shared" si="29"/>
        <v/>
      </c>
      <c r="H1482" s="74"/>
      <c r="I1482" s="74"/>
      <c r="J1482" s="74"/>
      <c r="K1482" s="74"/>
      <c r="L1482" s="74"/>
      <c r="P1482" s="122"/>
      <c r="Q1482" s="74"/>
      <c r="R1482" s="74"/>
      <c r="S1482" s="74"/>
      <c r="T1482" s="74"/>
      <c r="AI1482" s="259"/>
      <c r="AO1482" s="74"/>
    </row>
    <row r="1483" s="72" customFormat="1" customHeight="1" spans="6:41">
      <c r="F1483" s="74"/>
      <c r="G1483" s="267" t="str">
        <f t="shared" si="29"/>
        <v/>
      </c>
      <c r="H1483" s="74"/>
      <c r="I1483" s="74"/>
      <c r="J1483" s="74"/>
      <c r="K1483" s="74"/>
      <c r="L1483" s="74"/>
      <c r="P1483" s="122"/>
      <c r="Q1483" s="74"/>
      <c r="R1483" s="74"/>
      <c r="S1483" s="74"/>
      <c r="T1483" s="74"/>
      <c r="AI1483" s="259"/>
      <c r="AO1483" s="74"/>
    </row>
    <row r="1484" s="72" customFormat="1" customHeight="1" spans="6:41">
      <c r="F1484" s="74"/>
      <c r="G1484" s="267" t="str">
        <f t="shared" si="29"/>
        <v/>
      </c>
      <c r="H1484" s="74"/>
      <c r="I1484" s="74"/>
      <c r="J1484" s="74"/>
      <c r="K1484" s="74"/>
      <c r="L1484" s="74"/>
      <c r="P1484" s="122"/>
      <c r="Q1484" s="74"/>
      <c r="R1484" s="74"/>
      <c r="S1484" s="74"/>
      <c r="T1484" s="74"/>
      <c r="AI1484" s="259"/>
      <c r="AO1484" s="74"/>
    </row>
    <row r="1485" s="72" customFormat="1" customHeight="1" spans="6:41">
      <c r="F1485" s="74"/>
      <c r="G1485" s="267" t="str">
        <f t="shared" si="29"/>
        <v/>
      </c>
      <c r="H1485" s="74"/>
      <c r="I1485" s="74"/>
      <c r="J1485" s="74"/>
      <c r="K1485" s="74"/>
      <c r="L1485" s="74"/>
      <c r="P1485" s="122"/>
      <c r="Q1485" s="74"/>
      <c r="R1485" s="74"/>
      <c r="S1485" s="74"/>
      <c r="T1485" s="74"/>
      <c r="AI1485" s="259"/>
      <c r="AO1485" s="74"/>
    </row>
    <row r="1486" s="72" customFormat="1" customHeight="1" spans="6:41">
      <c r="F1486" s="74"/>
      <c r="G1486" s="267" t="str">
        <f t="shared" si="29"/>
        <v/>
      </c>
      <c r="H1486" s="74"/>
      <c r="I1486" s="74"/>
      <c r="J1486" s="74"/>
      <c r="K1486" s="74"/>
      <c r="L1486" s="74"/>
      <c r="P1486" s="122"/>
      <c r="Q1486" s="74"/>
      <c r="R1486" s="74"/>
      <c r="S1486" s="74"/>
      <c r="T1486" s="74"/>
      <c r="AI1486" s="259"/>
      <c r="AO1486" s="74"/>
    </row>
    <row r="1487" s="72" customFormat="1" customHeight="1" spans="6:41">
      <c r="F1487" s="74"/>
      <c r="G1487" s="267" t="str">
        <f t="shared" si="29"/>
        <v/>
      </c>
      <c r="H1487" s="74"/>
      <c r="I1487" s="74"/>
      <c r="J1487" s="74"/>
      <c r="K1487" s="74"/>
      <c r="L1487" s="74"/>
      <c r="P1487" s="122"/>
      <c r="Q1487" s="74"/>
      <c r="R1487" s="74"/>
      <c r="S1487" s="74"/>
      <c r="T1487" s="74"/>
      <c r="AI1487" s="259"/>
      <c r="AO1487" s="74"/>
    </row>
    <row r="1488" s="72" customFormat="1" customHeight="1" spans="6:41">
      <c r="F1488" s="74"/>
      <c r="G1488" s="267" t="str">
        <f t="shared" si="29"/>
        <v/>
      </c>
      <c r="H1488" s="74"/>
      <c r="I1488" s="74"/>
      <c r="J1488" s="74"/>
      <c r="K1488" s="74"/>
      <c r="L1488" s="74"/>
      <c r="P1488" s="122"/>
      <c r="Q1488" s="74"/>
      <c r="R1488" s="74"/>
      <c r="S1488" s="74"/>
      <c r="T1488" s="74"/>
      <c r="AI1488" s="259"/>
      <c r="AO1488" s="74"/>
    </row>
    <row r="1489" s="72" customFormat="1" customHeight="1" spans="6:41">
      <c r="F1489" s="74"/>
      <c r="G1489" s="267" t="str">
        <f t="shared" si="29"/>
        <v/>
      </c>
      <c r="H1489" s="74"/>
      <c r="I1489" s="74"/>
      <c r="J1489" s="74"/>
      <c r="K1489" s="74"/>
      <c r="L1489" s="74"/>
      <c r="P1489" s="122"/>
      <c r="Q1489" s="74"/>
      <c r="R1489" s="74"/>
      <c r="S1489" s="74"/>
      <c r="T1489" s="74"/>
      <c r="AI1489" s="259"/>
      <c r="AO1489" s="74"/>
    </row>
    <row r="1490" s="72" customFormat="1" customHeight="1" spans="6:41">
      <c r="F1490" s="74"/>
      <c r="G1490" s="267" t="str">
        <f t="shared" si="29"/>
        <v/>
      </c>
      <c r="H1490" s="74"/>
      <c r="I1490" s="74"/>
      <c r="J1490" s="74"/>
      <c r="K1490" s="74"/>
      <c r="L1490" s="74"/>
      <c r="P1490" s="122"/>
      <c r="Q1490" s="74"/>
      <c r="R1490" s="74"/>
      <c r="S1490" s="74"/>
      <c r="T1490" s="74"/>
      <c r="AI1490" s="259"/>
      <c r="AO1490" s="74"/>
    </row>
    <row r="1491" s="72" customFormat="1" customHeight="1" spans="6:41">
      <c r="F1491" s="74"/>
      <c r="G1491" s="267" t="str">
        <f t="shared" si="29"/>
        <v/>
      </c>
      <c r="H1491" s="74"/>
      <c r="I1491" s="74"/>
      <c r="J1491" s="74"/>
      <c r="K1491" s="74"/>
      <c r="L1491" s="74"/>
      <c r="P1491" s="122"/>
      <c r="Q1491" s="74"/>
      <c r="R1491" s="74"/>
      <c r="S1491" s="74"/>
      <c r="T1491" s="74"/>
      <c r="AI1491" s="259"/>
      <c r="AO1491" s="74"/>
    </row>
    <row r="1492" s="72" customFormat="1" customHeight="1" spans="6:41">
      <c r="F1492" s="74"/>
      <c r="G1492" s="267" t="str">
        <f t="shared" si="29"/>
        <v/>
      </c>
      <c r="H1492" s="74"/>
      <c r="I1492" s="74"/>
      <c r="J1492" s="74"/>
      <c r="K1492" s="74"/>
      <c r="L1492" s="74"/>
      <c r="P1492" s="122"/>
      <c r="Q1492" s="74"/>
      <c r="R1492" s="74"/>
      <c r="S1492" s="74"/>
      <c r="T1492" s="74"/>
      <c r="AI1492" s="259"/>
      <c r="AO1492" s="74"/>
    </row>
    <row r="1493" s="72" customFormat="1" customHeight="1" spans="6:41">
      <c r="F1493" s="74"/>
      <c r="G1493" s="267" t="str">
        <f t="shared" si="29"/>
        <v/>
      </c>
      <c r="H1493" s="74"/>
      <c r="I1493" s="74"/>
      <c r="J1493" s="74"/>
      <c r="K1493" s="74"/>
      <c r="L1493" s="74"/>
      <c r="P1493" s="122"/>
      <c r="Q1493" s="74"/>
      <c r="R1493" s="74"/>
      <c r="S1493" s="74"/>
      <c r="T1493" s="74"/>
      <c r="AI1493" s="259"/>
      <c r="AO1493" s="74"/>
    </row>
    <row r="1494" s="72" customFormat="1" customHeight="1" spans="6:41">
      <c r="F1494" s="74"/>
      <c r="G1494" s="267" t="str">
        <f t="shared" si="29"/>
        <v/>
      </c>
      <c r="H1494" s="74"/>
      <c r="I1494" s="74"/>
      <c r="J1494" s="74"/>
      <c r="K1494" s="74"/>
      <c r="L1494" s="74"/>
      <c r="P1494" s="122"/>
      <c r="Q1494" s="74"/>
      <c r="R1494" s="74"/>
      <c r="S1494" s="74"/>
      <c r="T1494" s="74"/>
      <c r="AI1494" s="259"/>
      <c r="AO1494" s="74"/>
    </row>
    <row r="1495" s="72" customFormat="1" customHeight="1" spans="6:41">
      <c r="F1495" s="74"/>
      <c r="G1495" s="267" t="str">
        <f t="shared" si="29"/>
        <v/>
      </c>
      <c r="H1495" s="74"/>
      <c r="I1495" s="74"/>
      <c r="J1495" s="74"/>
      <c r="K1495" s="74"/>
      <c r="L1495" s="74"/>
      <c r="P1495" s="122"/>
      <c r="Q1495" s="74"/>
      <c r="R1495" s="74"/>
      <c r="S1495" s="74"/>
      <c r="T1495" s="74"/>
      <c r="AI1495" s="259"/>
      <c r="AO1495" s="74"/>
    </row>
    <row r="1496" s="72" customFormat="1" customHeight="1" spans="6:41">
      <c r="F1496" s="74"/>
      <c r="G1496" s="267" t="str">
        <f t="shared" si="29"/>
        <v/>
      </c>
      <c r="H1496" s="74"/>
      <c r="I1496" s="74"/>
      <c r="J1496" s="74"/>
      <c r="K1496" s="74"/>
      <c r="L1496" s="74"/>
      <c r="P1496" s="122"/>
      <c r="Q1496" s="74"/>
      <c r="R1496" s="74"/>
      <c r="S1496" s="74"/>
      <c r="T1496" s="74"/>
      <c r="AI1496" s="259"/>
      <c r="AO1496" s="74"/>
    </row>
    <row r="1497" s="72" customFormat="1" customHeight="1" spans="6:41">
      <c r="F1497" s="74"/>
      <c r="G1497" s="267" t="str">
        <f t="shared" si="29"/>
        <v/>
      </c>
      <c r="H1497" s="74"/>
      <c r="I1497" s="74"/>
      <c r="J1497" s="74"/>
      <c r="K1497" s="74"/>
      <c r="L1497" s="74"/>
      <c r="P1497" s="122"/>
      <c r="Q1497" s="74"/>
      <c r="R1497" s="74"/>
      <c r="S1497" s="74"/>
      <c r="T1497" s="74"/>
      <c r="AI1497" s="259"/>
      <c r="AO1497" s="74"/>
    </row>
    <row r="1498" s="72" customFormat="1" customHeight="1" spans="6:41">
      <c r="F1498" s="74"/>
      <c r="G1498" s="267" t="str">
        <f t="shared" si="29"/>
        <v/>
      </c>
      <c r="H1498" s="74"/>
      <c r="I1498" s="74"/>
      <c r="J1498" s="74"/>
      <c r="K1498" s="74"/>
      <c r="L1498" s="74"/>
      <c r="P1498" s="122"/>
      <c r="Q1498" s="74"/>
      <c r="R1498" s="74"/>
      <c r="S1498" s="74"/>
      <c r="T1498" s="74"/>
      <c r="AI1498" s="259"/>
      <c r="AO1498" s="74"/>
    </row>
    <row r="1499" s="72" customFormat="1" customHeight="1" spans="6:41">
      <c r="F1499" s="74"/>
      <c r="G1499" s="267" t="str">
        <f t="shared" si="29"/>
        <v/>
      </c>
      <c r="H1499" s="74"/>
      <c r="I1499" s="74"/>
      <c r="J1499" s="74"/>
      <c r="K1499" s="74"/>
      <c r="L1499" s="74"/>
      <c r="P1499" s="122"/>
      <c r="Q1499" s="74"/>
      <c r="R1499" s="74"/>
      <c r="S1499" s="74"/>
      <c r="T1499" s="74"/>
      <c r="AI1499" s="259"/>
      <c r="AO1499" s="74"/>
    </row>
    <row r="1500" s="72" customFormat="1" customHeight="1" spans="6:41">
      <c r="F1500" s="74"/>
      <c r="G1500" s="267" t="str">
        <f t="shared" si="29"/>
        <v/>
      </c>
      <c r="H1500" s="74"/>
      <c r="I1500" s="74"/>
      <c r="J1500" s="74"/>
      <c r="K1500" s="74"/>
      <c r="L1500" s="74"/>
      <c r="P1500" s="122"/>
      <c r="Q1500" s="74"/>
      <c r="R1500" s="74"/>
      <c r="S1500" s="74"/>
      <c r="T1500" s="74"/>
      <c r="AI1500" s="259"/>
      <c r="AO1500" s="74"/>
    </row>
    <row r="1501" s="72" customFormat="1" customHeight="1" spans="6:41">
      <c r="F1501" s="74"/>
      <c r="G1501" s="267" t="str">
        <f t="shared" si="29"/>
        <v/>
      </c>
      <c r="H1501" s="74"/>
      <c r="I1501" s="74"/>
      <c r="J1501" s="74"/>
      <c r="K1501" s="74"/>
      <c r="L1501" s="74"/>
      <c r="P1501" s="122"/>
      <c r="Q1501" s="74"/>
      <c r="R1501" s="74"/>
      <c r="S1501" s="74"/>
      <c r="T1501" s="74"/>
      <c r="AI1501" s="259"/>
      <c r="AO1501" s="74"/>
    </row>
    <row r="1502" s="72" customFormat="1" customHeight="1" spans="6:41">
      <c r="F1502" s="74"/>
      <c r="G1502" s="267" t="str">
        <f t="shared" si="29"/>
        <v/>
      </c>
      <c r="H1502" s="74"/>
      <c r="I1502" s="74"/>
      <c r="J1502" s="74"/>
      <c r="K1502" s="74"/>
      <c r="L1502" s="74"/>
      <c r="P1502" s="122"/>
      <c r="Q1502" s="74"/>
      <c r="R1502" s="74"/>
      <c r="S1502" s="74"/>
      <c r="T1502" s="74"/>
      <c r="AI1502" s="259"/>
      <c r="AO1502" s="74"/>
    </row>
    <row r="1503" s="72" customFormat="1" customHeight="1" spans="6:41">
      <c r="F1503" s="74"/>
      <c r="G1503" s="267" t="str">
        <f t="shared" si="29"/>
        <v/>
      </c>
      <c r="H1503" s="74"/>
      <c r="I1503" s="74"/>
      <c r="J1503" s="74"/>
      <c r="K1503" s="74"/>
      <c r="L1503" s="74"/>
      <c r="P1503" s="122"/>
      <c r="Q1503" s="74"/>
      <c r="R1503" s="74"/>
      <c r="S1503" s="74"/>
      <c r="T1503" s="74"/>
      <c r="AI1503" s="259"/>
      <c r="AO1503" s="74"/>
    </row>
    <row r="1504" s="72" customFormat="1" customHeight="1" spans="6:41">
      <c r="F1504" s="74"/>
      <c r="G1504" s="267" t="str">
        <f t="shared" si="29"/>
        <v/>
      </c>
      <c r="H1504" s="74"/>
      <c r="I1504" s="74"/>
      <c r="J1504" s="74"/>
      <c r="K1504" s="74"/>
      <c r="L1504" s="74"/>
      <c r="P1504" s="122"/>
      <c r="Q1504" s="74"/>
      <c r="R1504" s="74"/>
      <c r="S1504" s="74"/>
      <c r="T1504" s="74"/>
      <c r="AI1504" s="259"/>
      <c r="AO1504" s="74"/>
    </row>
    <row r="1505" s="72" customFormat="1" customHeight="1" spans="6:41">
      <c r="F1505" s="74"/>
      <c r="G1505" s="267" t="str">
        <f t="shared" si="29"/>
        <v/>
      </c>
      <c r="H1505" s="74"/>
      <c r="I1505" s="74"/>
      <c r="J1505" s="74"/>
      <c r="K1505" s="74"/>
      <c r="L1505" s="74"/>
      <c r="P1505" s="122"/>
      <c r="Q1505" s="74"/>
      <c r="R1505" s="74"/>
      <c r="S1505" s="74"/>
      <c r="T1505" s="74"/>
      <c r="AI1505" s="259"/>
      <c r="AO1505" s="74"/>
    </row>
    <row r="1506" s="72" customFormat="1" customHeight="1" spans="6:41">
      <c r="F1506" s="74"/>
      <c r="G1506" s="267" t="str">
        <f t="shared" si="29"/>
        <v/>
      </c>
      <c r="H1506" s="74"/>
      <c r="I1506" s="74"/>
      <c r="J1506" s="74"/>
      <c r="K1506" s="74"/>
      <c r="L1506" s="74"/>
      <c r="P1506" s="122"/>
      <c r="Q1506" s="74"/>
      <c r="R1506" s="74"/>
      <c r="S1506" s="74"/>
      <c r="T1506" s="74"/>
      <c r="AI1506" s="259"/>
      <c r="AO1506" s="74"/>
    </row>
    <row r="1507" s="72" customFormat="1" customHeight="1" spans="6:41">
      <c r="F1507" s="74"/>
      <c r="G1507" s="267" t="str">
        <f t="shared" si="29"/>
        <v/>
      </c>
      <c r="H1507" s="74"/>
      <c r="I1507" s="74"/>
      <c r="J1507" s="74"/>
      <c r="K1507" s="74"/>
      <c r="L1507" s="74"/>
      <c r="P1507" s="122"/>
      <c r="Q1507" s="74"/>
      <c r="R1507" s="74"/>
      <c r="S1507" s="74"/>
      <c r="T1507" s="74"/>
      <c r="AI1507" s="259"/>
      <c r="AO1507" s="74"/>
    </row>
    <row r="1508" s="72" customFormat="1" customHeight="1" spans="6:41">
      <c r="F1508" s="74"/>
      <c r="G1508" s="267" t="str">
        <f t="shared" si="29"/>
        <v/>
      </c>
      <c r="H1508" s="74"/>
      <c r="I1508" s="74"/>
      <c r="J1508" s="74"/>
      <c r="K1508" s="74"/>
      <c r="L1508" s="74"/>
      <c r="P1508" s="122"/>
      <c r="Q1508" s="74"/>
      <c r="R1508" s="74"/>
      <c r="S1508" s="74"/>
      <c r="T1508" s="74"/>
      <c r="AI1508" s="259"/>
      <c r="AO1508" s="74"/>
    </row>
    <row r="1509" s="72" customFormat="1" customHeight="1" spans="6:41">
      <c r="F1509" s="74"/>
      <c r="G1509" s="267" t="str">
        <f t="shared" si="29"/>
        <v/>
      </c>
      <c r="H1509" s="74"/>
      <c r="I1509" s="74"/>
      <c r="J1509" s="74"/>
      <c r="K1509" s="74"/>
      <c r="L1509" s="74"/>
      <c r="P1509" s="122"/>
      <c r="Q1509" s="74"/>
      <c r="R1509" s="74"/>
      <c r="S1509" s="74"/>
      <c r="T1509" s="74"/>
      <c r="AI1509" s="259"/>
      <c r="AO1509" s="74"/>
    </row>
    <row r="1510" s="72" customFormat="1" customHeight="1" spans="6:41">
      <c r="F1510" s="74"/>
      <c r="G1510" s="267" t="str">
        <f t="shared" si="29"/>
        <v/>
      </c>
      <c r="H1510" s="74"/>
      <c r="I1510" s="74"/>
      <c r="J1510" s="74"/>
      <c r="K1510" s="74"/>
      <c r="L1510" s="74"/>
      <c r="P1510" s="122"/>
      <c r="Q1510" s="74"/>
      <c r="R1510" s="74"/>
      <c r="S1510" s="74"/>
      <c r="T1510" s="74"/>
      <c r="AI1510" s="259"/>
      <c r="AO1510" s="74"/>
    </row>
    <row r="1511" s="72" customFormat="1" customHeight="1" spans="6:41">
      <c r="F1511" s="74"/>
      <c r="G1511" s="267" t="str">
        <f t="shared" si="29"/>
        <v/>
      </c>
      <c r="H1511" s="74"/>
      <c r="I1511" s="74"/>
      <c r="J1511" s="74"/>
      <c r="K1511" s="74"/>
      <c r="L1511" s="74"/>
      <c r="P1511" s="122"/>
      <c r="Q1511" s="74"/>
      <c r="R1511" s="74"/>
      <c r="S1511" s="74"/>
      <c r="T1511" s="74"/>
      <c r="AI1511" s="259"/>
      <c r="AO1511" s="74"/>
    </row>
    <row r="1512" s="72" customFormat="1" customHeight="1" spans="6:41">
      <c r="F1512" s="74"/>
      <c r="G1512" s="267" t="str">
        <f t="shared" si="29"/>
        <v/>
      </c>
      <c r="H1512" s="74"/>
      <c r="I1512" s="74"/>
      <c r="J1512" s="74"/>
      <c r="K1512" s="74"/>
      <c r="L1512" s="74"/>
      <c r="P1512" s="122"/>
      <c r="Q1512" s="74"/>
      <c r="R1512" s="74"/>
      <c r="S1512" s="74"/>
      <c r="T1512" s="74"/>
      <c r="AI1512" s="259"/>
      <c r="AO1512" s="74"/>
    </row>
    <row r="1513" s="72" customFormat="1" customHeight="1" spans="6:41">
      <c r="F1513" s="74"/>
      <c r="G1513" s="267" t="str">
        <f t="shared" si="29"/>
        <v/>
      </c>
      <c r="H1513" s="74"/>
      <c r="I1513" s="74"/>
      <c r="J1513" s="74"/>
      <c r="K1513" s="74"/>
      <c r="L1513" s="74"/>
      <c r="P1513" s="122"/>
      <c r="Q1513" s="74"/>
      <c r="R1513" s="74"/>
      <c r="S1513" s="74"/>
      <c r="T1513" s="74"/>
      <c r="AI1513" s="259"/>
      <c r="AO1513" s="74"/>
    </row>
    <row r="1514" s="72" customFormat="1" customHeight="1" spans="6:41">
      <c r="F1514" s="74"/>
      <c r="G1514" s="267" t="str">
        <f t="shared" si="29"/>
        <v/>
      </c>
      <c r="H1514" s="74"/>
      <c r="I1514" s="74"/>
      <c r="J1514" s="74"/>
      <c r="K1514" s="74"/>
      <c r="L1514" s="74"/>
      <c r="P1514" s="122"/>
      <c r="Q1514" s="74"/>
      <c r="R1514" s="74"/>
      <c r="S1514" s="74"/>
      <c r="T1514" s="74"/>
      <c r="AI1514" s="259"/>
      <c r="AO1514" s="74"/>
    </row>
    <row r="1515" s="72" customFormat="1" customHeight="1" spans="6:41">
      <c r="F1515" s="74"/>
      <c r="G1515" s="267" t="str">
        <f t="shared" si="29"/>
        <v/>
      </c>
      <c r="H1515" s="74"/>
      <c r="I1515" s="74"/>
      <c r="J1515" s="74"/>
      <c r="K1515" s="74"/>
      <c r="L1515" s="74"/>
      <c r="P1515" s="122"/>
      <c r="Q1515" s="74"/>
      <c r="R1515" s="74"/>
      <c r="S1515" s="74"/>
      <c r="T1515" s="74"/>
      <c r="AI1515" s="259"/>
      <c r="AO1515" s="74"/>
    </row>
    <row r="1516" s="72" customFormat="1" customHeight="1" spans="6:41">
      <c r="F1516" s="74"/>
      <c r="G1516" s="267" t="str">
        <f t="shared" si="29"/>
        <v/>
      </c>
      <c r="H1516" s="74"/>
      <c r="I1516" s="74"/>
      <c r="J1516" s="74"/>
      <c r="K1516" s="74"/>
      <c r="L1516" s="74"/>
      <c r="P1516" s="122"/>
      <c r="Q1516" s="74"/>
      <c r="R1516" s="74"/>
      <c r="S1516" s="74"/>
      <c r="T1516" s="74"/>
      <c r="AI1516" s="259"/>
      <c r="AO1516" s="74"/>
    </row>
    <row r="1517" s="72" customFormat="1" customHeight="1" spans="6:41">
      <c r="F1517" s="74"/>
      <c r="G1517" s="267" t="str">
        <f t="shared" si="29"/>
        <v/>
      </c>
      <c r="H1517" s="74"/>
      <c r="I1517" s="74"/>
      <c r="J1517" s="74"/>
      <c r="K1517" s="74"/>
      <c r="L1517" s="74"/>
      <c r="P1517" s="122"/>
      <c r="Q1517" s="74"/>
      <c r="R1517" s="74"/>
      <c r="S1517" s="74"/>
      <c r="T1517" s="74"/>
      <c r="AI1517" s="259"/>
      <c r="AO1517" s="74"/>
    </row>
    <row r="1518" s="72" customFormat="1" customHeight="1" spans="6:41">
      <c r="F1518" s="74"/>
      <c r="G1518" s="267" t="str">
        <f t="shared" si="29"/>
        <v/>
      </c>
      <c r="H1518" s="74"/>
      <c r="I1518" s="74"/>
      <c r="J1518" s="74"/>
      <c r="K1518" s="74"/>
      <c r="L1518" s="74"/>
      <c r="P1518" s="122"/>
      <c r="Q1518" s="74"/>
      <c r="R1518" s="74"/>
      <c r="S1518" s="74"/>
      <c r="T1518" s="74"/>
      <c r="AI1518" s="259"/>
      <c r="AO1518" s="74"/>
    </row>
    <row r="1519" s="72" customFormat="1" customHeight="1" spans="6:41">
      <c r="F1519" s="74"/>
      <c r="G1519" s="267" t="str">
        <f t="shared" si="29"/>
        <v/>
      </c>
      <c r="H1519" s="74"/>
      <c r="I1519" s="74"/>
      <c r="J1519" s="74"/>
      <c r="K1519" s="74"/>
      <c r="L1519" s="74"/>
      <c r="P1519" s="122"/>
      <c r="Q1519" s="74"/>
      <c r="R1519" s="74"/>
      <c r="S1519" s="74"/>
      <c r="T1519" s="74"/>
      <c r="AI1519" s="259"/>
      <c r="AO1519" s="74"/>
    </row>
    <row r="1520" s="72" customFormat="1" customHeight="1" spans="6:41">
      <c r="F1520" s="74"/>
      <c r="G1520" s="267" t="str">
        <f t="shared" si="29"/>
        <v/>
      </c>
      <c r="H1520" s="74"/>
      <c r="I1520" s="74"/>
      <c r="J1520" s="74"/>
      <c r="K1520" s="74"/>
      <c r="L1520" s="74"/>
      <c r="P1520" s="122"/>
      <c r="Q1520" s="74"/>
      <c r="R1520" s="74"/>
      <c r="S1520" s="74"/>
      <c r="T1520" s="74"/>
      <c r="AI1520" s="259"/>
      <c r="AO1520" s="74"/>
    </row>
    <row r="1521" s="72" customFormat="1" customHeight="1" spans="6:41">
      <c r="F1521" s="74"/>
      <c r="G1521" s="267" t="str">
        <f t="shared" si="29"/>
        <v/>
      </c>
      <c r="H1521" s="74"/>
      <c r="I1521" s="74"/>
      <c r="J1521" s="74"/>
      <c r="K1521" s="74"/>
      <c r="L1521" s="74"/>
      <c r="P1521" s="122"/>
      <c r="Q1521" s="74"/>
      <c r="R1521" s="74"/>
      <c r="S1521" s="74"/>
      <c r="T1521" s="74"/>
      <c r="AI1521" s="259"/>
      <c r="AO1521" s="74"/>
    </row>
    <row r="1522" s="72" customFormat="1" customHeight="1" spans="6:41">
      <c r="F1522" s="74"/>
      <c r="G1522" s="267" t="str">
        <f t="shared" si="29"/>
        <v/>
      </c>
      <c r="H1522" s="74"/>
      <c r="I1522" s="74"/>
      <c r="J1522" s="74"/>
      <c r="K1522" s="74"/>
      <c r="L1522" s="74"/>
      <c r="P1522" s="122"/>
      <c r="Q1522" s="74"/>
      <c r="R1522" s="74"/>
      <c r="S1522" s="74"/>
      <c r="T1522" s="74"/>
      <c r="AI1522" s="259"/>
      <c r="AO1522" s="74"/>
    </row>
    <row r="1523" s="72" customFormat="1" customHeight="1" spans="6:41">
      <c r="F1523" s="74"/>
      <c r="G1523" s="267" t="str">
        <f t="shared" si="29"/>
        <v/>
      </c>
      <c r="H1523" s="74"/>
      <c r="I1523" s="74"/>
      <c r="J1523" s="74"/>
      <c r="K1523" s="74"/>
      <c r="L1523" s="74"/>
      <c r="P1523" s="122"/>
      <c r="Q1523" s="74"/>
      <c r="R1523" s="74"/>
      <c r="S1523" s="74"/>
      <c r="T1523" s="74"/>
      <c r="AI1523" s="259"/>
      <c r="AO1523" s="74"/>
    </row>
    <row r="1524" s="72" customFormat="1" customHeight="1" spans="6:41">
      <c r="F1524" s="74"/>
      <c r="G1524" s="267" t="str">
        <f t="shared" si="29"/>
        <v/>
      </c>
      <c r="H1524" s="74"/>
      <c r="I1524" s="74"/>
      <c r="J1524" s="74"/>
      <c r="K1524" s="74"/>
      <c r="L1524" s="74"/>
      <c r="P1524" s="122"/>
      <c r="Q1524" s="74"/>
      <c r="R1524" s="74"/>
      <c r="S1524" s="74"/>
      <c r="T1524" s="74"/>
      <c r="AI1524" s="259"/>
      <c r="AO1524" s="74"/>
    </row>
    <row r="1525" s="72" customFormat="1" customHeight="1" spans="6:41">
      <c r="F1525" s="74"/>
      <c r="G1525" s="267" t="str">
        <f t="shared" si="29"/>
        <v/>
      </c>
      <c r="H1525" s="74"/>
      <c r="I1525" s="74"/>
      <c r="J1525" s="74"/>
      <c r="K1525" s="74"/>
      <c r="L1525" s="74"/>
      <c r="P1525" s="122"/>
      <c r="Q1525" s="74"/>
      <c r="R1525" s="74"/>
      <c r="S1525" s="74"/>
      <c r="T1525" s="74"/>
      <c r="AI1525" s="259"/>
      <c r="AO1525" s="74"/>
    </row>
    <row r="1526" s="72" customFormat="1" customHeight="1" spans="6:41">
      <c r="F1526" s="74"/>
      <c r="G1526" s="267" t="str">
        <f t="shared" si="29"/>
        <v/>
      </c>
      <c r="H1526" s="74"/>
      <c r="I1526" s="74"/>
      <c r="J1526" s="74"/>
      <c r="K1526" s="74"/>
      <c r="L1526" s="74"/>
      <c r="P1526" s="122"/>
      <c r="Q1526" s="74"/>
      <c r="R1526" s="74"/>
      <c r="S1526" s="74"/>
      <c r="T1526" s="74"/>
      <c r="AI1526" s="259"/>
      <c r="AO1526" s="74"/>
    </row>
    <row r="1527" s="72" customFormat="1" customHeight="1" spans="6:41">
      <c r="F1527" s="74"/>
      <c r="G1527" s="267" t="str">
        <f t="shared" si="29"/>
        <v/>
      </c>
      <c r="H1527" s="74"/>
      <c r="I1527" s="74"/>
      <c r="J1527" s="74"/>
      <c r="K1527" s="74"/>
      <c r="L1527" s="74"/>
      <c r="P1527" s="122"/>
      <c r="Q1527" s="74"/>
      <c r="R1527" s="74"/>
      <c r="S1527" s="74"/>
      <c r="T1527" s="74"/>
      <c r="AI1527" s="259"/>
      <c r="AO1527" s="74"/>
    </row>
    <row r="1528" s="72" customFormat="1" customHeight="1" spans="6:41">
      <c r="F1528" s="74"/>
      <c r="G1528" s="267" t="str">
        <f t="shared" si="29"/>
        <v/>
      </c>
      <c r="H1528" s="74"/>
      <c r="I1528" s="74"/>
      <c r="J1528" s="74"/>
      <c r="K1528" s="74"/>
      <c r="L1528" s="74"/>
      <c r="P1528" s="122"/>
      <c r="Q1528" s="74"/>
      <c r="R1528" s="74"/>
      <c r="S1528" s="74"/>
      <c r="T1528" s="74"/>
      <c r="AI1528" s="259"/>
      <c r="AO1528" s="74"/>
    </row>
    <row r="1529" s="72" customFormat="1" customHeight="1" spans="6:41">
      <c r="F1529" s="74"/>
      <c r="G1529" s="267" t="str">
        <f t="shared" si="29"/>
        <v/>
      </c>
      <c r="H1529" s="74"/>
      <c r="I1529" s="74"/>
      <c r="J1529" s="74"/>
      <c r="K1529" s="74"/>
      <c r="L1529" s="74"/>
      <c r="P1529" s="122"/>
      <c r="Q1529" s="74"/>
      <c r="R1529" s="74"/>
      <c r="S1529" s="74"/>
      <c r="T1529" s="74"/>
      <c r="AI1529" s="259"/>
      <c r="AO1529" s="74"/>
    </row>
    <row r="1530" s="72" customFormat="1" customHeight="1" spans="6:41">
      <c r="F1530" s="74"/>
      <c r="G1530" s="267" t="str">
        <f t="shared" si="29"/>
        <v/>
      </c>
      <c r="H1530" s="74"/>
      <c r="I1530" s="74"/>
      <c r="J1530" s="74"/>
      <c r="K1530" s="74"/>
      <c r="L1530" s="74"/>
      <c r="P1530" s="122"/>
      <c r="Q1530" s="74"/>
      <c r="R1530" s="74"/>
      <c r="S1530" s="74"/>
      <c r="T1530" s="74"/>
      <c r="AI1530" s="259"/>
      <c r="AO1530" s="74"/>
    </row>
    <row r="1531" s="72" customFormat="1" customHeight="1" spans="6:41">
      <c r="F1531" s="74"/>
      <c r="G1531" s="267" t="str">
        <f t="shared" si="29"/>
        <v/>
      </c>
      <c r="H1531" s="74"/>
      <c r="I1531" s="74"/>
      <c r="J1531" s="74"/>
      <c r="K1531" s="74"/>
      <c r="L1531" s="74"/>
      <c r="P1531" s="122"/>
      <c r="Q1531" s="74"/>
      <c r="R1531" s="74"/>
      <c r="S1531" s="74"/>
      <c r="T1531" s="74"/>
      <c r="AI1531" s="259"/>
      <c r="AO1531" s="74"/>
    </row>
    <row r="1532" s="72" customFormat="1" customHeight="1" spans="6:41">
      <c r="F1532" s="74"/>
      <c r="G1532" s="267" t="str">
        <f t="shared" si="29"/>
        <v/>
      </c>
      <c r="H1532" s="74"/>
      <c r="I1532" s="74"/>
      <c r="J1532" s="74"/>
      <c r="K1532" s="74"/>
      <c r="L1532" s="74"/>
      <c r="P1532" s="122"/>
      <c r="Q1532" s="74"/>
      <c r="R1532" s="74"/>
      <c r="S1532" s="74"/>
      <c r="T1532" s="74"/>
      <c r="AI1532" s="259"/>
      <c r="AO1532" s="74"/>
    </row>
    <row r="1533" s="72" customFormat="1" customHeight="1" spans="6:41">
      <c r="F1533" s="74"/>
      <c r="G1533" s="267" t="str">
        <f t="shared" si="29"/>
        <v/>
      </c>
      <c r="H1533" s="74"/>
      <c r="I1533" s="74"/>
      <c r="J1533" s="74"/>
      <c r="K1533" s="74"/>
      <c r="L1533" s="74"/>
      <c r="P1533" s="122"/>
      <c r="Q1533" s="74"/>
      <c r="R1533" s="74"/>
      <c r="S1533" s="74"/>
      <c r="T1533" s="74"/>
      <c r="AI1533" s="259"/>
      <c r="AO1533" s="74"/>
    </row>
    <row r="1534" s="72" customFormat="1" customHeight="1" spans="6:41">
      <c r="F1534" s="74"/>
      <c r="G1534" s="267" t="str">
        <f t="shared" si="29"/>
        <v/>
      </c>
      <c r="H1534" s="74"/>
      <c r="I1534" s="74"/>
      <c r="J1534" s="74"/>
      <c r="K1534" s="74"/>
      <c r="L1534" s="74"/>
      <c r="P1534" s="122"/>
      <c r="Q1534" s="74"/>
      <c r="R1534" s="74"/>
      <c r="S1534" s="74"/>
      <c r="T1534" s="74"/>
      <c r="AI1534" s="259"/>
      <c r="AO1534" s="74"/>
    </row>
    <row r="1535" s="72" customFormat="1" customHeight="1" spans="6:41">
      <c r="F1535" s="74"/>
      <c r="G1535" s="267" t="str">
        <f t="shared" si="29"/>
        <v/>
      </c>
      <c r="H1535" s="74"/>
      <c r="I1535" s="74"/>
      <c r="J1535" s="74"/>
      <c r="K1535" s="74"/>
      <c r="L1535" s="74"/>
      <c r="P1535" s="122"/>
      <c r="Q1535" s="74"/>
      <c r="R1535" s="74"/>
      <c r="S1535" s="74"/>
      <c r="T1535" s="74"/>
      <c r="AI1535" s="259"/>
      <c r="AO1535" s="74"/>
    </row>
    <row r="1536" s="72" customFormat="1" customHeight="1" spans="6:41">
      <c r="F1536" s="74"/>
      <c r="G1536" s="267" t="str">
        <f t="shared" si="29"/>
        <v/>
      </c>
      <c r="H1536" s="74"/>
      <c r="I1536" s="74"/>
      <c r="J1536" s="74"/>
      <c r="K1536" s="74"/>
      <c r="L1536" s="74"/>
      <c r="P1536" s="122"/>
      <c r="Q1536" s="74"/>
      <c r="R1536" s="74"/>
      <c r="S1536" s="74"/>
      <c r="T1536" s="74"/>
      <c r="AI1536" s="259"/>
      <c r="AO1536" s="74"/>
    </row>
    <row r="1537" s="72" customFormat="1" customHeight="1" spans="6:41">
      <c r="F1537" s="74"/>
      <c r="G1537" s="267" t="str">
        <f t="shared" si="29"/>
        <v/>
      </c>
      <c r="H1537" s="74"/>
      <c r="I1537" s="74"/>
      <c r="J1537" s="74"/>
      <c r="K1537" s="74"/>
      <c r="L1537" s="74"/>
      <c r="P1537" s="122"/>
      <c r="Q1537" s="74"/>
      <c r="R1537" s="74"/>
      <c r="S1537" s="74"/>
      <c r="T1537" s="74"/>
      <c r="AI1537" s="259"/>
      <c r="AO1537" s="74"/>
    </row>
    <row r="1538" s="72" customFormat="1" customHeight="1" spans="6:41">
      <c r="F1538" s="74"/>
      <c r="G1538" s="267" t="str">
        <f t="shared" ref="G1538:G1601" si="30">IF(H1538="","",IF(H1538=I1538,H1538,_xlfn.CONCAT(H1538,"-",I1538)))</f>
        <v/>
      </c>
      <c r="H1538" s="74"/>
      <c r="I1538" s="74"/>
      <c r="J1538" s="74"/>
      <c r="K1538" s="74"/>
      <c r="L1538" s="74"/>
      <c r="P1538" s="122"/>
      <c r="Q1538" s="74"/>
      <c r="R1538" s="74"/>
      <c r="S1538" s="74"/>
      <c r="T1538" s="74"/>
      <c r="AI1538" s="259"/>
      <c r="AO1538" s="74"/>
    </row>
    <row r="1539" s="72" customFormat="1" customHeight="1" spans="6:41">
      <c r="F1539" s="74"/>
      <c r="G1539" s="267" t="str">
        <f t="shared" si="30"/>
        <v/>
      </c>
      <c r="H1539" s="74"/>
      <c r="I1539" s="74"/>
      <c r="J1539" s="74"/>
      <c r="K1539" s="74"/>
      <c r="L1539" s="74"/>
      <c r="P1539" s="122"/>
      <c r="Q1539" s="74"/>
      <c r="R1539" s="74"/>
      <c r="S1539" s="74"/>
      <c r="T1539" s="74"/>
      <c r="AI1539" s="259"/>
      <c r="AO1539" s="74"/>
    </row>
    <row r="1540" s="72" customFormat="1" customHeight="1" spans="6:41">
      <c r="F1540" s="74"/>
      <c r="G1540" s="267" t="str">
        <f t="shared" si="30"/>
        <v/>
      </c>
      <c r="H1540" s="74"/>
      <c r="I1540" s="74"/>
      <c r="J1540" s="74"/>
      <c r="K1540" s="74"/>
      <c r="L1540" s="74"/>
      <c r="P1540" s="122"/>
      <c r="Q1540" s="74"/>
      <c r="R1540" s="74"/>
      <c r="S1540" s="74"/>
      <c r="T1540" s="74"/>
      <c r="AI1540" s="259"/>
      <c r="AO1540" s="74"/>
    </row>
    <row r="1541" s="72" customFormat="1" customHeight="1" spans="6:41">
      <c r="F1541" s="74"/>
      <c r="G1541" s="267" t="str">
        <f t="shared" si="30"/>
        <v/>
      </c>
      <c r="H1541" s="74"/>
      <c r="I1541" s="74"/>
      <c r="J1541" s="74"/>
      <c r="K1541" s="74"/>
      <c r="L1541" s="74"/>
      <c r="P1541" s="122"/>
      <c r="Q1541" s="74"/>
      <c r="R1541" s="74"/>
      <c r="S1541" s="74"/>
      <c r="T1541" s="74"/>
      <c r="AI1541" s="259"/>
      <c r="AO1541" s="74"/>
    </row>
    <row r="1542" s="72" customFormat="1" customHeight="1" spans="6:41">
      <c r="F1542" s="74"/>
      <c r="G1542" s="267" t="str">
        <f t="shared" si="30"/>
        <v/>
      </c>
      <c r="H1542" s="74"/>
      <c r="I1542" s="74"/>
      <c r="J1542" s="74"/>
      <c r="K1542" s="74"/>
      <c r="L1542" s="74"/>
      <c r="P1542" s="122"/>
      <c r="Q1542" s="74"/>
      <c r="R1542" s="74"/>
      <c r="S1542" s="74"/>
      <c r="T1542" s="74"/>
      <c r="AI1542" s="259"/>
      <c r="AO1542" s="74"/>
    </row>
    <row r="1543" s="72" customFormat="1" customHeight="1" spans="6:41">
      <c r="F1543" s="74"/>
      <c r="G1543" s="267" t="str">
        <f t="shared" si="30"/>
        <v/>
      </c>
      <c r="H1543" s="74"/>
      <c r="I1543" s="74"/>
      <c r="J1543" s="74"/>
      <c r="K1543" s="74"/>
      <c r="L1543" s="74"/>
      <c r="P1543" s="122"/>
      <c r="Q1543" s="74"/>
      <c r="R1543" s="74"/>
      <c r="S1543" s="74"/>
      <c r="T1543" s="74"/>
      <c r="AI1543" s="259"/>
      <c r="AO1543" s="74"/>
    </row>
    <row r="1544" s="72" customFormat="1" customHeight="1" spans="6:41">
      <c r="F1544" s="74"/>
      <c r="G1544" s="267" t="str">
        <f t="shared" si="30"/>
        <v/>
      </c>
      <c r="H1544" s="74"/>
      <c r="I1544" s="74"/>
      <c r="J1544" s="74"/>
      <c r="K1544" s="74"/>
      <c r="L1544" s="74"/>
      <c r="P1544" s="122"/>
      <c r="Q1544" s="74"/>
      <c r="R1544" s="74"/>
      <c r="S1544" s="74"/>
      <c r="T1544" s="74"/>
      <c r="AI1544" s="259"/>
      <c r="AO1544" s="74"/>
    </row>
    <row r="1545" s="72" customFormat="1" customHeight="1" spans="6:41">
      <c r="F1545" s="74"/>
      <c r="G1545" s="267" t="str">
        <f t="shared" si="30"/>
        <v/>
      </c>
      <c r="H1545" s="74"/>
      <c r="I1545" s="74"/>
      <c r="J1545" s="74"/>
      <c r="K1545" s="74"/>
      <c r="L1545" s="74"/>
      <c r="P1545" s="122"/>
      <c r="Q1545" s="74"/>
      <c r="R1545" s="74"/>
      <c r="S1545" s="74"/>
      <c r="T1545" s="74"/>
      <c r="AI1545" s="259"/>
      <c r="AO1545" s="74"/>
    </row>
    <row r="1546" s="72" customFormat="1" customHeight="1" spans="6:41">
      <c r="F1546" s="74"/>
      <c r="G1546" s="267" t="str">
        <f t="shared" si="30"/>
        <v/>
      </c>
      <c r="H1546" s="74"/>
      <c r="I1546" s="74"/>
      <c r="J1546" s="74"/>
      <c r="K1546" s="74"/>
      <c r="L1546" s="74"/>
      <c r="P1546" s="122"/>
      <c r="Q1546" s="74"/>
      <c r="R1546" s="74"/>
      <c r="S1546" s="74"/>
      <c r="T1546" s="74"/>
      <c r="AI1546" s="259"/>
      <c r="AO1546" s="74"/>
    </row>
    <row r="1547" s="72" customFormat="1" customHeight="1" spans="6:41">
      <c r="F1547" s="74"/>
      <c r="G1547" s="267" t="str">
        <f t="shared" si="30"/>
        <v/>
      </c>
      <c r="H1547" s="74"/>
      <c r="I1547" s="74"/>
      <c r="J1547" s="74"/>
      <c r="K1547" s="74"/>
      <c r="L1547" s="74"/>
      <c r="P1547" s="122"/>
      <c r="Q1547" s="74"/>
      <c r="R1547" s="74"/>
      <c r="S1547" s="74"/>
      <c r="T1547" s="74"/>
      <c r="AI1547" s="259"/>
      <c r="AO1547" s="74"/>
    </row>
    <row r="1548" s="72" customFormat="1" customHeight="1" spans="6:41">
      <c r="F1548" s="74"/>
      <c r="G1548" s="267" t="str">
        <f t="shared" si="30"/>
        <v/>
      </c>
      <c r="H1548" s="74"/>
      <c r="I1548" s="74"/>
      <c r="J1548" s="74"/>
      <c r="K1548" s="74"/>
      <c r="L1548" s="74"/>
      <c r="P1548" s="122"/>
      <c r="Q1548" s="74"/>
      <c r="R1548" s="74"/>
      <c r="S1548" s="74"/>
      <c r="T1548" s="74"/>
      <c r="AI1548" s="259"/>
      <c r="AO1548" s="74"/>
    </row>
    <row r="1549" s="72" customFormat="1" customHeight="1" spans="6:41">
      <c r="F1549" s="74"/>
      <c r="G1549" s="267" t="str">
        <f t="shared" si="30"/>
        <v/>
      </c>
      <c r="H1549" s="74"/>
      <c r="I1549" s="74"/>
      <c r="J1549" s="74"/>
      <c r="K1549" s="74"/>
      <c r="L1549" s="74"/>
      <c r="P1549" s="122"/>
      <c r="Q1549" s="74"/>
      <c r="R1549" s="74"/>
      <c r="S1549" s="74"/>
      <c r="T1549" s="74"/>
      <c r="AI1549" s="259"/>
      <c r="AO1549" s="74"/>
    </row>
    <row r="1550" s="72" customFormat="1" customHeight="1" spans="6:41">
      <c r="F1550" s="74"/>
      <c r="G1550" s="267" t="str">
        <f t="shared" si="30"/>
        <v/>
      </c>
      <c r="H1550" s="74"/>
      <c r="I1550" s="74"/>
      <c r="J1550" s="74"/>
      <c r="K1550" s="74"/>
      <c r="L1550" s="74"/>
      <c r="P1550" s="122"/>
      <c r="Q1550" s="74"/>
      <c r="R1550" s="74"/>
      <c r="S1550" s="74"/>
      <c r="T1550" s="74"/>
      <c r="AI1550" s="259"/>
      <c r="AO1550" s="74"/>
    </row>
    <row r="1551" s="72" customFormat="1" customHeight="1" spans="6:41">
      <c r="F1551" s="74"/>
      <c r="G1551" s="267" t="str">
        <f t="shared" si="30"/>
        <v/>
      </c>
      <c r="H1551" s="74"/>
      <c r="I1551" s="74"/>
      <c r="J1551" s="74"/>
      <c r="K1551" s="74"/>
      <c r="L1551" s="74"/>
      <c r="P1551" s="122"/>
      <c r="Q1551" s="74"/>
      <c r="R1551" s="74"/>
      <c r="S1551" s="74"/>
      <c r="T1551" s="74"/>
      <c r="AI1551" s="259"/>
      <c r="AO1551" s="74"/>
    </row>
    <row r="1552" s="72" customFormat="1" customHeight="1" spans="6:41">
      <c r="F1552" s="74"/>
      <c r="G1552" s="267" t="str">
        <f t="shared" si="30"/>
        <v/>
      </c>
      <c r="H1552" s="74"/>
      <c r="I1552" s="74"/>
      <c r="J1552" s="74"/>
      <c r="K1552" s="74"/>
      <c r="L1552" s="74"/>
      <c r="P1552" s="122"/>
      <c r="Q1552" s="74"/>
      <c r="R1552" s="74"/>
      <c r="S1552" s="74"/>
      <c r="T1552" s="74"/>
      <c r="AI1552" s="259"/>
      <c r="AO1552" s="74"/>
    </row>
    <row r="1553" s="72" customFormat="1" customHeight="1" spans="6:41">
      <c r="F1553" s="74"/>
      <c r="G1553" s="267" t="str">
        <f t="shared" si="30"/>
        <v/>
      </c>
      <c r="H1553" s="74"/>
      <c r="I1553" s="74"/>
      <c r="J1553" s="74"/>
      <c r="K1553" s="74"/>
      <c r="L1553" s="74"/>
      <c r="P1553" s="122"/>
      <c r="Q1553" s="74"/>
      <c r="R1553" s="74"/>
      <c r="S1553" s="74"/>
      <c r="T1553" s="74"/>
      <c r="AI1553" s="259"/>
      <c r="AO1553" s="74"/>
    </row>
    <row r="1554" s="72" customFormat="1" customHeight="1" spans="6:41">
      <c r="F1554" s="74"/>
      <c r="G1554" s="267" t="str">
        <f t="shared" si="30"/>
        <v/>
      </c>
      <c r="H1554" s="74"/>
      <c r="I1554" s="74"/>
      <c r="J1554" s="74"/>
      <c r="K1554" s="74"/>
      <c r="L1554" s="74"/>
      <c r="P1554" s="122"/>
      <c r="Q1554" s="74"/>
      <c r="R1554" s="74"/>
      <c r="S1554" s="74"/>
      <c r="T1554" s="74"/>
      <c r="AI1554" s="259"/>
      <c r="AO1554" s="74"/>
    </row>
    <row r="1555" s="72" customFormat="1" customHeight="1" spans="6:41">
      <c r="F1555" s="74"/>
      <c r="G1555" s="267" t="str">
        <f t="shared" si="30"/>
        <v/>
      </c>
      <c r="H1555" s="74"/>
      <c r="I1555" s="74"/>
      <c r="J1555" s="74"/>
      <c r="K1555" s="74"/>
      <c r="L1555" s="74"/>
      <c r="P1555" s="122"/>
      <c r="Q1555" s="74"/>
      <c r="R1555" s="74"/>
      <c r="S1555" s="74"/>
      <c r="T1555" s="74"/>
      <c r="AI1555" s="259"/>
      <c r="AO1555" s="74"/>
    </row>
    <row r="1556" s="72" customFormat="1" customHeight="1" spans="6:41">
      <c r="F1556" s="74"/>
      <c r="G1556" s="267" t="str">
        <f t="shared" si="30"/>
        <v/>
      </c>
      <c r="H1556" s="74"/>
      <c r="I1556" s="74"/>
      <c r="J1556" s="74"/>
      <c r="K1556" s="74"/>
      <c r="L1556" s="74"/>
      <c r="P1556" s="122"/>
      <c r="Q1556" s="74"/>
      <c r="R1556" s="74"/>
      <c r="S1556" s="74"/>
      <c r="T1556" s="74"/>
      <c r="AI1556" s="259"/>
      <c r="AO1556" s="74"/>
    </row>
    <row r="1557" s="72" customFormat="1" customHeight="1" spans="6:41">
      <c r="F1557" s="74"/>
      <c r="G1557" s="267" t="str">
        <f t="shared" si="30"/>
        <v/>
      </c>
      <c r="H1557" s="74"/>
      <c r="I1557" s="74"/>
      <c r="J1557" s="74"/>
      <c r="K1557" s="74"/>
      <c r="L1557" s="74"/>
      <c r="P1557" s="122"/>
      <c r="Q1557" s="74"/>
      <c r="R1557" s="74"/>
      <c r="S1557" s="74"/>
      <c r="T1557" s="74"/>
      <c r="AI1557" s="259"/>
      <c r="AO1557" s="74"/>
    </row>
    <row r="1558" s="72" customFormat="1" customHeight="1" spans="6:41">
      <c r="F1558" s="74"/>
      <c r="G1558" s="267" t="str">
        <f t="shared" si="30"/>
        <v/>
      </c>
      <c r="H1558" s="74"/>
      <c r="I1558" s="74"/>
      <c r="J1558" s="74"/>
      <c r="K1558" s="74"/>
      <c r="L1558" s="74"/>
      <c r="P1558" s="122"/>
      <c r="Q1558" s="74"/>
      <c r="R1558" s="74"/>
      <c r="S1558" s="74"/>
      <c r="T1558" s="74"/>
      <c r="AI1558" s="259"/>
      <c r="AO1558" s="74"/>
    </row>
    <row r="1559" s="72" customFormat="1" customHeight="1" spans="6:41">
      <c r="F1559" s="74"/>
      <c r="G1559" s="267" t="str">
        <f t="shared" si="30"/>
        <v/>
      </c>
      <c r="H1559" s="74"/>
      <c r="I1559" s="74"/>
      <c r="J1559" s="74"/>
      <c r="K1559" s="74"/>
      <c r="L1559" s="74"/>
      <c r="P1559" s="122"/>
      <c r="Q1559" s="74"/>
      <c r="R1559" s="74"/>
      <c r="S1559" s="74"/>
      <c r="T1559" s="74"/>
      <c r="AI1559" s="259"/>
      <c r="AO1559" s="74"/>
    </row>
    <row r="1560" s="72" customFormat="1" customHeight="1" spans="6:41">
      <c r="F1560" s="74"/>
      <c r="G1560" s="267" t="str">
        <f t="shared" si="30"/>
        <v/>
      </c>
      <c r="H1560" s="74"/>
      <c r="I1560" s="74"/>
      <c r="J1560" s="74"/>
      <c r="K1560" s="74"/>
      <c r="L1560" s="74"/>
      <c r="P1560" s="122"/>
      <c r="Q1560" s="74"/>
      <c r="R1560" s="74"/>
      <c r="S1560" s="74"/>
      <c r="T1560" s="74"/>
      <c r="AI1560" s="259"/>
      <c r="AO1560" s="74"/>
    </row>
    <row r="1561" s="72" customFormat="1" customHeight="1" spans="6:41">
      <c r="F1561" s="74"/>
      <c r="G1561" s="267" t="str">
        <f t="shared" si="30"/>
        <v/>
      </c>
      <c r="H1561" s="74"/>
      <c r="I1561" s="74"/>
      <c r="J1561" s="74"/>
      <c r="K1561" s="74"/>
      <c r="L1561" s="74"/>
      <c r="P1561" s="122"/>
      <c r="Q1561" s="74"/>
      <c r="R1561" s="74"/>
      <c r="S1561" s="74"/>
      <c r="T1561" s="74"/>
      <c r="AI1561" s="259"/>
      <c r="AO1561" s="74"/>
    </row>
    <row r="1562" s="72" customFormat="1" customHeight="1" spans="6:41">
      <c r="F1562" s="74"/>
      <c r="G1562" s="267" t="str">
        <f t="shared" si="30"/>
        <v/>
      </c>
      <c r="H1562" s="74"/>
      <c r="I1562" s="74"/>
      <c r="J1562" s="74"/>
      <c r="K1562" s="74"/>
      <c r="L1562" s="74"/>
      <c r="P1562" s="122"/>
      <c r="Q1562" s="74"/>
      <c r="R1562" s="74"/>
      <c r="S1562" s="74"/>
      <c r="T1562" s="74"/>
      <c r="AI1562" s="259"/>
      <c r="AO1562" s="74"/>
    </row>
    <row r="1563" s="72" customFormat="1" customHeight="1" spans="6:41">
      <c r="F1563" s="74"/>
      <c r="G1563" s="267" t="str">
        <f t="shared" si="30"/>
        <v/>
      </c>
      <c r="H1563" s="74"/>
      <c r="I1563" s="74"/>
      <c r="J1563" s="74"/>
      <c r="K1563" s="74"/>
      <c r="L1563" s="74"/>
      <c r="P1563" s="122"/>
      <c r="Q1563" s="74"/>
      <c r="R1563" s="74"/>
      <c r="S1563" s="74"/>
      <c r="T1563" s="74"/>
      <c r="AI1563" s="259"/>
      <c r="AO1563" s="74"/>
    </row>
    <row r="1564" s="72" customFormat="1" customHeight="1" spans="6:41">
      <c r="F1564" s="74"/>
      <c r="G1564" s="267" t="str">
        <f t="shared" si="30"/>
        <v/>
      </c>
      <c r="H1564" s="74"/>
      <c r="I1564" s="74"/>
      <c r="J1564" s="74"/>
      <c r="K1564" s="74"/>
      <c r="L1564" s="74"/>
      <c r="P1564" s="122"/>
      <c r="Q1564" s="74"/>
      <c r="R1564" s="74"/>
      <c r="S1564" s="74"/>
      <c r="T1564" s="74"/>
      <c r="AI1564" s="259"/>
      <c r="AO1564" s="74"/>
    </row>
    <row r="1565" s="72" customFormat="1" customHeight="1" spans="6:41">
      <c r="F1565" s="74"/>
      <c r="G1565" s="267" t="str">
        <f t="shared" si="30"/>
        <v/>
      </c>
      <c r="H1565" s="74"/>
      <c r="I1565" s="74"/>
      <c r="J1565" s="74"/>
      <c r="K1565" s="74"/>
      <c r="L1565" s="74"/>
      <c r="P1565" s="122"/>
      <c r="Q1565" s="74"/>
      <c r="R1565" s="74"/>
      <c r="S1565" s="74"/>
      <c r="T1565" s="74"/>
      <c r="AI1565" s="259"/>
      <c r="AO1565" s="74"/>
    </row>
    <row r="1566" s="72" customFormat="1" customHeight="1" spans="6:41">
      <c r="F1566" s="74"/>
      <c r="G1566" s="267" t="str">
        <f t="shared" si="30"/>
        <v/>
      </c>
      <c r="H1566" s="74"/>
      <c r="I1566" s="74"/>
      <c r="J1566" s="74"/>
      <c r="K1566" s="74"/>
      <c r="L1566" s="74"/>
      <c r="P1566" s="122"/>
      <c r="Q1566" s="74"/>
      <c r="R1566" s="74"/>
      <c r="S1566" s="74"/>
      <c r="T1566" s="74"/>
      <c r="AI1566" s="259"/>
      <c r="AO1566" s="74"/>
    </row>
    <row r="1567" s="72" customFormat="1" customHeight="1" spans="6:41">
      <c r="F1567" s="74"/>
      <c r="G1567" s="267" t="str">
        <f t="shared" si="30"/>
        <v/>
      </c>
      <c r="H1567" s="74"/>
      <c r="I1567" s="74"/>
      <c r="J1567" s="74"/>
      <c r="K1567" s="74"/>
      <c r="L1567" s="74"/>
      <c r="P1567" s="122"/>
      <c r="Q1567" s="74"/>
      <c r="R1567" s="74"/>
      <c r="S1567" s="74"/>
      <c r="T1567" s="74"/>
      <c r="AI1567" s="259"/>
      <c r="AO1567" s="74"/>
    </row>
    <row r="1568" s="72" customFormat="1" customHeight="1" spans="6:41">
      <c r="F1568" s="74"/>
      <c r="G1568" s="267" t="str">
        <f t="shared" si="30"/>
        <v/>
      </c>
      <c r="H1568" s="74"/>
      <c r="I1568" s="74"/>
      <c r="J1568" s="74"/>
      <c r="K1568" s="74"/>
      <c r="L1568" s="74"/>
      <c r="P1568" s="122"/>
      <c r="Q1568" s="74"/>
      <c r="R1568" s="74"/>
      <c r="S1568" s="74"/>
      <c r="T1568" s="74"/>
      <c r="AI1568" s="259"/>
      <c r="AO1568" s="74"/>
    </row>
    <row r="1569" s="72" customFormat="1" customHeight="1" spans="6:41">
      <c r="F1569" s="74"/>
      <c r="G1569" s="267" t="str">
        <f t="shared" si="30"/>
        <v/>
      </c>
      <c r="H1569" s="74"/>
      <c r="I1569" s="74"/>
      <c r="J1569" s="74"/>
      <c r="K1569" s="74"/>
      <c r="L1569" s="74"/>
      <c r="P1569" s="122"/>
      <c r="Q1569" s="74"/>
      <c r="R1569" s="74"/>
      <c r="S1569" s="74"/>
      <c r="T1569" s="74"/>
      <c r="AI1569" s="259"/>
      <c r="AO1569" s="74"/>
    </row>
    <row r="1570" s="72" customFormat="1" customHeight="1" spans="6:41">
      <c r="F1570" s="74"/>
      <c r="G1570" s="267" t="str">
        <f t="shared" si="30"/>
        <v/>
      </c>
      <c r="H1570" s="74"/>
      <c r="I1570" s="74"/>
      <c r="J1570" s="74"/>
      <c r="K1570" s="74"/>
      <c r="L1570" s="74"/>
      <c r="P1570" s="122"/>
      <c r="Q1570" s="74"/>
      <c r="R1570" s="74"/>
      <c r="S1570" s="74"/>
      <c r="T1570" s="74"/>
      <c r="AI1570" s="259"/>
      <c r="AO1570" s="74"/>
    </row>
    <row r="1571" s="72" customFormat="1" customHeight="1" spans="6:41">
      <c r="F1571" s="74"/>
      <c r="G1571" s="267" t="str">
        <f t="shared" si="30"/>
        <v/>
      </c>
      <c r="H1571" s="74"/>
      <c r="I1571" s="74"/>
      <c r="J1571" s="74"/>
      <c r="K1571" s="74"/>
      <c r="L1571" s="74"/>
      <c r="P1571" s="122"/>
      <c r="Q1571" s="74"/>
      <c r="R1571" s="74"/>
      <c r="S1571" s="74"/>
      <c r="T1571" s="74"/>
      <c r="AI1571" s="259"/>
      <c r="AO1571" s="74"/>
    </row>
    <row r="1572" s="72" customFormat="1" customHeight="1" spans="6:41">
      <c r="F1572" s="74"/>
      <c r="G1572" s="267" t="str">
        <f t="shared" si="30"/>
        <v/>
      </c>
      <c r="H1572" s="74"/>
      <c r="I1572" s="74"/>
      <c r="J1572" s="74"/>
      <c r="K1572" s="74"/>
      <c r="L1572" s="74"/>
      <c r="P1572" s="122"/>
      <c r="Q1572" s="74"/>
      <c r="R1572" s="74"/>
      <c r="S1572" s="74"/>
      <c r="T1572" s="74"/>
      <c r="AI1572" s="259"/>
      <c r="AO1572" s="74"/>
    </row>
    <row r="1573" s="72" customFormat="1" customHeight="1" spans="6:41">
      <c r="F1573" s="74"/>
      <c r="G1573" s="267" t="str">
        <f t="shared" si="30"/>
        <v/>
      </c>
      <c r="H1573" s="74"/>
      <c r="I1573" s="74"/>
      <c r="J1573" s="74"/>
      <c r="K1573" s="74"/>
      <c r="L1573" s="74"/>
      <c r="P1573" s="122"/>
      <c r="Q1573" s="74"/>
      <c r="R1573" s="74"/>
      <c r="S1573" s="74"/>
      <c r="T1573" s="74"/>
      <c r="AI1573" s="259"/>
      <c r="AO1573" s="74"/>
    </row>
    <row r="1574" s="72" customFormat="1" customHeight="1" spans="6:41">
      <c r="F1574" s="74"/>
      <c r="G1574" s="267" t="str">
        <f t="shared" si="30"/>
        <v/>
      </c>
      <c r="H1574" s="74"/>
      <c r="I1574" s="74"/>
      <c r="J1574" s="74"/>
      <c r="K1574" s="74"/>
      <c r="L1574" s="74"/>
      <c r="P1574" s="122"/>
      <c r="Q1574" s="74"/>
      <c r="R1574" s="74"/>
      <c r="S1574" s="74"/>
      <c r="T1574" s="74"/>
      <c r="AI1574" s="259"/>
      <c r="AO1574" s="74"/>
    </row>
    <row r="1575" s="72" customFormat="1" customHeight="1" spans="6:41">
      <c r="F1575" s="74"/>
      <c r="G1575" s="267" t="str">
        <f t="shared" si="30"/>
        <v/>
      </c>
      <c r="H1575" s="74"/>
      <c r="I1575" s="74"/>
      <c r="J1575" s="74"/>
      <c r="K1575" s="74"/>
      <c r="L1575" s="74"/>
      <c r="P1575" s="122"/>
      <c r="Q1575" s="74"/>
      <c r="R1575" s="74"/>
      <c r="S1575" s="74"/>
      <c r="T1575" s="74"/>
      <c r="AI1575" s="259"/>
      <c r="AO1575" s="74"/>
    </row>
    <row r="1576" s="72" customFormat="1" customHeight="1" spans="6:41">
      <c r="F1576" s="74"/>
      <c r="G1576" s="267" t="str">
        <f t="shared" si="30"/>
        <v/>
      </c>
      <c r="H1576" s="74"/>
      <c r="I1576" s="74"/>
      <c r="J1576" s="74"/>
      <c r="K1576" s="74"/>
      <c r="L1576" s="74"/>
      <c r="P1576" s="122"/>
      <c r="Q1576" s="74"/>
      <c r="R1576" s="74"/>
      <c r="S1576" s="74"/>
      <c r="T1576" s="74"/>
      <c r="AI1576" s="259"/>
      <c r="AO1576" s="74"/>
    </row>
    <row r="1577" s="72" customFormat="1" customHeight="1" spans="6:41">
      <c r="F1577" s="74"/>
      <c r="G1577" s="267" t="str">
        <f t="shared" si="30"/>
        <v/>
      </c>
      <c r="H1577" s="74"/>
      <c r="I1577" s="74"/>
      <c r="J1577" s="74"/>
      <c r="K1577" s="74"/>
      <c r="L1577" s="74"/>
      <c r="P1577" s="122"/>
      <c r="Q1577" s="74"/>
      <c r="R1577" s="74"/>
      <c r="S1577" s="74"/>
      <c r="T1577" s="74"/>
      <c r="AI1577" s="259"/>
      <c r="AO1577" s="74"/>
    </row>
    <row r="1578" s="72" customFormat="1" customHeight="1" spans="6:41">
      <c r="F1578" s="74"/>
      <c r="G1578" s="267" t="str">
        <f t="shared" si="30"/>
        <v/>
      </c>
      <c r="H1578" s="74"/>
      <c r="I1578" s="74"/>
      <c r="J1578" s="74"/>
      <c r="K1578" s="74"/>
      <c r="L1578" s="74"/>
      <c r="P1578" s="122"/>
      <c r="Q1578" s="74"/>
      <c r="R1578" s="74"/>
      <c r="S1578" s="74"/>
      <c r="T1578" s="74"/>
      <c r="AI1578" s="259"/>
      <c r="AO1578" s="74"/>
    </row>
    <row r="1579" s="72" customFormat="1" customHeight="1" spans="6:41">
      <c r="F1579" s="74"/>
      <c r="G1579" s="267" t="str">
        <f t="shared" si="30"/>
        <v/>
      </c>
      <c r="H1579" s="74"/>
      <c r="I1579" s="74"/>
      <c r="J1579" s="74"/>
      <c r="K1579" s="74"/>
      <c r="L1579" s="74"/>
      <c r="P1579" s="122"/>
      <c r="Q1579" s="74"/>
      <c r="R1579" s="74"/>
      <c r="S1579" s="74"/>
      <c r="T1579" s="74"/>
      <c r="AI1579" s="259"/>
      <c r="AO1579" s="74"/>
    </row>
    <row r="1580" s="72" customFormat="1" customHeight="1" spans="6:41">
      <c r="F1580" s="74"/>
      <c r="G1580" s="267" t="str">
        <f t="shared" si="30"/>
        <v/>
      </c>
      <c r="H1580" s="74"/>
      <c r="I1580" s="74"/>
      <c r="J1580" s="74"/>
      <c r="K1580" s="74"/>
      <c r="L1580" s="74"/>
      <c r="P1580" s="122"/>
      <c r="Q1580" s="74"/>
      <c r="R1580" s="74"/>
      <c r="S1580" s="74"/>
      <c r="T1580" s="74"/>
      <c r="AI1580" s="259"/>
      <c r="AO1580" s="74"/>
    </row>
    <row r="1581" s="72" customFormat="1" customHeight="1" spans="6:41">
      <c r="F1581" s="74"/>
      <c r="G1581" s="267" t="str">
        <f t="shared" si="30"/>
        <v/>
      </c>
      <c r="H1581" s="74"/>
      <c r="I1581" s="74"/>
      <c r="J1581" s="74"/>
      <c r="K1581" s="74"/>
      <c r="L1581" s="74"/>
      <c r="P1581" s="122"/>
      <c r="Q1581" s="74"/>
      <c r="R1581" s="74"/>
      <c r="S1581" s="74"/>
      <c r="T1581" s="74"/>
      <c r="AI1581" s="259"/>
      <c r="AO1581" s="74"/>
    </row>
    <row r="1582" s="72" customFormat="1" customHeight="1" spans="6:41">
      <c r="F1582" s="74"/>
      <c r="G1582" s="267" t="str">
        <f t="shared" si="30"/>
        <v/>
      </c>
      <c r="H1582" s="74"/>
      <c r="I1582" s="74"/>
      <c r="J1582" s="74"/>
      <c r="K1582" s="74"/>
      <c r="L1582" s="74"/>
      <c r="P1582" s="122"/>
      <c r="Q1582" s="74"/>
      <c r="R1582" s="74"/>
      <c r="S1582" s="74"/>
      <c r="T1582" s="74"/>
      <c r="AI1582" s="259"/>
      <c r="AO1582" s="74"/>
    </row>
    <row r="1583" s="72" customFormat="1" customHeight="1" spans="6:41">
      <c r="F1583" s="74"/>
      <c r="G1583" s="267" t="str">
        <f t="shared" si="30"/>
        <v/>
      </c>
      <c r="H1583" s="74"/>
      <c r="I1583" s="74"/>
      <c r="J1583" s="74"/>
      <c r="K1583" s="74"/>
      <c r="L1583" s="74"/>
      <c r="P1583" s="122"/>
      <c r="Q1583" s="74"/>
      <c r="R1583" s="74"/>
      <c r="S1583" s="74"/>
      <c r="T1583" s="74"/>
      <c r="AI1583" s="259"/>
      <c r="AO1583" s="74"/>
    </row>
    <row r="1584" s="72" customFormat="1" customHeight="1" spans="6:41">
      <c r="F1584" s="74"/>
      <c r="G1584" s="267" t="str">
        <f t="shared" si="30"/>
        <v/>
      </c>
      <c r="H1584" s="74"/>
      <c r="I1584" s="74"/>
      <c r="J1584" s="74"/>
      <c r="K1584" s="74"/>
      <c r="L1584" s="74"/>
      <c r="P1584" s="122"/>
      <c r="Q1584" s="74"/>
      <c r="R1584" s="74"/>
      <c r="S1584" s="74"/>
      <c r="T1584" s="74"/>
      <c r="AI1584" s="259"/>
      <c r="AO1584" s="74"/>
    </row>
    <row r="1585" s="72" customFormat="1" customHeight="1" spans="6:41">
      <c r="F1585" s="74"/>
      <c r="G1585" s="267" t="str">
        <f t="shared" si="30"/>
        <v/>
      </c>
      <c r="H1585" s="74"/>
      <c r="I1585" s="74"/>
      <c r="J1585" s="74"/>
      <c r="K1585" s="74"/>
      <c r="L1585" s="74"/>
      <c r="P1585" s="122"/>
      <c r="Q1585" s="74"/>
      <c r="R1585" s="74"/>
      <c r="S1585" s="74"/>
      <c r="T1585" s="74"/>
      <c r="AI1585" s="259"/>
      <c r="AO1585" s="74"/>
    </row>
    <row r="1586" s="72" customFormat="1" customHeight="1" spans="6:41">
      <c r="F1586" s="74"/>
      <c r="G1586" s="267" t="str">
        <f t="shared" si="30"/>
        <v/>
      </c>
      <c r="H1586" s="74"/>
      <c r="I1586" s="74"/>
      <c r="J1586" s="74"/>
      <c r="K1586" s="74"/>
      <c r="L1586" s="74"/>
      <c r="P1586" s="122"/>
      <c r="Q1586" s="74"/>
      <c r="R1586" s="74"/>
      <c r="S1586" s="74"/>
      <c r="T1586" s="74"/>
      <c r="AI1586" s="259"/>
      <c r="AO1586" s="74"/>
    </row>
    <row r="1587" s="72" customFormat="1" customHeight="1" spans="6:41">
      <c r="F1587" s="74"/>
      <c r="G1587" s="267" t="str">
        <f t="shared" si="30"/>
        <v/>
      </c>
      <c r="H1587" s="74"/>
      <c r="I1587" s="74"/>
      <c r="J1587" s="74"/>
      <c r="K1587" s="74"/>
      <c r="L1587" s="74"/>
      <c r="P1587" s="122"/>
      <c r="Q1587" s="74"/>
      <c r="R1587" s="74"/>
      <c r="S1587" s="74"/>
      <c r="T1587" s="74"/>
      <c r="AI1587" s="259"/>
      <c r="AO1587" s="74"/>
    </row>
    <row r="1588" s="72" customFormat="1" customHeight="1" spans="6:41">
      <c r="F1588" s="74"/>
      <c r="G1588" s="267" t="str">
        <f t="shared" si="30"/>
        <v/>
      </c>
      <c r="H1588" s="74"/>
      <c r="I1588" s="74"/>
      <c r="J1588" s="74"/>
      <c r="K1588" s="74"/>
      <c r="L1588" s="74"/>
      <c r="P1588" s="122"/>
      <c r="Q1588" s="74"/>
      <c r="R1588" s="74"/>
      <c r="S1588" s="74"/>
      <c r="T1588" s="74"/>
      <c r="AI1588" s="259"/>
      <c r="AO1588" s="74"/>
    </row>
    <row r="1589" s="72" customFormat="1" customHeight="1" spans="6:41">
      <c r="F1589" s="74"/>
      <c r="G1589" s="267" t="str">
        <f t="shared" si="30"/>
        <v/>
      </c>
      <c r="H1589" s="74"/>
      <c r="I1589" s="74"/>
      <c r="J1589" s="74"/>
      <c r="K1589" s="74"/>
      <c r="L1589" s="74"/>
      <c r="P1589" s="122"/>
      <c r="Q1589" s="74"/>
      <c r="R1589" s="74"/>
      <c r="S1589" s="74"/>
      <c r="T1589" s="74"/>
      <c r="AI1589" s="259"/>
      <c r="AO1589" s="74"/>
    </row>
    <row r="1590" s="72" customFormat="1" customHeight="1" spans="6:41">
      <c r="F1590" s="74"/>
      <c r="G1590" s="267" t="str">
        <f t="shared" si="30"/>
        <v/>
      </c>
      <c r="H1590" s="74"/>
      <c r="I1590" s="74"/>
      <c r="J1590" s="74"/>
      <c r="K1590" s="74"/>
      <c r="L1590" s="74"/>
      <c r="P1590" s="122"/>
      <c r="Q1590" s="74"/>
      <c r="R1590" s="74"/>
      <c r="S1590" s="74"/>
      <c r="T1590" s="74"/>
      <c r="AI1590" s="259"/>
      <c r="AO1590" s="74"/>
    </row>
    <row r="1591" s="72" customFormat="1" customHeight="1" spans="6:41">
      <c r="F1591" s="74"/>
      <c r="G1591" s="267" t="str">
        <f t="shared" si="30"/>
        <v/>
      </c>
      <c r="H1591" s="74"/>
      <c r="I1591" s="74"/>
      <c r="J1591" s="74"/>
      <c r="K1591" s="74"/>
      <c r="L1591" s="74"/>
      <c r="P1591" s="122"/>
      <c r="Q1591" s="74"/>
      <c r="R1591" s="74"/>
      <c r="S1591" s="74"/>
      <c r="T1591" s="74"/>
      <c r="AI1591" s="259"/>
      <c r="AO1591" s="74"/>
    </row>
    <row r="1592" s="72" customFormat="1" customHeight="1" spans="6:41">
      <c r="F1592" s="74"/>
      <c r="G1592" s="267" t="str">
        <f t="shared" si="30"/>
        <v/>
      </c>
      <c r="H1592" s="74"/>
      <c r="I1592" s="74"/>
      <c r="J1592" s="74"/>
      <c r="K1592" s="74"/>
      <c r="L1592" s="74"/>
      <c r="P1592" s="122"/>
      <c r="Q1592" s="74"/>
      <c r="R1592" s="74"/>
      <c r="S1592" s="74"/>
      <c r="T1592" s="74"/>
      <c r="AI1592" s="259"/>
      <c r="AO1592" s="74"/>
    </row>
    <row r="1593" s="72" customFormat="1" customHeight="1" spans="6:41">
      <c r="F1593" s="74"/>
      <c r="G1593" s="267" t="str">
        <f t="shared" si="30"/>
        <v/>
      </c>
      <c r="H1593" s="74"/>
      <c r="I1593" s="74"/>
      <c r="J1593" s="74"/>
      <c r="K1593" s="74"/>
      <c r="L1593" s="74"/>
      <c r="P1593" s="122"/>
      <c r="Q1593" s="74"/>
      <c r="R1593" s="74"/>
      <c r="S1593" s="74"/>
      <c r="T1593" s="74"/>
      <c r="AI1593" s="259"/>
      <c r="AO1593" s="74"/>
    </row>
    <row r="1594" s="72" customFormat="1" customHeight="1" spans="6:41">
      <c r="F1594" s="74"/>
      <c r="G1594" s="267" t="str">
        <f t="shared" si="30"/>
        <v/>
      </c>
      <c r="H1594" s="74"/>
      <c r="I1594" s="74"/>
      <c r="J1594" s="74"/>
      <c r="K1594" s="74"/>
      <c r="L1594" s="74"/>
      <c r="P1594" s="122"/>
      <c r="Q1594" s="74"/>
      <c r="R1594" s="74"/>
      <c r="S1594" s="74"/>
      <c r="T1594" s="74"/>
      <c r="AI1594" s="259"/>
      <c r="AO1594" s="74"/>
    </row>
    <row r="1595" s="72" customFormat="1" customHeight="1" spans="6:41">
      <c r="F1595" s="74"/>
      <c r="G1595" s="267" t="str">
        <f t="shared" si="30"/>
        <v/>
      </c>
      <c r="H1595" s="74"/>
      <c r="I1595" s="74"/>
      <c r="J1595" s="74"/>
      <c r="K1595" s="74"/>
      <c r="L1595" s="74"/>
      <c r="P1595" s="122"/>
      <c r="Q1595" s="74"/>
      <c r="R1595" s="74"/>
      <c r="S1595" s="74"/>
      <c r="T1595" s="74"/>
      <c r="AI1595" s="259"/>
      <c r="AO1595" s="74"/>
    </row>
    <row r="1596" s="72" customFormat="1" customHeight="1" spans="6:41">
      <c r="F1596" s="74"/>
      <c r="G1596" s="267" t="str">
        <f t="shared" si="30"/>
        <v/>
      </c>
      <c r="H1596" s="74"/>
      <c r="I1596" s="74"/>
      <c r="J1596" s="74"/>
      <c r="K1596" s="74"/>
      <c r="L1596" s="74"/>
      <c r="P1596" s="122"/>
      <c r="Q1596" s="74"/>
      <c r="R1596" s="74"/>
      <c r="S1596" s="74"/>
      <c r="T1596" s="74"/>
      <c r="AI1596" s="259"/>
      <c r="AO1596" s="74"/>
    </row>
    <row r="1597" s="72" customFormat="1" customHeight="1" spans="6:41">
      <c r="F1597" s="74"/>
      <c r="G1597" s="267" t="str">
        <f t="shared" si="30"/>
        <v/>
      </c>
      <c r="H1597" s="74"/>
      <c r="I1597" s="74"/>
      <c r="J1597" s="74"/>
      <c r="K1597" s="74"/>
      <c r="L1597" s="74"/>
      <c r="P1597" s="122"/>
      <c r="Q1597" s="74"/>
      <c r="R1597" s="74"/>
      <c r="S1597" s="74"/>
      <c r="T1597" s="74"/>
      <c r="AI1597" s="259"/>
      <c r="AO1597" s="74"/>
    </row>
    <row r="1598" s="72" customFormat="1" customHeight="1" spans="6:41">
      <c r="F1598" s="74"/>
      <c r="G1598" s="267" t="str">
        <f t="shared" si="30"/>
        <v/>
      </c>
      <c r="H1598" s="74"/>
      <c r="I1598" s="74"/>
      <c r="J1598" s="74"/>
      <c r="K1598" s="74"/>
      <c r="L1598" s="74"/>
      <c r="P1598" s="122"/>
      <c r="Q1598" s="74"/>
      <c r="R1598" s="74"/>
      <c r="S1598" s="74"/>
      <c r="T1598" s="74"/>
      <c r="AI1598" s="259"/>
      <c r="AO1598" s="74"/>
    </row>
    <row r="1599" s="72" customFormat="1" customHeight="1" spans="6:41">
      <c r="F1599" s="74"/>
      <c r="G1599" s="267" t="str">
        <f t="shared" si="30"/>
        <v/>
      </c>
      <c r="H1599" s="74"/>
      <c r="I1599" s="74"/>
      <c r="J1599" s="74"/>
      <c r="K1599" s="74"/>
      <c r="L1599" s="74"/>
      <c r="P1599" s="122"/>
      <c r="Q1599" s="74"/>
      <c r="R1599" s="74"/>
      <c r="S1599" s="74"/>
      <c r="T1599" s="74"/>
      <c r="AI1599" s="259"/>
      <c r="AO1599" s="74"/>
    </row>
    <row r="1600" s="72" customFormat="1" customHeight="1" spans="6:41">
      <c r="F1600" s="74"/>
      <c r="G1600" s="267" t="str">
        <f t="shared" si="30"/>
        <v/>
      </c>
      <c r="H1600" s="74"/>
      <c r="I1600" s="74"/>
      <c r="J1600" s="74"/>
      <c r="K1600" s="74"/>
      <c r="L1600" s="74"/>
      <c r="P1600" s="122"/>
      <c r="Q1600" s="74"/>
      <c r="R1600" s="74"/>
      <c r="S1600" s="74"/>
      <c r="T1600" s="74"/>
      <c r="AI1600" s="259"/>
      <c r="AO1600" s="74"/>
    </row>
    <row r="1601" s="72" customFormat="1" customHeight="1" spans="6:41">
      <c r="F1601" s="74"/>
      <c r="G1601" s="267" t="str">
        <f t="shared" si="30"/>
        <v/>
      </c>
      <c r="H1601" s="74"/>
      <c r="I1601" s="74"/>
      <c r="J1601" s="74"/>
      <c r="K1601" s="74"/>
      <c r="L1601" s="74"/>
      <c r="P1601" s="122"/>
      <c r="Q1601" s="74"/>
      <c r="R1601" s="74"/>
      <c r="S1601" s="74"/>
      <c r="T1601" s="74"/>
      <c r="AI1601" s="259"/>
      <c r="AO1601" s="74"/>
    </row>
    <row r="1602" s="72" customFormat="1" customHeight="1" spans="6:41">
      <c r="F1602" s="74"/>
      <c r="G1602" s="267" t="str">
        <f t="shared" ref="G1602:G1665" si="31">IF(H1602="","",IF(H1602=I1602,H1602,_xlfn.CONCAT(H1602,"-",I1602)))</f>
        <v/>
      </c>
      <c r="H1602" s="74"/>
      <c r="I1602" s="74"/>
      <c r="J1602" s="74"/>
      <c r="K1602" s="74"/>
      <c r="L1602" s="74"/>
      <c r="P1602" s="122"/>
      <c r="Q1602" s="74"/>
      <c r="R1602" s="74"/>
      <c r="S1602" s="74"/>
      <c r="T1602" s="74"/>
      <c r="AI1602" s="259"/>
      <c r="AO1602" s="74"/>
    </row>
    <row r="1603" s="72" customFormat="1" customHeight="1" spans="6:41">
      <c r="F1603" s="74"/>
      <c r="G1603" s="267" t="str">
        <f t="shared" si="31"/>
        <v/>
      </c>
      <c r="H1603" s="74"/>
      <c r="I1603" s="74"/>
      <c r="J1603" s="74"/>
      <c r="K1603" s="74"/>
      <c r="L1603" s="74"/>
      <c r="P1603" s="122"/>
      <c r="Q1603" s="74"/>
      <c r="R1603" s="74"/>
      <c r="S1603" s="74"/>
      <c r="T1603" s="74"/>
      <c r="AI1603" s="259"/>
      <c r="AO1603" s="74"/>
    </row>
    <row r="1604" s="72" customFormat="1" customHeight="1" spans="6:41">
      <c r="F1604" s="74"/>
      <c r="G1604" s="267" t="str">
        <f t="shared" si="31"/>
        <v/>
      </c>
      <c r="H1604" s="74"/>
      <c r="I1604" s="74"/>
      <c r="J1604" s="74"/>
      <c r="K1604" s="74"/>
      <c r="L1604" s="74"/>
      <c r="P1604" s="122"/>
      <c r="Q1604" s="74"/>
      <c r="R1604" s="74"/>
      <c r="S1604" s="74"/>
      <c r="T1604" s="74"/>
      <c r="AI1604" s="259"/>
      <c r="AO1604" s="74"/>
    </row>
    <row r="1605" s="72" customFormat="1" customHeight="1" spans="6:41">
      <c r="F1605" s="74"/>
      <c r="G1605" s="267" t="str">
        <f t="shared" si="31"/>
        <v/>
      </c>
      <c r="H1605" s="74"/>
      <c r="I1605" s="74"/>
      <c r="J1605" s="74"/>
      <c r="K1605" s="74"/>
      <c r="L1605" s="74"/>
      <c r="P1605" s="122"/>
      <c r="Q1605" s="74"/>
      <c r="R1605" s="74"/>
      <c r="S1605" s="74"/>
      <c r="T1605" s="74"/>
      <c r="AI1605" s="259"/>
      <c r="AO1605" s="74"/>
    </row>
    <row r="1606" s="72" customFormat="1" customHeight="1" spans="6:41">
      <c r="F1606" s="74"/>
      <c r="G1606" s="267" t="str">
        <f t="shared" si="31"/>
        <v/>
      </c>
      <c r="H1606" s="74"/>
      <c r="I1606" s="74"/>
      <c r="J1606" s="74"/>
      <c r="K1606" s="74"/>
      <c r="L1606" s="74"/>
      <c r="P1606" s="122"/>
      <c r="Q1606" s="74"/>
      <c r="R1606" s="74"/>
      <c r="S1606" s="74"/>
      <c r="T1606" s="74"/>
      <c r="AI1606" s="259"/>
      <c r="AO1606" s="74"/>
    </row>
    <row r="1607" s="72" customFormat="1" customHeight="1" spans="6:41">
      <c r="F1607" s="74"/>
      <c r="G1607" s="267" t="str">
        <f t="shared" si="31"/>
        <v/>
      </c>
      <c r="H1607" s="74"/>
      <c r="I1607" s="74"/>
      <c r="J1607" s="74"/>
      <c r="K1607" s="74"/>
      <c r="L1607" s="74"/>
      <c r="P1607" s="122"/>
      <c r="Q1607" s="74"/>
      <c r="R1607" s="74"/>
      <c r="S1607" s="74"/>
      <c r="T1607" s="74"/>
      <c r="AI1607" s="259"/>
      <c r="AO1607" s="74"/>
    </row>
    <row r="1608" s="72" customFormat="1" customHeight="1" spans="6:41">
      <c r="F1608" s="74"/>
      <c r="G1608" s="267" t="str">
        <f t="shared" si="31"/>
        <v/>
      </c>
      <c r="H1608" s="74"/>
      <c r="I1608" s="74"/>
      <c r="J1608" s="74"/>
      <c r="K1608" s="74"/>
      <c r="L1608" s="74"/>
      <c r="P1608" s="122"/>
      <c r="Q1608" s="74"/>
      <c r="R1608" s="74"/>
      <c r="S1608" s="74"/>
      <c r="T1608" s="74"/>
      <c r="AI1608" s="259"/>
      <c r="AO1608" s="74"/>
    </row>
    <row r="1609" s="72" customFormat="1" customHeight="1" spans="6:41">
      <c r="F1609" s="74"/>
      <c r="G1609" s="267" t="str">
        <f t="shared" si="31"/>
        <v/>
      </c>
      <c r="H1609" s="74"/>
      <c r="I1609" s="74"/>
      <c r="J1609" s="74"/>
      <c r="K1609" s="74"/>
      <c r="L1609" s="74"/>
      <c r="P1609" s="122"/>
      <c r="Q1609" s="74"/>
      <c r="R1609" s="74"/>
      <c r="S1609" s="74"/>
      <c r="T1609" s="74"/>
      <c r="AI1609" s="259"/>
      <c r="AO1609" s="74"/>
    </row>
    <row r="1610" s="72" customFormat="1" customHeight="1" spans="6:41">
      <c r="F1610" s="74"/>
      <c r="G1610" s="267" t="str">
        <f t="shared" si="31"/>
        <v/>
      </c>
      <c r="H1610" s="74"/>
      <c r="I1610" s="74"/>
      <c r="J1610" s="74"/>
      <c r="K1610" s="74"/>
      <c r="L1610" s="74"/>
      <c r="P1610" s="122"/>
      <c r="Q1610" s="74"/>
      <c r="R1610" s="74"/>
      <c r="S1610" s="74"/>
      <c r="T1610" s="74"/>
      <c r="AI1610" s="259"/>
      <c r="AO1610" s="74"/>
    </row>
    <row r="1611" s="72" customFormat="1" customHeight="1" spans="6:41">
      <c r="F1611" s="74"/>
      <c r="G1611" s="267" t="str">
        <f t="shared" si="31"/>
        <v/>
      </c>
      <c r="H1611" s="74"/>
      <c r="I1611" s="74"/>
      <c r="J1611" s="74"/>
      <c r="K1611" s="74"/>
      <c r="L1611" s="74"/>
      <c r="P1611" s="122"/>
      <c r="Q1611" s="74"/>
      <c r="R1611" s="74"/>
      <c r="S1611" s="74"/>
      <c r="T1611" s="74"/>
      <c r="AI1611" s="259"/>
      <c r="AO1611" s="74"/>
    </row>
    <row r="1612" s="72" customFormat="1" customHeight="1" spans="6:41">
      <c r="F1612" s="74"/>
      <c r="G1612" s="267" t="str">
        <f t="shared" si="31"/>
        <v/>
      </c>
      <c r="H1612" s="74"/>
      <c r="I1612" s="74"/>
      <c r="J1612" s="74"/>
      <c r="K1612" s="74"/>
      <c r="L1612" s="74"/>
      <c r="P1612" s="122"/>
      <c r="Q1612" s="74"/>
      <c r="R1612" s="74"/>
      <c r="S1612" s="74"/>
      <c r="T1612" s="74"/>
      <c r="AI1612" s="259"/>
      <c r="AO1612" s="74"/>
    </row>
    <row r="1613" s="72" customFormat="1" customHeight="1" spans="6:41">
      <c r="F1613" s="74"/>
      <c r="G1613" s="267" t="str">
        <f t="shared" si="31"/>
        <v/>
      </c>
      <c r="H1613" s="74"/>
      <c r="I1613" s="74"/>
      <c r="J1613" s="74"/>
      <c r="K1613" s="74"/>
      <c r="L1613" s="74"/>
      <c r="P1613" s="122"/>
      <c r="Q1613" s="74"/>
      <c r="R1613" s="74"/>
      <c r="S1613" s="74"/>
      <c r="T1613" s="74"/>
      <c r="AI1613" s="259"/>
      <c r="AO1613" s="74"/>
    </row>
    <row r="1614" s="72" customFormat="1" customHeight="1" spans="6:41">
      <c r="F1614" s="74"/>
      <c r="G1614" s="267" t="str">
        <f t="shared" si="31"/>
        <v/>
      </c>
      <c r="H1614" s="74"/>
      <c r="I1614" s="74"/>
      <c r="J1614" s="74"/>
      <c r="K1614" s="74"/>
      <c r="L1614" s="74"/>
      <c r="P1614" s="122"/>
      <c r="Q1614" s="74"/>
      <c r="R1614" s="74"/>
      <c r="S1614" s="74"/>
      <c r="T1614" s="74"/>
      <c r="AI1614" s="259"/>
      <c r="AO1614" s="74"/>
    </row>
    <row r="1615" s="72" customFormat="1" customHeight="1" spans="6:41">
      <c r="F1615" s="74"/>
      <c r="G1615" s="267" t="str">
        <f t="shared" si="31"/>
        <v/>
      </c>
      <c r="H1615" s="74"/>
      <c r="I1615" s="74"/>
      <c r="J1615" s="74"/>
      <c r="K1615" s="74"/>
      <c r="L1615" s="74"/>
      <c r="P1615" s="122"/>
      <c r="Q1615" s="74"/>
      <c r="R1615" s="74"/>
      <c r="S1615" s="74"/>
      <c r="T1615" s="74"/>
      <c r="AI1615" s="259"/>
      <c r="AO1615" s="74"/>
    </row>
    <row r="1616" s="72" customFormat="1" customHeight="1" spans="6:41">
      <c r="F1616" s="74"/>
      <c r="G1616" s="267" t="str">
        <f t="shared" si="31"/>
        <v/>
      </c>
      <c r="H1616" s="74"/>
      <c r="I1616" s="74"/>
      <c r="J1616" s="74"/>
      <c r="K1616" s="74"/>
      <c r="L1616" s="74"/>
      <c r="P1616" s="122"/>
      <c r="Q1616" s="74"/>
      <c r="R1616" s="74"/>
      <c r="S1616" s="74"/>
      <c r="T1616" s="74"/>
      <c r="AI1616" s="259"/>
      <c r="AO1616" s="74"/>
    </row>
    <row r="1617" s="72" customFormat="1" customHeight="1" spans="6:41">
      <c r="F1617" s="74"/>
      <c r="G1617" s="267" t="str">
        <f t="shared" si="31"/>
        <v/>
      </c>
      <c r="H1617" s="74"/>
      <c r="I1617" s="74"/>
      <c r="J1617" s="74"/>
      <c r="K1617" s="74"/>
      <c r="L1617" s="74"/>
      <c r="P1617" s="122"/>
      <c r="Q1617" s="74"/>
      <c r="R1617" s="74"/>
      <c r="S1617" s="74"/>
      <c r="T1617" s="74"/>
      <c r="AI1617" s="259"/>
      <c r="AO1617" s="74"/>
    </row>
    <row r="1618" s="72" customFormat="1" customHeight="1" spans="6:41">
      <c r="F1618" s="74"/>
      <c r="G1618" s="267" t="str">
        <f t="shared" si="31"/>
        <v/>
      </c>
      <c r="H1618" s="74"/>
      <c r="I1618" s="74"/>
      <c r="J1618" s="74"/>
      <c r="K1618" s="74"/>
      <c r="L1618" s="74"/>
      <c r="P1618" s="122"/>
      <c r="Q1618" s="74"/>
      <c r="R1618" s="74"/>
      <c r="S1618" s="74"/>
      <c r="T1618" s="74"/>
      <c r="AI1618" s="259"/>
      <c r="AO1618" s="74"/>
    </row>
    <row r="1619" s="72" customFormat="1" customHeight="1" spans="6:41">
      <c r="F1619" s="74"/>
      <c r="G1619" s="267" t="str">
        <f t="shared" si="31"/>
        <v/>
      </c>
      <c r="H1619" s="74"/>
      <c r="I1619" s="74"/>
      <c r="J1619" s="74"/>
      <c r="K1619" s="74"/>
      <c r="L1619" s="74"/>
      <c r="P1619" s="122"/>
      <c r="Q1619" s="74"/>
      <c r="R1619" s="74"/>
      <c r="S1619" s="74"/>
      <c r="T1619" s="74"/>
      <c r="AI1619" s="259"/>
      <c r="AO1619" s="74"/>
    </row>
    <row r="1620" s="72" customFormat="1" customHeight="1" spans="6:41">
      <c r="F1620" s="74"/>
      <c r="G1620" s="267" t="str">
        <f t="shared" si="31"/>
        <v/>
      </c>
      <c r="H1620" s="74"/>
      <c r="I1620" s="74"/>
      <c r="J1620" s="74"/>
      <c r="K1620" s="74"/>
      <c r="L1620" s="74"/>
      <c r="P1620" s="122"/>
      <c r="Q1620" s="74"/>
      <c r="R1620" s="74"/>
      <c r="S1620" s="74"/>
      <c r="T1620" s="74"/>
      <c r="AI1620" s="259"/>
      <c r="AO1620" s="74"/>
    </row>
    <row r="1621" s="72" customFormat="1" customHeight="1" spans="6:41">
      <c r="F1621" s="74"/>
      <c r="G1621" s="267" t="str">
        <f t="shared" si="31"/>
        <v/>
      </c>
      <c r="H1621" s="74"/>
      <c r="I1621" s="74"/>
      <c r="J1621" s="74"/>
      <c r="K1621" s="74"/>
      <c r="L1621" s="74"/>
      <c r="P1621" s="122"/>
      <c r="Q1621" s="74"/>
      <c r="R1621" s="74"/>
      <c r="S1621" s="74"/>
      <c r="T1621" s="74"/>
      <c r="AI1621" s="259"/>
      <c r="AO1621" s="74"/>
    </row>
    <row r="1622" s="72" customFormat="1" customHeight="1" spans="6:41">
      <c r="F1622" s="74"/>
      <c r="G1622" s="267" t="str">
        <f t="shared" si="31"/>
        <v/>
      </c>
      <c r="H1622" s="74"/>
      <c r="I1622" s="74"/>
      <c r="J1622" s="74"/>
      <c r="K1622" s="74"/>
      <c r="L1622" s="74"/>
      <c r="P1622" s="122"/>
      <c r="Q1622" s="74"/>
      <c r="R1622" s="74"/>
      <c r="S1622" s="74"/>
      <c r="T1622" s="74"/>
      <c r="AI1622" s="259"/>
      <c r="AO1622" s="74"/>
    </row>
    <row r="1623" s="72" customFormat="1" customHeight="1" spans="6:41">
      <c r="F1623" s="74"/>
      <c r="G1623" s="267" t="str">
        <f t="shared" si="31"/>
        <v/>
      </c>
      <c r="H1623" s="74"/>
      <c r="I1623" s="74"/>
      <c r="J1623" s="74"/>
      <c r="K1623" s="74"/>
      <c r="L1623" s="74"/>
      <c r="P1623" s="122"/>
      <c r="Q1623" s="74"/>
      <c r="R1623" s="74"/>
      <c r="S1623" s="74"/>
      <c r="T1623" s="74"/>
      <c r="AI1623" s="259"/>
      <c r="AO1623" s="74"/>
    </row>
    <row r="1624" s="72" customFormat="1" customHeight="1" spans="6:41">
      <c r="F1624" s="74"/>
      <c r="G1624" s="267" t="str">
        <f t="shared" si="31"/>
        <v/>
      </c>
      <c r="H1624" s="74"/>
      <c r="I1624" s="74"/>
      <c r="J1624" s="74"/>
      <c r="K1624" s="74"/>
      <c r="L1624" s="74"/>
      <c r="P1624" s="122"/>
      <c r="Q1624" s="74"/>
      <c r="R1624" s="74"/>
      <c r="S1624" s="74"/>
      <c r="T1624" s="74"/>
      <c r="AI1624" s="259"/>
      <c r="AO1624" s="74"/>
    </row>
    <row r="1625" s="72" customFormat="1" customHeight="1" spans="6:41">
      <c r="F1625" s="74"/>
      <c r="G1625" s="267" t="str">
        <f t="shared" si="31"/>
        <v/>
      </c>
      <c r="H1625" s="74"/>
      <c r="I1625" s="74"/>
      <c r="J1625" s="74"/>
      <c r="K1625" s="74"/>
      <c r="L1625" s="74"/>
      <c r="P1625" s="122"/>
      <c r="Q1625" s="74"/>
      <c r="R1625" s="74"/>
      <c r="S1625" s="74"/>
      <c r="T1625" s="74"/>
      <c r="AI1625" s="259"/>
      <c r="AO1625" s="74"/>
    </row>
    <row r="1626" s="72" customFormat="1" customHeight="1" spans="6:41">
      <c r="F1626" s="74"/>
      <c r="G1626" s="267" t="str">
        <f t="shared" si="31"/>
        <v/>
      </c>
      <c r="H1626" s="74"/>
      <c r="I1626" s="74"/>
      <c r="J1626" s="74"/>
      <c r="K1626" s="74"/>
      <c r="L1626" s="74"/>
      <c r="P1626" s="122"/>
      <c r="Q1626" s="74"/>
      <c r="R1626" s="74"/>
      <c r="S1626" s="74"/>
      <c r="T1626" s="74"/>
      <c r="AI1626" s="259"/>
      <c r="AO1626" s="74"/>
    </row>
    <row r="1627" s="72" customFormat="1" customHeight="1" spans="6:41">
      <c r="F1627" s="74"/>
      <c r="G1627" s="267" t="str">
        <f t="shared" si="31"/>
        <v/>
      </c>
      <c r="H1627" s="74"/>
      <c r="I1627" s="74"/>
      <c r="J1627" s="74"/>
      <c r="K1627" s="74"/>
      <c r="L1627" s="74"/>
      <c r="P1627" s="122"/>
      <c r="Q1627" s="74"/>
      <c r="R1627" s="74"/>
      <c r="S1627" s="74"/>
      <c r="T1627" s="74"/>
      <c r="AI1627" s="259"/>
      <c r="AO1627" s="74"/>
    </row>
    <row r="1628" s="72" customFormat="1" customHeight="1" spans="6:41">
      <c r="F1628" s="74"/>
      <c r="G1628" s="267" t="str">
        <f t="shared" si="31"/>
        <v/>
      </c>
      <c r="H1628" s="74"/>
      <c r="I1628" s="74"/>
      <c r="J1628" s="74"/>
      <c r="K1628" s="74"/>
      <c r="L1628" s="74"/>
      <c r="P1628" s="122"/>
      <c r="Q1628" s="74"/>
      <c r="R1628" s="74"/>
      <c r="S1628" s="74"/>
      <c r="T1628" s="74"/>
      <c r="AI1628" s="259"/>
      <c r="AO1628" s="74"/>
    </row>
    <row r="1629" s="72" customFormat="1" customHeight="1" spans="6:41">
      <c r="F1629" s="74"/>
      <c r="G1629" s="267" t="str">
        <f t="shared" si="31"/>
        <v/>
      </c>
      <c r="H1629" s="74"/>
      <c r="I1629" s="74"/>
      <c r="J1629" s="74"/>
      <c r="K1629" s="74"/>
      <c r="L1629" s="74"/>
      <c r="P1629" s="122"/>
      <c r="Q1629" s="74"/>
      <c r="R1629" s="74"/>
      <c r="S1629" s="74"/>
      <c r="T1629" s="74"/>
      <c r="AI1629" s="259"/>
      <c r="AO1629" s="74"/>
    </row>
    <row r="1630" s="72" customFormat="1" customHeight="1" spans="6:41">
      <c r="F1630" s="74"/>
      <c r="G1630" s="267" t="str">
        <f t="shared" si="31"/>
        <v/>
      </c>
      <c r="H1630" s="74"/>
      <c r="I1630" s="74"/>
      <c r="J1630" s="74"/>
      <c r="K1630" s="74"/>
      <c r="L1630" s="74"/>
      <c r="P1630" s="122"/>
      <c r="Q1630" s="74"/>
      <c r="R1630" s="74"/>
      <c r="S1630" s="74"/>
      <c r="T1630" s="74"/>
      <c r="AI1630" s="259"/>
      <c r="AO1630" s="74"/>
    </row>
    <row r="1631" s="72" customFormat="1" customHeight="1" spans="6:41">
      <c r="F1631" s="74"/>
      <c r="G1631" s="267" t="str">
        <f t="shared" si="31"/>
        <v/>
      </c>
      <c r="H1631" s="74"/>
      <c r="I1631" s="74"/>
      <c r="J1631" s="74"/>
      <c r="K1631" s="74"/>
      <c r="L1631" s="74"/>
      <c r="P1631" s="122"/>
      <c r="Q1631" s="74"/>
      <c r="R1631" s="74"/>
      <c r="S1631" s="74"/>
      <c r="T1631" s="74"/>
      <c r="AI1631" s="259"/>
      <c r="AO1631" s="74"/>
    </row>
    <row r="1632" s="72" customFormat="1" customHeight="1" spans="6:41">
      <c r="F1632" s="74"/>
      <c r="G1632" s="267" t="str">
        <f t="shared" si="31"/>
        <v/>
      </c>
      <c r="H1632" s="74"/>
      <c r="I1632" s="74"/>
      <c r="J1632" s="74"/>
      <c r="K1632" s="74"/>
      <c r="L1632" s="74"/>
      <c r="P1632" s="122"/>
      <c r="Q1632" s="74"/>
      <c r="R1632" s="74"/>
      <c r="S1632" s="74"/>
      <c r="T1632" s="74"/>
      <c r="AI1632" s="259"/>
      <c r="AO1632" s="74"/>
    </row>
    <row r="1633" s="72" customFormat="1" customHeight="1" spans="6:41">
      <c r="F1633" s="74"/>
      <c r="G1633" s="267" t="str">
        <f t="shared" si="31"/>
        <v/>
      </c>
      <c r="H1633" s="74"/>
      <c r="I1633" s="74"/>
      <c r="J1633" s="74"/>
      <c r="K1633" s="74"/>
      <c r="L1633" s="74"/>
      <c r="P1633" s="122"/>
      <c r="Q1633" s="74"/>
      <c r="R1633" s="74"/>
      <c r="S1633" s="74"/>
      <c r="T1633" s="74"/>
      <c r="AI1633" s="259"/>
      <c r="AO1633" s="74"/>
    </row>
    <row r="1634" s="72" customFormat="1" customHeight="1" spans="6:41">
      <c r="F1634" s="74"/>
      <c r="G1634" s="267" t="str">
        <f t="shared" si="31"/>
        <v/>
      </c>
      <c r="H1634" s="74"/>
      <c r="I1634" s="74"/>
      <c r="J1634" s="74"/>
      <c r="K1634" s="74"/>
      <c r="L1634" s="74"/>
      <c r="P1634" s="122"/>
      <c r="Q1634" s="74"/>
      <c r="R1634" s="74"/>
      <c r="S1634" s="74"/>
      <c r="T1634" s="74"/>
      <c r="AI1634" s="259"/>
      <c r="AO1634" s="74"/>
    </row>
    <row r="1635" s="72" customFormat="1" customHeight="1" spans="6:41">
      <c r="F1635" s="74"/>
      <c r="G1635" s="267" t="str">
        <f t="shared" si="31"/>
        <v/>
      </c>
      <c r="H1635" s="74"/>
      <c r="I1635" s="74"/>
      <c r="J1635" s="74"/>
      <c r="K1635" s="74"/>
      <c r="L1635" s="74"/>
      <c r="P1635" s="122"/>
      <c r="Q1635" s="74"/>
      <c r="R1635" s="74"/>
      <c r="S1635" s="74"/>
      <c r="T1635" s="74"/>
      <c r="AI1635" s="259"/>
      <c r="AO1635" s="74"/>
    </row>
    <row r="1636" s="72" customFormat="1" customHeight="1" spans="6:41">
      <c r="F1636" s="74"/>
      <c r="G1636" s="267" t="str">
        <f t="shared" si="31"/>
        <v/>
      </c>
      <c r="H1636" s="74"/>
      <c r="I1636" s="74"/>
      <c r="J1636" s="74"/>
      <c r="K1636" s="74"/>
      <c r="L1636" s="74"/>
      <c r="P1636" s="122"/>
      <c r="Q1636" s="74"/>
      <c r="R1636" s="74"/>
      <c r="S1636" s="74"/>
      <c r="T1636" s="74"/>
      <c r="AI1636" s="259"/>
      <c r="AO1636" s="74"/>
    </row>
    <row r="1637" s="72" customFormat="1" customHeight="1" spans="6:41">
      <c r="F1637" s="74"/>
      <c r="G1637" s="267" t="str">
        <f t="shared" si="31"/>
        <v/>
      </c>
      <c r="H1637" s="74"/>
      <c r="I1637" s="74"/>
      <c r="J1637" s="74"/>
      <c r="K1637" s="74"/>
      <c r="L1637" s="74"/>
      <c r="P1637" s="122"/>
      <c r="Q1637" s="74"/>
      <c r="R1637" s="74"/>
      <c r="S1637" s="74"/>
      <c r="T1637" s="74"/>
      <c r="AI1637" s="259"/>
      <c r="AO1637" s="74"/>
    </row>
    <row r="1638" s="72" customFormat="1" customHeight="1" spans="6:41">
      <c r="F1638" s="74"/>
      <c r="G1638" s="267" t="str">
        <f t="shared" si="31"/>
        <v/>
      </c>
      <c r="H1638" s="74"/>
      <c r="I1638" s="74"/>
      <c r="J1638" s="74"/>
      <c r="K1638" s="74"/>
      <c r="L1638" s="74"/>
      <c r="P1638" s="122"/>
      <c r="Q1638" s="74"/>
      <c r="R1638" s="74"/>
      <c r="S1638" s="74"/>
      <c r="T1638" s="74"/>
      <c r="AI1638" s="259"/>
      <c r="AO1638" s="74"/>
    </row>
    <row r="1639" s="72" customFormat="1" customHeight="1" spans="6:41">
      <c r="F1639" s="74"/>
      <c r="G1639" s="267" t="str">
        <f t="shared" si="31"/>
        <v/>
      </c>
      <c r="H1639" s="74"/>
      <c r="I1639" s="74"/>
      <c r="J1639" s="74"/>
      <c r="K1639" s="74"/>
      <c r="L1639" s="74"/>
      <c r="P1639" s="122"/>
      <c r="Q1639" s="74"/>
      <c r="R1639" s="74"/>
      <c r="S1639" s="74"/>
      <c r="T1639" s="74"/>
      <c r="AI1639" s="259"/>
      <c r="AO1639" s="74"/>
    </row>
    <row r="1640" s="72" customFormat="1" customHeight="1" spans="6:41">
      <c r="F1640" s="74"/>
      <c r="G1640" s="267" t="str">
        <f t="shared" si="31"/>
        <v/>
      </c>
      <c r="H1640" s="74"/>
      <c r="I1640" s="74"/>
      <c r="J1640" s="74"/>
      <c r="K1640" s="74"/>
      <c r="L1640" s="74"/>
      <c r="P1640" s="122"/>
      <c r="Q1640" s="74"/>
      <c r="R1640" s="74"/>
      <c r="S1640" s="74"/>
      <c r="T1640" s="74"/>
      <c r="AI1640" s="259"/>
      <c r="AO1640" s="74"/>
    </row>
    <row r="1641" s="72" customFormat="1" customHeight="1" spans="6:41">
      <c r="F1641" s="74"/>
      <c r="G1641" s="267" t="str">
        <f t="shared" si="31"/>
        <v/>
      </c>
      <c r="H1641" s="74"/>
      <c r="I1641" s="74"/>
      <c r="J1641" s="74"/>
      <c r="K1641" s="74"/>
      <c r="L1641" s="74"/>
      <c r="P1641" s="122"/>
      <c r="Q1641" s="74"/>
      <c r="R1641" s="74"/>
      <c r="S1641" s="74"/>
      <c r="T1641" s="74"/>
      <c r="AI1641" s="259"/>
      <c r="AO1641" s="74"/>
    </row>
    <row r="1642" s="72" customFormat="1" customHeight="1" spans="6:41">
      <c r="F1642" s="74"/>
      <c r="G1642" s="267" t="str">
        <f t="shared" si="31"/>
        <v/>
      </c>
      <c r="H1642" s="74"/>
      <c r="I1642" s="74"/>
      <c r="J1642" s="74"/>
      <c r="K1642" s="74"/>
      <c r="L1642" s="74"/>
      <c r="P1642" s="122"/>
      <c r="Q1642" s="74"/>
      <c r="R1642" s="74"/>
      <c r="S1642" s="74"/>
      <c r="T1642" s="74"/>
      <c r="AI1642" s="259"/>
      <c r="AO1642" s="74"/>
    </row>
    <row r="1643" s="72" customFormat="1" customHeight="1" spans="6:41">
      <c r="F1643" s="74"/>
      <c r="G1643" s="267" t="str">
        <f t="shared" si="31"/>
        <v/>
      </c>
      <c r="H1643" s="74"/>
      <c r="I1643" s="74"/>
      <c r="J1643" s="74"/>
      <c r="K1643" s="74"/>
      <c r="L1643" s="74"/>
      <c r="P1643" s="122"/>
      <c r="Q1643" s="74"/>
      <c r="R1643" s="74"/>
      <c r="S1643" s="74"/>
      <c r="T1643" s="74"/>
      <c r="AI1643" s="259"/>
      <c r="AO1643" s="74"/>
    </row>
    <row r="1644" s="72" customFormat="1" customHeight="1" spans="6:41">
      <c r="F1644" s="74"/>
      <c r="G1644" s="267" t="str">
        <f t="shared" si="31"/>
        <v/>
      </c>
      <c r="H1644" s="74"/>
      <c r="I1644" s="74"/>
      <c r="J1644" s="74"/>
      <c r="K1644" s="74"/>
      <c r="L1644" s="74"/>
      <c r="P1644" s="122"/>
      <c r="Q1644" s="74"/>
      <c r="R1644" s="74"/>
      <c r="S1644" s="74"/>
      <c r="T1644" s="74"/>
      <c r="AI1644" s="259"/>
      <c r="AO1644" s="74"/>
    </row>
    <row r="1645" s="72" customFormat="1" customHeight="1" spans="6:41">
      <c r="F1645" s="74"/>
      <c r="G1645" s="267" t="str">
        <f t="shared" si="31"/>
        <v/>
      </c>
      <c r="H1645" s="74"/>
      <c r="I1645" s="74"/>
      <c r="J1645" s="74"/>
      <c r="K1645" s="74"/>
      <c r="L1645" s="74"/>
      <c r="P1645" s="122"/>
      <c r="Q1645" s="74"/>
      <c r="R1645" s="74"/>
      <c r="S1645" s="74"/>
      <c r="T1645" s="74"/>
      <c r="AI1645" s="259"/>
      <c r="AO1645" s="74"/>
    </row>
    <row r="1646" s="72" customFormat="1" customHeight="1" spans="6:41">
      <c r="F1646" s="74"/>
      <c r="G1646" s="267" t="str">
        <f t="shared" si="31"/>
        <v/>
      </c>
      <c r="H1646" s="74"/>
      <c r="I1646" s="74"/>
      <c r="J1646" s="74"/>
      <c r="K1646" s="74"/>
      <c r="L1646" s="74"/>
      <c r="P1646" s="122"/>
      <c r="Q1646" s="74"/>
      <c r="R1646" s="74"/>
      <c r="S1646" s="74"/>
      <c r="T1646" s="74"/>
      <c r="AI1646" s="259"/>
      <c r="AO1646" s="74"/>
    </row>
    <row r="1647" s="72" customFormat="1" customHeight="1" spans="6:41">
      <c r="F1647" s="74"/>
      <c r="G1647" s="267" t="str">
        <f t="shared" si="31"/>
        <v/>
      </c>
      <c r="H1647" s="74"/>
      <c r="I1647" s="74"/>
      <c r="J1647" s="74"/>
      <c r="K1647" s="74"/>
      <c r="L1647" s="74"/>
      <c r="P1647" s="122"/>
      <c r="Q1647" s="74"/>
      <c r="R1647" s="74"/>
      <c r="S1647" s="74"/>
      <c r="T1647" s="74"/>
      <c r="AI1647" s="259"/>
      <c r="AO1647" s="74"/>
    </row>
    <row r="1648" s="72" customFormat="1" customHeight="1" spans="6:41">
      <c r="F1648" s="74"/>
      <c r="G1648" s="267" t="str">
        <f t="shared" si="31"/>
        <v/>
      </c>
      <c r="H1648" s="74"/>
      <c r="I1648" s="74"/>
      <c r="J1648" s="74"/>
      <c r="K1648" s="74"/>
      <c r="L1648" s="74"/>
      <c r="P1648" s="122"/>
      <c r="Q1648" s="74"/>
      <c r="R1648" s="74"/>
      <c r="S1648" s="74"/>
      <c r="T1648" s="74"/>
      <c r="AI1648" s="259"/>
      <c r="AO1648" s="74"/>
    </row>
    <row r="1649" s="72" customFormat="1" customHeight="1" spans="6:41">
      <c r="F1649" s="74"/>
      <c r="G1649" s="267" t="str">
        <f t="shared" si="31"/>
        <v/>
      </c>
      <c r="H1649" s="74"/>
      <c r="I1649" s="74"/>
      <c r="J1649" s="74"/>
      <c r="K1649" s="74"/>
      <c r="L1649" s="74"/>
      <c r="P1649" s="122"/>
      <c r="Q1649" s="74"/>
      <c r="R1649" s="74"/>
      <c r="S1649" s="74"/>
      <c r="T1649" s="74"/>
      <c r="AI1649" s="259"/>
      <c r="AO1649" s="74"/>
    </row>
    <row r="1650" s="72" customFormat="1" customHeight="1" spans="6:41">
      <c r="F1650" s="74"/>
      <c r="G1650" s="267" t="str">
        <f t="shared" si="31"/>
        <v/>
      </c>
      <c r="H1650" s="74"/>
      <c r="I1650" s="74"/>
      <c r="J1650" s="74"/>
      <c r="K1650" s="74"/>
      <c r="L1650" s="74"/>
      <c r="P1650" s="122"/>
      <c r="Q1650" s="74"/>
      <c r="R1650" s="74"/>
      <c r="S1650" s="74"/>
      <c r="T1650" s="74"/>
      <c r="AI1650" s="259"/>
      <c r="AO1650" s="74"/>
    </row>
    <row r="1651" s="72" customFormat="1" customHeight="1" spans="6:41">
      <c r="F1651" s="74"/>
      <c r="G1651" s="267" t="str">
        <f t="shared" si="31"/>
        <v/>
      </c>
      <c r="H1651" s="74"/>
      <c r="I1651" s="74"/>
      <c r="J1651" s="74"/>
      <c r="K1651" s="74"/>
      <c r="L1651" s="74"/>
      <c r="P1651" s="122"/>
      <c r="Q1651" s="74"/>
      <c r="R1651" s="74"/>
      <c r="S1651" s="74"/>
      <c r="T1651" s="74"/>
      <c r="AI1651" s="259"/>
      <c r="AO1651" s="74"/>
    </row>
    <row r="1652" s="72" customFormat="1" customHeight="1" spans="6:41">
      <c r="F1652" s="74"/>
      <c r="G1652" s="267" t="str">
        <f t="shared" si="31"/>
        <v/>
      </c>
      <c r="H1652" s="74"/>
      <c r="I1652" s="74"/>
      <c r="J1652" s="74"/>
      <c r="K1652" s="74"/>
      <c r="L1652" s="74"/>
      <c r="P1652" s="122"/>
      <c r="Q1652" s="74"/>
      <c r="R1652" s="74"/>
      <c r="S1652" s="74"/>
      <c r="T1652" s="74"/>
      <c r="AI1652" s="259"/>
      <c r="AO1652" s="74"/>
    </row>
    <row r="1653" s="72" customFormat="1" customHeight="1" spans="6:41">
      <c r="F1653" s="74"/>
      <c r="G1653" s="267" t="str">
        <f t="shared" si="31"/>
        <v/>
      </c>
      <c r="H1653" s="74"/>
      <c r="I1653" s="74"/>
      <c r="J1653" s="74"/>
      <c r="K1653" s="74"/>
      <c r="L1653" s="74"/>
      <c r="P1653" s="122"/>
      <c r="Q1653" s="74"/>
      <c r="R1653" s="74"/>
      <c r="S1653" s="74"/>
      <c r="T1653" s="74"/>
      <c r="AI1653" s="259"/>
      <c r="AO1653" s="74"/>
    </row>
    <row r="1654" s="72" customFormat="1" customHeight="1" spans="6:41">
      <c r="F1654" s="74"/>
      <c r="G1654" s="267" t="str">
        <f t="shared" si="31"/>
        <v/>
      </c>
      <c r="H1654" s="74"/>
      <c r="I1654" s="74"/>
      <c r="J1654" s="74"/>
      <c r="K1654" s="74"/>
      <c r="L1654" s="74"/>
      <c r="P1654" s="122"/>
      <c r="Q1654" s="74"/>
      <c r="R1654" s="74"/>
      <c r="S1654" s="74"/>
      <c r="T1654" s="74"/>
      <c r="AI1654" s="259"/>
      <c r="AO1654" s="74"/>
    </row>
    <row r="1655" s="72" customFormat="1" customHeight="1" spans="6:41">
      <c r="F1655" s="74"/>
      <c r="G1655" s="267" t="str">
        <f t="shared" si="31"/>
        <v/>
      </c>
      <c r="H1655" s="74"/>
      <c r="I1655" s="74"/>
      <c r="J1655" s="74"/>
      <c r="K1655" s="74"/>
      <c r="L1655" s="74"/>
      <c r="P1655" s="122"/>
      <c r="Q1655" s="74"/>
      <c r="R1655" s="74"/>
      <c r="S1655" s="74"/>
      <c r="T1655" s="74"/>
      <c r="AI1655" s="259"/>
      <c r="AO1655" s="74"/>
    </row>
    <row r="1656" s="72" customFormat="1" customHeight="1" spans="6:41">
      <c r="F1656" s="74"/>
      <c r="G1656" s="267" t="str">
        <f t="shared" si="31"/>
        <v/>
      </c>
      <c r="H1656" s="74"/>
      <c r="I1656" s="74"/>
      <c r="J1656" s="74"/>
      <c r="K1656" s="74"/>
      <c r="L1656" s="74"/>
      <c r="P1656" s="122"/>
      <c r="Q1656" s="74"/>
      <c r="R1656" s="74"/>
      <c r="S1656" s="74"/>
      <c r="T1656" s="74"/>
      <c r="AI1656" s="259"/>
      <c r="AO1656" s="74"/>
    </row>
    <row r="1657" s="72" customFormat="1" customHeight="1" spans="6:41">
      <c r="F1657" s="74"/>
      <c r="G1657" s="267" t="str">
        <f t="shared" si="31"/>
        <v/>
      </c>
      <c r="H1657" s="74"/>
      <c r="I1657" s="74"/>
      <c r="J1657" s="74"/>
      <c r="K1657" s="74"/>
      <c r="L1657" s="74"/>
      <c r="P1657" s="122"/>
      <c r="Q1657" s="74"/>
      <c r="R1657" s="74"/>
      <c r="S1657" s="74"/>
      <c r="T1657" s="74"/>
      <c r="AI1657" s="259"/>
      <c r="AO1657" s="74"/>
    </row>
    <row r="1658" s="72" customFormat="1" customHeight="1" spans="6:41">
      <c r="F1658" s="74"/>
      <c r="G1658" s="267" t="str">
        <f t="shared" si="31"/>
        <v/>
      </c>
      <c r="H1658" s="74"/>
      <c r="I1658" s="74"/>
      <c r="J1658" s="74"/>
      <c r="K1658" s="74"/>
      <c r="L1658" s="74"/>
      <c r="P1658" s="122"/>
      <c r="Q1658" s="74"/>
      <c r="R1658" s="74"/>
      <c r="S1658" s="74"/>
      <c r="T1658" s="74"/>
      <c r="AI1658" s="259"/>
      <c r="AO1658" s="74"/>
    </row>
    <row r="1659" s="72" customFormat="1" customHeight="1" spans="6:41">
      <c r="F1659" s="74"/>
      <c r="G1659" s="267" t="str">
        <f t="shared" si="31"/>
        <v/>
      </c>
      <c r="H1659" s="74"/>
      <c r="I1659" s="74"/>
      <c r="J1659" s="74"/>
      <c r="K1659" s="74"/>
      <c r="L1659" s="74"/>
      <c r="P1659" s="122"/>
      <c r="Q1659" s="74"/>
      <c r="R1659" s="74"/>
      <c r="S1659" s="74"/>
      <c r="T1659" s="74"/>
      <c r="AI1659" s="259"/>
      <c r="AO1659" s="74"/>
    </row>
    <row r="1660" s="72" customFormat="1" customHeight="1" spans="6:41">
      <c r="F1660" s="74"/>
      <c r="G1660" s="267" t="str">
        <f t="shared" si="31"/>
        <v/>
      </c>
      <c r="H1660" s="74"/>
      <c r="I1660" s="74"/>
      <c r="J1660" s="74"/>
      <c r="K1660" s="74"/>
      <c r="L1660" s="74"/>
      <c r="P1660" s="122"/>
      <c r="Q1660" s="74"/>
      <c r="R1660" s="74"/>
      <c r="S1660" s="74"/>
      <c r="T1660" s="74"/>
      <c r="AI1660" s="259"/>
      <c r="AO1660" s="74"/>
    </row>
    <row r="1661" s="72" customFormat="1" customHeight="1" spans="6:41">
      <c r="F1661" s="74"/>
      <c r="G1661" s="267" t="str">
        <f t="shared" si="31"/>
        <v/>
      </c>
      <c r="H1661" s="74"/>
      <c r="I1661" s="74"/>
      <c r="J1661" s="74"/>
      <c r="K1661" s="74"/>
      <c r="L1661" s="74"/>
      <c r="P1661" s="122"/>
      <c r="Q1661" s="74"/>
      <c r="R1661" s="74"/>
      <c r="S1661" s="74"/>
      <c r="T1661" s="74"/>
      <c r="AI1661" s="259"/>
      <c r="AO1661" s="74"/>
    </row>
    <row r="1662" s="72" customFormat="1" customHeight="1" spans="6:41">
      <c r="F1662" s="74"/>
      <c r="G1662" s="267" t="str">
        <f t="shared" si="31"/>
        <v/>
      </c>
      <c r="H1662" s="74"/>
      <c r="I1662" s="74"/>
      <c r="J1662" s="74"/>
      <c r="K1662" s="74"/>
      <c r="L1662" s="74"/>
      <c r="P1662" s="122"/>
      <c r="Q1662" s="74"/>
      <c r="R1662" s="74"/>
      <c r="S1662" s="74"/>
      <c r="T1662" s="74"/>
      <c r="AI1662" s="259"/>
      <c r="AO1662" s="74"/>
    </row>
    <row r="1663" s="72" customFormat="1" customHeight="1" spans="6:41">
      <c r="F1663" s="74"/>
      <c r="G1663" s="267" t="str">
        <f t="shared" si="31"/>
        <v/>
      </c>
      <c r="H1663" s="74"/>
      <c r="I1663" s="74"/>
      <c r="J1663" s="74"/>
      <c r="K1663" s="74"/>
      <c r="L1663" s="74"/>
      <c r="P1663" s="122"/>
      <c r="Q1663" s="74"/>
      <c r="R1663" s="74"/>
      <c r="S1663" s="74"/>
      <c r="T1663" s="74"/>
      <c r="AI1663" s="259"/>
      <c r="AO1663" s="74"/>
    </row>
    <row r="1664" s="72" customFormat="1" customHeight="1" spans="6:41">
      <c r="F1664" s="74"/>
      <c r="G1664" s="267" t="str">
        <f t="shared" si="31"/>
        <v/>
      </c>
      <c r="H1664" s="74"/>
      <c r="I1664" s="74"/>
      <c r="J1664" s="74"/>
      <c r="K1664" s="74"/>
      <c r="L1664" s="74"/>
      <c r="P1664" s="122"/>
      <c r="Q1664" s="74"/>
      <c r="R1664" s="74"/>
      <c r="S1664" s="74"/>
      <c r="T1664" s="74"/>
      <c r="AI1664" s="259"/>
      <c r="AO1664" s="74"/>
    </row>
    <row r="1665" s="72" customFormat="1" customHeight="1" spans="6:41">
      <c r="F1665" s="74"/>
      <c r="G1665" s="267" t="str">
        <f t="shared" si="31"/>
        <v/>
      </c>
      <c r="H1665" s="74"/>
      <c r="I1665" s="74"/>
      <c r="J1665" s="74"/>
      <c r="K1665" s="74"/>
      <c r="L1665" s="74"/>
      <c r="P1665" s="122"/>
      <c r="Q1665" s="74"/>
      <c r="R1665" s="74"/>
      <c r="S1665" s="74"/>
      <c r="T1665" s="74"/>
      <c r="AI1665" s="259"/>
      <c r="AO1665" s="74"/>
    </row>
    <row r="1666" s="72" customFormat="1" customHeight="1" spans="6:41">
      <c r="F1666" s="74"/>
      <c r="G1666" s="267" t="str">
        <f t="shared" ref="G1666:G1729" si="32">IF(H1666="","",IF(H1666=I1666,H1666,_xlfn.CONCAT(H1666,"-",I1666)))</f>
        <v/>
      </c>
      <c r="H1666" s="74"/>
      <c r="I1666" s="74"/>
      <c r="J1666" s="74"/>
      <c r="K1666" s="74"/>
      <c r="L1666" s="74"/>
      <c r="P1666" s="122"/>
      <c r="Q1666" s="74"/>
      <c r="R1666" s="74"/>
      <c r="S1666" s="74"/>
      <c r="T1666" s="74"/>
      <c r="AI1666" s="259"/>
      <c r="AO1666" s="74"/>
    </row>
    <row r="1667" s="72" customFormat="1" customHeight="1" spans="6:41">
      <c r="F1667" s="74"/>
      <c r="G1667" s="267" t="str">
        <f t="shared" si="32"/>
        <v/>
      </c>
      <c r="H1667" s="74"/>
      <c r="I1667" s="74"/>
      <c r="J1667" s="74"/>
      <c r="K1667" s="74"/>
      <c r="L1667" s="74"/>
      <c r="P1667" s="122"/>
      <c r="Q1667" s="74"/>
      <c r="R1667" s="74"/>
      <c r="S1667" s="74"/>
      <c r="T1667" s="74"/>
      <c r="AI1667" s="259"/>
      <c r="AO1667" s="74"/>
    </row>
    <row r="1668" s="72" customFormat="1" customHeight="1" spans="6:41">
      <c r="F1668" s="74"/>
      <c r="G1668" s="267" t="str">
        <f t="shared" si="32"/>
        <v/>
      </c>
      <c r="H1668" s="74"/>
      <c r="I1668" s="74"/>
      <c r="J1668" s="74"/>
      <c r="K1668" s="74"/>
      <c r="L1668" s="74"/>
      <c r="P1668" s="122"/>
      <c r="Q1668" s="74"/>
      <c r="R1668" s="74"/>
      <c r="S1668" s="74"/>
      <c r="T1668" s="74"/>
      <c r="AI1668" s="259"/>
      <c r="AO1668" s="74"/>
    </row>
    <row r="1669" s="72" customFormat="1" customHeight="1" spans="6:41">
      <c r="F1669" s="74"/>
      <c r="G1669" s="267" t="str">
        <f t="shared" si="32"/>
        <v/>
      </c>
      <c r="H1669" s="74"/>
      <c r="I1669" s="74"/>
      <c r="J1669" s="74"/>
      <c r="K1669" s="74"/>
      <c r="L1669" s="74"/>
      <c r="P1669" s="122"/>
      <c r="Q1669" s="74"/>
      <c r="R1669" s="74"/>
      <c r="S1669" s="74"/>
      <c r="T1669" s="74"/>
      <c r="AI1669" s="259"/>
      <c r="AO1669" s="74"/>
    </row>
    <row r="1670" s="72" customFormat="1" customHeight="1" spans="6:41">
      <c r="F1670" s="74"/>
      <c r="G1670" s="267" t="str">
        <f t="shared" si="32"/>
        <v/>
      </c>
      <c r="H1670" s="74"/>
      <c r="I1670" s="74"/>
      <c r="J1670" s="74"/>
      <c r="K1670" s="74"/>
      <c r="L1670" s="74"/>
      <c r="P1670" s="122"/>
      <c r="Q1670" s="74"/>
      <c r="R1670" s="74"/>
      <c r="S1670" s="74"/>
      <c r="T1670" s="74"/>
      <c r="AI1670" s="259"/>
      <c r="AO1670" s="74"/>
    </row>
    <row r="1671" s="72" customFormat="1" customHeight="1" spans="6:41">
      <c r="F1671" s="74"/>
      <c r="G1671" s="267" t="str">
        <f t="shared" si="32"/>
        <v/>
      </c>
      <c r="H1671" s="74"/>
      <c r="I1671" s="74"/>
      <c r="J1671" s="74"/>
      <c r="K1671" s="74"/>
      <c r="L1671" s="74"/>
      <c r="P1671" s="122"/>
      <c r="Q1671" s="74"/>
      <c r="R1671" s="74"/>
      <c r="S1671" s="74"/>
      <c r="T1671" s="74"/>
      <c r="AI1671" s="259"/>
      <c r="AO1671" s="74"/>
    </row>
    <row r="1672" s="72" customFormat="1" customHeight="1" spans="6:41">
      <c r="F1672" s="74"/>
      <c r="G1672" s="267" t="str">
        <f t="shared" si="32"/>
        <v/>
      </c>
      <c r="H1672" s="74"/>
      <c r="I1672" s="74"/>
      <c r="J1672" s="74"/>
      <c r="K1672" s="74"/>
      <c r="L1672" s="74"/>
      <c r="P1672" s="122"/>
      <c r="Q1672" s="74"/>
      <c r="R1672" s="74"/>
      <c r="S1672" s="74"/>
      <c r="T1672" s="74"/>
      <c r="AI1672" s="259"/>
      <c r="AO1672" s="74"/>
    </row>
    <row r="1673" s="72" customFormat="1" customHeight="1" spans="6:41">
      <c r="F1673" s="74"/>
      <c r="G1673" s="267" t="str">
        <f t="shared" si="32"/>
        <v/>
      </c>
      <c r="H1673" s="74"/>
      <c r="I1673" s="74"/>
      <c r="J1673" s="74"/>
      <c r="K1673" s="74"/>
      <c r="L1673" s="74"/>
      <c r="P1673" s="122"/>
      <c r="Q1673" s="74"/>
      <c r="R1673" s="74"/>
      <c r="S1673" s="74"/>
      <c r="T1673" s="74"/>
      <c r="AI1673" s="259"/>
      <c r="AO1673" s="74"/>
    </row>
    <row r="1674" s="72" customFormat="1" customHeight="1" spans="6:41">
      <c r="F1674" s="74"/>
      <c r="G1674" s="267" t="str">
        <f t="shared" si="32"/>
        <v/>
      </c>
      <c r="H1674" s="74"/>
      <c r="I1674" s="74"/>
      <c r="J1674" s="74"/>
      <c r="K1674" s="74"/>
      <c r="L1674" s="74"/>
      <c r="P1674" s="122"/>
      <c r="Q1674" s="74"/>
      <c r="R1674" s="74"/>
      <c r="S1674" s="74"/>
      <c r="T1674" s="74"/>
      <c r="AI1674" s="259"/>
      <c r="AO1674" s="74"/>
    </row>
    <row r="1675" s="72" customFormat="1" customHeight="1" spans="6:41">
      <c r="F1675" s="74"/>
      <c r="G1675" s="267" t="str">
        <f t="shared" si="32"/>
        <v/>
      </c>
      <c r="H1675" s="74"/>
      <c r="I1675" s="74"/>
      <c r="J1675" s="74"/>
      <c r="K1675" s="74"/>
      <c r="L1675" s="74"/>
      <c r="P1675" s="122"/>
      <c r="Q1675" s="74"/>
      <c r="R1675" s="74"/>
      <c r="S1675" s="74"/>
      <c r="T1675" s="74"/>
      <c r="AI1675" s="259"/>
      <c r="AO1675" s="74"/>
    </row>
    <row r="1676" s="72" customFormat="1" customHeight="1" spans="6:41">
      <c r="F1676" s="74"/>
      <c r="G1676" s="267" t="str">
        <f t="shared" si="32"/>
        <v/>
      </c>
      <c r="H1676" s="74"/>
      <c r="I1676" s="74"/>
      <c r="J1676" s="74"/>
      <c r="K1676" s="74"/>
      <c r="L1676" s="74"/>
      <c r="P1676" s="122"/>
      <c r="Q1676" s="74"/>
      <c r="R1676" s="74"/>
      <c r="S1676" s="74"/>
      <c r="T1676" s="74"/>
      <c r="AI1676" s="259"/>
      <c r="AO1676" s="74"/>
    </row>
    <row r="1677" s="72" customFormat="1" customHeight="1" spans="6:41">
      <c r="F1677" s="74"/>
      <c r="G1677" s="267" t="str">
        <f t="shared" si="32"/>
        <v/>
      </c>
      <c r="H1677" s="74"/>
      <c r="I1677" s="74"/>
      <c r="J1677" s="74"/>
      <c r="K1677" s="74"/>
      <c r="L1677" s="74"/>
      <c r="P1677" s="122"/>
      <c r="Q1677" s="74"/>
      <c r="R1677" s="74"/>
      <c r="S1677" s="74"/>
      <c r="T1677" s="74"/>
      <c r="AI1677" s="259"/>
      <c r="AO1677" s="74"/>
    </row>
    <row r="1678" s="72" customFormat="1" customHeight="1" spans="6:41">
      <c r="F1678" s="74"/>
      <c r="G1678" s="267" t="str">
        <f t="shared" si="32"/>
        <v/>
      </c>
      <c r="H1678" s="74"/>
      <c r="I1678" s="74"/>
      <c r="J1678" s="74"/>
      <c r="K1678" s="74"/>
      <c r="L1678" s="74"/>
      <c r="P1678" s="122"/>
      <c r="Q1678" s="74"/>
      <c r="R1678" s="74"/>
      <c r="S1678" s="74"/>
      <c r="T1678" s="74"/>
      <c r="AI1678" s="259"/>
      <c r="AO1678" s="74"/>
    </row>
    <row r="1679" s="72" customFormat="1" customHeight="1" spans="6:41">
      <c r="F1679" s="74"/>
      <c r="G1679" s="267" t="str">
        <f t="shared" si="32"/>
        <v/>
      </c>
      <c r="H1679" s="74"/>
      <c r="I1679" s="74"/>
      <c r="J1679" s="74"/>
      <c r="K1679" s="74"/>
      <c r="L1679" s="74"/>
      <c r="P1679" s="122"/>
      <c r="Q1679" s="74"/>
      <c r="R1679" s="74"/>
      <c r="S1679" s="74"/>
      <c r="T1679" s="74"/>
      <c r="AI1679" s="259"/>
      <c r="AO1679" s="74"/>
    </row>
    <row r="1680" s="72" customFormat="1" customHeight="1" spans="6:41">
      <c r="F1680" s="74"/>
      <c r="G1680" s="267" t="str">
        <f t="shared" si="32"/>
        <v/>
      </c>
      <c r="H1680" s="74"/>
      <c r="I1680" s="74"/>
      <c r="J1680" s="74"/>
      <c r="K1680" s="74"/>
      <c r="L1680" s="74"/>
      <c r="P1680" s="122"/>
      <c r="Q1680" s="74"/>
      <c r="R1680" s="74"/>
      <c r="S1680" s="74"/>
      <c r="T1680" s="74"/>
      <c r="AI1680" s="259"/>
      <c r="AO1680" s="74"/>
    </row>
    <row r="1681" s="72" customFormat="1" customHeight="1" spans="6:41">
      <c r="F1681" s="74"/>
      <c r="G1681" s="267" t="str">
        <f t="shared" si="32"/>
        <v/>
      </c>
      <c r="H1681" s="74"/>
      <c r="I1681" s="74"/>
      <c r="J1681" s="74"/>
      <c r="K1681" s="74"/>
      <c r="L1681" s="74"/>
      <c r="P1681" s="122"/>
      <c r="Q1681" s="74"/>
      <c r="R1681" s="74"/>
      <c r="S1681" s="74"/>
      <c r="T1681" s="74"/>
      <c r="AI1681" s="259"/>
      <c r="AO1681" s="74"/>
    </row>
    <row r="1682" s="72" customFormat="1" customHeight="1" spans="6:41">
      <c r="F1682" s="74"/>
      <c r="G1682" s="267" t="str">
        <f t="shared" si="32"/>
        <v/>
      </c>
      <c r="H1682" s="74"/>
      <c r="I1682" s="74"/>
      <c r="J1682" s="74"/>
      <c r="K1682" s="74"/>
      <c r="L1682" s="74"/>
      <c r="P1682" s="122"/>
      <c r="Q1682" s="74"/>
      <c r="R1682" s="74"/>
      <c r="S1682" s="74"/>
      <c r="T1682" s="74"/>
      <c r="AI1682" s="259"/>
      <c r="AO1682" s="74"/>
    </row>
    <row r="1683" s="72" customFormat="1" customHeight="1" spans="6:41">
      <c r="F1683" s="74"/>
      <c r="G1683" s="267" t="str">
        <f t="shared" si="32"/>
        <v/>
      </c>
      <c r="H1683" s="74"/>
      <c r="I1683" s="74"/>
      <c r="J1683" s="74"/>
      <c r="K1683" s="74"/>
      <c r="L1683" s="74"/>
      <c r="P1683" s="122"/>
      <c r="Q1683" s="74"/>
      <c r="R1683" s="74"/>
      <c r="S1683" s="74"/>
      <c r="T1683" s="74"/>
      <c r="AI1683" s="259"/>
      <c r="AO1683" s="74"/>
    </row>
    <row r="1684" s="72" customFormat="1" customHeight="1" spans="6:41">
      <c r="F1684" s="74"/>
      <c r="G1684" s="267" t="str">
        <f t="shared" si="32"/>
        <v/>
      </c>
      <c r="H1684" s="74"/>
      <c r="I1684" s="74"/>
      <c r="J1684" s="74"/>
      <c r="K1684" s="74"/>
      <c r="L1684" s="74"/>
      <c r="P1684" s="122"/>
      <c r="Q1684" s="74"/>
      <c r="R1684" s="74"/>
      <c r="S1684" s="74"/>
      <c r="T1684" s="74"/>
      <c r="AI1684" s="259"/>
      <c r="AO1684" s="74"/>
    </row>
    <row r="1685" s="72" customFormat="1" customHeight="1" spans="6:41">
      <c r="F1685" s="74"/>
      <c r="G1685" s="267" t="str">
        <f t="shared" si="32"/>
        <v/>
      </c>
      <c r="H1685" s="74"/>
      <c r="I1685" s="74"/>
      <c r="J1685" s="74"/>
      <c r="K1685" s="74"/>
      <c r="L1685" s="74"/>
      <c r="P1685" s="122"/>
      <c r="Q1685" s="74"/>
      <c r="R1685" s="74"/>
      <c r="S1685" s="74"/>
      <c r="T1685" s="74"/>
      <c r="AI1685" s="259"/>
      <c r="AO1685" s="74"/>
    </row>
    <row r="1686" s="72" customFormat="1" customHeight="1" spans="6:41">
      <c r="F1686" s="74"/>
      <c r="G1686" s="267" t="str">
        <f t="shared" si="32"/>
        <v/>
      </c>
      <c r="H1686" s="74"/>
      <c r="I1686" s="74"/>
      <c r="J1686" s="74"/>
      <c r="K1686" s="74"/>
      <c r="L1686" s="74"/>
      <c r="P1686" s="122"/>
      <c r="Q1686" s="74"/>
      <c r="R1686" s="74"/>
      <c r="S1686" s="74"/>
      <c r="T1686" s="74"/>
      <c r="AI1686" s="259"/>
      <c r="AO1686" s="74"/>
    </row>
    <row r="1687" s="72" customFormat="1" customHeight="1" spans="6:41">
      <c r="F1687" s="74"/>
      <c r="G1687" s="267" t="str">
        <f t="shared" si="32"/>
        <v/>
      </c>
      <c r="H1687" s="74"/>
      <c r="I1687" s="74"/>
      <c r="J1687" s="74"/>
      <c r="K1687" s="74"/>
      <c r="L1687" s="74"/>
      <c r="P1687" s="122"/>
      <c r="Q1687" s="74"/>
      <c r="R1687" s="74"/>
      <c r="S1687" s="74"/>
      <c r="T1687" s="74"/>
      <c r="AI1687" s="259"/>
      <c r="AO1687" s="74"/>
    </row>
    <row r="1688" s="72" customFormat="1" customHeight="1" spans="6:41">
      <c r="F1688" s="74"/>
      <c r="G1688" s="267" t="str">
        <f t="shared" si="32"/>
        <v/>
      </c>
      <c r="H1688" s="74"/>
      <c r="I1688" s="74"/>
      <c r="J1688" s="74"/>
      <c r="K1688" s="74"/>
      <c r="L1688" s="74"/>
      <c r="P1688" s="122"/>
      <c r="Q1688" s="74"/>
      <c r="R1688" s="74"/>
      <c r="S1688" s="74"/>
      <c r="T1688" s="74"/>
      <c r="AI1688" s="259"/>
      <c r="AO1688" s="74"/>
    </row>
    <row r="1689" s="72" customFormat="1" customHeight="1" spans="6:41">
      <c r="F1689" s="74"/>
      <c r="G1689" s="267" t="str">
        <f t="shared" si="32"/>
        <v/>
      </c>
      <c r="H1689" s="74"/>
      <c r="I1689" s="74"/>
      <c r="J1689" s="74"/>
      <c r="K1689" s="74"/>
      <c r="L1689" s="74"/>
      <c r="P1689" s="122"/>
      <c r="Q1689" s="74"/>
      <c r="R1689" s="74"/>
      <c r="S1689" s="74"/>
      <c r="T1689" s="74"/>
      <c r="AI1689" s="259"/>
      <c r="AO1689" s="74"/>
    </row>
    <row r="1690" s="72" customFormat="1" customHeight="1" spans="6:41">
      <c r="F1690" s="74"/>
      <c r="G1690" s="267" t="str">
        <f t="shared" si="32"/>
        <v/>
      </c>
      <c r="H1690" s="74"/>
      <c r="I1690" s="74"/>
      <c r="J1690" s="74"/>
      <c r="K1690" s="74"/>
      <c r="L1690" s="74"/>
      <c r="P1690" s="122"/>
      <c r="Q1690" s="74"/>
      <c r="R1690" s="74"/>
      <c r="S1690" s="74"/>
      <c r="T1690" s="74"/>
      <c r="AI1690" s="259"/>
      <c r="AO1690" s="74"/>
    </row>
    <row r="1691" s="72" customFormat="1" customHeight="1" spans="6:41">
      <c r="F1691" s="74"/>
      <c r="G1691" s="267" t="str">
        <f t="shared" si="32"/>
        <v/>
      </c>
      <c r="H1691" s="74"/>
      <c r="I1691" s="74"/>
      <c r="J1691" s="74"/>
      <c r="K1691" s="74"/>
      <c r="L1691" s="74"/>
      <c r="P1691" s="122"/>
      <c r="Q1691" s="74"/>
      <c r="R1691" s="74"/>
      <c r="S1691" s="74"/>
      <c r="T1691" s="74"/>
      <c r="AI1691" s="259"/>
      <c r="AO1691" s="74"/>
    </row>
    <row r="1692" s="72" customFormat="1" customHeight="1" spans="6:41">
      <c r="F1692" s="74"/>
      <c r="G1692" s="267" t="str">
        <f t="shared" si="32"/>
        <v/>
      </c>
      <c r="H1692" s="74"/>
      <c r="I1692" s="74"/>
      <c r="J1692" s="74"/>
      <c r="K1692" s="74"/>
      <c r="L1692" s="74"/>
      <c r="P1692" s="122"/>
      <c r="Q1692" s="74"/>
      <c r="R1692" s="74"/>
      <c r="S1692" s="74"/>
      <c r="T1692" s="74"/>
      <c r="AI1692" s="259"/>
      <c r="AO1692" s="74"/>
    </row>
    <row r="1693" s="72" customFormat="1" customHeight="1" spans="6:41">
      <c r="F1693" s="74"/>
      <c r="G1693" s="267" t="str">
        <f t="shared" si="32"/>
        <v/>
      </c>
      <c r="H1693" s="74"/>
      <c r="I1693" s="74"/>
      <c r="J1693" s="74"/>
      <c r="K1693" s="74"/>
      <c r="L1693" s="74"/>
      <c r="P1693" s="122"/>
      <c r="Q1693" s="74"/>
      <c r="R1693" s="74"/>
      <c r="S1693" s="74"/>
      <c r="T1693" s="74"/>
      <c r="AI1693" s="259"/>
      <c r="AO1693" s="74"/>
    </row>
    <row r="1694" s="72" customFormat="1" customHeight="1" spans="6:41">
      <c r="F1694" s="74"/>
      <c r="G1694" s="267" t="str">
        <f t="shared" si="32"/>
        <v/>
      </c>
      <c r="H1694" s="74"/>
      <c r="I1694" s="74"/>
      <c r="J1694" s="74"/>
      <c r="K1694" s="74"/>
      <c r="L1694" s="74"/>
      <c r="P1694" s="122"/>
      <c r="Q1694" s="74"/>
      <c r="R1694" s="74"/>
      <c r="S1694" s="74"/>
      <c r="T1694" s="74"/>
      <c r="AI1694" s="259"/>
      <c r="AO1694" s="74"/>
    </row>
    <row r="1695" s="72" customFormat="1" customHeight="1" spans="6:41">
      <c r="F1695" s="74"/>
      <c r="G1695" s="267" t="str">
        <f t="shared" si="32"/>
        <v/>
      </c>
      <c r="H1695" s="74"/>
      <c r="I1695" s="74"/>
      <c r="J1695" s="74"/>
      <c r="K1695" s="74"/>
      <c r="L1695" s="74"/>
      <c r="P1695" s="122"/>
      <c r="Q1695" s="74"/>
      <c r="R1695" s="74"/>
      <c r="S1695" s="74"/>
      <c r="T1695" s="74"/>
      <c r="AI1695" s="259"/>
      <c r="AO1695" s="74"/>
    </row>
    <row r="1696" s="72" customFormat="1" customHeight="1" spans="6:41">
      <c r="F1696" s="74"/>
      <c r="G1696" s="267" t="str">
        <f t="shared" si="32"/>
        <v/>
      </c>
      <c r="H1696" s="74"/>
      <c r="I1696" s="74"/>
      <c r="J1696" s="74"/>
      <c r="K1696" s="74"/>
      <c r="L1696" s="74"/>
      <c r="P1696" s="122"/>
      <c r="Q1696" s="74"/>
      <c r="R1696" s="74"/>
      <c r="S1696" s="74"/>
      <c r="T1696" s="74"/>
      <c r="AI1696" s="259"/>
      <c r="AO1696" s="74"/>
    </row>
    <row r="1697" s="72" customFormat="1" customHeight="1" spans="6:41">
      <c r="F1697" s="74"/>
      <c r="G1697" s="267" t="str">
        <f t="shared" si="32"/>
        <v/>
      </c>
      <c r="H1697" s="74"/>
      <c r="I1697" s="74"/>
      <c r="J1697" s="74"/>
      <c r="K1697" s="74"/>
      <c r="L1697" s="74"/>
      <c r="P1697" s="122"/>
      <c r="Q1697" s="74"/>
      <c r="R1697" s="74"/>
      <c r="S1697" s="74"/>
      <c r="T1697" s="74"/>
      <c r="AI1697" s="259"/>
      <c r="AO1697" s="74"/>
    </row>
    <row r="1698" s="72" customFormat="1" customHeight="1" spans="6:41">
      <c r="F1698" s="74"/>
      <c r="G1698" s="267" t="str">
        <f t="shared" si="32"/>
        <v/>
      </c>
      <c r="H1698" s="74"/>
      <c r="I1698" s="74"/>
      <c r="J1698" s="74"/>
      <c r="K1698" s="74"/>
      <c r="L1698" s="74"/>
      <c r="P1698" s="122"/>
      <c r="Q1698" s="74"/>
      <c r="R1698" s="74"/>
      <c r="S1698" s="74"/>
      <c r="T1698" s="74"/>
      <c r="AI1698" s="259"/>
      <c r="AO1698" s="74"/>
    </row>
    <row r="1699" s="72" customFormat="1" customHeight="1" spans="6:41">
      <c r="F1699" s="74"/>
      <c r="G1699" s="267" t="str">
        <f t="shared" si="32"/>
        <v/>
      </c>
      <c r="H1699" s="74"/>
      <c r="I1699" s="74"/>
      <c r="J1699" s="74"/>
      <c r="K1699" s="74"/>
      <c r="L1699" s="74"/>
      <c r="P1699" s="122"/>
      <c r="Q1699" s="74"/>
      <c r="R1699" s="74"/>
      <c r="S1699" s="74"/>
      <c r="T1699" s="74"/>
      <c r="AI1699" s="259"/>
      <c r="AO1699" s="74"/>
    </row>
    <row r="1700" s="72" customFormat="1" customHeight="1" spans="6:41">
      <c r="F1700" s="74"/>
      <c r="G1700" s="267" t="str">
        <f t="shared" si="32"/>
        <v/>
      </c>
      <c r="H1700" s="74"/>
      <c r="I1700" s="74"/>
      <c r="J1700" s="74"/>
      <c r="K1700" s="74"/>
      <c r="L1700" s="74"/>
      <c r="P1700" s="122"/>
      <c r="Q1700" s="74"/>
      <c r="R1700" s="74"/>
      <c r="S1700" s="74"/>
      <c r="T1700" s="74"/>
      <c r="AI1700" s="259"/>
      <c r="AO1700" s="74"/>
    </row>
    <row r="1701" s="72" customFormat="1" customHeight="1" spans="6:41">
      <c r="F1701" s="74"/>
      <c r="G1701" s="267" t="str">
        <f t="shared" si="32"/>
        <v/>
      </c>
      <c r="H1701" s="74"/>
      <c r="I1701" s="74"/>
      <c r="J1701" s="74"/>
      <c r="K1701" s="74"/>
      <c r="L1701" s="74"/>
      <c r="P1701" s="122"/>
      <c r="Q1701" s="74"/>
      <c r="R1701" s="74"/>
      <c r="S1701" s="74"/>
      <c r="T1701" s="74"/>
      <c r="AI1701" s="259"/>
      <c r="AO1701" s="74"/>
    </row>
    <row r="1702" s="72" customFormat="1" customHeight="1" spans="6:41">
      <c r="F1702" s="74"/>
      <c r="G1702" s="267" t="str">
        <f t="shared" si="32"/>
        <v/>
      </c>
      <c r="H1702" s="74"/>
      <c r="I1702" s="74"/>
      <c r="J1702" s="74"/>
      <c r="K1702" s="74"/>
      <c r="L1702" s="74"/>
      <c r="P1702" s="122"/>
      <c r="Q1702" s="74"/>
      <c r="R1702" s="74"/>
      <c r="S1702" s="74"/>
      <c r="T1702" s="74"/>
      <c r="AI1702" s="259"/>
      <c r="AO1702" s="74"/>
    </row>
    <row r="1703" s="72" customFormat="1" customHeight="1" spans="6:41">
      <c r="F1703" s="74"/>
      <c r="G1703" s="267" t="str">
        <f t="shared" si="32"/>
        <v/>
      </c>
      <c r="H1703" s="74"/>
      <c r="I1703" s="74"/>
      <c r="J1703" s="74"/>
      <c r="K1703" s="74"/>
      <c r="L1703" s="74"/>
      <c r="P1703" s="122"/>
      <c r="Q1703" s="74"/>
      <c r="R1703" s="74"/>
      <c r="S1703" s="74"/>
      <c r="T1703" s="74"/>
      <c r="AI1703" s="259"/>
      <c r="AO1703" s="74"/>
    </row>
    <row r="1704" s="72" customFormat="1" customHeight="1" spans="6:41">
      <c r="F1704" s="74"/>
      <c r="G1704" s="267" t="str">
        <f t="shared" si="32"/>
        <v/>
      </c>
      <c r="H1704" s="74"/>
      <c r="I1704" s="74"/>
      <c r="J1704" s="74"/>
      <c r="K1704" s="74"/>
      <c r="L1704" s="74"/>
      <c r="P1704" s="122"/>
      <c r="Q1704" s="74"/>
      <c r="R1704" s="74"/>
      <c r="S1704" s="74"/>
      <c r="T1704" s="74"/>
      <c r="AI1704" s="259"/>
      <c r="AO1704" s="74"/>
    </row>
    <row r="1705" s="72" customFormat="1" customHeight="1" spans="6:41">
      <c r="F1705" s="74"/>
      <c r="G1705" s="267" t="str">
        <f t="shared" si="32"/>
        <v/>
      </c>
      <c r="H1705" s="74"/>
      <c r="I1705" s="74"/>
      <c r="J1705" s="74"/>
      <c r="K1705" s="74"/>
      <c r="L1705" s="74"/>
      <c r="P1705" s="122"/>
      <c r="Q1705" s="74"/>
      <c r="R1705" s="74"/>
      <c r="S1705" s="74"/>
      <c r="T1705" s="74"/>
      <c r="AI1705" s="259"/>
      <c r="AO1705" s="74"/>
    </row>
    <row r="1706" s="72" customFormat="1" customHeight="1" spans="6:41">
      <c r="F1706" s="74"/>
      <c r="G1706" s="267" t="str">
        <f t="shared" si="32"/>
        <v/>
      </c>
      <c r="H1706" s="74"/>
      <c r="I1706" s="74"/>
      <c r="J1706" s="74"/>
      <c r="K1706" s="74"/>
      <c r="L1706" s="74"/>
      <c r="P1706" s="122"/>
      <c r="Q1706" s="74"/>
      <c r="R1706" s="74"/>
      <c r="S1706" s="74"/>
      <c r="T1706" s="74"/>
      <c r="AI1706" s="259"/>
      <c r="AO1706" s="74"/>
    </row>
    <row r="1707" s="72" customFormat="1" customHeight="1" spans="6:41">
      <c r="F1707" s="74"/>
      <c r="G1707" s="267" t="str">
        <f t="shared" si="32"/>
        <v/>
      </c>
      <c r="H1707" s="74"/>
      <c r="I1707" s="74"/>
      <c r="J1707" s="74"/>
      <c r="K1707" s="74"/>
      <c r="L1707" s="74"/>
      <c r="P1707" s="122"/>
      <c r="Q1707" s="74"/>
      <c r="R1707" s="74"/>
      <c r="S1707" s="74"/>
      <c r="T1707" s="74"/>
      <c r="AI1707" s="259"/>
      <c r="AO1707" s="74"/>
    </row>
    <row r="1708" s="72" customFormat="1" customHeight="1" spans="6:41">
      <c r="F1708" s="74"/>
      <c r="G1708" s="267" t="str">
        <f t="shared" si="32"/>
        <v/>
      </c>
      <c r="H1708" s="74"/>
      <c r="I1708" s="74"/>
      <c r="J1708" s="74"/>
      <c r="K1708" s="74"/>
      <c r="L1708" s="74"/>
      <c r="P1708" s="122"/>
      <c r="Q1708" s="74"/>
      <c r="R1708" s="74"/>
      <c r="S1708" s="74"/>
      <c r="T1708" s="74"/>
      <c r="AI1708" s="259"/>
      <c r="AO1708" s="74"/>
    </row>
    <row r="1709" s="72" customFormat="1" customHeight="1" spans="6:41">
      <c r="F1709" s="74"/>
      <c r="G1709" s="267" t="str">
        <f t="shared" si="32"/>
        <v/>
      </c>
      <c r="H1709" s="74"/>
      <c r="I1709" s="74"/>
      <c r="J1709" s="74"/>
      <c r="K1709" s="74"/>
      <c r="L1709" s="74"/>
      <c r="P1709" s="122"/>
      <c r="Q1709" s="74"/>
      <c r="R1709" s="74"/>
      <c r="S1709" s="74"/>
      <c r="T1709" s="74"/>
      <c r="AI1709" s="259"/>
      <c r="AO1709" s="74"/>
    </row>
    <row r="1710" s="72" customFormat="1" customHeight="1" spans="6:41">
      <c r="F1710" s="74"/>
      <c r="G1710" s="267" t="str">
        <f t="shared" si="32"/>
        <v/>
      </c>
      <c r="H1710" s="74"/>
      <c r="I1710" s="74"/>
      <c r="J1710" s="74"/>
      <c r="K1710" s="74"/>
      <c r="L1710" s="74"/>
      <c r="P1710" s="122"/>
      <c r="Q1710" s="74"/>
      <c r="R1710" s="74"/>
      <c r="S1710" s="74"/>
      <c r="T1710" s="74"/>
      <c r="AI1710" s="259"/>
      <c r="AO1710" s="74"/>
    </row>
    <row r="1711" s="72" customFormat="1" customHeight="1" spans="6:41">
      <c r="F1711" s="74"/>
      <c r="G1711" s="267" t="str">
        <f t="shared" si="32"/>
        <v/>
      </c>
      <c r="H1711" s="74"/>
      <c r="I1711" s="74"/>
      <c r="J1711" s="74"/>
      <c r="K1711" s="74"/>
      <c r="L1711" s="74"/>
      <c r="P1711" s="122"/>
      <c r="Q1711" s="74"/>
      <c r="R1711" s="74"/>
      <c r="S1711" s="74"/>
      <c r="T1711" s="74"/>
      <c r="AI1711" s="259"/>
      <c r="AO1711" s="74"/>
    </row>
    <row r="1712" s="72" customFormat="1" customHeight="1" spans="6:41">
      <c r="F1712" s="74"/>
      <c r="G1712" s="267" t="str">
        <f t="shared" si="32"/>
        <v/>
      </c>
      <c r="H1712" s="74"/>
      <c r="I1712" s="74"/>
      <c r="J1712" s="74"/>
      <c r="K1712" s="74"/>
      <c r="L1712" s="74"/>
      <c r="P1712" s="122"/>
      <c r="Q1712" s="74"/>
      <c r="R1712" s="74"/>
      <c r="S1712" s="74"/>
      <c r="T1712" s="74"/>
      <c r="AI1712" s="259"/>
      <c r="AO1712" s="74"/>
    </row>
    <row r="1713" s="72" customFormat="1" customHeight="1" spans="6:41">
      <c r="F1713" s="74"/>
      <c r="G1713" s="267" t="str">
        <f t="shared" si="32"/>
        <v/>
      </c>
      <c r="H1713" s="74"/>
      <c r="I1713" s="74"/>
      <c r="J1713" s="74"/>
      <c r="K1713" s="74"/>
      <c r="L1713" s="74"/>
      <c r="P1713" s="122"/>
      <c r="Q1713" s="74"/>
      <c r="R1713" s="74"/>
      <c r="S1713" s="74"/>
      <c r="T1713" s="74"/>
      <c r="AI1713" s="259"/>
      <c r="AO1713" s="74"/>
    </row>
    <row r="1714" s="72" customFormat="1" customHeight="1" spans="6:41">
      <c r="F1714" s="74"/>
      <c r="G1714" s="267" t="str">
        <f t="shared" si="32"/>
        <v/>
      </c>
      <c r="H1714" s="74"/>
      <c r="I1714" s="74"/>
      <c r="J1714" s="74"/>
      <c r="K1714" s="74"/>
      <c r="L1714" s="74"/>
      <c r="P1714" s="122"/>
      <c r="Q1714" s="74"/>
      <c r="R1714" s="74"/>
      <c r="S1714" s="74"/>
      <c r="T1714" s="74"/>
      <c r="AI1714" s="259"/>
      <c r="AO1714" s="74"/>
    </row>
    <row r="1715" s="72" customFormat="1" customHeight="1" spans="6:41">
      <c r="F1715" s="74"/>
      <c r="G1715" s="267" t="str">
        <f t="shared" si="32"/>
        <v/>
      </c>
      <c r="H1715" s="74"/>
      <c r="I1715" s="74"/>
      <c r="J1715" s="74"/>
      <c r="K1715" s="74"/>
      <c r="L1715" s="74"/>
      <c r="P1715" s="122"/>
      <c r="Q1715" s="74"/>
      <c r="R1715" s="74"/>
      <c r="S1715" s="74"/>
      <c r="T1715" s="74"/>
      <c r="AI1715" s="259"/>
      <c r="AO1715" s="74"/>
    </row>
    <row r="1716" s="72" customFormat="1" customHeight="1" spans="6:41">
      <c r="F1716" s="74"/>
      <c r="G1716" s="267" t="str">
        <f t="shared" si="32"/>
        <v/>
      </c>
      <c r="H1716" s="74"/>
      <c r="I1716" s="74"/>
      <c r="J1716" s="74"/>
      <c r="K1716" s="74"/>
      <c r="L1716" s="74"/>
      <c r="P1716" s="122"/>
      <c r="Q1716" s="74"/>
      <c r="R1716" s="74"/>
      <c r="S1716" s="74"/>
      <c r="T1716" s="74"/>
      <c r="AI1716" s="259"/>
      <c r="AO1716" s="74"/>
    </row>
    <row r="1717" s="72" customFormat="1" customHeight="1" spans="6:41">
      <c r="F1717" s="74"/>
      <c r="G1717" s="267" t="str">
        <f t="shared" si="32"/>
        <v/>
      </c>
      <c r="H1717" s="74"/>
      <c r="I1717" s="74"/>
      <c r="J1717" s="74"/>
      <c r="K1717" s="74"/>
      <c r="L1717" s="74"/>
      <c r="P1717" s="122"/>
      <c r="Q1717" s="74"/>
      <c r="R1717" s="74"/>
      <c r="S1717" s="74"/>
      <c r="T1717" s="74"/>
      <c r="AI1717" s="259"/>
      <c r="AO1717" s="74"/>
    </row>
    <row r="1718" s="72" customFormat="1" customHeight="1" spans="6:41">
      <c r="F1718" s="74"/>
      <c r="G1718" s="267" t="str">
        <f t="shared" si="32"/>
        <v/>
      </c>
      <c r="H1718" s="74"/>
      <c r="I1718" s="74"/>
      <c r="J1718" s="74"/>
      <c r="K1718" s="74"/>
      <c r="L1718" s="74"/>
      <c r="P1718" s="122"/>
      <c r="Q1718" s="74"/>
      <c r="R1718" s="74"/>
      <c r="S1718" s="74"/>
      <c r="T1718" s="74"/>
      <c r="AI1718" s="259"/>
      <c r="AO1718" s="74"/>
    </row>
    <row r="1719" s="72" customFormat="1" customHeight="1" spans="6:41">
      <c r="F1719" s="74"/>
      <c r="G1719" s="267" t="str">
        <f t="shared" si="32"/>
        <v/>
      </c>
      <c r="H1719" s="74"/>
      <c r="I1719" s="74"/>
      <c r="J1719" s="74"/>
      <c r="K1719" s="74"/>
      <c r="L1719" s="74"/>
      <c r="P1719" s="122"/>
      <c r="Q1719" s="74"/>
      <c r="R1719" s="74"/>
      <c r="S1719" s="74"/>
      <c r="T1719" s="74"/>
      <c r="AI1719" s="259"/>
      <c r="AO1719" s="74"/>
    </row>
    <row r="1720" s="72" customFormat="1" customHeight="1" spans="6:41">
      <c r="F1720" s="74"/>
      <c r="G1720" s="267" t="str">
        <f t="shared" si="32"/>
        <v/>
      </c>
      <c r="H1720" s="74"/>
      <c r="I1720" s="74"/>
      <c r="J1720" s="74"/>
      <c r="K1720" s="74"/>
      <c r="L1720" s="74"/>
      <c r="P1720" s="122"/>
      <c r="Q1720" s="74"/>
      <c r="R1720" s="74"/>
      <c r="S1720" s="74"/>
      <c r="T1720" s="74"/>
      <c r="AI1720" s="259"/>
      <c r="AO1720" s="74"/>
    </row>
    <row r="1721" s="72" customFormat="1" customHeight="1" spans="6:41">
      <c r="F1721" s="74"/>
      <c r="G1721" s="267" t="str">
        <f t="shared" si="32"/>
        <v/>
      </c>
      <c r="H1721" s="74"/>
      <c r="I1721" s="74"/>
      <c r="J1721" s="74"/>
      <c r="K1721" s="74"/>
      <c r="L1721" s="74"/>
      <c r="P1721" s="122"/>
      <c r="Q1721" s="74"/>
      <c r="R1721" s="74"/>
      <c r="S1721" s="74"/>
      <c r="T1721" s="74"/>
      <c r="AI1721" s="259"/>
      <c r="AO1721" s="74"/>
    </row>
    <row r="1722" s="72" customFormat="1" customHeight="1" spans="6:41">
      <c r="F1722" s="74"/>
      <c r="G1722" s="267" t="str">
        <f t="shared" si="32"/>
        <v/>
      </c>
      <c r="H1722" s="74"/>
      <c r="I1722" s="74"/>
      <c r="J1722" s="74"/>
      <c r="K1722" s="74"/>
      <c r="L1722" s="74"/>
      <c r="P1722" s="122"/>
      <c r="Q1722" s="74"/>
      <c r="R1722" s="74"/>
      <c r="S1722" s="74"/>
      <c r="T1722" s="74"/>
      <c r="AI1722" s="259"/>
      <c r="AO1722" s="74"/>
    </row>
    <row r="1723" s="72" customFormat="1" customHeight="1" spans="6:41">
      <c r="F1723" s="74"/>
      <c r="G1723" s="267" t="str">
        <f t="shared" si="32"/>
        <v/>
      </c>
      <c r="H1723" s="74"/>
      <c r="I1723" s="74"/>
      <c r="J1723" s="74"/>
      <c r="K1723" s="74"/>
      <c r="L1723" s="74"/>
      <c r="P1723" s="122"/>
      <c r="Q1723" s="74"/>
      <c r="R1723" s="74"/>
      <c r="S1723" s="74"/>
      <c r="T1723" s="74"/>
      <c r="AI1723" s="259"/>
      <c r="AO1723" s="74"/>
    </row>
    <row r="1724" s="72" customFormat="1" customHeight="1" spans="6:41">
      <c r="F1724" s="74"/>
      <c r="G1724" s="267" t="str">
        <f t="shared" si="32"/>
        <v/>
      </c>
      <c r="H1724" s="74"/>
      <c r="I1724" s="74"/>
      <c r="J1724" s="74"/>
      <c r="K1724" s="74"/>
      <c r="L1724" s="74"/>
      <c r="P1724" s="122"/>
      <c r="Q1724" s="74"/>
      <c r="R1724" s="74"/>
      <c r="S1724" s="74"/>
      <c r="T1724" s="74"/>
      <c r="AI1724" s="259"/>
      <c r="AO1724" s="74"/>
    </row>
    <row r="1725" s="72" customFormat="1" customHeight="1" spans="6:41">
      <c r="F1725" s="74"/>
      <c r="G1725" s="267" t="str">
        <f t="shared" si="32"/>
        <v/>
      </c>
      <c r="H1725" s="74"/>
      <c r="I1725" s="74"/>
      <c r="J1725" s="74"/>
      <c r="K1725" s="74"/>
      <c r="L1725" s="74"/>
      <c r="P1725" s="122"/>
      <c r="Q1725" s="74"/>
      <c r="R1725" s="74"/>
      <c r="S1725" s="74"/>
      <c r="T1725" s="74"/>
      <c r="AI1725" s="259"/>
      <c r="AO1725" s="74"/>
    </row>
    <row r="1726" s="72" customFormat="1" customHeight="1" spans="6:41">
      <c r="F1726" s="74"/>
      <c r="G1726" s="267" t="str">
        <f t="shared" si="32"/>
        <v/>
      </c>
      <c r="H1726" s="74"/>
      <c r="I1726" s="74"/>
      <c r="J1726" s="74"/>
      <c r="K1726" s="74"/>
      <c r="L1726" s="74"/>
      <c r="P1726" s="122"/>
      <c r="Q1726" s="74"/>
      <c r="R1726" s="74"/>
      <c r="S1726" s="74"/>
      <c r="T1726" s="74"/>
      <c r="AI1726" s="259"/>
      <c r="AO1726" s="74"/>
    </row>
    <row r="1727" s="72" customFormat="1" customHeight="1" spans="6:41">
      <c r="F1727" s="74"/>
      <c r="G1727" s="267" t="str">
        <f t="shared" si="32"/>
        <v/>
      </c>
      <c r="H1727" s="74"/>
      <c r="I1727" s="74"/>
      <c r="J1727" s="74"/>
      <c r="K1727" s="74"/>
      <c r="L1727" s="74"/>
      <c r="P1727" s="122"/>
      <c r="Q1727" s="74"/>
      <c r="R1727" s="74"/>
      <c r="S1727" s="74"/>
      <c r="T1727" s="74"/>
      <c r="AI1727" s="259"/>
      <c r="AO1727" s="74"/>
    </row>
    <row r="1728" s="72" customFormat="1" customHeight="1" spans="6:41">
      <c r="F1728" s="74"/>
      <c r="G1728" s="267" t="str">
        <f t="shared" si="32"/>
        <v/>
      </c>
      <c r="H1728" s="74"/>
      <c r="I1728" s="74"/>
      <c r="J1728" s="74"/>
      <c r="K1728" s="74"/>
      <c r="L1728" s="74"/>
      <c r="P1728" s="122"/>
      <c r="Q1728" s="74"/>
      <c r="R1728" s="74"/>
      <c r="S1728" s="74"/>
      <c r="T1728" s="74"/>
      <c r="AI1728" s="259"/>
      <c r="AO1728" s="74"/>
    </row>
    <row r="1729" s="72" customFormat="1" customHeight="1" spans="6:41">
      <c r="F1729" s="74"/>
      <c r="G1729" s="267" t="str">
        <f t="shared" si="32"/>
        <v/>
      </c>
      <c r="H1729" s="74"/>
      <c r="I1729" s="74"/>
      <c r="J1729" s="74"/>
      <c r="K1729" s="74"/>
      <c r="L1729" s="74"/>
      <c r="P1729" s="122"/>
      <c r="Q1729" s="74"/>
      <c r="R1729" s="74"/>
      <c r="S1729" s="74"/>
      <c r="T1729" s="74"/>
      <c r="AI1729" s="259"/>
      <c r="AO1729" s="74"/>
    </row>
    <row r="1730" s="72" customFormat="1" customHeight="1" spans="6:41">
      <c r="F1730" s="74"/>
      <c r="G1730" s="267" t="str">
        <f t="shared" ref="G1730:G1793" si="33">IF(H1730="","",IF(H1730=I1730,H1730,_xlfn.CONCAT(H1730,"-",I1730)))</f>
        <v/>
      </c>
      <c r="H1730" s="74"/>
      <c r="I1730" s="74"/>
      <c r="J1730" s="74"/>
      <c r="K1730" s="74"/>
      <c r="L1730" s="74"/>
      <c r="P1730" s="122"/>
      <c r="Q1730" s="74"/>
      <c r="R1730" s="74"/>
      <c r="S1730" s="74"/>
      <c r="T1730" s="74"/>
      <c r="AI1730" s="259"/>
      <c r="AO1730" s="74"/>
    </row>
    <row r="1731" s="72" customFormat="1" customHeight="1" spans="6:41">
      <c r="F1731" s="74"/>
      <c r="G1731" s="267" t="str">
        <f t="shared" si="33"/>
        <v/>
      </c>
      <c r="H1731" s="74"/>
      <c r="I1731" s="74"/>
      <c r="J1731" s="74"/>
      <c r="K1731" s="74"/>
      <c r="L1731" s="74"/>
      <c r="P1731" s="122"/>
      <c r="Q1731" s="74"/>
      <c r="R1731" s="74"/>
      <c r="S1731" s="74"/>
      <c r="T1731" s="74"/>
      <c r="AI1731" s="259"/>
      <c r="AO1731" s="74"/>
    </row>
    <row r="1732" s="72" customFormat="1" customHeight="1" spans="6:41">
      <c r="F1732" s="74"/>
      <c r="G1732" s="267" t="str">
        <f t="shared" si="33"/>
        <v/>
      </c>
      <c r="H1732" s="74"/>
      <c r="I1732" s="74"/>
      <c r="J1732" s="74"/>
      <c r="K1732" s="74"/>
      <c r="L1732" s="74"/>
      <c r="P1732" s="122"/>
      <c r="Q1732" s="74"/>
      <c r="R1732" s="74"/>
      <c r="S1732" s="74"/>
      <c r="T1732" s="74"/>
      <c r="AI1732" s="259"/>
      <c r="AO1732" s="74"/>
    </row>
    <row r="1733" s="72" customFormat="1" customHeight="1" spans="6:41">
      <c r="F1733" s="74"/>
      <c r="G1733" s="267" t="str">
        <f t="shared" si="33"/>
        <v/>
      </c>
      <c r="H1733" s="74"/>
      <c r="I1733" s="74"/>
      <c r="J1733" s="74"/>
      <c r="K1733" s="74"/>
      <c r="L1733" s="74"/>
      <c r="P1733" s="122"/>
      <c r="Q1733" s="74"/>
      <c r="R1733" s="74"/>
      <c r="S1733" s="74"/>
      <c r="T1733" s="74"/>
      <c r="AI1733" s="259"/>
      <c r="AO1733" s="74"/>
    </row>
    <row r="1734" s="72" customFormat="1" customHeight="1" spans="6:41">
      <c r="F1734" s="74"/>
      <c r="G1734" s="267" t="str">
        <f t="shared" si="33"/>
        <v/>
      </c>
      <c r="H1734" s="74"/>
      <c r="I1734" s="74"/>
      <c r="J1734" s="74"/>
      <c r="K1734" s="74"/>
      <c r="L1734" s="74"/>
      <c r="P1734" s="122"/>
      <c r="Q1734" s="74"/>
      <c r="R1734" s="74"/>
      <c r="S1734" s="74"/>
      <c r="T1734" s="74"/>
      <c r="AI1734" s="259"/>
      <c r="AO1734" s="74"/>
    </row>
    <row r="1735" s="72" customFormat="1" customHeight="1" spans="6:41">
      <c r="F1735" s="74"/>
      <c r="G1735" s="267" t="str">
        <f t="shared" si="33"/>
        <v/>
      </c>
      <c r="H1735" s="74"/>
      <c r="I1735" s="74"/>
      <c r="J1735" s="74"/>
      <c r="K1735" s="74"/>
      <c r="L1735" s="74"/>
      <c r="P1735" s="122"/>
      <c r="Q1735" s="74"/>
      <c r="R1735" s="74"/>
      <c r="S1735" s="74"/>
      <c r="T1735" s="74"/>
      <c r="AI1735" s="259"/>
      <c r="AO1735" s="74"/>
    </row>
    <row r="1736" s="72" customFormat="1" customHeight="1" spans="6:41">
      <c r="F1736" s="74"/>
      <c r="G1736" s="267" t="str">
        <f t="shared" si="33"/>
        <v/>
      </c>
      <c r="H1736" s="74"/>
      <c r="I1736" s="74"/>
      <c r="J1736" s="74"/>
      <c r="K1736" s="74"/>
      <c r="L1736" s="74"/>
      <c r="P1736" s="122"/>
      <c r="Q1736" s="74"/>
      <c r="R1736" s="74"/>
      <c r="S1736" s="74"/>
      <c r="T1736" s="74"/>
      <c r="AI1736" s="259"/>
      <c r="AO1736" s="74"/>
    </row>
    <row r="1737" s="72" customFormat="1" customHeight="1" spans="6:41">
      <c r="F1737" s="74"/>
      <c r="G1737" s="267" t="str">
        <f t="shared" si="33"/>
        <v/>
      </c>
      <c r="H1737" s="74"/>
      <c r="I1737" s="74"/>
      <c r="J1737" s="74"/>
      <c r="K1737" s="74"/>
      <c r="L1737" s="74"/>
      <c r="P1737" s="122"/>
      <c r="Q1737" s="74"/>
      <c r="R1737" s="74"/>
      <c r="S1737" s="74"/>
      <c r="T1737" s="74"/>
      <c r="AI1737" s="259"/>
      <c r="AO1737" s="74"/>
    </row>
    <row r="1738" s="72" customFormat="1" customHeight="1" spans="6:41">
      <c r="F1738" s="74"/>
      <c r="G1738" s="267" t="str">
        <f t="shared" si="33"/>
        <v/>
      </c>
      <c r="H1738" s="74"/>
      <c r="I1738" s="74"/>
      <c r="J1738" s="74"/>
      <c r="K1738" s="74"/>
      <c r="L1738" s="74"/>
      <c r="P1738" s="122"/>
      <c r="Q1738" s="74"/>
      <c r="R1738" s="74"/>
      <c r="S1738" s="74"/>
      <c r="T1738" s="74"/>
      <c r="AI1738" s="259"/>
      <c r="AO1738" s="74"/>
    </row>
    <row r="1739" s="72" customFormat="1" customHeight="1" spans="6:41">
      <c r="F1739" s="74"/>
      <c r="G1739" s="267" t="str">
        <f t="shared" si="33"/>
        <v/>
      </c>
      <c r="H1739" s="74"/>
      <c r="I1739" s="74"/>
      <c r="J1739" s="74"/>
      <c r="K1739" s="74"/>
      <c r="L1739" s="74"/>
      <c r="P1739" s="122"/>
      <c r="Q1739" s="74"/>
      <c r="R1739" s="74"/>
      <c r="S1739" s="74"/>
      <c r="T1739" s="74"/>
      <c r="AI1739" s="259"/>
      <c r="AO1739" s="74"/>
    </row>
    <row r="1740" s="72" customFormat="1" customHeight="1" spans="6:41">
      <c r="F1740" s="74"/>
      <c r="G1740" s="267" t="str">
        <f t="shared" si="33"/>
        <v/>
      </c>
      <c r="H1740" s="74"/>
      <c r="I1740" s="74"/>
      <c r="J1740" s="74"/>
      <c r="K1740" s="74"/>
      <c r="L1740" s="74"/>
      <c r="P1740" s="122"/>
      <c r="Q1740" s="74"/>
      <c r="R1740" s="74"/>
      <c r="S1740" s="74"/>
      <c r="T1740" s="74"/>
      <c r="AI1740" s="259"/>
      <c r="AO1740" s="74"/>
    </row>
    <row r="1741" s="72" customFormat="1" customHeight="1" spans="6:41">
      <c r="F1741" s="74"/>
      <c r="G1741" s="267" t="str">
        <f t="shared" si="33"/>
        <v/>
      </c>
      <c r="H1741" s="74"/>
      <c r="I1741" s="74"/>
      <c r="J1741" s="74"/>
      <c r="K1741" s="74"/>
      <c r="L1741" s="74"/>
      <c r="P1741" s="122"/>
      <c r="Q1741" s="74"/>
      <c r="R1741" s="74"/>
      <c r="S1741" s="74"/>
      <c r="T1741" s="74"/>
      <c r="AI1741" s="259"/>
      <c r="AO1741" s="74"/>
    </row>
    <row r="1742" s="72" customFormat="1" customHeight="1" spans="6:41">
      <c r="F1742" s="74"/>
      <c r="G1742" s="267" t="str">
        <f t="shared" si="33"/>
        <v/>
      </c>
      <c r="H1742" s="74"/>
      <c r="I1742" s="74"/>
      <c r="J1742" s="74"/>
      <c r="K1742" s="74"/>
      <c r="L1742" s="74"/>
      <c r="P1742" s="122"/>
      <c r="Q1742" s="74"/>
      <c r="R1742" s="74"/>
      <c r="S1742" s="74"/>
      <c r="T1742" s="74"/>
      <c r="AI1742" s="259"/>
      <c r="AO1742" s="74"/>
    </row>
    <row r="1743" s="72" customFormat="1" customHeight="1" spans="6:41">
      <c r="F1743" s="74"/>
      <c r="G1743" s="267" t="str">
        <f t="shared" si="33"/>
        <v/>
      </c>
      <c r="H1743" s="74"/>
      <c r="I1743" s="74"/>
      <c r="J1743" s="74"/>
      <c r="K1743" s="74"/>
      <c r="L1743" s="74"/>
      <c r="P1743" s="122"/>
      <c r="Q1743" s="74"/>
      <c r="R1743" s="74"/>
      <c r="S1743" s="74"/>
      <c r="T1743" s="74"/>
      <c r="AI1743" s="259"/>
      <c r="AO1743" s="74"/>
    </row>
    <row r="1744" s="72" customFormat="1" customHeight="1" spans="6:41">
      <c r="F1744" s="74"/>
      <c r="G1744" s="267" t="str">
        <f t="shared" si="33"/>
        <v/>
      </c>
      <c r="H1744" s="74"/>
      <c r="I1744" s="74"/>
      <c r="J1744" s="74"/>
      <c r="K1744" s="74"/>
      <c r="L1744" s="74"/>
      <c r="P1744" s="122"/>
      <c r="Q1744" s="74"/>
      <c r="R1744" s="74"/>
      <c r="S1744" s="74"/>
      <c r="T1744" s="74"/>
      <c r="AI1744" s="259"/>
      <c r="AO1744" s="74"/>
    </row>
    <row r="1745" s="72" customFormat="1" customHeight="1" spans="6:41">
      <c r="F1745" s="74"/>
      <c r="G1745" s="267" t="str">
        <f t="shared" si="33"/>
        <v/>
      </c>
      <c r="H1745" s="74"/>
      <c r="I1745" s="74"/>
      <c r="J1745" s="74"/>
      <c r="K1745" s="74"/>
      <c r="L1745" s="74"/>
      <c r="P1745" s="122"/>
      <c r="Q1745" s="74"/>
      <c r="R1745" s="74"/>
      <c r="S1745" s="74"/>
      <c r="T1745" s="74"/>
      <c r="AI1745" s="259"/>
      <c r="AO1745" s="74"/>
    </row>
    <row r="1746" s="72" customFormat="1" customHeight="1" spans="6:41">
      <c r="F1746" s="74"/>
      <c r="G1746" s="267" t="str">
        <f t="shared" si="33"/>
        <v/>
      </c>
      <c r="H1746" s="74"/>
      <c r="I1746" s="74"/>
      <c r="J1746" s="74"/>
      <c r="K1746" s="74"/>
      <c r="L1746" s="74"/>
      <c r="P1746" s="122"/>
      <c r="Q1746" s="74"/>
      <c r="R1746" s="74"/>
      <c r="S1746" s="74"/>
      <c r="T1746" s="74"/>
      <c r="AI1746" s="259"/>
      <c r="AO1746" s="74"/>
    </row>
    <row r="1747" s="72" customFormat="1" customHeight="1" spans="6:41">
      <c r="F1747" s="74"/>
      <c r="G1747" s="267" t="str">
        <f t="shared" si="33"/>
        <v/>
      </c>
      <c r="H1747" s="74"/>
      <c r="I1747" s="74"/>
      <c r="J1747" s="74"/>
      <c r="K1747" s="74"/>
      <c r="L1747" s="74"/>
      <c r="P1747" s="122"/>
      <c r="Q1747" s="74"/>
      <c r="R1747" s="74"/>
      <c r="S1747" s="74"/>
      <c r="T1747" s="74"/>
      <c r="AI1747" s="259"/>
      <c r="AO1747" s="74"/>
    </row>
    <row r="1748" s="72" customFormat="1" customHeight="1" spans="6:41">
      <c r="F1748" s="74"/>
      <c r="G1748" s="267" t="str">
        <f t="shared" si="33"/>
        <v/>
      </c>
      <c r="H1748" s="74"/>
      <c r="I1748" s="74"/>
      <c r="J1748" s="74"/>
      <c r="K1748" s="74"/>
      <c r="L1748" s="74"/>
      <c r="P1748" s="122"/>
      <c r="Q1748" s="74"/>
      <c r="R1748" s="74"/>
      <c r="S1748" s="74"/>
      <c r="T1748" s="74"/>
      <c r="AI1748" s="259"/>
      <c r="AO1748" s="74"/>
    </row>
    <row r="1749" s="72" customFormat="1" customHeight="1" spans="6:41">
      <c r="F1749" s="74"/>
      <c r="G1749" s="267" t="str">
        <f t="shared" si="33"/>
        <v/>
      </c>
      <c r="H1749" s="74"/>
      <c r="I1749" s="74"/>
      <c r="J1749" s="74"/>
      <c r="K1749" s="74"/>
      <c r="L1749" s="74"/>
      <c r="P1749" s="122"/>
      <c r="Q1749" s="74"/>
      <c r="R1749" s="74"/>
      <c r="S1749" s="74"/>
      <c r="T1749" s="74"/>
      <c r="AI1749" s="259"/>
      <c r="AO1749" s="74"/>
    </row>
    <row r="1750" s="72" customFormat="1" customHeight="1" spans="6:41">
      <c r="F1750" s="74"/>
      <c r="G1750" s="267" t="str">
        <f t="shared" si="33"/>
        <v/>
      </c>
      <c r="H1750" s="74"/>
      <c r="I1750" s="74"/>
      <c r="J1750" s="74"/>
      <c r="K1750" s="74"/>
      <c r="L1750" s="74"/>
      <c r="P1750" s="122"/>
      <c r="Q1750" s="74"/>
      <c r="R1750" s="74"/>
      <c r="S1750" s="74"/>
      <c r="T1750" s="74"/>
      <c r="AI1750" s="259"/>
      <c r="AO1750" s="74"/>
    </row>
    <row r="1751" s="72" customFormat="1" customHeight="1" spans="6:41">
      <c r="F1751" s="74"/>
      <c r="G1751" s="267" t="str">
        <f t="shared" si="33"/>
        <v/>
      </c>
      <c r="H1751" s="74"/>
      <c r="I1751" s="74"/>
      <c r="J1751" s="74"/>
      <c r="K1751" s="74"/>
      <c r="L1751" s="74"/>
      <c r="P1751" s="122"/>
      <c r="Q1751" s="74"/>
      <c r="R1751" s="74"/>
      <c r="S1751" s="74"/>
      <c r="T1751" s="74"/>
      <c r="AI1751" s="259"/>
      <c r="AO1751" s="74"/>
    </row>
    <row r="1752" s="72" customFormat="1" customHeight="1" spans="6:41">
      <c r="F1752" s="74"/>
      <c r="G1752" s="267" t="str">
        <f t="shared" si="33"/>
        <v/>
      </c>
      <c r="H1752" s="74"/>
      <c r="I1752" s="74"/>
      <c r="J1752" s="74"/>
      <c r="K1752" s="74"/>
      <c r="L1752" s="74"/>
      <c r="P1752" s="122"/>
      <c r="Q1752" s="74"/>
      <c r="R1752" s="74"/>
      <c r="S1752" s="74"/>
      <c r="T1752" s="74"/>
      <c r="AI1752" s="259"/>
      <c r="AO1752" s="74"/>
    </row>
    <row r="1753" s="72" customFormat="1" customHeight="1" spans="6:41">
      <c r="F1753" s="74"/>
      <c r="G1753" s="267" t="str">
        <f t="shared" si="33"/>
        <v/>
      </c>
      <c r="H1753" s="74"/>
      <c r="I1753" s="74"/>
      <c r="J1753" s="74"/>
      <c r="K1753" s="74"/>
      <c r="L1753" s="74"/>
      <c r="P1753" s="122"/>
      <c r="Q1753" s="74"/>
      <c r="R1753" s="74"/>
      <c r="S1753" s="74"/>
      <c r="T1753" s="74"/>
      <c r="AI1753" s="259"/>
      <c r="AO1753" s="74"/>
    </row>
    <row r="1754" s="72" customFormat="1" customHeight="1" spans="6:41">
      <c r="F1754" s="74"/>
      <c r="G1754" s="267" t="str">
        <f t="shared" si="33"/>
        <v/>
      </c>
      <c r="H1754" s="74"/>
      <c r="I1754" s="74"/>
      <c r="J1754" s="74"/>
      <c r="K1754" s="74"/>
      <c r="L1754" s="74"/>
      <c r="P1754" s="122"/>
      <c r="Q1754" s="74"/>
      <c r="R1754" s="74"/>
      <c r="S1754" s="74"/>
      <c r="T1754" s="74"/>
      <c r="AI1754" s="259"/>
      <c r="AO1754" s="74"/>
    </row>
    <row r="1755" s="72" customFormat="1" customHeight="1" spans="6:41">
      <c r="F1755" s="74"/>
      <c r="G1755" s="267" t="str">
        <f t="shared" si="33"/>
        <v/>
      </c>
      <c r="H1755" s="74"/>
      <c r="I1755" s="74"/>
      <c r="J1755" s="74"/>
      <c r="K1755" s="74"/>
      <c r="L1755" s="74"/>
      <c r="P1755" s="122"/>
      <c r="Q1755" s="74"/>
      <c r="R1755" s="74"/>
      <c r="S1755" s="74"/>
      <c r="T1755" s="74"/>
      <c r="AI1755" s="259"/>
      <c r="AO1755" s="74"/>
    </row>
    <row r="1756" s="72" customFormat="1" customHeight="1" spans="6:41">
      <c r="F1756" s="74"/>
      <c r="G1756" s="267" t="str">
        <f t="shared" si="33"/>
        <v/>
      </c>
      <c r="H1756" s="74"/>
      <c r="I1756" s="74"/>
      <c r="J1756" s="74"/>
      <c r="K1756" s="74"/>
      <c r="L1756" s="74"/>
      <c r="P1756" s="122"/>
      <c r="Q1756" s="74"/>
      <c r="R1756" s="74"/>
      <c r="S1756" s="74"/>
      <c r="T1756" s="74"/>
      <c r="AI1756" s="259"/>
      <c r="AO1756" s="74"/>
    </row>
    <row r="1757" s="72" customFormat="1" customHeight="1" spans="6:41">
      <c r="F1757" s="74"/>
      <c r="G1757" s="267" t="str">
        <f t="shared" si="33"/>
        <v/>
      </c>
      <c r="H1757" s="74"/>
      <c r="I1757" s="74"/>
      <c r="J1757" s="74"/>
      <c r="K1757" s="74"/>
      <c r="L1757" s="74"/>
      <c r="P1757" s="122"/>
      <c r="Q1757" s="74"/>
      <c r="R1757" s="74"/>
      <c r="S1757" s="74"/>
      <c r="T1757" s="74"/>
      <c r="AI1757" s="259"/>
      <c r="AO1757" s="74"/>
    </row>
    <row r="1758" s="72" customFormat="1" customHeight="1" spans="6:41">
      <c r="F1758" s="74"/>
      <c r="G1758" s="267" t="str">
        <f t="shared" si="33"/>
        <v/>
      </c>
      <c r="H1758" s="74"/>
      <c r="I1758" s="74"/>
      <c r="J1758" s="74"/>
      <c r="K1758" s="74"/>
      <c r="L1758" s="74"/>
      <c r="P1758" s="122"/>
      <c r="Q1758" s="74"/>
      <c r="R1758" s="74"/>
      <c r="S1758" s="74"/>
      <c r="T1758" s="74"/>
      <c r="AI1758" s="259"/>
      <c r="AO1758" s="74"/>
    </row>
    <row r="1759" s="72" customFormat="1" customHeight="1" spans="6:41">
      <c r="F1759" s="74"/>
      <c r="G1759" s="267" t="str">
        <f t="shared" si="33"/>
        <v/>
      </c>
      <c r="H1759" s="74"/>
      <c r="I1759" s="74"/>
      <c r="J1759" s="74"/>
      <c r="K1759" s="74"/>
      <c r="L1759" s="74"/>
      <c r="P1759" s="122"/>
      <c r="Q1759" s="74"/>
      <c r="R1759" s="74"/>
      <c r="S1759" s="74"/>
      <c r="T1759" s="74"/>
      <c r="AI1759" s="259"/>
      <c r="AO1759" s="74"/>
    </row>
    <row r="1760" s="72" customFormat="1" customHeight="1" spans="6:41">
      <c r="F1760" s="74"/>
      <c r="G1760" s="267" t="str">
        <f t="shared" si="33"/>
        <v/>
      </c>
      <c r="H1760" s="74"/>
      <c r="I1760" s="74"/>
      <c r="J1760" s="74"/>
      <c r="K1760" s="74"/>
      <c r="L1760" s="74"/>
      <c r="P1760" s="122"/>
      <c r="Q1760" s="74"/>
      <c r="R1760" s="74"/>
      <c r="S1760" s="74"/>
      <c r="T1760" s="74"/>
      <c r="AI1760" s="259"/>
      <c r="AO1760" s="74"/>
    </row>
    <row r="1761" s="72" customFormat="1" customHeight="1" spans="6:41">
      <c r="F1761" s="74"/>
      <c r="G1761" s="267" t="str">
        <f t="shared" si="33"/>
        <v/>
      </c>
      <c r="H1761" s="74"/>
      <c r="I1761" s="74"/>
      <c r="J1761" s="74"/>
      <c r="K1761" s="74"/>
      <c r="L1761" s="74"/>
      <c r="P1761" s="122"/>
      <c r="Q1761" s="74"/>
      <c r="R1761" s="74"/>
      <c r="S1761" s="74"/>
      <c r="T1761" s="74"/>
      <c r="AI1761" s="259"/>
      <c r="AO1761" s="74"/>
    </row>
    <row r="1762" s="72" customFormat="1" customHeight="1" spans="6:41">
      <c r="F1762" s="74"/>
      <c r="G1762" s="267" t="str">
        <f t="shared" si="33"/>
        <v/>
      </c>
      <c r="H1762" s="74"/>
      <c r="I1762" s="74"/>
      <c r="J1762" s="74"/>
      <c r="K1762" s="74"/>
      <c r="L1762" s="74"/>
      <c r="P1762" s="122"/>
      <c r="Q1762" s="74"/>
      <c r="R1762" s="74"/>
      <c r="S1762" s="74"/>
      <c r="T1762" s="74"/>
      <c r="AI1762" s="259"/>
      <c r="AO1762" s="74"/>
    </row>
    <row r="1763" s="72" customFormat="1" customHeight="1" spans="6:41">
      <c r="F1763" s="74"/>
      <c r="G1763" s="267" t="str">
        <f t="shared" si="33"/>
        <v/>
      </c>
      <c r="H1763" s="74"/>
      <c r="I1763" s="74"/>
      <c r="J1763" s="74"/>
      <c r="K1763" s="74"/>
      <c r="L1763" s="74"/>
      <c r="P1763" s="122"/>
      <c r="Q1763" s="74"/>
      <c r="R1763" s="74"/>
      <c r="S1763" s="74"/>
      <c r="T1763" s="74"/>
      <c r="AI1763" s="259"/>
      <c r="AO1763" s="74"/>
    </row>
    <row r="1764" s="72" customFormat="1" customHeight="1" spans="6:41">
      <c r="F1764" s="74"/>
      <c r="G1764" s="267" t="str">
        <f t="shared" si="33"/>
        <v/>
      </c>
      <c r="H1764" s="74"/>
      <c r="I1764" s="74"/>
      <c r="J1764" s="74"/>
      <c r="K1764" s="74"/>
      <c r="L1764" s="74"/>
      <c r="P1764" s="122"/>
      <c r="Q1764" s="74"/>
      <c r="R1764" s="74"/>
      <c r="S1764" s="74"/>
      <c r="T1764" s="74"/>
      <c r="AI1764" s="259"/>
      <c r="AO1764" s="74"/>
    </row>
    <row r="1765" s="72" customFormat="1" customHeight="1" spans="6:41">
      <c r="F1765" s="74"/>
      <c r="G1765" s="267" t="str">
        <f t="shared" si="33"/>
        <v/>
      </c>
      <c r="H1765" s="74"/>
      <c r="I1765" s="74"/>
      <c r="J1765" s="74"/>
      <c r="K1765" s="74"/>
      <c r="L1765" s="74"/>
      <c r="P1765" s="122"/>
      <c r="Q1765" s="74"/>
      <c r="R1765" s="74"/>
      <c r="S1765" s="74"/>
      <c r="T1765" s="74"/>
      <c r="AI1765" s="259"/>
      <c r="AO1765" s="74"/>
    </row>
    <row r="1766" s="72" customFormat="1" customHeight="1" spans="6:41">
      <c r="F1766" s="74"/>
      <c r="G1766" s="267" t="str">
        <f t="shared" si="33"/>
        <v/>
      </c>
      <c r="H1766" s="74"/>
      <c r="I1766" s="74"/>
      <c r="J1766" s="74"/>
      <c r="K1766" s="74"/>
      <c r="L1766" s="74"/>
      <c r="P1766" s="122"/>
      <c r="Q1766" s="74"/>
      <c r="R1766" s="74"/>
      <c r="S1766" s="74"/>
      <c r="T1766" s="74"/>
      <c r="AI1766" s="259"/>
      <c r="AO1766" s="74"/>
    </row>
    <row r="1767" s="72" customFormat="1" customHeight="1" spans="6:41">
      <c r="F1767" s="74"/>
      <c r="G1767" s="267" t="str">
        <f t="shared" si="33"/>
        <v/>
      </c>
      <c r="H1767" s="74"/>
      <c r="I1767" s="74"/>
      <c r="J1767" s="74"/>
      <c r="K1767" s="74"/>
      <c r="L1767" s="74"/>
      <c r="P1767" s="122"/>
      <c r="Q1767" s="74"/>
      <c r="R1767" s="74"/>
      <c r="S1767" s="74"/>
      <c r="T1767" s="74"/>
      <c r="AI1767" s="259"/>
      <c r="AO1767" s="74"/>
    </row>
    <row r="1768" s="72" customFormat="1" customHeight="1" spans="6:41">
      <c r="F1768" s="74"/>
      <c r="G1768" s="267" t="str">
        <f t="shared" si="33"/>
        <v/>
      </c>
      <c r="H1768" s="74"/>
      <c r="I1768" s="74"/>
      <c r="J1768" s="74"/>
      <c r="K1768" s="74"/>
      <c r="L1768" s="74"/>
      <c r="P1768" s="122"/>
      <c r="Q1768" s="74"/>
      <c r="R1768" s="74"/>
      <c r="S1768" s="74"/>
      <c r="T1768" s="74"/>
      <c r="AI1768" s="259"/>
      <c r="AO1768" s="74"/>
    </row>
    <row r="1769" s="72" customFormat="1" customHeight="1" spans="6:41">
      <c r="F1769" s="74"/>
      <c r="G1769" s="267" t="str">
        <f t="shared" si="33"/>
        <v/>
      </c>
      <c r="H1769" s="74"/>
      <c r="I1769" s="74"/>
      <c r="J1769" s="74"/>
      <c r="K1769" s="74"/>
      <c r="L1769" s="74"/>
      <c r="P1769" s="122"/>
      <c r="Q1769" s="74"/>
      <c r="R1769" s="74"/>
      <c r="S1769" s="74"/>
      <c r="T1769" s="74"/>
      <c r="AI1769" s="259"/>
      <c r="AO1769" s="74"/>
    </row>
    <row r="1770" s="72" customFormat="1" customHeight="1" spans="6:41">
      <c r="F1770" s="74"/>
      <c r="G1770" s="267" t="str">
        <f t="shared" si="33"/>
        <v/>
      </c>
      <c r="H1770" s="74"/>
      <c r="I1770" s="74"/>
      <c r="J1770" s="74"/>
      <c r="K1770" s="74"/>
      <c r="L1770" s="74"/>
      <c r="P1770" s="122"/>
      <c r="Q1770" s="74"/>
      <c r="R1770" s="74"/>
      <c r="S1770" s="74"/>
      <c r="T1770" s="74"/>
      <c r="AI1770" s="259"/>
      <c r="AO1770" s="74"/>
    </row>
    <row r="1771" s="72" customFormat="1" customHeight="1" spans="6:41">
      <c r="F1771" s="74"/>
      <c r="G1771" s="267" t="str">
        <f t="shared" si="33"/>
        <v/>
      </c>
      <c r="H1771" s="74"/>
      <c r="I1771" s="74"/>
      <c r="J1771" s="74"/>
      <c r="K1771" s="74"/>
      <c r="L1771" s="74"/>
      <c r="P1771" s="122"/>
      <c r="Q1771" s="74"/>
      <c r="R1771" s="74"/>
      <c r="S1771" s="74"/>
      <c r="T1771" s="74"/>
      <c r="AI1771" s="259"/>
      <c r="AO1771" s="74"/>
    </row>
    <row r="1772" s="72" customFormat="1" customHeight="1" spans="6:41">
      <c r="F1772" s="74"/>
      <c r="G1772" s="267" t="str">
        <f t="shared" si="33"/>
        <v/>
      </c>
      <c r="H1772" s="74"/>
      <c r="I1772" s="74"/>
      <c r="J1772" s="74"/>
      <c r="K1772" s="74"/>
      <c r="L1772" s="74"/>
      <c r="P1772" s="122"/>
      <c r="Q1772" s="74"/>
      <c r="R1772" s="74"/>
      <c r="S1772" s="74"/>
      <c r="T1772" s="74"/>
      <c r="AI1772" s="259"/>
      <c r="AO1772" s="74"/>
    </row>
    <row r="1773" s="72" customFormat="1" customHeight="1" spans="6:41">
      <c r="F1773" s="74"/>
      <c r="G1773" s="267" t="str">
        <f t="shared" si="33"/>
        <v/>
      </c>
      <c r="H1773" s="74"/>
      <c r="I1773" s="74"/>
      <c r="J1773" s="74"/>
      <c r="K1773" s="74"/>
      <c r="L1773" s="74"/>
      <c r="P1773" s="122"/>
      <c r="Q1773" s="74"/>
      <c r="R1773" s="74"/>
      <c r="S1773" s="74"/>
      <c r="T1773" s="74"/>
      <c r="AI1773" s="259"/>
      <c r="AO1773" s="74"/>
    </row>
    <row r="1774" s="72" customFormat="1" customHeight="1" spans="6:41">
      <c r="F1774" s="74"/>
      <c r="G1774" s="267" t="str">
        <f t="shared" si="33"/>
        <v/>
      </c>
      <c r="H1774" s="74"/>
      <c r="I1774" s="74"/>
      <c r="J1774" s="74"/>
      <c r="K1774" s="74"/>
      <c r="L1774" s="74"/>
      <c r="P1774" s="122"/>
      <c r="Q1774" s="74"/>
      <c r="R1774" s="74"/>
      <c r="S1774" s="74"/>
      <c r="T1774" s="74"/>
      <c r="AI1774" s="259"/>
      <c r="AO1774" s="74"/>
    </row>
    <row r="1775" s="72" customFormat="1" customHeight="1" spans="6:41">
      <c r="F1775" s="74"/>
      <c r="G1775" s="267" t="str">
        <f t="shared" si="33"/>
        <v/>
      </c>
      <c r="H1775" s="74"/>
      <c r="I1775" s="74"/>
      <c r="J1775" s="74"/>
      <c r="K1775" s="74"/>
      <c r="L1775" s="74"/>
      <c r="P1775" s="122"/>
      <c r="Q1775" s="74"/>
      <c r="R1775" s="74"/>
      <c r="S1775" s="74"/>
      <c r="T1775" s="74"/>
      <c r="AI1775" s="259"/>
      <c r="AO1775" s="74"/>
    </row>
    <row r="1776" s="72" customFormat="1" customHeight="1" spans="6:41">
      <c r="F1776" s="74"/>
      <c r="G1776" s="267" t="str">
        <f t="shared" si="33"/>
        <v/>
      </c>
      <c r="H1776" s="74"/>
      <c r="I1776" s="74"/>
      <c r="J1776" s="74"/>
      <c r="K1776" s="74"/>
      <c r="L1776" s="74"/>
      <c r="P1776" s="122"/>
      <c r="Q1776" s="74"/>
      <c r="R1776" s="74"/>
      <c r="S1776" s="74"/>
      <c r="T1776" s="74"/>
      <c r="AI1776" s="259"/>
      <c r="AO1776" s="74"/>
    </row>
    <row r="1777" s="72" customFormat="1" customHeight="1" spans="6:41">
      <c r="F1777" s="74"/>
      <c r="G1777" s="267" t="str">
        <f t="shared" si="33"/>
        <v/>
      </c>
      <c r="H1777" s="74"/>
      <c r="I1777" s="74"/>
      <c r="J1777" s="74"/>
      <c r="K1777" s="74"/>
      <c r="L1777" s="74"/>
      <c r="P1777" s="122"/>
      <c r="Q1777" s="74"/>
      <c r="R1777" s="74"/>
      <c r="S1777" s="74"/>
      <c r="T1777" s="74"/>
      <c r="AI1777" s="259"/>
      <c r="AO1777" s="74"/>
    </row>
    <row r="1778" s="72" customFormat="1" customHeight="1" spans="6:41">
      <c r="F1778" s="74"/>
      <c r="G1778" s="267" t="str">
        <f t="shared" si="33"/>
        <v/>
      </c>
      <c r="H1778" s="74"/>
      <c r="I1778" s="74"/>
      <c r="J1778" s="74"/>
      <c r="K1778" s="74"/>
      <c r="L1778" s="74"/>
      <c r="P1778" s="122"/>
      <c r="Q1778" s="74"/>
      <c r="R1778" s="74"/>
      <c r="S1778" s="74"/>
      <c r="T1778" s="74"/>
      <c r="AI1778" s="259"/>
      <c r="AO1778" s="74"/>
    </row>
    <row r="1779" s="72" customFormat="1" customHeight="1" spans="6:41">
      <c r="F1779" s="74"/>
      <c r="G1779" s="267" t="str">
        <f t="shared" si="33"/>
        <v/>
      </c>
      <c r="H1779" s="74"/>
      <c r="I1779" s="74"/>
      <c r="J1779" s="74"/>
      <c r="K1779" s="74"/>
      <c r="L1779" s="74"/>
      <c r="P1779" s="122"/>
      <c r="Q1779" s="74"/>
      <c r="R1779" s="74"/>
      <c r="S1779" s="74"/>
      <c r="T1779" s="74"/>
      <c r="AI1779" s="259"/>
      <c r="AO1779" s="74"/>
    </row>
    <row r="1780" s="72" customFormat="1" customHeight="1" spans="6:41">
      <c r="F1780" s="74"/>
      <c r="G1780" s="267" t="str">
        <f t="shared" si="33"/>
        <v/>
      </c>
      <c r="H1780" s="74"/>
      <c r="I1780" s="74"/>
      <c r="J1780" s="74"/>
      <c r="K1780" s="74"/>
      <c r="L1780" s="74"/>
      <c r="P1780" s="122"/>
      <c r="Q1780" s="74"/>
      <c r="R1780" s="74"/>
      <c r="S1780" s="74"/>
      <c r="T1780" s="74"/>
      <c r="AI1780" s="259"/>
      <c r="AO1780" s="74"/>
    </row>
    <row r="1781" s="72" customFormat="1" customHeight="1" spans="6:41">
      <c r="F1781" s="74"/>
      <c r="G1781" s="267" t="str">
        <f t="shared" si="33"/>
        <v/>
      </c>
      <c r="H1781" s="74"/>
      <c r="I1781" s="74"/>
      <c r="J1781" s="74"/>
      <c r="K1781" s="74"/>
      <c r="L1781" s="74"/>
      <c r="P1781" s="122"/>
      <c r="Q1781" s="74"/>
      <c r="R1781" s="74"/>
      <c r="S1781" s="74"/>
      <c r="T1781" s="74"/>
      <c r="AI1781" s="259"/>
      <c r="AO1781" s="74"/>
    </row>
    <row r="1782" s="72" customFormat="1" customHeight="1" spans="6:41">
      <c r="F1782" s="74"/>
      <c r="G1782" s="267" t="str">
        <f t="shared" si="33"/>
        <v/>
      </c>
      <c r="H1782" s="74"/>
      <c r="I1782" s="74"/>
      <c r="J1782" s="74"/>
      <c r="K1782" s="74"/>
      <c r="L1782" s="74"/>
      <c r="P1782" s="122"/>
      <c r="Q1782" s="74"/>
      <c r="R1782" s="74"/>
      <c r="S1782" s="74"/>
      <c r="T1782" s="74"/>
      <c r="AI1782" s="259"/>
      <c r="AO1782" s="74"/>
    </row>
    <row r="1783" s="72" customFormat="1" customHeight="1" spans="6:41">
      <c r="F1783" s="74"/>
      <c r="G1783" s="267" t="str">
        <f t="shared" si="33"/>
        <v/>
      </c>
      <c r="H1783" s="74"/>
      <c r="I1783" s="74"/>
      <c r="J1783" s="74"/>
      <c r="K1783" s="74"/>
      <c r="L1783" s="74"/>
      <c r="P1783" s="122"/>
      <c r="Q1783" s="74"/>
      <c r="R1783" s="74"/>
      <c r="S1783" s="74"/>
      <c r="T1783" s="74"/>
      <c r="AI1783" s="259"/>
      <c r="AO1783" s="74"/>
    </row>
    <row r="1784" s="72" customFormat="1" customHeight="1" spans="6:41">
      <c r="F1784" s="74"/>
      <c r="G1784" s="267" t="str">
        <f t="shared" si="33"/>
        <v/>
      </c>
      <c r="H1784" s="74"/>
      <c r="I1784" s="74"/>
      <c r="J1784" s="74"/>
      <c r="K1784" s="74"/>
      <c r="L1784" s="74"/>
      <c r="P1784" s="122"/>
      <c r="Q1784" s="74"/>
      <c r="R1784" s="74"/>
      <c r="S1784" s="74"/>
      <c r="T1784" s="74"/>
      <c r="AI1784" s="259"/>
      <c r="AO1784" s="74"/>
    </row>
    <row r="1785" s="72" customFormat="1" customHeight="1" spans="6:41">
      <c r="F1785" s="74"/>
      <c r="G1785" s="267" t="str">
        <f t="shared" si="33"/>
        <v/>
      </c>
      <c r="H1785" s="74"/>
      <c r="I1785" s="74"/>
      <c r="J1785" s="74"/>
      <c r="K1785" s="74"/>
      <c r="L1785" s="74"/>
      <c r="P1785" s="122"/>
      <c r="Q1785" s="74"/>
      <c r="R1785" s="74"/>
      <c r="S1785" s="74"/>
      <c r="T1785" s="74"/>
      <c r="AI1785" s="259"/>
      <c r="AO1785" s="74"/>
    </row>
    <row r="1786" s="72" customFormat="1" customHeight="1" spans="6:41">
      <c r="F1786" s="74"/>
      <c r="G1786" s="267" t="str">
        <f t="shared" si="33"/>
        <v/>
      </c>
      <c r="H1786" s="74"/>
      <c r="I1786" s="74"/>
      <c r="J1786" s="74"/>
      <c r="K1786" s="74"/>
      <c r="L1786" s="74"/>
      <c r="P1786" s="122"/>
      <c r="Q1786" s="74"/>
      <c r="R1786" s="74"/>
      <c r="S1786" s="74"/>
      <c r="T1786" s="74"/>
      <c r="AI1786" s="259"/>
      <c r="AO1786" s="74"/>
    </row>
    <row r="1787" s="72" customFormat="1" customHeight="1" spans="6:41">
      <c r="F1787" s="74"/>
      <c r="G1787" s="267" t="str">
        <f t="shared" si="33"/>
        <v/>
      </c>
      <c r="H1787" s="74"/>
      <c r="I1787" s="74"/>
      <c r="J1787" s="74"/>
      <c r="K1787" s="74"/>
      <c r="L1787" s="74"/>
      <c r="P1787" s="122"/>
      <c r="Q1787" s="74"/>
      <c r="R1787" s="74"/>
      <c r="S1787" s="74"/>
      <c r="T1787" s="74"/>
      <c r="AI1787" s="259"/>
      <c r="AO1787" s="74"/>
    </row>
    <row r="1788" s="72" customFormat="1" customHeight="1" spans="6:41">
      <c r="F1788" s="74"/>
      <c r="G1788" s="267" t="str">
        <f t="shared" si="33"/>
        <v/>
      </c>
      <c r="H1788" s="74"/>
      <c r="I1788" s="74"/>
      <c r="J1788" s="74"/>
      <c r="K1788" s="74"/>
      <c r="L1788" s="74"/>
      <c r="P1788" s="122"/>
      <c r="Q1788" s="74"/>
      <c r="R1788" s="74"/>
      <c r="S1788" s="74"/>
      <c r="T1788" s="74"/>
      <c r="AI1788" s="259"/>
      <c r="AO1788" s="74"/>
    </row>
    <row r="1789" s="72" customFormat="1" customHeight="1" spans="6:41">
      <c r="F1789" s="74"/>
      <c r="G1789" s="267" t="str">
        <f t="shared" si="33"/>
        <v/>
      </c>
      <c r="H1789" s="74"/>
      <c r="I1789" s="74"/>
      <c r="J1789" s="74"/>
      <c r="K1789" s="74"/>
      <c r="L1789" s="74"/>
      <c r="P1789" s="122"/>
      <c r="Q1789" s="74"/>
      <c r="R1789" s="74"/>
      <c r="S1789" s="74"/>
      <c r="T1789" s="74"/>
      <c r="AI1789" s="259"/>
      <c r="AO1789" s="74"/>
    </row>
    <row r="1790" s="72" customFormat="1" customHeight="1" spans="6:41">
      <c r="F1790" s="74"/>
      <c r="G1790" s="267" t="str">
        <f t="shared" si="33"/>
        <v/>
      </c>
      <c r="H1790" s="74"/>
      <c r="I1790" s="74"/>
      <c r="J1790" s="74"/>
      <c r="K1790" s="74"/>
      <c r="L1790" s="74"/>
      <c r="P1790" s="122"/>
      <c r="Q1790" s="74"/>
      <c r="R1790" s="74"/>
      <c r="S1790" s="74"/>
      <c r="T1790" s="74"/>
      <c r="AI1790" s="259"/>
      <c r="AO1790" s="74"/>
    </row>
    <row r="1791" s="72" customFormat="1" customHeight="1" spans="6:41">
      <c r="F1791" s="74"/>
      <c r="G1791" s="267" t="str">
        <f t="shared" si="33"/>
        <v/>
      </c>
      <c r="H1791" s="74"/>
      <c r="I1791" s="74"/>
      <c r="J1791" s="74"/>
      <c r="K1791" s="74"/>
      <c r="L1791" s="74"/>
      <c r="P1791" s="122"/>
      <c r="Q1791" s="74"/>
      <c r="R1791" s="74"/>
      <c r="S1791" s="74"/>
      <c r="T1791" s="74"/>
      <c r="AI1791" s="259"/>
      <c r="AO1791" s="74"/>
    </row>
    <row r="1792" s="72" customFormat="1" customHeight="1" spans="6:41">
      <c r="F1792" s="74"/>
      <c r="G1792" s="267" t="str">
        <f t="shared" si="33"/>
        <v/>
      </c>
      <c r="H1792" s="74"/>
      <c r="I1792" s="74"/>
      <c r="J1792" s="74"/>
      <c r="K1792" s="74"/>
      <c r="L1792" s="74"/>
      <c r="P1792" s="122"/>
      <c r="Q1792" s="74"/>
      <c r="R1792" s="74"/>
      <c r="S1792" s="74"/>
      <c r="T1792" s="74"/>
      <c r="AI1792" s="259"/>
      <c r="AO1792" s="74"/>
    </row>
    <row r="1793" s="72" customFormat="1" customHeight="1" spans="6:41">
      <c r="F1793" s="74"/>
      <c r="G1793" s="267" t="str">
        <f t="shared" si="33"/>
        <v/>
      </c>
      <c r="H1793" s="74"/>
      <c r="I1793" s="74"/>
      <c r="J1793" s="74"/>
      <c r="K1793" s="74"/>
      <c r="L1793" s="74"/>
      <c r="P1793" s="122"/>
      <c r="Q1793" s="74"/>
      <c r="R1793" s="74"/>
      <c r="S1793" s="74"/>
      <c r="T1793" s="74"/>
      <c r="AI1793" s="259"/>
      <c r="AO1793" s="74"/>
    </row>
    <row r="1794" s="72" customFormat="1" customHeight="1" spans="6:41">
      <c r="F1794" s="74"/>
      <c r="G1794" s="267" t="str">
        <f t="shared" ref="G1794:G1857" si="34">IF(H1794="","",IF(H1794=I1794,H1794,_xlfn.CONCAT(H1794,"-",I1794)))</f>
        <v/>
      </c>
      <c r="H1794" s="74"/>
      <c r="I1794" s="74"/>
      <c r="J1794" s="74"/>
      <c r="K1794" s="74"/>
      <c r="L1794" s="74"/>
      <c r="P1794" s="122"/>
      <c r="Q1794" s="74"/>
      <c r="R1794" s="74"/>
      <c r="S1794" s="74"/>
      <c r="T1794" s="74"/>
      <c r="AI1794" s="259"/>
      <c r="AO1794" s="74"/>
    </row>
    <row r="1795" s="72" customFormat="1" customHeight="1" spans="6:41">
      <c r="F1795" s="74"/>
      <c r="G1795" s="267" t="str">
        <f t="shared" si="34"/>
        <v/>
      </c>
      <c r="H1795" s="74"/>
      <c r="I1795" s="74"/>
      <c r="J1795" s="74"/>
      <c r="K1795" s="74"/>
      <c r="L1795" s="74"/>
      <c r="P1795" s="122"/>
      <c r="Q1795" s="74"/>
      <c r="R1795" s="74"/>
      <c r="S1795" s="74"/>
      <c r="T1795" s="74"/>
      <c r="AI1795" s="259"/>
      <c r="AO1795" s="74"/>
    </row>
    <row r="1796" s="72" customFormat="1" customHeight="1" spans="6:41">
      <c r="F1796" s="74"/>
      <c r="G1796" s="267" t="str">
        <f t="shared" si="34"/>
        <v/>
      </c>
      <c r="H1796" s="74"/>
      <c r="I1796" s="74"/>
      <c r="J1796" s="74"/>
      <c r="K1796" s="74"/>
      <c r="L1796" s="74"/>
      <c r="P1796" s="122"/>
      <c r="Q1796" s="74"/>
      <c r="R1796" s="74"/>
      <c r="S1796" s="74"/>
      <c r="T1796" s="74"/>
      <c r="AI1796" s="259"/>
      <c r="AO1796" s="74"/>
    </row>
    <row r="1797" s="72" customFormat="1" customHeight="1" spans="6:41">
      <c r="F1797" s="74"/>
      <c r="G1797" s="267" t="str">
        <f t="shared" si="34"/>
        <v/>
      </c>
      <c r="H1797" s="74"/>
      <c r="I1797" s="74"/>
      <c r="J1797" s="74"/>
      <c r="K1797" s="74"/>
      <c r="L1797" s="74"/>
      <c r="P1797" s="122"/>
      <c r="Q1797" s="74"/>
      <c r="R1797" s="74"/>
      <c r="S1797" s="74"/>
      <c r="T1797" s="74"/>
      <c r="AI1797" s="259"/>
      <c r="AO1797" s="74"/>
    </row>
    <row r="1798" s="72" customFormat="1" customHeight="1" spans="6:41">
      <c r="F1798" s="74"/>
      <c r="G1798" s="267" t="str">
        <f t="shared" si="34"/>
        <v/>
      </c>
      <c r="H1798" s="74"/>
      <c r="I1798" s="74"/>
      <c r="J1798" s="74"/>
      <c r="K1798" s="74"/>
      <c r="L1798" s="74"/>
      <c r="P1798" s="122"/>
      <c r="Q1798" s="74"/>
      <c r="R1798" s="74"/>
      <c r="S1798" s="74"/>
      <c r="T1798" s="74"/>
      <c r="AI1798" s="259"/>
      <c r="AO1798" s="74"/>
    </row>
    <row r="1799" s="72" customFormat="1" customHeight="1" spans="6:41">
      <c r="F1799" s="74"/>
      <c r="G1799" s="267" t="str">
        <f t="shared" si="34"/>
        <v/>
      </c>
      <c r="H1799" s="74"/>
      <c r="I1799" s="74"/>
      <c r="J1799" s="74"/>
      <c r="K1799" s="74"/>
      <c r="L1799" s="74"/>
      <c r="P1799" s="122"/>
      <c r="Q1799" s="74"/>
      <c r="R1799" s="74"/>
      <c r="S1799" s="74"/>
      <c r="T1799" s="74"/>
      <c r="AI1799" s="259"/>
      <c r="AO1799" s="74"/>
    </row>
    <row r="1800" s="72" customFormat="1" customHeight="1" spans="6:41">
      <c r="F1800" s="74"/>
      <c r="G1800" s="267" t="str">
        <f t="shared" si="34"/>
        <v/>
      </c>
      <c r="H1800" s="74"/>
      <c r="I1800" s="74"/>
      <c r="J1800" s="74"/>
      <c r="K1800" s="74"/>
      <c r="L1800" s="74"/>
      <c r="P1800" s="122"/>
      <c r="Q1800" s="74"/>
      <c r="R1800" s="74"/>
      <c r="S1800" s="74"/>
      <c r="T1800" s="74"/>
      <c r="AI1800" s="259"/>
      <c r="AO1800" s="74"/>
    </row>
    <row r="1801" s="72" customFormat="1" customHeight="1" spans="6:41">
      <c r="F1801" s="74"/>
      <c r="G1801" s="267" t="str">
        <f t="shared" si="34"/>
        <v/>
      </c>
      <c r="H1801" s="74"/>
      <c r="I1801" s="74"/>
      <c r="J1801" s="74"/>
      <c r="K1801" s="74"/>
      <c r="L1801" s="74"/>
      <c r="P1801" s="122"/>
      <c r="Q1801" s="74"/>
      <c r="R1801" s="74"/>
      <c r="S1801" s="74"/>
      <c r="T1801" s="74"/>
      <c r="AI1801" s="259"/>
      <c r="AO1801" s="74"/>
    </row>
    <row r="1802" s="72" customFormat="1" customHeight="1" spans="6:41">
      <c r="F1802" s="74"/>
      <c r="G1802" s="267" t="str">
        <f t="shared" si="34"/>
        <v/>
      </c>
      <c r="H1802" s="74"/>
      <c r="I1802" s="74"/>
      <c r="J1802" s="74"/>
      <c r="K1802" s="74"/>
      <c r="L1802" s="74"/>
      <c r="P1802" s="122"/>
      <c r="Q1802" s="74"/>
      <c r="R1802" s="74"/>
      <c r="S1802" s="74"/>
      <c r="T1802" s="74"/>
      <c r="AI1802" s="259"/>
      <c r="AO1802" s="74"/>
    </row>
    <row r="1803" s="72" customFormat="1" customHeight="1" spans="6:41">
      <c r="F1803" s="74"/>
      <c r="G1803" s="267" t="str">
        <f t="shared" si="34"/>
        <v/>
      </c>
      <c r="H1803" s="74"/>
      <c r="I1803" s="74"/>
      <c r="J1803" s="74"/>
      <c r="K1803" s="74"/>
      <c r="L1803" s="74"/>
      <c r="P1803" s="122"/>
      <c r="Q1803" s="74"/>
      <c r="R1803" s="74"/>
      <c r="S1803" s="74"/>
      <c r="T1803" s="74"/>
      <c r="AI1803" s="259"/>
      <c r="AO1803" s="74"/>
    </row>
    <row r="1804" s="72" customFormat="1" customHeight="1" spans="6:41">
      <c r="F1804" s="74"/>
      <c r="G1804" s="267" t="str">
        <f t="shared" si="34"/>
        <v/>
      </c>
      <c r="H1804" s="74"/>
      <c r="I1804" s="74"/>
      <c r="J1804" s="74"/>
      <c r="K1804" s="74"/>
      <c r="L1804" s="74"/>
      <c r="P1804" s="122"/>
      <c r="Q1804" s="74"/>
      <c r="R1804" s="74"/>
      <c r="S1804" s="74"/>
      <c r="T1804" s="74"/>
      <c r="AI1804" s="259"/>
      <c r="AO1804" s="74"/>
    </row>
    <row r="1805" s="72" customFormat="1" customHeight="1" spans="6:41">
      <c r="F1805" s="74"/>
      <c r="G1805" s="267" t="str">
        <f t="shared" si="34"/>
        <v/>
      </c>
      <c r="H1805" s="74"/>
      <c r="I1805" s="74"/>
      <c r="J1805" s="74"/>
      <c r="K1805" s="74"/>
      <c r="L1805" s="74"/>
      <c r="P1805" s="122"/>
      <c r="Q1805" s="74"/>
      <c r="R1805" s="74"/>
      <c r="S1805" s="74"/>
      <c r="T1805" s="74"/>
      <c r="AI1805" s="259"/>
      <c r="AO1805" s="74"/>
    </row>
    <row r="1806" s="72" customFormat="1" customHeight="1" spans="6:41">
      <c r="F1806" s="74"/>
      <c r="G1806" s="267" t="str">
        <f t="shared" si="34"/>
        <v/>
      </c>
      <c r="H1806" s="74"/>
      <c r="I1806" s="74"/>
      <c r="J1806" s="74"/>
      <c r="K1806" s="74"/>
      <c r="L1806" s="74"/>
      <c r="P1806" s="122"/>
      <c r="Q1806" s="74"/>
      <c r="R1806" s="74"/>
      <c r="S1806" s="74"/>
      <c r="T1806" s="74"/>
      <c r="AI1806" s="259"/>
      <c r="AO1806" s="74"/>
    </row>
    <row r="1807" s="72" customFormat="1" customHeight="1" spans="6:41">
      <c r="F1807" s="74"/>
      <c r="G1807" s="267" t="str">
        <f t="shared" si="34"/>
        <v/>
      </c>
      <c r="H1807" s="74"/>
      <c r="I1807" s="74"/>
      <c r="J1807" s="74"/>
      <c r="K1807" s="74"/>
      <c r="L1807" s="74"/>
      <c r="P1807" s="122"/>
      <c r="Q1807" s="74"/>
      <c r="R1807" s="74"/>
      <c r="S1807" s="74"/>
      <c r="T1807" s="74"/>
      <c r="AI1807" s="259"/>
      <c r="AO1807" s="74"/>
    </row>
    <row r="1808" s="72" customFormat="1" customHeight="1" spans="6:41">
      <c r="F1808" s="74"/>
      <c r="G1808" s="267" t="str">
        <f t="shared" si="34"/>
        <v/>
      </c>
      <c r="H1808" s="74"/>
      <c r="I1808" s="74"/>
      <c r="J1808" s="74"/>
      <c r="K1808" s="74"/>
      <c r="L1808" s="74"/>
      <c r="P1808" s="122"/>
      <c r="Q1808" s="74"/>
      <c r="R1808" s="74"/>
      <c r="S1808" s="74"/>
      <c r="T1808" s="74"/>
      <c r="AI1808" s="259"/>
      <c r="AO1808" s="74"/>
    </row>
    <row r="1809" s="72" customFormat="1" customHeight="1" spans="6:41">
      <c r="F1809" s="74"/>
      <c r="G1809" s="267" t="str">
        <f t="shared" si="34"/>
        <v/>
      </c>
      <c r="H1809" s="74"/>
      <c r="I1809" s="74"/>
      <c r="J1809" s="74"/>
      <c r="K1809" s="74"/>
      <c r="L1809" s="74"/>
      <c r="P1809" s="122"/>
      <c r="Q1809" s="74"/>
      <c r="R1809" s="74"/>
      <c r="S1809" s="74"/>
      <c r="T1809" s="74"/>
      <c r="AI1809" s="259"/>
      <c r="AO1809" s="74"/>
    </row>
    <row r="1810" s="72" customFormat="1" customHeight="1" spans="6:41">
      <c r="F1810" s="74"/>
      <c r="G1810" s="267" t="str">
        <f t="shared" si="34"/>
        <v/>
      </c>
      <c r="H1810" s="74"/>
      <c r="I1810" s="74"/>
      <c r="J1810" s="74"/>
      <c r="K1810" s="74"/>
      <c r="L1810" s="74"/>
      <c r="P1810" s="122"/>
      <c r="Q1810" s="74"/>
      <c r="R1810" s="74"/>
      <c r="S1810" s="74"/>
      <c r="T1810" s="74"/>
      <c r="AI1810" s="259"/>
      <c r="AO1810" s="74"/>
    </row>
    <row r="1811" s="72" customFormat="1" customHeight="1" spans="6:41">
      <c r="F1811" s="74"/>
      <c r="G1811" s="267" t="str">
        <f t="shared" si="34"/>
        <v/>
      </c>
      <c r="H1811" s="74"/>
      <c r="I1811" s="74"/>
      <c r="J1811" s="74"/>
      <c r="K1811" s="74"/>
      <c r="L1811" s="74"/>
      <c r="P1811" s="122"/>
      <c r="Q1811" s="74"/>
      <c r="R1811" s="74"/>
      <c r="S1811" s="74"/>
      <c r="T1811" s="74"/>
      <c r="AI1811" s="259"/>
      <c r="AO1811" s="74"/>
    </row>
    <row r="1812" s="72" customFormat="1" customHeight="1" spans="6:41">
      <c r="F1812" s="74"/>
      <c r="G1812" s="267" t="str">
        <f t="shared" si="34"/>
        <v/>
      </c>
      <c r="H1812" s="74"/>
      <c r="I1812" s="74"/>
      <c r="J1812" s="74"/>
      <c r="K1812" s="74"/>
      <c r="L1812" s="74"/>
      <c r="P1812" s="122"/>
      <c r="Q1812" s="74"/>
      <c r="R1812" s="74"/>
      <c r="S1812" s="74"/>
      <c r="T1812" s="74"/>
      <c r="AI1812" s="259"/>
      <c r="AO1812" s="74"/>
    </row>
    <row r="1813" s="72" customFormat="1" customHeight="1" spans="6:41">
      <c r="F1813" s="74"/>
      <c r="G1813" s="267" t="str">
        <f t="shared" si="34"/>
        <v/>
      </c>
      <c r="H1813" s="74"/>
      <c r="I1813" s="74"/>
      <c r="J1813" s="74"/>
      <c r="K1813" s="74"/>
      <c r="L1813" s="74"/>
      <c r="P1813" s="122"/>
      <c r="Q1813" s="74"/>
      <c r="R1813" s="74"/>
      <c r="S1813" s="74"/>
      <c r="T1813" s="74"/>
      <c r="AI1813" s="259"/>
      <c r="AO1813" s="74"/>
    </row>
    <row r="1814" s="72" customFormat="1" customHeight="1" spans="6:41">
      <c r="F1814" s="74"/>
      <c r="G1814" s="267" t="str">
        <f t="shared" si="34"/>
        <v/>
      </c>
      <c r="H1814" s="74"/>
      <c r="I1814" s="74"/>
      <c r="J1814" s="74"/>
      <c r="K1814" s="74"/>
      <c r="L1814" s="74"/>
      <c r="P1814" s="122"/>
      <c r="Q1814" s="74"/>
      <c r="R1814" s="74"/>
      <c r="S1814" s="74"/>
      <c r="T1814" s="74"/>
      <c r="AI1814" s="259"/>
      <c r="AO1814" s="74"/>
    </row>
    <row r="1815" s="72" customFormat="1" customHeight="1" spans="6:41">
      <c r="F1815" s="74"/>
      <c r="G1815" s="267" t="str">
        <f t="shared" si="34"/>
        <v/>
      </c>
      <c r="H1815" s="74"/>
      <c r="I1815" s="74"/>
      <c r="J1815" s="74"/>
      <c r="K1815" s="74"/>
      <c r="L1815" s="74"/>
      <c r="P1815" s="122"/>
      <c r="Q1815" s="74"/>
      <c r="R1815" s="74"/>
      <c r="S1815" s="74"/>
      <c r="T1815" s="74"/>
      <c r="AI1815" s="259"/>
      <c r="AO1815" s="74"/>
    </row>
    <row r="1816" s="72" customFormat="1" customHeight="1" spans="6:41">
      <c r="F1816" s="74"/>
      <c r="G1816" s="267" t="str">
        <f t="shared" si="34"/>
        <v/>
      </c>
      <c r="H1816" s="74"/>
      <c r="I1816" s="74"/>
      <c r="J1816" s="74"/>
      <c r="K1816" s="74"/>
      <c r="L1816" s="74"/>
      <c r="P1816" s="122"/>
      <c r="Q1816" s="74"/>
      <c r="R1816" s="74"/>
      <c r="S1816" s="74"/>
      <c r="T1816" s="74"/>
      <c r="AI1816" s="259"/>
      <c r="AO1816" s="74"/>
    </row>
    <row r="1817" s="72" customFormat="1" customHeight="1" spans="6:41">
      <c r="F1817" s="74"/>
      <c r="G1817" s="267" t="str">
        <f t="shared" si="34"/>
        <v/>
      </c>
      <c r="H1817" s="74"/>
      <c r="I1817" s="74"/>
      <c r="J1817" s="74"/>
      <c r="K1817" s="74"/>
      <c r="L1817" s="74"/>
      <c r="P1817" s="122"/>
      <c r="Q1817" s="74"/>
      <c r="R1817" s="74"/>
      <c r="S1817" s="74"/>
      <c r="T1817" s="74"/>
      <c r="AI1817" s="259"/>
      <c r="AO1817" s="74"/>
    </row>
    <row r="1818" s="72" customFormat="1" customHeight="1" spans="6:41">
      <c r="F1818" s="74"/>
      <c r="G1818" s="267" t="str">
        <f t="shared" si="34"/>
        <v/>
      </c>
      <c r="H1818" s="74"/>
      <c r="I1818" s="74"/>
      <c r="J1818" s="74"/>
      <c r="K1818" s="74"/>
      <c r="L1818" s="74"/>
      <c r="P1818" s="122"/>
      <c r="Q1818" s="74"/>
      <c r="R1818" s="74"/>
      <c r="S1818" s="74"/>
      <c r="T1818" s="74"/>
      <c r="AI1818" s="259"/>
      <c r="AO1818" s="74"/>
    </row>
    <row r="1819" s="72" customFormat="1" customHeight="1" spans="6:41">
      <c r="F1819" s="74"/>
      <c r="G1819" s="267" t="str">
        <f t="shared" si="34"/>
        <v/>
      </c>
      <c r="H1819" s="74"/>
      <c r="I1819" s="74"/>
      <c r="J1819" s="74"/>
      <c r="K1819" s="74"/>
      <c r="L1819" s="74"/>
      <c r="P1819" s="122"/>
      <c r="Q1819" s="74"/>
      <c r="R1819" s="74"/>
      <c r="S1819" s="74"/>
      <c r="T1819" s="74"/>
      <c r="AI1819" s="259"/>
      <c r="AO1819" s="74"/>
    </row>
    <row r="1820" s="72" customFormat="1" customHeight="1" spans="6:41">
      <c r="F1820" s="74"/>
      <c r="G1820" s="267" t="str">
        <f t="shared" si="34"/>
        <v/>
      </c>
      <c r="H1820" s="74"/>
      <c r="I1820" s="74"/>
      <c r="J1820" s="74"/>
      <c r="K1820" s="74"/>
      <c r="L1820" s="74"/>
      <c r="P1820" s="122"/>
      <c r="Q1820" s="74"/>
      <c r="R1820" s="74"/>
      <c r="S1820" s="74"/>
      <c r="T1820" s="74"/>
      <c r="AI1820" s="259"/>
      <c r="AO1820" s="74"/>
    </row>
    <row r="1821" s="72" customFormat="1" customHeight="1" spans="6:41">
      <c r="F1821" s="74"/>
      <c r="G1821" s="267" t="str">
        <f t="shared" si="34"/>
        <v/>
      </c>
      <c r="H1821" s="74"/>
      <c r="I1821" s="74"/>
      <c r="J1821" s="74"/>
      <c r="K1821" s="74"/>
      <c r="L1821" s="74"/>
      <c r="P1821" s="122"/>
      <c r="Q1821" s="74"/>
      <c r="R1821" s="74"/>
      <c r="S1821" s="74"/>
      <c r="T1821" s="74"/>
      <c r="AI1821" s="259"/>
      <c r="AO1821" s="74"/>
    </row>
    <row r="1822" s="72" customFormat="1" customHeight="1" spans="6:41">
      <c r="F1822" s="74"/>
      <c r="G1822" s="267" t="str">
        <f t="shared" si="34"/>
        <v/>
      </c>
      <c r="H1822" s="74"/>
      <c r="I1822" s="74"/>
      <c r="J1822" s="74"/>
      <c r="K1822" s="74"/>
      <c r="L1822" s="74"/>
      <c r="P1822" s="122"/>
      <c r="Q1822" s="74"/>
      <c r="R1822" s="74"/>
      <c r="S1822" s="74"/>
      <c r="T1822" s="74"/>
      <c r="AI1822" s="259"/>
      <c r="AO1822" s="74"/>
    </row>
    <row r="1823" s="72" customFormat="1" customHeight="1" spans="6:41">
      <c r="F1823" s="74"/>
      <c r="G1823" s="267" t="str">
        <f t="shared" si="34"/>
        <v/>
      </c>
      <c r="H1823" s="74"/>
      <c r="I1823" s="74"/>
      <c r="J1823" s="74"/>
      <c r="K1823" s="74"/>
      <c r="L1823" s="74"/>
      <c r="P1823" s="122"/>
      <c r="Q1823" s="74"/>
      <c r="R1823" s="74"/>
      <c r="S1823" s="74"/>
      <c r="T1823" s="74"/>
      <c r="AI1823" s="259"/>
      <c r="AO1823" s="74"/>
    </row>
    <row r="1824" s="72" customFormat="1" customHeight="1" spans="6:41">
      <c r="F1824" s="74"/>
      <c r="G1824" s="267" t="str">
        <f t="shared" si="34"/>
        <v/>
      </c>
      <c r="H1824" s="74"/>
      <c r="I1824" s="74"/>
      <c r="J1824" s="74"/>
      <c r="K1824" s="74"/>
      <c r="L1824" s="74"/>
      <c r="P1824" s="122"/>
      <c r="Q1824" s="74"/>
      <c r="R1824" s="74"/>
      <c r="S1824" s="74"/>
      <c r="T1824" s="74"/>
      <c r="AI1824" s="259"/>
      <c r="AO1824" s="74"/>
    </row>
    <row r="1825" s="72" customFormat="1" customHeight="1" spans="6:41">
      <c r="F1825" s="74"/>
      <c r="G1825" s="267" t="str">
        <f t="shared" si="34"/>
        <v/>
      </c>
      <c r="H1825" s="74"/>
      <c r="I1825" s="74"/>
      <c r="J1825" s="74"/>
      <c r="K1825" s="74"/>
      <c r="L1825" s="74"/>
      <c r="P1825" s="122"/>
      <c r="Q1825" s="74"/>
      <c r="R1825" s="74"/>
      <c r="S1825" s="74"/>
      <c r="T1825" s="74"/>
      <c r="AI1825" s="259"/>
      <c r="AO1825" s="74"/>
    </row>
    <row r="1826" s="72" customFormat="1" customHeight="1" spans="6:41">
      <c r="F1826" s="74"/>
      <c r="G1826" s="267" t="str">
        <f t="shared" si="34"/>
        <v/>
      </c>
      <c r="H1826" s="74"/>
      <c r="I1826" s="74"/>
      <c r="J1826" s="74"/>
      <c r="K1826" s="74"/>
      <c r="L1826" s="74"/>
      <c r="P1826" s="122"/>
      <c r="Q1826" s="74"/>
      <c r="R1826" s="74"/>
      <c r="S1826" s="74"/>
      <c r="T1826" s="74"/>
      <c r="AI1826" s="259"/>
      <c r="AO1826" s="74"/>
    </row>
    <row r="1827" s="72" customFormat="1" customHeight="1" spans="6:41">
      <c r="F1827" s="74"/>
      <c r="G1827" s="267" t="str">
        <f t="shared" si="34"/>
        <v/>
      </c>
      <c r="H1827" s="74"/>
      <c r="I1827" s="74"/>
      <c r="J1827" s="74"/>
      <c r="K1827" s="74"/>
      <c r="L1827" s="74"/>
      <c r="P1827" s="122"/>
      <c r="Q1827" s="74"/>
      <c r="R1827" s="74"/>
      <c r="S1827" s="74"/>
      <c r="T1827" s="74"/>
      <c r="AI1827" s="259"/>
      <c r="AO1827" s="74"/>
    </row>
    <row r="1828" s="72" customFormat="1" customHeight="1" spans="6:41">
      <c r="F1828" s="74"/>
      <c r="G1828" s="267" t="str">
        <f t="shared" si="34"/>
        <v/>
      </c>
      <c r="H1828" s="74"/>
      <c r="I1828" s="74"/>
      <c r="J1828" s="74"/>
      <c r="K1828" s="74"/>
      <c r="L1828" s="74"/>
      <c r="P1828" s="122"/>
      <c r="Q1828" s="74"/>
      <c r="R1828" s="74"/>
      <c r="S1828" s="74"/>
      <c r="T1828" s="74"/>
      <c r="AI1828" s="259"/>
      <c r="AO1828" s="74"/>
    </row>
    <row r="1829" s="72" customFormat="1" customHeight="1" spans="6:41">
      <c r="F1829" s="74"/>
      <c r="G1829" s="267" t="str">
        <f t="shared" si="34"/>
        <v/>
      </c>
      <c r="H1829" s="74"/>
      <c r="I1829" s="74"/>
      <c r="J1829" s="74"/>
      <c r="K1829" s="74"/>
      <c r="L1829" s="74"/>
      <c r="P1829" s="122"/>
      <c r="Q1829" s="74"/>
      <c r="R1829" s="74"/>
      <c r="S1829" s="74"/>
      <c r="T1829" s="74"/>
      <c r="AI1829" s="259"/>
      <c r="AO1829" s="74"/>
    </row>
    <row r="1830" s="72" customFormat="1" customHeight="1" spans="6:41">
      <c r="F1830" s="74"/>
      <c r="G1830" s="267" t="str">
        <f t="shared" si="34"/>
        <v/>
      </c>
      <c r="H1830" s="74"/>
      <c r="I1830" s="74"/>
      <c r="J1830" s="74"/>
      <c r="K1830" s="74"/>
      <c r="L1830" s="74"/>
      <c r="P1830" s="122"/>
      <c r="Q1830" s="74"/>
      <c r="R1830" s="74"/>
      <c r="S1830" s="74"/>
      <c r="T1830" s="74"/>
      <c r="AI1830" s="259"/>
      <c r="AO1830" s="74"/>
    </row>
    <row r="1831" s="72" customFormat="1" customHeight="1" spans="6:41">
      <c r="F1831" s="74"/>
      <c r="G1831" s="267" t="str">
        <f t="shared" si="34"/>
        <v/>
      </c>
      <c r="H1831" s="74"/>
      <c r="I1831" s="74"/>
      <c r="J1831" s="74"/>
      <c r="K1831" s="74"/>
      <c r="L1831" s="74"/>
      <c r="P1831" s="122"/>
      <c r="Q1831" s="74"/>
      <c r="R1831" s="74"/>
      <c r="S1831" s="74"/>
      <c r="T1831" s="74"/>
      <c r="AI1831" s="259"/>
      <c r="AO1831" s="74"/>
    </row>
    <row r="1832" s="72" customFormat="1" customHeight="1" spans="6:41">
      <c r="F1832" s="74"/>
      <c r="G1832" s="267" t="str">
        <f t="shared" si="34"/>
        <v/>
      </c>
      <c r="H1832" s="74"/>
      <c r="I1832" s="74"/>
      <c r="J1832" s="74"/>
      <c r="K1832" s="74"/>
      <c r="L1832" s="74"/>
      <c r="P1832" s="122"/>
      <c r="Q1832" s="74"/>
      <c r="R1832" s="74"/>
      <c r="S1832" s="74"/>
      <c r="T1832" s="74"/>
      <c r="AI1832" s="259"/>
      <c r="AO1832" s="74"/>
    </row>
    <row r="1833" s="72" customFormat="1" customHeight="1" spans="6:41">
      <c r="F1833" s="74"/>
      <c r="G1833" s="267" t="str">
        <f t="shared" si="34"/>
        <v/>
      </c>
      <c r="H1833" s="74"/>
      <c r="I1833" s="74"/>
      <c r="J1833" s="74"/>
      <c r="K1833" s="74"/>
      <c r="L1833" s="74"/>
      <c r="P1833" s="122"/>
      <c r="Q1833" s="74"/>
      <c r="R1833" s="74"/>
      <c r="S1833" s="74"/>
      <c r="T1833" s="74"/>
      <c r="AI1833" s="259"/>
      <c r="AO1833" s="74"/>
    </row>
    <row r="1834" s="72" customFormat="1" customHeight="1" spans="6:41">
      <c r="F1834" s="74"/>
      <c r="G1834" s="267" t="str">
        <f t="shared" si="34"/>
        <v/>
      </c>
      <c r="H1834" s="74"/>
      <c r="I1834" s="74"/>
      <c r="J1834" s="74"/>
      <c r="K1834" s="74"/>
      <c r="L1834" s="74"/>
      <c r="P1834" s="122"/>
      <c r="Q1834" s="74"/>
      <c r="R1834" s="74"/>
      <c r="S1834" s="74"/>
      <c r="T1834" s="74"/>
      <c r="AI1834" s="259"/>
      <c r="AO1834" s="74"/>
    </row>
    <row r="1835" s="72" customFormat="1" customHeight="1" spans="6:41">
      <c r="F1835" s="74"/>
      <c r="G1835" s="267" t="str">
        <f t="shared" si="34"/>
        <v/>
      </c>
      <c r="H1835" s="74"/>
      <c r="I1835" s="74"/>
      <c r="J1835" s="74"/>
      <c r="K1835" s="74"/>
      <c r="L1835" s="74"/>
      <c r="P1835" s="122"/>
      <c r="Q1835" s="74"/>
      <c r="R1835" s="74"/>
      <c r="S1835" s="74"/>
      <c r="T1835" s="74"/>
      <c r="AI1835" s="259"/>
      <c r="AO1835" s="74"/>
    </row>
    <row r="1836" s="72" customFormat="1" customHeight="1" spans="6:41">
      <c r="F1836" s="74"/>
      <c r="G1836" s="267" t="str">
        <f t="shared" si="34"/>
        <v/>
      </c>
      <c r="H1836" s="74"/>
      <c r="I1836" s="74"/>
      <c r="J1836" s="74"/>
      <c r="K1836" s="74"/>
      <c r="L1836" s="74"/>
      <c r="P1836" s="122"/>
      <c r="Q1836" s="74"/>
      <c r="R1836" s="74"/>
      <c r="S1836" s="74"/>
      <c r="T1836" s="74"/>
      <c r="AI1836" s="259"/>
      <c r="AO1836" s="74"/>
    </row>
    <row r="1837" s="72" customFormat="1" customHeight="1" spans="6:41">
      <c r="F1837" s="74"/>
      <c r="G1837" s="267" t="str">
        <f t="shared" si="34"/>
        <v/>
      </c>
      <c r="H1837" s="74"/>
      <c r="I1837" s="74"/>
      <c r="J1837" s="74"/>
      <c r="K1837" s="74"/>
      <c r="L1837" s="74"/>
      <c r="P1837" s="122"/>
      <c r="Q1837" s="74"/>
      <c r="R1837" s="74"/>
      <c r="S1837" s="74"/>
      <c r="T1837" s="74"/>
      <c r="AI1837" s="259"/>
      <c r="AO1837" s="74"/>
    </row>
    <row r="1838" s="72" customFormat="1" customHeight="1" spans="6:41">
      <c r="F1838" s="74"/>
      <c r="G1838" s="267" t="str">
        <f t="shared" si="34"/>
        <v/>
      </c>
      <c r="H1838" s="74"/>
      <c r="I1838" s="74"/>
      <c r="J1838" s="74"/>
      <c r="K1838" s="74"/>
      <c r="L1838" s="74"/>
      <c r="P1838" s="122"/>
      <c r="Q1838" s="74"/>
      <c r="R1838" s="74"/>
      <c r="S1838" s="74"/>
      <c r="T1838" s="74"/>
      <c r="AI1838" s="259"/>
      <c r="AO1838" s="74"/>
    </row>
    <row r="1839" s="72" customFormat="1" customHeight="1" spans="6:41">
      <c r="F1839" s="74"/>
      <c r="G1839" s="267" t="str">
        <f t="shared" si="34"/>
        <v/>
      </c>
      <c r="H1839" s="74"/>
      <c r="I1839" s="74"/>
      <c r="J1839" s="74"/>
      <c r="K1839" s="74"/>
      <c r="L1839" s="74"/>
      <c r="P1839" s="122"/>
      <c r="Q1839" s="74"/>
      <c r="R1839" s="74"/>
      <c r="S1839" s="74"/>
      <c r="T1839" s="74"/>
      <c r="AI1839" s="259"/>
      <c r="AO1839" s="74"/>
    </row>
    <row r="1840" s="72" customFormat="1" customHeight="1" spans="6:41">
      <c r="F1840" s="74"/>
      <c r="G1840" s="267" t="str">
        <f t="shared" si="34"/>
        <v/>
      </c>
      <c r="H1840" s="74"/>
      <c r="I1840" s="74"/>
      <c r="J1840" s="74"/>
      <c r="K1840" s="74"/>
      <c r="L1840" s="74"/>
      <c r="P1840" s="122"/>
      <c r="Q1840" s="74"/>
      <c r="R1840" s="74"/>
      <c r="S1840" s="74"/>
      <c r="T1840" s="74"/>
      <c r="AI1840" s="259"/>
      <c r="AO1840" s="74"/>
    </row>
    <row r="1841" s="72" customFormat="1" customHeight="1" spans="6:41">
      <c r="F1841" s="74"/>
      <c r="G1841" s="267" t="str">
        <f t="shared" si="34"/>
        <v/>
      </c>
      <c r="H1841" s="74"/>
      <c r="I1841" s="74"/>
      <c r="J1841" s="74"/>
      <c r="K1841" s="74"/>
      <c r="L1841" s="74"/>
      <c r="P1841" s="122"/>
      <c r="Q1841" s="74"/>
      <c r="R1841" s="74"/>
      <c r="S1841" s="74"/>
      <c r="T1841" s="74"/>
      <c r="AI1841" s="259"/>
      <c r="AO1841" s="74"/>
    </row>
    <row r="1842" s="72" customFormat="1" customHeight="1" spans="6:41">
      <c r="F1842" s="74"/>
      <c r="G1842" s="267" t="str">
        <f t="shared" si="34"/>
        <v/>
      </c>
      <c r="H1842" s="74"/>
      <c r="I1842" s="74"/>
      <c r="J1842" s="74"/>
      <c r="K1842" s="74"/>
      <c r="L1842" s="74"/>
      <c r="P1842" s="122"/>
      <c r="Q1842" s="74"/>
      <c r="R1842" s="74"/>
      <c r="S1842" s="74"/>
      <c r="T1842" s="74"/>
      <c r="AI1842" s="259"/>
      <c r="AO1842" s="74"/>
    </row>
    <row r="1843" s="72" customFormat="1" customHeight="1" spans="6:41">
      <c r="F1843" s="74"/>
      <c r="G1843" s="267" t="str">
        <f t="shared" si="34"/>
        <v/>
      </c>
      <c r="H1843" s="74"/>
      <c r="I1843" s="74"/>
      <c r="J1843" s="74"/>
      <c r="K1843" s="74"/>
      <c r="L1843" s="74"/>
      <c r="P1843" s="122"/>
      <c r="Q1843" s="74"/>
      <c r="R1843" s="74"/>
      <c r="S1843" s="74"/>
      <c r="T1843" s="74"/>
      <c r="AI1843" s="259"/>
      <c r="AO1843" s="74"/>
    </row>
    <row r="1844" s="72" customFormat="1" customHeight="1" spans="6:41">
      <c r="F1844" s="74"/>
      <c r="G1844" s="267" t="str">
        <f t="shared" si="34"/>
        <v/>
      </c>
      <c r="H1844" s="74"/>
      <c r="I1844" s="74"/>
      <c r="J1844" s="74"/>
      <c r="K1844" s="74"/>
      <c r="L1844" s="74"/>
      <c r="P1844" s="122"/>
      <c r="Q1844" s="74"/>
      <c r="R1844" s="74"/>
      <c r="S1844" s="74"/>
      <c r="T1844" s="74"/>
      <c r="AI1844" s="259"/>
      <c r="AO1844" s="74"/>
    </row>
    <row r="1845" s="72" customFormat="1" customHeight="1" spans="6:41">
      <c r="F1845" s="74"/>
      <c r="G1845" s="267" t="str">
        <f t="shared" si="34"/>
        <v/>
      </c>
      <c r="H1845" s="74"/>
      <c r="I1845" s="74"/>
      <c r="J1845" s="74"/>
      <c r="K1845" s="74"/>
      <c r="L1845" s="74"/>
      <c r="P1845" s="122"/>
      <c r="Q1845" s="74"/>
      <c r="R1845" s="74"/>
      <c r="S1845" s="74"/>
      <c r="T1845" s="74"/>
      <c r="AI1845" s="259"/>
      <c r="AO1845" s="74"/>
    </row>
    <row r="1846" s="72" customFormat="1" customHeight="1" spans="6:41">
      <c r="F1846" s="74"/>
      <c r="G1846" s="267" t="str">
        <f t="shared" si="34"/>
        <v/>
      </c>
      <c r="H1846" s="74"/>
      <c r="I1846" s="74"/>
      <c r="J1846" s="74"/>
      <c r="K1846" s="74"/>
      <c r="L1846" s="74"/>
      <c r="P1846" s="122"/>
      <c r="Q1846" s="74"/>
      <c r="R1846" s="74"/>
      <c r="S1846" s="74"/>
      <c r="T1846" s="74"/>
      <c r="AI1846" s="259"/>
      <c r="AO1846" s="74"/>
    </row>
    <row r="1847" s="72" customFormat="1" customHeight="1" spans="6:41">
      <c r="F1847" s="74"/>
      <c r="G1847" s="267" t="str">
        <f t="shared" si="34"/>
        <v/>
      </c>
      <c r="H1847" s="74"/>
      <c r="I1847" s="74"/>
      <c r="J1847" s="74"/>
      <c r="K1847" s="74"/>
      <c r="L1847" s="74"/>
      <c r="P1847" s="122"/>
      <c r="Q1847" s="74"/>
      <c r="R1847" s="74"/>
      <c r="S1847" s="74"/>
      <c r="T1847" s="74"/>
      <c r="AI1847" s="259"/>
      <c r="AO1847" s="74"/>
    </row>
    <row r="1848" s="72" customFormat="1" customHeight="1" spans="6:41">
      <c r="F1848" s="74"/>
      <c r="G1848" s="267" t="str">
        <f t="shared" si="34"/>
        <v/>
      </c>
      <c r="H1848" s="74"/>
      <c r="I1848" s="74"/>
      <c r="J1848" s="74"/>
      <c r="K1848" s="74"/>
      <c r="L1848" s="74"/>
      <c r="P1848" s="122"/>
      <c r="Q1848" s="74"/>
      <c r="R1848" s="74"/>
      <c r="S1848" s="74"/>
      <c r="T1848" s="74"/>
      <c r="AI1848" s="259"/>
      <c r="AO1848" s="74"/>
    </row>
    <row r="1849" s="72" customFormat="1" customHeight="1" spans="6:41">
      <c r="F1849" s="74"/>
      <c r="G1849" s="267" t="str">
        <f t="shared" si="34"/>
        <v/>
      </c>
      <c r="H1849" s="74"/>
      <c r="I1849" s="74"/>
      <c r="J1849" s="74"/>
      <c r="K1849" s="74"/>
      <c r="L1849" s="74"/>
      <c r="P1849" s="122"/>
      <c r="Q1849" s="74"/>
      <c r="R1849" s="74"/>
      <c r="S1849" s="74"/>
      <c r="T1849" s="74"/>
      <c r="AI1849" s="259"/>
      <c r="AO1849" s="74"/>
    </row>
    <row r="1850" s="72" customFormat="1" customHeight="1" spans="6:41">
      <c r="F1850" s="74"/>
      <c r="G1850" s="267" t="str">
        <f t="shared" si="34"/>
        <v/>
      </c>
      <c r="H1850" s="74"/>
      <c r="I1850" s="74"/>
      <c r="J1850" s="74"/>
      <c r="K1850" s="74"/>
      <c r="L1850" s="74"/>
      <c r="P1850" s="122"/>
      <c r="Q1850" s="74"/>
      <c r="R1850" s="74"/>
      <c r="S1850" s="74"/>
      <c r="T1850" s="74"/>
      <c r="AI1850" s="259"/>
      <c r="AO1850" s="74"/>
    </row>
    <row r="1851" s="72" customFormat="1" customHeight="1" spans="6:41">
      <c r="F1851" s="74"/>
      <c r="G1851" s="267" t="str">
        <f t="shared" si="34"/>
        <v/>
      </c>
      <c r="H1851" s="74"/>
      <c r="I1851" s="74"/>
      <c r="J1851" s="74"/>
      <c r="K1851" s="74"/>
      <c r="L1851" s="74"/>
      <c r="P1851" s="122"/>
      <c r="Q1851" s="74"/>
      <c r="R1851" s="74"/>
      <c r="S1851" s="74"/>
      <c r="T1851" s="74"/>
      <c r="AI1851" s="259"/>
      <c r="AO1851" s="74"/>
    </row>
    <row r="1852" s="72" customFormat="1" customHeight="1" spans="6:41">
      <c r="F1852" s="74"/>
      <c r="G1852" s="267" t="str">
        <f t="shared" si="34"/>
        <v/>
      </c>
      <c r="H1852" s="74"/>
      <c r="I1852" s="74"/>
      <c r="J1852" s="74"/>
      <c r="K1852" s="74"/>
      <c r="L1852" s="74"/>
      <c r="P1852" s="122"/>
      <c r="Q1852" s="74"/>
      <c r="R1852" s="74"/>
      <c r="S1852" s="74"/>
      <c r="T1852" s="74"/>
      <c r="AI1852" s="259"/>
      <c r="AO1852" s="74"/>
    </row>
    <row r="1853" s="72" customFormat="1" customHeight="1" spans="6:41">
      <c r="F1853" s="74"/>
      <c r="G1853" s="267" t="str">
        <f t="shared" si="34"/>
        <v/>
      </c>
      <c r="H1853" s="74"/>
      <c r="I1853" s="74"/>
      <c r="J1853" s="74"/>
      <c r="K1853" s="74"/>
      <c r="L1853" s="74"/>
      <c r="P1853" s="122"/>
      <c r="Q1853" s="74"/>
      <c r="R1853" s="74"/>
      <c r="S1853" s="74"/>
      <c r="T1853" s="74"/>
      <c r="AI1853" s="259"/>
      <c r="AO1853" s="74"/>
    </row>
    <row r="1854" s="72" customFormat="1" customHeight="1" spans="6:41">
      <c r="F1854" s="74"/>
      <c r="G1854" s="267" t="str">
        <f t="shared" si="34"/>
        <v/>
      </c>
      <c r="H1854" s="74"/>
      <c r="I1854" s="74"/>
      <c r="J1854" s="74"/>
      <c r="K1854" s="74"/>
      <c r="L1854" s="74"/>
      <c r="P1854" s="122"/>
      <c r="Q1854" s="74"/>
      <c r="R1854" s="74"/>
      <c r="S1854" s="74"/>
      <c r="T1854" s="74"/>
      <c r="AI1854" s="259"/>
      <c r="AO1854" s="74"/>
    </row>
    <row r="1855" s="72" customFormat="1" customHeight="1" spans="6:41">
      <c r="F1855" s="74"/>
      <c r="G1855" s="267" t="str">
        <f t="shared" si="34"/>
        <v/>
      </c>
      <c r="H1855" s="74"/>
      <c r="I1855" s="74"/>
      <c r="J1855" s="74"/>
      <c r="K1855" s="74"/>
      <c r="L1855" s="74"/>
      <c r="P1855" s="122"/>
      <c r="Q1855" s="74"/>
      <c r="R1855" s="74"/>
      <c r="S1855" s="74"/>
      <c r="T1855" s="74"/>
      <c r="AI1855" s="259"/>
      <c r="AO1855" s="74"/>
    </row>
    <row r="1856" s="72" customFormat="1" customHeight="1" spans="6:41">
      <c r="F1856" s="74"/>
      <c r="G1856" s="267" t="str">
        <f t="shared" si="34"/>
        <v/>
      </c>
      <c r="H1856" s="74"/>
      <c r="I1856" s="74"/>
      <c r="J1856" s="74"/>
      <c r="K1856" s="74"/>
      <c r="L1856" s="74"/>
      <c r="P1856" s="122"/>
      <c r="Q1856" s="74"/>
      <c r="R1856" s="74"/>
      <c r="S1856" s="74"/>
      <c r="T1856" s="74"/>
      <c r="AI1856" s="259"/>
      <c r="AO1856" s="74"/>
    </row>
    <row r="1857" s="72" customFormat="1" customHeight="1" spans="6:41">
      <c r="F1857" s="74"/>
      <c r="G1857" s="267" t="str">
        <f t="shared" si="34"/>
        <v/>
      </c>
      <c r="H1857" s="74"/>
      <c r="I1857" s="74"/>
      <c r="J1857" s="74"/>
      <c r="K1857" s="74"/>
      <c r="L1857" s="74"/>
      <c r="P1857" s="122"/>
      <c r="Q1857" s="74"/>
      <c r="R1857" s="74"/>
      <c r="S1857" s="74"/>
      <c r="T1857" s="74"/>
      <c r="AI1857" s="259"/>
      <c r="AO1857" s="74"/>
    </row>
    <row r="1858" s="72" customFormat="1" customHeight="1" spans="6:41">
      <c r="F1858" s="74"/>
      <c r="G1858" s="267" t="str">
        <f t="shared" ref="G1858:G1921" si="35">IF(H1858="","",IF(H1858=I1858,H1858,_xlfn.CONCAT(H1858,"-",I1858)))</f>
        <v/>
      </c>
      <c r="H1858" s="74"/>
      <c r="I1858" s="74"/>
      <c r="J1858" s="74"/>
      <c r="K1858" s="74"/>
      <c r="L1858" s="74"/>
      <c r="P1858" s="122"/>
      <c r="Q1858" s="74"/>
      <c r="R1858" s="74"/>
      <c r="S1858" s="74"/>
      <c r="T1858" s="74"/>
      <c r="AI1858" s="259"/>
      <c r="AO1858" s="74"/>
    </row>
    <row r="1859" s="72" customFormat="1" customHeight="1" spans="6:41">
      <c r="F1859" s="74"/>
      <c r="G1859" s="267" t="str">
        <f t="shared" si="35"/>
        <v/>
      </c>
      <c r="H1859" s="74"/>
      <c r="I1859" s="74"/>
      <c r="J1859" s="74"/>
      <c r="K1859" s="74"/>
      <c r="L1859" s="74"/>
      <c r="P1859" s="122"/>
      <c r="Q1859" s="74"/>
      <c r="R1859" s="74"/>
      <c r="S1859" s="74"/>
      <c r="T1859" s="74"/>
      <c r="AI1859" s="259"/>
      <c r="AO1859" s="74"/>
    </row>
    <row r="1860" s="72" customFormat="1" customHeight="1" spans="6:41">
      <c r="F1860" s="74"/>
      <c r="G1860" s="267" t="str">
        <f t="shared" si="35"/>
        <v/>
      </c>
      <c r="H1860" s="74"/>
      <c r="I1860" s="74"/>
      <c r="J1860" s="74"/>
      <c r="K1860" s="74"/>
      <c r="L1860" s="74"/>
      <c r="P1860" s="122"/>
      <c r="Q1860" s="74"/>
      <c r="R1860" s="74"/>
      <c r="S1860" s="74"/>
      <c r="T1860" s="74"/>
      <c r="AI1860" s="259"/>
      <c r="AO1860" s="74"/>
    </row>
    <row r="1861" s="72" customFormat="1" customHeight="1" spans="6:41">
      <c r="F1861" s="74"/>
      <c r="G1861" s="267" t="str">
        <f t="shared" si="35"/>
        <v/>
      </c>
      <c r="H1861" s="74"/>
      <c r="I1861" s="74"/>
      <c r="J1861" s="74"/>
      <c r="K1861" s="74"/>
      <c r="L1861" s="74"/>
      <c r="P1861" s="122"/>
      <c r="Q1861" s="74"/>
      <c r="R1861" s="74"/>
      <c r="S1861" s="74"/>
      <c r="T1861" s="74"/>
      <c r="AI1861" s="259"/>
      <c r="AO1861" s="74"/>
    </row>
    <row r="1862" s="72" customFormat="1" customHeight="1" spans="6:41">
      <c r="F1862" s="74"/>
      <c r="G1862" s="267" t="str">
        <f t="shared" si="35"/>
        <v/>
      </c>
      <c r="H1862" s="74"/>
      <c r="I1862" s="74"/>
      <c r="J1862" s="74"/>
      <c r="K1862" s="74"/>
      <c r="L1862" s="74"/>
      <c r="P1862" s="122"/>
      <c r="Q1862" s="74"/>
      <c r="R1862" s="74"/>
      <c r="S1862" s="74"/>
      <c r="T1862" s="74"/>
      <c r="AI1862" s="259"/>
      <c r="AO1862" s="74"/>
    </row>
    <row r="1863" s="72" customFormat="1" customHeight="1" spans="6:41">
      <c r="F1863" s="74"/>
      <c r="G1863" s="267" t="str">
        <f t="shared" si="35"/>
        <v/>
      </c>
      <c r="H1863" s="74"/>
      <c r="I1863" s="74"/>
      <c r="J1863" s="74"/>
      <c r="K1863" s="74"/>
      <c r="L1863" s="74"/>
      <c r="P1863" s="122"/>
      <c r="Q1863" s="74"/>
      <c r="R1863" s="74"/>
      <c r="S1863" s="74"/>
      <c r="T1863" s="74"/>
      <c r="AI1863" s="259"/>
      <c r="AO1863" s="74"/>
    </row>
    <row r="1864" s="72" customFormat="1" customHeight="1" spans="6:41">
      <c r="F1864" s="74"/>
      <c r="G1864" s="267" t="str">
        <f t="shared" si="35"/>
        <v/>
      </c>
      <c r="H1864" s="74"/>
      <c r="I1864" s="74"/>
      <c r="J1864" s="74"/>
      <c r="K1864" s="74"/>
      <c r="L1864" s="74"/>
      <c r="P1864" s="122"/>
      <c r="Q1864" s="74"/>
      <c r="R1864" s="74"/>
      <c r="S1864" s="74"/>
      <c r="T1864" s="74"/>
      <c r="AI1864" s="259"/>
      <c r="AO1864" s="74"/>
    </row>
    <row r="1865" s="72" customFormat="1" customHeight="1" spans="6:41">
      <c r="F1865" s="74"/>
      <c r="G1865" s="267" t="str">
        <f t="shared" si="35"/>
        <v/>
      </c>
      <c r="H1865" s="74"/>
      <c r="I1865" s="74"/>
      <c r="J1865" s="74"/>
      <c r="K1865" s="74"/>
      <c r="L1865" s="74"/>
      <c r="P1865" s="122"/>
      <c r="Q1865" s="74"/>
      <c r="R1865" s="74"/>
      <c r="S1865" s="74"/>
      <c r="T1865" s="74"/>
      <c r="AI1865" s="259"/>
      <c r="AO1865" s="74"/>
    </row>
    <row r="1866" s="72" customFormat="1" customHeight="1" spans="6:41">
      <c r="F1866" s="74"/>
      <c r="G1866" s="267" t="str">
        <f t="shared" si="35"/>
        <v/>
      </c>
      <c r="H1866" s="74"/>
      <c r="I1866" s="74"/>
      <c r="J1866" s="74"/>
      <c r="K1866" s="74"/>
      <c r="L1866" s="74"/>
      <c r="P1866" s="122"/>
      <c r="Q1866" s="74"/>
      <c r="R1866" s="74"/>
      <c r="S1866" s="74"/>
      <c r="T1866" s="74"/>
      <c r="AI1866" s="259"/>
      <c r="AO1866" s="74"/>
    </row>
    <row r="1867" s="72" customFormat="1" customHeight="1" spans="6:41">
      <c r="F1867" s="74"/>
      <c r="G1867" s="267" t="str">
        <f t="shared" si="35"/>
        <v/>
      </c>
      <c r="H1867" s="74"/>
      <c r="I1867" s="74"/>
      <c r="J1867" s="74"/>
      <c r="K1867" s="74"/>
      <c r="L1867" s="74"/>
      <c r="P1867" s="122"/>
      <c r="Q1867" s="74"/>
      <c r="R1867" s="74"/>
      <c r="S1867" s="74"/>
      <c r="T1867" s="74"/>
      <c r="AI1867" s="259"/>
      <c r="AO1867" s="74"/>
    </row>
    <row r="1868" s="72" customFormat="1" customHeight="1" spans="6:41">
      <c r="F1868" s="74"/>
      <c r="G1868" s="267" t="str">
        <f t="shared" si="35"/>
        <v/>
      </c>
      <c r="H1868" s="74"/>
      <c r="I1868" s="74"/>
      <c r="J1868" s="74"/>
      <c r="K1868" s="74"/>
      <c r="L1868" s="74"/>
      <c r="P1868" s="122"/>
      <c r="Q1868" s="74"/>
      <c r="R1868" s="74"/>
      <c r="S1868" s="74"/>
      <c r="T1868" s="74"/>
      <c r="AI1868" s="259"/>
      <c r="AO1868" s="74"/>
    </row>
    <row r="1869" s="72" customFormat="1" customHeight="1" spans="6:41">
      <c r="F1869" s="74"/>
      <c r="G1869" s="267" t="str">
        <f t="shared" si="35"/>
        <v/>
      </c>
      <c r="H1869" s="74"/>
      <c r="I1869" s="74"/>
      <c r="J1869" s="74"/>
      <c r="K1869" s="74"/>
      <c r="L1869" s="74"/>
      <c r="P1869" s="122"/>
      <c r="Q1869" s="74"/>
      <c r="R1869" s="74"/>
      <c r="S1869" s="74"/>
      <c r="T1869" s="74"/>
      <c r="AI1869" s="259"/>
      <c r="AO1869" s="74"/>
    </row>
    <row r="1870" s="72" customFormat="1" customHeight="1" spans="6:41">
      <c r="F1870" s="74"/>
      <c r="G1870" s="267" t="str">
        <f t="shared" si="35"/>
        <v/>
      </c>
      <c r="H1870" s="74"/>
      <c r="I1870" s="74"/>
      <c r="J1870" s="74"/>
      <c r="K1870" s="74"/>
      <c r="L1870" s="74"/>
      <c r="P1870" s="122"/>
      <c r="Q1870" s="74"/>
      <c r="R1870" s="74"/>
      <c r="S1870" s="74"/>
      <c r="T1870" s="74"/>
      <c r="AI1870" s="259"/>
      <c r="AO1870" s="74"/>
    </row>
    <row r="1871" s="72" customFormat="1" customHeight="1" spans="6:41">
      <c r="F1871" s="74"/>
      <c r="G1871" s="267" t="str">
        <f t="shared" si="35"/>
        <v/>
      </c>
      <c r="H1871" s="74"/>
      <c r="I1871" s="74"/>
      <c r="J1871" s="74"/>
      <c r="K1871" s="74"/>
      <c r="L1871" s="74"/>
      <c r="P1871" s="122"/>
      <c r="Q1871" s="74"/>
      <c r="R1871" s="74"/>
      <c r="S1871" s="74"/>
      <c r="T1871" s="74"/>
      <c r="AI1871" s="259"/>
      <c r="AO1871" s="74"/>
    </row>
    <row r="1872" s="72" customFormat="1" customHeight="1" spans="6:41">
      <c r="F1872" s="74"/>
      <c r="G1872" s="267" t="str">
        <f t="shared" si="35"/>
        <v/>
      </c>
      <c r="H1872" s="74"/>
      <c r="I1872" s="74"/>
      <c r="J1872" s="74"/>
      <c r="K1872" s="74"/>
      <c r="L1872" s="74"/>
      <c r="P1872" s="122"/>
      <c r="Q1872" s="74"/>
      <c r="R1872" s="74"/>
      <c r="S1872" s="74"/>
      <c r="T1872" s="74"/>
      <c r="AI1872" s="259"/>
      <c r="AO1872" s="74"/>
    </row>
    <row r="1873" s="72" customFormat="1" customHeight="1" spans="6:41">
      <c r="F1873" s="74"/>
      <c r="G1873" s="267" t="str">
        <f t="shared" si="35"/>
        <v/>
      </c>
      <c r="H1873" s="74"/>
      <c r="I1873" s="74"/>
      <c r="J1873" s="74"/>
      <c r="K1873" s="74"/>
      <c r="L1873" s="74"/>
      <c r="P1873" s="122"/>
      <c r="Q1873" s="74"/>
      <c r="R1873" s="74"/>
      <c r="S1873" s="74"/>
      <c r="T1873" s="74"/>
      <c r="AI1873" s="259"/>
      <c r="AO1873" s="74"/>
    </row>
    <row r="1874" s="72" customFormat="1" customHeight="1" spans="6:41">
      <c r="F1874" s="74"/>
      <c r="G1874" s="267" t="str">
        <f t="shared" si="35"/>
        <v/>
      </c>
      <c r="H1874" s="74"/>
      <c r="I1874" s="74"/>
      <c r="J1874" s="74"/>
      <c r="K1874" s="74"/>
      <c r="L1874" s="74"/>
      <c r="P1874" s="122"/>
      <c r="Q1874" s="74"/>
      <c r="R1874" s="74"/>
      <c r="S1874" s="74"/>
      <c r="T1874" s="74"/>
      <c r="AI1874" s="259"/>
      <c r="AO1874" s="74"/>
    </row>
    <row r="1875" s="72" customFormat="1" customHeight="1" spans="6:41">
      <c r="F1875" s="74"/>
      <c r="G1875" s="267" t="str">
        <f t="shared" si="35"/>
        <v/>
      </c>
      <c r="H1875" s="74"/>
      <c r="I1875" s="74"/>
      <c r="J1875" s="74"/>
      <c r="K1875" s="74"/>
      <c r="L1875" s="74"/>
      <c r="P1875" s="122"/>
      <c r="Q1875" s="74"/>
      <c r="R1875" s="74"/>
      <c r="S1875" s="74"/>
      <c r="T1875" s="74"/>
      <c r="AI1875" s="259"/>
      <c r="AO1875" s="74"/>
    </row>
    <row r="1876" s="72" customFormat="1" customHeight="1" spans="6:41">
      <c r="F1876" s="74"/>
      <c r="G1876" s="267" t="str">
        <f t="shared" si="35"/>
        <v/>
      </c>
      <c r="H1876" s="74"/>
      <c r="I1876" s="74"/>
      <c r="J1876" s="74"/>
      <c r="K1876" s="74"/>
      <c r="L1876" s="74"/>
      <c r="P1876" s="122"/>
      <c r="Q1876" s="74"/>
      <c r="R1876" s="74"/>
      <c r="S1876" s="74"/>
      <c r="T1876" s="74"/>
      <c r="AI1876" s="259"/>
      <c r="AO1876" s="74"/>
    </row>
    <row r="1877" s="72" customFormat="1" customHeight="1" spans="6:41">
      <c r="F1877" s="74"/>
      <c r="G1877" s="267" t="str">
        <f t="shared" si="35"/>
        <v/>
      </c>
      <c r="H1877" s="74"/>
      <c r="I1877" s="74"/>
      <c r="J1877" s="74"/>
      <c r="K1877" s="74"/>
      <c r="L1877" s="74"/>
      <c r="P1877" s="122"/>
      <c r="Q1877" s="74"/>
      <c r="R1877" s="74"/>
      <c r="S1877" s="74"/>
      <c r="T1877" s="74"/>
      <c r="AI1877" s="259"/>
      <c r="AO1877" s="74"/>
    </row>
    <row r="1878" s="72" customFormat="1" customHeight="1" spans="6:41">
      <c r="F1878" s="74"/>
      <c r="G1878" s="267" t="str">
        <f t="shared" si="35"/>
        <v/>
      </c>
      <c r="H1878" s="74"/>
      <c r="I1878" s="74"/>
      <c r="J1878" s="74"/>
      <c r="K1878" s="74"/>
      <c r="L1878" s="74"/>
      <c r="P1878" s="122"/>
      <c r="Q1878" s="74"/>
      <c r="R1878" s="74"/>
      <c r="S1878" s="74"/>
      <c r="T1878" s="74"/>
      <c r="AI1878" s="259"/>
      <c r="AO1878" s="74"/>
    </row>
    <row r="1879" s="72" customFormat="1" customHeight="1" spans="6:41">
      <c r="F1879" s="74"/>
      <c r="G1879" s="267" t="str">
        <f t="shared" si="35"/>
        <v/>
      </c>
      <c r="H1879" s="74"/>
      <c r="I1879" s="74"/>
      <c r="J1879" s="74"/>
      <c r="K1879" s="74"/>
      <c r="L1879" s="74"/>
      <c r="P1879" s="122"/>
      <c r="Q1879" s="74"/>
      <c r="R1879" s="74"/>
      <c r="S1879" s="74"/>
      <c r="T1879" s="74"/>
      <c r="AI1879" s="259"/>
      <c r="AO1879" s="74"/>
    </row>
    <row r="1880" s="72" customFormat="1" customHeight="1" spans="6:41">
      <c r="F1880" s="74"/>
      <c r="G1880" s="267" t="str">
        <f t="shared" si="35"/>
        <v/>
      </c>
      <c r="H1880" s="74"/>
      <c r="I1880" s="74"/>
      <c r="J1880" s="74"/>
      <c r="K1880" s="74"/>
      <c r="L1880" s="74"/>
      <c r="P1880" s="122"/>
      <c r="Q1880" s="74"/>
      <c r="R1880" s="74"/>
      <c r="S1880" s="74"/>
      <c r="T1880" s="74"/>
      <c r="AI1880" s="259"/>
      <c r="AO1880" s="74"/>
    </row>
    <row r="1881" s="72" customFormat="1" customHeight="1" spans="6:41">
      <c r="F1881" s="74"/>
      <c r="G1881" s="267" t="str">
        <f t="shared" si="35"/>
        <v/>
      </c>
      <c r="H1881" s="74"/>
      <c r="I1881" s="74"/>
      <c r="J1881" s="74"/>
      <c r="K1881" s="74"/>
      <c r="L1881" s="74"/>
      <c r="P1881" s="122"/>
      <c r="Q1881" s="74"/>
      <c r="R1881" s="74"/>
      <c r="S1881" s="74"/>
      <c r="T1881" s="74"/>
      <c r="AI1881" s="259"/>
      <c r="AO1881" s="74"/>
    </row>
    <row r="1882" s="72" customFormat="1" customHeight="1" spans="6:41">
      <c r="F1882" s="74"/>
      <c r="G1882" s="267" t="str">
        <f t="shared" si="35"/>
        <v/>
      </c>
      <c r="H1882" s="74"/>
      <c r="I1882" s="74"/>
      <c r="J1882" s="74"/>
      <c r="K1882" s="74"/>
      <c r="L1882" s="74"/>
      <c r="P1882" s="122"/>
      <c r="Q1882" s="74"/>
      <c r="R1882" s="74"/>
      <c r="S1882" s="74"/>
      <c r="T1882" s="74"/>
      <c r="AI1882" s="259"/>
      <c r="AO1882" s="74"/>
    </row>
    <row r="1883" s="72" customFormat="1" customHeight="1" spans="6:41">
      <c r="F1883" s="74"/>
      <c r="G1883" s="267" t="str">
        <f t="shared" si="35"/>
        <v/>
      </c>
      <c r="H1883" s="74"/>
      <c r="I1883" s="74"/>
      <c r="J1883" s="74"/>
      <c r="K1883" s="74"/>
      <c r="L1883" s="74"/>
      <c r="P1883" s="122"/>
      <c r="Q1883" s="74"/>
      <c r="R1883" s="74"/>
      <c r="S1883" s="74"/>
      <c r="T1883" s="74"/>
      <c r="AI1883" s="259"/>
      <c r="AO1883" s="74"/>
    </row>
    <row r="1884" s="72" customFormat="1" customHeight="1" spans="6:41">
      <c r="F1884" s="74"/>
      <c r="G1884" s="267" t="str">
        <f t="shared" si="35"/>
        <v/>
      </c>
      <c r="H1884" s="74"/>
      <c r="I1884" s="74"/>
      <c r="J1884" s="74"/>
      <c r="K1884" s="74"/>
      <c r="L1884" s="74"/>
      <c r="P1884" s="122"/>
      <c r="Q1884" s="74"/>
      <c r="R1884" s="74"/>
      <c r="S1884" s="74"/>
      <c r="T1884" s="74"/>
      <c r="AI1884" s="259"/>
      <c r="AO1884" s="74"/>
    </row>
    <row r="1885" s="72" customFormat="1" customHeight="1" spans="6:41">
      <c r="F1885" s="74"/>
      <c r="G1885" s="267" t="str">
        <f t="shared" si="35"/>
        <v/>
      </c>
      <c r="H1885" s="74"/>
      <c r="I1885" s="74"/>
      <c r="J1885" s="74"/>
      <c r="K1885" s="74"/>
      <c r="L1885" s="74"/>
      <c r="P1885" s="122"/>
      <c r="Q1885" s="74"/>
      <c r="R1885" s="74"/>
      <c r="S1885" s="74"/>
      <c r="T1885" s="74"/>
      <c r="AI1885" s="259"/>
      <c r="AO1885" s="74"/>
    </row>
    <row r="1886" s="72" customFormat="1" customHeight="1" spans="6:41">
      <c r="F1886" s="74"/>
      <c r="G1886" s="267" t="str">
        <f t="shared" si="35"/>
        <v/>
      </c>
      <c r="H1886" s="74"/>
      <c r="I1886" s="74"/>
      <c r="J1886" s="74"/>
      <c r="K1886" s="74"/>
      <c r="L1886" s="74"/>
      <c r="P1886" s="122"/>
      <c r="Q1886" s="74"/>
      <c r="R1886" s="74"/>
      <c r="S1886" s="74"/>
      <c r="T1886" s="74"/>
      <c r="AI1886" s="259"/>
      <c r="AO1886" s="74"/>
    </row>
    <row r="1887" s="72" customFormat="1" customHeight="1" spans="6:41">
      <c r="F1887" s="74"/>
      <c r="G1887" s="267" t="str">
        <f t="shared" si="35"/>
        <v/>
      </c>
      <c r="H1887" s="74"/>
      <c r="I1887" s="74"/>
      <c r="J1887" s="74"/>
      <c r="K1887" s="74"/>
      <c r="L1887" s="74"/>
      <c r="P1887" s="122"/>
      <c r="Q1887" s="74"/>
      <c r="R1887" s="74"/>
      <c r="S1887" s="74"/>
      <c r="T1887" s="74"/>
      <c r="AI1887" s="259"/>
      <c r="AO1887" s="74"/>
    </row>
    <row r="1888" s="72" customFormat="1" customHeight="1" spans="6:41">
      <c r="F1888" s="74"/>
      <c r="G1888" s="267" t="str">
        <f t="shared" si="35"/>
        <v/>
      </c>
      <c r="H1888" s="74"/>
      <c r="I1888" s="74"/>
      <c r="J1888" s="74"/>
      <c r="K1888" s="74"/>
      <c r="L1888" s="74"/>
      <c r="P1888" s="122"/>
      <c r="Q1888" s="74"/>
      <c r="R1888" s="74"/>
      <c r="S1888" s="74"/>
      <c r="T1888" s="74"/>
      <c r="AI1888" s="259"/>
      <c r="AO1888" s="74"/>
    </row>
    <row r="1889" s="72" customFormat="1" customHeight="1" spans="6:41">
      <c r="F1889" s="74"/>
      <c r="G1889" s="267" t="str">
        <f t="shared" si="35"/>
        <v/>
      </c>
      <c r="H1889" s="74"/>
      <c r="I1889" s="74"/>
      <c r="J1889" s="74"/>
      <c r="K1889" s="74"/>
      <c r="L1889" s="74"/>
      <c r="P1889" s="122"/>
      <c r="Q1889" s="74"/>
      <c r="R1889" s="74"/>
      <c r="S1889" s="74"/>
      <c r="T1889" s="74"/>
      <c r="AI1889" s="259"/>
      <c r="AO1889" s="74"/>
    </row>
    <row r="1890" s="72" customFormat="1" customHeight="1" spans="6:41">
      <c r="F1890" s="74"/>
      <c r="G1890" s="267" t="str">
        <f t="shared" si="35"/>
        <v/>
      </c>
      <c r="H1890" s="74"/>
      <c r="I1890" s="74"/>
      <c r="J1890" s="74"/>
      <c r="K1890" s="74"/>
      <c r="L1890" s="74"/>
      <c r="P1890" s="122"/>
      <c r="Q1890" s="74"/>
      <c r="R1890" s="74"/>
      <c r="S1890" s="74"/>
      <c r="T1890" s="74"/>
      <c r="AI1890" s="259"/>
      <c r="AO1890" s="74"/>
    </row>
    <row r="1891" s="72" customFormat="1" customHeight="1" spans="6:41">
      <c r="F1891" s="74"/>
      <c r="G1891" s="267" t="str">
        <f t="shared" si="35"/>
        <v/>
      </c>
      <c r="H1891" s="74"/>
      <c r="I1891" s="74"/>
      <c r="J1891" s="74"/>
      <c r="K1891" s="74"/>
      <c r="L1891" s="74"/>
      <c r="P1891" s="122"/>
      <c r="Q1891" s="74"/>
      <c r="R1891" s="74"/>
      <c r="S1891" s="74"/>
      <c r="T1891" s="74"/>
      <c r="AI1891" s="259"/>
      <c r="AO1891" s="74"/>
    </row>
    <row r="1892" s="72" customFormat="1" customHeight="1" spans="6:41">
      <c r="F1892" s="74"/>
      <c r="G1892" s="267" t="str">
        <f t="shared" si="35"/>
        <v/>
      </c>
      <c r="H1892" s="74"/>
      <c r="I1892" s="74"/>
      <c r="J1892" s="74"/>
      <c r="K1892" s="74"/>
      <c r="L1892" s="74"/>
      <c r="P1892" s="122"/>
      <c r="Q1892" s="74"/>
      <c r="R1892" s="74"/>
      <c r="S1892" s="74"/>
      <c r="T1892" s="74"/>
      <c r="AI1892" s="259"/>
      <c r="AO1892" s="74"/>
    </row>
    <row r="1893" s="72" customFormat="1" customHeight="1" spans="6:41">
      <c r="F1893" s="74"/>
      <c r="G1893" s="267" t="str">
        <f t="shared" si="35"/>
        <v/>
      </c>
      <c r="H1893" s="74"/>
      <c r="I1893" s="74"/>
      <c r="J1893" s="74"/>
      <c r="K1893" s="74"/>
      <c r="L1893" s="74"/>
      <c r="P1893" s="122"/>
      <c r="Q1893" s="74"/>
      <c r="R1893" s="74"/>
      <c r="S1893" s="74"/>
      <c r="T1893" s="74"/>
      <c r="AI1893" s="259"/>
      <c r="AO1893" s="74"/>
    </row>
    <row r="1894" s="72" customFormat="1" customHeight="1" spans="6:41">
      <c r="F1894" s="74"/>
      <c r="G1894" s="267" t="str">
        <f t="shared" si="35"/>
        <v/>
      </c>
      <c r="H1894" s="74"/>
      <c r="I1894" s="74"/>
      <c r="J1894" s="74"/>
      <c r="K1894" s="74"/>
      <c r="L1894" s="74"/>
      <c r="P1894" s="122"/>
      <c r="Q1894" s="74"/>
      <c r="R1894" s="74"/>
      <c r="S1894" s="74"/>
      <c r="T1894" s="74"/>
      <c r="AI1894" s="259"/>
      <c r="AO1894" s="74"/>
    </row>
    <row r="1895" s="72" customFormat="1" customHeight="1" spans="6:41">
      <c r="F1895" s="74"/>
      <c r="G1895" s="267" t="str">
        <f t="shared" si="35"/>
        <v/>
      </c>
      <c r="H1895" s="74"/>
      <c r="I1895" s="74"/>
      <c r="J1895" s="74"/>
      <c r="K1895" s="74"/>
      <c r="L1895" s="74"/>
      <c r="P1895" s="122"/>
      <c r="Q1895" s="74"/>
      <c r="R1895" s="74"/>
      <c r="S1895" s="74"/>
      <c r="T1895" s="74"/>
      <c r="AI1895" s="259"/>
      <c r="AO1895" s="74"/>
    </row>
    <row r="1896" s="72" customFormat="1" customHeight="1" spans="6:41">
      <c r="F1896" s="74"/>
      <c r="G1896" s="267" t="str">
        <f t="shared" si="35"/>
        <v/>
      </c>
      <c r="H1896" s="74"/>
      <c r="I1896" s="74"/>
      <c r="J1896" s="74"/>
      <c r="K1896" s="74"/>
      <c r="L1896" s="74"/>
      <c r="P1896" s="122"/>
      <c r="Q1896" s="74"/>
      <c r="R1896" s="74"/>
      <c r="S1896" s="74"/>
      <c r="T1896" s="74"/>
      <c r="AI1896" s="259"/>
      <c r="AO1896" s="74"/>
    </row>
    <row r="1897" s="72" customFormat="1" customHeight="1" spans="6:41">
      <c r="F1897" s="74"/>
      <c r="G1897" s="267" t="str">
        <f t="shared" si="35"/>
        <v/>
      </c>
      <c r="H1897" s="74"/>
      <c r="I1897" s="74"/>
      <c r="J1897" s="74"/>
      <c r="K1897" s="74"/>
      <c r="L1897" s="74"/>
      <c r="P1897" s="122"/>
      <c r="Q1897" s="74"/>
      <c r="R1897" s="74"/>
      <c r="S1897" s="74"/>
      <c r="T1897" s="74"/>
      <c r="AI1897" s="259"/>
      <c r="AO1897" s="74"/>
    </row>
    <row r="1898" s="72" customFormat="1" customHeight="1" spans="6:41">
      <c r="F1898" s="74"/>
      <c r="G1898" s="267" t="str">
        <f t="shared" si="35"/>
        <v/>
      </c>
      <c r="H1898" s="74"/>
      <c r="I1898" s="74"/>
      <c r="J1898" s="74"/>
      <c r="K1898" s="74"/>
      <c r="L1898" s="74"/>
      <c r="P1898" s="122"/>
      <c r="Q1898" s="74"/>
      <c r="R1898" s="74"/>
      <c r="S1898" s="74"/>
      <c r="T1898" s="74"/>
      <c r="AI1898" s="259"/>
      <c r="AO1898" s="74"/>
    </row>
    <row r="1899" s="72" customFormat="1" customHeight="1" spans="6:41">
      <c r="F1899" s="74"/>
      <c r="G1899" s="267" t="str">
        <f t="shared" si="35"/>
        <v/>
      </c>
      <c r="H1899" s="74"/>
      <c r="I1899" s="74"/>
      <c r="J1899" s="74"/>
      <c r="K1899" s="74"/>
      <c r="L1899" s="74"/>
      <c r="P1899" s="122"/>
      <c r="Q1899" s="74"/>
      <c r="R1899" s="74"/>
      <c r="S1899" s="74"/>
      <c r="T1899" s="74"/>
      <c r="AI1899" s="259"/>
      <c r="AO1899" s="74"/>
    </row>
    <row r="1900" s="72" customFormat="1" customHeight="1" spans="6:41">
      <c r="F1900" s="74"/>
      <c r="G1900" s="267" t="str">
        <f t="shared" si="35"/>
        <v/>
      </c>
      <c r="H1900" s="74"/>
      <c r="I1900" s="74"/>
      <c r="J1900" s="74"/>
      <c r="K1900" s="74"/>
      <c r="L1900" s="74"/>
      <c r="P1900" s="122"/>
      <c r="Q1900" s="74"/>
      <c r="R1900" s="74"/>
      <c r="S1900" s="74"/>
      <c r="T1900" s="74"/>
      <c r="AI1900" s="259"/>
      <c r="AO1900" s="74"/>
    </row>
    <row r="1901" s="72" customFormat="1" customHeight="1" spans="6:41">
      <c r="F1901" s="74"/>
      <c r="G1901" s="267" t="str">
        <f t="shared" si="35"/>
        <v/>
      </c>
      <c r="H1901" s="74"/>
      <c r="I1901" s="74"/>
      <c r="J1901" s="74"/>
      <c r="K1901" s="74"/>
      <c r="L1901" s="74"/>
      <c r="P1901" s="122"/>
      <c r="Q1901" s="74"/>
      <c r="R1901" s="74"/>
      <c r="S1901" s="74"/>
      <c r="T1901" s="74"/>
      <c r="AI1901" s="259"/>
      <c r="AO1901" s="74"/>
    </row>
    <row r="1902" s="72" customFormat="1" customHeight="1" spans="6:41">
      <c r="F1902" s="74"/>
      <c r="G1902" s="267" t="str">
        <f t="shared" si="35"/>
        <v/>
      </c>
      <c r="H1902" s="74"/>
      <c r="I1902" s="74"/>
      <c r="J1902" s="74"/>
      <c r="K1902" s="74"/>
      <c r="L1902" s="74"/>
      <c r="P1902" s="122"/>
      <c r="Q1902" s="74"/>
      <c r="R1902" s="74"/>
      <c r="S1902" s="74"/>
      <c r="T1902" s="74"/>
      <c r="AI1902" s="259"/>
      <c r="AO1902" s="74"/>
    </row>
    <row r="1903" s="72" customFormat="1" customHeight="1" spans="6:41">
      <c r="F1903" s="74"/>
      <c r="G1903" s="267" t="str">
        <f t="shared" si="35"/>
        <v/>
      </c>
      <c r="H1903" s="74"/>
      <c r="I1903" s="74"/>
      <c r="J1903" s="74"/>
      <c r="K1903" s="74"/>
      <c r="L1903" s="74"/>
      <c r="P1903" s="122"/>
      <c r="Q1903" s="74"/>
      <c r="R1903" s="74"/>
      <c r="S1903" s="74"/>
      <c r="T1903" s="74"/>
      <c r="AI1903" s="259"/>
      <c r="AO1903" s="74"/>
    </row>
    <row r="1904" s="72" customFormat="1" customHeight="1" spans="6:41">
      <c r="F1904" s="74"/>
      <c r="G1904" s="267" t="str">
        <f t="shared" si="35"/>
        <v/>
      </c>
      <c r="H1904" s="74"/>
      <c r="I1904" s="74"/>
      <c r="J1904" s="74"/>
      <c r="K1904" s="74"/>
      <c r="L1904" s="74"/>
      <c r="P1904" s="122"/>
      <c r="Q1904" s="74"/>
      <c r="R1904" s="74"/>
      <c r="S1904" s="74"/>
      <c r="T1904" s="74"/>
      <c r="AI1904" s="259"/>
      <c r="AO1904" s="74"/>
    </row>
    <row r="1905" s="72" customFormat="1" customHeight="1" spans="6:41">
      <c r="F1905" s="74"/>
      <c r="G1905" s="267" t="str">
        <f t="shared" si="35"/>
        <v/>
      </c>
      <c r="H1905" s="74"/>
      <c r="I1905" s="74"/>
      <c r="J1905" s="74"/>
      <c r="K1905" s="74"/>
      <c r="L1905" s="74"/>
      <c r="P1905" s="122"/>
      <c r="Q1905" s="74"/>
      <c r="R1905" s="74"/>
      <c r="S1905" s="74"/>
      <c r="T1905" s="74"/>
      <c r="AI1905" s="259"/>
      <c r="AO1905" s="74"/>
    </row>
    <row r="1906" s="72" customFormat="1" customHeight="1" spans="6:41">
      <c r="F1906" s="74"/>
      <c r="G1906" s="267" t="str">
        <f t="shared" si="35"/>
        <v/>
      </c>
      <c r="H1906" s="74"/>
      <c r="I1906" s="74"/>
      <c r="J1906" s="74"/>
      <c r="K1906" s="74"/>
      <c r="L1906" s="74"/>
      <c r="P1906" s="122"/>
      <c r="Q1906" s="74"/>
      <c r="R1906" s="74"/>
      <c r="S1906" s="74"/>
      <c r="T1906" s="74"/>
      <c r="AI1906" s="259"/>
      <c r="AO1906" s="74"/>
    </row>
    <row r="1907" s="72" customFormat="1" customHeight="1" spans="6:41">
      <c r="F1907" s="74"/>
      <c r="G1907" s="267" t="str">
        <f t="shared" si="35"/>
        <v/>
      </c>
      <c r="H1907" s="74"/>
      <c r="I1907" s="74"/>
      <c r="J1907" s="74"/>
      <c r="K1907" s="74"/>
      <c r="L1907" s="74"/>
      <c r="P1907" s="122"/>
      <c r="Q1907" s="74"/>
      <c r="R1907" s="74"/>
      <c r="S1907" s="74"/>
      <c r="T1907" s="74"/>
      <c r="AI1907" s="259"/>
      <c r="AO1907" s="74"/>
    </row>
    <row r="1908" s="72" customFormat="1" customHeight="1" spans="6:41">
      <c r="F1908" s="74"/>
      <c r="G1908" s="267" t="str">
        <f t="shared" si="35"/>
        <v/>
      </c>
      <c r="H1908" s="74"/>
      <c r="I1908" s="74"/>
      <c r="J1908" s="74"/>
      <c r="K1908" s="74"/>
      <c r="L1908" s="74"/>
      <c r="P1908" s="122"/>
      <c r="Q1908" s="74"/>
      <c r="R1908" s="74"/>
      <c r="S1908" s="74"/>
      <c r="T1908" s="74"/>
      <c r="AI1908" s="259"/>
      <c r="AO1908" s="74"/>
    </row>
    <row r="1909" s="72" customFormat="1" customHeight="1" spans="6:41">
      <c r="F1909" s="74"/>
      <c r="G1909" s="267" t="str">
        <f t="shared" si="35"/>
        <v/>
      </c>
      <c r="H1909" s="74"/>
      <c r="I1909" s="74"/>
      <c r="J1909" s="74"/>
      <c r="K1909" s="74"/>
      <c r="L1909" s="74"/>
      <c r="P1909" s="122"/>
      <c r="Q1909" s="74"/>
      <c r="R1909" s="74"/>
      <c r="S1909" s="74"/>
      <c r="T1909" s="74"/>
      <c r="AI1909" s="259"/>
      <c r="AO1909" s="74"/>
    </row>
    <row r="1910" s="72" customFormat="1" customHeight="1" spans="6:41">
      <c r="F1910" s="74"/>
      <c r="G1910" s="267" t="str">
        <f t="shared" si="35"/>
        <v/>
      </c>
      <c r="H1910" s="74"/>
      <c r="I1910" s="74"/>
      <c r="J1910" s="74"/>
      <c r="K1910" s="74"/>
      <c r="L1910" s="74"/>
      <c r="P1910" s="122"/>
      <c r="Q1910" s="74"/>
      <c r="R1910" s="74"/>
      <c r="S1910" s="74"/>
      <c r="T1910" s="74"/>
      <c r="AI1910" s="259"/>
      <c r="AO1910" s="74"/>
    </row>
    <row r="1911" s="72" customFormat="1" customHeight="1" spans="6:41">
      <c r="F1911" s="74"/>
      <c r="G1911" s="267" t="str">
        <f t="shared" si="35"/>
        <v/>
      </c>
      <c r="H1911" s="74"/>
      <c r="I1911" s="74"/>
      <c r="J1911" s="74"/>
      <c r="K1911" s="74"/>
      <c r="L1911" s="74"/>
      <c r="P1911" s="122"/>
      <c r="Q1911" s="74"/>
      <c r="R1911" s="74"/>
      <c r="S1911" s="74"/>
      <c r="T1911" s="74"/>
      <c r="AI1911" s="259"/>
      <c r="AO1911" s="74"/>
    </row>
    <row r="1912" s="72" customFormat="1" customHeight="1" spans="6:41">
      <c r="F1912" s="74"/>
      <c r="G1912" s="267" t="str">
        <f t="shared" si="35"/>
        <v/>
      </c>
      <c r="H1912" s="74"/>
      <c r="I1912" s="74"/>
      <c r="J1912" s="74"/>
      <c r="K1912" s="74"/>
      <c r="L1912" s="74"/>
      <c r="P1912" s="122"/>
      <c r="Q1912" s="74"/>
      <c r="R1912" s="74"/>
      <c r="S1912" s="74"/>
      <c r="T1912" s="74"/>
      <c r="AI1912" s="259"/>
      <c r="AO1912" s="74"/>
    </row>
    <row r="1913" s="72" customFormat="1" customHeight="1" spans="6:41">
      <c r="F1913" s="74"/>
      <c r="G1913" s="267" t="str">
        <f t="shared" si="35"/>
        <v/>
      </c>
      <c r="H1913" s="74"/>
      <c r="I1913" s="74"/>
      <c r="J1913" s="74"/>
      <c r="K1913" s="74"/>
      <c r="L1913" s="74"/>
      <c r="P1913" s="122"/>
      <c r="Q1913" s="74"/>
      <c r="R1913" s="74"/>
      <c r="S1913" s="74"/>
      <c r="T1913" s="74"/>
      <c r="AI1913" s="259"/>
      <c r="AO1913" s="74"/>
    </row>
    <row r="1914" s="72" customFormat="1" customHeight="1" spans="6:41">
      <c r="F1914" s="74"/>
      <c r="G1914" s="267" t="str">
        <f t="shared" si="35"/>
        <v/>
      </c>
      <c r="H1914" s="74"/>
      <c r="I1914" s="74"/>
      <c r="J1914" s="74"/>
      <c r="K1914" s="74"/>
      <c r="L1914" s="74"/>
      <c r="P1914" s="122"/>
      <c r="Q1914" s="74"/>
      <c r="R1914" s="74"/>
      <c r="S1914" s="74"/>
      <c r="T1914" s="74"/>
      <c r="AI1914" s="259"/>
      <c r="AO1914" s="74"/>
    </row>
    <row r="1915" s="72" customFormat="1" customHeight="1" spans="6:41">
      <c r="F1915" s="74"/>
      <c r="G1915" s="267" t="str">
        <f t="shared" si="35"/>
        <v/>
      </c>
      <c r="H1915" s="74"/>
      <c r="I1915" s="74"/>
      <c r="J1915" s="74"/>
      <c r="K1915" s="74"/>
      <c r="L1915" s="74"/>
      <c r="P1915" s="122"/>
      <c r="Q1915" s="74"/>
      <c r="R1915" s="74"/>
      <c r="S1915" s="74"/>
      <c r="T1915" s="74"/>
      <c r="AI1915" s="259"/>
      <c r="AO1915" s="74"/>
    </row>
    <row r="1916" s="72" customFormat="1" customHeight="1" spans="6:41">
      <c r="F1916" s="74"/>
      <c r="G1916" s="267" t="str">
        <f t="shared" si="35"/>
        <v/>
      </c>
      <c r="H1916" s="74"/>
      <c r="I1916" s="74"/>
      <c r="J1916" s="74"/>
      <c r="K1916" s="74"/>
      <c r="L1916" s="74"/>
      <c r="P1916" s="122"/>
      <c r="Q1916" s="74"/>
      <c r="R1916" s="74"/>
      <c r="S1916" s="74"/>
      <c r="T1916" s="74"/>
      <c r="AI1916" s="259"/>
      <c r="AO1916" s="74"/>
    </row>
    <row r="1917" s="72" customFormat="1" customHeight="1" spans="6:41">
      <c r="F1917" s="74"/>
      <c r="G1917" s="267" t="str">
        <f t="shared" si="35"/>
        <v/>
      </c>
      <c r="H1917" s="74"/>
      <c r="I1917" s="74"/>
      <c r="J1917" s="74"/>
      <c r="K1917" s="74"/>
      <c r="L1917" s="74"/>
      <c r="P1917" s="122"/>
      <c r="Q1917" s="74"/>
      <c r="R1917" s="74"/>
      <c r="S1917" s="74"/>
      <c r="T1917" s="74"/>
      <c r="AI1917" s="259"/>
      <c r="AO1917" s="74"/>
    </row>
    <row r="1918" s="72" customFormat="1" customHeight="1" spans="6:41">
      <c r="F1918" s="74"/>
      <c r="G1918" s="267" t="str">
        <f t="shared" si="35"/>
        <v/>
      </c>
      <c r="H1918" s="74"/>
      <c r="I1918" s="74"/>
      <c r="J1918" s="74"/>
      <c r="K1918" s="74"/>
      <c r="L1918" s="74"/>
      <c r="P1918" s="122"/>
      <c r="Q1918" s="74"/>
      <c r="R1918" s="74"/>
      <c r="S1918" s="74"/>
      <c r="T1918" s="74"/>
      <c r="AI1918" s="259"/>
      <c r="AO1918" s="74"/>
    </row>
    <row r="1919" s="72" customFormat="1" customHeight="1" spans="6:41">
      <c r="F1919" s="74"/>
      <c r="G1919" s="267" t="str">
        <f t="shared" si="35"/>
        <v/>
      </c>
      <c r="H1919" s="74"/>
      <c r="I1919" s="74"/>
      <c r="J1919" s="74"/>
      <c r="K1919" s="74"/>
      <c r="L1919" s="74"/>
      <c r="P1919" s="122"/>
      <c r="Q1919" s="74"/>
      <c r="R1919" s="74"/>
      <c r="S1919" s="74"/>
      <c r="T1919" s="74"/>
      <c r="AI1919" s="259"/>
      <c r="AO1919" s="74"/>
    </row>
    <row r="1920" s="72" customFormat="1" customHeight="1" spans="6:41">
      <c r="F1920" s="74"/>
      <c r="G1920" s="267" t="str">
        <f t="shared" si="35"/>
        <v/>
      </c>
      <c r="H1920" s="74"/>
      <c r="I1920" s="74"/>
      <c r="J1920" s="74"/>
      <c r="K1920" s="74"/>
      <c r="L1920" s="74"/>
      <c r="P1920" s="122"/>
      <c r="Q1920" s="74"/>
      <c r="R1920" s="74"/>
      <c r="S1920" s="74"/>
      <c r="T1920" s="74"/>
      <c r="AI1920" s="259"/>
      <c r="AO1920" s="74"/>
    </row>
    <row r="1921" s="72" customFormat="1" customHeight="1" spans="6:41">
      <c r="F1921" s="74"/>
      <c r="G1921" s="267" t="str">
        <f t="shared" si="35"/>
        <v/>
      </c>
      <c r="H1921" s="74"/>
      <c r="I1921" s="74"/>
      <c r="J1921" s="74"/>
      <c r="K1921" s="74"/>
      <c r="L1921" s="74"/>
      <c r="P1921" s="122"/>
      <c r="Q1921" s="74"/>
      <c r="R1921" s="74"/>
      <c r="S1921" s="74"/>
      <c r="T1921" s="74"/>
      <c r="AI1921" s="259"/>
      <c r="AO1921" s="74"/>
    </row>
    <row r="1922" s="72" customFormat="1" customHeight="1" spans="6:41">
      <c r="F1922" s="74"/>
      <c r="G1922" s="267" t="str">
        <f t="shared" ref="G1922:G1985" si="36">IF(H1922="","",IF(H1922=I1922,H1922,_xlfn.CONCAT(H1922,"-",I1922)))</f>
        <v/>
      </c>
      <c r="H1922" s="74"/>
      <c r="I1922" s="74"/>
      <c r="J1922" s="74"/>
      <c r="K1922" s="74"/>
      <c r="L1922" s="74"/>
      <c r="P1922" s="122"/>
      <c r="Q1922" s="74"/>
      <c r="R1922" s="74"/>
      <c r="S1922" s="74"/>
      <c r="T1922" s="74"/>
      <c r="AI1922" s="259"/>
      <c r="AO1922" s="74"/>
    </row>
    <row r="1923" s="72" customFormat="1" customHeight="1" spans="6:41">
      <c r="F1923" s="74"/>
      <c r="G1923" s="267" t="str">
        <f t="shared" si="36"/>
        <v/>
      </c>
      <c r="H1923" s="74"/>
      <c r="I1923" s="74"/>
      <c r="J1923" s="74"/>
      <c r="K1923" s="74"/>
      <c r="L1923" s="74"/>
      <c r="P1923" s="122"/>
      <c r="Q1923" s="74"/>
      <c r="R1923" s="74"/>
      <c r="S1923" s="74"/>
      <c r="T1923" s="74"/>
      <c r="AI1923" s="259"/>
      <c r="AO1923" s="74"/>
    </row>
    <row r="1924" s="72" customFormat="1" customHeight="1" spans="6:41">
      <c r="F1924" s="74"/>
      <c r="G1924" s="267" t="str">
        <f t="shared" si="36"/>
        <v/>
      </c>
      <c r="H1924" s="74"/>
      <c r="I1924" s="74"/>
      <c r="J1924" s="74"/>
      <c r="K1924" s="74"/>
      <c r="L1924" s="74"/>
      <c r="P1924" s="122"/>
      <c r="Q1924" s="74"/>
      <c r="R1924" s="74"/>
      <c r="S1924" s="74"/>
      <c r="T1924" s="74"/>
      <c r="AI1924" s="259"/>
      <c r="AO1924" s="74"/>
    </row>
    <row r="1925" s="72" customFormat="1" customHeight="1" spans="6:41">
      <c r="F1925" s="74"/>
      <c r="G1925" s="267" t="str">
        <f t="shared" si="36"/>
        <v/>
      </c>
      <c r="H1925" s="74"/>
      <c r="I1925" s="74"/>
      <c r="J1925" s="74"/>
      <c r="K1925" s="74"/>
      <c r="L1925" s="74"/>
      <c r="P1925" s="122"/>
      <c r="Q1925" s="74"/>
      <c r="R1925" s="74"/>
      <c r="S1925" s="74"/>
      <c r="T1925" s="74"/>
      <c r="AI1925" s="259"/>
      <c r="AO1925" s="74"/>
    </row>
    <row r="1926" s="72" customFormat="1" customHeight="1" spans="6:41">
      <c r="F1926" s="74"/>
      <c r="G1926" s="267" t="str">
        <f t="shared" si="36"/>
        <v/>
      </c>
      <c r="H1926" s="74"/>
      <c r="I1926" s="74"/>
      <c r="J1926" s="74"/>
      <c r="K1926" s="74"/>
      <c r="L1926" s="74"/>
      <c r="P1926" s="122"/>
      <c r="Q1926" s="74"/>
      <c r="R1926" s="74"/>
      <c r="S1926" s="74"/>
      <c r="T1926" s="74"/>
      <c r="AI1926" s="259"/>
      <c r="AO1926" s="74"/>
    </row>
    <row r="1927" s="72" customFormat="1" customHeight="1" spans="6:41">
      <c r="F1927" s="74"/>
      <c r="G1927" s="267" t="str">
        <f t="shared" si="36"/>
        <v/>
      </c>
      <c r="H1927" s="74"/>
      <c r="I1927" s="74"/>
      <c r="J1927" s="74"/>
      <c r="K1927" s="74"/>
      <c r="L1927" s="74"/>
      <c r="P1927" s="122"/>
      <c r="Q1927" s="74"/>
      <c r="R1927" s="74"/>
      <c r="S1927" s="74"/>
      <c r="T1927" s="74"/>
      <c r="AI1927" s="259"/>
      <c r="AO1927" s="74"/>
    </row>
    <row r="1928" s="72" customFormat="1" customHeight="1" spans="6:41">
      <c r="F1928" s="74"/>
      <c r="G1928" s="267" t="str">
        <f t="shared" si="36"/>
        <v/>
      </c>
      <c r="H1928" s="74"/>
      <c r="I1928" s="74"/>
      <c r="J1928" s="74"/>
      <c r="K1928" s="74"/>
      <c r="L1928" s="74"/>
      <c r="P1928" s="122"/>
      <c r="Q1928" s="74"/>
      <c r="R1928" s="74"/>
      <c r="S1928" s="74"/>
      <c r="T1928" s="74"/>
      <c r="AI1928" s="259"/>
      <c r="AO1928" s="74"/>
    </row>
    <row r="1929" s="72" customFormat="1" customHeight="1" spans="6:41">
      <c r="F1929" s="74"/>
      <c r="G1929" s="267" t="str">
        <f t="shared" si="36"/>
        <v/>
      </c>
      <c r="H1929" s="74"/>
      <c r="I1929" s="74"/>
      <c r="J1929" s="74"/>
      <c r="K1929" s="74"/>
      <c r="L1929" s="74"/>
      <c r="P1929" s="122"/>
      <c r="Q1929" s="74"/>
      <c r="R1929" s="74"/>
      <c r="S1929" s="74"/>
      <c r="T1929" s="74"/>
      <c r="AI1929" s="259"/>
      <c r="AO1929" s="74"/>
    </row>
    <row r="1930" s="72" customFormat="1" customHeight="1" spans="6:41">
      <c r="F1930" s="74"/>
      <c r="G1930" s="267" t="str">
        <f t="shared" si="36"/>
        <v/>
      </c>
      <c r="H1930" s="74"/>
      <c r="I1930" s="74"/>
      <c r="J1930" s="74"/>
      <c r="K1930" s="74"/>
      <c r="L1930" s="74"/>
      <c r="P1930" s="122"/>
      <c r="Q1930" s="74"/>
      <c r="R1930" s="74"/>
      <c r="S1930" s="74"/>
      <c r="T1930" s="74"/>
      <c r="AI1930" s="259"/>
      <c r="AO1930" s="74"/>
    </row>
    <row r="1931" s="72" customFormat="1" customHeight="1" spans="6:41">
      <c r="F1931" s="74"/>
      <c r="G1931" s="267" t="str">
        <f t="shared" si="36"/>
        <v/>
      </c>
      <c r="H1931" s="74"/>
      <c r="I1931" s="74"/>
      <c r="J1931" s="74"/>
      <c r="K1931" s="74"/>
      <c r="L1931" s="74"/>
      <c r="P1931" s="122"/>
      <c r="Q1931" s="74"/>
      <c r="R1931" s="74"/>
      <c r="S1931" s="74"/>
      <c r="T1931" s="74"/>
      <c r="AI1931" s="259"/>
      <c r="AO1931" s="74"/>
    </row>
    <row r="1932" s="72" customFormat="1" customHeight="1" spans="6:41">
      <c r="F1932" s="74"/>
      <c r="G1932" s="267" t="str">
        <f t="shared" si="36"/>
        <v/>
      </c>
      <c r="H1932" s="74"/>
      <c r="I1932" s="74"/>
      <c r="J1932" s="74"/>
      <c r="K1932" s="74"/>
      <c r="L1932" s="74"/>
      <c r="P1932" s="122"/>
      <c r="Q1932" s="74"/>
      <c r="R1932" s="74"/>
      <c r="S1932" s="74"/>
      <c r="T1932" s="74"/>
      <c r="AI1932" s="259"/>
      <c r="AO1932" s="74"/>
    </row>
    <row r="1933" s="72" customFormat="1" customHeight="1" spans="6:41">
      <c r="F1933" s="74"/>
      <c r="G1933" s="267" t="str">
        <f t="shared" si="36"/>
        <v/>
      </c>
      <c r="H1933" s="74"/>
      <c r="I1933" s="74"/>
      <c r="J1933" s="74"/>
      <c r="K1933" s="74"/>
      <c r="L1933" s="74"/>
      <c r="P1933" s="122"/>
      <c r="Q1933" s="74"/>
      <c r="R1933" s="74"/>
      <c r="S1933" s="74"/>
      <c r="T1933" s="74"/>
      <c r="AI1933" s="259"/>
      <c r="AO1933" s="74"/>
    </row>
    <row r="1934" s="72" customFormat="1" customHeight="1" spans="6:41">
      <c r="F1934" s="74"/>
      <c r="G1934" s="267" t="str">
        <f t="shared" si="36"/>
        <v/>
      </c>
      <c r="H1934" s="74"/>
      <c r="I1934" s="74"/>
      <c r="J1934" s="74"/>
      <c r="K1934" s="74"/>
      <c r="L1934" s="74"/>
      <c r="P1934" s="122"/>
      <c r="Q1934" s="74"/>
      <c r="R1934" s="74"/>
      <c r="S1934" s="74"/>
      <c r="T1934" s="74"/>
      <c r="AI1934" s="259"/>
      <c r="AO1934" s="74"/>
    </row>
    <row r="1935" s="72" customFormat="1" customHeight="1" spans="6:41">
      <c r="F1935" s="74"/>
      <c r="G1935" s="267" t="str">
        <f t="shared" si="36"/>
        <v/>
      </c>
      <c r="H1935" s="74"/>
      <c r="I1935" s="74"/>
      <c r="J1935" s="74"/>
      <c r="K1935" s="74"/>
      <c r="L1935" s="74"/>
      <c r="P1935" s="122"/>
      <c r="Q1935" s="74"/>
      <c r="R1935" s="74"/>
      <c r="S1935" s="74"/>
      <c r="T1935" s="74"/>
      <c r="AI1935" s="259"/>
      <c r="AO1935" s="74"/>
    </row>
    <row r="1936" s="72" customFormat="1" customHeight="1" spans="6:41">
      <c r="F1936" s="74"/>
      <c r="G1936" s="267" t="str">
        <f t="shared" si="36"/>
        <v/>
      </c>
      <c r="H1936" s="74"/>
      <c r="I1936" s="74"/>
      <c r="J1936" s="74"/>
      <c r="K1936" s="74"/>
      <c r="L1936" s="74"/>
      <c r="P1936" s="122"/>
      <c r="Q1936" s="74"/>
      <c r="R1936" s="74"/>
      <c r="S1936" s="74"/>
      <c r="T1936" s="74"/>
      <c r="AI1936" s="259"/>
      <c r="AO1936" s="74"/>
    </row>
    <row r="1937" s="72" customFormat="1" customHeight="1" spans="6:41">
      <c r="F1937" s="74"/>
      <c r="G1937" s="267" t="str">
        <f t="shared" si="36"/>
        <v/>
      </c>
      <c r="H1937" s="74"/>
      <c r="I1937" s="74"/>
      <c r="J1937" s="74"/>
      <c r="K1937" s="74"/>
      <c r="L1937" s="74"/>
      <c r="P1937" s="122"/>
      <c r="Q1937" s="74"/>
      <c r="R1937" s="74"/>
      <c r="S1937" s="74"/>
      <c r="T1937" s="74"/>
      <c r="AI1937" s="259"/>
      <c r="AO1937" s="74"/>
    </row>
    <row r="1938" s="72" customFormat="1" customHeight="1" spans="6:41">
      <c r="F1938" s="74"/>
      <c r="G1938" s="267" t="str">
        <f t="shared" si="36"/>
        <v/>
      </c>
      <c r="H1938" s="74"/>
      <c r="I1938" s="74"/>
      <c r="J1938" s="74"/>
      <c r="K1938" s="74"/>
      <c r="L1938" s="74"/>
      <c r="P1938" s="122"/>
      <c r="Q1938" s="74"/>
      <c r="R1938" s="74"/>
      <c r="S1938" s="74"/>
      <c r="T1938" s="74"/>
      <c r="AI1938" s="259"/>
      <c r="AO1938" s="74"/>
    </row>
    <row r="1939" s="72" customFormat="1" customHeight="1" spans="6:41">
      <c r="F1939" s="74"/>
      <c r="G1939" s="267" t="str">
        <f t="shared" si="36"/>
        <v/>
      </c>
      <c r="H1939" s="74"/>
      <c r="I1939" s="74"/>
      <c r="J1939" s="74"/>
      <c r="K1939" s="74"/>
      <c r="L1939" s="74"/>
      <c r="P1939" s="122"/>
      <c r="Q1939" s="74"/>
      <c r="R1939" s="74"/>
      <c r="S1939" s="74"/>
      <c r="T1939" s="74"/>
      <c r="AI1939" s="259"/>
      <c r="AO1939" s="74"/>
    </row>
    <row r="1940" s="72" customFormat="1" customHeight="1" spans="6:41">
      <c r="F1940" s="74"/>
      <c r="G1940" s="267" t="str">
        <f t="shared" si="36"/>
        <v/>
      </c>
      <c r="H1940" s="74"/>
      <c r="I1940" s="74"/>
      <c r="J1940" s="74"/>
      <c r="K1940" s="74"/>
      <c r="L1940" s="74"/>
      <c r="P1940" s="122"/>
      <c r="Q1940" s="74"/>
      <c r="R1940" s="74"/>
      <c r="S1940" s="74"/>
      <c r="T1940" s="74"/>
      <c r="AI1940" s="259"/>
      <c r="AO1940" s="74"/>
    </row>
    <row r="1941" s="72" customFormat="1" customHeight="1" spans="6:41">
      <c r="F1941" s="74"/>
      <c r="G1941" s="267" t="str">
        <f t="shared" si="36"/>
        <v/>
      </c>
      <c r="H1941" s="74"/>
      <c r="I1941" s="74"/>
      <c r="J1941" s="74"/>
      <c r="K1941" s="74"/>
      <c r="L1941" s="74"/>
      <c r="P1941" s="122"/>
      <c r="Q1941" s="74"/>
      <c r="R1941" s="74"/>
      <c r="S1941" s="74"/>
      <c r="T1941" s="74"/>
      <c r="AI1941" s="259"/>
      <c r="AO1941" s="74"/>
    </row>
    <row r="1942" s="72" customFormat="1" customHeight="1" spans="6:41">
      <c r="F1942" s="74"/>
      <c r="G1942" s="267" t="str">
        <f t="shared" si="36"/>
        <v/>
      </c>
      <c r="H1942" s="74"/>
      <c r="I1942" s="74"/>
      <c r="J1942" s="74"/>
      <c r="K1942" s="74"/>
      <c r="L1942" s="74"/>
      <c r="P1942" s="122"/>
      <c r="Q1942" s="74"/>
      <c r="R1942" s="74"/>
      <c r="S1942" s="74"/>
      <c r="T1942" s="74"/>
      <c r="AI1942" s="259"/>
      <c r="AO1942" s="74"/>
    </row>
    <row r="1943" s="72" customFormat="1" customHeight="1" spans="6:41">
      <c r="F1943" s="74"/>
      <c r="G1943" s="267" t="str">
        <f t="shared" si="36"/>
        <v/>
      </c>
      <c r="H1943" s="74"/>
      <c r="I1943" s="74"/>
      <c r="J1943" s="74"/>
      <c r="K1943" s="74"/>
      <c r="L1943" s="74"/>
      <c r="P1943" s="122"/>
      <c r="Q1943" s="74"/>
      <c r="R1943" s="74"/>
      <c r="S1943" s="74"/>
      <c r="T1943" s="74"/>
      <c r="AI1943" s="259"/>
      <c r="AO1943" s="74"/>
    </row>
    <row r="1944" s="72" customFormat="1" customHeight="1" spans="6:41">
      <c r="F1944" s="74"/>
      <c r="G1944" s="267" t="str">
        <f t="shared" si="36"/>
        <v/>
      </c>
      <c r="H1944" s="74"/>
      <c r="I1944" s="74"/>
      <c r="J1944" s="74"/>
      <c r="K1944" s="74"/>
      <c r="L1944" s="74"/>
      <c r="P1944" s="122"/>
      <c r="Q1944" s="74"/>
      <c r="R1944" s="74"/>
      <c r="S1944" s="74"/>
      <c r="T1944" s="74"/>
      <c r="AI1944" s="259"/>
      <c r="AO1944" s="74"/>
    </row>
    <row r="1945" s="72" customFormat="1" customHeight="1" spans="6:41">
      <c r="F1945" s="74"/>
      <c r="G1945" s="267" t="str">
        <f t="shared" si="36"/>
        <v/>
      </c>
      <c r="H1945" s="74"/>
      <c r="I1945" s="74"/>
      <c r="J1945" s="74"/>
      <c r="K1945" s="74"/>
      <c r="L1945" s="74"/>
      <c r="P1945" s="122"/>
      <c r="Q1945" s="74"/>
      <c r="R1945" s="74"/>
      <c r="S1945" s="74"/>
      <c r="T1945" s="74"/>
      <c r="AI1945" s="259"/>
      <c r="AO1945" s="74"/>
    </row>
    <row r="1946" s="72" customFormat="1" customHeight="1" spans="6:41">
      <c r="F1946" s="74"/>
      <c r="G1946" s="267" t="str">
        <f t="shared" si="36"/>
        <v/>
      </c>
      <c r="H1946" s="74"/>
      <c r="I1946" s="74"/>
      <c r="J1946" s="74"/>
      <c r="K1946" s="74"/>
      <c r="L1946" s="74"/>
      <c r="P1946" s="122"/>
      <c r="Q1946" s="74"/>
      <c r="R1946" s="74"/>
      <c r="S1946" s="74"/>
      <c r="T1946" s="74"/>
      <c r="AI1946" s="259"/>
      <c r="AO1946" s="74"/>
    </row>
    <row r="1947" s="72" customFormat="1" customHeight="1" spans="6:41">
      <c r="F1947" s="74"/>
      <c r="G1947" s="267" t="str">
        <f t="shared" si="36"/>
        <v/>
      </c>
      <c r="H1947" s="74"/>
      <c r="I1947" s="74"/>
      <c r="J1947" s="74"/>
      <c r="K1947" s="74"/>
      <c r="L1947" s="74"/>
      <c r="P1947" s="122"/>
      <c r="Q1947" s="74"/>
      <c r="R1947" s="74"/>
      <c r="S1947" s="74"/>
      <c r="T1947" s="74"/>
      <c r="AI1947" s="259"/>
      <c r="AO1947" s="74"/>
    </row>
    <row r="1948" s="72" customFormat="1" customHeight="1" spans="6:41">
      <c r="F1948" s="74"/>
      <c r="G1948" s="267" t="str">
        <f t="shared" si="36"/>
        <v/>
      </c>
      <c r="H1948" s="74"/>
      <c r="I1948" s="74"/>
      <c r="J1948" s="74"/>
      <c r="K1948" s="74"/>
      <c r="L1948" s="74"/>
      <c r="P1948" s="122"/>
      <c r="Q1948" s="74"/>
      <c r="R1948" s="74"/>
      <c r="S1948" s="74"/>
      <c r="T1948" s="74"/>
      <c r="AI1948" s="259"/>
      <c r="AO1948" s="74"/>
    </row>
    <row r="1949" s="72" customFormat="1" customHeight="1" spans="6:41">
      <c r="F1949" s="74"/>
      <c r="G1949" s="267" t="str">
        <f t="shared" si="36"/>
        <v/>
      </c>
      <c r="H1949" s="74"/>
      <c r="I1949" s="74"/>
      <c r="J1949" s="74"/>
      <c r="K1949" s="74"/>
      <c r="L1949" s="74"/>
      <c r="P1949" s="122"/>
      <c r="Q1949" s="74"/>
      <c r="R1949" s="74"/>
      <c r="S1949" s="74"/>
      <c r="T1949" s="74"/>
      <c r="AI1949" s="259"/>
      <c r="AO1949" s="74"/>
    </row>
    <row r="1950" s="72" customFormat="1" customHeight="1" spans="6:41">
      <c r="F1950" s="74"/>
      <c r="G1950" s="267" t="str">
        <f t="shared" si="36"/>
        <v/>
      </c>
      <c r="H1950" s="74"/>
      <c r="I1950" s="74"/>
      <c r="J1950" s="74"/>
      <c r="K1950" s="74"/>
      <c r="L1950" s="74"/>
      <c r="P1950" s="122"/>
      <c r="Q1950" s="74"/>
      <c r="R1950" s="74"/>
      <c r="S1950" s="74"/>
      <c r="T1950" s="74"/>
      <c r="AI1950" s="259"/>
      <c r="AO1950" s="74"/>
    </row>
    <row r="1951" s="72" customFormat="1" customHeight="1" spans="6:41">
      <c r="F1951" s="74"/>
      <c r="G1951" s="267" t="str">
        <f t="shared" si="36"/>
        <v/>
      </c>
      <c r="H1951" s="74"/>
      <c r="I1951" s="74"/>
      <c r="J1951" s="74"/>
      <c r="K1951" s="74"/>
      <c r="L1951" s="74"/>
      <c r="P1951" s="122"/>
      <c r="Q1951" s="74"/>
      <c r="R1951" s="74"/>
      <c r="S1951" s="74"/>
      <c r="T1951" s="74"/>
      <c r="AI1951" s="259"/>
      <c r="AO1951" s="74"/>
    </row>
    <row r="1952" s="72" customFormat="1" customHeight="1" spans="6:41">
      <c r="F1952" s="74"/>
      <c r="G1952" s="267" t="str">
        <f t="shared" si="36"/>
        <v/>
      </c>
      <c r="H1952" s="74"/>
      <c r="I1952" s="74"/>
      <c r="J1952" s="74"/>
      <c r="K1952" s="74"/>
      <c r="L1952" s="74"/>
      <c r="P1952" s="122"/>
      <c r="Q1952" s="74"/>
      <c r="R1952" s="74"/>
      <c r="S1952" s="74"/>
      <c r="T1952" s="74"/>
      <c r="AI1952" s="259"/>
      <c r="AO1952" s="74"/>
    </row>
    <row r="1953" s="72" customFormat="1" customHeight="1" spans="6:41">
      <c r="F1953" s="74"/>
      <c r="G1953" s="267" t="str">
        <f t="shared" si="36"/>
        <v/>
      </c>
      <c r="H1953" s="74"/>
      <c r="I1953" s="74"/>
      <c r="J1953" s="74"/>
      <c r="K1953" s="74"/>
      <c r="L1953" s="74"/>
      <c r="P1953" s="122"/>
      <c r="Q1953" s="74"/>
      <c r="R1953" s="74"/>
      <c r="S1953" s="74"/>
      <c r="T1953" s="74"/>
      <c r="AI1953" s="259"/>
      <c r="AO1953" s="74"/>
    </row>
    <row r="1954" s="72" customFormat="1" customHeight="1" spans="6:41">
      <c r="F1954" s="74"/>
      <c r="G1954" s="267" t="str">
        <f t="shared" si="36"/>
        <v/>
      </c>
      <c r="H1954" s="74"/>
      <c r="I1954" s="74"/>
      <c r="J1954" s="74"/>
      <c r="K1954" s="74"/>
      <c r="L1954" s="74"/>
      <c r="P1954" s="122"/>
      <c r="Q1954" s="74"/>
      <c r="R1954" s="74"/>
      <c r="S1954" s="74"/>
      <c r="T1954" s="74"/>
      <c r="AI1954" s="259"/>
      <c r="AO1954" s="74"/>
    </row>
    <row r="1955" s="72" customFormat="1" customHeight="1" spans="6:41">
      <c r="F1955" s="74"/>
      <c r="G1955" s="267" t="str">
        <f t="shared" si="36"/>
        <v/>
      </c>
      <c r="H1955" s="74"/>
      <c r="I1955" s="74"/>
      <c r="J1955" s="74"/>
      <c r="K1955" s="74"/>
      <c r="L1955" s="74"/>
      <c r="P1955" s="122"/>
      <c r="Q1955" s="74"/>
      <c r="R1955" s="74"/>
      <c r="S1955" s="74"/>
      <c r="T1955" s="74"/>
      <c r="AI1955" s="259"/>
      <c r="AO1955" s="74"/>
    </row>
    <row r="1956" s="72" customFormat="1" customHeight="1" spans="6:41">
      <c r="F1956" s="74"/>
      <c r="G1956" s="267" t="str">
        <f t="shared" si="36"/>
        <v/>
      </c>
      <c r="H1956" s="74"/>
      <c r="I1956" s="74"/>
      <c r="J1956" s="74"/>
      <c r="K1956" s="74"/>
      <c r="L1956" s="74"/>
      <c r="P1956" s="122"/>
      <c r="Q1956" s="74"/>
      <c r="R1956" s="74"/>
      <c r="S1956" s="74"/>
      <c r="T1956" s="74"/>
      <c r="AI1956" s="259"/>
      <c r="AO1956" s="74"/>
    </row>
    <row r="1957" s="72" customFormat="1" customHeight="1" spans="6:41">
      <c r="F1957" s="74"/>
      <c r="G1957" s="267" t="str">
        <f t="shared" si="36"/>
        <v/>
      </c>
      <c r="H1957" s="74"/>
      <c r="I1957" s="74"/>
      <c r="J1957" s="74"/>
      <c r="K1957" s="74"/>
      <c r="L1957" s="74"/>
      <c r="P1957" s="122"/>
      <c r="Q1957" s="74"/>
      <c r="R1957" s="74"/>
      <c r="S1957" s="74"/>
      <c r="T1957" s="74"/>
      <c r="AI1957" s="259"/>
      <c r="AO1957" s="74"/>
    </row>
    <row r="1958" s="72" customFormat="1" customHeight="1" spans="6:41">
      <c r="F1958" s="74"/>
      <c r="G1958" s="267" t="str">
        <f t="shared" si="36"/>
        <v/>
      </c>
      <c r="H1958" s="74"/>
      <c r="I1958" s="74"/>
      <c r="J1958" s="74"/>
      <c r="K1958" s="74"/>
      <c r="L1958" s="74"/>
      <c r="P1958" s="122"/>
      <c r="Q1958" s="74"/>
      <c r="R1958" s="74"/>
      <c r="S1958" s="74"/>
      <c r="T1958" s="74"/>
      <c r="AI1958" s="259"/>
      <c r="AO1958" s="74"/>
    </row>
    <row r="1959" s="72" customFormat="1" customHeight="1" spans="6:41">
      <c r="F1959" s="74"/>
      <c r="G1959" s="267" t="str">
        <f t="shared" si="36"/>
        <v/>
      </c>
      <c r="H1959" s="74"/>
      <c r="I1959" s="74"/>
      <c r="J1959" s="74"/>
      <c r="K1959" s="74"/>
      <c r="L1959" s="74"/>
      <c r="P1959" s="122"/>
      <c r="Q1959" s="74"/>
      <c r="R1959" s="74"/>
      <c r="S1959" s="74"/>
      <c r="T1959" s="74"/>
      <c r="AI1959" s="259"/>
      <c r="AO1959" s="74"/>
    </row>
    <row r="1960" s="72" customFormat="1" customHeight="1" spans="6:41">
      <c r="F1960" s="74"/>
      <c r="G1960" s="267" t="str">
        <f t="shared" si="36"/>
        <v/>
      </c>
      <c r="H1960" s="74"/>
      <c r="I1960" s="74"/>
      <c r="J1960" s="74"/>
      <c r="K1960" s="74"/>
      <c r="L1960" s="74"/>
      <c r="P1960" s="122"/>
      <c r="Q1960" s="74"/>
      <c r="R1960" s="74"/>
      <c r="S1960" s="74"/>
      <c r="T1960" s="74"/>
      <c r="AI1960" s="259"/>
      <c r="AO1960" s="74"/>
    </row>
    <row r="1961" s="72" customFormat="1" customHeight="1" spans="6:41">
      <c r="F1961" s="74"/>
      <c r="G1961" s="267" t="str">
        <f t="shared" si="36"/>
        <v/>
      </c>
      <c r="H1961" s="74"/>
      <c r="I1961" s="74"/>
      <c r="J1961" s="74"/>
      <c r="K1961" s="74"/>
      <c r="L1961" s="74"/>
      <c r="P1961" s="122"/>
      <c r="Q1961" s="74"/>
      <c r="R1961" s="74"/>
      <c r="S1961" s="74"/>
      <c r="T1961" s="74"/>
      <c r="AI1961" s="259"/>
      <c r="AO1961" s="74"/>
    </row>
    <row r="1962" s="72" customFormat="1" customHeight="1" spans="6:41">
      <c r="F1962" s="74"/>
      <c r="G1962" s="267" t="str">
        <f t="shared" si="36"/>
        <v/>
      </c>
      <c r="H1962" s="74"/>
      <c r="I1962" s="74"/>
      <c r="J1962" s="74"/>
      <c r="K1962" s="74"/>
      <c r="L1962" s="74"/>
      <c r="P1962" s="122"/>
      <c r="Q1962" s="74"/>
      <c r="R1962" s="74"/>
      <c r="S1962" s="74"/>
      <c r="T1962" s="74"/>
      <c r="AI1962" s="259"/>
      <c r="AO1962" s="74"/>
    </row>
    <row r="1963" s="72" customFormat="1" customHeight="1" spans="6:41">
      <c r="F1963" s="74"/>
      <c r="G1963" s="267" t="str">
        <f t="shared" si="36"/>
        <v/>
      </c>
      <c r="H1963" s="74"/>
      <c r="I1963" s="74"/>
      <c r="J1963" s="74"/>
      <c r="K1963" s="74"/>
      <c r="L1963" s="74"/>
      <c r="P1963" s="122"/>
      <c r="Q1963" s="74"/>
      <c r="R1963" s="74"/>
      <c r="S1963" s="74"/>
      <c r="T1963" s="74"/>
      <c r="AI1963" s="259"/>
      <c r="AO1963" s="74"/>
    </row>
    <row r="1964" s="72" customFormat="1" customHeight="1" spans="6:41">
      <c r="F1964" s="74"/>
      <c r="G1964" s="267" t="str">
        <f t="shared" si="36"/>
        <v/>
      </c>
      <c r="H1964" s="74"/>
      <c r="I1964" s="74"/>
      <c r="J1964" s="74"/>
      <c r="K1964" s="74"/>
      <c r="L1964" s="74"/>
      <c r="P1964" s="122"/>
      <c r="Q1964" s="74"/>
      <c r="R1964" s="74"/>
      <c r="S1964" s="74"/>
      <c r="T1964" s="74"/>
      <c r="AI1964" s="259"/>
      <c r="AO1964" s="74"/>
    </row>
    <row r="1965" s="72" customFormat="1" customHeight="1" spans="6:41">
      <c r="F1965" s="74"/>
      <c r="G1965" s="267" t="str">
        <f t="shared" si="36"/>
        <v/>
      </c>
      <c r="H1965" s="74"/>
      <c r="I1965" s="74"/>
      <c r="J1965" s="74"/>
      <c r="K1965" s="74"/>
      <c r="L1965" s="74"/>
      <c r="P1965" s="122"/>
      <c r="Q1965" s="74"/>
      <c r="R1965" s="74"/>
      <c r="S1965" s="74"/>
      <c r="T1965" s="74"/>
      <c r="AI1965" s="259"/>
      <c r="AO1965" s="74"/>
    </row>
    <row r="1966" s="72" customFormat="1" customHeight="1" spans="6:41">
      <c r="F1966" s="74"/>
      <c r="G1966" s="267" t="str">
        <f t="shared" si="36"/>
        <v/>
      </c>
      <c r="H1966" s="74"/>
      <c r="I1966" s="74"/>
      <c r="J1966" s="74"/>
      <c r="K1966" s="74"/>
      <c r="L1966" s="74"/>
      <c r="P1966" s="122"/>
      <c r="Q1966" s="74"/>
      <c r="R1966" s="74"/>
      <c r="S1966" s="74"/>
      <c r="T1966" s="74"/>
      <c r="AI1966" s="259"/>
      <c r="AO1966" s="74"/>
    </row>
    <row r="1967" s="72" customFormat="1" customHeight="1" spans="6:41">
      <c r="F1967" s="74"/>
      <c r="G1967" s="267" t="str">
        <f t="shared" si="36"/>
        <v/>
      </c>
      <c r="H1967" s="74"/>
      <c r="I1967" s="74"/>
      <c r="J1967" s="74"/>
      <c r="K1967" s="74"/>
      <c r="L1967" s="74"/>
      <c r="P1967" s="122"/>
      <c r="Q1967" s="74"/>
      <c r="R1967" s="74"/>
      <c r="S1967" s="74"/>
      <c r="T1967" s="74"/>
      <c r="AI1967" s="259"/>
      <c r="AO1967" s="74"/>
    </row>
    <row r="1968" s="72" customFormat="1" customHeight="1" spans="6:41">
      <c r="F1968" s="74"/>
      <c r="G1968" s="267" t="str">
        <f t="shared" si="36"/>
        <v/>
      </c>
      <c r="H1968" s="74"/>
      <c r="I1968" s="74"/>
      <c r="J1968" s="74"/>
      <c r="K1968" s="74"/>
      <c r="L1968" s="74"/>
      <c r="P1968" s="122"/>
      <c r="Q1968" s="74"/>
      <c r="R1968" s="74"/>
      <c r="S1968" s="74"/>
      <c r="T1968" s="74"/>
      <c r="AI1968" s="259"/>
      <c r="AO1968" s="74"/>
    </row>
    <row r="1969" s="72" customFormat="1" customHeight="1" spans="6:41">
      <c r="F1969" s="74"/>
      <c r="G1969" s="267" t="str">
        <f t="shared" si="36"/>
        <v/>
      </c>
      <c r="H1969" s="74"/>
      <c r="I1969" s="74"/>
      <c r="J1969" s="74"/>
      <c r="K1969" s="74"/>
      <c r="L1969" s="74"/>
      <c r="P1969" s="122"/>
      <c r="Q1969" s="74"/>
      <c r="R1969" s="74"/>
      <c r="S1969" s="74"/>
      <c r="T1969" s="74"/>
      <c r="AI1969" s="259"/>
      <c r="AO1969" s="74"/>
    </row>
    <row r="1970" s="72" customFormat="1" customHeight="1" spans="6:41">
      <c r="F1970" s="74"/>
      <c r="G1970" s="267" t="str">
        <f t="shared" si="36"/>
        <v/>
      </c>
      <c r="H1970" s="74"/>
      <c r="I1970" s="74"/>
      <c r="J1970" s="74"/>
      <c r="K1970" s="74"/>
      <c r="L1970" s="74"/>
      <c r="P1970" s="122"/>
      <c r="Q1970" s="74"/>
      <c r="R1970" s="74"/>
      <c r="S1970" s="74"/>
      <c r="T1970" s="74"/>
      <c r="AI1970" s="259"/>
      <c r="AO1970" s="74"/>
    </row>
    <row r="1971" s="72" customFormat="1" customHeight="1" spans="6:41">
      <c r="F1971" s="74"/>
      <c r="G1971" s="267" t="str">
        <f t="shared" si="36"/>
        <v/>
      </c>
      <c r="H1971" s="74"/>
      <c r="I1971" s="74"/>
      <c r="J1971" s="74"/>
      <c r="K1971" s="74"/>
      <c r="L1971" s="74"/>
      <c r="P1971" s="122"/>
      <c r="Q1971" s="74"/>
      <c r="R1971" s="74"/>
      <c r="S1971" s="74"/>
      <c r="T1971" s="74"/>
      <c r="AI1971" s="259"/>
      <c r="AO1971" s="74"/>
    </row>
    <row r="1972" s="72" customFormat="1" customHeight="1" spans="6:41">
      <c r="F1972" s="74"/>
      <c r="G1972" s="267" t="str">
        <f t="shared" si="36"/>
        <v/>
      </c>
      <c r="H1972" s="74"/>
      <c r="I1972" s="74"/>
      <c r="J1972" s="74"/>
      <c r="K1972" s="74"/>
      <c r="L1972" s="74"/>
      <c r="P1972" s="122"/>
      <c r="Q1972" s="74"/>
      <c r="R1972" s="74"/>
      <c r="S1972" s="74"/>
      <c r="T1972" s="74"/>
      <c r="AI1972" s="259"/>
      <c r="AO1972" s="74"/>
    </row>
    <row r="1973" s="72" customFormat="1" customHeight="1" spans="6:41">
      <c r="F1973" s="74"/>
      <c r="G1973" s="267" t="str">
        <f t="shared" si="36"/>
        <v/>
      </c>
      <c r="H1973" s="74"/>
      <c r="I1973" s="74"/>
      <c r="J1973" s="74"/>
      <c r="K1973" s="74"/>
      <c r="L1973" s="74"/>
      <c r="P1973" s="122"/>
      <c r="Q1973" s="74"/>
      <c r="R1973" s="74"/>
      <c r="S1973" s="74"/>
      <c r="T1973" s="74"/>
      <c r="AI1973" s="259"/>
      <c r="AO1973" s="74"/>
    </row>
    <row r="1974" s="72" customFormat="1" customHeight="1" spans="6:41">
      <c r="F1974" s="74"/>
      <c r="G1974" s="267" t="str">
        <f t="shared" si="36"/>
        <v/>
      </c>
      <c r="H1974" s="74"/>
      <c r="I1974" s="74"/>
      <c r="J1974" s="74"/>
      <c r="K1974" s="74"/>
      <c r="L1974" s="74"/>
      <c r="P1974" s="122"/>
      <c r="Q1974" s="74"/>
      <c r="R1974" s="74"/>
      <c r="S1974" s="74"/>
      <c r="T1974" s="74"/>
      <c r="AI1974" s="259"/>
      <c r="AO1974" s="74"/>
    </row>
    <row r="1975" s="72" customFormat="1" customHeight="1" spans="6:41">
      <c r="F1975" s="74"/>
      <c r="G1975" s="267" t="str">
        <f t="shared" si="36"/>
        <v/>
      </c>
      <c r="H1975" s="74"/>
      <c r="I1975" s="74"/>
      <c r="J1975" s="74"/>
      <c r="K1975" s="74"/>
      <c r="L1975" s="74"/>
      <c r="P1975" s="122"/>
      <c r="Q1975" s="74"/>
      <c r="R1975" s="74"/>
      <c r="S1975" s="74"/>
      <c r="T1975" s="74"/>
      <c r="AI1975" s="259"/>
      <c r="AO1975" s="74"/>
    </row>
    <row r="1976" s="72" customFormat="1" customHeight="1" spans="6:41">
      <c r="F1976" s="74"/>
      <c r="G1976" s="267" t="str">
        <f t="shared" si="36"/>
        <v/>
      </c>
      <c r="H1976" s="74"/>
      <c r="I1976" s="74"/>
      <c r="J1976" s="74"/>
      <c r="K1976" s="74"/>
      <c r="L1976" s="74"/>
      <c r="P1976" s="122"/>
      <c r="Q1976" s="74"/>
      <c r="R1976" s="74"/>
      <c r="S1976" s="74"/>
      <c r="T1976" s="74"/>
      <c r="AI1976" s="259"/>
      <c r="AO1976" s="74"/>
    </row>
    <row r="1977" s="72" customFormat="1" customHeight="1" spans="6:41">
      <c r="F1977" s="74"/>
      <c r="G1977" s="267" t="str">
        <f t="shared" si="36"/>
        <v/>
      </c>
      <c r="H1977" s="74"/>
      <c r="I1977" s="74"/>
      <c r="J1977" s="74"/>
      <c r="K1977" s="74"/>
      <c r="L1977" s="74"/>
      <c r="P1977" s="122"/>
      <c r="Q1977" s="74"/>
      <c r="R1977" s="74"/>
      <c r="S1977" s="74"/>
      <c r="T1977" s="74"/>
      <c r="AI1977" s="259"/>
      <c r="AO1977" s="74"/>
    </row>
    <row r="1978" s="72" customFormat="1" customHeight="1" spans="6:41">
      <c r="F1978" s="74"/>
      <c r="G1978" s="267" t="str">
        <f t="shared" si="36"/>
        <v/>
      </c>
      <c r="H1978" s="74"/>
      <c r="I1978" s="74"/>
      <c r="J1978" s="74"/>
      <c r="K1978" s="74"/>
      <c r="L1978" s="74"/>
      <c r="P1978" s="122"/>
      <c r="Q1978" s="74"/>
      <c r="R1978" s="74"/>
      <c r="S1978" s="74"/>
      <c r="T1978" s="74"/>
      <c r="AI1978" s="259"/>
      <c r="AO1978" s="74"/>
    </row>
    <row r="1979" s="72" customFormat="1" customHeight="1" spans="6:41">
      <c r="F1979" s="74"/>
      <c r="G1979" s="267" t="str">
        <f t="shared" si="36"/>
        <v/>
      </c>
      <c r="H1979" s="74"/>
      <c r="I1979" s="74"/>
      <c r="J1979" s="74"/>
      <c r="K1979" s="74"/>
      <c r="L1979" s="74"/>
      <c r="P1979" s="122"/>
      <c r="Q1979" s="74"/>
      <c r="R1979" s="74"/>
      <c r="S1979" s="74"/>
      <c r="T1979" s="74"/>
      <c r="AI1979" s="259"/>
      <c r="AO1979" s="74"/>
    </row>
    <row r="1980" s="72" customFormat="1" customHeight="1" spans="6:41">
      <c r="F1980" s="74"/>
      <c r="G1980" s="267" t="str">
        <f t="shared" si="36"/>
        <v/>
      </c>
      <c r="H1980" s="74"/>
      <c r="I1980" s="74"/>
      <c r="J1980" s="74"/>
      <c r="K1980" s="74"/>
      <c r="L1980" s="74"/>
      <c r="P1980" s="122"/>
      <c r="Q1980" s="74"/>
      <c r="R1980" s="74"/>
      <c r="S1980" s="74"/>
      <c r="T1980" s="74"/>
      <c r="AI1980" s="259"/>
      <c r="AO1980" s="74"/>
    </row>
    <row r="1981" s="72" customFormat="1" customHeight="1" spans="6:41">
      <c r="F1981" s="74"/>
      <c r="G1981" s="267" t="str">
        <f t="shared" si="36"/>
        <v/>
      </c>
      <c r="H1981" s="74"/>
      <c r="I1981" s="74"/>
      <c r="J1981" s="74"/>
      <c r="K1981" s="74"/>
      <c r="L1981" s="74"/>
      <c r="P1981" s="122"/>
      <c r="Q1981" s="74"/>
      <c r="R1981" s="74"/>
      <c r="S1981" s="74"/>
      <c r="T1981" s="74"/>
      <c r="AI1981" s="259"/>
      <c r="AO1981" s="74"/>
    </row>
    <row r="1982" s="72" customFormat="1" customHeight="1" spans="6:41">
      <c r="F1982" s="74"/>
      <c r="G1982" s="267" t="str">
        <f t="shared" si="36"/>
        <v/>
      </c>
      <c r="H1982" s="74"/>
      <c r="I1982" s="74"/>
      <c r="J1982" s="74"/>
      <c r="K1982" s="74"/>
      <c r="L1982" s="74"/>
      <c r="P1982" s="122"/>
      <c r="Q1982" s="74"/>
      <c r="R1982" s="74"/>
      <c r="S1982" s="74"/>
      <c r="T1982" s="74"/>
      <c r="AI1982" s="259"/>
      <c r="AO1982" s="74"/>
    </row>
    <row r="1983" s="72" customFormat="1" customHeight="1" spans="6:41">
      <c r="F1983" s="74"/>
      <c r="G1983" s="267" t="str">
        <f t="shared" si="36"/>
        <v/>
      </c>
      <c r="H1983" s="74"/>
      <c r="I1983" s="74"/>
      <c r="J1983" s="74"/>
      <c r="K1983" s="74"/>
      <c r="L1983" s="74"/>
      <c r="P1983" s="122"/>
      <c r="Q1983" s="74"/>
      <c r="R1983" s="74"/>
      <c r="S1983" s="74"/>
      <c r="T1983" s="74"/>
      <c r="AI1983" s="259"/>
      <c r="AO1983" s="74"/>
    </row>
    <row r="1984" s="72" customFormat="1" customHeight="1" spans="6:41">
      <c r="F1984" s="74"/>
      <c r="G1984" s="267" t="str">
        <f t="shared" si="36"/>
        <v/>
      </c>
      <c r="H1984" s="74"/>
      <c r="I1984" s="74"/>
      <c r="J1984" s="74"/>
      <c r="K1984" s="74"/>
      <c r="L1984" s="74"/>
      <c r="P1984" s="122"/>
      <c r="Q1984" s="74"/>
      <c r="R1984" s="74"/>
      <c r="S1984" s="74"/>
      <c r="T1984" s="74"/>
      <c r="AI1984" s="259"/>
      <c r="AO1984" s="74"/>
    </row>
    <row r="1985" s="72" customFormat="1" customHeight="1" spans="6:41">
      <c r="F1985" s="74"/>
      <c r="G1985" s="267" t="str">
        <f t="shared" si="36"/>
        <v/>
      </c>
      <c r="H1985" s="74"/>
      <c r="I1985" s="74"/>
      <c r="J1985" s="74"/>
      <c r="K1985" s="74"/>
      <c r="L1985" s="74"/>
      <c r="P1985" s="122"/>
      <c r="Q1985" s="74"/>
      <c r="R1985" s="74"/>
      <c r="S1985" s="74"/>
      <c r="T1985" s="74"/>
      <c r="AI1985" s="259"/>
      <c r="AO1985" s="74"/>
    </row>
    <row r="1986" s="72" customFormat="1" customHeight="1" spans="6:41">
      <c r="F1986" s="74"/>
      <c r="G1986" s="267" t="str">
        <f t="shared" ref="G1986:G2049" si="37">IF(H1986="","",IF(H1986=I1986,H1986,_xlfn.CONCAT(H1986,"-",I1986)))</f>
        <v/>
      </c>
      <c r="H1986" s="74"/>
      <c r="I1986" s="74"/>
      <c r="J1986" s="74"/>
      <c r="K1986" s="74"/>
      <c r="L1986" s="74"/>
      <c r="P1986" s="122"/>
      <c r="Q1986" s="74"/>
      <c r="R1986" s="74"/>
      <c r="S1986" s="74"/>
      <c r="T1986" s="74"/>
      <c r="AI1986" s="259"/>
      <c r="AO1986" s="74"/>
    </row>
    <row r="1987" s="72" customFormat="1" customHeight="1" spans="6:41">
      <c r="F1987" s="74"/>
      <c r="G1987" s="267" t="str">
        <f t="shared" si="37"/>
        <v/>
      </c>
      <c r="H1987" s="74"/>
      <c r="I1987" s="74"/>
      <c r="J1987" s="74"/>
      <c r="K1987" s="74"/>
      <c r="L1987" s="74"/>
      <c r="P1987" s="122"/>
      <c r="Q1987" s="74"/>
      <c r="R1987" s="74"/>
      <c r="S1987" s="74"/>
      <c r="T1987" s="74"/>
      <c r="AI1987" s="259"/>
      <c r="AO1987" s="74"/>
    </row>
    <row r="1988" s="72" customFormat="1" customHeight="1" spans="6:41">
      <c r="F1988" s="74"/>
      <c r="G1988" s="267" t="str">
        <f t="shared" si="37"/>
        <v/>
      </c>
      <c r="H1988" s="74"/>
      <c r="I1988" s="74"/>
      <c r="J1988" s="74"/>
      <c r="K1988" s="74"/>
      <c r="L1988" s="74"/>
      <c r="P1988" s="122"/>
      <c r="Q1988" s="74"/>
      <c r="R1988" s="74"/>
      <c r="S1988" s="74"/>
      <c r="T1988" s="74"/>
      <c r="AI1988" s="259"/>
      <c r="AO1988" s="74"/>
    </row>
    <row r="1989" s="72" customFormat="1" customHeight="1" spans="6:41">
      <c r="F1989" s="74"/>
      <c r="G1989" s="267" t="str">
        <f t="shared" si="37"/>
        <v/>
      </c>
      <c r="H1989" s="74"/>
      <c r="I1989" s="74"/>
      <c r="J1989" s="74"/>
      <c r="K1989" s="74"/>
      <c r="L1989" s="74"/>
      <c r="P1989" s="122"/>
      <c r="Q1989" s="74"/>
      <c r="R1989" s="74"/>
      <c r="S1989" s="74"/>
      <c r="T1989" s="74"/>
      <c r="AI1989" s="259"/>
      <c r="AO1989" s="74"/>
    </row>
    <row r="1990" s="72" customFormat="1" customHeight="1" spans="6:41">
      <c r="F1990" s="74"/>
      <c r="G1990" s="267" t="str">
        <f t="shared" si="37"/>
        <v/>
      </c>
      <c r="H1990" s="74"/>
      <c r="I1990" s="74"/>
      <c r="J1990" s="74"/>
      <c r="K1990" s="74"/>
      <c r="L1990" s="74"/>
      <c r="P1990" s="122"/>
      <c r="Q1990" s="74"/>
      <c r="R1990" s="74"/>
      <c r="S1990" s="74"/>
      <c r="T1990" s="74"/>
      <c r="AI1990" s="259"/>
      <c r="AO1990" s="74"/>
    </row>
    <row r="1991" s="72" customFormat="1" customHeight="1" spans="6:41">
      <c r="F1991" s="74"/>
      <c r="G1991" s="267" t="str">
        <f t="shared" si="37"/>
        <v/>
      </c>
      <c r="H1991" s="74"/>
      <c r="I1991" s="74"/>
      <c r="J1991" s="74"/>
      <c r="K1991" s="74"/>
      <c r="L1991" s="74"/>
      <c r="P1991" s="122"/>
      <c r="Q1991" s="74"/>
      <c r="R1991" s="74"/>
      <c r="S1991" s="74"/>
      <c r="T1991" s="74"/>
      <c r="AI1991" s="259"/>
      <c r="AO1991" s="74"/>
    </row>
    <row r="1992" s="72" customFormat="1" customHeight="1" spans="6:41">
      <c r="F1992" s="74"/>
      <c r="G1992" s="267" t="str">
        <f t="shared" si="37"/>
        <v/>
      </c>
      <c r="H1992" s="74"/>
      <c r="I1992" s="74"/>
      <c r="J1992" s="74"/>
      <c r="K1992" s="74"/>
      <c r="L1992" s="74"/>
      <c r="P1992" s="122"/>
      <c r="Q1992" s="74"/>
      <c r="R1992" s="74"/>
      <c r="S1992" s="74"/>
      <c r="T1992" s="74"/>
      <c r="AI1992" s="259"/>
      <c r="AO1992" s="74"/>
    </row>
    <row r="1993" s="72" customFormat="1" customHeight="1" spans="6:41">
      <c r="F1993" s="74"/>
      <c r="G1993" s="267" t="str">
        <f t="shared" si="37"/>
        <v/>
      </c>
      <c r="H1993" s="74"/>
      <c r="I1993" s="74"/>
      <c r="J1993" s="74"/>
      <c r="K1993" s="74"/>
      <c r="L1993" s="74"/>
      <c r="P1993" s="122"/>
      <c r="Q1993" s="74"/>
      <c r="R1993" s="74"/>
      <c r="S1993" s="74"/>
      <c r="T1993" s="74"/>
      <c r="AI1993" s="259"/>
      <c r="AO1993" s="74"/>
    </row>
    <row r="1994" s="72" customFormat="1" customHeight="1" spans="6:41">
      <c r="F1994" s="74"/>
      <c r="G1994" s="267" t="str">
        <f t="shared" si="37"/>
        <v/>
      </c>
      <c r="H1994" s="74"/>
      <c r="I1994" s="74"/>
      <c r="J1994" s="74"/>
      <c r="K1994" s="74"/>
      <c r="L1994" s="74"/>
      <c r="P1994" s="122"/>
      <c r="Q1994" s="74"/>
      <c r="R1994" s="74"/>
      <c r="S1994" s="74"/>
      <c r="T1994" s="74"/>
      <c r="AI1994" s="259"/>
      <c r="AO1994" s="74"/>
    </row>
    <row r="1995" s="72" customFormat="1" customHeight="1" spans="6:41">
      <c r="F1995" s="74"/>
      <c r="G1995" s="267" t="str">
        <f t="shared" si="37"/>
        <v/>
      </c>
      <c r="H1995" s="74"/>
      <c r="I1995" s="74"/>
      <c r="J1995" s="74"/>
      <c r="K1995" s="74"/>
      <c r="L1995" s="74"/>
      <c r="P1995" s="122"/>
      <c r="Q1995" s="74"/>
      <c r="R1995" s="74"/>
      <c r="S1995" s="74"/>
      <c r="T1995" s="74"/>
      <c r="AI1995" s="259"/>
      <c r="AO1995" s="74"/>
    </row>
    <row r="1996" s="72" customFormat="1" customHeight="1" spans="6:41">
      <c r="F1996" s="74"/>
      <c r="G1996" s="267" t="str">
        <f t="shared" si="37"/>
        <v/>
      </c>
      <c r="H1996" s="74"/>
      <c r="I1996" s="74"/>
      <c r="J1996" s="74"/>
      <c r="K1996" s="74"/>
      <c r="L1996" s="74"/>
      <c r="P1996" s="122"/>
      <c r="Q1996" s="74"/>
      <c r="R1996" s="74"/>
      <c r="S1996" s="74"/>
      <c r="T1996" s="74"/>
      <c r="AI1996" s="259"/>
      <c r="AO1996" s="74"/>
    </row>
    <row r="1997" s="72" customFormat="1" customHeight="1" spans="6:41">
      <c r="F1997" s="74"/>
      <c r="G1997" s="267" t="str">
        <f t="shared" si="37"/>
        <v/>
      </c>
      <c r="H1997" s="74"/>
      <c r="I1997" s="74"/>
      <c r="J1997" s="74"/>
      <c r="K1997" s="74"/>
      <c r="L1997" s="74"/>
      <c r="P1997" s="122"/>
      <c r="Q1997" s="74"/>
      <c r="R1997" s="74"/>
      <c r="S1997" s="74"/>
      <c r="T1997" s="74"/>
      <c r="AI1997" s="259"/>
      <c r="AO1997" s="74"/>
    </row>
    <row r="1998" s="72" customFormat="1" customHeight="1" spans="6:41">
      <c r="F1998" s="74"/>
      <c r="G1998" s="267" t="str">
        <f t="shared" si="37"/>
        <v/>
      </c>
      <c r="H1998" s="74"/>
      <c r="I1998" s="74"/>
      <c r="J1998" s="74"/>
      <c r="K1998" s="74"/>
      <c r="L1998" s="74"/>
      <c r="P1998" s="122"/>
      <c r="Q1998" s="74"/>
      <c r="R1998" s="74"/>
      <c r="S1998" s="74"/>
      <c r="T1998" s="74"/>
      <c r="AI1998" s="259"/>
      <c r="AO1998" s="74"/>
    </row>
    <row r="1999" s="72" customFormat="1" customHeight="1" spans="6:41">
      <c r="F1999" s="74"/>
      <c r="G1999" s="267" t="str">
        <f t="shared" si="37"/>
        <v/>
      </c>
      <c r="H1999" s="74"/>
      <c r="I1999" s="74"/>
      <c r="J1999" s="74"/>
      <c r="K1999" s="74"/>
      <c r="L1999" s="74"/>
      <c r="P1999" s="122"/>
      <c r="Q1999" s="74"/>
      <c r="R1999" s="74"/>
      <c r="S1999" s="74"/>
      <c r="T1999" s="74"/>
      <c r="AI1999" s="259"/>
      <c r="AO1999" s="74"/>
    </row>
    <row r="2000" s="72" customFormat="1" customHeight="1" spans="6:41">
      <c r="F2000" s="74"/>
      <c r="G2000" s="267" t="str">
        <f t="shared" si="37"/>
        <v/>
      </c>
      <c r="H2000" s="74"/>
      <c r="I2000" s="74"/>
      <c r="J2000" s="74"/>
      <c r="K2000" s="74"/>
      <c r="L2000" s="74"/>
      <c r="P2000" s="122"/>
      <c r="Q2000" s="74"/>
      <c r="R2000" s="74"/>
      <c r="S2000" s="74"/>
      <c r="T2000" s="74"/>
      <c r="AI2000" s="259"/>
      <c r="AO2000" s="74"/>
    </row>
    <row r="2001" s="72" customFormat="1" customHeight="1" spans="6:41">
      <c r="F2001" s="74"/>
      <c r="G2001" s="267" t="str">
        <f t="shared" si="37"/>
        <v/>
      </c>
      <c r="H2001" s="74"/>
      <c r="I2001" s="74"/>
      <c r="J2001" s="74"/>
      <c r="K2001" s="74"/>
      <c r="L2001" s="74"/>
      <c r="P2001" s="122"/>
      <c r="Q2001" s="74"/>
      <c r="R2001" s="74"/>
      <c r="S2001" s="74"/>
      <c r="T2001" s="74"/>
      <c r="AI2001" s="259"/>
      <c r="AO2001" s="74"/>
    </row>
    <row r="2002" s="72" customFormat="1" customHeight="1" spans="6:41">
      <c r="F2002" s="74"/>
      <c r="G2002" s="267" t="str">
        <f t="shared" si="37"/>
        <v/>
      </c>
      <c r="H2002" s="74"/>
      <c r="I2002" s="74"/>
      <c r="J2002" s="74"/>
      <c r="K2002" s="74"/>
      <c r="L2002" s="74"/>
      <c r="P2002" s="122"/>
      <c r="Q2002" s="74"/>
      <c r="R2002" s="74"/>
      <c r="S2002" s="74"/>
      <c r="T2002" s="74"/>
      <c r="AI2002" s="259"/>
      <c r="AO2002" s="74"/>
    </row>
    <row r="2003" s="72" customFormat="1" customHeight="1" spans="6:41">
      <c r="F2003" s="74"/>
      <c r="G2003" s="267" t="str">
        <f t="shared" si="37"/>
        <v/>
      </c>
      <c r="H2003" s="74"/>
      <c r="I2003" s="74"/>
      <c r="J2003" s="74"/>
      <c r="K2003" s="74"/>
      <c r="L2003" s="74"/>
      <c r="P2003" s="122"/>
      <c r="Q2003" s="74"/>
      <c r="R2003" s="74"/>
      <c r="S2003" s="74"/>
      <c r="T2003" s="74"/>
      <c r="AI2003" s="259"/>
      <c r="AO2003" s="74"/>
    </row>
    <row r="2004" s="72" customFormat="1" customHeight="1" spans="6:41">
      <c r="F2004" s="74"/>
      <c r="G2004" s="267" t="str">
        <f t="shared" si="37"/>
        <v/>
      </c>
      <c r="H2004" s="74"/>
      <c r="I2004" s="74"/>
      <c r="J2004" s="74"/>
      <c r="K2004" s="74"/>
      <c r="L2004" s="74"/>
      <c r="P2004" s="122"/>
      <c r="Q2004" s="74"/>
      <c r="R2004" s="74"/>
      <c r="S2004" s="74"/>
      <c r="T2004" s="74"/>
      <c r="AI2004" s="259"/>
      <c r="AO2004" s="74"/>
    </row>
    <row r="2005" s="72" customFormat="1" customHeight="1" spans="6:41">
      <c r="F2005" s="74"/>
      <c r="G2005" s="267" t="str">
        <f t="shared" si="37"/>
        <v/>
      </c>
      <c r="H2005" s="74"/>
      <c r="I2005" s="74"/>
      <c r="J2005" s="74"/>
      <c r="K2005" s="74"/>
      <c r="L2005" s="74"/>
      <c r="P2005" s="122"/>
      <c r="Q2005" s="74"/>
      <c r="R2005" s="74"/>
      <c r="S2005" s="74"/>
      <c r="T2005" s="74"/>
      <c r="AI2005" s="259"/>
      <c r="AO2005" s="74"/>
    </row>
    <row r="2006" s="72" customFormat="1" customHeight="1" spans="6:41">
      <c r="F2006" s="74"/>
      <c r="G2006" s="267" t="str">
        <f t="shared" si="37"/>
        <v/>
      </c>
      <c r="H2006" s="74"/>
      <c r="I2006" s="74"/>
      <c r="J2006" s="74"/>
      <c r="K2006" s="74"/>
      <c r="L2006" s="74"/>
      <c r="P2006" s="122"/>
      <c r="Q2006" s="74"/>
      <c r="R2006" s="74"/>
      <c r="S2006" s="74"/>
      <c r="T2006" s="74"/>
      <c r="AI2006" s="259"/>
      <c r="AO2006" s="74"/>
    </row>
    <row r="2007" s="72" customFormat="1" customHeight="1" spans="6:41">
      <c r="F2007" s="74"/>
      <c r="G2007" s="267" t="str">
        <f t="shared" si="37"/>
        <v/>
      </c>
      <c r="H2007" s="74"/>
      <c r="I2007" s="74"/>
      <c r="J2007" s="74"/>
      <c r="K2007" s="74"/>
      <c r="L2007" s="74"/>
      <c r="P2007" s="122"/>
      <c r="Q2007" s="74"/>
      <c r="R2007" s="74"/>
      <c r="S2007" s="74"/>
      <c r="T2007" s="74"/>
      <c r="AI2007" s="259"/>
      <c r="AO2007" s="74"/>
    </row>
    <row r="2008" s="72" customFormat="1" customHeight="1" spans="6:41">
      <c r="F2008" s="74"/>
      <c r="G2008" s="267" t="str">
        <f t="shared" si="37"/>
        <v/>
      </c>
      <c r="H2008" s="74"/>
      <c r="I2008" s="74"/>
      <c r="J2008" s="74"/>
      <c r="K2008" s="74"/>
      <c r="L2008" s="74"/>
      <c r="P2008" s="122"/>
      <c r="Q2008" s="74"/>
      <c r="R2008" s="74"/>
      <c r="S2008" s="74"/>
      <c r="T2008" s="74"/>
      <c r="AI2008" s="259"/>
      <c r="AO2008" s="74"/>
    </row>
    <row r="2009" s="72" customFormat="1" customHeight="1" spans="6:41">
      <c r="F2009" s="74"/>
      <c r="G2009" s="267" t="str">
        <f t="shared" si="37"/>
        <v/>
      </c>
      <c r="H2009" s="74"/>
      <c r="I2009" s="74"/>
      <c r="J2009" s="74"/>
      <c r="K2009" s="74"/>
      <c r="L2009" s="74"/>
      <c r="P2009" s="122"/>
      <c r="Q2009" s="74"/>
      <c r="R2009" s="74"/>
      <c r="S2009" s="74"/>
      <c r="T2009" s="74"/>
      <c r="AI2009" s="259"/>
      <c r="AO2009" s="74"/>
    </row>
    <row r="2010" s="72" customFormat="1" customHeight="1" spans="6:41">
      <c r="F2010" s="74"/>
      <c r="G2010" s="267" t="str">
        <f t="shared" si="37"/>
        <v/>
      </c>
      <c r="H2010" s="74"/>
      <c r="I2010" s="74"/>
      <c r="J2010" s="74"/>
      <c r="K2010" s="74"/>
      <c r="L2010" s="74"/>
      <c r="P2010" s="122"/>
      <c r="Q2010" s="74"/>
      <c r="R2010" s="74"/>
      <c r="S2010" s="74"/>
      <c r="T2010" s="74"/>
      <c r="AI2010" s="259"/>
      <c r="AO2010" s="74"/>
    </row>
    <row r="2011" s="72" customFormat="1" customHeight="1" spans="6:41">
      <c r="F2011" s="74"/>
      <c r="G2011" s="267" t="str">
        <f t="shared" si="37"/>
        <v/>
      </c>
      <c r="H2011" s="74"/>
      <c r="I2011" s="74"/>
      <c r="J2011" s="74"/>
      <c r="K2011" s="74"/>
      <c r="L2011" s="74"/>
      <c r="P2011" s="122"/>
      <c r="Q2011" s="74"/>
      <c r="R2011" s="74"/>
      <c r="S2011" s="74"/>
      <c r="T2011" s="74"/>
      <c r="AI2011" s="259"/>
      <c r="AO2011" s="74"/>
    </row>
    <row r="2012" s="72" customFormat="1" customHeight="1" spans="6:41">
      <c r="F2012" s="74"/>
      <c r="G2012" s="267" t="str">
        <f t="shared" si="37"/>
        <v/>
      </c>
      <c r="H2012" s="74"/>
      <c r="I2012" s="74"/>
      <c r="J2012" s="74"/>
      <c r="K2012" s="74"/>
      <c r="L2012" s="74"/>
      <c r="P2012" s="122"/>
      <c r="Q2012" s="74"/>
      <c r="R2012" s="74"/>
      <c r="S2012" s="74"/>
      <c r="T2012" s="74"/>
      <c r="AI2012" s="259"/>
      <c r="AO2012" s="74"/>
    </row>
    <row r="2013" s="72" customFormat="1" customHeight="1" spans="6:41">
      <c r="F2013" s="74"/>
      <c r="G2013" s="267" t="str">
        <f t="shared" si="37"/>
        <v/>
      </c>
      <c r="H2013" s="74"/>
      <c r="I2013" s="74"/>
      <c r="J2013" s="74"/>
      <c r="K2013" s="74"/>
      <c r="L2013" s="74"/>
      <c r="P2013" s="122"/>
      <c r="Q2013" s="74"/>
      <c r="R2013" s="74"/>
      <c r="S2013" s="74"/>
      <c r="T2013" s="74"/>
      <c r="AI2013" s="259"/>
      <c r="AO2013" s="74"/>
    </row>
    <row r="2014" s="72" customFormat="1" customHeight="1" spans="6:41">
      <c r="F2014" s="74"/>
      <c r="G2014" s="267" t="str">
        <f t="shared" si="37"/>
        <v/>
      </c>
      <c r="H2014" s="74"/>
      <c r="I2014" s="74"/>
      <c r="J2014" s="74"/>
      <c r="K2014" s="74"/>
      <c r="L2014" s="74"/>
      <c r="P2014" s="122"/>
      <c r="Q2014" s="74"/>
      <c r="R2014" s="74"/>
      <c r="S2014" s="74"/>
      <c r="T2014" s="74"/>
      <c r="AI2014" s="259"/>
      <c r="AO2014" s="74"/>
    </row>
    <row r="2015" s="72" customFormat="1" customHeight="1" spans="6:41">
      <c r="F2015" s="74"/>
      <c r="G2015" s="267" t="str">
        <f t="shared" si="37"/>
        <v/>
      </c>
      <c r="H2015" s="74"/>
      <c r="I2015" s="74"/>
      <c r="J2015" s="74"/>
      <c r="K2015" s="74"/>
      <c r="L2015" s="74"/>
      <c r="P2015" s="122"/>
      <c r="Q2015" s="74"/>
      <c r="R2015" s="74"/>
      <c r="S2015" s="74"/>
      <c r="T2015" s="74"/>
      <c r="AI2015" s="259"/>
      <c r="AO2015" s="74"/>
    </row>
    <row r="2016" s="72" customFormat="1" customHeight="1" spans="6:41">
      <c r="F2016" s="74"/>
      <c r="G2016" s="267" t="str">
        <f t="shared" si="37"/>
        <v/>
      </c>
      <c r="H2016" s="74"/>
      <c r="I2016" s="74"/>
      <c r="J2016" s="74"/>
      <c r="K2016" s="74"/>
      <c r="L2016" s="74"/>
      <c r="P2016" s="122"/>
      <c r="Q2016" s="74"/>
      <c r="R2016" s="74"/>
      <c r="S2016" s="74"/>
      <c r="T2016" s="74"/>
      <c r="AI2016" s="259"/>
      <c r="AO2016" s="74"/>
    </row>
    <row r="2017" s="72" customFormat="1" customHeight="1" spans="6:41">
      <c r="F2017" s="74"/>
      <c r="G2017" s="267" t="str">
        <f t="shared" si="37"/>
        <v/>
      </c>
      <c r="H2017" s="74"/>
      <c r="I2017" s="74"/>
      <c r="J2017" s="74"/>
      <c r="K2017" s="74"/>
      <c r="L2017" s="74"/>
      <c r="P2017" s="122"/>
      <c r="Q2017" s="74"/>
      <c r="R2017" s="74"/>
      <c r="S2017" s="74"/>
      <c r="T2017" s="74"/>
      <c r="AI2017" s="259"/>
      <c r="AO2017" s="74"/>
    </row>
    <row r="2018" s="72" customFormat="1" customHeight="1" spans="6:41">
      <c r="F2018" s="74"/>
      <c r="G2018" s="267" t="str">
        <f t="shared" si="37"/>
        <v/>
      </c>
      <c r="H2018" s="74"/>
      <c r="I2018" s="74"/>
      <c r="J2018" s="74"/>
      <c r="K2018" s="74"/>
      <c r="L2018" s="74"/>
      <c r="P2018" s="122"/>
      <c r="Q2018" s="74"/>
      <c r="R2018" s="74"/>
      <c r="S2018" s="74"/>
      <c r="T2018" s="74"/>
      <c r="AI2018" s="259"/>
      <c r="AO2018" s="74"/>
    </row>
    <row r="2019" s="72" customFormat="1" customHeight="1" spans="6:41">
      <c r="F2019" s="74"/>
      <c r="G2019" s="267" t="str">
        <f t="shared" si="37"/>
        <v/>
      </c>
      <c r="H2019" s="74"/>
      <c r="I2019" s="74"/>
      <c r="J2019" s="74"/>
      <c r="K2019" s="74"/>
      <c r="L2019" s="74"/>
      <c r="P2019" s="122"/>
      <c r="Q2019" s="74"/>
      <c r="R2019" s="74"/>
      <c r="S2019" s="74"/>
      <c r="T2019" s="74"/>
      <c r="AI2019" s="259"/>
      <c r="AO2019" s="74"/>
    </row>
    <row r="2020" s="72" customFormat="1" customHeight="1" spans="6:41">
      <c r="F2020" s="74"/>
      <c r="G2020" s="267" t="str">
        <f t="shared" si="37"/>
        <v/>
      </c>
      <c r="H2020" s="74"/>
      <c r="I2020" s="74"/>
      <c r="J2020" s="74"/>
      <c r="K2020" s="74"/>
      <c r="L2020" s="74"/>
      <c r="P2020" s="122"/>
      <c r="Q2020" s="74"/>
      <c r="R2020" s="74"/>
      <c r="S2020" s="74"/>
      <c r="T2020" s="74"/>
      <c r="AI2020" s="259"/>
      <c r="AO2020" s="74"/>
    </row>
    <row r="2021" s="72" customFormat="1" customHeight="1" spans="6:41">
      <c r="F2021" s="74"/>
      <c r="G2021" s="267" t="str">
        <f t="shared" si="37"/>
        <v/>
      </c>
      <c r="H2021" s="74"/>
      <c r="I2021" s="74"/>
      <c r="J2021" s="74"/>
      <c r="K2021" s="74"/>
      <c r="L2021" s="74"/>
      <c r="P2021" s="122"/>
      <c r="Q2021" s="74"/>
      <c r="R2021" s="74"/>
      <c r="S2021" s="74"/>
      <c r="T2021" s="74"/>
      <c r="AI2021" s="259"/>
      <c r="AO2021" s="74"/>
    </row>
    <row r="2022" s="72" customFormat="1" customHeight="1" spans="6:41">
      <c r="F2022" s="74"/>
      <c r="G2022" s="267" t="str">
        <f t="shared" si="37"/>
        <v/>
      </c>
      <c r="H2022" s="74"/>
      <c r="I2022" s="74"/>
      <c r="J2022" s="74"/>
      <c r="K2022" s="74"/>
      <c r="L2022" s="74"/>
      <c r="P2022" s="122"/>
      <c r="Q2022" s="74"/>
      <c r="R2022" s="74"/>
      <c r="S2022" s="74"/>
      <c r="T2022" s="74"/>
      <c r="AI2022" s="259"/>
      <c r="AO2022" s="74"/>
    </row>
    <row r="2023" s="72" customFormat="1" customHeight="1" spans="6:41">
      <c r="F2023" s="74"/>
      <c r="G2023" s="267" t="str">
        <f t="shared" si="37"/>
        <v/>
      </c>
      <c r="H2023" s="74"/>
      <c r="I2023" s="74"/>
      <c r="J2023" s="74"/>
      <c r="K2023" s="74"/>
      <c r="L2023" s="74"/>
      <c r="P2023" s="122"/>
      <c r="Q2023" s="74"/>
      <c r="R2023" s="74"/>
      <c r="S2023" s="74"/>
      <c r="T2023" s="74"/>
      <c r="AI2023" s="259"/>
      <c r="AO2023" s="74"/>
    </row>
    <row r="2024" s="72" customFormat="1" customHeight="1" spans="6:41">
      <c r="F2024" s="74"/>
      <c r="G2024" s="267" t="str">
        <f t="shared" si="37"/>
        <v/>
      </c>
      <c r="H2024" s="74"/>
      <c r="I2024" s="74"/>
      <c r="J2024" s="74"/>
      <c r="K2024" s="74"/>
      <c r="L2024" s="74"/>
      <c r="P2024" s="122"/>
      <c r="Q2024" s="74"/>
      <c r="R2024" s="74"/>
      <c r="S2024" s="74"/>
      <c r="T2024" s="74"/>
      <c r="AI2024" s="259"/>
      <c r="AO2024" s="74"/>
    </row>
    <row r="2025" s="72" customFormat="1" customHeight="1" spans="6:41">
      <c r="F2025" s="74"/>
      <c r="G2025" s="267" t="str">
        <f t="shared" si="37"/>
        <v/>
      </c>
      <c r="H2025" s="74"/>
      <c r="I2025" s="74"/>
      <c r="J2025" s="74"/>
      <c r="K2025" s="74"/>
      <c r="L2025" s="74"/>
      <c r="P2025" s="122"/>
      <c r="Q2025" s="74"/>
      <c r="R2025" s="74"/>
      <c r="S2025" s="74"/>
      <c r="T2025" s="74"/>
      <c r="AI2025" s="259"/>
      <c r="AO2025" s="74"/>
    </row>
    <row r="2026" s="72" customFormat="1" customHeight="1" spans="6:41">
      <c r="F2026" s="74"/>
      <c r="G2026" s="267" t="str">
        <f t="shared" si="37"/>
        <v/>
      </c>
      <c r="H2026" s="74"/>
      <c r="I2026" s="74"/>
      <c r="J2026" s="74"/>
      <c r="K2026" s="74"/>
      <c r="L2026" s="74"/>
      <c r="P2026" s="122"/>
      <c r="Q2026" s="74"/>
      <c r="R2026" s="74"/>
      <c r="S2026" s="74"/>
      <c r="T2026" s="74"/>
      <c r="AI2026" s="259"/>
      <c r="AO2026" s="74"/>
    </row>
    <row r="2027" s="72" customFormat="1" customHeight="1" spans="6:41">
      <c r="F2027" s="74"/>
      <c r="G2027" s="267" t="str">
        <f t="shared" si="37"/>
        <v/>
      </c>
      <c r="H2027" s="74"/>
      <c r="I2027" s="74"/>
      <c r="J2027" s="74"/>
      <c r="K2027" s="74"/>
      <c r="L2027" s="74"/>
      <c r="P2027" s="122"/>
      <c r="Q2027" s="74"/>
      <c r="R2027" s="74"/>
      <c r="S2027" s="74"/>
      <c r="T2027" s="74"/>
      <c r="AI2027" s="259"/>
      <c r="AO2027" s="74"/>
    </row>
    <row r="2028" s="72" customFormat="1" customHeight="1" spans="6:41">
      <c r="F2028" s="74"/>
      <c r="G2028" s="267" t="str">
        <f t="shared" si="37"/>
        <v/>
      </c>
      <c r="H2028" s="74"/>
      <c r="I2028" s="74"/>
      <c r="J2028" s="74"/>
      <c r="K2028" s="74"/>
      <c r="L2028" s="74"/>
      <c r="P2028" s="122"/>
      <c r="Q2028" s="74"/>
      <c r="R2028" s="74"/>
      <c r="S2028" s="74"/>
      <c r="T2028" s="74"/>
      <c r="AI2028" s="259"/>
      <c r="AO2028" s="74"/>
    </row>
    <row r="2029" s="72" customFormat="1" customHeight="1" spans="6:41">
      <c r="F2029" s="74"/>
      <c r="G2029" s="267" t="str">
        <f t="shared" si="37"/>
        <v/>
      </c>
      <c r="H2029" s="74"/>
      <c r="I2029" s="74"/>
      <c r="J2029" s="74"/>
      <c r="K2029" s="74"/>
      <c r="L2029" s="74"/>
      <c r="P2029" s="122"/>
      <c r="Q2029" s="74"/>
      <c r="R2029" s="74"/>
      <c r="S2029" s="74"/>
      <c r="T2029" s="74"/>
      <c r="AI2029" s="259"/>
      <c r="AO2029" s="74"/>
    </row>
    <row r="2030" s="72" customFormat="1" customHeight="1" spans="6:41">
      <c r="F2030" s="74"/>
      <c r="G2030" s="267" t="str">
        <f t="shared" si="37"/>
        <v/>
      </c>
      <c r="H2030" s="74"/>
      <c r="I2030" s="74"/>
      <c r="J2030" s="74"/>
      <c r="K2030" s="74"/>
      <c r="L2030" s="74"/>
      <c r="P2030" s="122"/>
      <c r="Q2030" s="74"/>
      <c r="R2030" s="74"/>
      <c r="S2030" s="74"/>
      <c r="T2030" s="74"/>
      <c r="AI2030" s="259"/>
      <c r="AO2030" s="74"/>
    </row>
    <row r="2031" s="72" customFormat="1" customHeight="1" spans="6:41">
      <c r="F2031" s="74"/>
      <c r="G2031" s="267" t="str">
        <f t="shared" si="37"/>
        <v/>
      </c>
      <c r="H2031" s="74"/>
      <c r="I2031" s="74"/>
      <c r="J2031" s="74"/>
      <c r="K2031" s="74"/>
      <c r="L2031" s="74"/>
      <c r="P2031" s="122"/>
      <c r="Q2031" s="74"/>
      <c r="R2031" s="74"/>
      <c r="S2031" s="74"/>
      <c r="T2031" s="74"/>
      <c r="AI2031" s="259"/>
      <c r="AO2031" s="74"/>
    </row>
    <row r="2032" s="72" customFormat="1" customHeight="1" spans="6:41">
      <c r="F2032" s="74"/>
      <c r="G2032" s="267" t="str">
        <f t="shared" si="37"/>
        <v/>
      </c>
      <c r="H2032" s="74"/>
      <c r="I2032" s="74"/>
      <c r="J2032" s="74"/>
      <c r="K2032" s="74"/>
      <c r="L2032" s="74"/>
      <c r="P2032" s="122"/>
      <c r="Q2032" s="74"/>
      <c r="R2032" s="74"/>
      <c r="S2032" s="74"/>
      <c r="T2032" s="74"/>
      <c r="AI2032" s="259"/>
      <c r="AO2032" s="74"/>
    </row>
    <row r="2033" s="72" customFormat="1" customHeight="1" spans="6:41">
      <c r="F2033" s="74"/>
      <c r="G2033" s="267" t="str">
        <f t="shared" si="37"/>
        <v/>
      </c>
      <c r="H2033" s="74"/>
      <c r="I2033" s="74"/>
      <c r="J2033" s="74"/>
      <c r="K2033" s="74"/>
      <c r="L2033" s="74"/>
      <c r="P2033" s="122"/>
      <c r="Q2033" s="74"/>
      <c r="R2033" s="74"/>
      <c r="S2033" s="74"/>
      <c r="T2033" s="74"/>
      <c r="AI2033" s="259"/>
      <c r="AO2033" s="74"/>
    </row>
    <row r="2034" s="72" customFormat="1" customHeight="1" spans="6:41">
      <c r="F2034" s="74"/>
      <c r="G2034" s="267" t="str">
        <f t="shared" si="37"/>
        <v/>
      </c>
      <c r="H2034" s="74"/>
      <c r="I2034" s="74"/>
      <c r="J2034" s="74"/>
      <c r="K2034" s="74"/>
      <c r="L2034" s="74"/>
      <c r="P2034" s="122"/>
      <c r="Q2034" s="74"/>
      <c r="R2034" s="74"/>
      <c r="S2034" s="74"/>
      <c r="T2034" s="74"/>
      <c r="AI2034" s="259"/>
      <c r="AO2034" s="74"/>
    </row>
    <row r="2035" s="72" customFormat="1" customHeight="1" spans="6:41">
      <c r="F2035" s="74"/>
      <c r="G2035" s="267" t="str">
        <f t="shared" si="37"/>
        <v/>
      </c>
      <c r="H2035" s="74"/>
      <c r="I2035" s="74"/>
      <c r="J2035" s="74"/>
      <c r="K2035" s="74"/>
      <c r="L2035" s="74"/>
      <c r="P2035" s="122"/>
      <c r="Q2035" s="74"/>
      <c r="R2035" s="74"/>
      <c r="S2035" s="74"/>
      <c r="T2035" s="74"/>
      <c r="AI2035" s="259"/>
      <c r="AO2035" s="74"/>
    </row>
    <row r="2036" s="72" customFormat="1" customHeight="1" spans="6:41">
      <c r="F2036" s="74"/>
      <c r="G2036" s="267" t="str">
        <f t="shared" si="37"/>
        <v/>
      </c>
      <c r="H2036" s="74"/>
      <c r="I2036" s="74"/>
      <c r="J2036" s="74"/>
      <c r="K2036" s="74"/>
      <c r="L2036" s="74"/>
      <c r="P2036" s="122"/>
      <c r="Q2036" s="74"/>
      <c r="R2036" s="74"/>
      <c r="S2036" s="74"/>
      <c r="T2036" s="74"/>
      <c r="AI2036" s="259"/>
      <c r="AO2036" s="74"/>
    </row>
    <row r="2037" s="72" customFormat="1" customHeight="1" spans="6:41">
      <c r="F2037" s="74"/>
      <c r="G2037" s="267" t="str">
        <f t="shared" si="37"/>
        <v/>
      </c>
      <c r="H2037" s="74"/>
      <c r="I2037" s="74"/>
      <c r="J2037" s="74"/>
      <c r="K2037" s="74"/>
      <c r="L2037" s="74"/>
      <c r="P2037" s="122"/>
      <c r="Q2037" s="74"/>
      <c r="R2037" s="74"/>
      <c r="S2037" s="74"/>
      <c r="T2037" s="74"/>
      <c r="AI2037" s="259"/>
      <c r="AO2037" s="74"/>
    </row>
    <row r="2038" s="72" customFormat="1" customHeight="1" spans="6:41">
      <c r="F2038" s="74"/>
      <c r="G2038" s="267" t="str">
        <f t="shared" si="37"/>
        <v/>
      </c>
      <c r="H2038" s="74"/>
      <c r="I2038" s="74"/>
      <c r="J2038" s="74"/>
      <c r="K2038" s="74"/>
      <c r="L2038" s="74"/>
      <c r="P2038" s="122"/>
      <c r="Q2038" s="74"/>
      <c r="R2038" s="74"/>
      <c r="S2038" s="74"/>
      <c r="T2038" s="74"/>
      <c r="AI2038" s="259"/>
      <c r="AO2038" s="74"/>
    </row>
    <row r="2039" s="72" customFormat="1" customHeight="1" spans="6:41">
      <c r="F2039" s="74"/>
      <c r="G2039" s="267" t="str">
        <f t="shared" si="37"/>
        <v/>
      </c>
      <c r="H2039" s="74"/>
      <c r="I2039" s="74"/>
      <c r="J2039" s="74"/>
      <c r="K2039" s="74"/>
      <c r="L2039" s="74"/>
      <c r="P2039" s="122"/>
      <c r="Q2039" s="74"/>
      <c r="R2039" s="74"/>
      <c r="S2039" s="74"/>
      <c r="T2039" s="74"/>
      <c r="AI2039" s="259"/>
      <c r="AO2039" s="74"/>
    </row>
    <row r="2040" s="72" customFormat="1" customHeight="1" spans="6:41">
      <c r="F2040" s="74"/>
      <c r="G2040" s="267" t="str">
        <f t="shared" si="37"/>
        <v/>
      </c>
      <c r="H2040" s="74"/>
      <c r="I2040" s="74"/>
      <c r="J2040" s="74"/>
      <c r="K2040" s="74"/>
      <c r="L2040" s="74"/>
      <c r="P2040" s="122"/>
      <c r="Q2040" s="74"/>
      <c r="R2040" s="74"/>
      <c r="S2040" s="74"/>
      <c r="T2040" s="74"/>
      <c r="AI2040" s="259"/>
      <c r="AO2040" s="74"/>
    </row>
    <row r="2041" s="72" customFormat="1" customHeight="1" spans="6:41">
      <c r="F2041" s="74"/>
      <c r="G2041" s="267" t="str">
        <f t="shared" si="37"/>
        <v/>
      </c>
      <c r="H2041" s="74"/>
      <c r="I2041" s="74"/>
      <c r="J2041" s="74"/>
      <c r="K2041" s="74"/>
      <c r="L2041" s="74"/>
      <c r="P2041" s="122"/>
      <c r="Q2041" s="74"/>
      <c r="R2041" s="74"/>
      <c r="S2041" s="74"/>
      <c r="T2041" s="74"/>
      <c r="AI2041" s="259"/>
      <c r="AO2041" s="74"/>
    </row>
    <row r="2042" s="72" customFormat="1" customHeight="1" spans="6:41">
      <c r="F2042" s="74"/>
      <c r="G2042" s="267" t="str">
        <f t="shared" si="37"/>
        <v/>
      </c>
      <c r="H2042" s="74"/>
      <c r="I2042" s="74"/>
      <c r="J2042" s="74"/>
      <c r="K2042" s="74"/>
      <c r="L2042" s="74"/>
      <c r="P2042" s="122"/>
      <c r="Q2042" s="74"/>
      <c r="R2042" s="74"/>
      <c r="S2042" s="74"/>
      <c r="T2042" s="74"/>
      <c r="AI2042" s="259"/>
      <c r="AO2042" s="74"/>
    </row>
    <row r="2043" s="72" customFormat="1" customHeight="1" spans="6:41">
      <c r="F2043" s="74"/>
      <c r="G2043" s="267" t="str">
        <f t="shared" si="37"/>
        <v/>
      </c>
      <c r="H2043" s="74"/>
      <c r="I2043" s="74"/>
      <c r="J2043" s="74"/>
      <c r="K2043" s="74"/>
      <c r="L2043" s="74"/>
      <c r="P2043" s="122"/>
      <c r="Q2043" s="74"/>
      <c r="R2043" s="74"/>
      <c r="S2043" s="74"/>
      <c r="T2043" s="74"/>
      <c r="AI2043" s="259"/>
      <c r="AO2043" s="74"/>
    </row>
    <row r="2044" s="72" customFormat="1" customHeight="1" spans="6:41">
      <c r="F2044" s="74"/>
      <c r="G2044" s="267" t="str">
        <f t="shared" si="37"/>
        <v/>
      </c>
      <c r="H2044" s="74"/>
      <c r="I2044" s="74"/>
      <c r="J2044" s="74"/>
      <c r="K2044" s="74"/>
      <c r="L2044" s="74"/>
      <c r="P2044" s="122"/>
      <c r="Q2044" s="74"/>
      <c r="R2044" s="74"/>
      <c r="S2044" s="74"/>
      <c r="T2044" s="74"/>
      <c r="AI2044" s="259"/>
      <c r="AO2044" s="74"/>
    </row>
    <row r="2045" s="72" customFormat="1" customHeight="1" spans="6:41">
      <c r="F2045" s="74"/>
      <c r="G2045" s="267" t="str">
        <f t="shared" si="37"/>
        <v/>
      </c>
      <c r="H2045" s="74"/>
      <c r="I2045" s="74"/>
      <c r="J2045" s="74"/>
      <c r="K2045" s="74"/>
      <c r="L2045" s="74"/>
      <c r="P2045" s="122"/>
      <c r="Q2045" s="74"/>
      <c r="R2045" s="74"/>
      <c r="S2045" s="74"/>
      <c r="T2045" s="74"/>
      <c r="AI2045" s="259"/>
      <c r="AO2045" s="74"/>
    </row>
    <row r="2046" s="72" customFormat="1" customHeight="1" spans="6:41">
      <c r="F2046" s="74"/>
      <c r="G2046" s="267" t="str">
        <f t="shared" si="37"/>
        <v/>
      </c>
      <c r="H2046" s="74"/>
      <c r="I2046" s="74"/>
      <c r="J2046" s="74"/>
      <c r="K2046" s="74"/>
      <c r="L2046" s="74"/>
      <c r="P2046" s="122"/>
      <c r="Q2046" s="74"/>
      <c r="R2046" s="74"/>
      <c r="S2046" s="74"/>
      <c r="T2046" s="74"/>
      <c r="AI2046" s="259"/>
      <c r="AO2046" s="74"/>
    </row>
    <row r="2047" s="72" customFormat="1" customHeight="1" spans="6:41">
      <c r="F2047" s="74"/>
      <c r="G2047" s="267" t="str">
        <f t="shared" si="37"/>
        <v/>
      </c>
      <c r="H2047" s="74"/>
      <c r="I2047" s="74"/>
      <c r="J2047" s="74"/>
      <c r="K2047" s="74"/>
      <c r="L2047" s="74"/>
      <c r="P2047" s="122"/>
      <c r="Q2047" s="74"/>
      <c r="R2047" s="74"/>
      <c r="S2047" s="74"/>
      <c r="T2047" s="74"/>
      <c r="AI2047" s="259"/>
      <c r="AO2047" s="74"/>
    </row>
    <row r="2048" s="72" customFormat="1" customHeight="1" spans="6:41">
      <c r="F2048" s="74"/>
      <c r="G2048" s="267" t="str">
        <f t="shared" si="37"/>
        <v/>
      </c>
      <c r="H2048" s="74"/>
      <c r="I2048" s="74"/>
      <c r="J2048" s="74"/>
      <c r="K2048" s="74"/>
      <c r="L2048" s="74"/>
      <c r="P2048" s="122"/>
      <c r="Q2048" s="74"/>
      <c r="R2048" s="74"/>
      <c r="S2048" s="74"/>
      <c r="T2048" s="74"/>
      <c r="AI2048" s="259"/>
      <c r="AO2048" s="74"/>
    </row>
    <row r="2049" s="72" customFormat="1" customHeight="1" spans="6:41">
      <c r="F2049" s="74"/>
      <c r="G2049" s="267" t="str">
        <f t="shared" si="37"/>
        <v/>
      </c>
      <c r="H2049" s="74"/>
      <c r="I2049" s="74"/>
      <c r="J2049" s="74"/>
      <c r="K2049" s="74"/>
      <c r="L2049" s="74"/>
      <c r="P2049" s="122"/>
      <c r="Q2049" s="74"/>
      <c r="R2049" s="74"/>
      <c r="S2049" s="74"/>
      <c r="T2049" s="74"/>
      <c r="AI2049" s="259"/>
      <c r="AO2049" s="74"/>
    </row>
    <row r="2050" s="72" customFormat="1" customHeight="1" spans="6:41">
      <c r="F2050" s="74"/>
      <c r="G2050" s="267" t="str">
        <f t="shared" ref="G2050:G2113" si="38">IF(H2050="","",IF(H2050=I2050,H2050,_xlfn.CONCAT(H2050,"-",I2050)))</f>
        <v/>
      </c>
      <c r="H2050" s="74"/>
      <c r="I2050" s="74"/>
      <c r="J2050" s="74"/>
      <c r="K2050" s="74"/>
      <c r="L2050" s="74"/>
      <c r="P2050" s="122"/>
      <c r="Q2050" s="74"/>
      <c r="R2050" s="74"/>
      <c r="S2050" s="74"/>
      <c r="T2050" s="74"/>
      <c r="AI2050" s="259"/>
      <c r="AO2050" s="74"/>
    </row>
    <row r="2051" s="72" customFormat="1" customHeight="1" spans="6:41">
      <c r="F2051" s="74"/>
      <c r="G2051" s="267" t="str">
        <f t="shared" si="38"/>
        <v/>
      </c>
      <c r="H2051" s="74"/>
      <c r="I2051" s="74"/>
      <c r="J2051" s="74"/>
      <c r="K2051" s="74"/>
      <c r="L2051" s="74"/>
      <c r="P2051" s="122"/>
      <c r="Q2051" s="74"/>
      <c r="R2051" s="74"/>
      <c r="S2051" s="74"/>
      <c r="T2051" s="74"/>
      <c r="AI2051" s="259"/>
      <c r="AO2051" s="74"/>
    </row>
    <row r="2052" s="72" customFormat="1" customHeight="1" spans="6:41">
      <c r="F2052" s="74"/>
      <c r="G2052" s="267" t="str">
        <f t="shared" si="38"/>
        <v/>
      </c>
      <c r="H2052" s="74"/>
      <c r="I2052" s="74"/>
      <c r="J2052" s="74"/>
      <c r="K2052" s="74"/>
      <c r="L2052" s="74"/>
      <c r="P2052" s="122"/>
      <c r="Q2052" s="74"/>
      <c r="R2052" s="74"/>
      <c r="S2052" s="74"/>
      <c r="T2052" s="74"/>
      <c r="AI2052" s="259"/>
      <c r="AO2052" s="74"/>
    </row>
    <row r="2053" s="72" customFormat="1" customHeight="1" spans="6:41">
      <c r="F2053" s="74"/>
      <c r="G2053" s="267" t="str">
        <f t="shared" si="38"/>
        <v/>
      </c>
      <c r="H2053" s="74"/>
      <c r="I2053" s="74"/>
      <c r="J2053" s="74"/>
      <c r="K2053" s="74"/>
      <c r="L2053" s="74"/>
      <c r="P2053" s="122"/>
      <c r="Q2053" s="74"/>
      <c r="R2053" s="74"/>
      <c r="S2053" s="74"/>
      <c r="T2053" s="74"/>
      <c r="AI2053" s="259"/>
      <c r="AO2053" s="74"/>
    </row>
    <row r="2054" s="72" customFormat="1" customHeight="1" spans="6:41">
      <c r="F2054" s="74"/>
      <c r="G2054" s="267" t="str">
        <f t="shared" si="38"/>
        <v/>
      </c>
      <c r="H2054" s="74"/>
      <c r="I2054" s="74"/>
      <c r="J2054" s="74"/>
      <c r="K2054" s="74"/>
      <c r="L2054" s="74"/>
      <c r="P2054" s="122"/>
      <c r="Q2054" s="74"/>
      <c r="R2054" s="74"/>
      <c r="S2054" s="74"/>
      <c r="T2054" s="74"/>
      <c r="AI2054" s="259"/>
      <c r="AO2054" s="74"/>
    </row>
    <row r="2055" s="72" customFormat="1" customHeight="1" spans="6:41">
      <c r="F2055" s="74"/>
      <c r="G2055" s="267" t="str">
        <f t="shared" si="38"/>
        <v/>
      </c>
      <c r="H2055" s="74"/>
      <c r="I2055" s="74"/>
      <c r="J2055" s="74"/>
      <c r="K2055" s="74"/>
      <c r="L2055" s="74"/>
      <c r="P2055" s="122"/>
      <c r="Q2055" s="74"/>
      <c r="R2055" s="74"/>
      <c r="S2055" s="74"/>
      <c r="T2055" s="74"/>
      <c r="AI2055" s="259"/>
      <c r="AO2055" s="74"/>
    </row>
    <row r="2056" s="72" customFormat="1" customHeight="1" spans="6:41">
      <c r="F2056" s="74"/>
      <c r="G2056" s="267" t="str">
        <f t="shared" si="38"/>
        <v/>
      </c>
      <c r="H2056" s="74"/>
      <c r="I2056" s="74"/>
      <c r="J2056" s="74"/>
      <c r="K2056" s="74"/>
      <c r="L2056" s="74"/>
      <c r="P2056" s="122"/>
      <c r="Q2056" s="74"/>
      <c r="R2056" s="74"/>
      <c r="S2056" s="74"/>
      <c r="T2056" s="74"/>
      <c r="AI2056" s="259"/>
      <c r="AO2056" s="74"/>
    </row>
    <row r="2057" s="72" customFormat="1" customHeight="1" spans="6:41">
      <c r="F2057" s="74"/>
      <c r="G2057" s="267" t="str">
        <f t="shared" si="38"/>
        <v/>
      </c>
      <c r="H2057" s="74"/>
      <c r="I2057" s="74"/>
      <c r="J2057" s="74"/>
      <c r="K2057" s="74"/>
      <c r="L2057" s="74"/>
      <c r="P2057" s="122"/>
      <c r="Q2057" s="74"/>
      <c r="R2057" s="74"/>
      <c r="S2057" s="74"/>
      <c r="T2057" s="74"/>
      <c r="AI2057" s="259"/>
      <c r="AO2057" s="74"/>
    </row>
    <row r="2058" s="72" customFormat="1" customHeight="1" spans="6:41">
      <c r="F2058" s="74"/>
      <c r="G2058" s="267" t="str">
        <f t="shared" si="38"/>
        <v/>
      </c>
      <c r="H2058" s="74"/>
      <c r="I2058" s="74"/>
      <c r="J2058" s="74"/>
      <c r="K2058" s="74"/>
      <c r="L2058" s="74"/>
      <c r="P2058" s="122"/>
      <c r="Q2058" s="74"/>
      <c r="R2058" s="74"/>
      <c r="S2058" s="74"/>
      <c r="T2058" s="74"/>
      <c r="AI2058" s="259"/>
      <c r="AO2058" s="74"/>
    </row>
    <row r="2059" s="72" customFormat="1" customHeight="1" spans="6:41">
      <c r="F2059" s="74"/>
      <c r="G2059" s="267" t="str">
        <f t="shared" si="38"/>
        <v/>
      </c>
      <c r="H2059" s="74"/>
      <c r="I2059" s="74"/>
      <c r="J2059" s="74"/>
      <c r="K2059" s="74"/>
      <c r="L2059" s="74"/>
      <c r="P2059" s="122"/>
      <c r="Q2059" s="74"/>
      <c r="R2059" s="74"/>
      <c r="S2059" s="74"/>
      <c r="T2059" s="74"/>
      <c r="AI2059" s="259"/>
      <c r="AO2059" s="74"/>
    </row>
    <row r="2060" s="72" customFormat="1" customHeight="1" spans="6:41">
      <c r="F2060" s="74"/>
      <c r="G2060" s="267" t="str">
        <f t="shared" si="38"/>
        <v/>
      </c>
      <c r="H2060" s="74"/>
      <c r="I2060" s="74"/>
      <c r="J2060" s="74"/>
      <c r="K2060" s="74"/>
      <c r="L2060" s="74"/>
      <c r="P2060" s="122"/>
      <c r="Q2060" s="74"/>
      <c r="R2060" s="74"/>
      <c r="S2060" s="74"/>
      <c r="T2060" s="74"/>
      <c r="AI2060" s="259"/>
      <c r="AO2060" s="74"/>
    </row>
    <row r="2061" s="72" customFormat="1" customHeight="1" spans="6:41">
      <c r="F2061" s="74"/>
      <c r="G2061" s="267" t="str">
        <f t="shared" si="38"/>
        <v/>
      </c>
      <c r="H2061" s="74"/>
      <c r="I2061" s="74"/>
      <c r="J2061" s="74"/>
      <c r="K2061" s="74"/>
      <c r="L2061" s="74"/>
      <c r="P2061" s="122"/>
      <c r="Q2061" s="74"/>
      <c r="R2061" s="74"/>
      <c r="S2061" s="74"/>
      <c r="T2061" s="74"/>
      <c r="AI2061" s="259"/>
      <c r="AO2061" s="74"/>
    </row>
    <row r="2062" s="72" customFormat="1" customHeight="1" spans="6:41">
      <c r="F2062" s="74"/>
      <c r="G2062" s="267" t="str">
        <f t="shared" si="38"/>
        <v/>
      </c>
      <c r="H2062" s="74"/>
      <c r="I2062" s="74"/>
      <c r="J2062" s="74"/>
      <c r="K2062" s="74"/>
      <c r="L2062" s="74"/>
      <c r="P2062" s="122"/>
      <c r="Q2062" s="74"/>
      <c r="R2062" s="74"/>
      <c r="S2062" s="74"/>
      <c r="T2062" s="74"/>
      <c r="AI2062" s="259"/>
      <c r="AO2062" s="74"/>
    </row>
    <row r="2063" s="72" customFormat="1" customHeight="1" spans="6:41">
      <c r="F2063" s="74"/>
      <c r="G2063" s="267" t="str">
        <f t="shared" si="38"/>
        <v/>
      </c>
      <c r="H2063" s="74"/>
      <c r="I2063" s="74"/>
      <c r="J2063" s="74"/>
      <c r="K2063" s="74"/>
      <c r="L2063" s="74"/>
      <c r="P2063" s="122"/>
      <c r="Q2063" s="74"/>
      <c r="R2063" s="74"/>
      <c r="S2063" s="74"/>
      <c r="T2063" s="74"/>
      <c r="AI2063" s="259"/>
      <c r="AO2063" s="74"/>
    </row>
    <row r="2064" s="72" customFormat="1" customHeight="1" spans="6:41">
      <c r="F2064" s="74"/>
      <c r="G2064" s="267" t="str">
        <f t="shared" si="38"/>
        <v/>
      </c>
      <c r="H2064" s="74"/>
      <c r="I2064" s="74"/>
      <c r="J2064" s="74"/>
      <c r="K2064" s="74"/>
      <c r="L2064" s="74"/>
      <c r="P2064" s="122"/>
      <c r="Q2064" s="74"/>
      <c r="R2064" s="74"/>
      <c r="S2064" s="74"/>
      <c r="T2064" s="74"/>
      <c r="AI2064" s="259"/>
      <c r="AO2064" s="74"/>
    </row>
    <row r="2065" s="72" customFormat="1" customHeight="1" spans="6:41">
      <c r="F2065" s="74"/>
      <c r="G2065" s="267" t="str">
        <f t="shared" si="38"/>
        <v/>
      </c>
      <c r="H2065" s="74"/>
      <c r="I2065" s="74"/>
      <c r="J2065" s="74"/>
      <c r="K2065" s="74"/>
      <c r="L2065" s="74"/>
      <c r="P2065" s="122"/>
      <c r="Q2065" s="74"/>
      <c r="R2065" s="74"/>
      <c r="S2065" s="74"/>
      <c r="T2065" s="74"/>
      <c r="AI2065" s="259"/>
      <c r="AO2065" s="74"/>
    </row>
    <row r="2066" s="72" customFormat="1" customHeight="1" spans="6:41">
      <c r="F2066" s="74"/>
      <c r="G2066" s="267" t="str">
        <f t="shared" si="38"/>
        <v/>
      </c>
      <c r="H2066" s="74"/>
      <c r="I2066" s="74"/>
      <c r="J2066" s="74"/>
      <c r="K2066" s="74"/>
      <c r="L2066" s="74"/>
      <c r="P2066" s="122"/>
      <c r="Q2066" s="74"/>
      <c r="R2066" s="74"/>
      <c r="S2066" s="74"/>
      <c r="T2066" s="74"/>
      <c r="AI2066" s="259"/>
      <c r="AO2066" s="74"/>
    </row>
    <row r="2067" s="72" customFormat="1" customHeight="1" spans="6:41">
      <c r="F2067" s="74"/>
      <c r="G2067" s="267" t="str">
        <f t="shared" si="38"/>
        <v/>
      </c>
      <c r="H2067" s="74"/>
      <c r="I2067" s="74"/>
      <c r="J2067" s="74"/>
      <c r="K2067" s="74"/>
      <c r="L2067" s="74"/>
      <c r="P2067" s="122"/>
      <c r="Q2067" s="74"/>
      <c r="R2067" s="74"/>
      <c r="S2067" s="74"/>
      <c r="T2067" s="74"/>
      <c r="AI2067" s="259"/>
      <c r="AO2067" s="74"/>
    </row>
    <row r="2068" s="72" customFormat="1" customHeight="1" spans="6:41">
      <c r="F2068" s="74"/>
      <c r="G2068" s="267" t="str">
        <f t="shared" si="38"/>
        <v/>
      </c>
      <c r="H2068" s="74"/>
      <c r="I2068" s="74"/>
      <c r="J2068" s="74"/>
      <c r="K2068" s="74"/>
      <c r="L2068" s="74"/>
      <c r="P2068" s="122"/>
      <c r="Q2068" s="74"/>
      <c r="R2068" s="74"/>
      <c r="S2068" s="74"/>
      <c r="T2068" s="74"/>
      <c r="AI2068" s="259"/>
      <c r="AO2068" s="74"/>
    </row>
    <row r="2069" s="72" customFormat="1" customHeight="1" spans="6:41">
      <c r="F2069" s="74"/>
      <c r="G2069" s="267" t="str">
        <f t="shared" si="38"/>
        <v/>
      </c>
      <c r="H2069" s="74"/>
      <c r="I2069" s="74"/>
      <c r="J2069" s="74"/>
      <c r="K2069" s="74"/>
      <c r="L2069" s="74"/>
      <c r="P2069" s="122"/>
      <c r="Q2069" s="74"/>
      <c r="R2069" s="74"/>
      <c r="S2069" s="74"/>
      <c r="T2069" s="74"/>
      <c r="AI2069" s="259"/>
      <c r="AO2069" s="74"/>
    </row>
    <row r="2070" s="72" customFormat="1" customHeight="1" spans="6:41">
      <c r="F2070" s="74"/>
      <c r="G2070" s="267" t="str">
        <f t="shared" si="38"/>
        <v/>
      </c>
      <c r="H2070" s="74"/>
      <c r="I2070" s="74"/>
      <c r="J2070" s="74"/>
      <c r="K2070" s="74"/>
      <c r="L2070" s="74"/>
      <c r="P2070" s="122"/>
      <c r="Q2070" s="74"/>
      <c r="R2070" s="74"/>
      <c r="S2070" s="74"/>
      <c r="T2070" s="74"/>
      <c r="AI2070" s="259"/>
      <c r="AO2070" s="74"/>
    </row>
    <row r="2071" s="72" customFormat="1" customHeight="1" spans="6:41">
      <c r="F2071" s="74"/>
      <c r="G2071" s="267" t="str">
        <f t="shared" si="38"/>
        <v/>
      </c>
      <c r="H2071" s="74"/>
      <c r="I2071" s="74"/>
      <c r="J2071" s="74"/>
      <c r="K2071" s="74"/>
      <c r="L2071" s="74"/>
      <c r="P2071" s="122"/>
      <c r="Q2071" s="74"/>
      <c r="R2071" s="74"/>
      <c r="S2071" s="74"/>
      <c r="T2071" s="74"/>
      <c r="AI2071" s="259"/>
      <c r="AO2071" s="74"/>
    </row>
    <row r="2072" s="72" customFormat="1" customHeight="1" spans="6:41">
      <c r="F2072" s="74"/>
      <c r="G2072" s="267" t="str">
        <f t="shared" si="38"/>
        <v/>
      </c>
      <c r="H2072" s="74"/>
      <c r="I2072" s="74"/>
      <c r="J2072" s="74"/>
      <c r="K2072" s="74"/>
      <c r="L2072" s="74"/>
      <c r="P2072" s="122"/>
      <c r="Q2072" s="74"/>
      <c r="R2072" s="74"/>
      <c r="S2072" s="74"/>
      <c r="T2072" s="74"/>
      <c r="AI2072" s="259"/>
      <c r="AO2072" s="74"/>
    </row>
    <row r="2073" s="72" customFormat="1" customHeight="1" spans="6:41">
      <c r="F2073" s="74"/>
      <c r="G2073" s="267" t="str">
        <f t="shared" si="38"/>
        <v/>
      </c>
      <c r="H2073" s="74"/>
      <c r="I2073" s="74"/>
      <c r="J2073" s="74"/>
      <c r="K2073" s="74"/>
      <c r="L2073" s="74"/>
      <c r="P2073" s="122"/>
      <c r="Q2073" s="74"/>
      <c r="R2073" s="74"/>
      <c r="S2073" s="74"/>
      <c r="T2073" s="74"/>
      <c r="AI2073" s="259"/>
      <c r="AO2073" s="74"/>
    </row>
    <row r="2074" s="72" customFormat="1" customHeight="1" spans="6:41">
      <c r="F2074" s="74"/>
      <c r="G2074" s="267" t="str">
        <f t="shared" si="38"/>
        <v/>
      </c>
      <c r="H2074" s="74"/>
      <c r="I2074" s="74"/>
      <c r="J2074" s="74"/>
      <c r="K2074" s="74"/>
      <c r="L2074" s="74"/>
      <c r="P2074" s="122"/>
      <c r="Q2074" s="74"/>
      <c r="R2074" s="74"/>
      <c r="S2074" s="74"/>
      <c r="T2074" s="74"/>
      <c r="AI2074" s="259"/>
      <c r="AO2074" s="74"/>
    </row>
    <row r="2075" s="72" customFormat="1" customHeight="1" spans="6:41">
      <c r="F2075" s="74"/>
      <c r="G2075" s="267" t="str">
        <f t="shared" si="38"/>
        <v/>
      </c>
      <c r="H2075" s="74"/>
      <c r="I2075" s="74"/>
      <c r="J2075" s="74"/>
      <c r="K2075" s="74"/>
      <c r="L2075" s="74"/>
      <c r="P2075" s="122"/>
      <c r="Q2075" s="74"/>
      <c r="R2075" s="74"/>
      <c r="S2075" s="74"/>
      <c r="T2075" s="74"/>
      <c r="AI2075" s="259"/>
      <c r="AO2075" s="74"/>
    </row>
    <row r="2076" s="72" customFormat="1" customHeight="1" spans="6:41">
      <c r="F2076" s="74"/>
      <c r="G2076" s="267" t="str">
        <f t="shared" si="38"/>
        <v/>
      </c>
      <c r="H2076" s="74"/>
      <c r="I2076" s="74"/>
      <c r="J2076" s="74"/>
      <c r="K2076" s="74"/>
      <c r="L2076" s="74"/>
      <c r="P2076" s="122"/>
      <c r="Q2076" s="74"/>
      <c r="R2076" s="74"/>
      <c r="S2076" s="74"/>
      <c r="T2076" s="74"/>
      <c r="AI2076" s="259"/>
      <c r="AO2076" s="74"/>
    </row>
    <row r="2077" s="72" customFormat="1" customHeight="1" spans="6:41">
      <c r="F2077" s="74"/>
      <c r="G2077" s="267" t="str">
        <f t="shared" si="38"/>
        <v/>
      </c>
      <c r="H2077" s="74"/>
      <c r="I2077" s="74"/>
      <c r="J2077" s="74"/>
      <c r="K2077" s="74"/>
      <c r="L2077" s="74"/>
      <c r="P2077" s="122"/>
      <c r="Q2077" s="74"/>
      <c r="R2077" s="74"/>
      <c r="S2077" s="74"/>
      <c r="T2077" s="74"/>
      <c r="AI2077" s="259"/>
      <c r="AO2077" s="74"/>
    </row>
    <row r="2078" s="72" customFormat="1" customHeight="1" spans="6:41">
      <c r="F2078" s="74"/>
      <c r="G2078" s="267" t="str">
        <f t="shared" si="38"/>
        <v/>
      </c>
      <c r="H2078" s="74"/>
      <c r="I2078" s="74"/>
      <c r="J2078" s="74"/>
      <c r="K2078" s="74"/>
      <c r="L2078" s="74"/>
      <c r="P2078" s="122"/>
      <c r="Q2078" s="74"/>
      <c r="R2078" s="74"/>
      <c r="S2078" s="74"/>
      <c r="T2078" s="74"/>
      <c r="AI2078" s="259"/>
      <c r="AO2078" s="74"/>
    </row>
    <row r="2079" s="72" customFormat="1" customHeight="1" spans="6:41">
      <c r="F2079" s="74"/>
      <c r="G2079" s="267" t="str">
        <f t="shared" si="38"/>
        <v/>
      </c>
      <c r="H2079" s="74"/>
      <c r="I2079" s="74"/>
      <c r="J2079" s="74"/>
      <c r="K2079" s="74"/>
      <c r="L2079" s="74"/>
      <c r="P2079" s="122"/>
      <c r="Q2079" s="74"/>
      <c r="R2079" s="74"/>
      <c r="S2079" s="74"/>
      <c r="T2079" s="74"/>
      <c r="AI2079" s="259"/>
      <c r="AO2079" s="74"/>
    </row>
    <row r="2080" s="72" customFormat="1" customHeight="1" spans="6:41">
      <c r="F2080" s="74"/>
      <c r="G2080" s="267" t="str">
        <f t="shared" si="38"/>
        <v/>
      </c>
      <c r="H2080" s="74"/>
      <c r="I2080" s="74"/>
      <c r="J2080" s="74"/>
      <c r="K2080" s="74"/>
      <c r="L2080" s="74"/>
      <c r="P2080" s="122"/>
      <c r="Q2080" s="74"/>
      <c r="R2080" s="74"/>
      <c r="S2080" s="74"/>
      <c r="T2080" s="74"/>
      <c r="AI2080" s="259"/>
      <c r="AO2080" s="74"/>
    </row>
    <row r="2081" s="72" customFormat="1" customHeight="1" spans="6:41">
      <c r="F2081" s="74"/>
      <c r="G2081" s="267" t="str">
        <f t="shared" si="38"/>
        <v/>
      </c>
      <c r="H2081" s="74"/>
      <c r="I2081" s="74"/>
      <c r="J2081" s="74"/>
      <c r="K2081" s="74"/>
      <c r="L2081" s="74"/>
      <c r="P2081" s="122"/>
      <c r="Q2081" s="74"/>
      <c r="R2081" s="74"/>
      <c r="S2081" s="74"/>
      <c r="T2081" s="74"/>
      <c r="AI2081" s="259"/>
      <c r="AO2081" s="74"/>
    </row>
    <row r="2082" s="72" customFormat="1" customHeight="1" spans="6:41">
      <c r="F2082" s="74"/>
      <c r="G2082" s="267" t="str">
        <f t="shared" si="38"/>
        <v/>
      </c>
      <c r="H2082" s="74"/>
      <c r="I2082" s="74"/>
      <c r="J2082" s="74"/>
      <c r="K2082" s="74"/>
      <c r="L2082" s="74"/>
      <c r="P2082" s="122"/>
      <c r="Q2082" s="74"/>
      <c r="R2082" s="74"/>
      <c r="S2082" s="74"/>
      <c r="T2082" s="74"/>
      <c r="AI2082" s="259"/>
      <c r="AO2082" s="74"/>
    </row>
    <row r="2083" s="72" customFormat="1" customHeight="1" spans="6:41">
      <c r="F2083" s="74"/>
      <c r="G2083" s="267" t="str">
        <f t="shared" si="38"/>
        <v/>
      </c>
      <c r="H2083" s="74"/>
      <c r="I2083" s="74"/>
      <c r="J2083" s="74"/>
      <c r="K2083" s="74"/>
      <c r="L2083" s="74"/>
      <c r="P2083" s="122"/>
      <c r="Q2083" s="74"/>
      <c r="R2083" s="74"/>
      <c r="S2083" s="74"/>
      <c r="T2083" s="74"/>
      <c r="AI2083" s="259"/>
      <c r="AO2083" s="74"/>
    </row>
    <row r="2084" s="72" customFormat="1" customHeight="1" spans="6:41">
      <c r="F2084" s="74"/>
      <c r="G2084" s="267" t="str">
        <f t="shared" si="38"/>
        <v/>
      </c>
      <c r="H2084" s="74"/>
      <c r="I2084" s="74"/>
      <c r="J2084" s="74"/>
      <c r="K2084" s="74"/>
      <c r="L2084" s="74"/>
      <c r="P2084" s="122"/>
      <c r="Q2084" s="74"/>
      <c r="R2084" s="74"/>
      <c r="S2084" s="74"/>
      <c r="T2084" s="74"/>
      <c r="AI2084" s="259"/>
      <c r="AO2084" s="74"/>
    </row>
    <row r="2085" s="72" customFormat="1" customHeight="1" spans="6:41">
      <c r="F2085" s="74"/>
      <c r="G2085" s="267" t="str">
        <f t="shared" si="38"/>
        <v/>
      </c>
      <c r="H2085" s="74"/>
      <c r="I2085" s="74"/>
      <c r="J2085" s="74"/>
      <c r="K2085" s="74"/>
      <c r="L2085" s="74"/>
      <c r="P2085" s="122"/>
      <c r="Q2085" s="74"/>
      <c r="R2085" s="74"/>
      <c r="S2085" s="74"/>
      <c r="T2085" s="74"/>
      <c r="AI2085" s="259"/>
      <c r="AO2085" s="74"/>
    </row>
    <row r="2086" s="72" customFormat="1" customHeight="1" spans="6:41">
      <c r="F2086" s="74"/>
      <c r="G2086" s="267" t="str">
        <f t="shared" si="38"/>
        <v/>
      </c>
      <c r="H2086" s="74"/>
      <c r="I2086" s="74"/>
      <c r="J2086" s="74"/>
      <c r="K2086" s="74"/>
      <c r="L2086" s="74"/>
      <c r="P2086" s="122"/>
      <c r="Q2086" s="74"/>
      <c r="R2086" s="74"/>
      <c r="S2086" s="74"/>
      <c r="T2086" s="74"/>
      <c r="AI2086" s="259"/>
      <c r="AO2086" s="74"/>
    </row>
    <row r="2087" s="72" customFormat="1" customHeight="1" spans="6:41">
      <c r="F2087" s="74"/>
      <c r="G2087" s="267" t="str">
        <f t="shared" si="38"/>
        <v/>
      </c>
      <c r="H2087" s="74"/>
      <c r="I2087" s="74"/>
      <c r="J2087" s="74"/>
      <c r="K2087" s="74"/>
      <c r="L2087" s="74"/>
      <c r="P2087" s="122"/>
      <c r="Q2087" s="74"/>
      <c r="R2087" s="74"/>
      <c r="S2087" s="74"/>
      <c r="T2087" s="74"/>
      <c r="AI2087" s="259"/>
      <c r="AO2087" s="74"/>
    </row>
    <row r="2088" s="72" customFormat="1" customHeight="1" spans="6:41">
      <c r="F2088" s="74"/>
      <c r="G2088" s="267" t="str">
        <f t="shared" si="38"/>
        <v/>
      </c>
      <c r="H2088" s="74"/>
      <c r="I2088" s="74"/>
      <c r="J2088" s="74"/>
      <c r="K2088" s="74"/>
      <c r="L2088" s="74"/>
      <c r="P2088" s="122"/>
      <c r="Q2088" s="74"/>
      <c r="R2088" s="74"/>
      <c r="S2088" s="74"/>
      <c r="T2088" s="74"/>
      <c r="AI2088" s="259"/>
      <c r="AO2088" s="74"/>
    </row>
    <row r="2089" s="72" customFormat="1" customHeight="1" spans="6:41">
      <c r="F2089" s="74"/>
      <c r="G2089" s="267" t="str">
        <f t="shared" si="38"/>
        <v/>
      </c>
      <c r="H2089" s="74"/>
      <c r="I2089" s="74"/>
      <c r="J2089" s="74"/>
      <c r="K2089" s="74"/>
      <c r="L2089" s="74"/>
      <c r="P2089" s="122"/>
      <c r="Q2089" s="74"/>
      <c r="R2089" s="74"/>
      <c r="S2089" s="74"/>
      <c r="T2089" s="74"/>
      <c r="AI2089" s="259"/>
      <c r="AO2089" s="74"/>
    </row>
    <row r="2090" s="72" customFormat="1" customHeight="1" spans="6:41">
      <c r="F2090" s="74"/>
      <c r="G2090" s="267" t="str">
        <f t="shared" si="38"/>
        <v/>
      </c>
      <c r="H2090" s="74"/>
      <c r="I2090" s="74"/>
      <c r="J2090" s="74"/>
      <c r="K2090" s="74"/>
      <c r="L2090" s="74"/>
      <c r="P2090" s="122"/>
      <c r="Q2090" s="74"/>
      <c r="R2090" s="74"/>
      <c r="S2090" s="74"/>
      <c r="T2090" s="74"/>
      <c r="AI2090" s="259"/>
      <c r="AO2090" s="74"/>
    </row>
    <row r="2091" s="72" customFormat="1" customHeight="1" spans="6:41">
      <c r="F2091" s="74"/>
      <c r="G2091" s="267" t="str">
        <f t="shared" si="38"/>
        <v/>
      </c>
      <c r="H2091" s="74"/>
      <c r="I2091" s="74"/>
      <c r="J2091" s="74"/>
      <c r="K2091" s="74"/>
      <c r="L2091" s="74"/>
      <c r="P2091" s="122"/>
      <c r="Q2091" s="74"/>
      <c r="R2091" s="74"/>
      <c r="S2091" s="74"/>
      <c r="T2091" s="74"/>
      <c r="AI2091" s="259"/>
      <c r="AO2091" s="74"/>
    </row>
    <row r="2092" s="72" customFormat="1" customHeight="1" spans="6:41">
      <c r="F2092" s="74"/>
      <c r="G2092" s="267" t="str">
        <f t="shared" si="38"/>
        <v/>
      </c>
      <c r="H2092" s="74"/>
      <c r="I2092" s="74"/>
      <c r="J2092" s="74"/>
      <c r="K2092" s="74"/>
      <c r="L2092" s="74"/>
      <c r="P2092" s="122"/>
      <c r="Q2092" s="74"/>
      <c r="R2092" s="74"/>
      <c r="S2092" s="74"/>
      <c r="T2092" s="74"/>
      <c r="AI2092" s="259"/>
      <c r="AO2092" s="74"/>
    </row>
    <row r="2093" s="72" customFormat="1" customHeight="1" spans="6:41">
      <c r="F2093" s="74"/>
      <c r="G2093" s="267" t="str">
        <f t="shared" si="38"/>
        <v/>
      </c>
      <c r="H2093" s="74"/>
      <c r="I2093" s="74"/>
      <c r="J2093" s="74"/>
      <c r="K2093" s="74"/>
      <c r="L2093" s="74"/>
      <c r="P2093" s="122"/>
      <c r="Q2093" s="74"/>
      <c r="R2093" s="74"/>
      <c r="S2093" s="74"/>
      <c r="T2093" s="74"/>
      <c r="AI2093" s="259"/>
      <c r="AO2093" s="74"/>
    </row>
    <row r="2094" s="72" customFormat="1" customHeight="1" spans="6:41">
      <c r="F2094" s="74"/>
      <c r="G2094" s="267" t="str">
        <f t="shared" si="38"/>
        <v/>
      </c>
      <c r="H2094" s="74"/>
      <c r="I2094" s="74"/>
      <c r="J2094" s="74"/>
      <c r="K2094" s="74"/>
      <c r="L2094" s="74"/>
      <c r="P2094" s="122"/>
      <c r="Q2094" s="74"/>
      <c r="R2094" s="74"/>
      <c r="S2094" s="74"/>
      <c r="T2094" s="74"/>
      <c r="AI2094" s="259"/>
      <c r="AO2094" s="74"/>
    </row>
    <row r="2095" s="72" customFormat="1" customHeight="1" spans="6:41">
      <c r="F2095" s="74"/>
      <c r="G2095" s="267" t="str">
        <f t="shared" si="38"/>
        <v/>
      </c>
      <c r="H2095" s="74"/>
      <c r="I2095" s="74"/>
      <c r="J2095" s="74"/>
      <c r="K2095" s="74"/>
      <c r="L2095" s="74"/>
      <c r="P2095" s="122"/>
      <c r="Q2095" s="74"/>
      <c r="R2095" s="74"/>
      <c r="S2095" s="74"/>
      <c r="T2095" s="74"/>
      <c r="AI2095" s="259"/>
      <c r="AO2095" s="74"/>
    </row>
    <row r="2096" s="72" customFormat="1" customHeight="1" spans="6:41">
      <c r="F2096" s="74"/>
      <c r="G2096" s="267" t="str">
        <f t="shared" si="38"/>
        <v/>
      </c>
      <c r="H2096" s="74"/>
      <c r="I2096" s="74"/>
      <c r="J2096" s="74"/>
      <c r="K2096" s="74"/>
      <c r="L2096" s="74"/>
      <c r="P2096" s="122"/>
      <c r="Q2096" s="74"/>
      <c r="R2096" s="74"/>
      <c r="S2096" s="74"/>
      <c r="T2096" s="74"/>
      <c r="AI2096" s="259"/>
      <c r="AO2096" s="74"/>
    </row>
    <row r="2097" s="72" customFormat="1" customHeight="1" spans="6:41">
      <c r="F2097" s="74"/>
      <c r="G2097" s="267" t="str">
        <f t="shared" si="38"/>
        <v/>
      </c>
      <c r="H2097" s="74"/>
      <c r="I2097" s="74"/>
      <c r="J2097" s="74"/>
      <c r="K2097" s="74"/>
      <c r="L2097" s="74"/>
      <c r="P2097" s="122"/>
      <c r="Q2097" s="74"/>
      <c r="R2097" s="74"/>
      <c r="S2097" s="74"/>
      <c r="T2097" s="74"/>
      <c r="AI2097" s="259"/>
      <c r="AO2097" s="74"/>
    </row>
    <row r="2098" s="72" customFormat="1" customHeight="1" spans="6:41">
      <c r="F2098" s="74"/>
      <c r="G2098" s="267" t="str">
        <f t="shared" si="38"/>
        <v/>
      </c>
      <c r="H2098" s="74"/>
      <c r="I2098" s="74"/>
      <c r="J2098" s="74"/>
      <c r="K2098" s="74"/>
      <c r="L2098" s="74"/>
      <c r="P2098" s="122"/>
      <c r="Q2098" s="74"/>
      <c r="R2098" s="74"/>
      <c r="S2098" s="74"/>
      <c r="T2098" s="74"/>
      <c r="AI2098" s="259"/>
      <c r="AO2098" s="74"/>
    </row>
    <row r="2099" s="72" customFormat="1" customHeight="1" spans="6:41">
      <c r="F2099" s="74"/>
      <c r="G2099" s="267" t="str">
        <f t="shared" si="38"/>
        <v/>
      </c>
      <c r="H2099" s="74"/>
      <c r="I2099" s="74"/>
      <c r="J2099" s="74"/>
      <c r="K2099" s="74"/>
      <c r="L2099" s="74"/>
      <c r="P2099" s="122"/>
      <c r="Q2099" s="74"/>
      <c r="R2099" s="74"/>
      <c r="S2099" s="74"/>
      <c r="T2099" s="74"/>
      <c r="AI2099" s="259"/>
      <c r="AO2099" s="74"/>
    </row>
    <row r="2100" s="72" customFormat="1" customHeight="1" spans="6:41">
      <c r="F2100" s="74"/>
      <c r="G2100" s="267" t="str">
        <f t="shared" si="38"/>
        <v/>
      </c>
      <c r="H2100" s="74"/>
      <c r="I2100" s="74"/>
      <c r="J2100" s="74"/>
      <c r="K2100" s="74"/>
      <c r="L2100" s="74"/>
      <c r="P2100" s="122"/>
      <c r="Q2100" s="74"/>
      <c r="R2100" s="74"/>
      <c r="S2100" s="74"/>
      <c r="T2100" s="74"/>
      <c r="AI2100" s="259"/>
      <c r="AO2100" s="74"/>
    </row>
    <row r="2101" s="72" customFormat="1" customHeight="1" spans="6:41">
      <c r="F2101" s="74"/>
      <c r="G2101" s="267" t="str">
        <f t="shared" si="38"/>
        <v/>
      </c>
      <c r="H2101" s="74"/>
      <c r="I2101" s="74"/>
      <c r="J2101" s="74"/>
      <c r="K2101" s="74"/>
      <c r="L2101" s="74"/>
      <c r="P2101" s="122"/>
      <c r="Q2101" s="74"/>
      <c r="R2101" s="74"/>
      <c r="S2101" s="74"/>
      <c r="T2101" s="74"/>
      <c r="AI2101" s="259"/>
      <c r="AO2101" s="74"/>
    </row>
    <row r="2102" s="72" customFormat="1" customHeight="1" spans="6:41">
      <c r="F2102" s="74"/>
      <c r="G2102" s="267" t="str">
        <f t="shared" si="38"/>
        <v/>
      </c>
      <c r="H2102" s="74"/>
      <c r="I2102" s="74"/>
      <c r="J2102" s="74"/>
      <c r="K2102" s="74"/>
      <c r="L2102" s="74"/>
      <c r="P2102" s="122"/>
      <c r="Q2102" s="74"/>
      <c r="R2102" s="74"/>
      <c r="S2102" s="74"/>
      <c r="T2102" s="74"/>
      <c r="AI2102" s="259"/>
      <c r="AO2102" s="74"/>
    </row>
    <row r="2103" s="72" customFormat="1" customHeight="1" spans="6:41">
      <c r="F2103" s="74"/>
      <c r="G2103" s="267" t="str">
        <f t="shared" si="38"/>
        <v/>
      </c>
      <c r="H2103" s="74"/>
      <c r="I2103" s="74"/>
      <c r="J2103" s="74"/>
      <c r="K2103" s="74"/>
      <c r="L2103" s="74"/>
      <c r="P2103" s="122"/>
      <c r="Q2103" s="74"/>
      <c r="R2103" s="74"/>
      <c r="S2103" s="74"/>
      <c r="T2103" s="74"/>
      <c r="AI2103" s="259"/>
      <c r="AO2103" s="74"/>
    </row>
    <row r="2104" s="72" customFormat="1" customHeight="1" spans="6:41">
      <c r="F2104" s="74"/>
      <c r="G2104" s="267" t="str">
        <f t="shared" si="38"/>
        <v/>
      </c>
      <c r="H2104" s="74"/>
      <c r="I2104" s="74"/>
      <c r="J2104" s="74"/>
      <c r="K2104" s="74"/>
      <c r="L2104" s="74"/>
      <c r="P2104" s="122"/>
      <c r="Q2104" s="74"/>
      <c r="R2104" s="74"/>
      <c r="S2104" s="74"/>
      <c r="T2104" s="74"/>
      <c r="AI2104" s="259"/>
      <c r="AO2104" s="74"/>
    </row>
    <row r="2105" s="72" customFormat="1" customHeight="1" spans="6:41">
      <c r="F2105" s="74"/>
      <c r="G2105" s="267" t="str">
        <f t="shared" si="38"/>
        <v/>
      </c>
      <c r="H2105" s="74"/>
      <c r="I2105" s="74"/>
      <c r="J2105" s="74"/>
      <c r="K2105" s="74"/>
      <c r="L2105" s="74"/>
      <c r="P2105" s="122"/>
      <c r="Q2105" s="74"/>
      <c r="R2105" s="74"/>
      <c r="S2105" s="74"/>
      <c r="T2105" s="74"/>
      <c r="AI2105" s="259"/>
      <c r="AO2105" s="74"/>
    </row>
    <row r="2106" s="72" customFormat="1" customHeight="1" spans="6:41">
      <c r="F2106" s="74"/>
      <c r="G2106" s="267" t="str">
        <f t="shared" si="38"/>
        <v/>
      </c>
      <c r="H2106" s="74"/>
      <c r="I2106" s="74"/>
      <c r="J2106" s="74"/>
      <c r="K2106" s="74"/>
      <c r="L2106" s="74"/>
      <c r="P2106" s="122"/>
      <c r="Q2106" s="74"/>
      <c r="R2106" s="74"/>
      <c r="S2106" s="74"/>
      <c r="T2106" s="74"/>
      <c r="AI2106" s="259"/>
      <c r="AO2106" s="74"/>
    </row>
    <row r="2107" s="72" customFormat="1" customHeight="1" spans="6:41">
      <c r="F2107" s="74"/>
      <c r="G2107" s="267" t="str">
        <f t="shared" si="38"/>
        <v/>
      </c>
      <c r="H2107" s="74"/>
      <c r="I2107" s="74"/>
      <c r="J2107" s="74"/>
      <c r="K2107" s="74"/>
      <c r="L2107" s="74"/>
      <c r="P2107" s="122"/>
      <c r="Q2107" s="74"/>
      <c r="R2107" s="74"/>
      <c r="S2107" s="74"/>
      <c r="T2107" s="74"/>
      <c r="AI2107" s="259"/>
      <c r="AO2107" s="74"/>
    </row>
    <row r="2108" s="72" customFormat="1" customHeight="1" spans="6:41">
      <c r="F2108" s="74"/>
      <c r="G2108" s="267" t="str">
        <f t="shared" si="38"/>
        <v/>
      </c>
      <c r="H2108" s="74"/>
      <c r="I2108" s="74"/>
      <c r="J2108" s="74"/>
      <c r="K2108" s="74"/>
      <c r="L2108" s="74"/>
      <c r="P2108" s="122"/>
      <c r="Q2108" s="74"/>
      <c r="R2108" s="74"/>
      <c r="S2108" s="74"/>
      <c r="T2108" s="74"/>
      <c r="AI2108" s="259"/>
      <c r="AO2108" s="74"/>
    </row>
    <row r="2109" s="72" customFormat="1" customHeight="1" spans="6:41">
      <c r="F2109" s="74"/>
      <c r="G2109" s="267" t="str">
        <f t="shared" si="38"/>
        <v/>
      </c>
      <c r="H2109" s="74"/>
      <c r="I2109" s="74"/>
      <c r="J2109" s="74"/>
      <c r="K2109" s="74"/>
      <c r="L2109" s="74"/>
      <c r="P2109" s="122"/>
      <c r="Q2109" s="74"/>
      <c r="R2109" s="74"/>
      <c r="S2109" s="74"/>
      <c r="T2109" s="74"/>
      <c r="AI2109" s="259"/>
      <c r="AO2109" s="74"/>
    </row>
    <row r="2110" s="72" customFormat="1" customHeight="1" spans="6:41">
      <c r="F2110" s="74"/>
      <c r="G2110" s="267" t="str">
        <f t="shared" si="38"/>
        <v/>
      </c>
      <c r="H2110" s="74"/>
      <c r="I2110" s="74"/>
      <c r="J2110" s="74"/>
      <c r="K2110" s="74"/>
      <c r="L2110" s="74"/>
      <c r="P2110" s="122"/>
      <c r="Q2110" s="74"/>
      <c r="R2110" s="74"/>
      <c r="S2110" s="74"/>
      <c r="T2110" s="74"/>
      <c r="AI2110" s="259"/>
      <c r="AO2110" s="74"/>
    </row>
    <row r="2111" s="72" customFormat="1" customHeight="1" spans="6:41">
      <c r="F2111" s="74"/>
      <c r="G2111" s="267" t="str">
        <f t="shared" si="38"/>
        <v/>
      </c>
      <c r="H2111" s="74"/>
      <c r="I2111" s="74"/>
      <c r="J2111" s="74"/>
      <c r="K2111" s="74"/>
      <c r="L2111" s="74"/>
      <c r="P2111" s="122"/>
      <c r="Q2111" s="74"/>
      <c r="R2111" s="74"/>
      <c r="S2111" s="74"/>
      <c r="T2111" s="74"/>
      <c r="AI2111" s="259"/>
      <c r="AO2111" s="74"/>
    </row>
    <row r="2112" s="72" customFormat="1" customHeight="1" spans="6:41">
      <c r="F2112" s="74"/>
      <c r="G2112" s="267" t="str">
        <f t="shared" si="38"/>
        <v/>
      </c>
      <c r="H2112" s="74"/>
      <c r="I2112" s="74"/>
      <c r="J2112" s="74"/>
      <c r="K2112" s="74"/>
      <c r="L2112" s="74"/>
      <c r="P2112" s="122"/>
      <c r="Q2112" s="74"/>
      <c r="R2112" s="74"/>
      <c r="S2112" s="74"/>
      <c r="T2112" s="74"/>
      <c r="AI2112" s="259"/>
      <c r="AO2112" s="74"/>
    </row>
    <row r="2113" s="72" customFormat="1" customHeight="1" spans="6:41">
      <c r="F2113" s="74"/>
      <c r="G2113" s="267" t="str">
        <f t="shared" si="38"/>
        <v/>
      </c>
      <c r="H2113" s="74"/>
      <c r="I2113" s="74"/>
      <c r="J2113" s="74"/>
      <c r="K2113" s="74"/>
      <c r="L2113" s="74"/>
      <c r="P2113" s="122"/>
      <c r="Q2113" s="74"/>
      <c r="R2113" s="74"/>
      <c r="S2113" s="74"/>
      <c r="T2113" s="74"/>
      <c r="AI2113" s="259"/>
      <c r="AO2113" s="74"/>
    </row>
    <row r="2114" s="72" customFormat="1" customHeight="1" spans="6:41">
      <c r="F2114" s="74"/>
      <c r="G2114" s="267" t="str">
        <f t="shared" ref="G2114:G2177" si="39">IF(H2114="","",IF(H2114=I2114,H2114,_xlfn.CONCAT(H2114,"-",I2114)))</f>
        <v/>
      </c>
      <c r="H2114" s="74"/>
      <c r="I2114" s="74"/>
      <c r="J2114" s="74"/>
      <c r="K2114" s="74"/>
      <c r="L2114" s="74"/>
      <c r="P2114" s="122"/>
      <c r="Q2114" s="74"/>
      <c r="R2114" s="74"/>
      <c r="S2114" s="74"/>
      <c r="T2114" s="74"/>
      <c r="AI2114" s="259"/>
      <c r="AO2114" s="74"/>
    </row>
    <row r="2115" s="72" customFormat="1" customHeight="1" spans="6:41">
      <c r="F2115" s="74"/>
      <c r="G2115" s="267" t="str">
        <f t="shared" si="39"/>
        <v/>
      </c>
      <c r="H2115" s="74"/>
      <c r="I2115" s="74"/>
      <c r="J2115" s="74"/>
      <c r="K2115" s="74"/>
      <c r="L2115" s="74"/>
      <c r="P2115" s="122"/>
      <c r="Q2115" s="74"/>
      <c r="R2115" s="74"/>
      <c r="S2115" s="74"/>
      <c r="T2115" s="74"/>
      <c r="AI2115" s="259"/>
      <c r="AO2115" s="74"/>
    </row>
    <row r="2116" s="72" customFormat="1" customHeight="1" spans="6:41">
      <c r="F2116" s="74"/>
      <c r="G2116" s="267" t="str">
        <f t="shared" si="39"/>
        <v/>
      </c>
      <c r="H2116" s="74"/>
      <c r="I2116" s="74"/>
      <c r="J2116" s="74"/>
      <c r="K2116" s="74"/>
      <c r="L2116" s="74"/>
      <c r="P2116" s="122"/>
      <c r="Q2116" s="74"/>
      <c r="R2116" s="74"/>
      <c r="S2116" s="74"/>
      <c r="T2116" s="74"/>
      <c r="AI2116" s="259"/>
      <c r="AO2116" s="74"/>
    </row>
    <row r="2117" s="72" customFormat="1" customHeight="1" spans="6:41">
      <c r="F2117" s="74"/>
      <c r="G2117" s="267" t="str">
        <f t="shared" si="39"/>
        <v/>
      </c>
      <c r="H2117" s="74"/>
      <c r="I2117" s="74"/>
      <c r="J2117" s="74"/>
      <c r="K2117" s="74"/>
      <c r="L2117" s="74"/>
      <c r="P2117" s="122"/>
      <c r="Q2117" s="74"/>
      <c r="R2117" s="74"/>
      <c r="S2117" s="74"/>
      <c r="T2117" s="74"/>
      <c r="AI2117" s="259"/>
      <c r="AO2117" s="74"/>
    </row>
    <row r="2118" s="72" customFormat="1" customHeight="1" spans="6:41">
      <c r="F2118" s="74"/>
      <c r="G2118" s="267" t="str">
        <f t="shared" si="39"/>
        <v/>
      </c>
      <c r="H2118" s="74"/>
      <c r="I2118" s="74"/>
      <c r="J2118" s="74"/>
      <c r="K2118" s="74"/>
      <c r="L2118" s="74"/>
      <c r="P2118" s="122"/>
      <c r="Q2118" s="74"/>
      <c r="R2118" s="74"/>
      <c r="S2118" s="74"/>
      <c r="T2118" s="74"/>
      <c r="AI2118" s="259"/>
      <c r="AO2118" s="74"/>
    </row>
    <row r="2119" s="72" customFormat="1" customHeight="1" spans="6:41">
      <c r="F2119" s="74"/>
      <c r="G2119" s="267" t="str">
        <f t="shared" si="39"/>
        <v/>
      </c>
      <c r="H2119" s="74"/>
      <c r="I2119" s="74"/>
      <c r="J2119" s="74"/>
      <c r="K2119" s="74"/>
      <c r="L2119" s="74"/>
      <c r="P2119" s="122"/>
      <c r="Q2119" s="74"/>
      <c r="R2119" s="74"/>
      <c r="S2119" s="74"/>
      <c r="T2119" s="74"/>
      <c r="AI2119" s="259"/>
      <c r="AO2119" s="74"/>
    </row>
    <row r="2120" s="72" customFormat="1" customHeight="1" spans="6:41">
      <c r="F2120" s="74"/>
      <c r="G2120" s="267" t="str">
        <f t="shared" si="39"/>
        <v/>
      </c>
      <c r="H2120" s="74"/>
      <c r="I2120" s="74"/>
      <c r="J2120" s="74"/>
      <c r="K2120" s="74"/>
      <c r="L2120" s="74"/>
      <c r="P2120" s="122"/>
      <c r="Q2120" s="74"/>
      <c r="R2120" s="74"/>
      <c r="S2120" s="74"/>
      <c r="T2120" s="74"/>
      <c r="AI2120" s="259"/>
      <c r="AO2120" s="74"/>
    </row>
    <row r="2121" s="72" customFormat="1" customHeight="1" spans="6:41">
      <c r="F2121" s="74"/>
      <c r="G2121" s="267" t="str">
        <f t="shared" si="39"/>
        <v/>
      </c>
      <c r="H2121" s="74"/>
      <c r="I2121" s="74"/>
      <c r="J2121" s="74"/>
      <c r="K2121" s="74"/>
      <c r="L2121" s="74"/>
      <c r="P2121" s="122"/>
      <c r="Q2121" s="74"/>
      <c r="R2121" s="74"/>
      <c r="S2121" s="74"/>
      <c r="T2121" s="74"/>
      <c r="AI2121" s="259"/>
      <c r="AO2121" s="74"/>
    </row>
    <row r="2122" s="72" customFormat="1" customHeight="1" spans="6:41">
      <c r="F2122" s="74"/>
      <c r="G2122" s="267" t="str">
        <f t="shared" si="39"/>
        <v/>
      </c>
      <c r="H2122" s="74"/>
      <c r="I2122" s="74"/>
      <c r="J2122" s="74"/>
      <c r="K2122" s="74"/>
      <c r="L2122" s="74"/>
      <c r="P2122" s="122"/>
      <c r="Q2122" s="74"/>
      <c r="R2122" s="74"/>
      <c r="S2122" s="74"/>
      <c r="T2122" s="74"/>
      <c r="AI2122" s="259"/>
      <c r="AO2122" s="74"/>
    </row>
    <row r="2123" s="72" customFormat="1" customHeight="1" spans="6:41">
      <c r="F2123" s="74"/>
      <c r="G2123" s="267" t="str">
        <f t="shared" si="39"/>
        <v/>
      </c>
      <c r="H2123" s="74"/>
      <c r="I2123" s="74"/>
      <c r="J2123" s="74"/>
      <c r="K2123" s="74"/>
      <c r="L2123" s="74"/>
      <c r="P2123" s="122"/>
      <c r="Q2123" s="74"/>
      <c r="R2123" s="74"/>
      <c r="S2123" s="74"/>
      <c r="T2123" s="74"/>
      <c r="AI2123" s="259"/>
      <c r="AO2123" s="74"/>
    </row>
    <row r="2124" s="72" customFormat="1" customHeight="1" spans="6:41">
      <c r="F2124" s="74"/>
      <c r="G2124" s="267" t="str">
        <f t="shared" si="39"/>
        <v/>
      </c>
      <c r="H2124" s="74"/>
      <c r="I2124" s="74"/>
      <c r="J2124" s="74"/>
      <c r="K2124" s="74"/>
      <c r="L2124" s="74"/>
      <c r="P2124" s="122"/>
      <c r="Q2124" s="74"/>
      <c r="R2124" s="74"/>
      <c r="S2124" s="74"/>
      <c r="T2124" s="74"/>
      <c r="AI2124" s="259"/>
      <c r="AO2124" s="74"/>
    </row>
    <row r="2125" s="72" customFormat="1" customHeight="1" spans="6:41">
      <c r="F2125" s="74"/>
      <c r="G2125" s="267" t="str">
        <f t="shared" si="39"/>
        <v/>
      </c>
      <c r="H2125" s="74"/>
      <c r="I2125" s="74"/>
      <c r="J2125" s="74"/>
      <c r="K2125" s="74"/>
      <c r="L2125" s="74"/>
      <c r="P2125" s="122"/>
      <c r="Q2125" s="74"/>
      <c r="R2125" s="74"/>
      <c r="S2125" s="74"/>
      <c r="T2125" s="74"/>
      <c r="AI2125" s="259"/>
      <c r="AO2125" s="74"/>
    </row>
    <row r="2126" s="72" customFormat="1" customHeight="1" spans="6:41">
      <c r="F2126" s="74"/>
      <c r="G2126" s="267" t="str">
        <f t="shared" si="39"/>
        <v/>
      </c>
      <c r="H2126" s="74"/>
      <c r="I2126" s="74"/>
      <c r="J2126" s="74"/>
      <c r="K2126" s="74"/>
      <c r="L2126" s="74"/>
      <c r="P2126" s="122"/>
      <c r="Q2126" s="74"/>
      <c r="R2126" s="74"/>
      <c r="S2126" s="74"/>
      <c r="T2126" s="74"/>
      <c r="AI2126" s="259"/>
      <c r="AO2126" s="74"/>
    </row>
    <row r="2127" s="72" customFormat="1" customHeight="1" spans="6:41">
      <c r="F2127" s="74"/>
      <c r="G2127" s="267" t="str">
        <f t="shared" si="39"/>
        <v/>
      </c>
      <c r="H2127" s="74"/>
      <c r="I2127" s="74"/>
      <c r="J2127" s="74"/>
      <c r="K2127" s="74"/>
      <c r="L2127" s="74"/>
      <c r="P2127" s="122"/>
      <c r="Q2127" s="74"/>
      <c r="R2127" s="74"/>
      <c r="S2127" s="74"/>
      <c r="T2127" s="74"/>
      <c r="AI2127" s="259"/>
      <c r="AO2127" s="74"/>
    </row>
    <row r="2128" s="72" customFormat="1" customHeight="1" spans="6:41">
      <c r="F2128" s="74"/>
      <c r="G2128" s="267" t="str">
        <f t="shared" si="39"/>
        <v/>
      </c>
      <c r="H2128" s="74"/>
      <c r="I2128" s="74"/>
      <c r="J2128" s="74"/>
      <c r="K2128" s="74"/>
      <c r="L2128" s="74"/>
      <c r="P2128" s="122"/>
      <c r="Q2128" s="74"/>
      <c r="R2128" s="74"/>
      <c r="S2128" s="74"/>
      <c r="T2128" s="74"/>
      <c r="AI2128" s="259"/>
      <c r="AO2128" s="74"/>
    </row>
    <row r="2129" s="72" customFormat="1" customHeight="1" spans="6:41">
      <c r="F2129" s="74"/>
      <c r="G2129" s="267" t="str">
        <f t="shared" si="39"/>
        <v/>
      </c>
      <c r="H2129" s="74"/>
      <c r="I2129" s="74"/>
      <c r="J2129" s="74"/>
      <c r="K2129" s="74"/>
      <c r="L2129" s="74"/>
      <c r="P2129" s="122"/>
      <c r="Q2129" s="74"/>
      <c r="R2129" s="74"/>
      <c r="S2129" s="74"/>
      <c r="T2129" s="74"/>
      <c r="AI2129" s="259"/>
      <c r="AO2129" s="74"/>
    </row>
    <row r="2130" s="72" customFormat="1" customHeight="1" spans="6:41">
      <c r="F2130" s="74"/>
      <c r="G2130" s="267" t="str">
        <f t="shared" si="39"/>
        <v/>
      </c>
      <c r="H2130" s="74"/>
      <c r="I2130" s="74"/>
      <c r="J2130" s="74"/>
      <c r="K2130" s="74"/>
      <c r="L2130" s="74"/>
      <c r="P2130" s="122"/>
      <c r="Q2130" s="74"/>
      <c r="R2130" s="74"/>
      <c r="S2130" s="74"/>
      <c r="T2130" s="74"/>
      <c r="AI2130" s="259"/>
      <c r="AO2130" s="74"/>
    </row>
    <row r="2131" s="72" customFormat="1" customHeight="1" spans="6:41">
      <c r="F2131" s="74"/>
      <c r="G2131" s="267" t="str">
        <f t="shared" si="39"/>
        <v/>
      </c>
      <c r="H2131" s="74"/>
      <c r="I2131" s="74"/>
      <c r="J2131" s="74"/>
      <c r="K2131" s="74"/>
      <c r="L2131" s="74"/>
      <c r="P2131" s="122"/>
      <c r="Q2131" s="74"/>
      <c r="R2131" s="74"/>
      <c r="S2131" s="74"/>
      <c r="T2131" s="74"/>
      <c r="AI2131" s="259"/>
      <c r="AO2131" s="74"/>
    </row>
    <row r="2132" s="72" customFormat="1" customHeight="1" spans="6:41">
      <c r="F2132" s="74"/>
      <c r="G2132" s="267" t="str">
        <f t="shared" si="39"/>
        <v/>
      </c>
      <c r="H2132" s="74"/>
      <c r="I2132" s="74"/>
      <c r="J2132" s="74"/>
      <c r="K2132" s="74"/>
      <c r="L2132" s="74"/>
      <c r="P2132" s="122"/>
      <c r="Q2132" s="74"/>
      <c r="R2132" s="74"/>
      <c r="S2132" s="74"/>
      <c r="T2132" s="74"/>
      <c r="AI2132" s="259"/>
      <c r="AO2132" s="74"/>
    </row>
    <row r="2133" s="72" customFormat="1" customHeight="1" spans="6:41">
      <c r="F2133" s="74"/>
      <c r="G2133" s="267" t="str">
        <f t="shared" si="39"/>
        <v/>
      </c>
      <c r="H2133" s="74"/>
      <c r="I2133" s="74"/>
      <c r="J2133" s="74"/>
      <c r="K2133" s="74"/>
      <c r="L2133" s="74"/>
      <c r="P2133" s="122"/>
      <c r="Q2133" s="74"/>
      <c r="R2133" s="74"/>
      <c r="S2133" s="74"/>
      <c r="T2133" s="74"/>
      <c r="AI2133" s="259"/>
      <c r="AO2133" s="74"/>
    </row>
    <row r="2134" s="72" customFormat="1" customHeight="1" spans="6:41">
      <c r="F2134" s="74"/>
      <c r="G2134" s="267" t="str">
        <f t="shared" si="39"/>
        <v/>
      </c>
      <c r="H2134" s="74"/>
      <c r="I2134" s="74"/>
      <c r="J2134" s="74"/>
      <c r="K2134" s="74"/>
      <c r="L2134" s="74"/>
      <c r="P2134" s="122"/>
      <c r="Q2134" s="74"/>
      <c r="R2134" s="74"/>
      <c r="S2134" s="74"/>
      <c r="T2134" s="74"/>
      <c r="AI2134" s="259"/>
      <c r="AO2134" s="74"/>
    </row>
    <row r="2135" s="72" customFormat="1" customHeight="1" spans="6:41">
      <c r="F2135" s="74"/>
      <c r="G2135" s="267" t="str">
        <f t="shared" si="39"/>
        <v/>
      </c>
      <c r="H2135" s="74"/>
      <c r="I2135" s="74"/>
      <c r="J2135" s="74"/>
      <c r="K2135" s="74"/>
      <c r="L2135" s="74"/>
      <c r="P2135" s="122"/>
      <c r="Q2135" s="74"/>
      <c r="R2135" s="74"/>
      <c r="S2135" s="74"/>
      <c r="T2135" s="74"/>
      <c r="AI2135" s="259"/>
      <c r="AO2135" s="74"/>
    </row>
    <row r="2136" s="72" customFormat="1" customHeight="1" spans="6:41">
      <c r="F2136" s="74"/>
      <c r="G2136" s="267" t="str">
        <f t="shared" si="39"/>
        <v/>
      </c>
      <c r="H2136" s="74"/>
      <c r="I2136" s="74"/>
      <c r="J2136" s="74"/>
      <c r="K2136" s="74"/>
      <c r="L2136" s="74"/>
      <c r="P2136" s="122"/>
      <c r="Q2136" s="74"/>
      <c r="R2136" s="74"/>
      <c r="S2136" s="74"/>
      <c r="T2136" s="74"/>
      <c r="AI2136" s="259"/>
      <c r="AO2136" s="74"/>
    </row>
    <row r="2137" s="72" customFormat="1" customHeight="1" spans="6:41">
      <c r="F2137" s="74"/>
      <c r="G2137" s="267" t="str">
        <f t="shared" si="39"/>
        <v/>
      </c>
      <c r="H2137" s="74"/>
      <c r="I2137" s="74"/>
      <c r="J2137" s="74"/>
      <c r="K2137" s="74"/>
      <c r="L2137" s="74"/>
      <c r="P2137" s="122"/>
      <c r="Q2137" s="74"/>
      <c r="R2137" s="74"/>
      <c r="S2137" s="74"/>
      <c r="T2137" s="74"/>
      <c r="AI2137" s="259"/>
      <c r="AO2137" s="74"/>
    </row>
    <row r="2138" s="72" customFormat="1" customHeight="1" spans="6:41">
      <c r="F2138" s="74"/>
      <c r="G2138" s="267" t="str">
        <f t="shared" si="39"/>
        <v/>
      </c>
      <c r="H2138" s="74"/>
      <c r="I2138" s="74"/>
      <c r="J2138" s="74"/>
      <c r="K2138" s="74"/>
      <c r="L2138" s="74"/>
      <c r="P2138" s="122"/>
      <c r="Q2138" s="74"/>
      <c r="R2138" s="74"/>
      <c r="S2138" s="74"/>
      <c r="T2138" s="74"/>
      <c r="AI2138" s="259"/>
      <c r="AO2138" s="74"/>
    </row>
    <row r="2139" s="72" customFormat="1" customHeight="1" spans="6:41">
      <c r="F2139" s="74"/>
      <c r="G2139" s="267" t="str">
        <f t="shared" si="39"/>
        <v/>
      </c>
      <c r="H2139" s="74"/>
      <c r="I2139" s="74"/>
      <c r="J2139" s="74"/>
      <c r="K2139" s="74"/>
      <c r="L2139" s="74"/>
      <c r="P2139" s="122"/>
      <c r="Q2139" s="74"/>
      <c r="R2139" s="74"/>
      <c r="S2139" s="74"/>
      <c r="T2139" s="74"/>
      <c r="AI2139" s="259"/>
      <c r="AO2139" s="74"/>
    </row>
    <row r="2140" s="72" customFormat="1" customHeight="1" spans="6:41">
      <c r="F2140" s="74"/>
      <c r="G2140" s="267" t="str">
        <f t="shared" si="39"/>
        <v/>
      </c>
      <c r="H2140" s="74"/>
      <c r="I2140" s="74"/>
      <c r="J2140" s="74"/>
      <c r="K2140" s="74"/>
      <c r="L2140" s="74"/>
      <c r="P2140" s="122"/>
      <c r="Q2140" s="74"/>
      <c r="R2140" s="74"/>
      <c r="S2140" s="74"/>
      <c r="T2140" s="74"/>
      <c r="AI2140" s="259"/>
      <c r="AO2140" s="74"/>
    </row>
    <row r="2141" s="72" customFormat="1" customHeight="1" spans="6:41">
      <c r="F2141" s="74"/>
      <c r="G2141" s="267" t="str">
        <f t="shared" si="39"/>
        <v/>
      </c>
      <c r="H2141" s="74"/>
      <c r="I2141" s="74"/>
      <c r="J2141" s="74"/>
      <c r="K2141" s="74"/>
      <c r="L2141" s="74"/>
      <c r="P2141" s="122"/>
      <c r="Q2141" s="74"/>
      <c r="R2141" s="74"/>
      <c r="S2141" s="74"/>
      <c r="T2141" s="74"/>
      <c r="AI2141" s="259"/>
      <c r="AO2141" s="74"/>
    </row>
    <row r="2142" s="72" customFormat="1" customHeight="1" spans="6:41">
      <c r="F2142" s="74"/>
      <c r="G2142" s="267" t="str">
        <f t="shared" si="39"/>
        <v/>
      </c>
      <c r="H2142" s="74"/>
      <c r="I2142" s="74"/>
      <c r="J2142" s="74"/>
      <c r="K2142" s="74"/>
      <c r="L2142" s="74"/>
      <c r="P2142" s="122"/>
      <c r="Q2142" s="74"/>
      <c r="R2142" s="74"/>
      <c r="S2142" s="74"/>
      <c r="T2142" s="74"/>
      <c r="AI2142" s="259"/>
      <c r="AO2142" s="74"/>
    </row>
    <row r="2143" s="72" customFormat="1" customHeight="1" spans="6:41">
      <c r="F2143" s="74"/>
      <c r="G2143" s="267" t="str">
        <f t="shared" si="39"/>
        <v/>
      </c>
      <c r="H2143" s="74"/>
      <c r="I2143" s="74"/>
      <c r="J2143" s="74"/>
      <c r="K2143" s="74"/>
      <c r="L2143" s="74"/>
      <c r="P2143" s="122"/>
      <c r="Q2143" s="74"/>
      <c r="R2143" s="74"/>
      <c r="S2143" s="74"/>
      <c r="T2143" s="74"/>
      <c r="AI2143" s="259"/>
      <c r="AO2143" s="74"/>
    </row>
    <row r="2144" s="72" customFormat="1" customHeight="1" spans="6:41">
      <c r="F2144" s="74"/>
      <c r="G2144" s="267" t="str">
        <f t="shared" si="39"/>
        <v/>
      </c>
      <c r="H2144" s="74"/>
      <c r="I2144" s="74"/>
      <c r="J2144" s="74"/>
      <c r="K2144" s="74"/>
      <c r="L2144" s="74"/>
      <c r="P2144" s="122"/>
      <c r="Q2144" s="74"/>
      <c r="R2144" s="74"/>
      <c r="S2144" s="74"/>
      <c r="T2144" s="74"/>
      <c r="AI2144" s="259"/>
      <c r="AO2144" s="74"/>
    </row>
    <row r="2145" s="72" customFormat="1" customHeight="1" spans="6:41">
      <c r="F2145" s="74"/>
      <c r="G2145" s="267" t="str">
        <f t="shared" si="39"/>
        <v/>
      </c>
      <c r="H2145" s="74"/>
      <c r="I2145" s="74"/>
      <c r="J2145" s="74"/>
      <c r="K2145" s="74"/>
      <c r="L2145" s="74"/>
      <c r="P2145" s="122"/>
      <c r="Q2145" s="74"/>
      <c r="R2145" s="74"/>
      <c r="S2145" s="74"/>
      <c r="T2145" s="74"/>
      <c r="AI2145" s="259"/>
      <c r="AO2145" s="74"/>
    </row>
    <row r="2146" s="72" customFormat="1" customHeight="1" spans="6:41">
      <c r="F2146" s="74"/>
      <c r="G2146" s="267" t="str">
        <f t="shared" si="39"/>
        <v/>
      </c>
      <c r="H2146" s="74"/>
      <c r="I2146" s="74"/>
      <c r="J2146" s="74"/>
      <c r="K2146" s="74"/>
      <c r="L2146" s="74"/>
      <c r="P2146" s="122"/>
      <c r="Q2146" s="74"/>
      <c r="R2146" s="74"/>
      <c r="S2146" s="74"/>
      <c r="T2146" s="74"/>
      <c r="AI2146" s="259"/>
      <c r="AO2146" s="74"/>
    </row>
    <row r="2147" s="72" customFormat="1" customHeight="1" spans="6:41">
      <c r="F2147" s="74"/>
      <c r="G2147" s="267" t="str">
        <f t="shared" si="39"/>
        <v/>
      </c>
      <c r="H2147" s="74"/>
      <c r="I2147" s="74"/>
      <c r="J2147" s="74"/>
      <c r="K2147" s="74"/>
      <c r="L2147" s="74"/>
      <c r="P2147" s="122"/>
      <c r="Q2147" s="74"/>
      <c r="R2147" s="74"/>
      <c r="S2147" s="74"/>
      <c r="T2147" s="74"/>
      <c r="AI2147" s="259"/>
      <c r="AO2147" s="74"/>
    </row>
    <row r="2148" s="72" customFormat="1" customHeight="1" spans="6:41">
      <c r="F2148" s="74"/>
      <c r="G2148" s="267" t="str">
        <f t="shared" si="39"/>
        <v/>
      </c>
      <c r="H2148" s="74"/>
      <c r="I2148" s="74"/>
      <c r="J2148" s="74"/>
      <c r="K2148" s="74"/>
      <c r="L2148" s="74"/>
      <c r="P2148" s="122"/>
      <c r="Q2148" s="74"/>
      <c r="R2148" s="74"/>
      <c r="S2148" s="74"/>
      <c r="T2148" s="74"/>
      <c r="AI2148" s="259"/>
      <c r="AO2148" s="74"/>
    </row>
    <row r="2149" s="72" customFormat="1" customHeight="1" spans="6:41">
      <c r="F2149" s="74"/>
      <c r="G2149" s="267" t="str">
        <f t="shared" si="39"/>
        <v/>
      </c>
      <c r="H2149" s="74"/>
      <c r="I2149" s="74"/>
      <c r="J2149" s="74"/>
      <c r="K2149" s="74"/>
      <c r="L2149" s="74"/>
      <c r="P2149" s="122"/>
      <c r="Q2149" s="74"/>
      <c r="R2149" s="74"/>
      <c r="S2149" s="74"/>
      <c r="T2149" s="74"/>
      <c r="AI2149" s="259"/>
      <c r="AO2149" s="74"/>
    </row>
    <row r="2150" s="72" customFormat="1" customHeight="1" spans="6:41">
      <c r="F2150" s="74"/>
      <c r="G2150" s="267" t="str">
        <f t="shared" si="39"/>
        <v/>
      </c>
      <c r="H2150" s="74"/>
      <c r="I2150" s="74"/>
      <c r="J2150" s="74"/>
      <c r="K2150" s="74"/>
      <c r="L2150" s="74"/>
      <c r="P2150" s="122"/>
      <c r="Q2150" s="74"/>
      <c r="R2150" s="74"/>
      <c r="S2150" s="74"/>
      <c r="T2150" s="74"/>
      <c r="AI2150" s="259"/>
      <c r="AO2150" s="74"/>
    </row>
    <row r="2151" s="72" customFormat="1" customHeight="1" spans="6:41">
      <c r="F2151" s="74"/>
      <c r="G2151" s="267" t="str">
        <f t="shared" si="39"/>
        <v/>
      </c>
      <c r="H2151" s="74"/>
      <c r="I2151" s="74"/>
      <c r="J2151" s="74"/>
      <c r="K2151" s="74"/>
      <c r="L2151" s="74"/>
      <c r="P2151" s="122"/>
      <c r="Q2151" s="74"/>
      <c r="R2151" s="74"/>
      <c r="S2151" s="74"/>
      <c r="T2151" s="74"/>
      <c r="AI2151" s="259"/>
      <c r="AO2151" s="74"/>
    </row>
    <row r="2152" s="72" customFormat="1" customHeight="1" spans="6:41">
      <c r="F2152" s="74"/>
      <c r="G2152" s="267" t="str">
        <f t="shared" si="39"/>
        <v/>
      </c>
      <c r="H2152" s="74"/>
      <c r="I2152" s="74"/>
      <c r="J2152" s="74"/>
      <c r="K2152" s="74"/>
      <c r="L2152" s="74"/>
      <c r="P2152" s="122"/>
      <c r="Q2152" s="74"/>
      <c r="R2152" s="74"/>
      <c r="S2152" s="74"/>
      <c r="T2152" s="74"/>
      <c r="AI2152" s="259"/>
      <c r="AO2152" s="74"/>
    </row>
    <row r="2153" s="72" customFormat="1" customHeight="1" spans="6:41">
      <c r="F2153" s="74"/>
      <c r="G2153" s="267" t="str">
        <f t="shared" si="39"/>
        <v/>
      </c>
      <c r="H2153" s="74"/>
      <c r="I2153" s="74"/>
      <c r="J2153" s="74"/>
      <c r="K2153" s="74"/>
      <c r="L2153" s="74"/>
      <c r="P2153" s="122"/>
      <c r="Q2153" s="74"/>
      <c r="R2153" s="74"/>
      <c r="S2153" s="74"/>
      <c r="T2153" s="74"/>
      <c r="AI2153" s="259"/>
      <c r="AO2153" s="74"/>
    </row>
    <row r="2154" s="72" customFormat="1" customHeight="1" spans="6:41">
      <c r="F2154" s="74"/>
      <c r="G2154" s="267" t="str">
        <f t="shared" si="39"/>
        <v/>
      </c>
      <c r="H2154" s="74"/>
      <c r="I2154" s="74"/>
      <c r="J2154" s="74"/>
      <c r="K2154" s="74"/>
      <c r="L2154" s="74"/>
      <c r="P2154" s="122"/>
      <c r="Q2154" s="74"/>
      <c r="R2154" s="74"/>
      <c r="S2154" s="74"/>
      <c r="T2154" s="74"/>
      <c r="AI2154" s="259"/>
      <c r="AO2154" s="74"/>
    </row>
    <row r="2155" s="72" customFormat="1" customHeight="1" spans="6:41">
      <c r="F2155" s="74"/>
      <c r="G2155" s="267" t="str">
        <f t="shared" si="39"/>
        <v/>
      </c>
      <c r="H2155" s="74"/>
      <c r="I2155" s="74"/>
      <c r="J2155" s="74"/>
      <c r="K2155" s="74"/>
      <c r="L2155" s="74"/>
      <c r="P2155" s="122"/>
      <c r="Q2155" s="74"/>
      <c r="R2155" s="74"/>
      <c r="S2155" s="74"/>
      <c r="T2155" s="74"/>
      <c r="AI2155" s="259"/>
      <c r="AO2155" s="74"/>
    </row>
    <row r="2156" s="72" customFormat="1" customHeight="1" spans="6:41">
      <c r="F2156" s="74"/>
      <c r="G2156" s="267" t="str">
        <f t="shared" si="39"/>
        <v/>
      </c>
      <c r="H2156" s="74"/>
      <c r="I2156" s="74"/>
      <c r="J2156" s="74"/>
      <c r="K2156" s="74"/>
      <c r="L2156" s="74"/>
      <c r="P2156" s="122"/>
      <c r="Q2156" s="74"/>
      <c r="R2156" s="74"/>
      <c r="S2156" s="74"/>
      <c r="T2156" s="74"/>
      <c r="AI2156" s="259"/>
      <c r="AO2156" s="74"/>
    </row>
    <row r="2157" s="72" customFormat="1" customHeight="1" spans="6:41">
      <c r="F2157" s="74"/>
      <c r="G2157" s="267" t="str">
        <f t="shared" si="39"/>
        <v/>
      </c>
      <c r="H2157" s="74"/>
      <c r="I2157" s="74"/>
      <c r="J2157" s="74"/>
      <c r="K2157" s="74"/>
      <c r="L2157" s="74"/>
      <c r="P2157" s="122"/>
      <c r="Q2157" s="74"/>
      <c r="R2157" s="74"/>
      <c r="S2157" s="74"/>
      <c r="T2157" s="74"/>
      <c r="AI2157" s="259"/>
      <c r="AO2157" s="74"/>
    </row>
    <row r="2158" s="72" customFormat="1" customHeight="1" spans="6:41">
      <c r="F2158" s="74"/>
      <c r="G2158" s="267" t="str">
        <f t="shared" si="39"/>
        <v/>
      </c>
      <c r="H2158" s="74"/>
      <c r="I2158" s="74"/>
      <c r="J2158" s="74"/>
      <c r="K2158" s="74"/>
      <c r="L2158" s="74"/>
      <c r="P2158" s="122"/>
      <c r="Q2158" s="74"/>
      <c r="R2158" s="74"/>
      <c r="S2158" s="74"/>
      <c r="T2158" s="74"/>
      <c r="AI2158" s="259"/>
      <c r="AO2158" s="74"/>
    </row>
    <row r="2159" s="72" customFormat="1" customHeight="1" spans="6:41">
      <c r="F2159" s="74"/>
      <c r="G2159" s="267" t="str">
        <f t="shared" si="39"/>
        <v/>
      </c>
      <c r="H2159" s="74"/>
      <c r="I2159" s="74"/>
      <c r="J2159" s="74"/>
      <c r="K2159" s="74"/>
      <c r="L2159" s="74"/>
      <c r="P2159" s="122"/>
      <c r="Q2159" s="74"/>
      <c r="R2159" s="74"/>
      <c r="S2159" s="74"/>
      <c r="T2159" s="74"/>
      <c r="AI2159" s="259"/>
      <c r="AO2159" s="74"/>
    </row>
    <row r="2160" s="72" customFormat="1" customHeight="1" spans="6:41">
      <c r="F2160" s="74"/>
      <c r="G2160" s="267" t="str">
        <f t="shared" si="39"/>
        <v/>
      </c>
      <c r="H2160" s="74"/>
      <c r="I2160" s="74"/>
      <c r="J2160" s="74"/>
      <c r="K2160" s="74"/>
      <c r="L2160" s="74"/>
      <c r="P2160" s="122"/>
      <c r="Q2160" s="74"/>
      <c r="R2160" s="74"/>
      <c r="S2160" s="74"/>
      <c r="T2160" s="74"/>
      <c r="AI2160" s="259"/>
      <c r="AO2160" s="74"/>
    </row>
    <row r="2161" s="72" customFormat="1" customHeight="1" spans="6:41">
      <c r="F2161" s="74"/>
      <c r="G2161" s="267" t="str">
        <f t="shared" si="39"/>
        <v/>
      </c>
      <c r="H2161" s="74"/>
      <c r="I2161" s="74"/>
      <c r="J2161" s="74"/>
      <c r="K2161" s="74"/>
      <c r="L2161" s="74"/>
      <c r="P2161" s="122"/>
      <c r="Q2161" s="74"/>
      <c r="R2161" s="74"/>
      <c r="S2161" s="74"/>
      <c r="T2161" s="74"/>
      <c r="AI2161" s="259"/>
      <c r="AO2161" s="74"/>
    </row>
    <row r="2162" s="72" customFormat="1" customHeight="1" spans="6:41">
      <c r="F2162" s="74"/>
      <c r="G2162" s="267" t="str">
        <f t="shared" si="39"/>
        <v/>
      </c>
      <c r="H2162" s="74"/>
      <c r="I2162" s="74"/>
      <c r="J2162" s="74"/>
      <c r="K2162" s="74"/>
      <c r="L2162" s="74"/>
      <c r="P2162" s="122"/>
      <c r="Q2162" s="74"/>
      <c r="R2162" s="74"/>
      <c r="S2162" s="74"/>
      <c r="T2162" s="74"/>
      <c r="AI2162" s="259"/>
      <c r="AO2162" s="74"/>
    </row>
    <row r="2163" s="72" customFormat="1" customHeight="1" spans="6:41">
      <c r="F2163" s="74"/>
      <c r="G2163" s="267" t="str">
        <f t="shared" si="39"/>
        <v/>
      </c>
      <c r="H2163" s="74"/>
      <c r="I2163" s="74"/>
      <c r="J2163" s="74"/>
      <c r="K2163" s="74"/>
      <c r="L2163" s="74"/>
      <c r="P2163" s="122"/>
      <c r="Q2163" s="74"/>
      <c r="R2163" s="74"/>
      <c r="S2163" s="74"/>
      <c r="T2163" s="74"/>
      <c r="AI2163" s="259"/>
      <c r="AO2163" s="74"/>
    </row>
    <row r="2164" s="72" customFormat="1" customHeight="1" spans="6:41">
      <c r="F2164" s="74"/>
      <c r="G2164" s="267" t="str">
        <f t="shared" si="39"/>
        <v/>
      </c>
      <c r="H2164" s="74"/>
      <c r="I2164" s="74"/>
      <c r="J2164" s="74"/>
      <c r="K2164" s="74"/>
      <c r="L2164" s="74"/>
      <c r="P2164" s="122"/>
      <c r="Q2164" s="74"/>
      <c r="R2164" s="74"/>
      <c r="S2164" s="74"/>
      <c r="T2164" s="74"/>
      <c r="AI2164" s="259"/>
      <c r="AO2164" s="74"/>
    </row>
    <row r="2165" s="72" customFormat="1" customHeight="1" spans="6:41">
      <c r="F2165" s="74"/>
      <c r="G2165" s="267" t="str">
        <f t="shared" si="39"/>
        <v/>
      </c>
      <c r="H2165" s="74"/>
      <c r="I2165" s="74"/>
      <c r="J2165" s="74"/>
      <c r="K2165" s="74"/>
      <c r="L2165" s="74"/>
      <c r="P2165" s="122"/>
      <c r="Q2165" s="74"/>
      <c r="R2165" s="74"/>
      <c r="S2165" s="74"/>
      <c r="T2165" s="74"/>
      <c r="AI2165" s="259"/>
      <c r="AO2165" s="74"/>
    </row>
    <row r="2166" s="72" customFormat="1" customHeight="1" spans="6:41">
      <c r="F2166" s="74"/>
      <c r="G2166" s="267" t="str">
        <f t="shared" si="39"/>
        <v/>
      </c>
      <c r="H2166" s="74"/>
      <c r="I2166" s="74"/>
      <c r="J2166" s="74"/>
      <c r="K2166" s="74"/>
      <c r="L2166" s="74"/>
      <c r="P2166" s="122"/>
      <c r="Q2166" s="74"/>
      <c r="R2166" s="74"/>
      <c r="S2166" s="74"/>
      <c r="T2166" s="74"/>
      <c r="AI2166" s="259"/>
      <c r="AO2166" s="74"/>
    </row>
    <row r="2167" s="72" customFormat="1" customHeight="1" spans="6:41">
      <c r="F2167" s="74"/>
      <c r="G2167" s="267" t="str">
        <f t="shared" si="39"/>
        <v/>
      </c>
      <c r="H2167" s="74"/>
      <c r="I2167" s="74"/>
      <c r="J2167" s="74"/>
      <c r="K2167" s="74"/>
      <c r="L2167" s="74"/>
      <c r="P2167" s="122"/>
      <c r="Q2167" s="74"/>
      <c r="R2167" s="74"/>
      <c r="S2167" s="74"/>
      <c r="T2167" s="74"/>
      <c r="AI2167" s="259"/>
      <c r="AO2167" s="74"/>
    </row>
    <row r="2168" s="72" customFormat="1" customHeight="1" spans="6:41">
      <c r="F2168" s="74"/>
      <c r="G2168" s="267" t="str">
        <f t="shared" si="39"/>
        <v/>
      </c>
      <c r="H2168" s="74"/>
      <c r="I2168" s="74"/>
      <c r="J2168" s="74"/>
      <c r="K2168" s="74"/>
      <c r="L2168" s="74"/>
      <c r="P2168" s="122"/>
      <c r="Q2168" s="74"/>
      <c r="R2168" s="74"/>
      <c r="S2168" s="74"/>
      <c r="T2168" s="74"/>
      <c r="AI2168" s="259"/>
      <c r="AO2168" s="74"/>
    </row>
    <row r="2169" s="72" customFormat="1" customHeight="1" spans="6:41">
      <c r="F2169" s="74"/>
      <c r="G2169" s="267" t="str">
        <f t="shared" si="39"/>
        <v/>
      </c>
      <c r="H2169" s="74"/>
      <c r="I2169" s="74"/>
      <c r="J2169" s="74"/>
      <c r="K2169" s="74"/>
      <c r="L2169" s="74"/>
      <c r="P2169" s="122"/>
      <c r="Q2169" s="74"/>
      <c r="R2169" s="74"/>
      <c r="S2169" s="74"/>
      <c r="T2169" s="74"/>
      <c r="AI2169" s="259"/>
      <c r="AO2169" s="74"/>
    </row>
    <row r="2170" s="72" customFormat="1" customHeight="1" spans="6:41">
      <c r="F2170" s="74"/>
      <c r="G2170" s="267" t="str">
        <f t="shared" si="39"/>
        <v/>
      </c>
      <c r="H2170" s="74"/>
      <c r="I2170" s="74"/>
      <c r="J2170" s="74"/>
      <c r="K2170" s="74"/>
      <c r="L2170" s="74"/>
      <c r="P2170" s="122"/>
      <c r="Q2170" s="74"/>
      <c r="R2170" s="74"/>
      <c r="S2170" s="74"/>
      <c r="T2170" s="74"/>
      <c r="AI2170" s="259"/>
      <c r="AO2170" s="74"/>
    </row>
    <row r="2171" s="72" customFormat="1" customHeight="1" spans="6:41">
      <c r="F2171" s="74"/>
      <c r="G2171" s="267" t="str">
        <f t="shared" si="39"/>
        <v/>
      </c>
      <c r="H2171" s="74"/>
      <c r="I2171" s="74"/>
      <c r="J2171" s="74"/>
      <c r="K2171" s="74"/>
      <c r="L2171" s="74"/>
      <c r="P2171" s="122"/>
      <c r="Q2171" s="74"/>
      <c r="R2171" s="74"/>
      <c r="S2171" s="74"/>
      <c r="T2171" s="74"/>
      <c r="AI2171" s="259"/>
      <c r="AO2171" s="74"/>
    </row>
    <row r="2172" s="72" customFormat="1" customHeight="1" spans="6:41">
      <c r="F2172" s="74"/>
      <c r="G2172" s="267" t="str">
        <f t="shared" si="39"/>
        <v/>
      </c>
      <c r="H2172" s="74"/>
      <c r="I2172" s="74"/>
      <c r="J2172" s="74"/>
      <c r="K2172" s="74"/>
      <c r="L2172" s="74"/>
      <c r="P2172" s="122"/>
      <c r="Q2172" s="74"/>
      <c r="R2172" s="74"/>
      <c r="S2172" s="74"/>
      <c r="T2172" s="74"/>
      <c r="AI2172" s="259"/>
      <c r="AO2172" s="74"/>
    </row>
    <row r="2173" s="72" customFormat="1" customHeight="1" spans="6:41">
      <c r="F2173" s="74"/>
      <c r="G2173" s="267" t="str">
        <f t="shared" si="39"/>
        <v/>
      </c>
      <c r="H2173" s="74"/>
      <c r="I2173" s="74"/>
      <c r="J2173" s="74"/>
      <c r="K2173" s="74"/>
      <c r="L2173" s="74"/>
      <c r="P2173" s="122"/>
      <c r="Q2173" s="74"/>
      <c r="R2173" s="74"/>
      <c r="S2173" s="74"/>
      <c r="T2173" s="74"/>
      <c r="AI2173" s="259"/>
      <c r="AO2173" s="74"/>
    </row>
    <row r="2174" s="72" customFormat="1" customHeight="1" spans="6:41">
      <c r="F2174" s="74"/>
      <c r="G2174" s="267" t="str">
        <f t="shared" si="39"/>
        <v/>
      </c>
      <c r="H2174" s="74"/>
      <c r="I2174" s="74"/>
      <c r="J2174" s="74"/>
      <c r="K2174" s="74"/>
      <c r="L2174" s="74"/>
      <c r="P2174" s="122"/>
      <c r="Q2174" s="74"/>
      <c r="R2174" s="74"/>
      <c r="S2174" s="74"/>
      <c r="T2174" s="74"/>
      <c r="AI2174" s="259"/>
      <c r="AO2174" s="74"/>
    </row>
    <row r="2175" s="72" customFormat="1" customHeight="1" spans="6:41">
      <c r="F2175" s="74"/>
      <c r="G2175" s="267" t="str">
        <f t="shared" si="39"/>
        <v/>
      </c>
      <c r="H2175" s="74"/>
      <c r="I2175" s="74"/>
      <c r="J2175" s="74"/>
      <c r="K2175" s="74"/>
      <c r="L2175" s="74"/>
      <c r="P2175" s="122"/>
      <c r="Q2175" s="74"/>
      <c r="R2175" s="74"/>
      <c r="S2175" s="74"/>
      <c r="T2175" s="74"/>
      <c r="AI2175" s="259"/>
      <c r="AO2175" s="74"/>
    </row>
    <row r="2176" s="72" customFormat="1" customHeight="1" spans="6:41">
      <c r="F2176" s="74"/>
      <c r="G2176" s="267" t="str">
        <f t="shared" si="39"/>
        <v/>
      </c>
      <c r="H2176" s="74"/>
      <c r="I2176" s="74"/>
      <c r="J2176" s="74"/>
      <c r="K2176" s="74"/>
      <c r="L2176" s="74"/>
      <c r="P2176" s="122"/>
      <c r="Q2176" s="74"/>
      <c r="R2176" s="74"/>
      <c r="S2176" s="74"/>
      <c r="T2176" s="74"/>
      <c r="AI2176" s="259"/>
      <c r="AO2176" s="74"/>
    </row>
    <row r="2177" s="72" customFormat="1" customHeight="1" spans="6:41">
      <c r="F2177" s="74"/>
      <c r="G2177" s="267" t="str">
        <f t="shared" si="39"/>
        <v/>
      </c>
      <c r="H2177" s="74"/>
      <c r="I2177" s="74"/>
      <c r="J2177" s="74"/>
      <c r="K2177" s="74"/>
      <c r="L2177" s="74"/>
      <c r="P2177" s="122"/>
      <c r="Q2177" s="74"/>
      <c r="R2177" s="74"/>
      <c r="S2177" s="74"/>
      <c r="T2177" s="74"/>
      <c r="AI2177" s="259"/>
      <c r="AO2177" s="74"/>
    </row>
    <row r="2178" s="72" customFormat="1" customHeight="1" spans="6:41">
      <c r="F2178" s="74"/>
      <c r="G2178" s="267" t="str">
        <f t="shared" ref="G2178:G2241" si="40">IF(H2178="","",IF(H2178=I2178,H2178,_xlfn.CONCAT(H2178,"-",I2178)))</f>
        <v/>
      </c>
      <c r="H2178" s="74"/>
      <c r="I2178" s="74"/>
      <c r="J2178" s="74"/>
      <c r="K2178" s="74"/>
      <c r="L2178" s="74"/>
      <c r="P2178" s="122"/>
      <c r="Q2178" s="74"/>
      <c r="R2178" s="74"/>
      <c r="S2178" s="74"/>
      <c r="T2178" s="74"/>
      <c r="AI2178" s="259"/>
      <c r="AO2178" s="74"/>
    </row>
    <row r="2179" s="72" customFormat="1" customHeight="1" spans="6:41">
      <c r="F2179" s="74"/>
      <c r="G2179" s="267" t="str">
        <f t="shared" si="40"/>
        <v/>
      </c>
      <c r="H2179" s="74"/>
      <c r="I2179" s="74"/>
      <c r="J2179" s="74"/>
      <c r="K2179" s="74"/>
      <c r="L2179" s="74"/>
      <c r="P2179" s="122"/>
      <c r="Q2179" s="74"/>
      <c r="R2179" s="74"/>
      <c r="S2179" s="74"/>
      <c r="T2179" s="74"/>
      <c r="AI2179" s="259"/>
      <c r="AO2179" s="74"/>
    </row>
    <row r="2180" s="72" customFormat="1" customHeight="1" spans="6:41">
      <c r="F2180" s="74"/>
      <c r="G2180" s="267" t="str">
        <f t="shared" si="40"/>
        <v/>
      </c>
      <c r="H2180" s="74"/>
      <c r="I2180" s="74"/>
      <c r="J2180" s="74"/>
      <c r="K2180" s="74"/>
      <c r="L2180" s="74"/>
      <c r="P2180" s="122"/>
      <c r="Q2180" s="74"/>
      <c r="R2180" s="74"/>
      <c r="S2180" s="74"/>
      <c r="T2180" s="74"/>
      <c r="AI2180" s="259"/>
      <c r="AO2180" s="74"/>
    </row>
    <row r="2181" s="72" customFormat="1" customHeight="1" spans="6:41">
      <c r="F2181" s="74"/>
      <c r="G2181" s="267" t="str">
        <f t="shared" si="40"/>
        <v/>
      </c>
      <c r="H2181" s="74"/>
      <c r="I2181" s="74"/>
      <c r="J2181" s="74"/>
      <c r="K2181" s="74"/>
      <c r="L2181" s="74"/>
      <c r="P2181" s="122"/>
      <c r="Q2181" s="74"/>
      <c r="R2181" s="74"/>
      <c r="S2181" s="74"/>
      <c r="T2181" s="74"/>
      <c r="AI2181" s="259"/>
      <c r="AO2181" s="74"/>
    </row>
    <row r="2182" s="72" customFormat="1" customHeight="1" spans="6:41">
      <c r="F2182" s="74"/>
      <c r="G2182" s="267" t="str">
        <f t="shared" si="40"/>
        <v/>
      </c>
      <c r="H2182" s="74"/>
      <c r="I2182" s="74"/>
      <c r="J2182" s="74"/>
      <c r="K2182" s="74"/>
      <c r="L2182" s="74"/>
      <c r="P2182" s="122"/>
      <c r="Q2182" s="74"/>
      <c r="R2182" s="74"/>
      <c r="S2182" s="74"/>
      <c r="T2182" s="74"/>
      <c r="AI2182" s="259"/>
      <c r="AO2182" s="74"/>
    </row>
    <row r="2183" s="72" customFormat="1" customHeight="1" spans="6:41">
      <c r="F2183" s="74"/>
      <c r="G2183" s="267" t="str">
        <f t="shared" si="40"/>
        <v/>
      </c>
      <c r="H2183" s="74"/>
      <c r="I2183" s="74"/>
      <c r="J2183" s="74"/>
      <c r="K2183" s="74"/>
      <c r="L2183" s="74"/>
      <c r="P2183" s="122"/>
      <c r="Q2183" s="74"/>
      <c r="R2183" s="74"/>
      <c r="S2183" s="74"/>
      <c r="T2183" s="74"/>
      <c r="AI2183" s="259"/>
      <c r="AO2183" s="74"/>
    </row>
    <row r="2184" s="72" customFormat="1" customHeight="1" spans="6:41">
      <c r="F2184" s="74"/>
      <c r="G2184" s="267" t="str">
        <f t="shared" si="40"/>
        <v/>
      </c>
      <c r="H2184" s="74"/>
      <c r="I2184" s="74"/>
      <c r="J2184" s="74"/>
      <c r="K2184" s="74"/>
      <c r="L2184" s="74"/>
      <c r="P2184" s="122"/>
      <c r="Q2184" s="74"/>
      <c r="R2184" s="74"/>
      <c r="S2184" s="74"/>
      <c r="T2184" s="74"/>
      <c r="AI2184" s="259"/>
      <c r="AO2184" s="74"/>
    </row>
    <row r="2185" s="72" customFormat="1" customHeight="1" spans="6:41">
      <c r="F2185" s="74"/>
      <c r="G2185" s="267" t="str">
        <f t="shared" si="40"/>
        <v/>
      </c>
      <c r="H2185" s="74"/>
      <c r="I2185" s="74"/>
      <c r="J2185" s="74"/>
      <c r="K2185" s="74"/>
      <c r="L2185" s="74"/>
      <c r="P2185" s="122"/>
      <c r="Q2185" s="74"/>
      <c r="R2185" s="74"/>
      <c r="S2185" s="74"/>
      <c r="T2185" s="74"/>
      <c r="AI2185" s="259"/>
      <c r="AO2185" s="74"/>
    </row>
    <row r="2186" s="72" customFormat="1" customHeight="1" spans="6:41">
      <c r="F2186" s="74"/>
      <c r="G2186" s="267" t="str">
        <f t="shared" si="40"/>
        <v/>
      </c>
      <c r="H2186" s="74"/>
      <c r="I2186" s="74"/>
      <c r="J2186" s="74"/>
      <c r="K2186" s="74"/>
      <c r="L2186" s="74"/>
      <c r="P2186" s="122"/>
      <c r="Q2186" s="74"/>
      <c r="R2186" s="74"/>
      <c r="S2186" s="74"/>
      <c r="T2186" s="74"/>
      <c r="AI2186" s="259"/>
      <c r="AO2186" s="74"/>
    </row>
    <row r="2187" s="72" customFormat="1" customHeight="1" spans="6:41">
      <c r="F2187" s="74"/>
      <c r="G2187" s="267" t="str">
        <f t="shared" si="40"/>
        <v/>
      </c>
      <c r="H2187" s="74"/>
      <c r="I2187" s="74"/>
      <c r="J2187" s="74"/>
      <c r="K2187" s="74"/>
      <c r="L2187" s="74"/>
      <c r="P2187" s="122"/>
      <c r="Q2187" s="74"/>
      <c r="R2187" s="74"/>
      <c r="S2187" s="74"/>
      <c r="T2187" s="74"/>
      <c r="AI2187" s="259"/>
      <c r="AO2187" s="74"/>
    </row>
    <row r="2188" s="72" customFormat="1" customHeight="1" spans="6:41">
      <c r="F2188" s="74"/>
      <c r="G2188" s="267" t="str">
        <f t="shared" si="40"/>
        <v/>
      </c>
      <c r="H2188" s="74"/>
      <c r="I2188" s="74"/>
      <c r="J2188" s="74"/>
      <c r="K2188" s="74"/>
      <c r="L2188" s="74"/>
      <c r="P2188" s="122"/>
      <c r="Q2188" s="74"/>
      <c r="R2188" s="74"/>
      <c r="S2188" s="74"/>
      <c r="T2188" s="74"/>
      <c r="AI2188" s="259"/>
      <c r="AO2188" s="74"/>
    </row>
    <row r="2189" s="72" customFormat="1" customHeight="1" spans="6:41">
      <c r="F2189" s="74"/>
      <c r="G2189" s="267" t="str">
        <f t="shared" si="40"/>
        <v/>
      </c>
      <c r="H2189" s="74"/>
      <c r="I2189" s="74"/>
      <c r="J2189" s="74"/>
      <c r="K2189" s="74"/>
      <c r="L2189" s="74"/>
      <c r="P2189" s="122"/>
      <c r="Q2189" s="74"/>
      <c r="R2189" s="74"/>
      <c r="S2189" s="74"/>
      <c r="T2189" s="74"/>
      <c r="AI2189" s="259"/>
      <c r="AO2189" s="74"/>
    </row>
    <row r="2190" s="72" customFormat="1" customHeight="1" spans="6:41">
      <c r="F2190" s="74"/>
      <c r="G2190" s="267" t="str">
        <f t="shared" si="40"/>
        <v/>
      </c>
      <c r="H2190" s="74"/>
      <c r="I2190" s="74"/>
      <c r="J2190" s="74"/>
      <c r="K2190" s="74"/>
      <c r="L2190" s="74"/>
      <c r="P2190" s="122"/>
      <c r="Q2190" s="74"/>
      <c r="R2190" s="74"/>
      <c r="S2190" s="74"/>
      <c r="T2190" s="74"/>
      <c r="AI2190" s="259"/>
      <c r="AO2190" s="74"/>
    </row>
    <row r="2191" s="72" customFormat="1" customHeight="1" spans="6:41">
      <c r="F2191" s="74"/>
      <c r="G2191" s="267" t="str">
        <f t="shared" si="40"/>
        <v/>
      </c>
      <c r="H2191" s="74"/>
      <c r="I2191" s="74"/>
      <c r="J2191" s="74"/>
      <c r="K2191" s="74"/>
      <c r="L2191" s="74"/>
      <c r="P2191" s="122"/>
      <c r="Q2191" s="74"/>
      <c r="R2191" s="74"/>
      <c r="S2191" s="74"/>
      <c r="T2191" s="74"/>
      <c r="AI2191" s="259"/>
      <c r="AO2191" s="74"/>
    </row>
    <row r="2192" s="72" customFormat="1" customHeight="1" spans="6:41">
      <c r="F2192" s="74"/>
      <c r="G2192" s="267" t="str">
        <f t="shared" si="40"/>
        <v/>
      </c>
      <c r="H2192" s="74"/>
      <c r="I2192" s="74"/>
      <c r="J2192" s="74"/>
      <c r="K2192" s="74"/>
      <c r="L2192" s="74"/>
      <c r="P2192" s="122"/>
      <c r="Q2192" s="74"/>
      <c r="R2192" s="74"/>
      <c r="S2192" s="74"/>
      <c r="T2192" s="74"/>
      <c r="AI2192" s="259"/>
      <c r="AO2192" s="74"/>
    </row>
    <row r="2193" s="72" customFormat="1" customHeight="1" spans="6:41">
      <c r="F2193" s="74"/>
      <c r="G2193" s="267" t="str">
        <f t="shared" si="40"/>
        <v/>
      </c>
      <c r="H2193" s="74"/>
      <c r="I2193" s="74"/>
      <c r="J2193" s="74"/>
      <c r="K2193" s="74"/>
      <c r="L2193" s="74"/>
      <c r="P2193" s="122"/>
      <c r="Q2193" s="74"/>
      <c r="R2193" s="74"/>
      <c r="S2193" s="74"/>
      <c r="T2193" s="74"/>
      <c r="AI2193" s="259"/>
      <c r="AO2193" s="74"/>
    </row>
    <row r="2194" s="72" customFormat="1" customHeight="1" spans="6:41">
      <c r="F2194" s="74"/>
      <c r="G2194" s="267" t="str">
        <f t="shared" si="40"/>
        <v/>
      </c>
      <c r="H2194" s="74"/>
      <c r="I2194" s="74"/>
      <c r="J2194" s="74"/>
      <c r="K2194" s="74"/>
      <c r="L2194" s="74"/>
      <c r="P2194" s="122"/>
      <c r="Q2194" s="74"/>
      <c r="R2194" s="74"/>
      <c r="S2194" s="74"/>
      <c r="T2194" s="74"/>
      <c r="AI2194" s="259"/>
      <c r="AO2194" s="74"/>
    </row>
    <row r="2195" s="72" customFormat="1" customHeight="1" spans="6:41">
      <c r="F2195" s="74"/>
      <c r="G2195" s="267" t="str">
        <f t="shared" si="40"/>
        <v/>
      </c>
      <c r="H2195" s="74"/>
      <c r="I2195" s="74"/>
      <c r="J2195" s="74"/>
      <c r="K2195" s="74"/>
      <c r="L2195" s="74"/>
      <c r="P2195" s="122"/>
      <c r="Q2195" s="74"/>
      <c r="R2195" s="74"/>
      <c r="S2195" s="74"/>
      <c r="T2195" s="74"/>
      <c r="AI2195" s="259"/>
      <c r="AO2195" s="74"/>
    </row>
    <row r="2196" s="72" customFormat="1" customHeight="1" spans="6:41">
      <c r="F2196" s="74"/>
      <c r="G2196" s="267" t="str">
        <f t="shared" si="40"/>
        <v/>
      </c>
      <c r="H2196" s="74"/>
      <c r="I2196" s="74"/>
      <c r="J2196" s="74"/>
      <c r="K2196" s="74"/>
      <c r="L2196" s="74"/>
      <c r="P2196" s="122"/>
      <c r="Q2196" s="74"/>
      <c r="R2196" s="74"/>
      <c r="S2196" s="74"/>
      <c r="T2196" s="74"/>
      <c r="AI2196" s="259"/>
      <c r="AO2196" s="74"/>
    </row>
    <row r="2197" s="72" customFormat="1" customHeight="1" spans="6:41">
      <c r="F2197" s="74"/>
      <c r="G2197" s="267" t="str">
        <f t="shared" si="40"/>
        <v/>
      </c>
      <c r="H2197" s="74"/>
      <c r="I2197" s="74"/>
      <c r="J2197" s="74"/>
      <c r="K2197" s="74"/>
      <c r="L2197" s="74"/>
      <c r="P2197" s="122"/>
      <c r="Q2197" s="74"/>
      <c r="R2197" s="74"/>
      <c r="S2197" s="74"/>
      <c r="T2197" s="74"/>
      <c r="AI2197" s="259"/>
      <c r="AO2197" s="74"/>
    </row>
    <row r="2198" s="72" customFormat="1" customHeight="1" spans="6:41">
      <c r="F2198" s="74"/>
      <c r="G2198" s="267" t="str">
        <f t="shared" si="40"/>
        <v/>
      </c>
      <c r="H2198" s="74"/>
      <c r="I2198" s="74"/>
      <c r="J2198" s="74"/>
      <c r="K2198" s="74"/>
      <c r="L2198" s="74"/>
      <c r="P2198" s="122"/>
      <c r="Q2198" s="74"/>
      <c r="R2198" s="74"/>
      <c r="S2198" s="74"/>
      <c r="T2198" s="74"/>
      <c r="AI2198" s="259"/>
      <c r="AO2198" s="74"/>
    </row>
    <row r="2199" s="72" customFormat="1" customHeight="1" spans="6:41">
      <c r="F2199" s="74"/>
      <c r="G2199" s="267" t="str">
        <f t="shared" si="40"/>
        <v/>
      </c>
      <c r="H2199" s="74"/>
      <c r="I2199" s="74"/>
      <c r="J2199" s="74"/>
      <c r="K2199" s="74"/>
      <c r="L2199" s="74"/>
      <c r="P2199" s="122"/>
      <c r="Q2199" s="74"/>
      <c r="R2199" s="74"/>
      <c r="S2199" s="74"/>
      <c r="T2199" s="74"/>
      <c r="AI2199" s="259"/>
      <c r="AO2199" s="74"/>
    </row>
    <row r="2200" s="72" customFormat="1" customHeight="1" spans="6:41">
      <c r="F2200" s="74"/>
      <c r="G2200" s="267" t="str">
        <f t="shared" si="40"/>
        <v/>
      </c>
      <c r="H2200" s="74"/>
      <c r="I2200" s="74"/>
      <c r="J2200" s="74"/>
      <c r="K2200" s="74"/>
      <c r="L2200" s="74"/>
      <c r="P2200" s="122"/>
      <c r="Q2200" s="74"/>
      <c r="R2200" s="74"/>
      <c r="S2200" s="74"/>
      <c r="T2200" s="74"/>
      <c r="AI2200" s="259"/>
      <c r="AO2200" s="74"/>
    </row>
    <row r="2201" s="72" customFormat="1" customHeight="1" spans="6:41">
      <c r="F2201" s="74"/>
      <c r="G2201" s="267" t="str">
        <f t="shared" si="40"/>
        <v/>
      </c>
      <c r="H2201" s="74"/>
      <c r="I2201" s="74"/>
      <c r="J2201" s="74"/>
      <c r="K2201" s="74"/>
      <c r="L2201" s="74"/>
      <c r="P2201" s="122"/>
      <c r="Q2201" s="74"/>
      <c r="R2201" s="74"/>
      <c r="S2201" s="74"/>
      <c r="T2201" s="74"/>
      <c r="AI2201" s="259"/>
      <c r="AO2201" s="74"/>
    </row>
    <row r="2202" s="72" customFormat="1" customHeight="1" spans="6:41">
      <c r="F2202" s="74"/>
      <c r="G2202" s="267" t="str">
        <f t="shared" si="40"/>
        <v/>
      </c>
      <c r="H2202" s="74"/>
      <c r="I2202" s="74"/>
      <c r="J2202" s="74"/>
      <c r="K2202" s="74"/>
      <c r="L2202" s="74"/>
      <c r="P2202" s="122"/>
      <c r="Q2202" s="74"/>
      <c r="R2202" s="74"/>
      <c r="S2202" s="74"/>
      <c r="T2202" s="74"/>
      <c r="AI2202" s="259"/>
      <c r="AO2202" s="74"/>
    </row>
    <row r="2203" s="72" customFormat="1" customHeight="1" spans="6:41">
      <c r="F2203" s="74"/>
      <c r="G2203" s="267" t="str">
        <f t="shared" si="40"/>
        <v/>
      </c>
      <c r="H2203" s="74"/>
      <c r="I2203" s="74"/>
      <c r="J2203" s="74"/>
      <c r="K2203" s="74"/>
      <c r="L2203" s="74"/>
      <c r="P2203" s="122"/>
      <c r="Q2203" s="74"/>
      <c r="R2203" s="74"/>
      <c r="S2203" s="74"/>
      <c r="T2203" s="74"/>
      <c r="AI2203" s="259"/>
      <c r="AO2203" s="74"/>
    </row>
    <row r="2204" s="72" customFormat="1" customHeight="1" spans="6:41">
      <c r="F2204" s="74"/>
      <c r="G2204" s="267" t="str">
        <f t="shared" si="40"/>
        <v/>
      </c>
      <c r="H2204" s="74"/>
      <c r="I2204" s="74"/>
      <c r="J2204" s="74"/>
      <c r="K2204" s="74"/>
      <c r="L2204" s="74"/>
      <c r="P2204" s="122"/>
      <c r="Q2204" s="74"/>
      <c r="R2204" s="74"/>
      <c r="S2204" s="74"/>
      <c r="T2204" s="74"/>
      <c r="AI2204" s="259"/>
      <c r="AO2204" s="74"/>
    </row>
    <row r="2205" s="72" customFormat="1" customHeight="1" spans="6:41">
      <c r="F2205" s="74"/>
      <c r="G2205" s="267" t="str">
        <f t="shared" si="40"/>
        <v/>
      </c>
      <c r="H2205" s="74"/>
      <c r="I2205" s="74"/>
      <c r="J2205" s="74"/>
      <c r="K2205" s="74"/>
      <c r="L2205" s="74"/>
      <c r="P2205" s="122"/>
      <c r="Q2205" s="74"/>
      <c r="R2205" s="74"/>
      <c r="S2205" s="74"/>
      <c r="T2205" s="74"/>
      <c r="AI2205" s="259"/>
      <c r="AO2205" s="74"/>
    </row>
    <row r="2206" s="72" customFormat="1" customHeight="1" spans="6:41">
      <c r="F2206" s="74"/>
      <c r="G2206" s="267" t="str">
        <f t="shared" si="40"/>
        <v/>
      </c>
      <c r="H2206" s="74"/>
      <c r="I2206" s="74"/>
      <c r="J2206" s="74"/>
      <c r="K2206" s="74"/>
      <c r="L2206" s="74"/>
      <c r="P2206" s="122"/>
      <c r="Q2206" s="74"/>
      <c r="R2206" s="74"/>
      <c r="S2206" s="74"/>
      <c r="T2206" s="74"/>
      <c r="AI2206" s="259"/>
      <c r="AO2206" s="74"/>
    </row>
    <row r="2207" s="72" customFormat="1" customHeight="1" spans="6:41">
      <c r="F2207" s="74"/>
      <c r="G2207" s="267" t="str">
        <f t="shared" si="40"/>
        <v/>
      </c>
      <c r="H2207" s="74"/>
      <c r="I2207" s="74"/>
      <c r="J2207" s="74"/>
      <c r="K2207" s="74"/>
      <c r="L2207" s="74"/>
      <c r="P2207" s="122"/>
      <c r="Q2207" s="74"/>
      <c r="R2207" s="74"/>
      <c r="S2207" s="74"/>
      <c r="T2207" s="74"/>
      <c r="AI2207" s="259"/>
      <c r="AO2207" s="74"/>
    </row>
    <row r="2208" s="72" customFormat="1" customHeight="1" spans="6:41">
      <c r="F2208" s="74"/>
      <c r="G2208" s="267" t="str">
        <f t="shared" si="40"/>
        <v/>
      </c>
      <c r="H2208" s="74"/>
      <c r="I2208" s="74"/>
      <c r="J2208" s="74"/>
      <c r="K2208" s="74"/>
      <c r="L2208" s="74"/>
      <c r="P2208" s="122"/>
      <c r="Q2208" s="74"/>
      <c r="R2208" s="74"/>
      <c r="S2208" s="74"/>
      <c r="T2208" s="74"/>
      <c r="AI2208" s="259"/>
      <c r="AO2208" s="74"/>
    </row>
    <row r="2209" s="72" customFormat="1" customHeight="1" spans="6:41">
      <c r="F2209" s="74"/>
      <c r="G2209" s="267" t="str">
        <f t="shared" si="40"/>
        <v/>
      </c>
      <c r="H2209" s="74"/>
      <c r="I2209" s="74"/>
      <c r="J2209" s="74"/>
      <c r="K2209" s="74"/>
      <c r="L2209" s="74"/>
      <c r="P2209" s="122"/>
      <c r="Q2209" s="74"/>
      <c r="R2209" s="74"/>
      <c r="S2209" s="74"/>
      <c r="T2209" s="74"/>
      <c r="AI2209" s="259"/>
      <c r="AO2209" s="74"/>
    </row>
    <row r="2210" s="72" customFormat="1" customHeight="1" spans="6:41">
      <c r="F2210" s="74"/>
      <c r="G2210" s="267" t="str">
        <f t="shared" si="40"/>
        <v/>
      </c>
      <c r="H2210" s="74"/>
      <c r="I2210" s="74"/>
      <c r="J2210" s="74"/>
      <c r="K2210" s="74"/>
      <c r="L2210" s="74"/>
      <c r="P2210" s="122"/>
      <c r="Q2210" s="74"/>
      <c r="R2210" s="74"/>
      <c r="S2210" s="74"/>
      <c r="T2210" s="74"/>
      <c r="AI2210" s="259"/>
      <c r="AO2210" s="74"/>
    </row>
    <row r="2211" s="72" customFormat="1" customHeight="1" spans="6:41">
      <c r="F2211" s="74"/>
      <c r="G2211" s="267" t="str">
        <f t="shared" si="40"/>
        <v/>
      </c>
      <c r="H2211" s="74"/>
      <c r="I2211" s="74"/>
      <c r="J2211" s="74"/>
      <c r="K2211" s="74"/>
      <c r="L2211" s="74"/>
      <c r="P2211" s="122"/>
      <c r="Q2211" s="74"/>
      <c r="R2211" s="74"/>
      <c r="S2211" s="74"/>
      <c r="T2211" s="74"/>
      <c r="AI2211" s="259"/>
      <c r="AO2211" s="74"/>
    </row>
    <row r="2212" s="72" customFormat="1" customHeight="1" spans="6:41">
      <c r="F2212" s="74"/>
      <c r="G2212" s="267" t="str">
        <f t="shared" si="40"/>
        <v/>
      </c>
      <c r="H2212" s="74"/>
      <c r="I2212" s="74"/>
      <c r="J2212" s="74"/>
      <c r="K2212" s="74"/>
      <c r="L2212" s="74"/>
      <c r="P2212" s="122"/>
      <c r="Q2212" s="74"/>
      <c r="R2212" s="74"/>
      <c r="S2212" s="74"/>
      <c r="T2212" s="74"/>
      <c r="AI2212" s="259"/>
      <c r="AO2212" s="74"/>
    </row>
    <row r="2213" s="72" customFormat="1" customHeight="1" spans="6:41">
      <c r="F2213" s="74"/>
      <c r="G2213" s="267" t="str">
        <f t="shared" si="40"/>
        <v/>
      </c>
      <c r="H2213" s="74"/>
      <c r="I2213" s="74"/>
      <c r="J2213" s="74"/>
      <c r="K2213" s="74"/>
      <c r="L2213" s="74"/>
      <c r="P2213" s="122"/>
      <c r="Q2213" s="74"/>
      <c r="R2213" s="74"/>
      <c r="S2213" s="74"/>
      <c r="T2213" s="74"/>
      <c r="AI2213" s="259"/>
      <c r="AO2213" s="74"/>
    </row>
    <row r="2214" s="72" customFormat="1" customHeight="1" spans="6:41">
      <c r="F2214" s="74"/>
      <c r="G2214" s="267" t="str">
        <f t="shared" si="40"/>
        <v/>
      </c>
      <c r="H2214" s="74"/>
      <c r="I2214" s="74"/>
      <c r="J2214" s="74"/>
      <c r="K2214" s="74"/>
      <c r="L2214" s="74"/>
      <c r="P2214" s="122"/>
      <c r="Q2214" s="74"/>
      <c r="R2214" s="74"/>
      <c r="S2214" s="74"/>
      <c r="T2214" s="74"/>
      <c r="AI2214" s="259"/>
      <c r="AO2214" s="74"/>
    </row>
    <row r="2215" s="72" customFormat="1" customHeight="1" spans="6:41">
      <c r="F2215" s="74"/>
      <c r="G2215" s="267" t="str">
        <f t="shared" si="40"/>
        <v/>
      </c>
      <c r="H2215" s="74"/>
      <c r="I2215" s="74"/>
      <c r="J2215" s="74"/>
      <c r="K2215" s="74"/>
      <c r="L2215" s="74"/>
      <c r="P2215" s="122"/>
      <c r="Q2215" s="74"/>
      <c r="R2215" s="74"/>
      <c r="S2215" s="74"/>
      <c r="T2215" s="74"/>
      <c r="AI2215" s="259"/>
      <c r="AO2215" s="74"/>
    </row>
    <row r="2216" s="72" customFormat="1" customHeight="1" spans="6:41">
      <c r="F2216" s="74"/>
      <c r="G2216" s="267" t="str">
        <f t="shared" si="40"/>
        <v/>
      </c>
      <c r="H2216" s="74"/>
      <c r="I2216" s="74"/>
      <c r="J2216" s="74"/>
      <c r="K2216" s="74"/>
      <c r="L2216" s="74"/>
      <c r="P2216" s="122"/>
      <c r="Q2216" s="74"/>
      <c r="R2216" s="74"/>
      <c r="S2216" s="74"/>
      <c r="T2216" s="74"/>
      <c r="AI2216" s="259"/>
      <c r="AO2216" s="74"/>
    </row>
    <row r="2217" s="72" customFormat="1" customHeight="1" spans="6:41">
      <c r="F2217" s="74"/>
      <c r="G2217" s="267" t="str">
        <f t="shared" si="40"/>
        <v/>
      </c>
      <c r="H2217" s="74"/>
      <c r="I2217" s="74"/>
      <c r="J2217" s="74"/>
      <c r="K2217" s="74"/>
      <c r="L2217" s="74"/>
      <c r="P2217" s="122"/>
      <c r="Q2217" s="74"/>
      <c r="R2217" s="74"/>
      <c r="S2217" s="74"/>
      <c r="T2217" s="74"/>
      <c r="AI2217" s="259"/>
      <c r="AO2217" s="74"/>
    </row>
    <row r="2218" s="72" customFormat="1" customHeight="1" spans="6:41">
      <c r="F2218" s="74"/>
      <c r="G2218" s="267" t="str">
        <f t="shared" si="40"/>
        <v/>
      </c>
      <c r="H2218" s="74"/>
      <c r="I2218" s="74"/>
      <c r="J2218" s="74"/>
      <c r="K2218" s="74"/>
      <c r="L2218" s="74"/>
      <c r="P2218" s="122"/>
      <c r="Q2218" s="74"/>
      <c r="R2218" s="74"/>
      <c r="S2218" s="74"/>
      <c r="T2218" s="74"/>
      <c r="AI2218" s="259"/>
      <c r="AO2218" s="74"/>
    </row>
    <row r="2219" s="72" customFormat="1" customHeight="1" spans="6:41">
      <c r="F2219" s="74"/>
      <c r="G2219" s="267" t="str">
        <f t="shared" si="40"/>
        <v/>
      </c>
      <c r="H2219" s="74"/>
      <c r="I2219" s="74"/>
      <c r="J2219" s="74"/>
      <c r="K2219" s="74"/>
      <c r="L2219" s="74"/>
      <c r="P2219" s="122"/>
      <c r="Q2219" s="74"/>
      <c r="R2219" s="74"/>
      <c r="S2219" s="74"/>
      <c r="T2219" s="74"/>
      <c r="AI2219" s="259"/>
      <c r="AO2219" s="74"/>
    </row>
    <row r="2220" s="72" customFormat="1" customHeight="1" spans="6:41">
      <c r="F2220" s="74"/>
      <c r="G2220" s="267" t="str">
        <f t="shared" si="40"/>
        <v/>
      </c>
      <c r="H2220" s="74"/>
      <c r="I2220" s="74"/>
      <c r="J2220" s="74"/>
      <c r="K2220" s="74"/>
      <c r="L2220" s="74"/>
      <c r="P2220" s="122"/>
      <c r="Q2220" s="74"/>
      <c r="R2220" s="74"/>
      <c r="S2220" s="74"/>
      <c r="T2220" s="74"/>
      <c r="AI2220" s="259"/>
      <c r="AO2220" s="74"/>
    </row>
    <row r="2221" s="72" customFormat="1" customHeight="1" spans="6:41">
      <c r="F2221" s="74"/>
      <c r="G2221" s="267" t="str">
        <f t="shared" si="40"/>
        <v/>
      </c>
      <c r="H2221" s="74"/>
      <c r="I2221" s="74"/>
      <c r="J2221" s="74"/>
      <c r="K2221" s="74"/>
      <c r="L2221" s="74"/>
      <c r="P2221" s="122"/>
      <c r="Q2221" s="74"/>
      <c r="R2221" s="74"/>
      <c r="S2221" s="74"/>
      <c r="T2221" s="74"/>
      <c r="AI2221" s="259"/>
      <c r="AO2221" s="74"/>
    </row>
    <row r="2222" s="72" customFormat="1" customHeight="1" spans="6:41">
      <c r="F2222" s="74"/>
      <c r="G2222" s="267" t="str">
        <f t="shared" si="40"/>
        <v/>
      </c>
      <c r="H2222" s="74"/>
      <c r="I2222" s="74"/>
      <c r="J2222" s="74"/>
      <c r="K2222" s="74"/>
      <c r="L2222" s="74"/>
      <c r="P2222" s="122"/>
      <c r="Q2222" s="74"/>
      <c r="R2222" s="74"/>
      <c r="S2222" s="74"/>
      <c r="T2222" s="74"/>
      <c r="AI2222" s="259"/>
      <c r="AO2222" s="74"/>
    </row>
    <row r="2223" s="72" customFormat="1" customHeight="1" spans="6:41">
      <c r="F2223" s="74"/>
      <c r="G2223" s="267" t="str">
        <f t="shared" si="40"/>
        <v/>
      </c>
      <c r="H2223" s="74"/>
      <c r="I2223" s="74"/>
      <c r="J2223" s="74"/>
      <c r="K2223" s="74"/>
      <c r="L2223" s="74"/>
      <c r="P2223" s="122"/>
      <c r="Q2223" s="74"/>
      <c r="R2223" s="74"/>
      <c r="S2223" s="74"/>
      <c r="T2223" s="74"/>
      <c r="AI2223" s="259"/>
      <c r="AO2223" s="74"/>
    </row>
    <row r="2224" s="72" customFormat="1" customHeight="1" spans="6:41">
      <c r="F2224" s="74"/>
      <c r="G2224" s="267" t="str">
        <f t="shared" si="40"/>
        <v/>
      </c>
      <c r="H2224" s="74"/>
      <c r="I2224" s="74"/>
      <c r="J2224" s="74"/>
      <c r="K2224" s="74"/>
      <c r="L2224" s="74"/>
      <c r="P2224" s="122"/>
      <c r="Q2224" s="74"/>
      <c r="R2224" s="74"/>
      <c r="S2224" s="74"/>
      <c r="T2224" s="74"/>
      <c r="AI2224" s="259"/>
      <c r="AO2224" s="74"/>
    </row>
    <row r="2225" s="72" customFormat="1" customHeight="1" spans="6:41">
      <c r="F2225" s="74"/>
      <c r="G2225" s="267" t="str">
        <f t="shared" si="40"/>
        <v/>
      </c>
      <c r="H2225" s="74"/>
      <c r="I2225" s="74"/>
      <c r="J2225" s="74"/>
      <c r="K2225" s="74"/>
      <c r="L2225" s="74"/>
      <c r="P2225" s="122"/>
      <c r="Q2225" s="74"/>
      <c r="R2225" s="74"/>
      <c r="S2225" s="74"/>
      <c r="T2225" s="74"/>
      <c r="AI2225" s="259"/>
      <c r="AO2225" s="74"/>
    </row>
    <row r="2226" s="72" customFormat="1" customHeight="1" spans="6:41">
      <c r="F2226" s="74"/>
      <c r="G2226" s="267" t="str">
        <f t="shared" si="40"/>
        <v/>
      </c>
      <c r="H2226" s="74"/>
      <c r="I2226" s="74"/>
      <c r="J2226" s="74"/>
      <c r="K2226" s="74"/>
      <c r="L2226" s="74"/>
      <c r="P2226" s="122"/>
      <c r="Q2226" s="74"/>
      <c r="R2226" s="74"/>
      <c r="S2226" s="74"/>
      <c r="T2226" s="74"/>
      <c r="AI2226" s="259"/>
      <c r="AO2226" s="74"/>
    </row>
    <row r="2227" s="72" customFormat="1" customHeight="1" spans="6:41">
      <c r="F2227" s="74"/>
      <c r="G2227" s="267" t="str">
        <f t="shared" si="40"/>
        <v/>
      </c>
      <c r="H2227" s="74"/>
      <c r="I2227" s="74"/>
      <c r="J2227" s="74"/>
      <c r="K2227" s="74"/>
      <c r="L2227" s="74"/>
      <c r="P2227" s="122"/>
      <c r="Q2227" s="74"/>
      <c r="R2227" s="74"/>
      <c r="S2227" s="74"/>
      <c r="T2227" s="74"/>
      <c r="AI2227" s="259"/>
      <c r="AO2227" s="74"/>
    </row>
    <row r="2228" s="72" customFormat="1" customHeight="1" spans="6:41">
      <c r="F2228" s="74"/>
      <c r="G2228" s="267" t="str">
        <f t="shared" si="40"/>
        <v/>
      </c>
      <c r="H2228" s="74"/>
      <c r="I2228" s="74"/>
      <c r="J2228" s="74"/>
      <c r="K2228" s="74"/>
      <c r="L2228" s="74"/>
      <c r="P2228" s="122"/>
      <c r="Q2228" s="74"/>
      <c r="R2228" s="74"/>
      <c r="S2228" s="74"/>
      <c r="T2228" s="74"/>
      <c r="AI2228" s="259"/>
      <c r="AO2228" s="74"/>
    </row>
    <row r="2229" s="72" customFormat="1" customHeight="1" spans="6:41">
      <c r="F2229" s="74"/>
      <c r="G2229" s="267" t="str">
        <f t="shared" si="40"/>
        <v/>
      </c>
      <c r="H2229" s="74"/>
      <c r="I2229" s="74"/>
      <c r="J2229" s="74"/>
      <c r="K2229" s="74"/>
      <c r="L2229" s="74"/>
      <c r="P2229" s="122"/>
      <c r="Q2229" s="74"/>
      <c r="R2229" s="74"/>
      <c r="S2229" s="74"/>
      <c r="T2229" s="74"/>
      <c r="AI2229" s="259"/>
      <c r="AO2229" s="74"/>
    </row>
    <row r="2230" s="72" customFormat="1" customHeight="1" spans="6:41">
      <c r="F2230" s="74"/>
      <c r="G2230" s="267" t="str">
        <f t="shared" si="40"/>
        <v/>
      </c>
      <c r="H2230" s="74"/>
      <c r="I2230" s="74"/>
      <c r="J2230" s="74"/>
      <c r="K2230" s="74"/>
      <c r="L2230" s="74"/>
      <c r="P2230" s="122"/>
      <c r="Q2230" s="74"/>
      <c r="R2230" s="74"/>
      <c r="S2230" s="74"/>
      <c r="T2230" s="74"/>
      <c r="AI2230" s="259"/>
      <c r="AO2230" s="74"/>
    </row>
    <row r="2231" s="72" customFormat="1" customHeight="1" spans="6:41">
      <c r="F2231" s="74"/>
      <c r="G2231" s="267" t="str">
        <f t="shared" si="40"/>
        <v/>
      </c>
      <c r="H2231" s="74"/>
      <c r="I2231" s="74"/>
      <c r="J2231" s="74"/>
      <c r="K2231" s="74"/>
      <c r="L2231" s="74"/>
      <c r="P2231" s="122"/>
      <c r="Q2231" s="74"/>
      <c r="R2231" s="74"/>
      <c r="S2231" s="74"/>
      <c r="T2231" s="74"/>
      <c r="AI2231" s="259"/>
      <c r="AO2231" s="74"/>
    </row>
    <row r="2232" s="72" customFormat="1" customHeight="1" spans="6:41">
      <c r="F2232" s="74"/>
      <c r="G2232" s="267" t="str">
        <f t="shared" si="40"/>
        <v/>
      </c>
      <c r="H2232" s="74"/>
      <c r="I2232" s="74"/>
      <c r="J2232" s="74"/>
      <c r="K2232" s="74"/>
      <c r="L2232" s="74"/>
      <c r="P2232" s="122"/>
      <c r="Q2232" s="74"/>
      <c r="R2232" s="74"/>
      <c r="S2232" s="74"/>
      <c r="T2232" s="74"/>
      <c r="AI2232" s="259"/>
      <c r="AO2232" s="74"/>
    </row>
    <row r="2233" s="72" customFormat="1" customHeight="1" spans="6:41">
      <c r="F2233" s="74"/>
      <c r="G2233" s="267" t="str">
        <f t="shared" si="40"/>
        <v/>
      </c>
      <c r="H2233" s="74"/>
      <c r="I2233" s="74"/>
      <c r="J2233" s="74"/>
      <c r="K2233" s="74"/>
      <c r="L2233" s="74"/>
      <c r="P2233" s="122"/>
      <c r="Q2233" s="74"/>
      <c r="R2233" s="74"/>
      <c r="S2233" s="74"/>
      <c r="T2233" s="74"/>
      <c r="AI2233" s="259"/>
      <c r="AO2233" s="74"/>
    </row>
    <row r="2234" s="72" customFormat="1" customHeight="1" spans="6:41">
      <c r="F2234" s="74"/>
      <c r="G2234" s="267" t="str">
        <f t="shared" si="40"/>
        <v/>
      </c>
      <c r="H2234" s="74"/>
      <c r="I2234" s="74"/>
      <c r="J2234" s="74"/>
      <c r="K2234" s="74"/>
      <c r="L2234" s="74"/>
      <c r="P2234" s="122"/>
      <c r="Q2234" s="74"/>
      <c r="R2234" s="74"/>
      <c r="S2234" s="74"/>
      <c r="T2234" s="74"/>
      <c r="AI2234" s="259"/>
      <c r="AO2234" s="74"/>
    </row>
    <row r="2235" s="72" customFormat="1" customHeight="1" spans="6:41">
      <c r="F2235" s="74"/>
      <c r="G2235" s="267" t="str">
        <f t="shared" si="40"/>
        <v/>
      </c>
      <c r="H2235" s="74"/>
      <c r="I2235" s="74"/>
      <c r="J2235" s="74"/>
      <c r="K2235" s="74"/>
      <c r="L2235" s="74"/>
      <c r="P2235" s="122"/>
      <c r="Q2235" s="74"/>
      <c r="R2235" s="74"/>
      <c r="S2235" s="74"/>
      <c r="T2235" s="74"/>
      <c r="AI2235" s="259"/>
      <c r="AO2235" s="74"/>
    </row>
    <row r="2236" s="72" customFormat="1" customHeight="1" spans="6:41">
      <c r="F2236" s="74"/>
      <c r="G2236" s="267" t="str">
        <f t="shared" si="40"/>
        <v/>
      </c>
      <c r="H2236" s="74"/>
      <c r="I2236" s="74"/>
      <c r="J2236" s="74"/>
      <c r="K2236" s="74"/>
      <c r="L2236" s="74"/>
      <c r="P2236" s="122"/>
      <c r="Q2236" s="74"/>
      <c r="R2236" s="74"/>
      <c r="S2236" s="74"/>
      <c r="T2236" s="74"/>
      <c r="AI2236" s="259"/>
      <c r="AO2236" s="74"/>
    </row>
    <row r="2237" s="72" customFormat="1" customHeight="1" spans="6:41">
      <c r="F2237" s="74"/>
      <c r="G2237" s="267" t="str">
        <f t="shared" si="40"/>
        <v/>
      </c>
      <c r="H2237" s="74"/>
      <c r="I2237" s="74"/>
      <c r="J2237" s="74"/>
      <c r="K2237" s="74"/>
      <c r="L2237" s="74"/>
      <c r="P2237" s="122"/>
      <c r="Q2237" s="74"/>
      <c r="R2237" s="74"/>
      <c r="S2237" s="74"/>
      <c r="T2237" s="74"/>
      <c r="AI2237" s="259"/>
      <c r="AO2237" s="74"/>
    </row>
    <row r="2238" s="72" customFormat="1" customHeight="1" spans="6:41">
      <c r="F2238" s="74"/>
      <c r="G2238" s="267" t="str">
        <f t="shared" si="40"/>
        <v/>
      </c>
      <c r="H2238" s="74"/>
      <c r="I2238" s="74"/>
      <c r="J2238" s="74"/>
      <c r="K2238" s="74"/>
      <c r="L2238" s="74"/>
      <c r="P2238" s="122"/>
      <c r="Q2238" s="74"/>
      <c r="R2238" s="74"/>
      <c r="S2238" s="74"/>
      <c r="T2238" s="74"/>
      <c r="AI2238" s="259"/>
      <c r="AO2238" s="74"/>
    </row>
    <row r="2239" s="72" customFormat="1" customHeight="1" spans="6:41">
      <c r="F2239" s="74"/>
      <c r="G2239" s="267" t="str">
        <f t="shared" si="40"/>
        <v/>
      </c>
      <c r="H2239" s="74"/>
      <c r="I2239" s="74"/>
      <c r="J2239" s="74"/>
      <c r="K2239" s="74"/>
      <c r="L2239" s="74"/>
      <c r="P2239" s="122"/>
      <c r="Q2239" s="74"/>
      <c r="R2239" s="74"/>
      <c r="S2239" s="74"/>
      <c r="T2239" s="74"/>
      <c r="AI2239" s="259"/>
      <c r="AO2239" s="74"/>
    </row>
    <row r="2240" s="72" customFormat="1" customHeight="1" spans="6:41">
      <c r="F2240" s="74"/>
      <c r="G2240" s="267" t="str">
        <f t="shared" si="40"/>
        <v/>
      </c>
      <c r="H2240" s="74"/>
      <c r="I2240" s="74"/>
      <c r="J2240" s="74"/>
      <c r="K2240" s="74"/>
      <c r="L2240" s="74"/>
      <c r="P2240" s="122"/>
      <c r="Q2240" s="74"/>
      <c r="R2240" s="74"/>
      <c r="S2240" s="74"/>
      <c r="T2240" s="74"/>
      <c r="AI2240" s="259"/>
      <c r="AO2240" s="74"/>
    </row>
    <row r="2241" s="72" customFormat="1" customHeight="1" spans="6:41">
      <c r="F2241" s="74"/>
      <c r="G2241" s="267" t="str">
        <f t="shared" si="40"/>
        <v/>
      </c>
      <c r="H2241" s="74"/>
      <c r="I2241" s="74"/>
      <c r="J2241" s="74"/>
      <c r="K2241" s="74"/>
      <c r="L2241" s="74"/>
      <c r="P2241" s="122"/>
      <c r="Q2241" s="74"/>
      <c r="R2241" s="74"/>
      <c r="S2241" s="74"/>
      <c r="T2241" s="74"/>
      <c r="AI2241" s="259"/>
      <c r="AO2241" s="74"/>
    </row>
    <row r="2242" s="72" customFormat="1" customHeight="1" spans="6:41">
      <c r="F2242" s="74"/>
      <c r="G2242" s="267" t="str">
        <f t="shared" ref="G2242:G2305" si="41">IF(H2242="","",IF(H2242=I2242,H2242,_xlfn.CONCAT(H2242,"-",I2242)))</f>
        <v/>
      </c>
      <c r="H2242" s="74"/>
      <c r="I2242" s="74"/>
      <c r="J2242" s="74"/>
      <c r="K2242" s="74"/>
      <c r="L2242" s="74"/>
      <c r="P2242" s="122"/>
      <c r="Q2242" s="74"/>
      <c r="R2242" s="74"/>
      <c r="S2242" s="74"/>
      <c r="T2242" s="74"/>
      <c r="AI2242" s="259"/>
      <c r="AO2242" s="74"/>
    </row>
    <row r="2243" s="72" customFormat="1" customHeight="1" spans="6:41">
      <c r="F2243" s="74"/>
      <c r="G2243" s="267" t="str">
        <f t="shared" si="41"/>
        <v/>
      </c>
      <c r="H2243" s="74"/>
      <c r="I2243" s="74"/>
      <c r="J2243" s="74"/>
      <c r="K2243" s="74"/>
      <c r="L2243" s="74"/>
      <c r="P2243" s="122"/>
      <c r="Q2243" s="74"/>
      <c r="R2243" s="74"/>
      <c r="S2243" s="74"/>
      <c r="T2243" s="74"/>
      <c r="AI2243" s="259"/>
      <c r="AO2243" s="74"/>
    </row>
    <row r="2244" s="72" customFormat="1" customHeight="1" spans="6:41">
      <c r="F2244" s="74"/>
      <c r="G2244" s="267" t="str">
        <f t="shared" si="41"/>
        <v/>
      </c>
      <c r="H2244" s="74"/>
      <c r="I2244" s="74"/>
      <c r="J2244" s="74"/>
      <c r="K2244" s="74"/>
      <c r="L2244" s="74"/>
      <c r="P2244" s="122"/>
      <c r="Q2244" s="74"/>
      <c r="R2244" s="74"/>
      <c r="S2244" s="74"/>
      <c r="T2244" s="74"/>
      <c r="AI2244" s="259"/>
      <c r="AO2244" s="74"/>
    </row>
    <row r="2245" s="72" customFormat="1" customHeight="1" spans="6:41">
      <c r="F2245" s="74"/>
      <c r="G2245" s="267" t="str">
        <f t="shared" si="41"/>
        <v/>
      </c>
      <c r="H2245" s="74"/>
      <c r="I2245" s="74"/>
      <c r="J2245" s="74"/>
      <c r="K2245" s="74"/>
      <c r="L2245" s="74"/>
      <c r="P2245" s="122"/>
      <c r="Q2245" s="74"/>
      <c r="R2245" s="74"/>
      <c r="S2245" s="74"/>
      <c r="T2245" s="74"/>
      <c r="AI2245" s="259"/>
      <c r="AO2245" s="74"/>
    </row>
    <row r="2246" s="72" customFormat="1" customHeight="1" spans="6:41">
      <c r="F2246" s="74"/>
      <c r="G2246" s="267" t="str">
        <f t="shared" si="41"/>
        <v/>
      </c>
      <c r="H2246" s="74"/>
      <c r="I2246" s="74"/>
      <c r="J2246" s="74"/>
      <c r="K2246" s="74"/>
      <c r="L2246" s="74"/>
      <c r="P2246" s="122"/>
      <c r="Q2246" s="74"/>
      <c r="R2246" s="74"/>
      <c r="S2246" s="74"/>
      <c r="T2246" s="74"/>
      <c r="AI2246" s="259"/>
      <c r="AO2246" s="74"/>
    </row>
    <row r="2247" s="72" customFormat="1" customHeight="1" spans="6:41">
      <c r="F2247" s="74"/>
      <c r="G2247" s="267" t="str">
        <f t="shared" si="41"/>
        <v/>
      </c>
      <c r="H2247" s="74"/>
      <c r="I2247" s="74"/>
      <c r="J2247" s="74"/>
      <c r="K2247" s="74"/>
      <c r="L2247" s="74"/>
      <c r="P2247" s="122"/>
      <c r="Q2247" s="74"/>
      <c r="R2247" s="74"/>
      <c r="S2247" s="74"/>
      <c r="T2247" s="74"/>
      <c r="AI2247" s="259"/>
      <c r="AO2247" s="74"/>
    </row>
    <row r="2248" s="72" customFormat="1" customHeight="1" spans="6:41">
      <c r="F2248" s="74"/>
      <c r="G2248" s="267" t="str">
        <f t="shared" si="41"/>
        <v/>
      </c>
      <c r="H2248" s="74"/>
      <c r="I2248" s="74"/>
      <c r="J2248" s="74"/>
      <c r="K2248" s="74"/>
      <c r="L2248" s="74"/>
      <c r="P2248" s="122"/>
      <c r="Q2248" s="74"/>
      <c r="R2248" s="74"/>
      <c r="S2248" s="74"/>
      <c r="T2248" s="74"/>
      <c r="AI2248" s="259"/>
      <c r="AO2248" s="74"/>
    </row>
    <row r="2249" s="72" customFormat="1" customHeight="1" spans="6:41">
      <c r="F2249" s="74"/>
      <c r="G2249" s="267" t="str">
        <f t="shared" si="41"/>
        <v/>
      </c>
      <c r="H2249" s="74"/>
      <c r="I2249" s="74"/>
      <c r="J2249" s="74"/>
      <c r="K2249" s="74"/>
      <c r="L2249" s="74"/>
      <c r="P2249" s="122"/>
      <c r="Q2249" s="74"/>
      <c r="R2249" s="74"/>
      <c r="S2249" s="74"/>
      <c r="T2249" s="74"/>
      <c r="AI2249" s="259"/>
      <c r="AO2249" s="74"/>
    </row>
    <row r="2250" s="72" customFormat="1" customHeight="1" spans="6:41">
      <c r="F2250" s="74"/>
      <c r="G2250" s="267" t="str">
        <f t="shared" si="41"/>
        <v/>
      </c>
      <c r="H2250" s="74"/>
      <c r="I2250" s="74"/>
      <c r="J2250" s="74"/>
      <c r="K2250" s="74"/>
      <c r="L2250" s="74"/>
      <c r="P2250" s="122"/>
      <c r="Q2250" s="74"/>
      <c r="R2250" s="74"/>
      <c r="S2250" s="74"/>
      <c r="T2250" s="74"/>
      <c r="AI2250" s="259"/>
      <c r="AO2250" s="74"/>
    </row>
    <row r="2251" s="72" customFormat="1" customHeight="1" spans="6:41">
      <c r="F2251" s="74"/>
      <c r="G2251" s="267" t="str">
        <f t="shared" si="41"/>
        <v/>
      </c>
      <c r="H2251" s="74"/>
      <c r="I2251" s="74"/>
      <c r="J2251" s="74"/>
      <c r="K2251" s="74"/>
      <c r="L2251" s="74"/>
      <c r="P2251" s="122"/>
      <c r="Q2251" s="74"/>
      <c r="R2251" s="74"/>
      <c r="S2251" s="74"/>
      <c r="T2251" s="74"/>
      <c r="AI2251" s="259"/>
      <c r="AO2251" s="74"/>
    </row>
    <row r="2252" s="72" customFormat="1" customHeight="1" spans="6:41">
      <c r="F2252" s="74"/>
      <c r="G2252" s="267" t="str">
        <f t="shared" si="41"/>
        <v/>
      </c>
      <c r="H2252" s="74"/>
      <c r="I2252" s="74"/>
      <c r="J2252" s="74"/>
      <c r="K2252" s="74"/>
      <c r="L2252" s="74"/>
      <c r="P2252" s="122"/>
      <c r="Q2252" s="74"/>
      <c r="R2252" s="74"/>
      <c r="S2252" s="74"/>
      <c r="T2252" s="74"/>
      <c r="AI2252" s="259"/>
      <c r="AO2252" s="74"/>
    </row>
    <row r="2253" s="72" customFormat="1" customHeight="1" spans="6:41">
      <c r="F2253" s="74"/>
      <c r="G2253" s="267" t="str">
        <f t="shared" si="41"/>
        <v/>
      </c>
      <c r="H2253" s="74"/>
      <c r="I2253" s="74"/>
      <c r="J2253" s="74"/>
      <c r="K2253" s="74"/>
      <c r="L2253" s="74"/>
      <c r="P2253" s="122"/>
      <c r="Q2253" s="74"/>
      <c r="R2253" s="74"/>
      <c r="S2253" s="74"/>
      <c r="T2253" s="74"/>
      <c r="AI2253" s="259"/>
      <c r="AO2253" s="74"/>
    </row>
    <row r="2254" s="72" customFormat="1" customHeight="1" spans="6:41">
      <c r="F2254" s="74"/>
      <c r="G2254" s="267" t="str">
        <f t="shared" si="41"/>
        <v/>
      </c>
      <c r="H2254" s="74"/>
      <c r="I2254" s="74"/>
      <c r="J2254" s="74"/>
      <c r="K2254" s="74"/>
      <c r="L2254" s="74"/>
      <c r="P2254" s="122"/>
      <c r="Q2254" s="74"/>
      <c r="R2254" s="74"/>
      <c r="S2254" s="74"/>
      <c r="T2254" s="74"/>
      <c r="AI2254" s="259"/>
      <c r="AO2254" s="74"/>
    </row>
    <row r="2255" s="72" customFormat="1" customHeight="1" spans="6:41">
      <c r="F2255" s="74"/>
      <c r="G2255" s="267" t="str">
        <f t="shared" si="41"/>
        <v/>
      </c>
      <c r="H2255" s="74"/>
      <c r="I2255" s="74"/>
      <c r="J2255" s="74"/>
      <c r="K2255" s="74"/>
      <c r="L2255" s="74"/>
      <c r="P2255" s="122"/>
      <c r="Q2255" s="74"/>
      <c r="R2255" s="74"/>
      <c r="S2255" s="74"/>
      <c r="T2255" s="74"/>
      <c r="AI2255" s="259"/>
      <c r="AO2255" s="74"/>
    </row>
    <row r="2256" s="72" customFormat="1" customHeight="1" spans="6:41">
      <c r="F2256" s="74"/>
      <c r="G2256" s="267" t="str">
        <f t="shared" si="41"/>
        <v/>
      </c>
      <c r="H2256" s="74"/>
      <c r="I2256" s="74"/>
      <c r="J2256" s="74"/>
      <c r="K2256" s="74"/>
      <c r="L2256" s="74"/>
      <c r="P2256" s="122"/>
      <c r="Q2256" s="74"/>
      <c r="R2256" s="74"/>
      <c r="S2256" s="74"/>
      <c r="T2256" s="74"/>
      <c r="AI2256" s="259"/>
      <c r="AO2256" s="74"/>
    </row>
    <row r="2257" s="72" customFormat="1" customHeight="1" spans="6:41">
      <c r="F2257" s="74"/>
      <c r="G2257" s="267" t="str">
        <f t="shared" si="41"/>
        <v/>
      </c>
      <c r="H2257" s="74"/>
      <c r="I2257" s="74"/>
      <c r="J2257" s="74"/>
      <c r="K2257" s="74"/>
      <c r="L2257" s="74"/>
      <c r="P2257" s="122"/>
      <c r="Q2257" s="74"/>
      <c r="R2257" s="74"/>
      <c r="S2257" s="74"/>
      <c r="T2257" s="74"/>
      <c r="AI2257" s="259"/>
      <c r="AO2257" s="74"/>
    </row>
    <row r="2258" s="72" customFormat="1" customHeight="1" spans="6:41">
      <c r="F2258" s="74"/>
      <c r="G2258" s="267" t="str">
        <f t="shared" si="41"/>
        <v/>
      </c>
      <c r="H2258" s="74"/>
      <c r="I2258" s="74"/>
      <c r="J2258" s="74"/>
      <c r="K2258" s="74"/>
      <c r="L2258" s="74"/>
      <c r="P2258" s="122"/>
      <c r="Q2258" s="74"/>
      <c r="R2258" s="74"/>
      <c r="S2258" s="74"/>
      <c r="T2258" s="74"/>
      <c r="AI2258" s="259"/>
      <c r="AO2258" s="74"/>
    </row>
    <row r="2259" s="72" customFormat="1" customHeight="1" spans="6:41">
      <c r="F2259" s="74"/>
      <c r="G2259" s="267" t="str">
        <f t="shared" si="41"/>
        <v/>
      </c>
      <c r="H2259" s="74"/>
      <c r="I2259" s="74"/>
      <c r="J2259" s="74"/>
      <c r="K2259" s="74"/>
      <c r="L2259" s="74"/>
      <c r="P2259" s="122"/>
      <c r="Q2259" s="74"/>
      <c r="R2259" s="74"/>
      <c r="S2259" s="74"/>
      <c r="T2259" s="74"/>
      <c r="AI2259" s="259"/>
      <c r="AO2259" s="74"/>
    </row>
    <row r="2260" s="72" customFormat="1" customHeight="1" spans="6:41">
      <c r="F2260" s="74"/>
      <c r="G2260" s="267" t="str">
        <f t="shared" si="41"/>
        <v/>
      </c>
      <c r="H2260" s="74"/>
      <c r="I2260" s="74"/>
      <c r="J2260" s="74"/>
      <c r="K2260" s="74"/>
      <c r="L2260" s="74"/>
      <c r="P2260" s="122"/>
      <c r="Q2260" s="74"/>
      <c r="R2260" s="74"/>
      <c r="S2260" s="74"/>
      <c r="T2260" s="74"/>
      <c r="AI2260" s="259"/>
      <c r="AO2260" s="74"/>
    </row>
    <row r="2261" s="72" customFormat="1" customHeight="1" spans="6:41">
      <c r="F2261" s="74"/>
      <c r="G2261" s="267" t="str">
        <f t="shared" si="41"/>
        <v/>
      </c>
      <c r="H2261" s="74"/>
      <c r="I2261" s="74"/>
      <c r="J2261" s="74"/>
      <c r="K2261" s="74"/>
      <c r="L2261" s="74"/>
      <c r="P2261" s="122"/>
      <c r="Q2261" s="74"/>
      <c r="R2261" s="74"/>
      <c r="S2261" s="74"/>
      <c r="T2261" s="74"/>
      <c r="AI2261" s="259"/>
      <c r="AO2261" s="74"/>
    </row>
    <row r="2262" s="72" customFormat="1" customHeight="1" spans="6:41">
      <c r="F2262" s="74"/>
      <c r="G2262" s="267" t="str">
        <f t="shared" si="41"/>
        <v/>
      </c>
      <c r="H2262" s="74"/>
      <c r="I2262" s="74"/>
      <c r="J2262" s="74"/>
      <c r="K2262" s="74"/>
      <c r="L2262" s="74"/>
      <c r="P2262" s="122"/>
      <c r="Q2262" s="74"/>
      <c r="R2262" s="74"/>
      <c r="S2262" s="74"/>
      <c r="T2262" s="74"/>
      <c r="AI2262" s="259"/>
      <c r="AO2262" s="74"/>
    </row>
    <row r="2263" s="72" customFormat="1" customHeight="1" spans="6:41">
      <c r="F2263" s="74"/>
      <c r="G2263" s="267" t="str">
        <f t="shared" si="41"/>
        <v/>
      </c>
      <c r="H2263" s="74"/>
      <c r="I2263" s="74"/>
      <c r="J2263" s="74"/>
      <c r="K2263" s="74"/>
      <c r="L2263" s="74"/>
      <c r="P2263" s="122"/>
      <c r="Q2263" s="74"/>
      <c r="R2263" s="74"/>
      <c r="S2263" s="74"/>
      <c r="T2263" s="74"/>
      <c r="AI2263" s="259"/>
      <c r="AO2263" s="74"/>
    </row>
    <row r="2264" s="72" customFormat="1" customHeight="1" spans="6:41">
      <c r="F2264" s="74"/>
      <c r="G2264" s="267" t="str">
        <f t="shared" si="41"/>
        <v/>
      </c>
      <c r="H2264" s="74"/>
      <c r="I2264" s="74"/>
      <c r="J2264" s="74"/>
      <c r="K2264" s="74"/>
      <c r="L2264" s="74"/>
      <c r="P2264" s="122"/>
      <c r="Q2264" s="74"/>
      <c r="R2264" s="74"/>
      <c r="S2264" s="74"/>
      <c r="T2264" s="74"/>
      <c r="AI2264" s="259"/>
      <c r="AO2264" s="74"/>
    </row>
    <row r="2265" s="72" customFormat="1" customHeight="1" spans="6:41">
      <c r="F2265" s="74"/>
      <c r="G2265" s="267" t="str">
        <f t="shared" si="41"/>
        <v/>
      </c>
      <c r="H2265" s="74"/>
      <c r="I2265" s="74"/>
      <c r="J2265" s="74"/>
      <c r="K2265" s="74"/>
      <c r="L2265" s="74"/>
      <c r="P2265" s="122"/>
      <c r="Q2265" s="74"/>
      <c r="R2265" s="74"/>
      <c r="S2265" s="74"/>
      <c r="T2265" s="74"/>
      <c r="AI2265" s="259"/>
      <c r="AO2265" s="74"/>
    </row>
    <row r="2266" s="72" customFormat="1" customHeight="1" spans="6:41">
      <c r="F2266" s="74"/>
      <c r="G2266" s="267" t="str">
        <f t="shared" si="41"/>
        <v/>
      </c>
      <c r="H2266" s="74"/>
      <c r="I2266" s="74"/>
      <c r="J2266" s="74"/>
      <c r="K2266" s="74"/>
      <c r="L2266" s="74"/>
      <c r="P2266" s="122"/>
      <c r="Q2266" s="74"/>
      <c r="R2266" s="74"/>
      <c r="S2266" s="74"/>
      <c r="T2266" s="74"/>
      <c r="AI2266" s="259"/>
      <c r="AO2266" s="74"/>
    </row>
    <row r="2267" s="72" customFormat="1" customHeight="1" spans="6:41">
      <c r="F2267" s="74"/>
      <c r="G2267" s="267" t="str">
        <f t="shared" si="41"/>
        <v/>
      </c>
      <c r="H2267" s="74"/>
      <c r="I2267" s="74"/>
      <c r="J2267" s="74"/>
      <c r="K2267" s="74"/>
      <c r="L2267" s="74"/>
      <c r="P2267" s="122"/>
      <c r="Q2267" s="74"/>
      <c r="R2267" s="74"/>
      <c r="S2267" s="74"/>
      <c r="T2267" s="74"/>
      <c r="AI2267" s="259"/>
      <c r="AO2267" s="74"/>
    </row>
    <row r="2268" s="72" customFormat="1" customHeight="1" spans="6:41">
      <c r="F2268" s="74"/>
      <c r="G2268" s="267" t="str">
        <f t="shared" si="41"/>
        <v/>
      </c>
      <c r="H2268" s="74"/>
      <c r="I2268" s="74"/>
      <c r="J2268" s="74"/>
      <c r="K2268" s="74"/>
      <c r="L2268" s="74"/>
      <c r="P2268" s="122"/>
      <c r="Q2268" s="74"/>
      <c r="R2268" s="74"/>
      <c r="S2268" s="74"/>
      <c r="T2268" s="74"/>
      <c r="AI2268" s="259"/>
      <c r="AO2268" s="74"/>
    </row>
    <row r="2269" s="72" customFormat="1" customHeight="1" spans="6:41">
      <c r="F2269" s="74"/>
      <c r="G2269" s="267" t="str">
        <f t="shared" si="41"/>
        <v/>
      </c>
      <c r="H2269" s="74"/>
      <c r="I2269" s="74"/>
      <c r="J2269" s="74"/>
      <c r="K2269" s="74"/>
      <c r="L2269" s="74"/>
      <c r="P2269" s="122"/>
      <c r="Q2269" s="74"/>
      <c r="R2269" s="74"/>
      <c r="S2269" s="74"/>
      <c r="T2269" s="74"/>
      <c r="AI2269" s="259"/>
      <c r="AO2269" s="74"/>
    </row>
    <row r="2270" s="72" customFormat="1" customHeight="1" spans="6:41">
      <c r="F2270" s="74"/>
      <c r="G2270" s="267" t="str">
        <f t="shared" si="41"/>
        <v/>
      </c>
      <c r="H2270" s="74"/>
      <c r="I2270" s="74"/>
      <c r="J2270" s="74"/>
      <c r="K2270" s="74"/>
      <c r="L2270" s="74"/>
      <c r="P2270" s="122"/>
      <c r="Q2270" s="74"/>
      <c r="R2270" s="74"/>
      <c r="S2270" s="74"/>
      <c r="T2270" s="74"/>
      <c r="AI2270" s="259"/>
      <c r="AO2270" s="74"/>
    </row>
    <row r="2271" s="72" customFormat="1" customHeight="1" spans="6:41">
      <c r="F2271" s="74"/>
      <c r="G2271" s="267" t="str">
        <f t="shared" si="41"/>
        <v/>
      </c>
      <c r="H2271" s="74"/>
      <c r="I2271" s="74"/>
      <c r="J2271" s="74"/>
      <c r="K2271" s="74"/>
      <c r="L2271" s="74"/>
      <c r="P2271" s="122"/>
      <c r="Q2271" s="74"/>
      <c r="R2271" s="74"/>
      <c r="S2271" s="74"/>
      <c r="T2271" s="74"/>
      <c r="AI2271" s="259"/>
      <c r="AO2271" s="74"/>
    </row>
    <row r="2272" s="72" customFormat="1" customHeight="1" spans="6:41">
      <c r="F2272" s="74"/>
      <c r="G2272" s="267" t="str">
        <f t="shared" si="41"/>
        <v/>
      </c>
      <c r="H2272" s="74"/>
      <c r="I2272" s="74"/>
      <c r="J2272" s="74"/>
      <c r="K2272" s="74"/>
      <c r="L2272" s="74"/>
      <c r="P2272" s="122"/>
      <c r="Q2272" s="74"/>
      <c r="R2272" s="74"/>
      <c r="S2272" s="74"/>
      <c r="T2272" s="74"/>
      <c r="AI2272" s="259"/>
      <c r="AO2272" s="74"/>
    </row>
    <row r="2273" s="72" customFormat="1" customHeight="1" spans="6:41">
      <c r="F2273" s="74"/>
      <c r="G2273" s="267" t="str">
        <f t="shared" si="41"/>
        <v/>
      </c>
      <c r="H2273" s="74"/>
      <c r="I2273" s="74"/>
      <c r="J2273" s="74"/>
      <c r="K2273" s="74"/>
      <c r="L2273" s="74"/>
      <c r="P2273" s="122"/>
      <c r="Q2273" s="74"/>
      <c r="R2273" s="74"/>
      <c r="S2273" s="74"/>
      <c r="T2273" s="74"/>
      <c r="AI2273" s="259"/>
      <c r="AO2273" s="74"/>
    </row>
    <row r="2274" s="72" customFormat="1" customHeight="1" spans="6:41">
      <c r="F2274" s="74"/>
      <c r="G2274" s="267" t="str">
        <f t="shared" si="41"/>
        <v/>
      </c>
      <c r="H2274" s="74"/>
      <c r="I2274" s="74"/>
      <c r="J2274" s="74"/>
      <c r="K2274" s="74"/>
      <c r="L2274" s="74"/>
      <c r="P2274" s="122"/>
      <c r="Q2274" s="74"/>
      <c r="R2274" s="74"/>
      <c r="S2274" s="74"/>
      <c r="T2274" s="74"/>
      <c r="AI2274" s="259"/>
      <c r="AO2274" s="74"/>
    </row>
    <row r="2275" s="72" customFormat="1" customHeight="1" spans="6:41">
      <c r="F2275" s="74"/>
      <c r="G2275" s="267" t="str">
        <f t="shared" si="41"/>
        <v/>
      </c>
      <c r="H2275" s="74"/>
      <c r="I2275" s="74"/>
      <c r="J2275" s="74"/>
      <c r="K2275" s="74"/>
      <c r="L2275" s="74"/>
      <c r="P2275" s="122"/>
      <c r="Q2275" s="74"/>
      <c r="R2275" s="74"/>
      <c r="S2275" s="74"/>
      <c r="T2275" s="74"/>
      <c r="AI2275" s="259"/>
      <c r="AO2275" s="74"/>
    </row>
    <row r="2276" s="72" customFormat="1" customHeight="1" spans="6:41">
      <c r="F2276" s="74"/>
      <c r="G2276" s="267" t="str">
        <f t="shared" si="41"/>
        <v/>
      </c>
      <c r="H2276" s="74"/>
      <c r="I2276" s="74"/>
      <c r="J2276" s="74"/>
      <c r="K2276" s="74"/>
      <c r="L2276" s="74"/>
      <c r="P2276" s="122"/>
      <c r="Q2276" s="74"/>
      <c r="R2276" s="74"/>
      <c r="S2276" s="74"/>
      <c r="T2276" s="74"/>
      <c r="AI2276" s="259"/>
      <c r="AO2276" s="74"/>
    </row>
    <row r="2277" s="72" customFormat="1" customHeight="1" spans="6:41">
      <c r="F2277" s="74"/>
      <c r="G2277" s="267" t="str">
        <f t="shared" si="41"/>
        <v/>
      </c>
      <c r="H2277" s="74"/>
      <c r="I2277" s="74"/>
      <c r="J2277" s="74"/>
      <c r="K2277" s="74"/>
      <c r="L2277" s="74"/>
      <c r="P2277" s="122"/>
      <c r="Q2277" s="74"/>
      <c r="R2277" s="74"/>
      <c r="S2277" s="74"/>
      <c r="T2277" s="74"/>
      <c r="AI2277" s="259"/>
      <c r="AO2277" s="74"/>
    </row>
    <row r="2278" s="72" customFormat="1" customHeight="1" spans="6:41">
      <c r="F2278" s="74"/>
      <c r="G2278" s="267" t="str">
        <f t="shared" si="41"/>
        <v/>
      </c>
      <c r="H2278" s="74"/>
      <c r="I2278" s="74"/>
      <c r="J2278" s="74"/>
      <c r="K2278" s="74"/>
      <c r="L2278" s="74"/>
      <c r="P2278" s="122"/>
      <c r="Q2278" s="74"/>
      <c r="R2278" s="74"/>
      <c r="S2278" s="74"/>
      <c r="T2278" s="74"/>
      <c r="AI2278" s="259"/>
      <c r="AO2278" s="74"/>
    </row>
    <row r="2279" s="72" customFormat="1" customHeight="1" spans="6:41">
      <c r="F2279" s="74"/>
      <c r="G2279" s="267" t="str">
        <f t="shared" si="41"/>
        <v/>
      </c>
      <c r="H2279" s="74"/>
      <c r="I2279" s="74"/>
      <c r="J2279" s="74"/>
      <c r="K2279" s="74"/>
      <c r="L2279" s="74"/>
      <c r="P2279" s="122"/>
      <c r="Q2279" s="74"/>
      <c r="R2279" s="74"/>
      <c r="S2279" s="74"/>
      <c r="T2279" s="74"/>
      <c r="AI2279" s="259"/>
      <c r="AO2279" s="74"/>
    </row>
    <row r="2280" s="72" customFormat="1" customHeight="1" spans="6:41">
      <c r="F2280" s="74"/>
      <c r="G2280" s="267" t="str">
        <f t="shared" si="41"/>
        <v/>
      </c>
      <c r="H2280" s="74"/>
      <c r="I2280" s="74"/>
      <c r="J2280" s="74"/>
      <c r="K2280" s="74"/>
      <c r="L2280" s="74"/>
      <c r="P2280" s="122"/>
      <c r="Q2280" s="74"/>
      <c r="R2280" s="74"/>
      <c r="S2280" s="74"/>
      <c r="T2280" s="74"/>
      <c r="AI2280" s="259"/>
      <c r="AO2280" s="74"/>
    </row>
    <row r="2281" s="72" customFormat="1" customHeight="1" spans="6:41">
      <c r="F2281" s="74"/>
      <c r="G2281" s="267" t="str">
        <f t="shared" si="41"/>
        <v/>
      </c>
      <c r="H2281" s="74"/>
      <c r="I2281" s="74"/>
      <c r="J2281" s="74"/>
      <c r="K2281" s="74"/>
      <c r="L2281" s="74"/>
      <c r="P2281" s="122"/>
      <c r="Q2281" s="74"/>
      <c r="R2281" s="74"/>
      <c r="S2281" s="74"/>
      <c r="T2281" s="74"/>
      <c r="AI2281" s="259"/>
      <c r="AO2281" s="74"/>
    </row>
    <row r="2282" s="72" customFormat="1" customHeight="1" spans="6:41">
      <c r="F2282" s="74"/>
      <c r="G2282" s="267" t="str">
        <f t="shared" si="41"/>
        <v/>
      </c>
      <c r="H2282" s="74"/>
      <c r="I2282" s="74"/>
      <c r="J2282" s="74"/>
      <c r="K2282" s="74"/>
      <c r="L2282" s="74"/>
      <c r="P2282" s="122"/>
      <c r="Q2282" s="74"/>
      <c r="R2282" s="74"/>
      <c r="S2282" s="74"/>
      <c r="T2282" s="74"/>
      <c r="AI2282" s="259"/>
      <c r="AO2282" s="74"/>
    </row>
    <row r="2283" s="72" customFormat="1" customHeight="1" spans="6:41">
      <c r="F2283" s="74"/>
      <c r="G2283" s="267" t="str">
        <f t="shared" si="41"/>
        <v/>
      </c>
      <c r="H2283" s="74"/>
      <c r="I2283" s="74"/>
      <c r="J2283" s="74"/>
      <c r="K2283" s="74"/>
      <c r="L2283" s="74"/>
      <c r="P2283" s="122"/>
      <c r="Q2283" s="74"/>
      <c r="R2283" s="74"/>
      <c r="S2283" s="74"/>
      <c r="T2283" s="74"/>
      <c r="AI2283" s="259"/>
      <c r="AO2283" s="74"/>
    </row>
    <row r="2284" s="72" customFormat="1" customHeight="1" spans="6:41">
      <c r="F2284" s="74"/>
      <c r="G2284" s="267" t="str">
        <f t="shared" si="41"/>
        <v/>
      </c>
      <c r="H2284" s="74"/>
      <c r="I2284" s="74"/>
      <c r="J2284" s="74"/>
      <c r="K2284" s="74"/>
      <c r="L2284" s="74"/>
      <c r="P2284" s="122"/>
      <c r="Q2284" s="74"/>
      <c r="R2284" s="74"/>
      <c r="S2284" s="74"/>
      <c r="T2284" s="74"/>
      <c r="AI2284" s="259"/>
      <c r="AO2284" s="74"/>
    </row>
    <row r="2285" s="72" customFormat="1" customHeight="1" spans="6:41">
      <c r="F2285" s="74"/>
      <c r="G2285" s="267" t="str">
        <f t="shared" si="41"/>
        <v/>
      </c>
      <c r="H2285" s="74"/>
      <c r="I2285" s="74"/>
      <c r="J2285" s="74"/>
      <c r="K2285" s="74"/>
      <c r="L2285" s="74"/>
      <c r="P2285" s="122"/>
      <c r="Q2285" s="74"/>
      <c r="R2285" s="74"/>
      <c r="S2285" s="74"/>
      <c r="T2285" s="74"/>
      <c r="AI2285" s="259"/>
      <c r="AO2285" s="74"/>
    </row>
    <row r="2286" s="72" customFormat="1" customHeight="1" spans="6:41">
      <c r="F2286" s="74"/>
      <c r="G2286" s="267" t="str">
        <f t="shared" si="41"/>
        <v/>
      </c>
      <c r="H2286" s="74"/>
      <c r="I2286" s="74"/>
      <c r="J2286" s="74"/>
      <c r="K2286" s="74"/>
      <c r="L2286" s="74"/>
      <c r="P2286" s="122"/>
      <c r="Q2286" s="74"/>
      <c r="R2286" s="74"/>
      <c r="S2286" s="74"/>
      <c r="T2286" s="74"/>
      <c r="AI2286" s="259"/>
      <c r="AO2286" s="74"/>
    </row>
    <row r="2287" s="72" customFormat="1" customHeight="1" spans="6:41">
      <c r="F2287" s="74"/>
      <c r="G2287" s="267" t="str">
        <f t="shared" si="41"/>
        <v/>
      </c>
      <c r="H2287" s="74"/>
      <c r="I2287" s="74"/>
      <c r="J2287" s="74"/>
      <c r="K2287" s="74"/>
      <c r="L2287" s="74"/>
      <c r="P2287" s="122"/>
      <c r="Q2287" s="74"/>
      <c r="R2287" s="74"/>
      <c r="S2287" s="74"/>
      <c r="T2287" s="74"/>
      <c r="AI2287" s="259"/>
      <c r="AO2287" s="74"/>
    </row>
    <row r="2288" s="72" customFormat="1" customHeight="1" spans="6:41">
      <c r="F2288" s="74"/>
      <c r="G2288" s="267" t="str">
        <f t="shared" si="41"/>
        <v/>
      </c>
      <c r="H2288" s="74"/>
      <c r="I2288" s="74"/>
      <c r="J2288" s="74"/>
      <c r="K2288" s="74"/>
      <c r="L2288" s="74"/>
      <c r="P2288" s="122"/>
      <c r="Q2288" s="74"/>
      <c r="R2288" s="74"/>
      <c r="S2288" s="74"/>
      <c r="T2288" s="74"/>
      <c r="AI2288" s="259"/>
      <c r="AO2288" s="74"/>
    </row>
    <row r="2289" s="72" customFormat="1" customHeight="1" spans="6:41">
      <c r="F2289" s="74"/>
      <c r="G2289" s="267" t="str">
        <f t="shared" si="41"/>
        <v/>
      </c>
      <c r="H2289" s="74"/>
      <c r="I2289" s="74"/>
      <c r="J2289" s="74"/>
      <c r="K2289" s="74"/>
      <c r="L2289" s="74"/>
      <c r="P2289" s="122"/>
      <c r="Q2289" s="74"/>
      <c r="R2289" s="74"/>
      <c r="S2289" s="74"/>
      <c r="T2289" s="74"/>
      <c r="AI2289" s="259"/>
      <c r="AO2289" s="74"/>
    </row>
    <row r="2290" s="72" customFormat="1" customHeight="1" spans="6:41">
      <c r="F2290" s="74"/>
      <c r="G2290" s="267" t="str">
        <f t="shared" si="41"/>
        <v/>
      </c>
      <c r="H2290" s="74"/>
      <c r="I2290" s="74"/>
      <c r="J2290" s="74"/>
      <c r="K2290" s="74"/>
      <c r="L2290" s="74"/>
      <c r="P2290" s="122"/>
      <c r="Q2290" s="74"/>
      <c r="R2290" s="74"/>
      <c r="S2290" s="74"/>
      <c r="T2290" s="74"/>
      <c r="AI2290" s="259"/>
      <c r="AO2290" s="74"/>
    </row>
    <row r="2291" s="72" customFormat="1" customHeight="1" spans="6:41">
      <c r="F2291" s="74"/>
      <c r="G2291" s="267" t="str">
        <f t="shared" si="41"/>
        <v/>
      </c>
      <c r="H2291" s="74"/>
      <c r="I2291" s="74"/>
      <c r="J2291" s="74"/>
      <c r="K2291" s="74"/>
      <c r="L2291" s="74"/>
      <c r="P2291" s="122"/>
      <c r="Q2291" s="74"/>
      <c r="R2291" s="74"/>
      <c r="S2291" s="74"/>
      <c r="T2291" s="74"/>
      <c r="AI2291" s="259"/>
      <c r="AO2291" s="74"/>
    </row>
    <row r="2292" s="72" customFormat="1" customHeight="1" spans="6:41">
      <c r="F2292" s="74"/>
      <c r="G2292" s="267" t="str">
        <f t="shared" si="41"/>
        <v/>
      </c>
      <c r="H2292" s="74"/>
      <c r="I2292" s="74"/>
      <c r="J2292" s="74"/>
      <c r="K2292" s="74"/>
      <c r="L2292" s="74"/>
      <c r="P2292" s="122"/>
      <c r="Q2292" s="74"/>
      <c r="R2292" s="74"/>
      <c r="S2292" s="74"/>
      <c r="T2292" s="74"/>
      <c r="AI2292" s="259"/>
      <c r="AO2292" s="74"/>
    </row>
    <row r="2293" s="72" customFormat="1" customHeight="1" spans="6:41">
      <c r="F2293" s="74"/>
      <c r="G2293" s="267" t="str">
        <f t="shared" si="41"/>
        <v/>
      </c>
      <c r="H2293" s="74"/>
      <c r="I2293" s="74"/>
      <c r="J2293" s="74"/>
      <c r="K2293" s="74"/>
      <c r="L2293" s="74"/>
      <c r="P2293" s="122"/>
      <c r="Q2293" s="74"/>
      <c r="R2293" s="74"/>
      <c r="S2293" s="74"/>
      <c r="T2293" s="74"/>
      <c r="AI2293" s="259"/>
      <c r="AO2293" s="74"/>
    </row>
    <row r="2294" s="72" customFormat="1" customHeight="1" spans="6:41">
      <c r="F2294" s="74"/>
      <c r="G2294" s="267" t="str">
        <f t="shared" si="41"/>
        <v/>
      </c>
      <c r="H2294" s="74"/>
      <c r="I2294" s="74"/>
      <c r="J2294" s="74"/>
      <c r="K2294" s="74"/>
      <c r="L2294" s="74"/>
      <c r="P2294" s="122"/>
      <c r="Q2294" s="74"/>
      <c r="R2294" s="74"/>
      <c r="S2294" s="74"/>
      <c r="T2294" s="74"/>
      <c r="AI2294" s="259"/>
      <c r="AO2294" s="74"/>
    </row>
    <row r="2295" s="72" customFormat="1" customHeight="1" spans="6:41">
      <c r="F2295" s="74"/>
      <c r="G2295" s="267" t="str">
        <f t="shared" si="41"/>
        <v/>
      </c>
      <c r="H2295" s="74"/>
      <c r="I2295" s="74"/>
      <c r="J2295" s="74"/>
      <c r="K2295" s="74"/>
      <c r="L2295" s="74"/>
      <c r="P2295" s="122"/>
      <c r="Q2295" s="74"/>
      <c r="R2295" s="74"/>
      <c r="S2295" s="74"/>
      <c r="T2295" s="74"/>
      <c r="AI2295" s="259"/>
      <c r="AO2295" s="74"/>
    </row>
    <row r="2296" s="72" customFormat="1" customHeight="1" spans="6:41">
      <c r="F2296" s="74"/>
      <c r="G2296" s="267" t="str">
        <f t="shared" si="41"/>
        <v/>
      </c>
      <c r="H2296" s="74"/>
      <c r="I2296" s="74"/>
      <c r="J2296" s="74"/>
      <c r="K2296" s="74"/>
      <c r="L2296" s="74"/>
      <c r="P2296" s="122"/>
      <c r="Q2296" s="74"/>
      <c r="R2296" s="74"/>
      <c r="S2296" s="74"/>
      <c r="T2296" s="74"/>
      <c r="AI2296" s="259"/>
      <c r="AO2296" s="74"/>
    </row>
    <row r="2297" s="72" customFormat="1" customHeight="1" spans="6:41">
      <c r="F2297" s="74"/>
      <c r="G2297" s="267" t="str">
        <f t="shared" si="41"/>
        <v/>
      </c>
      <c r="H2297" s="74"/>
      <c r="I2297" s="74"/>
      <c r="J2297" s="74"/>
      <c r="K2297" s="74"/>
      <c r="L2297" s="74"/>
      <c r="P2297" s="122"/>
      <c r="Q2297" s="74"/>
      <c r="R2297" s="74"/>
      <c r="S2297" s="74"/>
      <c r="T2297" s="74"/>
      <c r="AI2297" s="259"/>
      <c r="AO2297" s="74"/>
    </row>
    <row r="2298" s="72" customFormat="1" customHeight="1" spans="6:41">
      <c r="F2298" s="74"/>
      <c r="G2298" s="267" t="str">
        <f t="shared" si="41"/>
        <v/>
      </c>
      <c r="H2298" s="74"/>
      <c r="I2298" s="74"/>
      <c r="J2298" s="74"/>
      <c r="K2298" s="74"/>
      <c r="L2298" s="74"/>
      <c r="P2298" s="122"/>
      <c r="Q2298" s="74"/>
      <c r="R2298" s="74"/>
      <c r="S2298" s="74"/>
      <c r="T2298" s="74"/>
      <c r="AI2298" s="259"/>
      <c r="AO2298" s="74"/>
    </row>
    <row r="2299" s="72" customFormat="1" customHeight="1" spans="6:41">
      <c r="F2299" s="74"/>
      <c r="G2299" s="267" t="str">
        <f t="shared" si="41"/>
        <v/>
      </c>
      <c r="H2299" s="74"/>
      <c r="I2299" s="74"/>
      <c r="J2299" s="74"/>
      <c r="K2299" s="74"/>
      <c r="L2299" s="74"/>
      <c r="P2299" s="122"/>
      <c r="Q2299" s="74"/>
      <c r="R2299" s="74"/>
      <c r="S2299" s="74"/>
      <c r="T2299" s="74"/>
      <c r="AI2299" s="259"/>
      <c r="AO2299" s="74"/>
    </row>
    <row r="2300" s="72" customFormat="1" customHeight="1" spans="6:41">
      <c r="F2300" s="74"/>
      <c r="G2300" s="267" t="str">
        <f t="shared" si="41"/>
        <v/>
      </c>
      <c r="H2300" s="74"/>
      <c r="I2300" s="74"/>
      <c r="J2300" s="74"/>
      <c r="K2300" s="74"/>
      <c r="L2300" s="74"/>
      <c r="P2300" s="122"/>
      <c r="Q2300" s="74"/>
      <c r="R2300" s="74"/>
      <c r="S2300" s="74"/>
      <c r="T2300" s="74"/>
      <c r="AI2300" s="259"/>
      <c r="AO2300" s="74"/>
    </row>
    <row r="2301" s="72" customFormat="1" customHeight="1" spans="6:41">
      <c r="F2301" s="74"/>
      <c r="G2301" s="267" t="str">
        <f t="shared" si="41"/>
        <v/>
      </c>
      <c r="H2301" s="74"/>
      <c r="I2301" s="74"/>
      <c r="J2301" s="74"/>
      <c r="K2301" s="74"/>
      <c r="L2301" s="74"/>
      <c r="P2301" s="122"/>
      <c r="Q2301" s="74"/>
      <c r="R2301" s="74"/>
      <c r="S2301" s="74"/>
      <c r="T2301" s="74"/>
      <c r="AI2301" s="259"/>
      <c r="AO2301" s="74"/>
    </row>
    <row r="2302" s="72" customFormat="1" customHeight="1" spans="6:41">
      <c r="F2302" s="74"/>
      <c r="G2302" s="267" t="str">
        <f t="shared" si="41"/>
        <v/>
      </c>
      <c r="H2302" s="74"/>
      <c r="I2302" s="74"/>
      <c r="J2302" s="74"/>
      <c r="K2302" s="74"/>
      <c r="L2302" s="74"/>
      <c r="P2302" s="122"/>
      <c r="Q2302" s="74"/>
      <c r="R2302" s="74"/>
      <c r="S2302" s="74"/>
      <c r="T2302" s="74"/>
      <c r="AI2302" s="259"/>
      <c r="AO2302" s="74"/>
    </row>
    <row r="2303" s="72" customFormat="1" customHeight="1" spans="6:41">
      <c r="F2303" s="74"/>
      <c r="G2303" s="267" t="str">
        <f t="shared" si="41"/>
        <v/>
      </c>
      <c r="H2303" s="74"/>
      <c r="I2303" s="74"/>
      <c r="J2303" s="74"/>
      <c r="K2303" s="74"/>
      <c r="L2303" s="74"/>
      <c r="P2303" s="122"/>
      <c r="Q2303" s="74"/>
      <c r="R2303" s="74"/>
      <c r="S2303" s="74"/>
      <c r="T2303" s="74"/>
      <c r="AI2303" s="259"/>
      <c r="AO2303" s="74"/>
    </row>
    <row r="2304" s="72" customFormat="1" customHeight="1" spans="6:41">
      <c r="F2304" s="74"/>
      <c r="G2304" s="267" t="str">
        <f t="shared" si="41"/>
        <v/>
      </c>
      <c r="H2304" s="74"/>
      <c r="I2304" s="74"/>
      <c r="J2304" s="74"/>
      <c r="K2304" s="74"/>
      <c r="L2304" s="74"/>
      <c r="P2304" s="122"/>
      <c r="Q2304" s="74"/>
      <c r="R2304" s="74"/>
      <c r="S2304" s="74"/>
      <c r="T2304" s="74"/>
      <c r="AI2304" s="259"/>
      <c r="AO2304" s="74"/>
    </row>
    <row r="2305" s="72" customFormat="1" customHeight="1" spans="6:41">
      <c r="F2305" s="74"/>
      <c r="G2305" s="267" t="str">
        <f t="shared" si="41"/>
        <v/>
      </c>
      <c r="H2305" s="74"/>
      <c r="I2305" s="74"/>
      <c r="J2305" s="74"/>
      <c r="K2305" s="74"/>
      <c r="L2305" s="74"/>
      <c r="P2305" s="122"/>
      <c r="Q2305" s="74"/>
      <c r="R2305" s="74"/>
      <c r="S2305" s="74"/>
      <c r="T2305" s="74"/>
      <c r="AI2305" s="259"/>
      <c r="AO2305" s="74"/>
    </row>
    <row r="2306" s="72" customFormat="1" customHeight="1" spans="6:41">
      <c r="F2306" s="74"/>
      <c r="G2306" s="267" t="str">
        <f t="shared" ref="G2306:G2369" si="42">IF(H2306="","",IF(H2306=I2306,H2306,_xlfn.CONCAT(H2306,"-",I2306)))</f>
        <v/>
      </c>
      <c r="H2306" s="74"/>
      <c r="I2306" s="74"/>
      <c r="J2306" s="74"/>
      <c r="K2306" s="74"/>
      <c r="L2306" s="74"/>
      <c r="P2306" s="122"/>
      <c r="Q2306" s="74"/>
      <c r="R2306" s="74"/>
      <c r="S2306" s="74"/>
      <c r="T2306" s="74"/>
      <c r="AI2306" s="259"/>
      <c r="AO2306" s="74"/>
    </row>
    <row r="2307" s="72" customFormat="1" customHeight="1" spans="6:41">
      <c r="F2307" s="74"/>
      <c r="G2307" s="267" t="str">
        <f t="shared" si="42"/>
        <v/>
      </c>
      <c r="H2307" s="74"/>
      <c r="I2307" s="74"/>
      <c r="J2307" s="74"/>
      <c r="K2307" s="74"/>
      <c r="L2307" s="74"/>
      <c r="P2307" s="122"/>
      <c r="Q2307" s="74"/>
      <c r="R2307" s="74"/>
      <c r="S2307" s="74"/>
      <c r="T2307" s="74"/>
      <c r="AI2307" s="259"/>
      <c r="AO2307" s="74"/>
    </row>
    <row r="2308" s="72" customFormat="1" customHeight="1" spans="6:41">
      <c r="F2308" s="74"/>
      <c r="G2308" s="267" t="str">
        <f t="shared" si="42"/>
        <v/>
      </c>
      <c r="H2308" s="74"/>
      <c r="I2308" s="74"/>
      <c r="J2308" s="74"/>
      <c r="K2308" s="74"/>
      <c r="L2308" s="74"/>
      <c r="P2308" s="122"/>
      <c r="Q2308" s="74"/>
      <c r="R2308" s="74"/>
      <c r="S2308" s="74"/>
      <c r="T2308" s="74"/>
      <c r="AI2308" s="259"/>
      <c r="AO2308" s="74"/>
    </row>
    <row r="2309" s="72" customFormat="1" customHeight="1" spans="6:41">
      <c r="F2309" s="74"/>
      <c r="G2309" s="267" t="str">
        <f t="shared" si="42"/>
        <v/>
      </c>
      <c r="H2309" s="74"/>
      <c r="I2309" s="74"/>
      <c r="J2309" s="74"/>
      <c r="K2309" s="74"/>
      <c r="L2309" s="74"/>
      <c r="P2309" s="122"/>
      <c r="Q2309" s="74"/>
      <c r="R2309" s="74"/>
      <c r="S2309" s="74"/>
      <c r="T2309" s="74"/>
      <c r="AI2309" s="259"/>
      <c r="AO2309" s="74"/>
    </row>
    <row r="2310" s="72" customFormat="1" customHeight="1" spans="6:41">
      <c r="F2310" s="74"/>
      <c r="G2310" s="267" t="str">
        <f t="shared" si="42"/>
        <v/>
      </c>
      <c r="H2310" s="74"/>
      <c r="I2310" s="74"/>
      <c r="J2310" s="74"/>
      <c r="K2310" s="74"/>
      <c r="L2310" s="74"/>
      <c r="P2310" s="122"/>
      <c r="Q2310" s="74"/>
      <c r="R2310" s="74"/>
      <c r="S2310" s="74"/>
      <c r="T2310" s="74"/>
      <c r="AI2310" s="259"/>
      <c r="AO2310" s="74"/>
    </row>
    <row r="2311" s="72" customFormat="1" customHeight="1" spans="6:41">
      <c r="F2311" s="74"/>
      <c r="G2311" s="267" t="str">
        <f t="shared" si="42"/>
        <v/>
      </c>
      <c r="H2311" s="74"/>
      <c r="I2311" s="74"/>
      <c r="J2311" s="74"/>
      <c r="K2311" s="74"/>
      <c r="L2311" s="74"/>
      <c r="P2311" s="122"/>
      <c r="Q2311" s="74"/>
      <c r="R2311" s="74"/>
      <c r="S2311" s="74"/>
      <c r="T2311" s="74"/>
      <c r="AI2311" s="259"/>
      <c r="AO2311" s="74"/>
    </row>
    <row r="2312" s="72" customFormat="1" customHeight="1" spans="6:41">
      <c r="F2312" s="74"/>
      <c r="G2312" s="267" t="str">
        <f t="shared" si="42"/>
        <v/>
      </c>
      <c r="H2312" s="74"/>
      <c r="I2312" s="74"/>
      <c r="J2312" s="74"/>
      <c r="K2312" s="74"/>
      <c r="L2312" s="74"/>
      <c r="P2312" s="122"/>
      <c r="Q2312" s="74"/>
      <c r="R2312" s="74"/>
      <c r="S2312" s="74"/>
      <c r="T2312" s="74"/>
      <c r="AI2312" s="259"/>
      <c r="AO2312" s="74"/>
    </row>
    <row r="2313" s="72" customFormat="1" customHeight="1" spans="6:41">
      <c r="F2313" s="74"/>
      <c r="G2313" s="267" t="str">
        <f t="shared" si="42"/>
        <v/>
      </c>
      <c r="H2313" s="74"/>
      <c r="I2313" s="74"/>
      <c r="J2313" s="74"/>
      <c r="K2313" s="74"/>
      <c r="L2313" s="74"/>
      <c r="P2313" s="122"/>
      <c r="Q2313" s="74"/>
      <c r="R2313" s="74"/>
      <c r="S2313" s="74"/>
      <c r="T2313" s="74"/>
      <c r="AI2313" s="259"/>
      <c r="AO2313" s="74"/>
    </row>
    <row r="2314" s="72" customFormat="1" customHeight="1" spans="6:41">
      <c r="F2314" s="74"/>
      <c r="G2314" s="267" t="str">
        <f t="shared" si="42"/>
        <v/>
      </c>
      <c r="H2314" s="74"/>
      <c r="I2314" s="74"/>
      <c r="J2314" s="74"/>
      <c r="K2314" s="74"/>
      <c r="L2314" s="74"/>
      <c r="P2314" s="122"/>
      <c r="Q2314" s="74"/>
      <c r="R2314" s="74"/>
      <c r="S2314" s="74"/>
      <c r="T2314" s="74"/>
      <c r="AI2314" s="259"/>
      <c r="AO2314" s="74"/>
    </row>
    <row r="2315" s="72" customFormat="1" customHeight="1" spans="6:41">
      <c r="F2315" s="74"/>
      <c r="G2315" s="267" t="str">
        <f t="shared" si="42"/>
        <v/>
      </c>
      <c r="H2315" s="74"/>
      <c r="I2315" s="74"/>
      <c r="J2315" s="74"/>
      <c r="K2315" s="74"/>
      <c r="L2315" s="74"/>
      <c r="P2315" s="122"/>
      <c r="Q2315" s="74"/>
      <c r="R2315" s="74"/>
      <c r="S2315" s="74"/>
      <c r="T2315" s="74"/>
      <c r="AI2315" s="259"/>
      <c r="AO2315" s="74"/>
    </row>
    <row r="2316" s="72" customFormat="1" customHeight="1" spans="6:41">
      <c r="F2316" s="74"/>
      <c r="G2316" s="267" t="str">
        <f t="shared" si="42"/>
        <v/>
      </c>
      <c r="H2316" s="74"/>
      <c r="I2316" s="74"/>
      <c r="J2316" s="74"/>
      <c r="K2316" s="74"/>
      <c r="L2316" s="74"/>
      <c r="P2316" s="122"/>
      <c r="Q2316" s="74"/>
      <c r="R2316" s="74"/>
      <c r="S2316" s="74"/>
      <c r="T2316" s="74"/>
      <c r="AI2316" s="259"/>
      <c r="AO2316" s="74"/>
    </row>
    <row r="2317" s="72" customFormat="1" customHeight="1" spans="6:41">
      <c r="F2317" s="74"/>
      <c r="G2317" s="267" t="str">
        <f t="shared" si="42"/>
        <v/>
      </c>
      <c r="H2317" s="74"/>
      <c r="I2317" s="74"/>
      <c r="J2317" s="74"/>
      <c r="K2317" s="74"/>
      <c r="L2317" s="74"/>
      <c r="P2317" s="122"/>
      <c r="Q2317" s="74"/>
      <c r="R2317" s="74"/>
      <c r="S2317" s="74"/>
      <c r="T2317" s="74"/>
      <c r="AI2317" s="259"/>
      <c r="AO2317" s="74"/>
    </row>
    <row r="2318" s="72" customFormat="1" customHeight="1" spans="6:41">
      <c r="F2318" s="74"/>
      <c r="G2318" s="267" t="str">
        <f t="shared" si="42"/>
        <v/>
      </c>
      <c r="H2318" s="74"/>
      <c r="I2318" s="74"/>
      <c r="J2318" s="74"/>
      <c r="K2318" s="74"/>
      <c r="L2318" s="74"/>
      <c r="P2318" s="122"/>
      <c r="Q2318" s="74"/>
      <c r="R2318" s="74"/>
      <c r="S2318" s="74"/>
      <c r="T2318" s="74"/>
      <c r="AI2318" s="259"/>
      <c r="AO2318" s="74"/>
    </row>
    <row r="2319" s="72" customFormat="1" customHeight="1" spans="6:41">
      <c r="F2319" s="74"/>
      <c r="G2319" s="267" t="str">
        <f t="shared" si="42"/>
        <v/>
      </c>
      <c r="H2319" s="74"/>
      <c r="I2319" s="74"/>
      <c r="J2319" s="74"/>
      <c r="K2319" s="74"/>
      <c r="L2319" s="74"/>
      <c r="P2319" s="122"/>
      <c r="Q2319" s="74"/>
      <c r="R2319" s="74"/>
      <c r="S2319" s="74"/>
      <c r="T2319" s="74"/>
      <c r="AI2319" s="259"/>
      <c r="AO2319" s="74"/>
    </row>
    <row r="2320" s="72" customFormat="1" customHeight="1" spans="6:41">
      <c r="F2320" s="74"/>
      <c r="G2320" s="267" t="str">
        <f t="shared" si="42"/>
        <v/>
      </c>
      <c r="H2320" s="74"/>
      <c r="I2320" s="74"/>
      <c r="J2320" s="74"/>
      <c r="K2320" s="74"/>
      <c r="L2320" s="74"/>
      <c r="P2320" s="122"/>
      <c r="Q2320" s="74"/>
      <c r="R2320" s="74"/>
      <c r="S2320" s="74"/>
      <c r="T2320" s="74"/>
      <c r="AI2320" s="259"/>
      <c r="AO2320" s="74"/>
    </row>
    <row r="2321" s="72" customFormat="1" customHeight="1" spans="6:41">
      <c r="F2321" s="74"/>
      <c r="G2321" s="267" t="str">
        <f t="shared" si="42"/>
        <v/>
      </c>
      <c r="H2321" s="74"/>
      <c r="I2321" s="74"/>
      <c r="J2321" s="74"/>
      <c r="K2321" s="74"/>
      <c r="L2321" s="74"/>
      <c r="P2321" s="122"/>
      <c r="Q2321" s="74"/>
      <c r="R2321" s="74"/>
      <c r="S2321" s="74"/>
      <c r="T2321" s="74"/>
      <c r="AI2321" s="259"/>
      <c r="AO2321" s="74"/>
    </row>
    <row r="2322" s="72" customFormat="1" customHeight="1" spans="6:41">
      <c r="F2322" s="74"/>
      <c r="G2322" s="267" t="str">
        <f t="shared" si="42"/>
        <v/>
      </c>
      <c r="H2322" s="74"/>
      <c r="I2322" s="74"/>
      <c r="J2322" s="74"/>
      <c r="K2322" s="74"/>
      <c r="L2322" s="74"/>
      <c r="P2322" s="122"/>
      <c r="Q2322" s="74"/>
      <c r="R2322" s="74"/>
      <c r="S2322" s="74"/>
      <c r="T2322" s="74"/>
      <c r="AI2322" s="259"/>
      <c r="AO2322" s="74"/>
    </row>
    <row r="2323" s="72" customFormat="1" customHeight="1" spans="6:41">
      <c r="F2323" s="74"/>
      <c r="G2323" s="267" t="str">
        <f t="shared" si="42"/>
        <v/>
      </c>
      <c r="H2323" s="74"/>
      <c r="I2323" s="74"/>
      <c r="J2323" s="74"/>
      <c r="K2323" s="74"/>
      <c r="L2323" s="74"/>
      <c r="P2323" s="122"/>
      <c r="Q2323" s="74"/>
      <c r="R2323" s="74"/>
      <c r="S2323" s="74"/>
      <c r="T2323" s="74"/>
      <c r="AI2323" s="259"/>
      <c r="AO2323" s="74"/>
    </row>
    <row r="2324" s="72" customFormat="1" customHeight="1" spans="6:41">
      <c r="F2324" s="74"/>
      <c r="G2324" s="267" t="str">
        <f t="shared" si="42"/>
        <v/>
      </c>
      <c r="H2324" s="74"/>
      <c r="I2324" s="74"/>
      <c r="J2324" s="74"/>
      <c r="K2324" s="74"/>
      <c r="L2324" s="74"/>
      <c r="P2324" s="122"/>
      <c r="Q2324" s="74"/>
      <c r="R2324" s="74"/>
      <c r="S2324" s="74"/>
      <c r="T2324" s="74"/>
      <c r="AI2324" s="259"/>
      <c r="AO2324" s="74"/>
    </row>
    <row r="2325" s="72" customFormat="1" customHeight="1" spans="6:41">
      <c r="F2325" s="74"/>
      <c r="G2325" s="267" t="str">
        <f t="shared" si="42"/>
        <v/>
      </c>
      <c r="H2325" s="74"/>
      <c r="I2325" s="74"/>
      <c r="J2325" s="74"/>
      <c r="K2325" s="74"/>
      <c r="L2325" s="74"/>
      <c r="P2325" s="122"/>
      <c r="Q2325" s="74"/>
      <c r="R2325" s="74"/>
      <c r="S2325" s="74"/>
      <c r="T2325" s="74"/>
      <c r="AI2325" s="259"/>
      <c r="AO2325" s="74"/>
    </row>
    <row r="2326" s="72" customFormat="1" customHeight="1" spans="6:41">
      <c r="F2326" s="74"/>
      <c r="G2326" s="267" t="str">
        <f t="shared" si="42"/>
        <v/>
      </c>
      <c r="H2326" s="74"/>
      <c r="I2326" s="74"/>
      <c r="J2326" s="74"/>
      <c r="K2326" s="74"/>
      <c r="L2326" s="74"/>
      <c r="P2326" s="122"/>
      <c r="Q2326" s="74"/>
      <c r="R2326" s="74"/>
      <c r="S2326" s="74"/>
      <c r="T2326" s="74"/>
      <c r="AI2326" s="259"/>
      <c r="AO2326" s="74"/>
    </row>
    <row r="2327" s="72" customFormat="1" customHeight="1" spans="6:41">
      <c r="F2327" s="74"/>
      <c r="G2327" s="267" t="str">
        <f t="shared" si="42"/>
        <v/>
      </c>
      <c r="H2327" s="74"/>
      <c r="I2327" s="74"/>
      <c r="J2327" s="74"/>
      <c r="K2327" s="74"/>
      <c r="L2327" s="74"/>
      <c r="P2327" s="122"/>
      <c r="Q2327" s="74"/>
      <c r="R2327" s="74"/>
      <c r="S2327" s="74"/>
      <c r="T2327" s="74"/>
      <c r="AI2327" s="259"/>
      <c r="AO2327" s="74"/>
    </row>
    <row r="2328" s="72" customFormat="1" customHeight="1" spans="6:41">
      <c r="F2328" s="74"/>
      <c r="G2328" s="267" t="str">
        <f t="shared" si="42"/>
        <v/>
      </c>
      <c r="H2328" s="74"/>
      <c r="I2328" s="74"/>
      <c r="J2328" s="74"/>
      <c r="K2328" s="74"/>
      <c r="L2328" s="74"/>
      <c r="P2328" s="122"/>
      <c r="Q2328" s="74"/>
      <c r="R2328" s="74"/>
      <c r="S2328" s="74"/>
      <c r="T2328" s="74"/>
      <c r="AI2328" s="259"/>
      <c r="AO2328" s="74"/>
    </row>
    <row r="2329" s="72" customFormat="1" customHeight="1" spans="6:41">
      <c r="F2329" s="74"/>
      <c r="G2329" s="267" t="str">
        <f t="shared" si="42"/>
        <v/>
      </c>
      <c r="H2329" s="74"/>
      <c r="I2329" s="74"/>
      <c r="J2329" s="74"/>
      <c r="K2329" s="74"/>
      <c r="L2329" s="74"/>
      <c r="P2329" s="122"/>
      <c r="Q2329" s="74"/>
      <c r="R2329" s="74"/>
      <c r="S2329" s="74"/>
      <c r="T2329" s="74"/>
      <c r="AI2329" s="259"/>
      <c r="AO2329" s="74"/>
    </row>
    <row r="2330" s="72" customFormat="1" customHeight="1" spans="6:41">
      <c r="F2330" s="74"/>
      <c r="G2330" s="267" t="str">
        <f t="shared" si="42"/>
        <v/>
      </c>
      <c r="H2330" s="74"/>
      <c r="I2330" s="74"/>
      <c r="J2330" s="74"/>
      <c r="K2330" s="74"/>
      <c r="L2330" s="74"/>
      <c r="P2330" s="122"/>
      <c r="Q2330" s="74"/>
      <c r="R2330" s="74"/>
      <c r="S2330" s="74"/>
      <c r="T2330" s="74"/>
      <c r="AI2330" s="259"/>
      <c r="AO2330" s="74"/>
    </row>
    <row r="2331" s="72" customFormat="1" customHeight="1" spans="6:41">
      <c r="F2331" s="74"/>
      <c r="G2331" s="267" t="str">
        <f t="shared" si="42"/>
        <v/>
      </c>
      <c r="H2331" s="74"/>
      <c r="I2331" s="74"/>
      <c r="J2331" s="74"/>
      <c r="K2331" s="74"/>
      <c r="L2331" s="74"/>
      <c r="P2331" s="122"/>
      <c r="Q2331" s="74"/>
      <c r="R2331" s="74"/>
      <c r="S2331" s="74"/>
      <c r="T2331" s="74"/>
      <c r="AI2331" s="259"/>
      <c r="AO2331" s="74"/>
    </row>
    <row r="2332" s="72" customFormat="1" customHeight="1" spans="6:41">
      <c r="F2332" s="74"/>
      <c r="G2332" s="267" t="str">
        <f t="shared" si="42"/>
        <v/>
      </c>
      <c r="H2332" s="74"/>
      <c r="I2332" s="74"/>
      <c r="J2332" s="74"/>
      <c r="K2332" s="74"/>
      <c r="L2332" s="74"/>
      <c r="P2332" s="122"/>
      <c r="Q2332" s="74"/>
      <c r="R2332" s="74"/>
      <c r="S2332" s="74"/>
      <c r="T2332" s="74"/>
      <c r="AI2332" s="259"/>
      <c r="AO2332" s="74"/>
    </row>
    <row r="2333" s="72" customFormat="1" customHeight="1" spans="6:41">
      <c r="F2333" s="74"/>
      <c r="G2333" s="267" t="str">
        <f t="shared" si="42"/>
        <v/>
      </c>
      <c r="H2333" s="74"/>
      <c r="I2333" s="74"/>
      <c r="J2333" s="74"/>
      <c r="K2333" s="74"/>
      <c r="L2333" s="74"/>
      <c r="P2333" s="122"/>
      <c r="Q2333" s="74"/>
      <c r="R2333" s="74"/>
      <c r="S2333" s="74"/>
      <c r="T2333" s="74"/>
      <c r="AI2333" s="259"/>
      <c r="AO2333" s="74"/>
    </row>
    <row r="2334" s="72" customFormat="1" customHeight="1" spans="6:41">
      <c r="F2334" s="74"/>
      <c r="G2334" s="267" t="str">
        <f t="shared" si="42"/>
        <v/>
      </c>
      <c r="H2334" s="74"/>
      <c r="I2334" s="74"/>
      <c r="J2334" s="74"/>
      <c r="K2334" s="74"/>
      <c r="L2334" s="74"/>
      <c r="P2334" s="122"/>
      <c r="Q2334" s="74"/>
      <c r="R2334" s="74"/>
      <c r="S2334" s="74"/>
      <c r="T2334" s="74"/>
      <c r="AI2334" s="259"/>
      <c r="AO2334" s="74"/>
    </row>
    <row r="2335" s="72" customFormat="1" customHeight="1" spans="6:41">
      <c r="F2335" s="74"/>
      <c r="G2335" s="267" t="str">
        <f t="shared" si="42"/>
        <v/>
      </c>
      <c r="H2335" s="74"/>
      <c r="I2335" s="74"/>
      <c r="J2335" s="74"/>
      <c r="K2335" s="74"/>
      <c r="L2335" s="74"/>
      <c r="P2335" s="122"/>
      <c r="Q2335" s="74"/>
      <c r="R2335" s="74"/>
      <c r="S2335" s="74"/>
      <c r="T2335" s="74"/>
      <c r="AI2335" s="259"/>
      <c r="AO2335" s="74"/>
    </row>
    <row r="2336" s="72" customFormat="1" customHeight="1" spans="6:41">
      <c r="F2336" s="74"/>
      <c r="G2336" s="267" t="str">
        <f t="shared" si="42"/>
        <v/>
      </c>
      <c r="H2336" s="74"/>
      <c r="I2336" s="74"/>
      <c r="J2336" s="74"/>
      <c r="K2336" s="74"/>
      <c r="L2336" s="74"/>
      <c r="P2336" s="122"/>
      <c r="Q2336" s="74"/>
      <c r="R2336" s="74"/>
      <c r="S2336" s="74"/>
      <c r="T2336" s="74"/>
      <c r="AI2336" s="259"/>
      <c r="AO2336" s="74"/>
    </row>
    <row r="2337" s="72" customFormat="1" customHeight="1" spans="6:41">
      <c r="F2337" s="74"/>
      <c r="G2337" s="267" t="str">
        <f t="shared" si="42"/>
        <v/>
      </c>
      <c r="H2337" s="74"/>
      <c r="I2337" s="74"/>
      <c r="J2337" s="74"/>
      <c r="K2337" s="74"/>
      <c r="L2337" s="74"/>
      <c r="P2337" s="122"/>
      <c r="Q2337" s="74"/>
      <c r="R2337" s="74"/>
      <c r="S2337" s="74"/>
      <c r="T2337" s="74"/>
      <c r="AI2337" s="259"/>
      <c r="AO2337" s="74"/>
    </row>
    <row r="2338" s="72" customFormat="1" customHeight="1" spans="6:41">
      <c r="F2338" s="74"/>
      <c r="G2338" s="267" t="str">
        <f t="shared" si="42"/>
        <v/>
      </c>
      <c r="H2338" s="74"/>
      <c r="I2338" s="74"/>
      <c r="J2338" s="74"/>
      <c r="K2338" s="74"/>
      <c r="L2338" s="74"/>
      <c r="P2338" s="122"/>
      <c r="Q2338" s="74"/>
      <c r="R2338" s="74"/>
      <c r="S2338" s="74"/>
      <c r="T2338" s="74"/>
      <c r="AI2338" s="259"/>
      <c r="AO2338" s="74"/>
    </row>
    <row r="2339" s="72" customFormat="1" customHeight="1" spans="6:41">
      <c r="F2339" s="74"/>
      <c r="G2339" s="267" t="str">
        <f t="shared" si="42"/>
        <v/>
      </c>
      <c r="H2339" s="74"/>
      <c r="I2339" s="74"/>
      <c r="J2339" s="74"/>
      <c r="K2339" s="74"/>
      <c r="L2339" s="74"/>
      <c r="P2339" s="122"/>
      <c r="Q2339" s="74"/>
      <c r="R2339" s="74"/>
      <c r="S2339" s="74"/>
      <c r="T2339" s="74"/>
      <c r="AI2339" s="259"/>
      <c r="AO2339" s="74"/>
    </row>
    <row r="2340" s="72" customFormat="1" customHeight="1" spans="6:41">
      <c r="F2340" s="74"/>
      <c r="G2340" s="267" t="str">
        <f t="shared" si="42"/>
        <v/>
      </c>
      <c r="H2340" s="74"/>
      <c r="I2340" s="74"/>
      <c r="J2340" s="74"/>
      <c r="K2340" s="74"/>
      <c r="L2340" s="74"/>
      <c r="P2340" s="122"/>
      <c r="Q2340" s="74"/>
      <c r="R2340" s="74"/>
      <c r="S2340" s="74"/>
      <c r="T2340" s="74"/>
      <c r="AI2340" s="259"/>
      <c r="AO2340" s="74"/>
    </row>
    <row r="2341" s="72" customFormat="1" customHeight="1" spans="6:41">
      <c r="F2341" s="74"/>
      <c r="G2341" s="267" t="str">
        <f t="shared" si="42"/>
        <v/>
      </c>
      <c r="H2341" s="74"/>
      <c r="I2341" s="74"/>
      <c r="J2341" s="74"/>
      <c r="K2341" s="74"/>
      <c r="L2341" s="74"/>
      <c r="P2341" s="122"/>
      <c r="Q2341" s="74"/>
      <c r="R2341" s="74"/>
      <c r="S2341" s="74"/>
      <c r="T2341" s="74"/>
      <c r="AI2341" s="259"/>
      <c r="AO2341" s="74"/>
    </row>
    <row r="2342" s="72" customFormat="1" customHeight="1" spans="6:41">
      <c r="F2342" s="74"/>
      <c r="G2342" s="267" t="str">
        <f t="shared" si="42"/>
        <v/>
      </c>
      <c r="H2342" s="74"/>
      <c r="I2342" s="74"/>
      <c r="J2342" s="74"/>
      <c r="K2342" s="74"/>
      <c r="L2342" s="74"/>
      <c r="P2342" s="122"/>
      <c r="Q2342" s="74"/>
      <c r="R2342" s="74"/>
      <c r="S2342" s="74"/>
      <c r="T2342" s="74"/>
      <c r="AI2342" s="259"/>
      <c r="AO2342" s="74"/>
    </row>
    <row r="2343" s="72" customFormat="1" customHeight="1" spans="6:41">
      <c r="F2343" s="74"/>
      <c r="G2343" s="267" t="str">
        <f t="shared" si="42"/>
        <v/>
      </c>
      <c r="H2343" s="74"/>
      <c r="I2343" s="74"/>
      <c r="J2343" s="74"/>
      <c r="K2343" s="74"/>
      <c r="L2343" s="74"/>
      <c r="P2343" s="122"/>
      <c r="Q2343" s="74"/>
      <c r="R2343" s="74"/>
      <c r="S2343" s="74"/>
      <c r="T2343" s="74"/>
      <c r="AI2343" s="259"/>
      <c r="AO2343" s="74"/>
    </row>
    <row r="2344" s="72" customFormat="1" customHeight="1" spans="6:41">
      <c r="F2344" s="74"/>
      <c r="G2344" s="267" t="str">
        <f t="shared" si="42"/>
        <v/>
      </c>
      <c r="H2344" s="74"/>
      <c r="I2344" s="74"/>
      <c r="J2344" s="74"/>
      <c r="K2344" s="74"/>
      <c r="L2344" s="74"/>
      <c r="P2344" s="122"/>
      <c r="Q2344" s="74"/>
      <c r="R2344" s="74"/>
      <c r="S2344" s="74"/>
      <c r="T2344" s="74"/>
      <c r="AI2344" s="259"/>
      <c r="AO2344" s="74"/>
    </row>
    <row r="2345" s="72" customFormat="1" customHeight="1" spans="6:41">
      <c r="F2345" s="74"/>
      <c r="G2345" s="267" t="str">
        <f t="shared" si="42"/>
        <v/>
      </c>
      <c r="H2345" s="74"/>
      <c r="I2345" s="74"/>
      <c r="J2345" s="74"/>
      <c r="K2345" s="74"/>
      <c r="L2345" s="74"/>
      <c r="P2345" s="122"/>
      <c r="Q2345" s="74"/>
      <c r="R2345" s="74"/>
      <c r="S2345" s="74"/>
      <c r="T2345" s="74"/>
      <c r="AI2345" s="259"/>
      <c r="AO2345" s="74"/>
    </row>
    <row r="2346" s="72" customFormat="1" customHeight="1" spans="6:41">
      <c r="F2346" s="74"/>
      <c r="G2346" s="267" t="str">
        <f t="shared" si="42"/>
        <v/>
      </c>
      <c r="H2346" s="74"/>
      <c r="I2346" s="74"/>
      <c r="J2346" s="74"/>
      <c r="K2346" s="74"/>
      <c r="L2346" s="74"/>
      <c r="P2346" s="122"/>
      <c r="Q2346" s="74"/>
      <c r="R2346" s="74"/>
      <c r="S2346" s="74"/>
      <c r="T2346" s="74"/>
      <c r="AI2346" s="259"/>
      <c r="AO2346" s="74"/>
    </row>
    <row r="2347" s="72" customFormat="1" customHeight="1" spans="6:41">
      <c r="F2347" s="74"/>
      <c r="G2347" s="267" t="str">
        <f t="shared" si="42"/>
        <v/>
      </c>
      <c r="H2347" s="74"/>
      <c r="I2347" s="74"/>
      <c r="J2347" s="74"/>
      <c r="K2347" s="74"/>
      <c r="L2347" s="74"/>
      <c r="P2347" s="122"/>
      <c r="Q2347" s="74"/>
      <c r="R2347" s="74"/>
      <c r="S2347" s="74"/>
      <c r="T2347" s="74"/>
      <c r="AI2347" s="259"/>
      <c r="AO2347" s="74"/>
    </row>
    <row r="2348" s="72" customFormat="1" customHeight="1" spans="6:41">
      <c r="F2348" s="74"/>
      <c r="G2348" s="267" t="str">
        <f t="shared" si="42"/>
        <v/>
      </c>
      <c r="H2348" s="74"/>
      <c r="I2348" s="74"/>
      <c r="J2348" s="74"/>
      <c r="K2348" s="74"/>
      <c r="L2348" s="74"/>
      <c r="P2348" s="122"/>
      <c r="Q2348" s="74"/>
      <c r="R2348" s="74"/>
      <c r="S2348" s="74"/>
      <c r="T2348" s="74"/>
      <c r="AI2348" s="259"/>
      <c r="AO2348" s="74"/>
    </row>
    <row r="2349" s="72" customFormat="1" customHeight="1" spans="6:41">
      <c r="F2349" s="74"/>
      <c r="G2349" s="267" t="str">
        <f t="shared" si="42"/>
        <v/>
      </c>
      <c r="H2349" s="74"/>
      <c r="I2349" s="74"/>
      <c r="J2349" s="74"/>
      <c r="K2349" s="74"/>
      <c r="L2349" s="74"/>
      <c r="P2349" s="122"/>
      <c r="Q2349" s="74"/>
      <c r="R2349" s="74"/>
      <c r="S2349" s="74"/>
      <c r="T2349" s="74"/>
      <c r="AI2349" s="259"/>
      <c r="AO2349" s="74"/>
    </row>
    <row r="2350" s="72" customFormat="1" customHeight="1" spans="6:41">
      <c r="F2350" s="74"/>
      <c r="G2350" s="267" t="str">
        <f t="shared" si="42"/>
        <v/>
      </c>
      <c r="H2350" s="74"/>
      <c r="I2350" s="74"/>
      <c r="J2350" s="74"/>
      <c r="K2350" s="74"/>
      <c r="L2350" s="74"/>
      <c r="P2350" s="122"/>
      <c r="Q2350" s="74"/>
      <c r="R2350" s="74"/>
      <c r="S2350" s="74"/>
      <c r="T2350" s="74"/>
      <c r="AI2350" s="259"/>
      <c r="AO2350" s="74"/>
    </row>
    <row r="2351" s="72" customFormat="1" customHeight="1" spans="6:41">
      <c r="F2351" s="74"/>
      <c r="G2351" s="267" t="str">
        <f t="shared" si="42"/>
        <v/>
      </c>
      <c r="H2351" s="74"/>
      <c r="I2351" s="74"/>
      <c r="J2351" s="74"/>
      <c r="K2351" s="74"/>
      <c r="L2351" s="74"/>
      <c r="P2351" s="122"/>
      <c r="Q2351" s="74"/>
      <c r="R2351" s="74"/>
      <c r="S2351" s="74"/>
      <c r="T2351" s="74"/>
      <c r="AI2351" s="259"/>
      <c r="AO2351" s="74"/>
    </row>
    <row r="2352" s="72" customFormat="1" customHeight="1" spans="6:41">
      <c r="F2352" s="74"/>
      <c r="G2352" s="267" t="str">
        <f t="shared" si="42"/>
        <v/>
      </c>
      <c r="H2352" s="74"/>
      <c r="I2352" s="74"/>
      <c r="J2352" s="74"/>
      <c r="K2352" s="74"/>
      <c r="L2352" s="74"/>
      <c r="P2352" s="122"/>
      <c r="Q2352" s="74"/>
      <c r="R2352" s="74"/>
      <c r="S2352" s="74"/>
      <c r="T2352" s="74"/>
      <c r="AI2352" s="259"/>
      <c r="AO2352" s="74"/>
    </row>
    <row r="2353" s="72" customFormat="1" customHeight="1" spans="6:41">
      <c r="F2353" s="74"/>
      <c r="G2353" s="267" t="str">
        <f t="shared" si="42"/>
        <v/>
      </c>
      <c r="H2353" s="74"/>
      <c r="I2353" s="74"/>
      <c r="J2353" s="74"/>
      <c r="K2353" s="74"/>
      <c r="L2353" s="74"/>
      <c r="P2353" s="122"/>
      <c r="Q2353" s="74"/>
      <c r="R2353" s="74"/>
      <c r="S2353" s="74"/>
      <c r="T2353" s="74"/>
      <c r="AI2353" s="259"/>
      <c r="AO2353" s="74"/>
    </row>
    <row r="2354" s="72" customFormat="1" customHeight="1" spans="6:41">
      <c r="F2354" s="74"/>
      <c r="G2354" s="267" t="str">
        <f t="shared" si="42"/>
        <v/>
      </c>
      <c r="H2354" s="74"/>
      <c r="I2354" s="74"/>
      <c r="J2354" s="74"/>
      <c r="K2354" s="74"/>
      <c r="L2354" s="74"/>
      <c r="P2354" s="122"/>
      <c r="Q2354" s="74"/>
      <c r="R2354" s="74"/>
      <c r="S2354" s="74"/>
      <c r="T2354" s="74"/>
      <c r="AI2354" s="259"/>
      <c r="AO2354" s="74"/>
    </row>
    <row r="2355" s="72" customFormat="1" customHeight="1" spans="6:41">
      <c r="F2355" s="74"/>
      <c r="G2355" s="267" t="str">
        <f t="shared" si="42"/>
        <v/>
      </c>
      <c r="H2355" s="74"/>
      <c r="I2355" s="74"/>
      <c r="J2355" s="74"/>
      <c r="K2355" s="74"/>
      <c r="L2355" s="74"/>
      <c r="P2355" s="122"/>
      <c r="Q2355" s="74"/>
      <c r="R2355" s="74"/>
      <c r="S2355" s="74"/>
      <c r="T2355" s="74"/>
      <c r="AI2355" s="259"/>
      <c r="AO2355" s="74"/>
    </row>
    <row r="2356" s="72" customFormat="1" customHeight="1" spans="6:41">
      <c r="F2356" s="74"/>
      <c r="G2356" s="267" t="str">
        <f t="shared" si="42"/>
        <v/>
      </c>
      <c r="H2356" s="74"/>
      <c r="I2356" s="74"/>
      <c r="J2356" s="74"/>
      <c r="K2356" s="74"/>
      <c r="L2356" s="74"/>
      <c r="P2356" s="122"/>
      <c r="Q2356" s="74"/>
      <c r="R2356" s="74"/>
      <c r="S2356" s="74"/>
      <c r="T2356" s="74"/>
      <c r="AI2356" s="259"/>
      <c r="AO2356" s="74"/>
    </row>
    <row r="2357" s="72" customFormat="1" customHeight="1" spans="6:41">
      <c r="F2357" s="74"/>
      <c r="G2357" s="267" t="str">
        <f t="shared" si="42"/>
        <v/>
      </c>
      <c r="H2357" s="74"/>
      <c r="I2357" s="74"/>
      <c r="J2357" s="74"/>
      <c r="K2357" s="74"/>
      <c r="L2357" s="74"/>
      <c r="P2357" s="122"/>
      <c r="Q2357" s="74"/>
      <c r="R2357" s="74"/>
      <c r="S2357" s="74"/>
      <c r="T2357" s="74"/>
      <c r="AI2357" s="259"/>
      <c r="AO2357" s="74"/>
    </row>
    <row r="2358" s="72" customFormat="1" customHeight="1" spans="6:41">
      <c r="F2358" s="74"/>
      <c r="G2358" s="267" t="str">
        <f t="shared" si="42"/>
        <v/>
      </c>
      <c r="H2358" s="74"/>
      <c r="I2358" s="74"/>
      <c r="J2358" s="74"/>
      <c r="K2358" s="74"/>
      <c r="L2358" s="74"/>
      <c r="P2358" s="122"/>
      <c r="Q2358" s="74"/>
      <c r="R2358" s="74"/>
      <c r="S2358" s="74"/>
      <c r="T2358" s="74"/>
      <c r="AI2358" s="259"/>
      <c r="AO2358" s="74"/>
    </row>
    <row r="2359" s="72" customFormat="1" customHeight="1" spans="6:41">
      <c r="F2359" s="74"/>
      <c r="G2359" s="267" t="str">
        <f t="shared" si="42"/>
        <v/>
      </c>
      <c r="H2359" s="74"/>
      <c r="I2359" s="74"/>
      <c r="J2359" s="74"/>
      <c r="K2359" s="74"/>
      <c r="L2359" s="74"/>
      <c r="P2359" s="122"/>
      <c r="Q2359" s="74"/>
      <c r="R2359" s="74"/>
      <c r="S2359" s="74"/>
      <c r="T2359" s="74"/>
      <c r="AI2359" s="259"/>
      <c r="AO2359" s="74"/>
    </row>
    <row r="2360" s="72" customFormat="1" customHeight="1" spans="6:41">
      <c r="F2360" s="74"/>
      <c r="G2360" s="267" t="str">
        <f t="shared" si="42"/>
        <v/>
      </c>
      <c r="H2360" s="74"/>
      <c r="I2360" s="74"/>
      <c r="J2360" s="74"/>
      <c r="K2360" s="74"/>
      <c r="L2360" s="74"/>
      <c r="P2360" s="122"/>
      <c r="Q2360" s="74"/>
      <c r="R2360" s="74"/>
      <c r="S2360" s="74"/>
      <c r="T2360" s="74"/>
      <c r="AI2360" s="259"/>
      <c r="AO2360" s="74"/>
    </row>
    <row r="2361" s="72" customFormat="1" customHeight="1" spans="6:41">
      <c r="F2361" s="74"/>
      <c r="G2361" s="267" t="str">
        <f t="shared" si="42"/>
        <v/>
      </c>
      <c r="H2361" s="74"/>
      <c r="I2361" s="74"/>
      <c r="J2361" s="74"/>
      <c r="K2361" s="74"/>
      <c r="L2361" s="74"/>
      <c r="P2361" s="122"/>
      <c r="Q2361" s="74"/>
      <c r="R2361" s="74"/>
      <c r="S2361" s="74"/>
      <c r="T2361" s="74"/>
      <c r="AI2361" s="259"/>
      <c r="AO2361" s="74"/>
    </row>
    <row r="2362" s="72" customFormat="1" customHeight="1" spans="6:41">
      <c r="F2362" s="74"/>
      <c r="G2362" s="267" t="str">
        <f t="shared" si="42"/>
        <v/>
      </c>
      <c r="H2362" s="74"/>
      <c r="I2362" s="74"/>
      <c r="J2362" s="74"/>
      <c r="K2362" s="74"/>
      <c r="L2362" s="74"/>
      <c r="P2362" s="122"/>
      <c r="Q2362" s="74"/>
      <c r="R2362" s="74"/>
      <c r="S2362" s="74"/>
      <c r="T2362" s="74"/>
      <c r="AI2362" s="259"/>
      <c r="AO2362" s="74"/>
    </row>
    <row r="2363" s="72" customFormat="1" customHeight="1" spans="6:41">
      <c r="F2363" s="74"/>
      <c r="G2363" s="267" t="str">
        <f t="shared" si="42"/>
        <v/>
      </c>
      <c r="H2363" s="74"/>
      <c r="I2363" s="74"/>
      <c r="J2363" s="74"/>
      <c r="K2363" s="74"/>
      <c r="L2363" s="74"/>
      <c r="P2363" s="122"/>
      <c r="Q2363" s="74"/>
      <c r="R2363" s="74"/>
      <c r="S2363" s="74"/>
      <c r="T2363" s="74"/>
      <c r="AI2363" s="259"/>
      <c r="AO2363" s="74"/>
    </row>
    <row r="2364" s="72" customFormat="1" customHeight="1" spans="6:41">
      <c r="F2364" s="74"/>
      <c r="G2364" s="267" t="str">
        <f t="shared" si="42"/>
        <v/>
      </c>
      <c r="H2364" s="74"/>
      <c r="I2364" s="74"/>
      <c r="J2364" s="74"/>
      <c r="K2364" s="74"/>
      <c r="L2364" s="74"/>
      <c r="P2364" s="122"/>
      <c r="Q2364" s="74"/>
      <c r="R2364" s="74"/>
      <c r="S2364" s="74"/>
      <c r="T2364" s="74"/>
      <c r="AI2364" s="259"/>
      <c r="AO2364" s="74"/>
    </row>
    <row r="2365" s="72" customFormat="1" customHeight="1" spans="6:41">
      <c r="F2365" s="74"/>
      <c r="G2365" s="267" t="str">
        <f t="shared" si="42"/>
        <v/>
      </c>
      <c r="H2365" s="74"/>
      <c r="I2365" s="74"/>
      <c r="J2365" s="74"/>
      <c r="K2365" s="74"/>
      <c r="L2365" s="74"/>
      <c r="P2365" s="122"/>
      <c r="Q2365" s="74"/>
      <c r="R2365" s="74"/>
      <c r="S2365" s="74"/>
      <c r="T2365" s="74"/>
      <c r="AI2365" s="259"/>
      <c r="AO2365" s="74"/>
    </row>
    <row r="2366" s="72" customFormat="1" customHeight="1" spans="6:41">
      <c r="F2366" s="74"/>
      <c r="G2366" s="267" t="str">
        <f t="shared" si="42"/>
        <v/>
      </c>
      <c r="H2366" s="74"/>
      <c r="I2366" s="74"/>
      <c r="J2366" s="74"/>
      <c r="K2366" s="74"/>
      <c r="L2366" s="74"/>
      <c r="P2366" s="122"/>
      <c r="Q2366" s="74"/>
      <c r="R2366" s="74"/>
      <c r="S2366" s="74"/>
      <c r="T2366" s="74"/>
      <c r="AI2366" s="259"/>
      <c r="AO2366" s="74"/>
    </row>
    <row r="2367" s="72" customFormat="1" customHeight="1" spans="6:41">
      <c r="F2367" s="74"/>
      <c r="G2367" s="267" t="str">
        <f t="shared" si="42"/>
        <v/>
      </c>
      <c r="H2367" s="74"/>
      <c r="I2367" s="74"/>
      <c r="J2367" s="74"/>
      <c r="K2367" s="74"/>
      <c r="L2367" s="74"/>
      <c r="P2367" s="122"/>
      <c r="Q2367" s="74"/>
      <c r="R2367" s="74"/>
      <c r="S2367" s="74"/>
      <c r="T2367" s="74"/>
      <c r="AI2367" s="259"/>
      <c r="AO2367" s="74"/>
    </row>
    <row r="2368" s="72" customFormat="1" customHeight="1" spans="6:41">
      <c r="F2368" s="74"/>
      <c r="G2368" s="267" t="str">
        <f t="shared" si="42"/>
        <v/>
      </c>
      <c r="H2368" s="74"/>
      <c r="I2368" s="74"/>
      <c r="J2368" s="74"/>
      <c r="K2368" s="74"/>
      <c r="L2368" s="74"/>
      <c r="P2368" s="122"/>
      <c r="Q2368" s="74"/>
      <c r="R2368" s="74"/>
      <c r="S2368" s="74"/>
      <c r="T2368" s="74"/>
      <c r="AI2368" s="259"/>
      <c r="AO2368" s="74"/>
    </row>
    <row r="2369" s="72" customFormat="1" customHeight="1" spans="6:41">
      <c r="F2369" s="74"/>
      <c r="G2369" s="267" t="str">
        <f t="shared" si="42"/>
        <v/>
      </c>
      <c r="H2369" s="74"/>
      <c r="I2369" s="74"/>
      <c r="J2369" s="74"/>
      <c r="K2369" s="74"/>
      <c r="L2369" s="74"/>
      <c r="P2369" s="122"/>
      <c r="Q2369" s="74"/>
      <c r="R2369" s="74"/>
      <c r="S2369" s="74"/>
      <c r="T2369" s="74"/>
      <c r="AI2369" s="259"/>
      <c r="AO2369" s="74"/>
    </row>
    <row r="2370" s="72" customFormat="1" customHeight="1" spans="6:41">
      <c r="F2370" s="74"/>
      <c r="G2370" s="267" t="str">
        <f t="shared" ref="G2370:G2433" si="43">IF(H2370="","",IF(H2370=I2370,H2370,_xlfn.CONCAT(H2370,"-",I2370)))</f>
        <v/>
      </c>
      <c r="H2370" s="74"/>
      <c r="I2370" s="74"/>
      <c r="J2370" s="74"/>
      <c r="K2370" s="74"/>
      <c r="L2370" s="74"/>
      <c r="P2370" s="122"/>
      <c r="Q2370" s="74"/>
      <c r="R2370" s="74"/>
      <c r="S2370" s="74"/>
      <c r="T2370" s="74"/>
      <c r="AI2370" s="259"/>
      <c r="AO2370" s="74"/>
    </row>
    <row r="2371" s="72" customFormat="1" customHeight="1" spans="6:41">
      <c r="F2371" s="74"/>
      <c r="G2371" s="267" t="str">
        <f t="shared" si="43"/>
        <v/>
      </c>
      <c r="H2371" s="74"/>
      <c r="I2371" s="74"/>
      <c r="J2371" s="74"/>
      <c r="K2371" s="74"/>
      <c r="L2371" s="74"/>
      <c r="P2371" s="122"/>
      <c r="Q2371" s="74"/>
      <c r="R2371" s="74"/>
      <c r="S2371" s="74"/>
      <c r="T2371" s="74"/>
      <c r="AI2371" s="259"/>
      <c r="AO2371" s="74"/>
    </row>
    <row r="2372" s="72" customFormat="1" customHeight="1" spans="6:41">
      <c r="F2372" s="74"/>
      <c r="G2372" s="267" t="str">
        <f t="shared" si="43"/>
        <v/>
      </c>
      <c r="H2372" s="74"/>
      <c r="I2372" s="74"/>
      <c r="J2372" s="74"/>
      <c r="K2372" s="74"/>
      <c r="L2372" s="74"/>
      <c r="P2372" s="122"/>
      <c r="Q2372" s="74"/>
      <c r="R2372" s="74"/>
      <c r="S2372" s="74"/>
      <c r="T2372" s="74"/>
      <c r="AI2372" s="259"/>
      <c r="AO2372" s="74"/>
    </row>
    <row r="2373" s="72" customFormat="1" customHeight="1" spans="6:41">
      <c r="F2373" s="74"/>
      <c r="G2373" s="267" t="str">
        <f t="shared" si="43"/>
        <v/>
      </c>
      <c r="H2373" s="74"/>
      <c r="I2373" s="74"/>
      <c r="J2373" s="74"/>
      <c r="K2373" s="74"/>
      <c r="L2373" s="74"/>
      <c r="P2373" s="122"/>
      <c r="Q2373" s="74"/>
      <c r="R2373" s="74"/>
      <c r="S2373" s="74"/>
      <c r="T2373" s="74"/>
      <c r="AI2373" s="259"/>
      <c r="AO2373" s="74"/>
    </row>
    <row r="2374" s="72" customFormat="1" customHeight="1" spans="6:41">
      <c r="F2374" s="74"/>
      <c r="G2374" s="267" t="str">
        <f t="shared" si="43"/>
        <v/>
      </c>
      <c r="H2374" s="74"/>
      <c r="I2374" s="74"/>
      <c r="J2374" s="74"/>
      <c r="K2374" s="74"/>
      <c r="L2374" s="74"/>
      <c r="P2374" s="122"/>
      <c r="Q2374" s="74"/>
      <c r="R2374" s="74"/>
      <c r="S2374" s="74"/>
      <c r="T2374" s="74"/>
      <c r="AI2374" s="259"/>
      <c r="AO2374" s="74"/>
    </row>
    <row r="2375" s="72" customFormat="1" customHeight="1" spans="6:41">
      <c r="F2375" s="74"/>
      <c r="G2375" s="267" t="str">
        <f t="shared" si="43"/>
        <v/>
      </c>
      <c r="H2375" s="74"/>
      <c r="I2375" s="74"/>
      <c r="J2375" s="74"/>
      <c r="K2375" s="74"/>
      <c r="L2375" s="74"/>
      <c r="P2375" s="122"/>
      <c r="Q2375" s="74"/>
      <c r="R2375" s="74"/>
      <c r="S2375" s="74"/>
      <c r="T2375" s="74"/>
      <c r="AI2375" s="259"/>
      <c r="AO2375" s="74"/>
    </row>
    <row r="2376" s="72" customFormat="1" customHeight="1" spans="6:41">
      <c r="F2376" s="74"/>
      <c r="G2376" s="267" t="str">
        <f t="shared" si="43"/>
        <v/>
      </c>
      <c r="H2376" s="74"/>
      <c r="I2376" s="74"/>
      <c r="J2376" s="74"/>
      <c r="K2376" s="74"/>
      <c r="L2376" s="74"/>
      <c r="P2376" s="122"/>
      <c r="Q2376" s="74"/>
      <c r="R2376" s="74"/>
      <c r="S2376" s="74"/>
      <c r="T2376" s="74"/>
      <c r="AI2376" s="259"/>
      <c r="AO2376" s="74"/>
    </row>
    <row r="2377" s="72" customFormat="1" customHeight="1" spans="6:41">
      <c r="F2377" s="74"/>
      <c r="G2377" s="267" t="str">
        <f t="shared" si="43"/>
        <v/>
      </c>
      <c r="H2377" s="74"/>
      <c r="I2377" s="74"/>
      <c r="J2377" s="74"/>
      <c r="K2377" s="74"/>
      <c r="L2377" s="74"/>
      <c r="P2377" s="122"/>
      <c r="Q2377" s="74"/>
      <c r="R2377" s="74"/>
      <c r="S2377" s="74"/>
      <c r="T2377" s="74"/>
      <c r="AI2377" s="259"/>
      <c r="AO2377" s="74"/>
    </row>
    <row r="2378" s="72" customFormat="1" customHeight="1" spans="6:41">
      <c r="F2378" s="74"/>
      <c r="G2378" s="267" t="str">
        <f t="shared" si="43"/>
        <v/>
      </c>
      <c r="H2378" s="74"/>
      <c r="I2378" s="74"/>
      <c r="J2378" s="74"/>
      <c r="K2378" s="74"/>
      <c r="L2378" s="74"/>
      <c r="P2378" s="122"/>
      <c r="Q2378" s="74"/>
      <c r="R2378" s="74"/>
      <c r="S2378" s="74"/>
      <c r="T2378" s="74"/>
      <c r="AI2378" s="259"/>
      <c r="AO2378" s="74"/>
    </row>
    <row r="2379" s="72" customFormat="1" customHeight="1" spans="6:41">
      <c r="F2379" s="74"/>
      <c r="G2379" s="267" t="str">
        <f t="shared" si="43"/>
        <v/>
      </c>
      <c r="H2379" s="74"/>
      <c r="I2379" s="74"/>
      <c r="J2379" s="74"/>
      <c r="K2379" s="74"/>
      <c r="L2379" s="74"/>
      <c r="P2379" s="122"/>
      <c r="Q2379" s="74"/>
      <c r="R2379" s="74"/>
      <c r="S2379" s="74"/>
      <c r="T2379" s="74"/>
      <c r="AI2379" s="259"/>
      <c r="AO2379" s="74"/>
    </row>
    <row r="2380" s="72" customFormat="1" customHeight="1" spans="6:41">
      <c r="F2380" s="74"/>
      <c r="G2380" s="267" t="str">
        <f t="shared" si="43"/>
        <v/>
      </c>
      <c r="H2380" s="74"/>
      <c r="I2380" s="74"/>
      <c r="J2380" s="74"/>
      <c r="K2380" s="74"/>
      <c r="L2380" s="74"/>
      <c r="P2380" s="122"/>
      <c r="Q2380" s="74"/>
      <c r="R2380" s="74"/>
      <c r="S2380" s="74"/>
      <c r="T2380" s="74"/>
      <c r="AI2380" s="259"/>
      <c r="AO2380" s="74"/>
    </row>
    <row r="2381" s="72" customFormat="1" customHeight="1" spans="6:41">
      <c r="F2381" s="74"/>
      <c r="G2381" s="267" t="str">
        <f t="shared" si="43"/>
        <v/>
      </c>
      <c r="H2381" s="74"/>
      <c r="I2381" s="74"/>
      <c r="J2381" s="74"/>
      <c r="K2381" s="74"/>
      <c r="L2381" s="74"/>
      <c r="P2381" s="122"/>
      <c r="Q2381" s="74"/>
      <c r="R2381" s="74"/>
      <c r="S2381" s="74"/>
      <c r="T2381" s="74"/>
      <c r="AI2381" s="259"/>
      <c r="AO2381" s="74"/>
    </row>
    <row r="2382" s="72" customFormat="1" customHeight="1" spans="6:41">
      <c r="F2382" s="74"/>
      <c r="G2382" s="267" t="str">
        <f t="shared" si="43"/>
        <v/>
      </c>
      <c r="H2382" s="74"/>
      <c r="I2382" s="74"/>
      <c r="J2382" s="74"/>
      <c r="K2382" s="74"/>
      <c r="L2382" s="74"/>
      <c r="P2382" s="122"/>
      <c r="Q2382" s="74"/>
      <c r="R2382" s="74"/>
      <c r="S2382" s="74"/>
      <c r="T2382" s="74"/>
      <c r="AI2382" s="259"/>
      <c r="AO2382" s="74"/>
    </row>
    <row r="2383" s="72" customFormat="1" customHeight="1" spans="6:41">
      <c r="F2383" s="74"/>
      <c r="G2383" s="267" t="str">
        <f t="shared" si="43"/>
        <v/>
      </c>
      <c r="H2383" s="74"/>
      <c r="I2383" s="74"/>
      <c r="J2383" s="74"/>
      <c r="K2383" s="74"/>
      <c r="L2383" s="74"/>
      <c r="P2383" s="122"/>
      <c r="Q2383" s="74"/>
      <c r="R2383" s="74"/>
      <c r="S2383" s="74"/>
      <c r="T2383" s="74"/>
      <c r="AI2383" s="259"/>
      <c r="AO2383" s="74"/>
    </row>
    <row r="2384" s="72" customFormat="1" customHeight="1" spans="6:41">
      <c r="F2384" s="74"/>
      <c r="G2384" s="267" t="str">
        <f t="shared" si="43"/>
        <v/>
      </c>
      <c r="H2384" s="74"/>
      <c r="I2384" s="74"/>
      <c r="J2384" s="74"/>
      <c r="K2384" s="74"/>
      <c r="L2384" s="74"/>
      <c r="P2384" s="122"/>
      <c r="Q2384" s="74"/>
      <c r="R2384" s="74"/>
      <c r="S2384" s="74"/>
      <c r="T2384" s="74"/>
      <c r="AI2384" s="259"/>
      <c r="AO2384" s="74"/>
    </row>
    <row r="2385" s="72" customFormat="1" customHeight="1" spans="6:41">
      <c r="F2385" s="74"/>
      <c r="G2385" s="267" t="str">
        <f t="shared" si="43"/>
        <v/>
      </c>
      <c r="H2385" s="74"/>
      <c r="I2385" s="74"/>
      <c r="J2385" s="74"/>
      <c r="K2385" s="74"/>
      <c r="L2385" s="74"/>
      <c r="P2385" s="122"/>
      <c r="Q2385" s="74"/>
      <c r="R2385" s="74"/>
      <c r="S2385" s="74"/>
      <c r="T2385" s="74"/>
      <c r="AI2385" s="259"/>
      <c r="AO2385" s="74"/>
    </row>
    <row r="2386" s="72" customFormat="1" customHeight="1" spans="6:41">
      <c r="F2386" s="74"/>
      <c r="G2386" s="267" t="str">
        <f t="shared" si="43"/>
        <v/>
      </c>
      <c r="H2386" s="74"/>
      <c r="I2386" s="74"/>
      <c r="J2386" s="74"/>
      <c r="K2386" s="74"/>
      <c r="L2386" s="74"/>
      <c r="P2386" s="122"/>
      <c r="Q2386" s="74"/>
      <c r="R2386" s="74"/>
      <c r="S2386" s="74"/>
      <c r="T2386" s="74"/>
      <c r="AI2386" s="259"/>
      <c r="AO2386" s="74"/>
    </row>
    <row r="2387" s="72" customFormat="1" customHeight="1" spans="6:41">
      <c r="F2387" s="74"/>
      <c r="G2387" s="267" t="str">
        <f t="shared" si="43"/>
        <v/>
      </c>
      <c r="H2387" s="74"/>
      <c r="I2387" s="74"/>
      <c r="J2387" s="74"/>
      <c r="K2387" s="74"/>
      <c r="L2387" s="74"/>
      <c r="P2387" s="122"/>
      <c r="Q2387" s="74"/>
      <c r="R2387" s="74"/>
      <c r="S2387" s="74"/>
      <c r="T2387" s="74"/>
      <c r="AI2387" s="259"/>
      <c r="AO2387" s="74"/>
    </row>
    <row r="2388" s="72" customFormat="1" customHeight="1" spans="6:41">
      <c r="F2388" s="74"/>
      <c r="G2388" s="267" t="str">
        <f t="shared" si="43"/>
        <v/>
      </c>
      <c r="H2388" s="74"/>
      <c r="I2388" s="74"/>
      <c r="J2388" s="74"/>
      <c r="K2388" s="74"/>
      <c r="L2388" s="74"/>
      <c r="P2388" s="122"/>
      <c r="Q2388" s="74"/>
      <c r="R2388" s="74"/>
      <c r="S2388" s="74"/>
      <c r="T2388" s="74"/>
      <c r="AI2388" s="259"/>
      <c r="AO2388" s="74"/>
    </row>
    <row r="2389" s="72" customFormat="1" customHeight="1" spans="6:41">
      <c r="F2389" s="74"/>
      <c r="G2389" s="267" t="str">
        <f t="shared" si="43"/>
        <v/>
      </c>
      <c r="H2389" s="74"/>
      <c r="I2389" s="74"/>
      <c r="J2389" s="74"/>
      <c r="K2389" s="74"/>
      <c r="L2389" s="74"/>
      <c r="P2389" s="122"/>
      <c r="Q2389" s="74"/>
      <c r="R2389" s="74"/>
      <c r="S2389" s="74"/>
      <c r="T2389" s="74"/>
      <c r="AI2389" s="259"/>
      <c r="AO2389" s="74"/>
    </row>
    <row r="2390" s="72" customFormat="1" customHeight="1" spans="6:41">
      <c r="F2390" s="74"/>
      <c r="G2390" s="267" t="str">
        <f t="shared" si="43"/>
        <v/>
      </c>
      <c r="H2390" s="74"/>
      <c r="I2390" s="74"/>
      <c r="J2390" s="74"/>
      <c r="K2390" s="74"/>
      <c r="L2390" s="74"/>
      <c r="P2390" s="122"/>
      <c r="Q2390" s="74"/>
      <c r="R2390" s="74"/>
      <c r="S2390" s="74"/>
      <c r="T2390" s="74"/>
      <c r="AI2390" s="259"/>
      <c r="AO2390" s="74"/>
    </row>
    <row r="2391" s="72" customFormat="1" customHeight="1" spans="6:41">
      <c r="F2391" s="74"/>
      <c r="G2391" s="267" t="str">
        <f t="shared" si="43"/>
        <v/>
      </c>
      <c r="H2391" s="74"/>
      <c r="I2391" s="74"/>
      <c r="J2391" s="74"/>
      <c r="K2391" s="74"/>
      <c r="L2391" s="74"/>
      <c r="P2391" s="122"/>
      <c r="Q2391" s="74"/>
      <c r="R2391" s="74"/>
      <c r="S2391" s="74"/>
      <c r="T2391" s="74"/>
      <c r="AI2391" s="259"/>
      <c r="AO2391" s="74"/>
    </row>
    <row r="2392" s="72" customFormat="1" customHeight="1" spans="6:41">
      <c r="F2392" s="74"/>
      <c r="G2392" s="267" t="str">
        <f t="shared" si="43"/>
        <v/>
      </c>
      <c r="H2392" s="74"/>
      <c r="I2392" s="74"/>
      <c r="J2392" s="74"/>
      <c r="K2392" s="74"/>
      <c r="L2392" s="74"/>
      <c r="P2392" s="122"/>
      <c r="Q2392" s="74"/>
      <c r="R2392" s="74"/>
      <c r="S2392" s="74"/>
      <c r="T2392" s="74"/>
      <c r="AI2392" s="259"/>
      <c r="AO2392" s="74"/>
    </row>
    <row r="2393" s="72" customFormat="1" customHeight="1" spans="6:41">
      <c r="F2393" s="74"/>
      <c r="G2393" s="267" t="str">
        <f t="shared" si="43"/>
        <v/>
      </c>
      <c r="H2393" s="74"/>
      <c r="I2393" s="74"/>
      <c r="J2393" s="74"/>
      <c r="K2393" s="74"/>
      <c r="L2393" s="74"/>
      <c r="P2393" s="122"/>
      <c r="Q2393" s="74"/>
      <c r="R2393" s="74"/>
      <c r="S2393" s="74"/>
      <c r="T2393" s="74"/>
      <c r="AI2393" s="259"/>
      <c r="AO2393" s="74"/>
    </row>
    <row r="2394" s="72" customFormat="1" customHeight="1" spans="6:41">
      <c r="F2394" s="74"/>
      <c r="G2394" s="267" t="str">
        <f t="shared" si="43"/>
        <v/>
      </c>
      <c r="H2394" s="74"/>
      <c r="I2394" s="74"/>
      <c r="J2394" s="74"/>
      <c r="K2394" s="74"/>
      <c r="L2394" s="74"/>
      <c r="P2394" s="122"/>
      <c r="Q2394" s="74"/>
      <c r="R2394" s="74"/>
      <c r="S2394" s="74"/>
      <c r="T2394" s="74"/>
      <c r="AI2394" s="259"/>
      <c r="AO2394" s="74"/>
    </row>
    <row r="2395" s="72" customFormat="1" customHeight="1" spans="6:41">
      <c r="F2395" s="74"/>
      <c r="G2395" s="267" t="str">
        <f t="shared" si="43"/>
        <v/>
      </c>
      <c r="H2395" s="74"/>
      <c r="I2395" s="74"/>
      <c r="J2395" s="74"/>
      <c r="K2395" s="74"/>
      <c r="L2395" s="74"/>
      <c r="P2395" s="122"/>
      <c r="Q2395" s="74"/>
      <c r="R2395" s="74"/>
      <c r="S2395" s="74"/>
      <c r="T2395" s="74"/>
      <c r="AI2395" s="259"/>
      <c r="AO2395" s="74"/>
    </row>
    <row r="2396" s="72" customFormat="1" customHeight="1" spans="6:41">
      <c r="F2396" s="74"/>
      <c r="G2396" s="267" t="str">
        <f t="shared" si="43"/>
        <v/>
      </c>
      <c r="H2396" s="74"/>
      <c r="I2396" s="74"/>
      <c r="J2396" s="74"/>
      <c r="K2396" s="74"/>
      <c r="L2396" s="74"/>
      <c r="P2396" s="122"/>
      <c r="Q2396" s="74"/>
      <c r="R2396" s="74"/>
      <c r="S2396" s="74"/>
      <c r="T2396" s="74"/>
      <c r="AI2396" s="259"/>
      <c r="AO2396" s="74"/>
    </row>
    <row r="2397" s="72" customFormat="1" customHeight="1" spans="6:41">
      <c r="F2397" s="74"/>
      <c r="G2397" s="267" t="str">
        <f t="shared" si="43"/>
        <v/>
      </c>
      <c r="H2397" s="74"/>
      <c r="I2397" s="74"/>
      <c r="J2397" s="74"/>
      <c r="K2397" s="74"/>
      <c r="L2397" s="74"/>
      <c r="P2397" s="122"/>
      <c r="Q2397" s="74"/>
      <c r="R2397" s="74"/>
      <c r="S2397" s="74"/>
      <c r="T2397" s="74"/>
      <c r="AI2397" s="259"/>
      <c r="AO2397" s="74"/>
    </row>
    <row r="2398" s="72" customFormat="1" customHeight="1" spans="6:41">
      <c r="F2398" s="74"/>
      <c r="G2398" s="267" t="str">
        <f t="shared" si="43"/>
        <v/>
      </c>
      <c r="H2398" s="74"/>
      <c r="I2398" s="74"/>
      <c r="J2398" s="74"/>
      <c r="K2398" s="74"/>
      <c r="L2398" s="74"/>
      <c r="P2398" s="122"/>
      <c r="Q2398" s="74"/>
      <c r="R2398" s="74"/>
      <c r="S2398" s="74"/>
      <c r="T2398" s="74"/>
      <c r="AI2398" s="259"/>
      <c r="AO2398" s="74"/>
    </row>
    <row r="2399" s="72" customFormat="1" customHeight="1" spans="6:41">
      <c r="F2399" s="74"/>
      <c r="G2399" s="267" t="str">
        <f t="shared" si="43"/>
        <v/>
      </c>
      <c r="H2399" s="74"/>
      <c r="I2399" s="74"/>
      <c r="J2399" s="74"/>
      <c r="K2399" s="74"/>
      <c r="L2399" s="74"/>
      <c r="P2399" s="122"/>
      <c r="Q2399" s="74"/>
      <c r="R2399" s="74"/>
      <c r="S2399" s="74"/>
      <c r="T2399" s="74"/>
      <c r="AI2399" s="259"/>
      <c r="AO2399" s="74"/>
    </row>
    <row r="2400" s="72" customFormat="1" customHeight="1" spans="6:41">
      <c r="F2400" s="74"/>
      <c r="G2400" s="267" t="str">
        <f t="shared" si="43"/>
        <v/>
      </c>
      <c r="H2400" s="74"/>
      <c r="I2400" s="74"/>
      <c r="J2400" s="74"/>
      <c r="K2400" s="74"/>
      <c r="L2400" s="74"/>
      <c r="P2400" s="122"/>
      <c r="Q2400" s="74"/>
      <c r="R2400" s="74"/>
      <c r="S2400" s="74"/>
      <c r="T2400" s="74"/>
      <c r="AI2400" s="259"/>
      <c r="AO2400" s="74"/>
    </row>
    <row r="2401" s="72" customFormat="1" customHeight="1" spans="6:41">
      <c r="F2401" s="74"/>
      <c r="G2401" s="267" t="str">
        <f t="shared" si="43"/>
        <v/>
      </c>
      <c r="H2401" s="74"/>
      <c r="I2401" s="74"/>
      <c r="J2401" s="74"/>
      <c r="K2401" s="74"/>
      <c r="L2401" s="74"/>
      <c r="P2401" s="122"/>
      <c r="Q2401" s="74"/>
      <c r="R2401" s="74"/>
      <c r="S2401" s="74"/>
      <c r="T2401" s="74"/>
      <c r="AI2401" s="259"/>
      <c r="AO2401" s="74"/>
    </row>
    <row r="2402" s="72" customFormat="1" customHeight="1" spans="6:41">
      <c r="F2402" s="74"/>
      <c r="G2402" s="267" t="str">
        <f t="shared" si="43"/>
        <v/>
      </c>
      <c r="H2402" s="74"/>
      <c r="I2402" s="74"/>
      <c r="J2402" s="74"/>
      <c r="K2402" s="74"/>
      <c r="L2402" s="74"/>
      <c r="P2402" s="122"/>
      <c r="Q2402" s="74"/>
      <c r="R2402" s="74"/>
      <c r="S2402" s="74"/>
      <c r="T2402" s="74"/>
      <c r="AI2402" s="259"/>
      <c r="AO2402" s="74"/>
    </row>
    <row r="2403" s="72" customFormat="1" customHeight="1" spans="6:41">
      <c r="F2403" s="74"/>
      <c r="G2403" s="267" t="str">
        <f t="shared" si="43"/>
        <v/>
      </c>
      <c r="H2403" s="74"/>
      <c r="I2403" s="74"/>
      <c r="J2403" s="74"/>
      <c r="K2403" s="74"/>
      <c r="L2403" s="74"/>
      <c r="P2403" s="122"/>
      <c r="Q2403" s="74"/>
      <c r="R2403" s="74"/>
      <c r="S2403" s="74"/>
      <c r="T2403" s="74"/>
      <c r="AI2403" s="259"/>
      <c r="AO2403" s="74"/>
    </row>
    <row r="2404" s="72" customFormat="1" customHeight="1" spans="6:41">
      <c r="F2404" s="74"/>
      <c r="G2404" s="267" t="str">
        <f t="shared" si="43"/>
        <v/>
      </c>
      <c r="H2404" s="74"/>
      <c r="I2404" s="74"/>
      <c r="J2404" s="74"/>
      <c r="K2404" s="74"/>
      <c r="L2404" s="74"/>
      <c r="P2404" s="122"/>
      <c r="Q2404" s="74"/>
      <c r="R2404" s="74"/>
      <c r="S2404" s="74"/>
      <c r="T2404" s="74"/>
      <c r="AI2404" s="259"/>
      <c r="AO2404" s="74"/>
    </row>
    <row r="2405" s="72" customFormat="1" customHeight="1" spans="6:41">
      <c r="F2405" s="74"/>
      <c r="G2405" s="267" t="str">
        <f t="shared" si="43"/>
        <v/>
      </c>
      <c r="H2405" s="74"/>
      <c r="I2405" s="74"/>
      <c r="J2405" s="74"/>
      <c r="K2405" s="74"/>
      <c r="L2405" s="74"/>
      <c r="P2405" s="122"/>
      <c r="Q2405" s="74"/>
      <c r="R2405" s="74"/>
      <c r="S2405" s="74"/>
      <c r="T2405" s="74"/>
      <c r="AI2405" s="259"/>
      <c r="AO2405" s="74"/>
    </row>
    <row r="2406" s="72" customFormat="1" customHeight="1" spans="6:41">
      <c r="F2406" s="74"/>
      <c r="G2406" s="267" t="str">
        <f t="shared" si="43"/>
        <v/>
      </c>
      <c r="H2406" s="74"/>
      <c r="I2406" s="74"/>
      <c r="J2406" s="74"/>
      <c r="K2406" s="74"/>
      <c r="L2406" s="74"/>
      <c r="P2406" s="122"/>
      <c r="Q2406" s="74"/>
      <c r="R2406" s="74"/>
      <c r="S2406" s="74"/>
      <c r="T2406" s="74"/>
      <c r="AI2406" s="259"/>
      <c r="AO2406" s="74"/>
    </row>
    <row r="2407" s="72" customFormat="1" customHeight="1" spans="6:41">
      <c r="F2407" s="74"/>
      <c r="G2407" s="267" t="str">
        <f t="shared" si="43"/>
        <v/>
      </c>
      <c r="H2407" s="74"/>
      <c r="I2407" s="74"/>
      <c r="J2407" s="74"/>
      <c r="K2407" s="74"/>
      <c r="L2407" s="74"/>
      <c r="P2407" s="122"/>
      <c r="Q2407" s="74"/>
      <c r="R2407" s="74"/>
      <c r="S2407" s="74"/>
      <c r="T2407" s="74"/>
      <c r="AI2407" s="259"/>
      <c r="AO2407" s="74"/>
    </row>
    <row r="2408" s="72" customFormat="1" customHeight="1" spans="6:41">
      <c r="F2408" s="74"/>
      <c r="G2408" s="267" t="str">
        <f t="shared" si="43"/>
        <v/>
      </c>
      <c r="H2408" s="74"/>
      <c r="I2408" s="74"/>
      <c r="J2408" s="74"/>
      <c r="K2408" s="74"/>
      <c r="L2408" s="74"/>
      <c r="P2408" s="122"/>
      <c r="Q2408" s="74"/>
      <c r="R2408" s="74"/>
      <c r="S2408" s="74"/>
      <c r="T2408" s="74"/>
      <c r="AI2408" s="259"/>
      <c r="AO2408" s="74"/>
    </row>
    <row r="2409" s="72" customFormat="1" customHeight="1" spans="6:41">
      <c r="F2409" s="74"/>
      <c r="G2409" s="267" t="str">
        <f t="shared" si="43"/>
        <v/>
      </c>
      <c r="H2409" s="74"/>
      <c r="I2409" s="74"/>
      <c r="J2409" s="74"/>
      <c r="K2409" s="74"/>
      <c r="L2409" s="74"/>
      <c r="P2409" s="122"/>
      <c r="Q2409" s="74"/>
      <c r="R2409" s="74"/>
      <c r="S2409" s="74"/>
      <c r="T2409" s="74"/>
      <c r="AI2409" s="259"/>
      <c r="AO2409" s="74"/>
    </row>
    <row r="2410" s="72" customFormat="1" customHeight="1" spans="6:41">
      <c r="F2410" s="74"/>
      <c r="G2410" s="267" t="str">
        <f t="shared" si="43"/>
        <v/>
      </c>
      <c r="H2410" s="74"/>
      <c r="I2410" s="74"/>
      <c r="J2410" s="74"/>
      <c r="K2410" s="74"/>
      <c r="L2410" s="74"/>
      <c r="P2410" s="122"/>
      <c r="Q2410" s="74"/>
      <c r="R2410" s="74"/>
      <c r="S2410" s="74"/>
      <c r="T2410" s="74"/>
      <c r="AI2410" s="259"/>
      <c r="AO2410" s="74"/>
    </row>
    <row r="2411" s="72" customFormat="1" customHeight="1" spans="6:41">
      <c r="F2411" s="74"/>
      <c r="G2411" s="267" t="str">
        <f t="shared" si="43"/>
        <v/>
      </c>
      <c r="H2411" s="74"/>
      <c r="I2411" s="74"/>
      <c r="J2411" s="74"/>
      <c r="K2411" s="74"/>
      <c r="L2411" s="74"/>
      <c r="P2411" s="122"/>
      <c r="Q2411" s="74"/>
      <c r="R2411" s="74"/>
      <c r="S2411" s="74"/>
      <c r="T2411" s="74"/>
      <c r="AI2411" s="259"/>
      <c r="AO2411" s="74"/>
    </row>
    <row r="2412" s="72" customFormat="1" customHeight="1" spans="6:41">
      <c r="F2412" s="74"/>
      <c r="G2412" s="267" t="str">
        <f t="shared" si="43"/>
        <v/>
      </c>
      <c r="H2412" s="74"/>
      <c r="I2412" s="74"/>
      <c r="J2412" s="74"/>
      <c r="K2412" s="74"/>
      <c r="L2412" s="74"/>
      <c r="P2412" s="122"/>
      <c r="Q2412" s="74"/>
      <c r="R2412" s="74"/>
      <c r="S2412" s="74"/>
      <c r="T2412" s="74"/>
      <c r="AI2412" s="259"/>
      <c r="AO2412" s="74"/>
    </row>
    <row r="2413" s="72" customFormat="1" customHeight="1" spans="6:41">
      <c r="F2413" s="74"/>
      <c r="G2413" s="267" t="str">
        <f t="shared" si="43"/>
        <v/>
      </c>
      <c r="H2413" s="74"/>
      <c r="I2413" s="74"/>
      <c r="J2413" s="74"/>
      <c r="K2413" s="74"/>
      <c r="L2413" s="74"/>
      <c r="P2413" s="122"/>
      <c r="Q2413" s="74"/>
      <c r="R2413" s="74"/>
      <c r="S2413" s="74"/>
      <c r="T2413" s="74"/>
      <c r="AI2413" s="259"/>
      <c r="AO2413" s="74"/>
    </row>
    <row r="2414" s="72" customFormat="1" customHeight="1" spans="6:41">
      <c r="F2414" s="74"/>
      <c r="G2414" s="267" t="str">
        <f t="shared" si="43"/>
        <v/>
      </c>
      <c r="H2414" s="74"/>
      <c r="I2414" s="74"/>
      <c r="J2414" s="74"/>
      <c r="K2414" s="74"/>
      <c r="L2414" s="74"/>
      <c r="P2414" s="122"/>
      <c r="Q2414" s="74"/>
      <c r="R2414" s="74"/>
      <c r="S2414" s="74"/>
      <c r="T2414" s="74"/>
      <c r="AI2414" s="259"/>
      <c r="AO2414" s="74"/>
    </row>
    <row r="2415" s="72" customFormat="1" customHeight="1" spans="6:41">
      <c r="F2415" s="74"/>
      <c r="G2415" s="267" t="str">
        <f t="shared" si="43"/>
        <v/>
      </c>
      <c r="H2415" s="74"/>
      <c r="I2415" s="74"/>
      <c r="J2415" s="74"/>
      <c r="K2415" s="74"/>
      <c r="L2415" s="74"/>
      <c r="P2415" s="122"/>
      <c r="Q2415" s="74"/>
      <c r="R2415" s="74"/>
      <c r="S2415" s="74"/>
      <c r="T2415" s="74"/>
      <c r="AI2415" s="259"/>
      <c r="AO2415" s="74"/>
    </row>
    <row r="2416" s="72" customFormat="1" customHeight="1" spans="6:41">
      <c r="F2416" s="74"/>
      <c r="G2416" s="267" t="str">
        <f t="shared" si="43"/>
        <v/>
      </c>
      <c r="H2416" s="74"/>
      <c r="I2416" s="74"/>
      <c r="J2416" s="74"/>
      <c r="K2416" s="74"/>
      <c r="L2416" s="74"/>
      <c r="P2416" s="122"/>
      <c r="Q2416" s="74"/>
      <c r="R2416" s="74"/>
      <c r="S2416" s="74"/>
      <c r="T2416" s="74"/>
      <c r="AI2416" s="259"/>
      <c r="AO2416" s="74"/>
    </row>
    <row r="2417" s="72" customFormat="1" customHeight="1" spans="6:41">
      <c r="F2417" s="74"/>
      <c r="G2417" s="267" t="str">
        <f t="shared" si="43"/>
        <v/>
      </c>
      <c r="H2417" s="74"/>
      <c r="I2417" s="74"/>
      <c r="J2417" s="74"/>
      <c r="K2417" s="74"/>
      <c r="L2417" s="74"/>
      <c r="P2417" s="122"/>
      <c r="Q2417" s="74"/>
      <c r="R2417" s="74"/>
      <c r="S2417" s="74"/>
      <c r="T2417" s="74"/>
      <c r="AI2417" s="259"/>
      <c r="AO2417" s="74"/>
    </row>
    <row r="2418" s="72" customFormat="1" customHeight="1" spans="6:41">
      <c r="F2418" s="74"/>
      <c r="G2418" s="267" t="str">
        <f t="shared" si="43"/>
        <v/>
      </c>
      <c r="H2418" s="74"/>
      <c r="I2418" s="74"/>
      <c r="J2418" s="74"/>
      <c r="K2418" s="74"/>
      <c r="L2418" s="74"/>
      <c r="P2418" s="122"/>
      <c r="Q2418" s="74"/>
      <c r="R2418" s="74"/>
      <c r="S2418" s="74"/>
      <c r="T2418" s="74"/>
      <c r="AI2418" s="259"/>
      <c r="AO2418" s="74"/>
    </row>
    <row r="2419" s="72" customFormat="1" customHeight="1" spans="6:41">
      <c r="F2419" s="74"/>
      <c r="G2419" s="267" t="str">
        <f t="shared" si="43"/>
        <v/>
      </c>
      <c r="H2419" s="74"/>
      <c r="I2419" s="74"/>
      <c r="J2419" s="74"/>
      <c r="K2419" s="74"/>
      <c r="L2419" s="74"/>
      <c r="P2419" s="122"/>
      <c r="Q2419" s="74"/>
      <c r="R2419" s="74"/>
      <c r="S2419" s="74"/>
      <c r="T2419" s="74"/>
      <c r="AI2419" s="259"/>
      <c r="AO2419" s="74"/>
    </row>
    <row r="2420" s="72" customFormat="1" customHeight="1" spans="6:41">
      <c r="F2420" s="74"/>
      <c r="G2420" s="267" t="str">
        <f t="shared" si="43"/>
        <v/>
      </c>
      <c r="H2420" s="74"/>
      <c r="I2420" s="74"/>
      <c r="J2420" s="74"/>
      <c r="K2420" s="74"/>
      <c r="L2420" s="74"/>
      <c r="P2420" s="122"/>
      <c r="Q2420" s="74"/>
      <c r="R2420" s="74"/>
      <c r="S2420" s="74"/>
      <c r="T2420" s="74"/>
      <c r="AI2420" s="259"/>
      <c r="AO2420" s="74"/>
    </row>
    <row r="2421" s="72" customFormat="1" customHeight="1" spans="6:41">
      <c r="F2421" s="74"/>
      <c r="G2421" s="267" t="str">
        <f t="shared" si="43"/>
        <v/>
      </c>
      <c r="H2421" s="74"/>
      <c r="I2421" s="74"/>
      <c r="J2421" s="74"/>
      <c r="K2421" s="74"/>
      <c r="L2421" s="74"/>
      <c r="P2421" s="122"/>
      <c r="Q2421" s="74"/>
      <c r="R2421" s="74"/>
      <c r="S2421" s="74"/>
      <c r="T2421" s="74"/>
      <c r="AI2421" s="259"/>
      <c r="AO2421" s="74"/>
    </row>
    <row r="2422" s="72" customFormat="1" customHeight="1" spans="6:41">
      <c r="F2422" s="74"/>
      <c r="G2422" s="267" t="str">
        <f t="shared" si="43"/>
        <v/>
      </c>
      <c r="H2422" s="74"/>
      <c r="I2422" s="74"/>
      <c r="J2422" s="74"/>
      <c r="K2422" s="74"/>
      <c r="L2422" s="74"/>
      <c r="P2422" s="122"/>
      <c r="Q2422" s="74"/>
      <c r="R2422" s="74"/>
      <c r="S2422" s="74"/>
      <c r="T2422" s="74"/>
      <c r="AI2422" s="259"/>
      <c r="AO2422" s="74"/>
    </row>
    <row r="2423" s="72" customFormat="1" customHeight="1" spans="6:41">
      <c r="F2423" s="74"/>
      <c r="G2423" s="267" t="str">
        <f t="shared" si="43"/>
        <v/>
      </c>
      <c r="H2423" s="74"/>
      <c r="I2423" s="74"/>
      <c r="J2423" s="74"/>
      <c r="K2423" s="74"/>
      <c r="L2423" s="74"/>
      <c r="P2423" s="122"/>
      <c r="Q2423" s="74"/>
      <c r="R2423" s="74"/>
      <c r="S2423" s="74"/>
      <c r="T2423" s="74"/>
      <c r="AI2423" s="259"/>
      <c r="AO2423" s="74"/>
    </row>
    <row r="2424" s="72" customFormat="1" customHeight="1" spans="6:41">
      <c r="F2424" s="74"/>
      <c r="G2424" s="267" t="str">
        <f t="shared" si="43"/>
        <v/>
      </c>
      <c r="H2424" s="74"/>
      <c r="I2424" s="74"/>
      <c r="J2424" s="74"/>
      <c r="K2424" s="74"/>
      <c r="L2424" s="74"/>
      <c r="P2424" s="122"/>
      <c r="Q2424" s="74"/>
      <c r="R2424" s="74"/>
      <c r="S2424" s="74"/>
      <c r="T2424" s="74"/>
      <c r="AI2424" s="259"/>
      <c r="AO2424" s="74"/>
    </row>
    <row r="2425" s="72" customFormat="1" customHeight="1" spans="6:41">
      <c r="F2425" s="74"/>
      <c r="G2425" s="267" t="str">
        <f t="shared" si="43"/>
        <v/>
      </c>
      <c r="H2425" s="74"/>
      <c r="I2425" s="74"/>
      <c r="J2425" s="74"/>
      <c r="K2425" s="74"/>
      <c r="L2425" s="74"/>
      <c r="P2425" s="122"/>
      <c r="Q2425" s="74"/>
      <c r="R2425" s="74"/>
      <c r="S2425" s="74"/>
      <c r="T2425" s="74"/>
      <c r="AI2425" s="259"/>
      <c r="AO2425" s="74"/>
    </row>
    <row r="2426" s="72" customFormat="1" customHeight="1" spans="6:41">
      <c r="F2426" s="74"/>
      <c r="G2426" s="267" t="str">
        <f t="shared" si="43"/>
        <v/>
      </c>
      <c r="H2426" s="74"/>
      <c r="I2426" s="74"/>
      <c r="J2426" s="74"/>
      <c r="K2426" s="74"/>
      <c r="L2426" s="74"/>
      <c r="P2426" s="122"/>
      <c r="Q2426" s="74"/>
      <c r="R2426" s="74"/>
      <c r="S2426" s="74"/>
      <c r="T2426" s="74"/>
      <c r="AI2426" s="259"/>
      <c r="AO2426" s="74"/>
    </row>
    <row r="2427" s="72" customFormat="1" customHeight="1" spans="6:41">
      <c r="F2427" s="74"/>
      <c r="G2427" s="267" t="str">
        <f t="shared" si="43"/>
        <v/>
      </c>
      <c r="H2427" s="74"/>
      <c r="I2427" s="74"/>
      <c r="J2427" s="74"/>
      <c r="K2427" s="74"/>
      <c r="L2427" s="74"/>
      <c r="P2427" s="122"/>
      <c r="Q2427" s="74"/>
      <c r="R2427" s="74"/>
      <c r="S2427" s="74"/>
      <c r="T2427" s="74"/>
      <c r="AI2427" s="259"/>
      <c r="AO2427" s="74"/>
    </row>
    <row r="2428" s="72" customFormat="1" customHeight="1" spans="6:41">
      <c r="F2428" s="74"/>
      <c r="G2428" s="267" t="str">
        <f t="shared" si="43"/>
        <v/>
      </c>
      <c r="H2428" s="74"/>
      <c r="I2428" s="74"/>
      <c r="J2428" s="74"/>
      <c r="K2428" s="74"/>
      <c r="L2428" s="74"/>
      <c r="P2428" s="122"/>
      <c r="Q2428" s="74"/>
      <c r="R2428" s="74"/>
      <c r="S2428" s="74"/>
      <c r="T2428" s="74"/>
      <c r="AI2428" s="259"/>
      <c r="AO2428" s="74"/>
    </row>
    <row r="2429" s="72" customFormat="1" customHeight="1" spans="6:41">
      <c r="F2429" s="74"/>
      <c r="G2429" s="267" t="str">
        <f t="shared" si="43"/>
        <v/>
      </c>
      <c r="H2429" s="74"/>
      <c r="I2429" s="74"/>
      <c r="J2429" s="74"/>
      <c r="K2429" s="74"/>
      <c r="L2429" s="74"/>
      <c r="P2429" s="122"/>
      <c r="Q2429" s="74"/>
      <c r="R2429" s="74"/>
      <c r="S2429" s="74"/>
      <c r="T2429" s="74"/>
      <c r="AI2429" s="259"/>
      <c r="AO2429" s="74"/>
    </row>
    <row r="2430" s="72" customFormat="1" customHeight="1" spans="6:41">
      <c r="F2430" s="74"/>
      <c r="G2430" s="267" t="str">
        <f t="shared" si="43"/>
        <v/>
      </c>
      <c r="H2430" s="74"/>
      <c r="I2430" s="74"/>
      <c r="J2430" s="74"/>
      <c r="K2430" s="74"/>
      <c r="L2430" s="74"/>
      <c r="P2430" s="122"/>
      <c r="Q2430" s="74"/>
      <c r="R2430" s="74"/>
      <c r="S2430" s="74"/>
      <c r="T2430" s="74"/>
      <c r="AI2430" s="259"/>
      <c r="AO2430" s="74"/>
    </row>
    <row r="2431" s="72" customFormat="1" customHeight="1" spans="6:41">
      <c r="F2431" s="74"/>
      <c r="G2431" s="267" t="str">
        <f t="shared" si="43"/>
        <v/>
      </c>
      <c r="H2431" s="74"/>
      <c r="I2431" s="74"/>
      <c r="J2431" s="74"/>
      <c r="K2431" s="74"/>
      <c r="L2431" s="74"/>
      <c r="P2431" s="122"/>
      <c r="Q2431" s="74"/>
      <c r="R2431" s="74"/>
      <c r="S2431" s="74"/>
      <c r="T2431" s="74"/>
      <c r="AI2431" s="259"/>
      <c r="AO2431" s="74"/>
    </row>
    <row r="2432" s="72" customFormat="1" customHeight="1" spans="6:41">
      <c r="F2432" s="74"/>
      <c r="G2432" s="267" t="str">
        <f t="shared" si="43"/>
        <v/>
      </c>
      <c r="H2432" s="74"/>
      <c r="I2432" s="74"/>
      <c r="J2432" s="74"/>
      <c r="K2432" s="74"/>
      <c r="L2432" s="74"/>
      <c r="P2432" s="122"/>
      <c r="Q2432" s="74"/>
      <c r="R2432" s="74"/>
      <c r="S2432" s="74"/>
      <c r="T2432" s="74"/>
      <c r="AI2432" s="259"/>
      <c r="AO2432" s="74"/>
    </row>
    <row r="2433" s="72" customFormat="1" customHeight="1" spans="6:41">
      <c r="F2433" s="74"/>
      <c r="G2433" s="267" t="str">
        <f t="shared" si="43"/>
        <v/>
      </c>
      <c r="H2433" s="74"/>
      <c r="I2433" s="74"/>
      <c r="J2433" s="74"/>
      <c r="K2433" s="74"/>
      <c r="L2433" s="74"/>
      <c r="P2433" s="122"/>
      <c r="Q2433" s="74"/>
      <c r="R2433" s="74"/>
      <c r="S2433" s="74"/>
      <c r="T2433" s="74"/>
      <c r="AI2433" s="259"/>
      <c r="AO2433" s="74"/>
    </row>
    <row r="2434" s="72" customFormat="1" customHeight="1" spans="6:41">
      <c r="F2434" s="74"/>
      <c r="G2434" s="267" t="str">
        <f t="shared" ref="G2434:G2497" si="44">IF(H2434="","",IF(H2434=I2434,H2434,_xlfn.CONCAT(H2434,"-",I2434)))</f>
        <v/>
      </c>
      <c r="H2434" s="74"/>
      <c r="I2434" s="74"/>
      <c r="J2434" s="74"/>
      <c r="K2434" s="74"/>
      <c r="L2434" s="74"/>
      <c r="P2434" s="122"/>
      <c r="Q2434" s="74"/>
      <c r="R2434" s="74"/>
      <c r="S2434" s="74"/>
      <c r="T2434" s="74"/>
      <c r="AI2434" s="259"/>
      <c r="AO2434" s="74"/>
    </row>
    <row r="2435" s="72" customFormat="1" customHeight="1" spans="6:41">
      <c r="F2435" s="74"/>
      <c r="G2435" s="267" t="str">
        <f t="shared" si="44"/>
        <v/>
      </c>
      <c r="H2435" s="74"/>
      <c r="I2435" s="74"/>
      <c r="J2435" s="74"/>
      <c r="K2435" s="74"/>
      <c r="L2435" s="74"/>
      <c r="P2435" s="122"/>
      <c r="Q2435" s="74"/>
      <c r="R2435" s="74"/>
      <c r="S2435" s="74"/>
      <c r="T2435" s="74"/>
      <c r="AI2435" s="259"/>
      <c r="AO2435" s="74"/>
    </row>
    <row r="2436" s="72" customFormat="1" customHeight="1" spans="6:41">
      <c r="F2436" s="74"/>
      <c r="G2436" s="267" t="str">
        <f t="shared" si="44"/>
        <v/>
      </c>
      <c r="H2436" s="74"/>
      <c r="I2436" s="74"/>
      <c r="J2436" s="74"/>
      <c r="K2436" s="74"/>
      <c r="L2436" s="74"/>
      <c r="P2436" s="122"/>
      <c r="Q2436" s="74"/>
      <c r="R2436" s="74"/>
      <c r="S2436" s="74"/>
      <c r="T2436" s="74"/>
      <c r="AI2436" s="259"/>
      <c r="AO2436" s="74"/>
    </row>
    <row r="2437" s="72" customFormat="1" customHeight="1" spans="6:41">
      <c r="F2437" s="74"/>
      <c r="G2437" s="267" t="str">
        <f t="shared" si="44"/>
        <v/>
      </c>
      <c r="H2437" s="74"/>
      <c r="I2437" s="74"/>
      <c r="J2437" s="74"/>
      <c r="K2437" s="74"/>
      <c r="L2437" s="74"/>
      <c r="P2437" s="122"/>
      <c r="Q2437" s="74"/>
      <c r="R2437" s="74"/>
      <c r="S2437" s="74"/>
      <c r="T2437" s="74"/>
      <c r="AI2437" s="259"/>
      <c r="AO2437" s="74"/>
    </row>
    <row r="2438" s="72" customFormat="1" customHeight="1" spans="6:41">
      <c r="F2438" s="74"/>
      <c r="G2438" s="267" t="str">
        <f t="shared" si="44"/>
        <v/>
      </c>
      <c r="H2438" s="74"/>
      <c r="I2438" s="74"/>
      <c r="J2438" s="74"/>
      <c r="K2438" s="74"/>
      <c r="L2438" s="74"/>
      <c r="P2438" s="122"/>
      <c r="Q2438" s="74"/>
      <c r="R2438" s="74"/>
      <c r="S2438" s="74"/>
      <c r="T2438" s="74"/>
      <c r="AI2438" s="259"/>
      <c r="AO2438" s="74"/>
    </row>
    <row r="2439" s="72" customFormat="1" customHeight="1" spans="6:41">
      <c r="F2439" s="74"/>
      <c r="G2439" s="267" t="str">
        <f t="shared" si="44"/>
        <v/>
      </c>
      <c r="H2439" s="74"/>
      <c r="I2439" s="74"/>
      <c r="J2439" s="74"/>
      <c r="K2439" s="74"/>
      <c r="L2439" s="74"/>
      <c r="P2439" s="122"/>
      <c r="Q2439" s="74"/>
      <c r="R2439" s="74"/>
      <c r="S2439" s="74"/>
      <c r="T2439" s="74"/>
      <c r="AI2439" s="259"/>
      <c r="AO2439" s="74"/>
    </row>
    <row r="2440" s="72" customFormat="1" customHeight="1" spans="6:41">
      <c r="F2440" s="74"/>
      <c r="G2440" s="267" t="str">
        <f t="shared" si="44"/>
        <v/>
      </c>
      <c r="H2440" s="74"/>
      <c r="I2440" s="74"/>
      <c r="J2440" s="74"/>
      <c r="K2440" s="74"/>
      <c r="L2440" s="74"/>
      <c r="P2440" s="122"/>
      <c r="Q2440" s="74"/>
      <c r="R2440" s="74"/>
      <c r="S2440" s="74"/>
      <c r="T2440" s="74"/>
      <c r="AI2440" s="259"/>
      <c r="AO2440" s="74"/>
    </row>
    <row r="2441" s="72" customFormat="1" customHeight="1" spans="6:41">
      <c r="F2441" s="74"/>
      <c r="G2441" s="267" t="str">
        <f t="shared" si="44"/>
        <v/>
      </c>
      <c r="H2441" s="74"/>
      <c r="I2441" s="74"/>
      <c r="J2441" s="74"/>
      <c r="K2441" s="74"/>
      <c r="L2441" s="74"/>
      <c r="P2441" s="122"/>
      <c r="Q2441" s="74"/>
      <c r="R2441" s="74"/>
      <c r="S2441" s="74"/>
      <c r="T2441" s="74"/>
      <c r="AI2441" s="259"/>
      <c r="AO2441" s="74"/>
    </row>
    <row r="2442" s="72" customFormat="1" customHeight="1" spans="6:41">
      <c r="F2442" s="74"/>
      <c r="G2442" s="267" t="str">
        <f t="shared" si="44"/>
        <v/>
      </c>
      <c r="H2442" s="74"/>
      <c r="I2442" s="74"/>
      <c r="J2442" s="74"/>
      <c r="K2442" s="74"/>
      <c r="L2442" s="74"/>
      <c r="P2442" s="122"/>
      <c r="Q2442" s="74"/>
      <c r="R2442" s="74"/>
      <c r="S2442" s="74"/>
      <c r="T2442" s="74"/>
      <c r="AI2442" s="259"/>
      <c r="AO2442" s="74"/>
    </row>
    <row r="2443" s="72" customFormat="1" customHeight="1" spans="6:41">
      <c r="F2443" s="74"/>
      <c r="G2443" s="267" t="str">
        <f t="shared" si="44"/>
        <v/>
      </c>
      <c r="H2443" s="74"/>
      <c r="I2443" s="74"/>
      <c r="J2443" s="74"/>
      <c r="K2443" s="74"/>
      <c r="L2443" s="74"/>
      <c r="P2443" s="122"/>
      <c r="Q2443" s="74"/>
      <c r="R2443" s="74"/>
      <c r="S2443" s="74"/>
      <c r="T2443" s="74"/>
      <c r="AI2443" s="259"/>
      <c r="AO2443" s="74"/>
    </row>
    <row r="2444" s="72" customFormat="1" customHeight="1" spans="6:41">
      <c r="F2444" s="74"/>
      <c r="G2444" s="267" t="str">
        <f t="shared" si="44"/>
        <v/>
      </c>
      <c r="H2444" s="74"/>
      <c r="I2444" s="74"/>
      <c r="J2444" s="74"/>
      <c r="K2444" s="74"/>
      <c r="L2444" s="74"/>
      <c r="P2444" s="122"/>
      <c r="Q2444" s="74"/>
      <c r="R2444" s="74"/>
      <c r="S2444" s="74"/>
      <c r="T2444" s="74"/>
      <c r="AI2444" s="259"/>
      <c r="AO2444" s="74"/>
    </row>
    <row r="2445" s="72" customFormat="1" customHeight="1" spans="6:41">
      <c r="F2445" s="74"/>
      <c r="G2445" s="267" t="str">
        <f t="shared" si="44"/>
        <v/>
      </c>
      <c r="H2445" s="74"/>
      <c r="I2445" s="74"/>
      <c r="J2445" s="74"/>
      <c r="K2445" s="74"/>
      <c r="L2445" s="74"/>
      <c r="P2445" s="122"/>
      <c r="Q2445" s="74"/>
      <c r="R2445" s="74"/>
      <c r="S2445" s="74"/>
      <c r="T2445" s="74"/>
      <c r="AI2445" s="259"/>
      <c r="AO2445" s="74"/>
    </row>
    <row r="2446" s="72" customFormat="1" customHeight="1" spans="6:41">
      <c r="F2446" s="74"/>
      <c r="G2446" s="267" t="str">
        <f t="shared" si="44"/>
        <v/>
      </c>
      <c r="H2446" s="74"/>
      <c r="I2446" s="74"/>
      <c r="J2446" s="74"/>
      <c r="K2446" s="74"/>
      <c r="L2446" s="74"/>
      <c r="P2446" s="122"/>
      <c r="Q2446" s="74"/>
      <c r="R2446" s="74"/>
      <c r="S2446" s="74"/>
      <c r="T2446" s="74"/>
      <c r="AI2446" s="259"/>
      <c r="AO2446" s="74"/>
    </row>
    <row r="2447" s="72" customFormat="1" customHeight="1" spans="6:41">
      <c r="F2447" s="74"/>
      <c r="G2447" s="267" t="str">
        <f t="shared" si="44"/>
        <v/>
      </c>
      <c r="H2447" s="74"/>
      <c r="I2447" s="74"/>
      <c r="J2447" s="74"/>
      <c r="K2447" s="74"/>
      <c r="L2447" s="74"/>
      <c r="P2447" s="122"/>
      <c r="Q2447" s="74"/>
      <c r="R2447" s="74"/>
      <c r="S2447" s="74"/>
      <c r="T2447" s="74"/>
      <c r="AI2447" s="259"/>
      <c r="AO2447" s="74"/>
    </row>
    <row r="2448" s="72" customFormat="1" customHeight="1" spans="6:41">
      <c r="F2448" s="74"/>
      <c r="G2448" s="267" t="str">
        <f t="shared" si="44"/>
        <v/>
      </c>
      <c r="H2448" s="74"/>
      <c r="I2448" s="74"/>
      <c r="J2448" s="74"/>
      <c r="K2448" s="74"/>
      <c r="L2448" s="74"/>
      <c r="P2448" s="122"/>
      <c r="Q2448" s="74"/>
      <c r="R2448" s="74"/>
      <c r="S2448" s="74"/>
      <c r="T2448" s="74"/>
      <c r="AI2448" s="259"/>
      <c r="AO2448" s="74"/>
    </row>
    <row r="2449" s="72" customFormat="1" customHeight="1" spans="6:41">
      <c r="F2449" s="74"/>
      <c r="G2449" s="267" t="str">
        <f t="shared" si="44"/>
        <v/>
      </c>
      <c r="H2449" s="74"/>
      <c r="I2449" s="74"/>
      <c r="J2449" s="74"/>
      <c r="K2449" s="74"/>
      <c r="L2449" s="74"/>
      <c r="P2449" s="122"/>
      <c r="Q2449" s="74"/>
      <c r="R2449" s="74"/>
      <c r="S2449" s="74"/>
      <c r="T2449" s="74"/>
      <c r="AI2449" s="259"/>
      <c r="AO2449" s="74"/>
    </row>
    <row r="2450" s="72" customFormat="1" customHeight="1" spans="6:41">
      <c r="F2450" s="74"/>
      <c r="G2450" s="267" t="str">
        <f t="shared" si="44"/>
        <v/>
      </c>
      <c r="H2450" s="74"/>
      <c r="I2450" s="74"/>
      <c r="J2450" s="74"/>
      <c r="K2450" s="74"/>
      <c r="L2450" s="74"/>
      <c r="P2450" s="122"/>
      <c r="Q2450" s="74"/>
      <c r="R2450" s="74"/>
      <c r="S2450" s="74"/>
      <c r="T2450" s="74"/>
      <c r="AI2450" s="259"/>
      <c r="AO2450" s="74"/>
    </row>
    <row r="2451" s="72" customFormat="1" customHeight="1" spans="6:41">
      <c r="F2451" s="74"/>
      <c r="G2451" s="267" t="str">
        <f t="shared" si="44"/>
        <v/>
      </c>
      <c r="H2451" s="74"/>
      <c r="I2451" s="74"/>
      <c r="J2451" s="74"/>
      <c r="K2451" s="74"/>
      <c r="L2451" s="74"/>
      <c r="P2451" s="122"/>
      <c r="Q2451" s="74"/>
      <c r="R2451" s="74"/>
      <c r="S2451" s="74"/>
      <c r="T2451" s="74"/>
      <c r="AI2451" s="259"/>
      <c r="AO2451" s="74"/>
    </row>
    <row r="2452" s="72" customFormat="1" customHeight="1" spans="6:41">
      <c r="F2452" s="74"/>
      <c r="G2452" s="267" t="str">
        <f t="shared" si="44"/>
        <v/>
      </c>
      <c r="H2452" s="74"/>
      <c r="I2452" s="74"/>
      <c r="J2452" s="74"/>
      <c r="K2452" s="74"/>
      <c r="L2452" s="74"/>
      <c r="P2452" s="122"/>
      <c r="Q2452" s="74"/>
      <c r="R2452" s="74"/>
      <c r="S2452" s="74"/>
      <c r="T2452" s="74"/>
      <c r="AI2452" s="259"/>
      <c r="AO2452" s="74"/>
    </row>
    <row r="2453" s="72" customFormat="1" customHeight="1" spans="6:41">
      <c r="F2453" s="74"/>
      <c r="G2453" s="267" t="str">
        <f t="shared" si="44"/>
        <v/>
      </c>
      <c r="H2453" s="74"/>
      <c r="I2453" s="74"/>
      <c r="J2453" s="74"/>
      <c r="K2453" s="74"/>
      <c r="L2453" s="74"/>
      <c r="P2453" s="122"/>
      <c r="Q2453" s="74"/>
      <c r="R2453" s="74"/>
      <c r="S2453" s="74"/>
      <c r="T2453" s="74"/>
      <c r="AI2453" s="259"/>
      <c r="AO2453" s="74"/>
    </row>
    <row r="2454" s="72" customFormat="1" customHeight="1" spans="6:41">
      <c r="F2454" s="74"/>
      <c r="G2454" s="267" t="str">
        <f t="shared" si="44"/>
        <v/>
      </c>
      <c r="H2454" s="74"/>
      <c r="I2454" s="74"/>
      <c r="J2454" s="74"/>
      <c r="K2454" s="74"/>
      <c r="L2454" s="74"/>
      <c r="P2454" s="122"/>
      <c r="Q2454" s="74"/>
      <c r="R2454" s="74"/>
      <c r="S2454" s="74"/>
      <c r="T2454" s="74"/>
      <c r="AI2454" s="259"/>
      <c r="AO2454" s="74"/>
    </row>
    <row r="2455" s="72" customFormat="1" customHeight="1" spans="6:41">
      <c r="F2455" s="74"/>
      <c r="G2455" s="267" t="str">
        <f t="shared" si="44"/>
        <v/>
      </c>
      <c r="H2455" s="74"/>
      <c r="I2455" s="74"/>
      <c r="J2455" s="74"/>
      <c r="K2455" s="74"/>
      <c r="L2455" s="74"/>
      <c r="P2455" s="122"/>
      <c r="Q2455" s="74"/>
      <c r="R2455" s="74"/>
      <c r="S2455" s="74"/>
      <c r="T2455" s="74"/>
      <c r="AI2455" s="259"/>
      <c r="AO2455" s="74"/>
    </row>
    <row r="2456" s="72" customFormat="1" customHeight="1" spans="6:41">
      <c r="F2456" s="74"/>
      <c r="G2456" s="267" t="str">
        <f t="shared" si="44"/>
        <v/>
      </c>
      <c r="H2456" s="74"/>
      <c r="I2456" s="74"/>
      <c r="J2456" s="74"/>
      <c r="K2456" s="74"/>
      <c r="L2456" s="74"/>
      <c r="P2456" s="122"/>
      <c r="Q2456" s="74"/>
      <c r="R2456" s="74"/>
      <c r="S2456" s="74"/>
      <c r="T2456" s="74"/>
      <c r="AI2456" s="259"/>
      <c r="AO2456" s="74"/>
    </row>
    <row r="2457" s="72" customFormat="1" customHeight="1" spans="6:41">
      <c r="F2457" s="74"/>
      <c r="G2457" s="267" t="str">
        <f t="shared" si="44"/>
        <v/>
      </c>
      <c r="H2457" s="74"/>
      <c r="I2457" s="74"/>
      <c r="J2457" s="74"/>
      <c r="K2457" s="74"/>
      <c r="L2457" s="74"/>
      <c r="P2457" s="122"/>
      <c r="Q2457" s="74"/>
      <c r="R2457" s="74"/>
      <c r="S2457" s="74"/>
      <c r="T2457" s="74"/>
      <c r="AI2457" s="259"/>
      <c r="AO2457" s="74"/>
    </row>
    <row r="2458" s="72" customFormat="1" customHeight="1" spans="6:41">
      <c r="F2458" s="74"/>
      <c r="G2458" s="267" t="str">
        <f t="shared" si="44"/>
        <v/>
      </c>
      <c r="H2458" s="74"/>
      <c r="I2458" s="74"/>
      <c r="J2458" s="74"/>
      <c r="K2458" s="74"/>
      <c r="L2458" s="74"/>
      <c r="P2458" s="122"/>
      <c r="Q2458" s="74"/>
      <c r="R2458" s="74"/>
      <c r="S2458" s="74"/>
      <c r="T2458" s="74"/>
      <c r="AI2458" s="259"/>
      <c r="AO2458" s="74"/>
    </row>
    <row r="2459" s="72" customFormat="1" customHeight="1" spans="6:41">
      <c r="F2459" s="74"/>
      <c r="G2459" s="267" t="str">
        <f t="shared" si="44"/>
        <v/>
      </c>
      <c r="H2459" s="74"/>
      <c r="I2459" s="74"/>
      <c r="J2459" s="74"/>
      <c r="K2459" s="74"/>
      <c r="L2459" s="74"/>
      <c r="P2459" s="122"/>
      <c r="Q2459" s="74"/>
      <c r="R2459" s="74"/>
      <c r="S2459" s="74"/>
      <c r="T2459" s="74"/>
      <c r="AI2459" s="259"/>
      <c r="AO2459" s="74"/>
    </row>
    <row r="2460" s="72" customFormat="1" customHeight="1" spans="6:41">
      <c r="F2460" s="74"/>
      <c r="G2460" s="267" t="str">
        <f t="shared" si="44"/>
        <v/>
      </c>
      <c r="H2460" s="74"/>
      <c r="I2460" s="74"/>
      <c r="J2460" s="74"/>
      <c r="K2460" s="74"/>
      <c r="L2460" s="74"/>
      <c r="P2460" s="122"/>
      <c r="Q2460" s="74"/>
      <c r="R2460" s="74"/>
      <c r="S2460" s="74"/>
      <c r="T2460" s="74"/>
      <c r="AI2460" s="259"/>
      <c r="AO2460" s="74"/>
    </row>
    <row r="2461" s="72" customFormat="1" customHeight="1" spans="6:41">
      <c r="F2461" s="74"/>
      <c r="G2461" s="267" t="str">
        <f t="shared" si="44"/>
        <v/>
      </c>
      <c r="H2461" s="74"/>
      <c r="I2461" s="74"/>
      <c r="J2461" s="74"/>
      <c r="K2461" s="74"/>
      <c r="L2461" s="74"/>
      <c r="P2461" s="122"/>
      <c r="Q2461" s="74"/>
      <c r="R2461" s="74"/>
      <c r="S2461" s="74"/>
      <c r="T2461" s="74"/>
      <c r="AI2461" s="259"/>
      <c r="AO2461" s="74"/>
    </row>
    <row r="2462" s="72" customFormat="1" customHeight="1" spans="6:41">
      <c r="F2462" s="74"/>
      <c r="G2462" s="267" t="str">
        <f t="shared" si="44"/>
        <v/>
      </c>
      <c r="H2462" s="74"/>
      <c r="I2462" s="74"/>
      <c r="J2462" s="74"/>
      <c r="K2462" s="74"/>
      <c r="L2462" s="74"/>
      <c r="P2462" s="122"/>
      <c r="Q2462" s="74"/>
      <c r="R2462" s="74"/>
      <c r="S2462" s="74"/>
      <c r="T2462" s="74"/>
      <c r="AI2462" s="259"/>
      <c r="AO2462" s="74"/>
    </row>
    <row r="2463" s="72" customFormat="1" customHeight="1" spans="6:41">
      <c r="F2463" s="74"/>
      <c r="G2463" s="267" t="str">
        <f t="shared" si="44"/>
        <v/>
      </c>
      <c r="H2463" s="74"/>
      <c r="I2463" s="74"/>
      <c r="J2463" s="74"/>
      <c r="K2463" s="74"/>
      <c r="L2463" s="74"/>
      <c r="P2463" s="122"/>
      <c r="Q2463" s="74"/>
      <c r="R2463" s="74"/>
      <c r="S2463" s="74"/>
      <c r="T2463" s="74"/>
      <c r="AI2463" s="259"/>
      <c r="AO2463" s="74"/>
    </row>
    <row r="2464" s="72" customFormat="1" customHeight="1" spans="6:41">
      <c r="F2464" s="74"/>
      <c r="G2464" s="267" t="str">
        <f t="shared" si="44"/>
        <v/>
      </c>
      <c r="H2464" s="74"/>
      <c r="I2464" s="74"/>
      <c r="J2464" s="74"/>
      <c r="K2464" s="74"/>
      <c r="L2464" s="74"/>
      <c r="P2464" s="122"/>
      <c r="Q2464" s="74"/>
      <c r="R2464" s="74"/>
      <c r="S2464" s="74"/>
      <c r="T2464" s="74"/>
      <c r="AI2464" s="259"/>
      <c r="AO2464" s="74"/>
    </row>
    <row r="2465" s="72" customFormat="1" customHeight="1" spans="6:41">
      <c r="F2465" s="74"/>
      <c r="G2465" s="267" t="str">
        <f t="shared" si="44"/>
        <v/>
      </c>
      <c r="H2465" s="74"/>
      <c r="I2465" s="74"/>
      <c r="J2465" s="74"/>
      <c r="K2465" s="74"/>
      <c r="L2465" s="74"/>
      <c r="P2465" s="122"/>
      <c r="Q2465" s="74"/>
      <c r="R2465" s="74"/>
      <c r="S2465" s="74"/>
      <c r="T2465" s="74"/>
      <c r="AI2465" s="259"/>
      <c r="AO2465" s="74"/>
    </row>
    <row r="2466" s="72" customFormat="1" customHeight="1" spans="6:41">
      <c r="F2466" s="74"/>
      <c r="G2466" s="267" t="str">
        <f t="shared" si="44"/>
        <v/>
      </c>
      <c r="H2466" s="74"/>
      <c r="I2466" s="74"/>
      <c r="J2466" s="74"/>
      <c r="K2466" s="74"/>
      <c r="L2466" s="74"/>
      <c r="P2466" s="122"/>
      <c r="Q2466" s="74"/>
      <c r="R2466" s="74"/>
      <c r="S2466" s="74"/>
      <c r="T2466" s="74"/>
      <c r="AI2466" s="259"/>
      <c r="AO2466" s="74"/>
    </row>
    <row r="2467" s="72" customFormat="1" customHeight="1" spans="6:41">
      <c r="F2467" s="74"/>
      <c r="G2467" s="267" t="str">
        <f t="shared" si="44"/>
        <v/>
      </c>
      <c r="H2467" s="74"/>
      <c r="I2467" s="74"/>
      <c r="J2467" s="74"/>
      <c r="K2467" s="74"/>
      <c r="L2467" s="74"/>
      <c r="P2467" s="122"/>
      <c r="Q2467" s="74"/>
      <c r="R2467" s="74"/>
      <c r="S2467" s="74"/>
      <c r="T2467" s="74"/>
      <c r="AI2467" s="259"/>
      <c r="AO2467" s="74"/>
    </row>
    <row r="2468" s="72" customFormat="1" customHeight="1" spans="6:41">
      <c r="F2468" s="74"/>
      <c r="G2468" s="267" t="str">
        <f t="shared" si="44"/>
        <v/>
      </c>
      <c r="H2468" s="74"/>
      <c r="I2468" s="74"/>
      <c r="J2468" s="74"/>
      <c r="K2468" s="74"/>
      <c r="L2468" s="74"/>
      <c r="P2468" s="122"/>
      <c r="Q2468" s="74"/>
      <c r="R2468" s="74"/>
      <c r="S2468" s="74"/>
      <c r="T2468" s="74"/>
      <c r="AI2468" s="259"/>
      <c r="AO2468" s="74"/>
    </row>
    <row r="2469" s="72" customFormat="1" customHeight="1" spans="6:41">
      <c r="F2469" s="74"/>
      <c r="G2469" s="267" t="str">
        <f t="shared" si="44"/>
        <v/>
      </c>
      <c r="H2469" s="74"/>
      <c r="I2469" s="74"/>
      <c r="J2469" s="74"/>
      <c r="K2469" s="74"/>
      <c r="L2469" s="74"/>
      <c r="P2469" s="122"/>
      <c r="Q2469" s="74"/>
      <c r="R2469" s="74"/>
      <c r="S2469" s="74"/>
      <c r="T2469" s="74"/>
      <c r="AI2469" s="259"/>
      <c r="AO2469" s="74"/>
    </row>
    <row r="2470" s="72" customFormat="1" customHeight="1" spans="6:41">
      <c r="F2470" s="74"/>
      <c r="G2470" s="267" t="str">
        <f t="shared" si="44"/>
        <v/>
      </c>
      <c r="H2470" s="74"/>
      <c r="I2470" s="74"/>
      <c r="J2470" s="74"/>
      <c r="K2470" s="74"/>
      <c r="L2470" s="74"/>
      <c r="P2470" s="122"/>
      <c r="Q2470" s="74"/>
      <c r="R2470" s="74"/>
      <c r="S2470" s="74"/>
      <c r="T2470" s="74"/>
      <c r="AI2470" s="259"/>
      <c r="AO2470" s="74"/>
    </row>
    <row r="2471" s="72" customFormat="1" customHeight="1" spans="6:41">
      <c r="F2471" s="74"/>
      <c r="G2471" s="267" t="str">
        <f t="shared" si="44"/>
        <v/>
      </c>
      <c r="H2471" s="74"/>
      <c r="I2471" s="74"/>
      <c r="J2471" s="74"/>
      <c r="K2471" s="74"/>
      <c r="L2471" s="74"/>
      <c r="P2471" s="122"/>
      <c r="Q2471" s="74"/>
      <c r="R2471" s="74"/>
      <c r="S2471" s="74"/>
      <c r="T2471" s="74"/>
      <c r="AI2471" s="259"/>
      <c r="AO2471" s="74"/>
    </row>
    <row r="2472" s="72" customFormat="1" customHeight="1" spans="6:41">
      <c r="F2472" s="74"/>
      <c r="G2472" s="267" t="str">
        <f t="shared" si="44"/>
        <v/>
      </c>
      <c r="H2472" s="74"/>
      <c r="I2472" s="74"/>
      <c r="J2472" s="74"/>
      <c r="K2472" s="74"/>
      <c r="L2472" s="74"/>
      <c r="P2472" s="122"/>
      <c r="Q2472" s="74"/>
      <c r="R2472" s="74"/>
      <c r="S2472" s="74"/>
      <c r="T2472" s="74"/>
      <c r="AI2472" s="259"/>
      <c r="AO2472" s="74"/>
    </row>
    <row r="2473" s="72" customFormat="1" customHeight="1" spans="6:41">
      <c r="F2473" s="74"/>
      <c r="G2473" s="267" t="str">
        <f t="shared" si="44"/>
        <v/>
      </c>
      <c r="H2473" s="74"/>
      <c r="I2473" s="74"/>
      <c r="J2473" s="74"/>
      <c r="K2473" s="74"/>
      <c r="L2473" s="74"/>
      <c r="P2473" s="122"/>
      <c r="Q2473" s="74"/>
      <c r="R2473" s="74"/>
      <c r="S2473" s="74"/>
      <c r="T2473" s="74"/>
      <c r="AI2473" s="259"/>
      <c r="AO2473" s="74"/>
    </row>
    <row r="2474" s="72" customFormat="1" customHeight="1" spans="6:41">
      <c r="F2474" s="74"/>
      <c r="G2474" s="267" t="str">
        <f t="shared" si="44"/>
        <v/>
      </c>
      <c r="H2474" s="74"/>
      <c r="I2474" s="74"/>
      <c r="J2474" s="74"/>
      <c r="K2474" s="74"/>
      <c r="L2474" s="74"/>
      <c r="P2474" s="122"/>
      <c r="Q2474" s="74"/>
      <c r="R2474" s="74"/>
      <c r="S2474" s="74"/>
      <c r="T2474" s="74"/>
      <c r="AI2474" s="259"/>
      <c r="AO2474" s="74"/>
    </row>
    <row r="2475" s="72" customFormat="1" customHeight="1" spans="6:41">
      <c r="F2475" s="74"/>
      <c r="G2475" s="267" t="str">
        <f t="shared" si="44"/>
        <v/>
      </c>
      <c r="H2475" s="74"/>
      <c r="I2475" s="74"/>
      <c r="J2475" s="74"/>
      <c r="K2475" s="74"/>
      <c r="L2475" s="74"/>
      <c r="P2475" s="122"/>
      <c r="Q2475" s="74"/>
      <c r="R2475" s="74"/>
      <c r="S2475" s="74"/>
      <c r="T2475" s="74"/>
      <c r="AI2475" s="259"/>
      <c r="AO2475" s="74"/>
    </row>
    <row r="2476" s="72" customFormat="1" customHeight="1" spans="6:41">
      <c r="F2476" s="74"/>
      <c r="G2476" s="267" t="str">
        <f t="shared" si="44"/>
        <v/>
      </c>
      <c r="H2476" s="74"/>
      <c r="I2476" s="74"/>
      <c r="J2476" s="74"/>
      <c r="K2476" s="74"/>
      <c r="L2476" s="74"/>
      <c r="P2476" s="122"/>
      <c r="Q2476" s="74"/>
      <c r="R2476" s="74"/>
      <c r="S2476" s="74"/>
      <c r="T2476" s="74"/>
      <c r="AI2476" s="259"/>
      <c r="AO2476" s="74"/>
    </row>
    <row r="2477" s="72" customFormat="1" customHeight="1" spans="6:41">
      <c r="F2477" s="74"/>
      <c r="G2477" s="267" t="str">
        <f t="shared" si="44"/>
        <v/>
      </c>
      <c r="H2477" s="74"/>
      <c r="I2477" s="74"/>
      <c r="J2477" s="74"/>
      <c r="K2477" s="74"/>
      <c r="L2477" s="74"/>
      <c r="P2477" s="122"/>
      <c r="Q2477" s="74"/>
      <c r="R2477" s="74"/>
      <c r="S2477" s="74"/>
      <c r="T2477" s="74"/>
      <c r="AI2477" s="259"/>
      <c r="AO2477" s="74"/>
    </row>
    <row r="2478" s="72" customFormat="1" customHeight="1" spans="6:41">
      <c r="F2478" s="74"/>
      <c r="G2478" s="267" t="str">
        <f t="shared" si="44"/>
        <v/>
      </c>
      <c r="H2478" s="74"/>
      <c r="I2478" s="74"/>
      <c r="J2478" s="74"/>
      <c r="K2478" s="74"/>
      <c r="L2478" s="74"/>
      <c r="P2478" s="122"/>
      <c r="Q2478" s="74"/>
      <c r="R2478" s="74"/>
      <c r="S2478" s="74"/>
      <c r="T2478" s="74"/>
      <c r="AI2478" s="259"/>
      <c r="AO2478" s="74"/>
    </row>
    <row r="2479" s="72" customFormat="1" customHeight="1" spans="6:41">
      <c r="F2479" s="74"/>
      <c r="G2479" s="267" t="str">
        <f t="shared" si="44"/>
        <v/>
      </c>
      <c r="H2479" s="74"/>
      <c r="I2479" s="74"/>
      <c r="J2479" s="74"/>
      <c r="K2479" s="74"/>
      <c r="L2479" s="74"/>
      <c r="P2479" s="122"/>
      <c r="Q2479" s="74"/>
      <c r="R2479" s="74"/>
      <c r="S2479" s="74"/>
      <c r="T2479" s="74"/>
      <c r="AI2479" s="259"/>
      <c r="AO2479" s="74"/>
    </row>
    <row r="2480" s="72" customFormat="1" customHeight="1" spans="6:41">
      <c r="F2480" s="74"/>
      <c r="G2480" s="267" t="str">
        <f t="shared" si="44"/>
        <v/>
      </c>
      <c r="H2480" s="74"/>
      <c r="I2480" s="74"/>
      <c r="J2480" s="74"/>
      <c r="K2480" s="74"/>
      <c r="L2480" s="74"/>
      <c r="P2480" s="122"/>
      <c r="Q2480" s="74"/>
      <c r="R2480" s="74"/>
      <c r="S2480" s="74"/>
      <c r="T2480" s="74"/>
      <c r="AI2480" s="259"/>
      <c r="AO2480" s="74"/>
    </row>
    <row r="2481" s="72" customFormat="1" customHeight="1" spans="6:41">
      <c r="F2481" s="74"/>
      <c r="G2481" s="267" t="str">
        <f t="shared" si="44"/>
        <v/>
      </c>
      <c r="H2481" s="74"/>
      <c r="I2481" s="74"/>
      <c r="J2481" s="74"/>
      <c r="K2481" s="74"/>
      <c r="L2481" s="74"/>
      <c r="P2481" s="122"/>
      <c r="Q2481" s="74"/>
      <c r="R2481" s="74"/>
      <c r="S2481" s="74"/>
      <c r="T2481" s="74"/>
      <c r="AI2481" s="259"/>
      <c r="AO2481" s="74"/>
    </row>
    <row r="2482" s="72" customFormat="1" customHeight="1" spans="6:41">
      <c r="F2482" s="74"/>
      <c r="G2482" s="267" t="str">
        <f t="shared" si="44"/>
        <v/>
      </c>
      <c r="H2482" s="74"/>
      <c r="I2482" s="74"/>
      <c r="J2482" s="74"/>
      <c r="K2482" s="74"/>
      <c r="L2482" s="74"/>
      <c r="P2482" s="122"/>
      <c r="Q2482" s="74"/>
      <c r="R2482" s="74"/>
      <c r="S2482" s="74"/>
      <c r="T2482" s="74"/>
      <c r="AI2482" s="259"/>
      <c r="AO2482" s="74"/>
    </row>
    <row r="2483" s="72" customFormat="1" customHeight="1" spans="6:41">
      <c r="F2483" s="74"/>
      <c r="G2483" s="267" t="str">
        <f t="shared" si="44"/>
        <v/>
      </c>
      <c r="H2483" s="74"/>
      <c r="I2483" s="74"/>
      <c r="J2483" s="74"/>
      <c r="K2483" s="74"/>
      <c r="L2483" s="74"/>
      <c r="P2483" s="122"/>
      <c r="Q2483" s="74"/>
      <c r="R2483" s="74"/>
      <c r="S2483" s="74"/>
      <c r="T2483" s="74"/>
      <c r="AI2483" s="259"/>
      <c r="AO2483" s="74"/>
    </row>
    <row r="2484" s="72" customFormat="1" customHeight="1" spans="6:41">
      <c r="F2484" s="74"/>
      <c r="G2484" s="267" t="str">
        <f t="shared" si="44"/>
        <v/>
      </c>
      <c r="H2484" s="74"/>
      <c r="I2484" s="74"/>
      <c r="J2484" s="74"/>
      <c r="K2484" s="74"/>
      <c r="L2484" s="74"/>
      <c r="P2484" s="122"/>
      <c r="Q2484" s="74"/>
      <c r="R2484" s="74"/>
      <c r="S2484" s="74"/>
      <c r="T2484" s="74"/>
      <c r="AI2484" s="259"/>
      <c r="AO2484" s="74"/>
    </row>
    <row r="2485" s="72" customFormat="1" customHeight="1" spans="6:41">
      <c r="F2485" s="74"/>
      <c r="G2485" s="267" t="str">
        <f t="shared" si="44"/>
        <v/>
      </c>
      <c r="H2485" s="74"/>
      <c r="I2485" s="74"/>
      <c r="J2485" s="74"/>
      <c r="K2485" s="74"/>
      <c r="L2485" s="74"/>
      <c r="P2485" s="122"/>
      <c r="Q2485" s="74"/>
      <c r="R2485" s="74"/>
      <c r="S2485" s="74"/>
      <c r="T2485" s="74"/>
      <c r="AI2485" s="259"/>
      <c r="AO2485" s="74"/>
    </row>
    <row r="2486" s="72" customFormat="1" customHeight="1" spans="6:41">
      <c r="F2486" s="74"/>
      <c r="G2486" s="267" t="str">
        <f t="shared" si="44"/>
        <v/>
      </c>
      <c r="H2486" s="74"/>
      <c r="I2486" s="74"/>
      <c r="J2486" s="74"/>
      <c r="K2486" s="74"/>
      <c r="L2486" s="74"/>
      <c r="P2486" s="122"/>
      <c r="Q2486" s="74"/>
      <c r="R2486" s="74"/>
      <c r="S2486" s="74"/>
      <c r="T2486" s="74"/>
      <c r="AI2486" s="259"/>
      <c r="AO2486" s="74"/>
    </row>
    <row r="2487" s="72" customFormat="1" customHeight="1" spans="6:41">
      <c r="F2487" s="74"/>
      <c r="G2487" s="267" t="str">
        <f t="shared" si="44"/>
        <v/>
      </c>
      <c r="H2487" s="74"/>
      <c r="I2487" s="74"/>
      <c r="J2487" s="74"/>
      <c r="K2487" s="74"/>
      <c r="L2487" s="74"/>
      <c r="P2487" s="122"/>
      <c r="Q2487" s="74"/>
      <c r="R2487" s="74"/>
      <c r="S2487" s="74"/>
      <c r="T2487" s="74"/>
      <c r="AI2487" s="259"/>
      <c r="AO2487" s="74"/>
    </row>
    <row r="2488" s="72" customFormat="1" customHeight="1" spans="6:41">
      <c r="F2488" s="74"/>
      <c r="G2488" s="267" t="str">
        <f t="shared" si="44"/>
        <v/>
      </c>
      <c r="H2488" s="74"/>
      <c r="I2488" s="74"/>
      <c r="J2488" s="74"/>
      <c r="K2488" s="74"/>
      <c r="L2488" s="74"/>
      <c r="P2488" s="122"/>
      <c r="Q2488" s="74"/>
      <c r="R2488" s="74"/>
      <c r="S2488" s="74"/>
      <c r="T2488" s="74"/>
      <c r="AI2488" s="259"/>
      <c r="AO2488" s="74"/>
    </row>
    <row r="2489" s="72" customFormat="1" customHeight="1" spans="6:41">
      <c r="F2489" s="74"/>
      <c r="G2489" s="267" t="str">
        <f t="shared" si="44"/>
        <v/>
      </c>
      <c r="H2489" s="74"/>
      <c r="I2489" s="74"/>
      <c r="J2489" s="74"/>
      <c r="K2489" s="74"/>
      <c r="L2489" s="74"/>
      <c r="P2489" s="122"/>
      <c r="Q2489" s="74"/>
      <c r="R2489" s="74"/>
      <c r="S2489" s="74"/>
      <c r="T2489" s="74"/>
      <c r="AI2489" s="259"/>
      <c r="AO2489" s="74"/>
    </row>
    <row r="2490" s="72" customFormat="1" customHeight="1" spans="6:41">
      <c r="F2490" s="74"/>
      <c r="G2490" s="267" t="str">
        <f t="shared" si="44"/>
        <v/>
      </c>
      <c r="H2490" s="74"/>
      <c r="I2490" s="74"/>
      <c r="J2490" s="74"/>
      <c r="K2490" s="74"/>
      <c r="L2490" s="74"/>
      <c r="P2490" s="122"/>
      <c r="Q2490" s="74"/>
      <c r="R2490" s="74"/>
      <c r="S2490" s="74"/>
      <c r="T2490" s="74"/>
      <c r="AI2490" s="259"/>
      <c r="AO2490" s="74"/>
    </row>
    <row r="2491" s="72" customFormat="1" customHeight="1" spans="6:41">
      <c r="F2491" s="74"/>
      <c r="G2491" s="267" t="str">
        <f t="shared" si="44"/>
        <v/>
      </c>
      <c r="H2491" s="74"/>
      <c r="I2491" s="74"/>
      <c r="J2491" s="74"/>
      <c r="K2491" s="74"/>
      <c r="L2491" s="74"/>
      <c r="P2491" s="122"/>
      <c r="Q2491" s="74"/>
      <c r="R2491" s="74"/>
      <c r="S2491" s="74"/>
      <c r="T2491" s="74"/>
      <c r="AI2491" s="259"/>
      <c r="AO2491" s="74"/>
    </row>
    <row r="2492" s="72" customFormat="1" customHeight="1" spans="6:41">
      <c r="F2492" s="74"/>
      <c r="G2492" s="267" t="str">
        <f t="shared" si="44"/>
        <v/>
      </c>
      <c r="H2492" s="74"/>
      <c r="I2492" s="74"/>
      <c r="J2492" s="74"/>
      <c r="K2492" s="74"/>
      <c r="L2492" s="74"/>
      <c r="P2492" s="122"/>
      <c r="Q2492" s="74"/>
      <c r="R2492" s="74"/>
      <c r="S2492" s="74"/>
      <c r="T2492" s="74"/>
      <c r="AI2492" s="259"/>
      <c r="AO2492" s="74"/>
    </row>
    <row r="2493" s="72" customFormat="1" customHeight="1" spans="6:41">
      <c r="F2493" s="74"/>
      <c r="G2493" s="267" t="str">
        <f t="shared" si="44"/>
        <v/>
      </c>
      <c r="H2493" s="74"/>
      <c r="I2493" s="74"/>
      <c r="J2493" s="74"/>
      <c r="K2493" s="74"/>
      <c r="L2493" s="74"/>
      <c r="P2493" s="122"/>
      <c r="Q2493" s="74"/>
      <c r="R2493" s="74"/>
      <c r="S2493" s="74"/>
      <c r="T2493" s="74"/>
      <c r="AI2493" s="259"/>
      <c r="AO2493" s="74"/>
    </row>
    <row r="2494" s="72" customFormat="1" customHeight="1" spans="6:41">
      <c r="F2494" s="74"/>
      <c r="G2494" s="267" t="str">
        <f t="shared" si="44"/>
        <v/>
      </c>
      <c r="H2494" s="74"/>
      <c r="I2494" s="74"/>
      <c r="J2494" s="74"/>
      <c r="K2494" s="74"/>
      <c r="L2494" s="74"/>
      <c r="P2494" s="122"/>
      <c r="Q2494" s="74"/>
      <c r="R2494" s="74"/>
      <c r="S2494" s="74"/>
      <c r="T2494" s="74"/>
      <c r="AI2494" s="259"/>
      <c r="AO2494" s="74"/>
    </row>
    <row r="2495" s="72" customFormat="1" customHeight="1" spans="6:41">
      <c r="F2495" s="74"/>
      <c r="G2495" s="267" t="str">
        <f t="shared" si="44"/>
        <v/>
      </c>
      <c r="H2495" s="74"/>
      <c r="I2495" s="74"/>
      <c r="J2495" s="74"/>
      <c r="K2495" s="74"/>
      <c r="L2495" s="74"/>
      <c r="P2495" s="122"/>
      <c r="Q2495" s="74"/>
      <c r="R2495" s="74"/>
      <c r="S2495" s="74"/>
      <c r="T2495" s="74"/>
      <c r="AI2495" s="259"/>
      <c r="AO2495" s="74"/>
    </row>
    <row r="2496" s="72" customFormat="1" customHeight="1" spans="6:41">
      <c r="F2496" s="74"/>
      <c r="G2496" s="267" t="str">
        <f t="shared" si="44"/>
        <v/>
      </c>
      <c r="H2496" s="74"/>
      <c r="I2496" s="74"/>
      <c r="J2496" s="74"/>
      <c r="K2496" s="74"/>
      <c r="L2496" s="74"/>
      <c r="P2496" s="122"/>
      <c r="Q2496" s="74"/>
      <c r="R2496" s="74"/>
      <c r="S2496" s="74"/>
      <c r="T2496" s="74"/>
      <c r="AI2496" s="259"/>
      <c r="AO2496" s="74"/>
    </row>
    <row r="2497" s="72" customFormat="1" customHeight="1" spans="6:41">
      <c r="F2497" s="74"/>
      <c r="G2497" s="267" t="str">
        <f t="shared" si="44"/>
        <v/>
      </c>
      <c r="H2497" s="74"/>
      <c r="I2497" s="74"/>
      <c r="J2497" s="74"/>
      <c r="K2497" s="74"/>
      <c r="L2497" s="74"/>
      <c r="P2497" s="122"/>
      <c r="Q2497" s="74"/>
      <c r="R2497" s="74"/>
      <c r="S2497" s="74"/>
      <c r="T2497" s="74"/>
      <c r="AI2497" s="259"/>
      <c r="AO2497" s="74"/>
    </row>
    <row r="2498" s="72" customFormat="1" customHeight="1" spans="6:41">
      <c r="F2498" s="74"/>
      <c r="G2498" s="267" t="str">
        <f t="shared" ref="G2498:G2561" si="45">IF(H2498="","",IF(H2498=I2498,H2498,_xlfn.CONCAT(H2498,"-",I2498)))</f>
        <v/>
      </c>
      <c r="H2498" s="74"/>
      <c r="I2498" s="74"/>
      <c r="J2498" s="74"/>
      <c r="K2498" s="74"/>
      <c r="L2498" s="74"/>
      <c r="P2498" s="122"/>
      <c r="Q2498" s="74"/>
      <c r="R2498" s="74"/>
      <c r="S2498" s="74"/>
      <c r="T2498" s="74"/>
      <c r="AI2498" s="259"/>
      <c r="AO2498" s="74"/>
    </row>
    <row r="2499" s="72" customFormat="1" customHeight="1" spans="6:41">
      <c r="F2499" s="74"/>
      <c r="G2499" s="267" t="str">
        <f t="shared" si="45"/>
        <v/>
      </c>
      <c r="H2499" s="74"/>
      <c r="I2499" s="74"/>
      <c r="J2499" s="74"/>
      <c r="K2499" s="74"/>
      <c r="L2499" s="74"/>
      <c r="P2499" s="122"/>
      <c r="Q2499" s="74"/>
      <c r="R2499" s="74"/>
      <c r="S2499" s="74"/>
      <c r="T2499" s="74"/>
      <c r="AI2499" s="259"/>
      <c r="AO2499" s="74"/>
    </row>
    <row r="2500" s="72" customFormat="1" customHeight="1" spans="6:41">
      <c r="F2500" s="74"/>
      <c r="G2500" s="267" t="str">
        <f t="shared" si="45"/>
        <v/>
      </c>
      <c r="H2500" s="74"/>
      <c r="I2500" s="74"/>
      <c r="J2500" s="74"/>
      <c r="K2500" s="74"/>
      <c r="L2500" s="74"/>
      <c r="P2500" s="122"/>
      <c r="Q2500" s="74"/>
      <c r="R2500" s="74"/>
      <c r="S2500" s="74"/>
      <c r="T2500" s="74"/>
      <c r="AI2500" s="259"/>
      <c r="AO2500" s="74"/>
    </row>
    <row r="2501" s="72" customFormat="1" customHeight="1" spans="6:41">
      <c r="F2501" s="74"/>
      <c r="G2501" s="267" t="str">
        <f t="shared" si="45"/>
        <v/>
      </c>
      <c r="H2501" s="74"/>
      <c r="I2501" s="74"/>
      <c r="J2501" s="74"/>
      <c r="K2501" s="74"/>
      <c r="L2501" s="74"/>
      <c r="P2501" s="122"/>
      <c r="Q2501" s="74"/>
      <c r="R2501" s="74"/>
      <c r="S2501" s="74"/>
      <c r="T2501" s="74"/>
      <c r="AI2501" s="259"/>
      <c r="AO2501" s="74"/>
    </row>
    <row r="2502" s="72" customFormat="1" customHeight="1" spans="6:41">
      <c r="F2502" s="74"/>
      <c r="G2502" s="267" t="str">
        <f t="shared" si="45"/>
        <v/>
      </c>
      <c r="H2502" s="74"/>
      <c r="I2502" s="74"/>
      <c r="J2502" s="74"/>
      <c r="K2502" s="74"/>
      <c r="L2502" s="74"/>
      <c r="P2502" s="122"/>
      <c r="Q2502" s="74"/>
      <c r="R2502" s="74"/>
      <c r="S2502" s="74"/>
      <c r="T2502" s="74"/>
      <c r="AI2502" s="259"/>
      <c r="AO2502" s="74"/>
    </row>
    <row r="2503" s="72" customFormat="1" customHeight="1" spans="6:41">
      <c r="F2503" s="74"/>
      <c r="G2503" s="267" t="str">
        <f t="shared" si="45"/>
        <v/>
      </c>
      <c r="H2503" s="74"/>
      <c r="I2503" s="74"/>
      <c r="J2503" s="74"/>
      <c r="K2503" s="74"/>
      <c r="L2503" s="74"/>
      <c r="P2503" s="122"/>
      <c r="Q2503" s="74"/>
      <c r="R2503" s="74"/>
      <c r="S2503" s="74"/>
      <c r="T2503" s="74"/>
      <c r="AI2503" s="259"/>
      <c r="AO2503" s="74"/>
    </row>
    <row r="2504" s="72" customFormat="1" customHeight="1" spans="6:41">
      <c r="F2504" s="74"/>
      <c r="G2504" s="267" t="str">
        <f t="shared" si="45"/>
        <v/>
      </c>
      <c r="H2504" s="74"/>
      <c r="I2504" s="74"/>
      <c r="J2504" s="74"/>
      <c r="K2504" s="74"/>
      <c r="L2504" s="74"/>
      <c r="P2504" s="122"/>
      <c r="Q2504" s="74"/>
      <c r="R2504" s="74"/>
      <c r="S2504" s="74"/>
      <c r="T2504" s="74"/>
      <c r="AI2504" s="259"/>
      <c r="AO2504" s="74"/>
    </row>
    <row r="2505" s="72" customFormat="1" customHeight="1" spans="6:41">
      <c r="F2505" s="74"/>
      <c r="G2505" s="267" t="str">
        <f t="shared" si="45"/>
        <v/>
      </c>
      <c r="H2505" s="74"/>
      <c r="I2505" s="74"/>
      <c r="J2505" s="74"/>
      <c r="K2505" s="74"/>
      <c r="L2505" s="74"/>
      <c r="P2505" s="122"/>
      <c r="Q2505" s="74"/>
      <c r="R2505" s="74"/>
      <c r="S2505" s="74"/>
      <c r="T2505" s="74"/>
      <c r="AI2505" s="259"/>
      <c r="AO2505" s="74"/>
    </row>
    <row r="2506" s="72" customFormat="1" customHeight="1" spans="6:41">
      <c r="F2506" s="74"/>
      <c r="G2506" s="267" t="str">
        <f t="shared" si="45"/>
        <v/>
      </c>
      <c r="H2506" s="74"/>
      <c r="I2506" s="74"/>
      <c r="J2506" s="74"/>
      <c r="K2506" s="74"/>
      <c r="L2506" s="74"/>
      <c r="P2506" s="122"/>
      <c r="Q2506" s="74"/>
      <c r="R2506" s="74"/>
      <c r="S2506" s="74"/>
      <c r="T2506" s="74"/>
      <c r="AI2506" s="259"/>
      <c r="AO2506" s="74"/>
    </row>
    <row r="2507" s="72" customFormat="1" customHeight="1" spans="6:41">
      <c r="F2507" s="74"/>
      <c r="G2507" s="267" t="str">
        <f t="shared" si="45"/>
        <v/>
      </c>
      <c r="H2507" s="74"/>
      <c r="I2507" s="74"/>
      <c r="J2507" s="74"/>
      <c r="K2507" s="74"/>
      <c r="L2507" s="74"/>
      <c r="P2507" s="122"/>
      <c r="Q2507" s="74"/>
      <c r="R2507" s="74"/>
      <c r="S2507" s="74"/>
      <c r="T2507" s="74"/>
      <c r="AI2507" s="259"/>
      <c r="AO2507" s="74"/>
    </row>
    <row r="2508" s="72" customFormat="1" customHeight="1" spans="6:41">
      <c r="F2508" s="74"/>
      <c r="G2508" s="267" t="str">
        <f t="shared" si="45"/>
        <v/>
      </c>
      <c r="H2508" s="74"/>
      <c r="I2508" s="74"/>
      <c r="J2508" s="74"/>
      <c r="K2508" s="74"/>
      <c r="L2508" s="74"/>
      <c r="P2508" s="122"/>
      <c r="Q2508" s="74"/>
      <c r="R2508" s="74"/>
      <c r="S2508" s="74"/>
      <c r="T2508" s="74"/>
      <c r="AI2508" s="259"/>
      <c r="AO2508" s="74"/>
    </row>
    <row r="2509" s="72" customFormat="1" customHeight="1" spans="6:41">
      <c r="F2509" s="74"/>
      <c r="G2509" s="267" t="str">
        <f t="shared" si="45"/>
        <v/>
      </c>
      <c r="H2509" s="74"/>
      <c r="I2509" s="74"/>
      <c r="J2509" s="74"/>
      <c r="K2509" s="74"/>
      <c r="L2509" s="74"/>
      <c r="P2509" s="122"/>
      <c r="Q2509" s="74"/>
      <c r="R2509" s="74"/>
      <c r="S2509" s="74"/>
      <c r="T2509" s="74"/>
      <c r="AI2509" s="259"/>
      <c r="AO2509" s="74"/>
    </row>
    <row r="2510" s="72" customFormat="1" customHeight="1" spans="6:41">
      <c r="F2510" s="74"/>
      <c r="G2510" s="267" t="str">
        <f t="shared" si="45"/>
        <v/>
      </c>
      <c r="H2510" s="74"/>
      <c r="I2510" s="74"/>
      <c r="J2510" s="74"/>
      <c r="K2510" s="74"/>
      <c r="L2510" s="74"/>
      <c r="P2510" s="122"/>
      <c r="Q2510" s="74"/>
      <c r="R2510" s="74"/>
      <c r="S2510" s="74"/>
      <c r="T2510" s="74"/>
      <c r="AI2510" s="259"/>
      <c r="AO2510" s="74"/>
    </row>
    <row r="2511" s="72" customFormat="1" customHeight="1" spans="6:41">
      <c r="F2511" s="74"/>
      <c r="G2511" s="267" t="str">
        <f t="shared" si="45"/>
        <v/>
      </c>
      <c r="H2511" s="74"/>
      <c r="I2511" s="74"/>
      <c r="J2511" s="74"/>
      <c r="K2511" s="74"/>
      <c r="L2511" s="74"/>
      <c r="P2511" s="122"/>
      <c r="Q2511" s="74"/>
      <c r="R2511" s="74"/>
      <c r="S2511" s="74"/>
      <c r="T2511" s="74"/>
      <c r="AI2511" s="259"/>
      <c r="AO2511" s="74"/>
    </row>
    <row r="2512" s="72" customFormat="1" customHeight="1" spans="6:41">
      <c r="F2512" s="74"/>
      <c r="G2512" s="267" t="str">
        <f t="shared" si="45"/>
        <v/>
      </c>
      <c r="H2512" s="74"/>
      <c r="I2512" s="74"/>
      <c r="J2512" s="74"/>
      <c r="K2512" s="74"/>
      <c r="L2512" s="74"/>
      <c r="P2512" s="122"/>
      <c r="Q2512" s="74"/>
      <c r="R2512" s="74"/>
      <c r="S2512" s="74"/>
      <c r="T2512" s="74"/>
      <c r="AI2512" s="259"/>
      <c r="AO2512" s="74"/>
    </row>
    <row r="2513" s="72" customFormat="1" customHeight="1" spans="6:41">
      <c r="F2513" s="74"/>
      <c r="G2513" s="267" t="str">
        <f t="shared" si="45"/>
        <v/>
      </c>
      <c r="H2513" s="74"/>
      <c r="I2513" s="74"/>
      <c r="J2513" s="74"/>
      <c r="K2513" s="74"/>
      <c r="L2513" s="74"/>
      <c r="P2513" s="122"/>
      <c r="Q2513" s="74"/>
      <c r="R2513" s="74"/>
      <c r="S2513" s="74"/>
      <c r="T2513" s="74"/>
      <c r="AI2513" s="259"/>
      <c r="AO2513" s="74"/>
    </row>
    <row r="2514" s="72" customFormat="1" customHeight="1" spans="6:41">
      <c r="F2514" s="74"/>
      <c r="G2514" s="267" t="str">
        <f t="shared" si="45"/>
        <v/>
      </c>
      <c r="H2514" s="74"/>
      <c r="I2514" s="74"/>
      <c r="J2514" s="74"/>
      <c r="K2514" s="74"/>
      <c r="L2514" s="74"/>
      <c r="P2514" s="122"/>
      <c r="Q2514" s="74"/>
      <c r="R2514" s="74"/>
      <c r="S2514" s="74"/>
      <c r="T2514" s="74"/>
      <c r="AI2514" s="259"/>
      <c r="AO2514" s="74"/>
    </row>
    <row r="2515" s="72" customFormat="1" customHeight="1" spans="6:41">
      <c r="F2515" s="74"/>
      <c r="G2515" s="267" t="str">
        <f t="shared" si="45"/>
        <v/>
      </c>
      <c r="H2515" s="74"/>
      <c r="I2515" s="74"/>
      <c r="J2515" s="74"/>
      <c r="K2515" s="74"/>
      <c r="L2515" s="74"/>
      <c r="P2515" s="122"/>
      <c r="Q2515" s="74"/>
      <c r="R2515" s="74"/>
      <c r="S2515" s="74"/>
      <c r="T2515" s="74"/>
      <c r="AI2515" s="259"/>
      <c r="AO2515" s="74"/>
    </row>
    <row r="2516" s="72" customFormat="1" customHeight="1" spans="6:41">
      <c r="F2516" s="74"/>
      <c r="G2516" s="267" t="str">
        <f t="shared" si="45"/>
        <v/>
      </c>
      <c r="H2516" s="74"/>
      <c r="I2516" s="74"/>
      <c r="J2516" s="74"/>
      <c r="K2516" s="74"/>
      <c r="L2516" s="74"/>
      <c r="P2516" s="122"/>
      <c r="Q2516" s="74"/>
      <c r="R2516" s="74"/>
      <c r="S2516" s="74"/>
      <c r="T2516" s="74"/>
      <c r="AI2516" s="259"/>
      <c r="AO2516" s="74"/>
    </row>
    <row r="2517" s="72" customFormat="1" customHeight="1" spans="6:41">
      <c r="F2517" s="74"/>
      <c r="G2517" s="267" t="str">
        <f t="shared" si="45"/>
        <v/>
      </c>
      <c r="H2517" s="74"/>
      <c r="I2517" s="74"/>
      <c r="J2517" s="74"/>
      <c r="K2517" s="74"/>
      <c r="L2517" s="74"/>
      <c r="P2517" s="122"/>
      <c r="Q2517" s="74"/>
      <c r="R2517" s="74"/>
      <c r="S2517" s="74"/>
      <c r="T2517" s="74"/>
      <c r="AI2517" s="259"/>
      <c r="AO2517" s="74"/>
    </row>
    <row r="2518" s="72" customFormat="1" customHeight="1" spans="6:41">
      <c r="F2518" s="74"/>
      <c r="G2518" s="267" t="str">
        <f t="shared" si="45"/>
        <v/>
      </c>
      <c r="H2518" s="74"/>
      <c r="I2518" s="74"/>
      <c r="J2518" s="74"/>
      <c r="K2518" s="74"/>
      <c r="L2518" s="74"/>
      <c r="P2518" s="122"/>
      <c r="Q2518" s="74"/>
      <c r="R2518" s="74"/>
      <c r="S2518" s="74"/>
      <c r="T2518" s="74"/>
      <c r="AI2518" s="259"/>
      <c r="AO2518" s="74"/>
    </row>
    <row r="2519" s="72" customFormat="1" customHeight="1" spans="6:41">
      <c r="F2519" s="74"/>
      <c r="G2519" s="267" t="str">
        <f t="shared" si="45"/>
        <v/>
      </c>
      <c r="H2519" s="74"/>
      <c r="I2519" s="74"/>
      <c r="J2519" s="74"/>
      <c r="K2519" s="74"/>
      <c r="L2519" s="74"/>
      <c r="P2519" s="122"/>
      <c r="Q2519" s="74"/>
      <c r="R2519" s="74"/>
      <c r="S2519" s="74"/>
      <c r="T2519" s="74"/>
      <c r="AI2519" s="259"/>
      <c r="AO2519" s="74"/>
    </row>
    <row r="2520" s="72" customFormat="1" customHeight="1" spans="6:41">
      <c r="F2520" s="74"/>
      <c r="G2520" s="267" t="str">
        <f t="shared" si="45"/>
        <v/>
      </c>
      <c r="H2520" s="74"/>
      <c r="I2520" s="74"/>
      <c r="J2520" s="74"/>
      <c r="K2520" s="74"/>
      <c r="L2520" s="74"/>
      <c r="P2520" s="122"/>
      <c r="Q2520" s="74"/>
      <c r="R2520" s="74"/>
      <c r="S2520" s="74"/>
      <c r="T2520" s="74"/>
      <c r="AI2520" s="259"/>
      <c r="AO2520" s="74"/>
    </row>
    <row r="2521" s="72" customFormat="1" customHeight="1" spans="6:41">
      <c r="F2521" s="74"/>
      <c r="G2521" s="267" t="str">
        <f t="shared" si="45"/>
        <v/>
      </c>
      <c r="H2521" s="74"/>
      <c r="I2521" s="74"/>
      <c r="J2521" s="74"/>
      <c r="K2521" s="74"/>
      <c r="L2521" s="74"/>
      <c r="P2521" s="122"/>
      <c r="Q2521" s="74"/>
      <c r="R2521" s="74"/>
      <c r="S2521" s="74"/>
      <c r="T2521" s="74"/>
      <c r="AI2521" s="259"/>
      <c r="AO2521" s="74"/>
    </row>
    <row r="2522" s="72" customFormat="1" customHeight="1" spans="6:41">
      <c r="F2522" s="74"/>
      <c r="G2522" s="267" t="str">
        <f t="shared" si="45"/>
        <v/>
      </c>
      <c r="H2522" s="74"/>
      <c r="I2522" s="74"/>
      <c r="J2522" s="74"/>
      <c r="K2522" s="74"/>
      <c r="L2522" s="74"/>
      <c r="P2522" s="122"/>
      <c r="Q2522" s="74"/>
      <c r="R2522" s="74"/>
      <c r="S2522" s="74"/>
      <c r="T2522" s="74"/>
      <c r="AI2522" s="259"/>
      <c r="AO2522" s="74"/>
    </row>
    <row r="2523" s="72" customFormat="1" customHeight="1" spans="6:41">
      <c r="F2523" s="74"/>
      <c r="G2523" s="267" t="str">
        <f t="shared" si="45"/>
        <v/>
      </c>
      <c r="H2523" s="74"/>
      <c r="I2523" s="74"/>
      <c r="J2523" s="74"/>
      <c r="K2523" s="74"/>
      <c r="L2523" s="74"/>
      <c r="P2523" s="122"/>
      <c r="Q2523" s="74"/>
      <c r="R2523" s="74"/>
      <c r="S2523" s="74"/>
      <c r="T2523" s="74"/>
      <c r="AI2523" s="259"/>
      <c r="AO2523" s="74"/>
    </row>
    <row r="2524" s="72" customFormat="1" customHeight="1" spans="6:41">
      <c r="F2524" s="74"/>
      <c r="G2524" s="267" t="str">
        <f t="shared" si="45"/>
        <v/>
      </c>
      <c r="H2524" s="74"/>
      <c r="I2524" s="74"/>
      <c r="J2524" s="74"/>
      <c r="K2524" s="74"/>
      <c r="L2524" s="74"/>
      <c r="P2524" s="122"/>
      <c r="Q2524" s="74"/>
      <c r="R2524" s="74"/>
      <c r="S2524" s="74"/>
      <c r="T2524" s="74"/>
      <c r="AI2524" s="259"/>
      <c r="AO2524" s="74"/>
    </row>
    <row r="2525" s="72" customFormat="1" customHeight="1" spans="6:41">
      <c r="F2525" s="74"/>
      <c r="G2525" s="267" t="str">
        <f t="shared" si="45"/>
        <v/>
      </c>
      <c r="H2525" s="74"/>
      <c r="I2525" s="74"/>
      <c r="J2525" s="74"/>
      <c r="K2525" s="74"/>
      <c r="L2525" s="74"/>
      <c r="P2525" s="122"/>
      <c r="Q2525" s="74"/>
      <c r="R2525" s="74"/>
      <c r="S2525" s="74"/>
      <c r="T2525" s="74"/>
      <c r="AI2525" s="259"/>
      <c r="AO2525" s="74"/>
    </row>
    <row r="2526" s="72" customFormat="1" customHeight="1" spans="6:41">
      <c r="F2526" s="74"/>
      <c r="G2526" s="267" t="str">
        <f t="shared" si="45"/>
        <v/>
      </c>
      <c r="H2526" s="74"/>
      <c r="I2526" s="74"/>
      <c r="J2526" s="74"/>
      <c r="K2526" s="74"/>
      <c r="L2526" s="74"/>
      <c r="P2526" s="122"/>
      <c r="Q2526" s="74"/>
      <c r="R2526" s="74"/>
      <c r="S2526" s="74"/>
      <c r="T2526" s="74"/>
      <c r="AI2526" s="259"/>
      <c r="AO2526" s="74"/>
    </row>
    <row r="2527" s="72" customFormat="1" customHeight="1" spans="6:41">
      <c r="F2527" s="74"/>
      <c r="G2527" s="267" t="str">
        <f t="shared" si="45"/>
        <v/>
      </c>
      <c r="H2527" s="74"/>
      <c r="I2527" s="74"/>
      <c r="J2527" s="74"/>
      <c r="K2527" s="74"/>
      <c r="L2527" s="74"/>
      <c r="P2527" s="122"/>
      <c r="Q2527" s="74"/>
      <c r="R2527" s="74"/>
      <c r="S2527" s="74"/>
      <c r="T2527" s="74"/>
      <c r="AI2527" s="259"/>
      <c r="AO2527" s="74"/>
    </row>
    <row r="2528" s="72" customFormat="1" customHeight="1" spans="6:41">
      <c r="F2528" s="74"/>
      <c r="G2528" s="267" t="str">
        <f t="shared" si="45"/>
        <v/>
      </c>
      <c r="H2528" s="74"/>
      <c r="I2528" s="74"/>
      <c r="J2528" s="74"/>
      <c r="K2528" s="74"/>
      <c r="L2528" s="74"/>
      <c r="P2528" s="122"/>
      <c r="Q2528" s="74"/>
      <c r="R2528" s="74"/>
      <c r="S2528" s="74"/>
      <c r="T2528" s="74"/>
      <c r="AI2528" s="259"/>
      <c r="AO2528" s="74"/>
    </row>
    <row r="2529" s="72" customFormat="1" customHeight="1" spans="6:41">
      <c r="F2529" s="74"/>
      <c r="G2529" s="267" t="str">
        <f t="shared" si="45"/>
        <v/>
      </c>
      <c r="H2529" s="74"/>
      <c r="I2529" s="74"/>
      <c r="J2529" s="74"/>
      <c r="K2529" s="74"/>
      <c r="L2529" s="74"/>
      <c r="P2529" s="122"/>
      <c r="Q2529" s="74"/>
      <c r="R2529" s="74"/>
      <c r="S2529" s="74"/>
      <c r="T2529" s="74"/>
      <c r="AI2529" s="259"/>
      <c r="AO2529" s="74"/>
    </row>
    <row r="2530" s="72" customFormat="1" customHeight="1" spans="6:41">
      <c r="F2530" s="74"/>
      <c r="G2530" s="267" t="str">
        <f t="shared" si="45"/>
        <v/>
      </c>
      <c r="H2530" s="74"/>
      <c r="I2530" s="74"/>
      <c r="J2530" s="74"/>
      <c r="K2530" s="74"/>
      <c r="L2530" s="74"/>
      <c r="P2530" s="122"/>
      <c r="Q2530" s="74"/>
      <c r="R2530" s="74"/>
      <c r="S2530" s="74"/>
      <c r="T2530" s="74"/>
      <c r="AI2530" s="259"/>
      <c r="AO2530" s="74"/>
    </row>
    <row r="2531" s="72" customFormat="1" customHeight="1" spans="6:41">
      <c r="F2531" s="74"/>
      <c r="G2531" s="267" t="str">
        <f t="shared" si="45"/>
        <v/>
      </c>
      <c r="H2531" s="74"/>
      <c r="I2531" s="74"/>
      <c r="J2531" s="74"/>
      <c r="K2531" s="74"/>
      <c r="L2531" s="74"/>
      <c r="P2531" s="122"/>
      <c r="Q2531" s="74"/>
      <c r="R2531" s="74"/>
      <c r="S2531" s="74"/>
      <c r="T2531" s="74"/>
      <c r="AI2531" s="259"/>
      <c r="AO2531" s="74"/>
    </row>
    <row r="2532" s="72" customFormat="1" customHeight="1" spans="6:41">
      <c r="F2532" s="74"/>
      <c r="G2532" s="267" t="str">
        <f t="shared" si="45"/>
        <v/>
      </c>
      <c r="H2532" s="74"/>
      <c r="I2532" s="74"/>
      <c r="J2532" s="74"/>
      <c r="K2532" s="74"/>
      <c r="L2532" s="74"/>
      <c r="P2532" s="122"/>
      <c r="Q2532" s="74"/>
      <c r="R2532" s="74"/>
      <c r="S2532" s="74"/>
      <c r="T2532" s="74"/>
      <c r="AI2532" s="259"/>
      <c r="AO2532" s="74"/>
    </row>
    <row r="2533" s="72" customFormat="1" customHeight="1" spans="6:41">
      <c r="F2533" s="74"/>
      <c r="G2533" s="267" t="str">
        <f t="shared" si="45"/>
        <v/>
      </c>
      <c r="H2533" s="74"/>
      <c r="I2533" s="74"/>
      <c r="J2533" s="74"/>
      <c r="K2533" s="74"/>
      <c r="L2533" s="74"/>
      <c r="P2533" s="122"/>
      <c r="Q2533" s="74"/>
      <c r="R2533" s="74"/>
      <c r="S2533" s="74"/>
      <c r="T2533" s="74"/>
      <c r="AI2533" s="259"/>
      <c r="AO2533" s="74"/>
    </row>
    <row r="2534" s="72" customFormat="1" customHeight="1" spans="6:41">
      <c r="F2534" s="74"/>
      <c r="G2534" s="267" t="str">
        <f t="shared" si="45"/>
        <v/>
      </c>
      <c r="H2534" s="74"/>
      <c r="I2534" s="74"/>
      <c r="J2534" s="74"/>
      <c r="K2534" s="74"/>
      <c r="L2534" s="74"/>
      <c r="P2534" s="122"/>
      <c r="Q2534" s="74"/>
      <c r="R2534" s="74"/>
      <c r="S2534" s="74"/>
      <c r="T2534" s="74"/>
      <c r="AI2534" s="259"/>
      <c r="AO2534" s="74"/>
    </row>
    <row r="2535" s="72" customFormat="1" customHeight="1" spans="6:41">
      <c r="F2535" s="74"/>
      <c r="G2535" s="267" t="str">
        <f t="shared" si="45"/>
        <v/>
      </c>
      <c r="H2535" s="74"/>
      <c r="I2535" s="74"/>
      <c r="J2535" s="74"/>
      <c r="K2535" s="74"/>
      <c r="L2535" s="74"/>
      <c r="P2535" s="122"/>
      <c r="Q2535" s="74"/>
      <c r="R2535" s="74"/>
      <c r="S2535" s="74"/>
      <c r="T2535" s="74"/>
      <c r="AI2535" s="259"/>
      <c r="AO2535" s="74"/>
    </row>
    <row r="2536" s="72" customFormat="1" customHeight="1" spans="6:41">
      <c r="F2536" s="74"/>
      <c r="G2536" s="267" t="str">
        <f t="shared" si="45"/>
        <v/>
      </c>
      <c r="H2536" s="74"/>
      <c r="I2536" s="74"/>
      <c r="J2536" s="74"/>
      <c r="K2536" s="74"/>
      <c r="L2536" s="74"/>
      <c r="P2536" s="122"/>
      <c r="Q2536" s="74"/>
      <c r="R2536" s="74"/>
      <c r="S2536" s="74"/>
      <c r="T2536" s="74"/>
      <c r="AI2536" s="259"/>
      <c r="AO2536" s="74"/>
    </row>
    <row r="2537" s="72" customFormat="1" customHeight="1" spans="6:41">
      <c r="F2537" s="74"/>
      <c r="G2537" s="267" t="str">
        <f t="shared" si="45"/>
        <v/>
      </c>
      <c r="H2537" s="74"/>
      <c r="I2537" s="74"/>
      <c r="J2537" s="74"/>
      <c r="K2537" s="74"/>
      <c r="L2537" s="74"/>
      <c r="P2537" s="122"/>
      <c r="Q2537" s="74"/>
      <c r="R2537" s="74"/>
      <c r="S2537" s="74"/>
      <c r="T2537" s="74"/>
      <c r="AI2537" s="259"/>
      <c r="AO2537" s="74"/>
    </row>
    <row r="2538" s="72" customFormat="1" customHeight="1" spans="6:41">
      <c r="F2538" s="74"/>
      <c r="G2538" s="267" t="str">
        <f t="shared" si="45"/>
        <v/>
      </c>
      <c r="H2538" s="74"/>
      <c r="I2538" s="74"/>
      <c r="J2538" s="74"/>
      <c r="K2538" s="74"/>
      <c r="L2538" s="74"/>
      <c r="P2538" s="122"/>
      <c r="Q2538" s="74"/>
      <c r="R2538" s="74"/>
      <c r="S2538" s="74"/>
      <c r="T2538" s="74"/>
      <c r="AI2538" s="259"/>
      <c r="AO2538" s="74"/>
    </row>
    <row r="2539" s="72" customFormat="1" customHeight="1" spans="6:41">
      <c r="F2539" s="74"/>
      <c r="G2539" s="267" t="str">
        <f t="shared" si="45"/>
        <v/>
      </c>
      <c r="H2539" s="74"/>
      <c r="I2539" s="74"/>
      <c r="J2539" s="74"/>
      <c r="K2539" s="74"/>
      <c r="L2539" s="74"/>
      <c r="P2539" s="122"/>
      <c r="Q2539" s="74"/>
      <c r="R2539" s="74"/>
      <c r="S2539" s="74"/>
      <c r="T2539" s="74"/>
      <c r="AI2539" s="259"/>
      <c r="AO2539" s="74"/>
    </row>
    <row r="2540" s="72" customFormat="1" customHeight="1" spans="6:41">
      <c r="F2540" s="74"/>
      <c r="G2540" s="267" t="str">
        <f t="shared" si="45"/>
        <v/>
      </c>
      <c r="H2540" s="74"/>
      <c r="I2540" s="74"/>
      <c r="J2540" s="74"/>
      <c r="K2540" s="74"/>
      <c r="L2540" s="74"/>
      <c r="P2540" s="122"/>
      <c r="Q2540" s="74"/>
      <c r="R2540" s="74"/>
      <c r="S2540" s="74"/>
      <c r="T2540" s="74"/>
      <c r="AI2540" s="259"/>
      <c r="AO2540" s="74"/>
    </row>
    <row r="2541" s="72" customFormat="1" customHeight="1" spans="6:41">
      <c r="F2541" s="74"/>
      <c r="G2541" s="267" t="str">
        <f t="shared" si="45"/>
        <v/>
      </c>
      <c r="H2541" s="74"/>
      <c r="I2541" s="74"/>
      <c r="J2541" s="74"/>
      <c r="K2541" s="74"/>
      <c r="L2541" s="74"/>
      <c r="P2541" s="122"/>
      <c r="Q2541" s="74"/>
      <c r="R2541" s="74"/>
      <c r="S2541" s="74"/>
      <c r="T2541" s="74"/>
      <c r="AI2541" s="259"/>
      <c r="AO2541" s="74"/>
    </row>
    <row r="2542" s="72" customFormat="1" customHeight="1" spans="6:41">
      <c r="F2542" s="74"/>
      <c r="G2542" s="267" t="str">
        <f t="shared" si="45"/>
        <v/>
      </c>
      <c r="H2542" s="74"/>
      <c r="I2542" s="74"/>
      <c r="J2542" s="74"/>
      <c r="K2542" s="74"/>
      <c r="L2542" s="74"/>
      <c r="P2542" s="122"/>
      <c r="Q2542" s="74"/>
      <c r="R2542" s="74"/>
      <c r="S2542" s="74"/>
      <c r="T2542" s="74"/>
      <c r="AI2542" s="259"/>
      <c r="AO2542" s="74"/>
    </row>
    <row r="2543" s="72" customFormat="1" customHeight="1" spans="6:41">
      <c r="F2543" s="74"/>
      <c r="G2543" s="267" t="str">
        <f t="shared" si="45"/>
        <v/>
      </c>
      <c r="H2543" s="74"/>
      <c r="I2543" s="74"/>
      <c r="J2543" s="74"/>
      <c r="K2543" s="74"/>
      <c r="L2543" s="74"/>
      <c r="P2543" s="122"/>
      <c r="Q2543" s="74"/>
      <c r="R2543" s="74"/>
      <c r="S2543" s="74"/>
      <c r="T2543" s="74"/>
      <c r="AI2543" s="259"/>
      <c r="AO2543" s="74"/>
    </row>
    <row r="2544" s="72" customFormat="1" customHeight="1" spans="6:41">
      <c r="F2544" s="74"/>
      <c r="G2544" s="267" t="str">
        <f t="shared" si="45"/>
        <v/>
      </c>
      <c r="H2544" s="74"/>
      <c r="I2544" s="74"/>
      <c r="J2544" s="74"/>
      <c r="K2544" s="74"/>
      <c r="L2544" s="74"/>
      <c r="P2544" s="122"/>
      <c r="Q2544" s="74"/>
      <c r="R2544" s="74"/>
      <c r="S2544" s="74"/>
      <c r="T2544" s="74"/>
      <c r="AI2544" s="259"/>
      <c r="AO2544" s="74"/>
    </row>
    <row r="2545" s="72" customFormat="1" customHeight="1" spans="6:41">
      <c r="F2545" s="74"/>
      <c r="G2545" s="267" t="str">
        <f t="shared" si="45"/>
        <v/>
      </c>
      <c r="H2545" s="74"/>
      <c r="I2545" s="74"/>
      <c r="J2545" s="74"/>
      <c r="K2545" s="74"/>
      <c r="L2545" s="74"/>
      <c r="P2545" s="122"/>
      <c r="Q2545" s="74"/>
      <c r="R2545" s="74"/>
      <c r="S2545" s="74"/>
      <c r="T2545" s="74"/>
      <c r="AI2545" s="259"/>
      <c r="AO2545" s="74"/>
    </row>
    <row r="2546" s="72" customFormat="1" customHeight="1" spans="6:41">
      <c r="F2546" s="74"/>
      <c r="G2546" s="267" t="str">
        <f t="shared" si="45"/>
        <v/>
      </c>
      <c r="H2546" s="74"/>
      <c r="I2546" s="74"/>
      <c r="J2546" s="74"/>
      <c r="K2546" s="74"/>
      <c r="L2546" s="74"/>
      <c r="P2546" s="122"/>
      <c r="Q2546" s="74"/>
      <c r="R2546" s="74"/>
      <c r="S2546" s="74"/>
      <c r="T2546" s="74"/>
      <c r="AI2546" s="259"/>
      <c r="AO2546" s="74"/>
    </row>
    <row r="2547" s="72" customFormat="1" customHeight="1" spans="6:41">
      <c r="F2547" s="74"/>
      <c r="G2547" s="267" t="str">
        <f t="shared" si="45"/>
        <v/>
      </c>
      <c r="H2547" s="74"/>
      <c r="I2547" s="74"/>
      <c r="J2547" s="74"/>
      <c r="K2547" s="74"/>
      <c r="L2547" s="74"/>
      <c r="P2547" s="122"/>
      <c r="Q2547" s="74"/>
      <c r="R2547" s="74"/>
      <c r="S2547" s="74"/>
      <c r="T2547" s="74"/>
      <c r="AI2547" s="259"/>
      <c r="AO2547" s="74"/>
    </row>
    <row r="2548" s="72" customFormat="1" customHeight="1" spans="6:41">
      <c r="F2548" s="74"/>
      <c r="G2548" s="267" t="str">
        <f t="shared" si="45"/>
        <v/>
      </c>
      <c r="H2548" s="74"/>
      <c r="I2548" s="74"/>
      <c r="J2548" s="74"/>
      <c r="K2548" s="74"/>
      <c r="L2548" s="74"/>
      <c r="P2548" s="122"/>
      <c r="Q2548" s="74"/>
      <c r="R2548" s="74"/>
      <c r="S2548" s="74"/>
      <c r="T2548" s="74"/>
      <c r="AI2548" s="259"/>
      <c r="AO2548" s="74"/>
    </row>
    <row r="2549" s="72" customFormat="1" customHeight="1" spans="6:41">
      <c r="F2549" s="74"/>
      <c r="G2549" s="267" t="str">
        <f t="shared" si="45"/>
        <v/>
      </c>
      <c r="H2549" s="74"/>
      <c r="I2549" s="74"/>
      <c r="J2549" s="74"/>
      <c r="K2549" s="74"/>
      <c r="L2549" s="74"/>
      <c r="P2549" s="122"/>
      <c r="Q2549" s="74"/>
      <c r="R2549" s="74"/>
      <c r="S2549" s="74"/>
      <c r="T2549" s="74"/>
      <c r="AI2549" s="259"/>
      <c r="AO2549" s="74"/>
    </row>
    <row r="2550" s="72" customFormat="1" customHeight="1" spans="6:41">
      <c r="F2550" s="74"/>
      <c r="G2550" s="267" t="str">
        <f t="shared" si="45"/>
        <v/>
      </c>
      <c r="H2550" s="74"/>
      <c r="I2550" s="74"/>
      <c r="J2550" s="74"/>
      <c r="K2550" s="74"/>
      <c r="L2550" s="74"/>
      <c r="P2550" s="122"/>
      <c r="Q2550" s="74"/>
      <c r="R2550" s="74"/>
      <c r="S2550" s="74"/>
      <c r="T2550" s="74"/>
      <c r="AI2550" s="259"/>
      <c r="AO2550" s="74"/>
    </row>
    <row r="2551" s="72" customFormat="1" customHeight="1" spans="6:41">
      <c r="F2551" s="74"/>
      <c r="G2551" s="267" t="str">
        <f t="shared" si="45"/>
        <v/>
      </c>
      <c r="H2551" s="74"/>
      <c r="I2551" s="74"/>
      <c r="J2551" s="74"/>
      <c r="K2551" s="74"/>
      <c r="L2551" s="74"/>
      <c r="P2551" s="122"/>
      <c r="Q2551" s="74"/>
      <c r="R2551" s="74"/>
      <c r="S2551" s="74"/>
      <c r="T2551" s="74"/>
      <c r="AI2551" s="259"/>
      <c r="AO2551" s="74"/>
    </row>
    <row r="2552" s="72" customFormat="1" customHeight="1" spans="6:41">
      <c r="F2552" s="74"/>
      <c r="G2552" s="267" t="str">
        <f t="shared" si="45"/>
        <v/>
      </c>
      <c r="H2552" s="74"/>
      <c r="I2552" s="74"/>
      <c r="J2552" s="74"/>
      <c r="K2552" s="74"/>
      <c r="L2552" s="74"/>
      <c r="P2552" s="122"/>
      <c r="Q2552" s="74"/>
      <c r="R2552" s="74"/>
      <c r="S2552" s="74"/>
      <c r="T2552" s="74"/>
      <c r="AI2552" s="259"/>
      <c r="AO2552" s="74"/>
    </row>
    <row r="2553" s="72" customFormat="1" customHeight="1" spans="6:41">
      <c r="F2553" s="74"/>
      <c r="G2553" s="267" t="str">
        <f t="shared" si="45"/>
        <v/>
      </c>
      <c r="H2553" s="74"/>
      <c r="I2553" s="74"/>
      <c r="J2553" s="74"/>
      <c r="K2553" s="74"/>
      <c r="L2553" s="74"/>
      <c r="P2553" s="122"/>
      <c r="Q2553" s="74"/>
      <c r="R2553" s="74"/>
      <c r="S2553" s="74"/>
      <c r="T2553" s="74"/>
      <c r="AI2553" s="259"/>
      <c r="AO2553" s="74"/>
    </row>
    <row r="2554" s="72" customFormat="1" customHeight="1" spans="6:41">
      <c r="F2554" s="74"/>
      <c r="G2554" s="267" t="str">
        <f t="shared" si="45"/>
        <v/>
      </c>
      <c r="H2554" s="74"/>
      <c r="I2554" s="74"/>
      <c r="J2554" s="74"/>
      <c r="K2554" s="74"/>
      <c r="L2554" s="74"/>
      <c r="P2554" s="122"/>
      <c r="Q2554" s="74"/>
      <c r="R2554" s="74"/>
      <c r="S2554" s="74"/>
      <c r="T2554" s="74"/>
      <c r="AI2554" s="259"/>
      <c r="AO2554" s="74"/>
    </row>
    <row r="2555" s="72" customFormat="1" customHeight="1" spans="6:41">
      <c r="F2555" s="74"/>
      <c r="G2555" s="267" t="str">
        <f t="shared" si="45"/>
        <v/>
      </c>
      <c r="H2555" s="74"/>
      <c r="I2555" s="74"/>
      <c r="J2555" s="74"/>
      <c r="K2555" s="74"/>
      <c r="L2555" s="74"/>
      <c r="P2555" s="122"/>
      <c r="Q2555" s="74"/>
      <c r="R2555" s="74"/>
      <c r="S2555" s="74"/>
      <c r="T2555" s="74"/>
      <c r="AI2555" s="259"/>
      <c r="AO2555" s="74"/>
    </row>
    <row r="2556" s="72" customFormat="1" customHeight="1" spans="6:41">
      <c r="F2556" s="74"/>
      <c r="G2556" s="267" t="str">
        <f t="shared" si="45"/>
        <v/>
      </c>
      <c r="H2556" s="74"/>
      <c r="I2556" s="74"/>
      <c r="J2556" s="74"/>
      <c r="K2556" s="74"/>
      <c r="L2556" s="74"/>
      <c r="P2556" s="122"/>
      <c r="Q2556" s="74"/>
      <c r="R2556" s="74"/>
      <c r="S2556" s="74"/>
      <c r="T2556" s="74"/>
      <c r="AI2556" s="259"/>
      <c r="AO2556" s="74"/>
    </row>
    <row r="2557" s="72" customFormat="1" customHeight="1" spans="6:41">
      <c r="F2557" s="74"/>
      <c r="G2557" s="267" t="str">
        <f t="shared" si="45"/>
        <v/>
      </c>
      <c r="H2557" s="74"/>
      <c r="I2557" s="74"/>
      <c r="J2557" s="74"/>
      <c r="K2557" s="74"/>
      <c r="L2557" s="74"/>
      <c r="P2557" s="122"/>
      <c r="Q2557" s="74"/>
      <c r="R2557" s="74"/>
      <c r="S2557" s="74"/>
      <c r="T2557" s="74"/>
      <c r="AI2557" s="259"/>
      <c r="AO2557" s="74"/>
    </row>
    <row r="2558" s="72" customFormat="1" customHeight="1" spans="6:41">
      <c r="F2558" s="74"/>
      <c r="G2558" s="267" t="str">
        <f t="shared" si="45"/>
        <v/>
      </c>
      <c r="H2558" s="74"/>
      <c r="I2558" s="74"/>
      <c r="J2558" s="74"/>
      <c r="K2558" s="74"/>
      <c r="L2558" s="74"/>
      <c r="P2558" s="122"/>
      <c r="Q2558" s="74"/>
      <c r="R2558" s="74"/>
      <c r="S2558" s="74"/>
      <c r="T2558" s="74"/>
      <c r="AI2558" s="259"/>
      <c r="AO2558" s="74"/>
    </row>
    <row r="2559" s="72" customFormat="1" customHeight="1" spans="6:41">
      <c r="F2559" s="74"/>
      <c r="G2559" s="267" t="str">
        <f t="shared" si="45"/>
        <v/>
      </c>
      <c r="H2559" s="74"/>
      <c r="I2559" s="74"/>
      <c r="J2559" s="74"/>
      <c r="K2559" s="74"/>
      <c r="L2559" s="74"/>
      <c r="P2559" s="122"/>
      <c r="Q2559" s="74"/>
      <c r="R2559" s="74"/>
      <c r="S2559" s="74"/>
      <c r="T2559" s="74"/>
      <c r="AI2559" s="259"/>
      <c r="AO2559" s="74"/>
    </row>
    <row r="2560" s="72" customFormat="1" customHeight="1" spans="6:41">
      <c r="F2560" s="74"/>
      <c r="G2560" s="267" t="str">
        <f t="shared" si="45"/>
        <v/>
      </c>
      <c r="H2560" s="74"/>
      <c r="I2560" s="74"/>
      <c r="J2560" s="74"/>
      <c r="K2560" s="74"/>
      <c r="L2560" s="74"/>
      <c r="P2560" s="122"/>
      <c r="Q2560" s="74"/>
      <c r="R2560" s="74"/>
      <c r="S2560" s="74"/>
      <c r="T2560" s="74"/>
      <c r="AI2560" s="259"/>
      <c r="AO2560" s="74"/>
    </row>
    <row r="2561" s="72" customFormat="1" customHeight="1" spans="6:41">
      <c r="F2561" s="74"/>
      <c r="G2561" s="267" t="str">
        <f t="shared" si="45"/>
        <v/>
      </c>
      <c r="H2561" s="74"/>
      <c r="I2561" s="74"/>
      <c r="J2561" s="74"/>
      <c r="K2561" s="74"/>
      <c r="L2561" s="74"/>
      <c r="P2561" s="122"/>
      <c r="Q2561" s="74"/>
      <c r="R2561" s="74"/>
      <c r="S2561" s="74"/>
      <c r="T2561" s="74"/>
      <c r="AI2561" s="259"/>
      <c r="AO2561" s="74"/>
    </row>
    <row r="2562" s="72" customFormat="1" customHeight="1" spans="6:41">
      <c r="F2562" s="74"/>
      <c r="G2562" s="267" t="str">
        <f t="shared" ref="G2562:G2625" si="46">IF(H2562="","",IF(H2562=I2562,H2562,_xlfn.CONCAT(H2562,"-",I2562)))</f>
        <v/>
      </c>
      <c r="H2562" s="74"/>
      <c r="I2562" s="74"/>
      <c r="J2562" s="74"/>
      <c r="K2562" s="74"/>
      <c r="L2562" s="74"/>
      <c r="P2562" s="122"/>
      <c r="Q2562" s="74"/>
      <c r="R2562" s="74"/>
      <c r="S2562" s="74"/>
      <c r="T2562" s="74"/>
      <c r="AI2562" s="259"/>
      <c r="AO2562" s="74"/>
    </row>
    <row r="2563" s="72" customFormat="1" customHeight="1" spans="6:41">
      <c r="F2563" s="74"/>
      <c r="G2563" s="267" t="str">
        <f t="shared" si="46"/>
        <v/>
      </c>
      <c r="H2563" s="74"/>
      <c r="I2563" s="74"/>
      <c r="J2563" s="74"/>
      <c r="K2563" s="74"/>
      <c r="L2563" s="74"/>
      <c r="P2563" s="122"/>
      <c r="Q2563" s="74"/>
      <c r="R2563" s="74"/>
      <c r="S2563" s="74"/>
      <c r="T2563" s="74"/>
      <c r="AI2563" s="259"/>
      <c r="AO2563" s="74"/>
    </row>
    <row r="2564" s="72" customFormat="1" customHeight="1" spans="6:41">
      <c r="F2564" s="74"/>
      <c r="G2564" s="267" t="str">
        <f t="shared" si="46"/>
        <v/>
      </c>
      <c r="H2564" s="74"/>
      <c r="I2564" s="74"/>
      <c r="J2564" s="74"/>
      <c r="K2564" s="74"/>
      <c r="L2564" s="74"/>
      <c r="P2564" s="122"/>
      <c r="Q2564" s="74"/>
      <c r="R2564" s="74"/>
      <c r="S2564" s="74"/>
      <c r="T2564" s="74"/>
      <c r="AI2564" s="259"/>
      <c r="AO2564" s="74"/>
    </row>
    <row r="2565" s="72" customFormat="1" customHeight="1" spans="6:41">
      <c r="F2565" s="74"/>
      <c r="G2565" s="267" t="str">
        <f t="shared" si="46"/>
        <v/>
      </c>
      <c r="H2565" s="74"/>
      <c r="I2565" s="74"/>
      <c r="J2565" s="74"/>
      <c r="K2565" s="74"/>
      <c r="L2565" s="74"/>
      <c r="P2565" s="122"/>
      <c r="Q2565" s="74"/>
      <c r="R2565" s="74"/>
      <c r="S2565" s="74"/>
      <c r="T2565" s="74"/>
      <c r="AI2565" s="259"/>
      <c r="AO2565" s="74"/>
    </row>
    <row r="2566" s="72" customFormat="1" customHeight="1" spans="6:41">
      <c r="F2566" s="74"/>
      <c r="G2566" s="267" t="str">
        <f t="shared" si="46"/>
        <v/>
      </c>
      <c r="H2566" s="74"/>
      <c r="I2566" s="74"/>
      <c r="J2566" s="74"/>
      <c r="K2566" s="74"/>
      <c r="L2566" s="74"/>
      <c r="P2566" s="122"/>
      <c r="Q2566" s="74"/>
      <c r="R2566" s="74"/>
      <c r="S2566" s="74"/>
      <c r="T2566" s="74"/>
      <c r="AI2566" s="259"/>
      <c r="AO2566" s="74"/>
    </row>
    <row r="2567" s="72" customFormat="1" customHeight="1" spans="6:41">
      <c r="F2567" s="74"/>
      <c r="G2567" s="267" t="str">
        <f t="shared" si="46"/>
        <v/>
      </c>
      <c r="H2567" s="74"/>
      <c r="I2567" s="74"/>
      <c r="J2567" s="74"/>
      <c r="K2567" s="74"/>
      <c r="L2567" s="74"/>
      <c r="P2567" s="122"/>
      <c r="Q2567" s="74"/>
      <c r="R2567" s="74"/>
      <c r="S2567" s="74"/>
      <c r="T2567" s="74"/>
      <c r="AI2567" s="259"/>
      <c r="AO2567" s="74"/>
    </row>
    <row r="2568" s="72" customFormat="1" customHeight="1" spans="6:41">
      <c r="F2568" s="74"/>
      <c r="G2568" s="267" t="str">
        <f t="shared" si="46"/>
        <v/>
      </c>
      <c r="H2568" s="74"/>
      <c r="I2568" s="74"/>
      <c r="J2568" s="74"/>
      <c r="K2568" s="74"/>
      <c r="L2568" s="74"/>
      <c r="P2568" s="122"/>
      <c r="Q2568" s="74"/>
      <c r="R2568" s="74"/>
      <c r="S2568" s="74"/>
      <c r="T2568" s="74"/>
      <c r="AI2568" s="259"/>
      <c r="AO2568" s="74"/>
    </row>
    <row r="2569" s="72" customFormat="1" customHeight="1" spans="6:41">
      <c r="F2569" s="74"/>
      <c r="G2569" s="267" t="str">
        <f t="shared" si="46"/>
        <v/>
      </c>
      <c r="H2569" s="74"/>
      <c r="I2569" s="74"/>
      <c r="J2569" s="74"/>
      <c r="K2569" s="74"/>
      <c r="L2569" s="74"/>
      <c r="P2569" s="122"/>
      <c r="Q2569" s="74"/>
      <c r="R2569" s="74"/>
      <c r="S2569" s="74"/>
      <c r="T2569" s="74"/>
      <c r="AI2569" s="259"/>
      <c r="AO2569" s="74"/>
    </row>
    <row r="2570" s="72" customFormat="1" customHeight="1" spans="6:41">
      <c r="F2570" s="74"/>
      <c r="G2570" s="267" t="str">
        <f t="shared" si="46"/>
        <v/>
      </c>
      <c r="H2570" s="74"/>
      <c r="I2570" s="74"/>
      <c r="J2570" s="74"/>
      <c r="K2570" s="74"/>
      <c r="L2570" s="74"/>
      <c r="P2570" s="122"/>
      <c r="Q2570" s="74"/>
      <c r="R2570" s="74"/>
      <c r="S2570" s="74"/>
      <c r="T2570" s="74"/>
      <c r="AI2570" s="259"/>
      <c r="AO2570" s="74"/>
    </row>
    <row r="2571" s="72" customFormat="1" customHeight="1" spans="6:41">
      <c r="F2571" s="74"/>
      <c r="G2571" s="267" t="str">
        <f t="shared" si="46"/>
        <v/>
      </c>
      <c r="H2571" s="74"/>
      <c r="I2571" s="74"/>
      <c r="J2571" s="74"/>
      <c r="K2571" s="74"/>
      <c r="L2571" s="74"/>
      <c r="P2571" s="122"/>
      <c r="Q2571" s="74"/>
      <c r="R2571" s="74"/>
      <c r="S2571" s="74"/>
      <c r="T2571" s="74"/>
      <c r="AI2571" s="259"/>
      <c r="AO2571" s="74"/>
    </row>
    <row r="2572" s="72" customFormat="1" customHeight="1" spans="6:41">
      <c r="F2572" s="74"/>
      <c r="G2572" s="267" t="str">
        <f t="shared" si="46"/>
        <v/>
      </c>
      <c r="H2572" s="74"/>
      <c r="I2572" s="74"/>
      <c r="J2572" s="74"/>
      <c r="K2572" s="74"/>
      <c r="L2572" s="74"/>
      <c r="P2572" s="122"/>
      <c r="Q2572" s="74"/>
      <c r="R2572" s="74"/>
      <c r="S2572" s="74"/>
      <c r="T2572" s="74"/>
      <c r="AI2572" s="259"/>
      <c r="AO2572" s="74"/>
    </row>
    <row r="2573" s="72" customFormat="1" customHeight="1" spans="6:41">
      <c r="F2573" s="74"/>
      <c r="G2573" s="267" t="str">
        <f t="shared" si="46"/>
        <v/>
      </c>
      <c r="H2573" s="74"/>
      <c r="I2573" s="74"/>
      <c r="J2573" s="74"/>
      <c r="K2573" s="74"/>
      <c r="L2573" s="74"/>
      <c r="P2573" s="122"/>
      <c r="Q2573" s="74"/>
      <c r="R2573" s="74"/>
      <c r="S2573" s="74"/>
      <c r="T2573" s="74"/>
      <c r="AI2573" s="259"/>
      <c r="AO2573" s="74"/>
    </row>
    <row r="2574" s="72" customFormat="1" customHeight="1" spans="6:41">
      <c r="F2574" s="74"/>
      <c r="G2574" s="267" t="str">
        <f t="shared" si="46"/>
        <v/>
      </c>
      <c r="H2574" s="74"/>
      <c r="I2574" s="74"/>
      <c r="J2574" s="74"/>
      <c r="K2574" s="74"/>
      <c r="L2574" s="74"/>
      <c r="P2574" s="122"/>
      <c r="Q2574" s="74"/>
      <c r="R2574" s="74"/>
      <c r="S2574" s="74"/>
      <c r="T2574" s="74"/>
      <c r="AI2574" s="259"/>
      <c r="AO2574" s="74"/>
    </row>
    <row r="2575" s="72" customFormat="1" customHeight="1" spans="6:41">
      <c r="F2575" s="74"/>
      <c r="G2575" s="267" t="str">
        <f t="shared" si="46"/>
        <v/>
      </c>
      <c r="H2575" s="74"/>
      <c r="I2575" s="74"/>
      <c r="J2575" s="74"/>
      <c r="K2575" s="74"/>
      <c r="L2575" s="74"/>
      <c r="P2575" s="122"/>
      <c r="Q2575" s="74"/>
      <c r="R2575" s="74"/>
      <c r="S2575" s="74"/>
      <c r="T2575" s="74"/>
      <c r="AI2575" s="259"/>
      <c r="AO2575" s="74"/>
    </row>
    <row r="2576" s="72" customFormat="1" customHeight="1" spans="6:41">
      <c r="F2576" s="74"/>
      <c r="G2576" s="267" t="str">
        <f t="shared" si="46"/>
        <v/>
      </c>
      <c r="H2576" s="74"/>
      <c r="I2576" s="74"/>
      <c r="J2576" s="74"/>
      <c r="K2576" s="74"/>
      <c r="L2576" s="74"/>
      <c r="P2576" s="122"/>
      <c r="Q2576" s="74"/>
      <c r="R2576" s="74"/>
      <c r="S2576" s="74"/>
      <c r="T2576" s="74"/>
      <c r="AI2576" s="259"/>
      <c r="AO2576" s="74"/>
    </row>
    <row r="2577" s="72" customFormat="1" customHeight="1" spans="6:41">
      <c r="F2577" s="74"/>
      <c r="G2577" s="267" t="str">
        <f t="shared" si="46"/>
        <v/>
      </c>
      <c r="H2577" s="74"/>
      <c r="I2577" s="74"/>
      <c r="J2577" s="74"/>
      <c r="K2577" s="74"/>
      <c r="L2577" s="74"/>
      <c r="P2577" s="122"/>
      <c r="Q2577" s="74"/>
      <c r="R2577" s="74"/>
      <c r="S2577" s="74"/>
      <c r="T2577" s="74"/>
      <c r="AI2577" s="259"/>
      <c r="AO2577" s="74"/>
    </row>
    <row r="2578" s="72" customFormat="1" customHeight="1" spans="6:41">
      <c r="F2578" s="74"/>
      <c r="G2578" s="267" t="str">
        <f t="shared" si="46"/>
        <v/>
      </c>
      <c r="H2578" s="74"/>
      <c r="I2578" s="74"/>
      <c r="J2578" s="74"/>
      <c r="K2578" s="74"/>
      <c r="L2578" s="74"/>
      <c r="P2578" s="122"/>
      <c r="Q2578" s="74"/>
      <c r="R2578" s="74"/>
      <c r="S2578" s="74"/>
      <c r="T2578" s="74"/>
      <c r="AI2578" s="259"/>
      <c r="AO2578" s="74"/>
    </row>
    <row r="2579" s="72" customFormat="1" customHeight="1" spans="6:41">
      <c r="F2579" s="74"/>
      <c r="G2579" s="267" t="str">
        <f t="shared" si="46"/>
        <v/>
      </c>
      <c r="H2579" s="74"/>
      <c r="I2579" s="74"/>
      <c r="J2579" s="74"/>
      <c r="K2579" s="74"/>
      <c r="L2579" s="74"/>
      <c r="P2579" s="122"/>
      <c r="Q2579" s="74"/>
      <c r="R2579" s="74"/>
      <c r="S2579" s="74"/>
      <c r="T2579" s="74"/>
      <c r="AI2579" s="259"/>
      <c r="AO2579" s="74"/>
    </row>
    <row r="2580" s="72" customFormat="1" customHeight="1" spans="6:41">
      <c r="F2580" s="74"/>
      <c r="G2580" s="267" t="str">
        <f t="shared" si="46"/>
        <v/>
      </c>
      <c r="H2580" s="74"/>
      <c r="I2580" s="74"/>
      <c r="J2580" s="74"/>
      <c r="K2580" s="74"/>
      <c r="L2580" s="74"/>
      <c r="P2580" s="122"/>
      <c r="Q2580" s="74"/>
      <c r="R2580" s="74"/>
      <c r="S2580" s="74"/>
      <c r="T2580" s="74"/>
      <c r="AI2580" s="259"/>
      <c r="AO2580" s="74"/>
    </row>
    <row r="2581" s="72" customFormat="1" customHeight="1" spans="6:41">
      <c r="F2581" s="74"/>
      <c r="G2581" s="267" t="str">
        <f t="shared" si="46"/>
        <v/>
      </c>
      <c r="H2581" s="74"/>
      <c r="I2581" s="74"/>
      <c r="J2581" s="74"/>
      <c r="K2581" s="74"/>
      <c r="L2581" s="74"/>
      <c r="P2581" s="122"/>
      <c r="Q2581" s="74"/>
      <c r="R2581" s="74"/>
      <c r="S2581" s="74"/>
      <c r="T2581" s="74"/>
      <c r="AI2581" s="259"/>
      <c r="AO2581" s="74"/>
    </row>
    <row r="2582" s="72" customFormat="1" customHeight="1" spans="6:41">
      <c r="F2582" s="74"/>
      <c r="G2582" s="267" t="str">
        <f t="shared" si="46"/>
        <v/>
      </c>
      <c r="H2582" s="74"/>
      <c r="I2582" s="74"/>
      <c r="J2582" s="74"/>
      <c r="K2582" s="74"/>
      <c r="L2582" s="74"/>
      <c r="P2582" s="122"/>
      <c r="Q2582" s="74"/>
      <c r="R2582" s="74"/>
      <c r="S2582" s="74"/>
      <c r="T2582" s="74"/>
      <c r="AI2582" s="259"/>
      <c r="AO2582" s="74"/>
    </row>
    <row r="2583" s="72" customFormat="1" customHeight="1" spans="6:41">
      <c r="F2583" s="74"/>
      <c r="G2583" s="267" t="str">
        <f t="shared" si="46"/>
        <v/>
      </c>
      <c r="H2583" s="74"/>
      <c r="I2583" s="74"/>
      <c r="J2583" s="74"/>
      <c r="K2583" s="74"/>
      <c r="L2583" s="74"/>
      <c r="P2583" s="122"/>
      <c r="Q2583" s="74"/>
      <c r="R2583" s="74"/>
      <c r="S2583" s="74"/>
      <c r="T2583" s="74"/>
      <c r="AI2583" s="259"/>
      <c r="AO2583" s="74"/>
    </row>
    <row r="2584" s="72" customFormat="1" customHeight="1" spans="6:41">
      <c r="F2584" s="74"/>
      <c r="G2584" s="267" t="str">
        <f t="shared" si="46"/>
        <v/>
      </c>
      <c r="H2584" s="74"/>
      <c r="I2584" s="74"/>
      <c r="J2584" s="74"/>
      <c r="K2584" s="74"/>
      <c r="L2584" s="74"/>
      <c r="P2584" s="122"/>
      <c r="Q2584" s="74"/>
      <c r="R2584" s="74"/>
      <c r="S2584" s="74"/>
      <c r="T2584" s="74"/>
      <c r="AI2584" s="259"/>
      <c r="AO2584" s="74"/>
    </row>
    <row r="2585" s="72" customFormat="1" customHeight="1" spans="6:41">
      <c r="F2585" s="74"/>
      <c r="G2585" s="267" t="str">
        <f t="shared" si="46"/>
        <v/>
      </c>
      <c r="H2585" s="74"/>
      <c r="I2585" s="74"/>
      <c r="J2585" s="74"/>
      <c r="K2585" s="74"/>
      <c r="L2585" s="74"/>
      <c r="P2585" s="122"/>
      <c r="Q2585" s="74"/>
      <c r="R2585" s="74"/>
      <c r="S2585" s="74"/>
      <c r="T2585" s="74"/>
      <c r="AI2585" s="259"/>
      <c r="AO2585" s="74"/>
    </row>
    <row r="2586" s="72" customFormat="1" customHeight="1" spans="6:41">
      <c r="F2586" s="74"/>
      <c r="G2586" s="267" t="str">
        <f t="shared" si="46"/>
        <v/>
      </c>
      <c r="H2586" s="74"/>
      <c r="I2586" s="74"/>
      <c r="J2586" s="74"/>
      <c r="K2586" s="74"/>
      <c r="L2586" s="74"/>
      <c r="P2586" s="122"/>
      <c r="Q2586" s="74"/>
      <c r="R2586" s="74"/>
      <c r="S2586" s="74"/>
      <c r="T2586" s="74"/>
      <c r="AI2586" s="259"/>
      <c r="AO2586" s="74"/>
    </row>
    <row r="2587" s="72" customFormat="1" customHeight="1" spans="6:41">
      <c r="F2587" s="74"/>
      <c r="G2587" s="267" t="str">
        <f t="shared" si="46"/>
        <v/>
      </c>
      <c r="H2587" s="74"/>
      <c r="I2587" s="74"/>
      <c r="J2587" s="74"/>
      <c r="K2587" s="74"/>
      <c r="L2587" s="74"/>
      <c r="P2587" s="122"/>
      <c r="Q2587" s="74"/>
      <c r="R2587" s="74"/>
      <c r="S2587" s="74"/>
      <c r="T2587" s="74"/>
      <c r="AI2587" s="259"/>
      <c r="AO2587" s="74"/>
    </row>
    <row r="2588" s="72" customFormat="1" customHeight="1" spans="6:41">
      <c r="F2588" s="74"/>
      <c r="G2588" s="267" t="str">
        <f t="shared" si="46"/>
        <v/>
      </c>
      <c r="H2588" s="74"/>
      <c r="I2588" s="74"/>
      <c r="J2588" s="74"/>
      <c r="K2588" s="74"/>
      <c r="L2588" s="74"/>
      <c r="P2588" s="122"/>
      <c r="Q2588" s="74"/>
      <c r="R2588" s="74"/>
      <c r="S2588" s="74"/>
      <c r="T2588" s="74"/>
      <c r="AI2588" s="259"/>
      <c r="AO2588" s="74"/>
    </row>
    <row r="2589" s="72" customFormat="1" customHeight="1" spans="6:41">
      <c r="F2589" s="74"/>
      <c r="G2589" s="267" t="str">
        <f t="shared" si="46"/>
        <v/>
      </c>
      <c r="H2589" s="74"/>
      <c r="I2589" s="74"/>
      <c r="J2589" s="74"/>
      <c r="K2589" s="74"/>
      <c r="L2589" s="74"/>
      <c r="P2589" s="122"/>
      <c r="Q2589" s="74"/>
      <c r="R2589" s="74"/>
      <c r="S2589" s="74"/>
      <c r="T2589" s="74"/>
      <c r="AI2589" s="259"/>
      <c r="AO2589" s="74"/>
    </row>
    <row r="2590" s="72" customFormat="1" customHeight="1" spans="6:41">
      <c r="F2590" s="74"/>
      <c r="G2590" s="267" t="str">
        <f t="shared" si="46"/>
        <v/>
      </c>
      <c r="H2590" s="74"/>
      <c r="I2590" s="74"/>
      <c r="J2590" s="74"/>
      <c r="K2590" s="74"/>
      <c r="L2590" s="74"/>
      <c r="P2590" s="122"/>
      <c r="Q2590" s="74"/>
      <c r="R2590" s="74"/>
      <c r="S2590" s="74"/>
      <c r="T2590" s="74"/>
      <c r="AI2590" s="259"/>
      <c r="AO2590" s="74"/>
    </row>
    <row r="2591" s="72" customFormat="1" customHeight="1" spans="6:41">
      <c r="F2591" s="74"/>
      <c r="G2591" s="267" t="str">
        <f t="shared" si="46"/>
        <v/>
      </c>
      <c r="H2591" s="74"/>
      <c r="I2591" s="74"/>
      <c r="J2591" s="74"/>
      <c r="K2591" s="74"/>
      <c r="L2591" s="74"/>
      <c r="P2591" s="122"/>
      <c r="Q2591" s="74"/>
      <c r="R2591" s="74"/>
      <c r="S2591" s="74"/>
      <c r="T2591" s="74"/>
      <c r="AI2591" s="259"/>
      <c r="AO2591" s="74"/>
    </row>
    <row r="2592" s="72" customFormat="1" customHeight="1" spans="6:41">
      <c r="F2592" s="74"/>
      <c r="G2592" s="267" t="str">
        <f t="shared" si="46"/>
        <v/>
      </c>
      <c r="H2592" s="74"/>
      <c r="I2592" s="74"/>
      <c r="J2592" s="74"/>
      <c r="K2592" s="74"/>
      <c r="L2592" s="74"/>
      <c r="P2592" s="122"/>
      <c r="Q2592" s="74"/>
      <c r="R2592" s="74"/>
      <c r="S2592" s="74"/>
      <c r="T2592" s="74"/>
      <c r="AI2592" s="259"/>
      <c r="AO2592" s="74"/>
    </row>
    <row r="2593" s="72" customFormat="1" customHeight="1" spans="6:41">
      <c r="F2593" s="74"/>
      <c r="G2593" s="267" t="str">
        <f t="shared" si="46"/>
        <v/>
      </c>
      <c r="H2593" s="74"/>
      <c r="I2593" s="74"/>
      <c r="J2593" s="74"/>
      <c r="K2593" s="74"/>
      <c r="L2593" s="74"/>
      <c r="P2593" s="122"/>
      <c r="Q2593" s="74"/>
      <c r="R2593" s="74"/>
      <c r="S2593" s="74"/>
      <c r="T2593" s="74"/>
      <c r="AI2593" s="259"/>
      <c r="AO2593" s="74"/>
    </row>
    <row r="2594" s="72" customFormat="1" customHeight="1" spans="6:41">
      <c r="F2594" s="74"/>
      <c r="G2594" s="267" t="str">
        <f t="shared" si="46"/>
        <v/>
      </c>
      <c r="H2594" s="74"/>
      <c r="I2594" s="74"/>
      <c r="J2594" s="74"/>
      <c r="K2594" s="74"/>
      <c r="L2594" s="74"/>
      <c r="P2594" s="122"/>
      <c r="Q2594" s="74"/>
      <c r="R2594" s="74"/>
      <c r="S2594" s="74"/>
      <c r="T2594" s="74"/>
      <c r="AI2594" s="259"/>
      <c r="AO2594" s="74"/>
    </row>
    <row r="2595" s="72" customFormat="1" customHeight="1" spans="6:41">
      <c r="F2595" s="74"/>
      <c r="G2595" s="267" t="str">
        <f t="shared" si="46"/>
        <v/>
      </c>
      <c r="H2595" s="74"/>
      <c r="I2595" s="74"/>
      <c r="J2595" s="74"/>
      <c r="K2595" s="74"/>
      <c r="L2595" s="74"/>
      <c r="P2595" s="122"/>
      <c r="Q2595" s="74"/>
      <c r="R2595" s="74"/>
      <c r="S2595" s="74"/>
      <c r="T2595" s="74"/>
      <c r="AI2595" s="259"/>
      <c r="AO2595" s="74"/>
    </row>
    <row r="2596" s="72" customFormat="1" customHeight="1" spans="6:41">
      <c r="F2596" s="74"/>
      <c r="G2596" s="267" t="str">
        <f t="shared" si="46"/>
        <v/>
      </c>
      <c r="H2596" s="74"/>
      <c r="I2596" s="74"/>
      <c r="J2596" s="74"/>
      <c r="K2596" s="74"/>
      <c r="L2596" s="74"/>
      <c r="P2596" s="122"/>
      <c r="Q2596" s="74"/>
      <c r="R2596" s="74"/>
      <c r="S2596" s="74"/>
      <c r="T2596" s="74"/>
      <c r="AI2596" s="259"/>
      <c r="AO2596" s="74"/>
    </row>
    <row r="2597" s="72" customFormat="1" customHeight="1" spans="6:41">
      <c r="F2597" s="74"/>
      <c r="G2597" s="267" t="str">
        <f t="shared" si="46"/>
        <v/>
      </c>
      <c r="H2597" s="74"/>
      <c r="I2597" s="74"/>
      <c r="J2597" s="74"/>
      <c r="K2597" s="74"/>
      <c r="L2597" s="74"/>
      <c r="P2597" s="122"/>
      <c r="Q2597" s="74"/>
      <c r="R2597" s="74"/>
      <c r="S2597" s="74"/>
      <c r="T2597" s="74"/>
      <c r="AI2597" s="259"/>
      <c r="AO2597" s="74"/>
    </row>
    <row r="2598" s="72" customFormat="1" customHeight="1" spans="6:41">
      <c r="F2598" s="74"/>
      <c r="G2598" s="267" t="str">
        <f t="shared" si="46"/>
        <v/>
      </c>
      <c r="H2598" s="74"/>
      <c r="I2598" s="74"/>
      <c r="J2598" s="74"/>
      <c r="K2598" s="74"/>
      <c r="L2598" s="74"/>
      <c r="P2598" s="122"/>
      <c r="Q2598" s="74"/>
      <c r="R2598" s="74"/>
      <c r="S2598" s="74"/>
      <c r="T2598" s="74"/>
      <c r="AI2598" s="259"/>
      <c r="AO2598" s="74"/>
    </row>
    <row r="2599" s="72" customFormat="1" customHeight="1" spans="6:41">
      <c r="F2599" s="74"/>
      <c r="G2599" s="267" t="str">
        <f t="shared" si="46"/>
        <v/>
      </c>
      <c r="H2599" s="74"/>
      <c r="I2599" s="74"/>
      <c r="J2599" s="74"/>
      <c r="K2599" s="74"/>
      <c r="L2599" s="74"/>
      <c r="P2599" s="122"/>
      <c r="Q2599" s="74"/>
      <c r="R2599" s="74"/>
      <c r="S2599" s="74"/>
      <c r="T2599" s="74"/>
      <c r="AI2599" s="259"/>
      <c r="AO2599" s="74"/>
    </row>
    <row r="2600" s="72" customFormat="1" customHeight="1" spans="6:41">
      <c r="F2600" s="74"/>
      <c r="G2600" s="267" t="str">
        <f t="shared" si="46"/>
        <v/>
      </c>
      <c r="H2600" s="74"/>
      <c r="I2600" s="74"/>
      <c r="J2600" s="74"/>
      <c r="K2600" s="74"/>
      <c r="L2600" s="74"/>
      <c r="P2600" s="122"/>
      <c r="Q2600" s="74"/>
      <c r="R2600" s="74"/>
      <c r="S2600" s="74"/>
      <c r="T2600" s="74"/>
      <c r="AI2600" s="259"/>
      <c r="AO2600" s="74"/>
    </row>
    <row r="2601" s="72" customFormat="1" customHeight="1" spans="6:41">
      <c r="F2601" s="74"/>
      <c r="G2601" s="267" t="str">
        <f t="shared" si="46"/>
        <v/>
      </c>
      <c r="H2601" s="74"/>
      <c r="I2601" s="74"/>
      <c r="J2601" s="74"/>
      <c r="K2601" s="74"/>
      <c r="L2601" s="74"/>
      <c r="P2601" s="122"/>
      <c r="Q2601" s="74"/>
      <c r="R2601" s="74"/>
      <c r="S2601" s="74"/>
      <c r="T2601" s="74"/>
      <c r="AI2601" s="259"/>
      <c r="AO2601" s="74"/>
    </row>
    <row r="2602" s="72" customFormat="1" customHeight="1" spans="6:41">
      <c r="F2602" s="74"/>
      <c r="G2602" s="267" t="str">
        <f t="shared" si="46"/>
        <v/>
      </c>
      <c r="H2602" s="74"/>
      <c r="I2602" s="74"/>
      <c r="J2602" s="74"/>
      <c r="K2602" s="74"/>
      <c r="L2602" s="74"/>
      <c r="P2602" s="122"/>
      <c r="Q2602" s="74"/>
      <c r="R2602" s="74"/>
      <c r="S2602" s="74"/>
      <c r="T2602" s="74"/>
      <c r="AI2602" s="259"/>
      <c r="AO2602" s="74"/>
    </row>
    <row r="2603" s="72" customFormat="1" customHeight="1" spans="6:41">
      <c r="F2603" s="74"/>
      <c r="G2603" s="267" t="str">
        <f t="shared" si="46"/>
        <v/>
      </c>
      <c r="H2603" s="74"/>
      <c r="I2603" s="74"/>
      <c r="J2603" s="74"/>
      <c r="K2603" s="74"/>
      <c r="L2603" s="74"/>
      <c r="P2603" s="122"/>
      <c r="Q2603" s="74"/>
      <c r="R2603" s="74"/>
      <c r="S2603" s="74"/>
      <c r="T2603" s="74"/>
      <c r="AI2603" s="259"/>
      <c r="AO2603" s="74"/>
    </row>
    <row r="2604" s="72" customFormat="1" customHeight="1" spans="6:41">
      <c r="F2604" s="74"/>
      <c r="G2604" s="267" t="str">
        <f t="shared" si="46"/>
        <v/>
      </c>
      <c r="H2604" s="74"/>
      <c r="I2604" s="74"/>
      <c r="J2604" s="74"/>
      <c r="K2604" s="74"/>
      <c r="L2604" s="74"/>
      <c r="P2604" s="122"/>
      <c r="Q2604" s="74"/>
      <c r="R2604" s="74"/>
      <c r="S2604" s="74"/>
      <c r="T2604" s="74"/>
      <c r="AI2604" s="259"/>
      <c r="AO2604" s="74"/>
    </row>
    <row r="2605" s="72" customFormat="1" customHeight="1" spans="6:41">
      <c r="F2605" s="74"/>
      <c r="G2605" s="267" t="str">
        <f t="shared" si="46"/>
        <v/>
      </c>
      <c r="H2605" s="74"/>
      <c r="I2605" s="74"/>
      <c r="J2605" s="74"/>
      <c r="K2605" s="74"/>
      <c r="L2605" s="74"/>
      <c r="P2605" s="122"/>
      <c r="Q2605" s="74"/>
      <c r="R2605" s="74"/>
      <c r="S2605" s="74"/>
      <c r="T2605" s="74"/>
      <c r="AI2605" s="259"/>
      <c r="AO2605" s="74"/>
    </row>
    <row r="2606" s="72" customFormat="1" customHeight="1" spans="6:41">
      <c r="F2606" s="74"/>
      <c r="G2606" s="267" t="str">
        <f t="shared" si="46"/>
        <v/>
      </c>
      <c r="H2606" s="74"/>
      <c r="I2606" s="74"/>
      <c r="J2606" s="74"/>
      <c r="K2606" s="74"/>
      <c r="L2606" s="74"/>
      <c r="P2606" s="122"/>
      <c r="Q2606" s="74"/>
      <c r="R2606" s="74"/>
      <c r="S2606" s="74"/>
      <c r="T2606" s="74"/>
      <c r="AI2606" s="259"/>
      <c r="AO2606" s="74"/>
    </row>
    <row r="2607" s="72" customFormat="1" customHeight="1" spans="6:41">
      <c r="F2607" s="74"/>
      <c r="G2607" s="267" t="str">
        <f t="shared" si="46"/>
        <v/>
      </c>
      <c r="H2607" s="74"/>
      <c r="I2607" s="74"/>
      <c r="J2607" s="74"/>
      <c r="K2607" s="74"/>
      <c r="L2607" s="74"/>
      <c r="P2607" s="122"/>
      <c r="Q2607" s="74"/>
      <c r="R2607" s="74"/>
      <c r="S2607" s="74"/>
      <c r="T2607" s="74"/>
      <c r="AI2607" s="259"/>
      <c r="AO2607" s="74"/>
    </row>
    <row r="2608" s="72" customFormat="1" customHeight="1" spans="6:41">
      <c r="F2608" s="74"/>
      <c r="G2608" s="267" t="str">
        <f t="shared" si="46"/>
        <v/>
      </c>
      <c r="H2608" s="74"/>
      <c r="I2608" s="74"/>
      <c r="J2608" s="74"/>
      <c r="K2608" s="74"/>
      <c r="L2608" s="74"/>
      <c r="P2608" s="122"/>
      <c r="Q2608" s="74"/>
      <c r="R2608" s="74"/>
      <c r="S2608" s="74"/>
      <c r="T2608" s="74"/>
      <c r="AI2608" s="259"/>
      <c r="AO2608" s="74"/>
    </row>
    <row r="2609" s="72" customFormat="1" customHeight="1" spans="6:41">
      <c r="F2609" s="74"/>
      <c r="G2609" s="267" t="str">
        <f t="shared" si="46"/>
        <v/>
      </c>
      <c r="H2609" s="74"/>
      <c r="I2609" s="74"/>
      <c r="J2609" s="74"/>
      <c r="K2609" s="74"/>
      <c r="L2609" s="74"/>
      <c r="P2609" s="122"/>
      <c r="Q2609" s="74"/>
      <c r="R2609" s="74"/>
      <c r="S2609" s="74"/>
      <c r="T2609" s="74"/>
      <c r="AI2609" s="259"/>
      <c r="AO2609" s="74"/>
    </row>
    <row r="2610" s="72" customFormat="1" customHeight="1" spans="6:41">
      <c r="F2610" s="74"/>
      <c r="G2610" s="267" t="str">
        <f t="shared" si="46"/>
        <v/>
      </c>
      <c r="H2610" s="74"/>
      <c r="I2610" s="74"/>
      <c r="J2610" s="74"/>
      <c r="K2610" s="74"/>
      <c r="L2610" s="74"/>
      <c r="P2610" s="122"/>
      <c r="Q2610" s="74"/>
      <c r="R2610" s="74"/>
      <c r="S2610" s="74"/>
      <c r="T2610" s="74"/>
      <c r="AI2610" s="259"/>
      <c r="AO2610" s="74"/>
    </row>
    <row r="2611" s="72" customFormat="1" customHeight="1" spans="6:41">
      <c r="F2611" s="74"/>
      <c r="G2611" s="267" t="str">
        <f t="shared" si="46"/>
        <v/>
      </c>
      <c r="H2611" s="74"/>
      <c r="I2611" s="74"/>
      <c r="J2611" s="74"/>
      <c r="K2611" s="74"/>
      <c r="L2611" s="74"/>
      <c r="P2611" s="122"/>
      <c r="Q2611" s="74"/>
      <c r="R2611" s="74"/>
      <c r="S2611" s="74"/>
      <c r="T2611" s="74"/>
      <c r="AI2611" s="259"/>
      <c r="AO2611" s="74"/>
    </row>
    <row r="2612" s="72" customFormat="1" customHeight="1" spans="6:41">
      <c r="F2612" s="74"/>
      <c r="G2612" s="267" t="str">
        <f t="shared" si="46"/>
        <v/>
      </c>
      <c r="H2612" s="74"/>
      <c r="I2612" s="74"/>
      <c r="J2612" s="74"/>
      <c r="K2612" s="74"/>
      <c r="L2612" s="74"/>
      <c r="P2612" s="122"/>
      <c r="Q2612" s="74"/>
      <c r="R2612" s="74"/>
      <c r="S2612" s="74"/>
      <c r="T2612" s="74"/>
      <c r="AI2612" s="259"/>
      <c r="AO2612" s="74"/>
    </row>
    <row r="2613" s="72" customFormat="1" customHeight="1" spans="6:41">
      <c r="F2613" s="74"/>
      <c r="G2613" s="267" t="str">
        <f t="shared" si="46"/>
        <v/>
      </c>
      <c r="H2613" s="74"/>
      <c r="I2613" s="74"/>
      <c r="J2613" s="74"/>
      <c r="K2613" s="74"/>
      <c r="L2613" s="74"/>
      <c r="P2613" s="122"/>
      <c r="Q2613" s="74"/>
      <c r="R2613" s="74"/>
      <c r="S2613" s="74"/>
      <c r="T2613" s="74"/>
      <c r="AI2613" s="259"/>
      <c r="AO2613" s="74"/>
    </row>
    <row r="2614" s="72" customFormat="1" customHeight="1" spans="6:41">
      <c r="F2614" s="74"/>
      <c r="G2614" s="267" t="str">
        <f t="shared" si="46"/>
        <v/>
      </c>
      <c r="H2614" s="74"/>
      <c r="I2614" s="74"/>
      <c r="J2614" s="74"/>
      <c r="K2614" s="74"/>
      <c r="L2614" s="74"/>
      <c r="P2614" s="122"/>
      <c r="Q2614" s="74"/>
      <c r="R2614" s="74"/>
      <c r="S2614" s="74"/>
      <c r="T2614" s="74"/>
      <c r="AI2614" s="259"/>
      <c r="AO2614" s="74"/>
    </row>
    <row r="2615" s="72" customFormat="1" customHeight="1" spans="6:41">
      <c r="F2615" s="74"/>
      <c r="G2615" s="267" t="str">
        <f t="shared" si="46"/>
        <v/>
      </c>
      <c r="H2615" s="74"/>
      <c r="I2615" s="74"/>
      <c r="J2615" s="74"/>
      <c r="K2615" s="74"/>
      <c r="L2615" s="74"/>
      <c r="P2615" s="122"/>
      <c r="Q2615" s="74"/>
      <c r="R2615" s="74"/>
      <c r="S2615" s="74"/>
      <c r="T2615" s="74"/>
      <c r="AI2615" s="259"/>
      <c r="AO2615" s="74"/>
    </row>
    <row r="2616" s="72" customFormat="1" customHeight="1" spans="6:41">
      <c r="F2616" s="74"/>
      <c r="G2616" s="267" t="str">
        <f t="shared" si="46"/>
        <v/>
      </c>
      <c r="H2616" s="74"/>
      <c r="I2616" s="74"/>
      <c r="J2616" s="74"/>
      <c r="K2616" s="74"/>
      <c r="L2616" s="74"/>
      <c r="P2616" s="122"/>
      <c r="Q2616" s="74"/>
      <c r="R2616" s="74"/>
      <c r="S2616" s="74"/>
      <c r="T2616" s="74"/>
      <c r="AI2616" s="259"/>
      <c r="AO2616" s="74"/>
    </row>
    <row r="2617" s="72" customFormat="1" customHeight="1" spans="6:41">
      <c r="F2617" s="74"/>
      <c r="G2617" s="267" t="str">
        <f t="shared" si="46"/>
        <v/>
      </c>
      <c r="H2617" s="74"/>
      <c r="I2617" s="74"/>
      <c r="J2617" s="74"/>
      <c r="K2617" s="74"/>
      <c r="L2617" s="74"/>
      <c r="P2617" s="122"/>
      <c r="Q2617" s="74"/>
      <c r="R2617" s="74"/>
      <c r="S2617" s="74"/>
      <c r="T2617" s="74"/>
      <c r="AI2617" s="259"/>
      <c r="AO2617" s="74"/>
    </row>
    <row r="2618" s="72" customFormat="1" customHeight="1" spans="6:41">
      <c r="F2618" s="74"/>
      <c r="G2618" s="267" t="str">
        <f t="shared" si="46"/>
        <v/>
      </c>
      <c r="H2618" s="74"/>
      <c r="I2618" s="74"/>
      <c r="J2618" s="74"/>
      <c r="K2618" s="74"/>
      <c r="L2618" s="74"/>
      <c r="P2618" s="122"/>
      <c r="Q2618" s="74"/>
      <c r="R2618" s="74"/>
      <c r="S2618" s="74"/>
      <c r="T2618" s="74"/>
      <c r="AI2618" s="259"/>
      <c r="AO2618" s="74"/>
    </row>
    <row r="2619" s="72" customFormat="1" customHeight="1" spans="6:41">
      <c r="F2619" s="74"/>
      <c r="G2619" s="267" t="str">
        <f t="shared" si="46"/>
        <v/>
      </c>
      <c r="H2619" s="74"/>
      <c r="I2619" s="74"/>
      <c r="J2619" s="74"/>
      <c r="K2619" s="74"/>
      <c r="L2619" s="74"/>
      <c r="P2619" s="122"/>
      <c r="Q2619" s="74"/>
      <c r="R2619" s="74"/>
      <c r="S2619" s="74"/>
      <c r="T2619" s="74"/>
      <c r="AI2619" s="259"/>
      <c r="AO2619" s="74"/>
    </row>
    <row r="2620" s="72" customFormat="1" customHeight="1" spans="6:41">
      <c r="F2620" s="74"/>
      <c r="G2620" s="267" t="str">
        <f t="shared" si="46"/>
        <v/>
      </c>
      <c r="H2620" s="74"/>
      <c r="I2620" s="74"/>
      <c r="J2620" s="74"/>
      <c r="K2620" s="74"/>
      <c r="L2620" s="74"/>
      <c r="P2620" s="122"/>
      <c r="Q2620" s="74"/>
      <c r="R2620" s="74"/>
      <c r="S2620" s="74"/>
      <c r="T2620" s="74"/>
      <c r="AI2620" s="259"/>
      <c r="AO2620" s="74"/>
    </row>
    <row r="2621" s="72" customFormat="1" customHeight="1" spans="6:41">
      <c r="F2621" s="74"/>
      <c r="G2621" s="267" t="str">
        <f t="shared" si="46"/>
        <v/>
      </c>
      <c r="H2621" s="74"/>
      <c r="I2621" s="74"/>
      <c r="J2621" s="74"/>
      <c r="K2621" s="74"/>
      <c r="L2621" s="74"/>
      <c r="P2621" s="122"/>
      <c r="Q2621" s="74"/>
      <c r="R2621" s="74"/>
      <c r="S2621" s="74"/>
      <c r="T2621" s="74"/>
      <c r="AI2621" s="259"/>
      <c r="AO2621" s="74"/>
    </row>
    <row r="2622" s="72" customFormat="1" customHeight="1" spans="6:41">
      <c r="F2622" s="74"/>
      <c r="G2622" s="267" t="str">
        <f t="shared" si="46"/>
        <v/>
      </c>
      <c r="H2622" s="74"/>
      <c r="I2622" s="74"/>
      <c r="J2622" s="74"/>
      <c r="K2622" s="74"/>
      <c r="L2622" s="74"/>
      <c r="P2622" s="122"/>
      <c r="Q2622" s="74"/>
      <c r="R2622" s="74"/>
      <c r="S2622" s="74"/>
      <c r="T2622" s="74"/>
      <c r="AI2622" s="259"/>
      <c r="AO2622" s="74"/>
    </row>
    <row r="2623" s="72" customFormat="1" customHeight="1" spans="6:41">
      <c r="F2623" s="74"/>
      <c r="G2623" s="267" t="str">
        <f t="shared" si="46"/>
        <v/>
      </c>
      <c r="H2623" s="74"/>
      <c r="I2623" s="74"/>
      <c r="J2623" s="74"/>
      <c r="K2623" s="74"/>
      <c r="L2623" s="74"/>
      <c r="P2623" s="122"/>
      <c r="Q2623" s="74"/>
      <c r="R2623" s="74"/>
      <c r="S2623" s="74"/>
      <c r="T2623" s="74"/>
      <c r="AI2623" s="259"/>
      <c r="AO2623" s="74"/>
    </row>
    <row r="2624" s="72" customFormat="1" customHeight="1" spans="6:41">
      <c r="F2624" s="74"/>
      <c r="G2624" s="267" t="str">
        <f t="shared" si="46"/>
        <v/>
      </c>
      <c r="H2624" s="74"/>
      <c r="I2624" s="74"/>
      <c r="J2624" s="74"/>
      <c r="K2624" s="74"/>
      <c r="L2624" s="74"/>
      <c r="P2624" s="122"/>
      <c r="Q2624" s="74"/>
      <c r="R2624" s="74"/>
      <c r="S2624" s="74"/>
      <c r="T2624" s="74"/>
      <c r="AI2624" s="259"/>
      <c r="AO2624" s="74"/>
    </row>
    <row r="2625" s="72" customFormat="1" customHeight="1" spans="6:41">
      <c r="F2625" s="74"/>
      <c r="G2625" s="267" t="str">
        <f t="shared" si="46"/>
        <v/>
      </c>
      <c r="H2625" s="74"/>
      <c r="I2625" s="74"/>
      <c r="J2625" s="74"/>
      <c r="K2625" s="74"/>
      <c r="L2625" s="74"/>
      <c r="P2625" s="122"/>
      <c r="Q2625" s="74"/>
      <c r="R2625" s="74"/>
      <c r="S2625" s="74"/>
      <c r="T2625" s="74"/>
      <c r="AI2625" s="259"/>
      <c r="AO2625" s="74"/>
    </row>
    <row r="2626" s="72" customFormat="1" customHeight="1" spans="6:41">
      <c r="F2626" s="74"/>
      <c r="G2626" s="267" t="str">
        <f t="shared" ref="G2626:G2689" si="47">IF(H2626="","",IF(H2626=I2626,H2626,_xlfn.CONCAT(H2626,"-",I2626)))</f>
        <v/>
      </c>
      <c r="H2626" s="74"/>
      <c r="I2626" s="74"/>
      <c r="J2626" s="74"/>
      <c r="K2626" s="74"/>
      <c r="L2626" s="74"/>
      <c r="P2626" s="122"/>
      <c r="Q2626" s="74"/>
      <c r="R2626" s="74"/>
      <c r="S2626" s="74"/>
      <c r="T2626" s="74"/>
      <c r="AI2626" s="259"/>
      <c r="AO2626" s="74"/>
    </row>
    <row r="2627" s="72" customFormat="1" customHeight="1" spans="6:41">
      <c r="F2627" s="74"/>
      <c r="G2627" s="267" t="str">
        <f t="shared" si="47"/>
        <v/>
      </c>
      <c r="H2627" s="74"/>
      <c r="I2627" s="74"/>
      <c r="J2627" s="74"/>
      <c r="K2627" s="74"/>
      <c r="L2627" s="74"/>
      <c r="P2627" s="122"/>
      <c r="Q2627" s="74"/>
      <c r="R2627" s="74"/>
      <c r="S2627" s="74"/>
      <c r="T2627" s="74"/>
      <c r="AI2627" s="259"/>
      <c r="AO2627" s="74"/>
    </row>
    <row r="2628" s="72" customFormat="1" customHeight="1" spans="6:41">
      <c r="F2628" s="74"/>
      <c r="G2628" s="267" t="str">
        <f t="shared" si="47"/>
        <v/>
      </c>
      <c r="H2628" s="74"/>
      <c r="I2628" s="74"/>
      <c r="J2628" s="74"/>
      <c r="K2628" s="74"/>
      <c r="L2628" s="74"/>
      <c r="P2628" s="122"/>
      <c r="Q2628" s="74"/>
      <c r="R2628" s="74"/>
      <c r="S2628" s="74"/>
      <c r="T2628" s="74"/>
      <c r="AI2628" s="259"/>
      <c r="AO2628" s="74"/>
    </row>
    <row r="2629" s="72" customFormat="1" customHeight="1" spans="6:41">
      <c r="F2629" s="74"/>
      <c r="G2629" s="267" t="str">
        <f t="shared" si="47"/>
        <v/>
      </c>
      <c r="H2629" s="74"/>
      <c r="I2629" s="74"/>
      <c r="J2629" s="74"/>
      <c r="K2629" s="74"/>
      <c r="L2629" s="74"/>
      <c r="P2629" s="122"/>
      <c r="Q2629" s="74"/>
      <c r="R2629" s="74"/>
      <c r="S2629" s="74"/>
      <c r="T2629" s="74"/>
      <c r="AI2629" s="259"/>
      <c r="AO2629" s="74"/>
    </row>
    <row r="2630" s="72" customFormat="1" customHeight="1" spans="6:41">
      <c r="F2630" s="74"/>
      <c r="G2630" s="267" t="str">
        <f t="shared" si="47"/>
        <v/>
      </c>
      <c r="H2630" s="74"/>
      <c r="I2630" s="74"/>
      <c r="J2630" s="74"/>
      <c r="K2630" s="74"/>
      <c r="L2630" s="74"/>
      <c r="P2630" s="122"/>
      <c r="Q2630" s="74"/>
      <c r="R2630" s="74"/>
      <c r="S2630" s="74"/>
      <c r="T2630" s="74"/>
      <c r="AI2630" s="259"/>
      <c r="AO2630" s="74"/>
    </row>
    <row r="2631" s="72" customFormat="1" customHeight="1" spans="6:41">
      <c r="F2631" s="74"/>
      <c r="G2631" s="267" t="str">
        <f t="shared" si="47"/>
        <v/>
      </c>
      <c r="H2631" s="74"/>
      <c r="I2631" s="74"/>
      <c r="J2631" s="74"/>
      <c r="K2631" s="74"/>
      <c r="L2631" s="74"/>
      <c r="P2631" s="122"/>
      <c r="Q2631" s="74"/>
      <c r="R2631" s="74"/>
      <c r="S2631" s="74"/>
      <c r="T2631" s="74"/>
      <c r="AI2631" s="259"/>
      <c r="AO2631" s="74"/>
    </row>
    <row r="2632" s="72" customFormat="1" customHeight="1" spans="6:41">
      <c r="F2632" s="74"/>
      <c r="G2632" s="267" t="str">
        <f t="shared" si="47"/>
        <v/>
      </c>
      <c r="H2632" s="74"/>
      <c r="I2632" s="74"/>
      <c r="J2632" s="74"/>
      <c r="K2632" s="74"/>
      <c r="L2632" s="74"/>
      <c r="P2632" s="122"/>
      <c r="Q2632" s="74"/>
      <c r="R2632" s="74"/>
      <c r="S2632" s="74"/>
      <c r="T2632" s="74"/>
      <c r="AI2632" s="259"/>
      <c r="AO2632" s="74"/>
    </row>
    <row r="2633" s="72" customFormat="1" customHeight="1" spans="6:41">
      <c r="F2633" s="74"/>
      <c r="G2633" s="267" t="str">
        <f t="shared" si="47"/>
        <v/>
      </c>
      <c r="H2633" s="74"/>
      <c r="I2633" s="74"/>
      <c r="J2633" s="74"/>
      <c r="K2633" s="74"/>
      <c r="L2633" s="74"/>
      <c r="P2633" s="122"/>
      <c r="Q2633" s="74"/>
      <c r="R2633" s="74"/>
      <c r="S2633" s="74"/>
      <c r="T2633" s="74"/>
      <c r="AI2633" s="259"/>
      <c r="AO2633" s="74"/>
    </row>
    <row r="2634" s="72" customFormat="1" customHeight="1" spans="6:41">
      <c r="F2634" s="74"/>
      <c r="G2634" s="267" t="str">
        <f t="shared" si="47"/>
        <v/>
      </c>
      <c r="H2634" s="74"/>
      <c r="I2634" s="74"/>
      <c r="J2634" s="74"/>
      <c r="K2634" s="74"/>
      <c r="L2634" s="74"/>
      <c r="P2634" s="122"/>
      <c r="Q2634" s="74"/>
      <c r="R2634" s="74"/>
      <c r="S2634" s="74"/>
      <c r="T2634" s="74"/>
      <c r="AI2634" s="259"/>
      <c r="AO2634" s="74"/>
    </row>
    <row r="2635" s="72" customFormat="1" customHeight="1" spans="6:41">
      <c r="F2635" s="74"/>
      <c r="G2635" s="267" t="str">
        <f t="shared" si="47"/>
        <v/>
      </c>
      <c r="H2635" s="74"/>
      <c r="I2635" s="74"/>
      <c r="J2635" s="74"/>
      <c r="K2635" s="74"/>
      <c r="L2635" s="74"/>
      <c r="P2635" s="122"/>
      <c r="Q2635" s="74"/>
      <c r="R2635" s="74"/>
      <c r="S2635" s="74"/>
      <c r="T2635" s="74"/>
      <c r="AI2635" s="259"/>
      <c r="AO2635" s="74"/>
    </row>
    <row r="2636" s="72" customFormat="1" customHeight="1" spans="6:41">
      <c r="F2636" s="74"/>
      <c r="G2636" s="267" t="str">
        <f t="shared" si="47"/>
        <v/>
      </c>
      <c r="H2636" s="74"/>
      <c r="I2636" s="74"/>
      <c r="J2636" s="74"/>
      <c r="K2636" s="74"/>
      <c r="L2636" s="74"/>
      <c r="P2636" s="122"/>
      <c r="Q2636" s="74"/>
      <c r="R2636" s="74"/>
      <c r="S2636" s="74"/>
      <c r="T2636" s="74"/>
      <c r="AI2636" s="259"/>
      <c r="AO2636" s="74"/>
    </row>
    <row r="2637" s="72" customFormat="1" customHeight="1" spans="6:41">
      <c r="F2637" s="74"/>
      <c r="G2637" s="267" t="str">
        <f t="shared" si="47"/>
        <v/>
      </c>
      <c r="H2637" s="74"/>
      <c r="I2637" s="74"/>
      <c r="J2637" s="74"/>
      <c r="K2637" s="74"/>
      <c r="L2637" s="74"/>
      <c r="P2637" s="122"/>
      <c r="Q2637" s="74"/>
      <c r="R2637" s="74"/>
      <c r="S2637" s="74"/>
      <c r="T2637" s="74"/>
      <c r="AI2637" s="259"/>
      <c r="AO2637" s="74"/>
    </row>
    <row r="2638" s="72" customFormat="1" customHeight="1" spans="6:41">
      <c r="F2638" s="74"/>
      <c r="G2638" s="267" t="str">
        <f t="shared" si="47"/>
        <v/>
      </c>
      <c r="H2638" s="74"/>
      <c r="I2638" s="74"/>
      <c r="J2638" s="74"/>
      <c r="K2638" s="74"/>
      <c r="L2638" s="74"/>
      <c r="P2638" s="122"/>
      <c r="Q2638" s="74"/>
      <c r="R2638" s="74"/>
      <c r="S2638" s="74"/>
      <c r="T2638" s="74"/>
      <c r="AI2638" s="259"/>
      <c r="AO2638" s="74"/>
    </row>
    <row r="2639" s="72" customFormat="1" customHeight="1" spans="6:41">
      <c r="F2639" s="74"/>
      <c r="G2639" s="267" t="str">
        <f t="shared" si="47"/>
        <v/>
      </c>
      <c r="H2639" s="74"/>
      <c r="I2639" s="74"/>
      <c r="J2639" s="74"/>
      <c r="K2639" s="74"/>
      <c r="L2639" s="74"/>
      <c r="P2639" s="122"/>
      <c r="Q2639" s="74"/>
      <c r="R2639" s="74"/>
      <c r="S2639" s="74"/>
      <c r="T2639" s="74"/>
      <c r="AI2639" s="259"/>
      <c r="AO2639" s="74"/>
    </row>
    <row r="2640" s="72" customFormat="1" customHeight="1" spans="6:41">
      <c r="F2640" s="74"/>
      <c r="G2640" s="267" t="str">
        <f t="shared" si="47"/>
        <v/>
      </c>
      <c r="H2640" s="74"/>
      <c r="I2640" s="74"/>
      <c r="J2640" s="74"/>
      <c r="K2640" s="74"/>
      <c r="L2640" s="74"/>
      <c r="P2640" s="122"/>
      <c r="Q2640" s="74"/>
      <c r="R2640" s="74"/>
      <c r="S2640" s="74"/>
      <c r="T2640" s="74"/>
      <c r="AI2640" s="259"/>
      <c r="AO2640" s="74"/>
    </row>
    <row r="2641" s="72" customFormat="1" customHeight="1" spans="6:41">
      <c r="F2641" s="74"/>
      <c r="G2641" s="267" t="str">
        <f t="shared" si="47"/>
        <v/>
      </c>
      <c r="H2641" s="74"/>
      <c r="I2641" s="74"/>
      <c r="J2641" s="74"/>
      <c r="K2641" s="74"/>
      <c r="L2641" s="74"/>
      <c r="P2641" s="122"/>
      <c r="Q2641" s="74"/>
      <c r="R2641" s="74"/>
      <c r="S2641" s="74"/>
      <c r="T2641" s="74"/>
      <c r="AI2641" s="259"/>
      <c r="AO2641" s="74"/>
    </row>
    <row r="2642" s="72" customFormat="1" customHeight="1" spans="6:41">
      <c r="F2642" s="74"/>
      <c r="G2642" s="267" t="str">
        <f t="shared" si="47"/>
        <v/>
      </c>
      <c r="H2642" s="74"/>
      <c r="I2642" s="74"/>
      <c r="J2642" s="74"/>
      <c r="K2642" s="74"/>
      <c r="L2642" s="74"/>
      <c r="P2642" s="122"/>
      <c r="Q2642" s="74"/>
      <c r="R2642" s="74"/>
      <c r="S2642" s="74"/>
      <c r="T2642" s="74"/>
      <c r="AI2642" s="259"/>
      <c r="AO2642" s="74"/>
    </row>
    <row r="2643" s="72" customFormat="1" customHeight="1" spans="6:41">
      <c r="F2643" s="74"/>
      <c r="G2643" s="267" t="str">
        <f t="shared" si="47"/>
        <v/>
      </c>
      <c r="H2643" s="74"/>
      <c r="I2643" s="74"/>
      <c r="J2643" s="74"/>
      <c r="K2643" s="74"/>
      <c r="L2643" s="74"/>
      <c r="P2643" s="122"/>
      <c r="Q2643" s="74"/>
      <c r="R2643" s="74"/>
      <c r="S2643" s="74"/>
      <c r="T2643" s="74"/>
      <c r="AI2643" s="259"/>
      <c r="AO2643" s="74"/>
    </row>
    <row r="2644" s="72" customFormat="1" customHeight="1" spans="6:41">
      <c r="F2644" s="74"/>
      <c r="G2644" s="267" t="str">
        <f t="shared" si="47"/>
        <v/>
      </c>
      <c r="H2644" s="74"/>
      <c r="I2644" s="74"/>
      <c r="J2644" s="74"/>
      <c r="K2644" s="74"/>
      <c r="L2644" s="74"/>
      <c r="P2644" s="122"/>
      <c r="Q2644" s="74"/>
      <c r="R2644" s="74"/>
      <c r="S2644" s="74"/>
      <c r="T2644" s="74"/>
      <c r="AI2644" s="259"/>
      <c r="AO2644" s="74"/>
    </row>
    <row r="2645" s="72" customFormat="1" customHeight="1" spans="6:41">
      <c r="F2645" s="74"/>
      <c r="G2645" s="267" t="str">
        <f t="shared" si="47"/>
        <v/>
      </c>
      <c r="H2645" s="74"/>
      <c r="I2645" s="74"/>
      <c r="J2645" s="74"/>
      <c r="K2645" s="74"/>
      <c r="L2645" s="74"/>
      <c r="P2645" s="122"/>
      <c r="Q2645" s="74"/>
      <c r="R2645" s="74"/>
      <c r="S2645" s="74"/>
      <c r="T2645" s="74"/>
      <c r="AI2645" s="259"/>
      <c r="AO2645" s="74"/>
    </row>
    <row r="2646" s="72" customFormat="1" customHeight="1" spans="6:41">
      <c r="F2646" s="74"/>
      <c r="G2646" s="267" t="str">
        <f t="shared" si="47"/>
        <v/>
      </c>
      <c r="H2646" s="74"/>
      <c r="I2646" s="74"/>
      <c r="J2646" s="74"/>
      <c r="K2646" s="74"/>
      <c r="L2646" s="74"/>
      <c r="P2646" s="122"/>
      <c r="Q2646" s="74"/>
      <c r="R2646" s="74"/>
      <c r="S2646" s="74"/>
      <c r="T2646" s="74"/>
      <c r="AI2646" s="259"/>
      <c r="AO2646" s="74"/>
    </row>
    <row r="2647" s="72" customFormat="1" customHeight="1" spans="6:41">
      <c r="F2647" s="74"/>
      <c r="G2647" s="267" t="str">
        <f t="shared" si="47"/>
        <v/>
      </c>
      <c r="H2647" s="74"/>
      <c r="I2647" s="74"/>
      <c r="J2647" s="74"/>
      <c r="K2647" s="74"/>
      <c r="L2647" s="74"/>
      <c r="P2647" s="122"/>
      <c r="Q2647" s="74"/>
      <c r="R2647" s="74"/>
      <c r="S2647" s="74"/>
      <c r="T2647" s="74"/>
      <c r="AI2647" s="259"/>
      <c r="AO2647" s="74"/>
    </row>
    <row r="2648" s="72" customFormat="1" customHeight="1" spans="6:41">
      <c r="F2648" s="74"/>
      <c r="G2648" s="267" t="str">
        <f t="shared" si="47"/>
        <v/>
      </c>
      <c r="H2648" s="74"/>
      <c r="I2648" s="74"/>
      <c r="J2648" s="74"/>
      <c r="K2648" s="74"/>
      <c r="L2648" s="74"/>
      <c r="P2648" s="122"/>
      <c r="Q2648" s="74"/>
      <c r="R2648" s="74"/>
      <c r="S2648" s="74"/>
      <c r="T2648" s="74"/>
      <c r="AI2648" s="259"/>
      <c r="AO2648" s="74"/>
    </row>
    <row r="2649" s="72" customFormat="1" customHeight="1" spans="6:41">
      <c r="F2649" s="74"/>
      <c r="G2649" s="267" t="str">
        <f t="shared" si="47"/>
        <v/>
      </c>
      <c r="H2649" s="74"/>
      <c r="I2649" s="74"/>
      <c r="J2649" s="74"/>
      <c r="K2649" s="74"/>
      <c r="L2649" s="74"/>
      <c r="P2649" s="122"/>
      <c r="Q2649" s="74"/>
      <c r="R2649" s="74"/>
      <c r="S2649" s="74"/>
      <c r="T2649" s="74"/>
      <c r="AI2649" s="259"/>
      <c r="AO2649" s="74"/>
    </row>
    <row r="2650" s="72" customFormat="1" customHeight="1" spans="6:41">
      <c r="F2650" s="74"/>
      <c r="G2650" s="267" t="str">
        <f t="shared" si="47"/>
        <v/>
      </c>
      <c r="H2650" s="74"/>
      <c r="I2650" s="74"/>
      <c r="J2650" s="74"/>
      <c r="K2650" s="74"/>
      <c r="L2650" s="74"/>
      <c r="P2650" s="122"/>
      <c r="Q2650" s="74"/>
      <c r="R2650" s="74"/>
      <c r="S2650" s="74"/>
      <c r="T2650" s="74"/>
      <c r="AI2650" s="259"/>
      <c r="AO2650" s="74"/>
    </row>
    <row r="2651" s="72" customFormat="1" customHeight="1" spans="6:41">
      <c r="F2651" s="74"/>
      <c r="G2651" s="267" t="str">
        <f t="shared" si="47"/>
        <v/>
      </c>
      <c r="H2651" s="74"/>
      <c r="I2651" s="74"/>
      <c r="J2651" s="74"/>
      <c r="K2651" s="74"/>
      <c r="L2651" s="74"/>
      <c r="P2651" s="122"/>
      <c r="Q2651" s="74"/>
      <c r="R2651" s="74"/>
      <c r="S2651" s="74"/>
      <c r="T2651" s="74"/>
      <c r="AI2651" s="259"/>
      <c r="AO2651" s="74"/>
    </row>
    <row r="2652" s="72" customFormat="1" customHeight="1" spans="6:41">
      <c r="F2652" s="74"/>
      <c r="G2652" s="267" t="str">
        <f t="shared" si="47"/>
        <v/>
      </c>
      <c r="H2652" s="74"/>
      <c r="I2652" s="74"/>
      <c r="J2652" s="74"/>
      <c r="K2652" s="74"/>
      <c r="L2652" s="74"/>
      <c r="P2652" s="122"/>
      <c r="Q2652" s="74"/>
      <c r="R2652" s="74"/>
      <c r="S2652" s="74"/>
      <c r="T2652" s="74"/>
      <c r="AI2652" s="259"/>
      <c r="AO2652" s="74"/>
    </row>
    <row r="2653" s="72" customFormat="1" customHeight="1" spans="6:41">
      <c r="F2653" s="74"/>
      <c r="G2653" s="267" t="str">
        <f t="shared" si="47"/>
        <v/>
      </c>
      <c r="H2653" s="74"/>
      <c r="I2653" s="74"/>
      <c r="J2653" s="74"/>
      <c r="K2653" s="74"/>
      <c r="L2653" s="74"/>
      <c r="P2653" s="122"/>
      <c r="Q2653" s="74"/>
      <c r="R2653" s="74"/>
      <c r="S2653" s="74"/>
      <c r="T2653" s="74"/>
      <c r="AI2653" s="259"/>
      <c r="AO2653" s="74"/>
    </row>
    <row r="2654" s="72" customFormat="1" customHeight="1" spans="6:41">
      <c r="F2654" s="74"/>
      <c r="G2654" s="267" t="str">
        <f t="shared" si="47"/>
        <v/>
      </c>
      <c r="H2654" s="74"/>
      <c r="I2654" s="74"/>
      <c r="J2654" s="74"/>
      <c r="K2654" s="74"/>
      <c r="L2654" s="74"/>
      <c r="P2654" s="122"/>
      <c r="Q2654" s="74"/>
      <c r="R2654" s="74"/>
      <c r="S2654" s="74"/>
      <c r="T2654" s="74"/>
      <c r="AI2654" s="259"/>
      <c r="AO2654" s="74"/>
    </row>
    <row r="2655" s="72" customFormat="1" customHeight="1" spans="6:41">
      <c r="F2655" s="74"/>
      <c r="G2655" s="267" t="str">
        <f t="shared" si="47"/>
        <v/>
      </c>
      <c r="H2655" s="74"/>
      <c r="I2655" s="74"/>
      <c r="J2655" s="74"/>
      <c r="K2655" s="74"/>
      <c r="L2655" s="74"/>
      <c r="P2655" s="122"/>
      <c r="Q2655" s="74"/>
      <c r="R2655" s="74"/>
      <c r="S2655" s="74"/>
      <c r="T2655" s="74"/>
      <c r="AI2655" s="259"/>
      <c r="AO2655" s="74"/>
    </row>
    <row r="2656" s="72" customFormat="1" customHeight="1" spans="6:41">
      <c r="F2656" s="74"/>
      <c r="G2656" s="267" t="str">
        <f t="shared" si="47"/>
        <v/>
      </c>
      <c r="H2656" s="74"/>
      <c r="I2656" s="74"/>
      <c r="J2656" s="74"/>
      <c r="K2656" s="74"/>
      <c r="L2656" s="74"/>
      <c r="P2656" s="122"/>
      <c r="Q2656" s="74"/>
      <c r="R2656" s="74"/>
      <c r="S2656" s="74"/>
      <c r="T2656" s="74"/>
      <c r="AI2656" s="259"/>
      <c r="AO2656" s="74"/>
    </row>
    <row r="2657" s="72" customFormat="1" customHeight="1" spans="6:41">
      <c r="F2657" s="74"/>
      <c r="G2657" s="267" t="str">
        <f t="shared" si="47"/>
        <v/>
      </c>
      <c r="H2657" s="74"/>
      <c r="I2657" s="74"/>
      <c r="J2657" s="74"/>
      <c r="K2657" s="74"/>
      <c r="L2657" s="74"/>
      <c r="P2657" s="122"/>
      <c r="Q2657" s="74"/>
      <c r="R2657" s="74"/>
      <c r="S2657" s="74"/>
      <c r="T2657" s="74"/>
      <c r="AI2657" s="259"/>
      <c r="AO2657" s="74"/>
    </row>
    <row r="2658" s="72" customFormat="1" customHeight="1" spans="6:41">
      <c r="F2658" s="74"/>
      <c r="G2658" s="267" t="str">
        <f t="shared" si="47"/>
        <v/>
      </c>
      <c r="H2658" s="74"/>
      <c r="I2658" s="74"/>
      <c r="J2658" s="74"/>
      <c r="K2658" s="74"/>
      <c r="L2658" s="74"/>
      <c r="P2658" s="122"/>
      <c r="Q2658" s="74"/>
      <c r="R2658" s="74"/>
      <c r="S2658" s="74"/>
      <c r="T2658" s="74"/>
      <c r="AI2658" s="259"/>
      <c r="AO2658" s="74"/>
    </row>
    <row r="2659" s="72" customFormat="1" customHeight="1" spans="6:41">
      <c r="F2659" s="74"/>
      <c r="G2659" s="267" t="str">
        <f t="shared" si="47"/>
        <v/>
      </c>
      <c r="H2659" s="74"/>
      <c r="I2659" s="74"/>
      <c r="J2659" s="74"/>
      <c r="K2659" s="74"/>
      <c r="L2659" s="74"/>
      <c r="P2659" s="122"/>
      <c r="Q2659" s="74"/>
      <c r="R2659" s="74"/>
      <c r="S2659" s="74"/>
      <c r="T2659" s="74"/>
      <c r="AI2659" s="259"/>
      <c r="AO2659" s="74"/>
    </row>
    <row r="2660" s="72" customFormat="1" customHeight="1" spans="6:41">
      <c r="F2660" s="74"/>
      <c r="G2660" s="267" t="str">
        <f t="shared" si="47"/>
        <v/>
      </c>
      <c r="H2660" s="74"/>
      <c r="I2660" s="74"/>
      <c r="J2660" s="74"/>
      <c r="K2660" s="74"/>
      <c r="L2660" s="74"/>
      <c r="P2660" s="122"/>
      <c r="Q2660" s="74"/>
      <c r="R2660" s="74"/>
      <c r="S2660" s="74"/>
      <c r="T2660" s="74"/>
      <c r="AI2660" s="259"/>
      <c r="AO2660" s="74"/>
    </row>
    <row r="2661" s="72" customFormat="1" customHeight="1" spans="6:41">
      <c r="F2661" s="74"/>
      <c r="G2661" s="267" t="str">
        <f t="shared" si="47"/>
        <v/>
      </c>
      <c r="H2661" s="74"/>
      <c r="I2661" s="74"/>
      <c r="J2661" s="74"/>
      <c r="K2661" s="74"/>
      <c r="L2661" s="74"/>
      <c r="P2661" s="122"/>
      <c r="Q2661" s="74"/>
      <c r="R2661" s="74"/>
      <c r="S2661" s="74"/>
      <c r="T2661" s="74"/>
      <c r="AI2661" s="259"/>
      <c r="AO2661" s="74"/>
    </row>
    <row r="2662" s="72" customFormat="1" customHeight="1" spans="6:41">
      <c r="F2662" s="74"/>
      <c r="G2662" s="267" t="str">
        <f t="shared" si="47"/>
        <v/>
      </c>
      <c r="H2662" s="74"/>
      <c r="I2662" s="74"/>
      <c r="J2662" s="74"/>
      <c r="K2662" s="74"/>
      <c r="L2662" s="74"/>
      <c r="P2662" s="122"/>
      <c r="Q2662" s="74"/>
      <c r="R2662" s="74"/>
      <c r="S2662" s="74"/>
      <c r="T2662" s="74"/>
      <c r="AI2662" s="259"/>
      <c r="AO2662" s="74"/>
    </row>
    <row r="2663" s="72" customFormat="1" customHeight="1" spans="6:41">
      <c r="F2663" s="74"/>
      <c r="G2663" s="267" t="str">
        <f t="shared" si="47"/>
        <v/>
      </c>
      <c r="H2663" s="74"/>
      <c r="I2663" s="74"/>
      <c r="J2663" s="74"/>
      <c r="K2663" s="74"/>
      <c r="L2663" s="74"/>
      <c r="P2663" s="122"/>
      <c r="Q2663" s="74"/>
      <c r="R2663" s="74"/>
      <c r="S2663" s="74"/>
      <c r="T2663" s="74"/>
      <c r="AI2663" s="259"/>
      <c r="AO2663" s="74"/>
    </row>
    <row r="2664" s="72" customFormat="1" customHeight="1" spans="6:41">
      <c r="F2664" s="74"/>
      <c r="G2664" s="267" t="str">
        <f t="shared" si="47"/>
        <v/>
      </c>
      <c r="H2664" s="74"/>
      <c r="I2664" s="74"/>
      <c r="J2664" s="74"/>
      <c r="K2664" s="74"/>
      <c r="L2664" s="74"/>
      <c r="P2664" s="122"/>
      <c r="Q2664" s="74"/>
      <c r="R2664" s="74"/>
      <c r="S2664" s="74"/>
      <c r="T2664" s="74"/>
      <c r="AI2664" s="259"/>
      <c r="AO2664" s="74"/>
    </row>
    <row r="2665" s="72" customFormat="1" customHeight="1" spans="6:41">
      <c r="F2665" s="74"/>
      <c r="G2665" s="267" t="str">
        <f t="shared" si="47"/>
        <v/>
      </c>
      <c r="H2665" s="74"/>
      <c r="I2665" s="74"/>
      <c r="J2665" s="74"/>
      <c r="K2665" s="74"/>
      <c r="L2665" s="74"/>
      <c r="P2665" s="122"/>
      <c r="Q2665" s="74"/>
      <c r="R2665" s="74"/>
      <c r="S2665" s="74"/>
      <c r="T2665" s="74"/>
      <c r="AI2665" s="259"/>
      <c r="AO2665" s="74"/>
    </row>
    <row r="2666" s="72" customFormat="1" customHeight="1" spans="6:41">
      <c r="F2666" s="74"/>
      <c r="G2666" s="267" t="str">
        <f t="shared" si="47"/>
        <v/>
      </c>
      <c r="H2666" s="74"/>
      <c r="I2666" s="74"/>
      <c r="J2666" s="74"/>
      <c r="K2666" s="74"/>
      <c r="L2666" s="74"/>
      <c r="P2666" s="122"/>
      <c r="Q2666" s="74"/>
      <c r="R2666" s="74"/>
      <c r="S2666" s="74"/>
      <c r="T2666" s="74"/>
      <c r="AI2666" s="259"/>
      <c r="AO2666" s="74"/>
    </row>
    <row r="2667" s="72" customFormat="1" customHeight="1" spans="6:41">
      <c r="F2667" s="74"/>
      <c r="G2667" s="267" t="str">
        <f t="shared" si="47"/>
        <v/>
      </c>
      <c r="H2667" s="74"/>
      <c r="I2667" s="74"/>
      <c r="J2667" s="74"/>
      <c r="K2667" s="74"/>
      <c r="L2667" s="74"/>
      <c r="P2667" s="122"/>
      <c r="Q2667" s="74"/>
      <c r="R2667" s="74"/>
      <c r="S2667" s="74"/>
      <c r="T2667" s="74"/>
      <c r="AI2667" s="259"/>
      <c r="AO2667" s="74"/>
    </row>
    <row r="2668" s="72" customFormat="1" customHeight="1" spans="6:41">
      <c r="F2668" s="74"/>
      <c r="G2668" s="267" t="str">
        <f t="shared" si="47"/>
        <v/>
      </c>
      <c r="H2668" s="74"/>
      <c r="I2668" s="74"/>
      <c r="J2668" s="74"/>
      <c r="K2668" s="74"/>
      <c r="L2668" s="74"/>
      <c r="P2668" s="122"/>
      <c r="Q2668" s="74"/>
      <c r="R2668" s="74"/>
      <c r="S2668" s="74"/>
      <c r="T2668" s="74"/>
      <c r="AI2668" s="259"/>
      <c r="AO2668" s="74"/>
    </row>
    <row r="2669" s="72" customFormat="1" customHeight="1" spans="6:41">
      <c r="F2669" s="74"/>
      <c r="G2669" s="267" t="str">
        <f t="shared" si="47"/>
        <v/>
      </c>
      <c r="H2669" s="74"/>
      <c r="I2669" s="74"/>
      <c r="J2669" s="74"/>
      <c r="K2669" s="74"/>
      <c r="L2669" s="74"/>
      <c r="P2669" s="122"/>
      <c r="Q2669" s="74"/>
      <c r="R2669" s="74"/>
      <c r="S2669" s="74"/>
      <c r="T2669" s="74"/>
      <c r="AI2669" s="259"/>
      <c r="AO2669" s="74"/>
    </row>
    <row r="2670" s="72" customFormat="1" customHeight="1" spans="6:41">
      <c r="F2670" s="74"/>
      <c r="G2670" s="267" t="str">
        <f t="shared" si="47"/>
        <v/>
      </c>
      <c r="H2670" s="74"/>
      <c r="I2670" s="74"/>
      <c r="J2670" s="74"/>
      <c r="K2670" s="74"/>
      <c r="L2670" s="74"/>
      <c r="P2670" s="122"/>
      <c r="Q2670" s="74"/>
      <c r="R2670" s="74"/>
      <c r="S2670" s="74"/>
      <c r="T2670" s="74"/>
      <c r="AI2670" s="259"/>
      <c r="AO2670" s="74"/>
    </row>
    <row r="2671" s="72" customFormat="1" customHeight="1" spans="6:41">
      <c r="F2671" s="74"/>
      <c r="G2671" s="267" t="str">
        <f t="shared" si="47"/>
        <v/>
      </c>
      <c r="H2671" s="74"/>
      <c r="I2671" s="74"/>
      <c r="J2671" s="74"/>
      <c r="K2671" s="74"/>
      <c r="L2671" s="74"/>
      <c r="P2671" s="122"/>
      <c r="Q2671" s="74"/>
      <c r="R2671" s="74"/>
      <c r="S2671" s="74"/>
      <c r="T2671" s="74"/>
      <c r="AI2671" s="259"/>
      <c r="AO2671" s="74"/>
    </row>
    <row r="2672" s="72" customFormat="1" customHeight="1" spans="6:41">
      <c r="F2672" s="74"/>
      <c r="G2672" s="267" t="str">
        <f t="shared" si="47"/>
        <v/>
      </c>
      <c r="H2672" s="74"/>
      <c r="I2672" s="74"/>
      <c r="J2672" s="74"/>
      <c r="K2672" s="74"/>
      <c r="L2672" s="74"/>
      <c r="P2672" s="122"/>
      <c r="Q2672" s="74"/>
      <c r="R2672" s="74"/>
      <c r="S2672" s="74"/>
      <c r="T2672" s="74"/>
      <c r="AI2672" s="259"/>
      <c r="AO2672" s="74"/>
    </row>
    <row r="2673" s="72" customFormat="1" customHeight="1" spans="6:41">
      <c r="F2673" s="74"/>
      <c r="G2673" s="267" t="str">
        <f t="shared" si="47"/>
        <v/>
      </c>
      <c r="H2673" s="74"/>
      <c r="I2673" s="74"/>
      <c r="J2673" s="74"/>
      <c r="K2673" s="74"/>
      <c r="L2673" s="74"/>
      <c r="P2673" s="122"/>
      <c r="Q2673" s="74"/>
      <c r="R2673" s="74"/>
      <c r="S2673" s="74"/>
      <c r="T2673" s="74"/>
      <c r="AI2673" s="259"/>
      <c r="AO2673" s="74"/>
    </row>
    <row r="2674" s="72" customFormat="1" customHeight="1" spans="6:41">
      <c r="F2674" s="74"/>
      <c r="G2674" s="267" t="str">
        <f t="shared" si="47"/>
        <v/>
      </c>
      <c r="H2674" s="74"/>
      <c r="I2674" s="74"/>
      <c r="J2674" s="74"/>
      <c r="K2674" s="74"/>
      <c r="L2674" s="74"/>
      <c r="P2674" s="122"/>
      <c r="Q2674" s="74"/>
      <c r="R2674" s="74"/>
      <c r="S2674" s="74"/>
      <c r="T2674" s="74"/>
      <c r="AI2674" s="259"/>
      <c r="AO2674" s="74"/>
    </row>
    <row r="2675" s="72" customFormat="1" customHeight="1" spans="6:41">
      <c r="F2675" s="74"/>
      <c r="G2675" s="267" t="str">
        <f t="shared" si="47"/>
        <v/>
      </c>
      <c r="H2675" s="74"/>
      <c r="I2675" s="74"/>
      <c r="J2675" s="74"/>
      <c r="K2675" s="74"/>
      <c r="L2675" s="74"/>
      <c r="P2675" s="122"/>
      <c r="Q2675" s="74"/>
      <c r="R2675" s="74"/>
      <c r="S2675" s="74"/>
      <c r="T2675" s="74"/>
      <c r="AI2675" s="259"/>
      <c r="AO2675" s="74"/>
    </row>
    <row r="2676" s="72" customFormat="1" customHeight="1" spans="6:41">
      <c r="F2676" s="74"/>
      <c r="G2676" s="267" t="str">
        <f t="shared" si="47"/>
        <v/>
      </c>
      <c r="H2676" s="74"/>
      <c r="I2676" s="74"/>
      <c r="J2676" s="74"/>
      <c r="K2676" s="74"/>
      <c r="L2676" s="74"/>
      <c r="P2676" s="122"/>
      <c r="Q2676" s="74"/>
      <c r="R2676" s="74"/>
      <c r="S2676" s="74"/>
      <c r="T2676" s="74"/>
      <c r="AI2676" s="259"/>
      <c r="AO2676" s="74"/>
    </row>
    <row r="2677" s="72" customFormat="1" customHeight="1" spans="6:41">
      <c r="F2677" s="74"/>
      <c r="G2677" s="267" t="str">
        <f t="shared" si="47"/>
        <v/>
      </c>
      <c r="H2677" s="74"/>
      <c r="I2677" s="74"/>
      <c r="J2677" s="74"/>
      <c r="K2677" s="74"/>
      <c r="L2677" s="74"/>
      <c r="P2677" s="122"/>
      <c r="Q2677" s="74"/>
      <c r="R2677" s="74"/>
      <c r="S2677" s="74"/>
      <c r="T2677" s="74"/>
      <c r="AI2677" s="259"/>
      <c r="AO2677" s="74"/>
    </row>
    <row r="2678" s="72" customFormat="1" customHeight="1" spans="6:41">
      <c r="F2678" s="74"/>
      <c r="G2678" s="267" t="str">
        <f t="shared" si="47"/>
        <v/>
      </c>
      <c r="H2678" s="74"/>
      <c r="I2678" s="74"/>
      <c r="J2678" s="74"/>
      <c r="K2678" s="74"/>
      <c r="L2678" s="74"/>
      <c r="P2678" s="122"/>
      <c r="Q2678" s="74"/>
      <c r="R2678" s="74"/>
      <c r="S2678" s="74"/>
      <c r="T2678" s="74"/>
      <c r="AI2678" s="259"/>
      <c r="AO2678" s="74"/>
    </row>
    <row r="2679" s="72" customFormat="1" customHeight="1" spans="6:41">
      <c r="F2679" s="74"/>
      <c r="G2679" s="267" t="str">
        <f t="shared" si="47"/>
        <v/>
      </c>
      <c r="H2679" s="74"/>
      <c r="I2679" s="74"/>
      <c r="J2679" s="74"/>
      <c r="K2679" s="74"/>
      <c r="L2679" s="74"/>
      <c r="P2679" s="122"/>
      <c r="Q2679" s="74"/>
      <c r="R2679" s="74"/>
      <c r="S2679" s="74"/>
      <c r="T2679" s="74"/>
      <c r="AI2679" s="259"/>
      <c r="AO2679" s="74"/>
    </row>
    <row r="2680" s="72" customFormat="1" customHeight="1" spans="6:41">
      <c r="F2680" s="74"/>
      <c r="G2680" s="267" t="str">
        <f t="shared" si="47"/>
        <v/>
      </c>
      <c r="H2680" s="74"/>
      <c r="I2680" s="74"/>
      <c r="J2680" s="74"/>
      <c r="K2680" s="74"/>
      <c r="L2680" s="74"/>
      <c r="P2680" s="122"/>
      <c r="Q2680" s="74"/>
      <c r="R2680" s="74"/>
      <c r="S2680" s="74"/>
      <c r="T2680" s="74"/>
      <c r="AI2680" s="259"/>
      <c r="AO2680" s="74"/>
    </row>
    <row r="2681" s="72" customFormat="1" customHeight="1" spans="6:41">
      <c r="F2681" s="74"/>
      <c r="G2681" s="267" t="str">
        <f t="shared" si="47"/>
        <v/>
      </c>
      <c r="H2681" s="74"/>
      <c r="I2681" s="74"/>
      <c r="J2681" s="74"/>
      <c r="K2681" s="74"/>
      <c r="L2681" s="74"/>
      <c r="P2681" s="122"/>
      <c r="Q2681" s="74"/>
      <c r="R2681" s="74"/>
      <c r="S2681" s="74"/>
      <c r="T2681" s="74"/>
      <c r="AI2681" s="259"/>
      <c r="AO2681" s="74"/>
    </row>
    <row r="2682" s="72" customFormat="1" customHeight="1" spans="6:41">
      <c r="F2682" s="74"/>
      <c r="G2682" s="267" t="str">
        <f t="shared" si="47"/>
        <v/>
      </c>
      <c r="H2682" s="74"/>
      <c r="I2682" s="74"/>
      <c r="J2682" s="74"/>
      <c r="K2682" s="74"/>
      <c r="L2682" s="74"/>
      <c r="P2682" s="122"/>
      <c r="Q2682" s="74"/>
      <c r="R2682" s="74"/>
      <c r="S2682" s="74"/>
      <c r="T2682" s="74"/>
      <c r="AI2682" s="259"/>
      <c r="AO2682" s="74"/>
    </row>
    <row r="2683" s="72" customFormat="1" customHeight="1" spans="6:41">
      <c r="F2683" s="74"/>
      <c r="G2683" s="267" t="str">
        <f t="shared" si="47"/>
        <v/>
      </c>
      <c r="H2683" s="74"/>
      <c r="I2683" s="74"/>
      <c r="J2683" s="74"/>
      <c r="K2683" s="74"/>
      <c r="L2683" s="74"/>
      <c r="P2683" s="122"/>
      <c r="Q2683" s="74"/>
      <c r="R2683" s="74"/>
      <c r="S2683" s="74"/>
      <c r="T2683" s="74"/>
      <c r="AI2683" s="259"/>
      <c r="AO2683" s="74"/>
    </row>
    <row r="2684" s="72" customFormat="1" customHeight="1" spans="6:41">
      <c r="F2684" s="74"/>
      <c r="G2684" s="267" t="str">
        <f t="shared" si="47"/>
        <v/>
      </c>
      <c r="H2684" s="74"/>
      <c r="I2684" s="74"/>
      <c r="J2684" s="74"/>
      <c r="K2684" s="74"/>
      <c r="L2684" s="74"/>
      <c r="P2684" s="122"/>
      <c r="Q2684" s="74"/>
      <c r="R2684" s="74"/>
      <c r="S2684" s="74"/>
      <c r="T2684" s="74"/>
      <c r="AI2684" s="259"/>
      <c r="AO2684" s="74"/>
    </row>
    <row r="2685" s="72" customFormat="1" customHeight="1" spans="6:41">
      <c r="F2685" s="74"/>
      <c r="G2685" s="267" t="str">
        <f t="shared" si="47"/>
        <v/>
      </c>
      <c r="H2685" s="74"/>
      <c r="I2685" s="74"/>
      <c r="J2685" s="74"/>
      <c r="K2685" s="74"/>
      <c r="L2685" s="74"/>
      <c r="P2685" s="122"/>
      <c r="Q2685" s="74"/>
      <c r="R2685" s="74"/>
      <c r="S2685" s="74"/>
      <c r="T2685" s="74"/>
      <c r="AI2685" s="259"/>
      <c r="AO2685" s="74"/>
    </row>
    <row r="2686" s="72" customFormat="1" customHeight="1" spans="6:41">
      <c r="F2686" s="74"/>
      <c r="G2686" s="267" t="str">
        <f t="shared" si="47"/>
        <v/>
      </c>
      <c r="H2686" s="74"/>
      <c r="I2686" s="74"/>
      <c r="J2686" s="74"/>
      <c r="K2686" s="74"/>
      <c r="L2686" s="74"/>
      <c r="P2686" s="122"/>
      <c r="Q2686" s="74"/>
      <c r="R2686" s="74"/>
      <c r="S2686" s="74"/>
      <c r="T2686" s="74"/>
      <c r="AI2686" s="259"/>
      <c r="AO2686" s="74"/>
    </row>
    <row r="2687" s="72" customFormat="1" customHeight="1" spans="6:41">
      <c r="F2687" s="74"/>
      <c r="G2687" s="267" t="str">
        <f t="shared" si="47"/>
        <v/>
      </c>
      <c r="H2687" s="74"/>
      <c r="I2687" s="74"/>
      <c r="J2687" s="74"/>
      <c r="K2687" s="74"/>
      <c r="L2687" s="74"/>
      <c r="P2687" s="122"/>
      <c r="Q2687" s="74"/>
      <c r="R2687" s="74"/>
      <c r="S2687" s="74"/>
      <c r="T2687" s="74"/>
      <c r="AI2687" s="259"/>
      <c r="AO2687" s="74"/>
    </row>
    <row r="2688" s="72" customFormat="1" customHeight="1" spans="6:41">
      <c r="F2688" s="74"/>
      <c r="G2688" s="267" t="str">
        <f t="shared" si="47"/>
        <v/>
      </c>
      <c r="H2688" s="74"/>
      <c r="I2688" s="74"/>
      <c r="J2688" s="74"/>
      <c r="K2688" s="74"/>
      <c r="L2688" s="74"/>
      <c r="P2688" s="122"/>
      <c r="Q2688" s="74"/>
      <c r="R2688" s="74"/>
      <c r="S2688" s="74"/>
      <c r="T2688" s="74"/>
      <c r="AI2688" s="259"/>
      <c r="AO2688" s="74"/>
    </row>
    <row r="2689" s="72" customFormat="1" customHeight="1" spans="6:41">
      <c r="F2689" s="74"/>
      <c r="G2689" s="267" t="str">
        <f t="shared" si="47"/>
        <v/>
      </c>
      <c r="H2689" s="74"/>
      <c r="I2689" s="74"/>
      <c r="J2689" s="74"/>
      <c r="K2689" s="74"/>
      <c r="L2689" s="74"/>
      <c r="P2689" s="122"/>
      <c r="Q2689" s="74"/>
      <c r="R2689" s="74"/>
      <c r="S2689" s="74"/>
      <c r="T2689" s="74"/>
      <c r="AI2689" s="259"/>
      <c r="AO2689" s="74"/>
    </row>
    <row r="2690" s="72" customFormat="1" customHeight="1" spans="6:41">
      <c r="F2690" s="74"/>
      <c r="G2690" s="267" t="str">
        <f t="shared" ref="G2690:G2753" si="48">IF(H2690="","",IF(H2690=I2690,H2690,_xlfn.CONCAT(H2690,"-",I2690)))</f>
        <v/>
      </c>
      <c r="H2690" s="74"/>
      <c r="I2690" s="74"/>
      <c r="J2690" s="74"/>
      <c r="K2690" s="74"/>
      <c r="L2690" s="74"/>
      <c r="P2690" s="122"/>
      <c r="Q2690" s="74"/>
      <c r="R2690" s="74"/>
      <c r="S2690" s="74"/>
      <c r="T2690" s="74"/>
      <c r="AI2690" s="259"/>
      <c r="AO2690" s="74"/>
    </row>
    <row r="2691" s="72" customFormat="1" customHeight="1" spans="6:41">
      <c r="F2691" s="74"/>
      <c r="G2691" s="267" t="str">
        <f t="shared" si="48"/>
        <v/>
      </c>
      <c r="H2691" s="74"/>
      <c r="I2691" s="74"/>
      <c r="J2691" s="74"/>
      <c r="K2691" s="74"/>
      <c r="L2691" s="74"/>
      <c r="P2691" s="122"/>
      <c r="Q2691" s="74"/>
      <c r="R2691" s="74"/>
      <c r="S2691" s="74"/>
      <c r="T2691" s="74"/>
      <c r="AI2691" s="259"/>
      <c r="AO2691" s="74"/>
    </row>
    <row r="2692" s="72" customFormat="1" customHeight="1" spans="6:41">
      <c r="F2692" s="74"/>
      <c r="G2692" s="267" t="str">
        <f t="shared" si="48"/>
        <v/>
      </c>
      <c r="H2692" s="74"/>
      <c r="I2692" s="74"/>
      <c r="J2692" s="74"/>
      <c r="K2692" s="74"/>
      <c r="L2692" s="74"/>
      <c r="P2692" s="122"/>
      <c r="Q2692" s="74"/>
      <c r="R2692" s="74"/>
      <c r="S2692" s="74"/>
      <c r="T2692" s="74"/>
      <c r="AI2692" s="259"/>
      <c r="AO2692" s="74"/>
    </row>
    <row r="2693" s="72" customFormat="1" customHeight="1" spans="6:41">
      <c r="F2693" s="74"/>
      <c r="G2693" s="267" t="str">
        <f t="shared" si="48"/>
        <v/>
      </c>
      <c r="H2693" s="74"/>
      <c r="I2693" s="74"/>
      <c r="J2693" s="74"/>
      <c r="K2693" s="74"/>
      <c r="L2693" s="74"/>
      <c r="P2693" s="122"/>
      <c r="Q2693" s="74"/>
      <c r="R2693" s="74"/>
      <c r="S2693" s="74"/>
      <c r="T2693" s="74"/>
      <c r="AI2693" s="259"/>
      <c r="AO2693" s="74"/>
    </row>
    <row r="2694" s="72" customFormat="1" customHeight="1" spans="6:41">
      <c r="F2694" s="74"/>
      <c r="G2694" s="267" t="str">
        <f t="shared" si="48"/>
        <v/>
      </c>
      <c r="H2694" s="74"/>
      <c r="I2694" s="74"/>
      <c r="J2694" s="74"/>
      <c r="K2694" s="74"/>
      <c r="L2694" s="74"/>
      <c r="P2694" s="122"/>
      <c r="Q2694" s="74"/>
      <c r="R2694" s="74"/>
      <c r="S2694" s="74"/>
      <c r="T2694" s="74"/>
      <c r="AI2694" s="259"/>
      <c r="AO2694" s="74"/>
    </row>
    <row r="2695" s="72" customFormat="1" customHeight="1" spans="6:41">
      <c r="F2695" s="74"/>
      <c r="G2695" s="267" t="str">
        <f t="shared" si="48"/>
        <v/>
      </c>
      <c r="H2695" s="74"/>
      <c r="I2695" s="74"/>
      <c r="J2695" s="74"/>
      <c r="K2695" s="74"/>
      <c r="L2695" s="74"/>
      <c r="P2695" s="122"/>
      <c r="Q2695" s="74"/>
      <c r="R2695" s="74"/>
      <c r="S2695" s="74"/>
      <c r="T2695" s="74"/>
      <c r="AI2695" s="259"/>
      <c r="AO2695" s="74"/>
    </row>
    <row r="2696" s="72" customFormat="1" customHeight="1" spans="6:41">
      <c r="F2696" s="74"/>
      <c r="G2696" s="267" t="str">
        <f t="shared" si="48"/>
        <v/>
      </c>
      <c r="H2696" s="74"/>
      <c r="I2696" s="74"/>
      <c r="J2696" s="74"/>
      <c r="K2696" s="74"/>
      <c r="L2696" s="74"/>
      <c r="P2696" s="122"/>
      <c r="Q2696" s="74"/>
      <c r="R2696" s="74"/>
      <c r="S2696" s="74"/>
      <c r="T2696" s="74"/>
      <c r="AI2696" s="259"/>
      <c r="AO2696" s="74"/>
    </row>
    <row r="2697" s="72" customFormat="1" customHeight="1" spans="6:41">
      <c r="F2697" s="74"/>
      <c r="G2697" s="267" t="str">
        <f t="shared" si="48"/>
        <v/>
      </c>
      <c r="H2697" s="74"/>
      <c r="I2697" s="74"/>
      <c r="J2697" s="74"/>
      <c r="K2697" s="74"/>
      <c r="L2697" s="74"/>
      <c r="P2697" s="122"/>
      <c r="Q2697" s="74"/>
      <c r="R2697" s="74"/>
      <c r="S2697" s="74"/>
      <c r="T2697" s="74"/>
      <c r="AI2697" s="259"/>
      <c r="AO2697" s="74"/>
    </row>
    <row r="2698" s="72" customFormat="1" customHeight="1" spans="6:41">
      <c r="F2698" s="74"/>
      <c r="G2698" s="267" t="str">
        <f t="shared" si="48"/>
        <v/>
      </c>
      <c r="H2698" s="74"/>
      <c r="I2698" s="74"/>
      <c r="J2698" s="74"/>
      <c r="K2698" s="74"/>
      <c r="L2698" s="74"/>
      <c r="P2698" s="122"/>
      <c r="Q2698" s="74"/>
      <c r="R2698" s="74"/>
      <c r="S2698" s="74"/>
      <c r="T2698" s="74"/>
      <c r="AI2698" s="259"/>
      <c r="AO2698" s="74"/>
    </row>
    <row r="2699" s="72" customFormat="1" customHeight="1" spans="6:41">
      <c r="F2699" s="74"/>
      <c r="G2699" s="267" t="str">
        <f t="shared" si="48"/>
        <v/>
      </c>
      <c r="H2699" s="74"/>
      <c r="I2699" s="74"/>
      <c r="J2699" s="74"/>
      <c r="K2699" s="74"/>
      <c r="L2699" s="74"/>
      <c r="P2699" s="122"/>
      <c r="Q2699" s="74"/>
      <c r="R2699" s="74"/>
      <c r="S2699" s="74"/>
      <c r="T2699" s="74"/>
      <c r="AI2699" s="259"/>
      <c r="AO2699" s="74"/>
    </row>
    <row r="2700" s="72" customFormat="1" customHeight="1" spans="6:41">
      <c r="F2700" s="74"/>
      <c r="G2700" s="267" t="str">
        <f t="shared" si="48"/>
        <v/>
      </c>
      <c r="H2700" s="74"/>
      <c r="I2700" s="74"/>
      <c r="J2700" s="74"/>
      <c r="K2700" s="74"/>
      <c r="L2700" s="74"/>
      <c r="P2700" s="122"/>
      <c r="Q2700" s="74"/>
      <c r="R2700" s="74"/>
      <c r="S2700" s="74"/>
      <c r="T2700" s="74"/>
      <c r="AI2700" s="259"/>
      <c r="AO2700" s="74"/>
    </row>
    <row r="2701" s="72" customFormat="1" customHeight="1" spans="6:41">
      <c r="F2701" s="74"/>
      <c r="G2701" s="267" t="str">
        <f t="shared" si="48"/>
        <v/>
      </c>
      <c r="H2701" s="74"/>
      <c r="I2701" s="74"/>
      <c r="J2701" s="74"/>
      <c r="K2701" s="74"/>
      <c r="L2701" s="74"/>
      <c r="P2701" s="122"/>
      <c r="Q2701" s="74"/>
      <c r="R2701" s="74"/>
      <c r="S2701" s="74"/>
      <c r="T2701" s="74"/>
      <c r="AI2701" s="259"/>
      <c r="AO2701" s="74"/>
    </row>
    <row r="2702" s="72" customFormat="1" customHeight="1" spans="6:41">
      <c r="F2702" s="74"/>
      <c r="G2702" s="267" t="str">
        <f t="shared" si="48"/>
        <v/>
      </c>
      <c r="H2702" s="74"/>
      <c r="I2702" s="74"/>
      <c r="J2702" s="74"/>
      <c r="K2702" s="74"/>
      <c r="L2702" s="74"/>
      <c r="P2702" s="122"/>
      <c r="Q2702" s="74"/>
      <c r="R2702" s="74"/>
      <c r="S2702" s="74"/>
      <c r="T2702" s="74"/>
      <c r="AI2702" s="259"/>
      <c r="AO2702" s="74"/>
    </row>
    <row r="2703" s="72" customFormat="1" customHeight="1" spans="6:41">
      <c r="F2703" s="74"/>
      <c r="G2703" s="267" t="str">
        <f t="shared" si="48"/>
        <v/>
      </c>
      <c r="H2703" s="74"/>
      <c r="I2703" s="74"/>
      <c r="J2703" s="74"/>
      <c r="K2703" s="74"/>
      <c r="L2703" s="74"/>
      <c r="P2703" s="122"/>
      <c r="Q2703" s="74"/>
      <c r="R2703" s="74"/>
      <c r="S2703" s="74"/>
      <c r="T2703" s="74"/>
      <c r="AI2703" s="259"/>
      <c r="AO2703" s="74"/>
    </row>
    <row r="2704" s="72" customFormat="1" customHeight="1" spans="6:41">
      <c r="F2704" s="74"/>
      <c r="G2704" s="267" t="str">
        <f t="shared" si="48"/>
        <v/>
      </c>
      <c r="H2704" s="74"/>
      <c r="I2704" s="74"/>
      <c r="J2704" s="74"/>
      <c r="K2704" s="74"/>
      <c r="L2704" s="74"/>
      <c r="P2704" s="122"/>
      <c r="Q2704" s="74"/>
      <c r="R2704" s="74"/>
      <c r="S2704" s="74"/>
      <c r="T2704" s="74"/>
      <c r="AI2704" s="259"/>
      <c r="AO2704" s="74"/>
    </row>
    <row r="2705" s="72" customFormat="1" customHeight="1" spans="6:41">
      <c r="F2705" s="74"/>
      <c r="G2705" s="267" t="str">
        <f t="shared" si="48"/>
        <v/>
      </c>
      <c r="H2705" s="74"/>
      <c r="I2705" s="74"/>
      <c r="J2705" s="74"/>
      <c r="K2705" s="74"/>
      <c r="L2705" s="74"/>
      <c r="P2705" s="122"/>
      <c r="Q2705" s="74"/>
      <c r="R2705" s="74"/>
      <c r="S2705" s="74"/>
      <c r="T2705" s="74"/>
      <c r="AI2705" s="259"/>
      <c r="AO2705" s="74"/>
    </row>
    <row r="2706" s="72" customFormat="1" customHeight="1" spans="6:41">
      <c r="F2706" s="74"/>
      <c r="G2706" s="267" t="str">
        <f t="shared" si="48"/>
        <v/>
      </c>
      <c r="H2706" s="74"/>
      <c r="I2706" s="74"/>
      <c r="J2706" s="74"/>
      <c r="K2706" s="74"/>
      <c r="L2706" s="74"/>
      <c r="P2706" s="122"/>
      <c r="Q2706" s="74"/>
      <c r="R2706" s="74"/>
      <c r="S2706" s="74"/>
      <c r="T2706" s="74"/>
      <c r="AI2706" s="259"/>
      <c r="AO2706" s="74"/>
    </row>
    <row r="2707" s="72" customFormat="1" customHeight="1" spans="6:41">
      <c r="F2707" s="74"/>
      <c r="G2707" s="267" t="str">
        <f t="shared" si="48"/>
        <v/>
      </c>
      <c r="H2707" s="74"/>
      <c r="I2707" s="74"/>
      <c r="J2707" s="74"/>
      <c r="K2707" s="74"/>
      <c r="L2707" s="74"/>
      <c r="P2707" s="122"/>
      <c r="Q2707" s="74"/>
      <c r="R2707" s="74"/>
      <c r="S2707" s="74"/>
      <c r="T2707" s="74"/>
      <c r="AI2707" s="259"/>
      <c r="AO2707" s="74"/>
    </row>
    <row r="2708" s="72" customFormat="1" customHeight="1" spans="6:41">
      <c r="F2708" s="74"/>
      <c r="G2708" s="267" t="str">
        <f t="shared" si="48"/>
        <v/>
      </c>
      <c r="H2708" s="74"/>
      <c r="I2708" s="74"/>
      <c r="J2708" s="74"/>
      <c r="K2708" s="74"/>
      <c r="L2708" s="74"/>
      <c r="P2708" s="122"/>
      <c r="Q2708" s="74"/>
      <c r="R2708" s="74"/>
      <c r="S2708" s="74"/>
      <c r="T2708" s="74"/>
      <c r="AI2708" s="259"/>
      <c r="AO2708" s="74"/>
    </row>
    <row r="2709" s="72" customFormat="1" customHeight="1" spans="6:41">
      <c r="F2709" s="74"/>
      <c r="G2709" s="267" t="str">
        <f t="shared" si="48"/>
        <v/>
      </c>
      <c r="H2709" s="74"/>
      <c r="I2709" s="74"/>
      <c r="J2709" s="74"/>
      <c r="K2709" s="74"/>
      <c r="L2709" s="74"/>
      <c r="P2709" s="122"/>
      <c r="Q2709" s="74"/>
      <c r="R2709" s="74"/>
      <c r="S2709" s="74"/>
      <c r="T2709" s="74"/>
      <c r="AI2709" s="259"/>
      <c r="AO2709" s="74"/>
    </row>
    <row r="2710" s="72" customFormat="1" customHeight="1" spans="6:41">
      <c r="F2710" s="74"/>
      <c r="G2710" s="267" t="str">
        <f t="shared" si="48"/>
        <v/>
      </c>
      <c r="H2710" s="74"/>
      <c r="I2710" s="74"/>
      <c r="J2710" s="74"/>
      <c r="K2710" s="74"/>
      <c r="L2710" s="74"/>
      <c r="P2710" s="122"/>
      <c r="Q2710" s="74"/>
      <c r="R2710" s="74"/>
      <c r="S2710" s="74"/>
      <c r="T2710" s="74"/>
      <c r="AI2710" s="259"/>
      <c r="AO2710" s="74"/>
    </row>
    <row r="2711" s="72" customFormat="1" customHeight="1" spans="6:41">
      <c r="F2711" s="74"/>
      <c r="G2711" s="267" t="str">
        <f t="shared" si="48"/>
        <v/>
      </c>
      <c r="H2711" s="74"/>
      <c r="I2711" s="74"/>
      <c r="J2711" s="74"/>
      <c r="K2711" s="74"/>
      <c r="L2711" s="74"/>
      <c r="P2711" s="122"/>
      <c r="Q2711" s="74"/>
      <c r="R2711" s="74"/>
      <c r="S2711" s="74"/>
      <c r="T2711" s="74"/>
      <c r="AI2711" s="259"/>
      <c r="AO2711" s="74"/>
    </row>
    <row r="2712" s="72" customFormat="1" customHeight="1" spans="6:41">
      <c r="F2712" s="74"/>
      <c r="G2712" s="267" t="str">
        <f t="shared" si="48"/>
        <v/>
      </c>
      <c r="H2712" s="74"/>
      <c r="I2712" s="74"/>
      <c r="J2712" s="74"/>
      <c r="K2712" s="74"/>
      <c r="L2712" s="74"/>
      <c r="P2712" s="122"/>
      <c r="Q2712" s="74"/>
      <c r="R2712" s="74"/>
      <c r="S2712" s="74"/>
      <c r="T2712" s="74"/>
      <c r="AI2712" s="259"/>
      <c r="AO2712" s="74"/>
    </row>
    <row r="2713" s="72" customFormat="1" customHeight="1" spans="6:41">
      <c r="F2713" s="74"/>
      <c r="G2713" s="267" t="str">
        <f t="shared" si="48"/>
        <v/>
      </c>
      <c r="H2713" s="74"/>
      <c r="I2713" s="74"/>
      <c r="J2713" s="74"/>
      <c r="K2713" s="74"/>
      <c r="L2713" s="74"/>
      <c r="P2713" s="122"/>
      <c r="Q2713" s="74"/>
      <c r="R2713" s="74"/>
      <c r="S2713" s="74"/>
      <c r="T2713" s="74"/>
      <c r="AI2713" s="259"/>
      <c r="AO2713" s="74"/>
    </row>
    <row r="2714" s="72" customFormat="1" customHeight="1" spans="6:41">
      <c r="F2714" s="74"/>
      <c r="G2714" s="267" t="str">
        <f t="shared" si="48"/>
        <v/>
      </c>
      <c r="H2714" s="74"/>
      <c r="I2714" s="74"/>
      <c r="J2714" s="74"/>
      <c r="K2714" s="74"/>
      <c r="L2714" s="74"/>
      <c r="P2714" s="122"/>
      <c r="Q2714" s="74"/>
      <c r="R2714" s="74"/>
      <c r="S2714" s="74"/>
      <c r="T2714" s="74"/>
      <c r="AI2714" s="259"/>
      <c r="AO2714" s="74"/>
    </row>
    <row r="2715" s="72" customFormat="1" customHeight="1" spans="6:41">
      <c r="F2715" s="74"/>
      <c r="G2715" s="267" t="str">
        <f t="shared" si="48"/>
        <v/>
      </c>
      <c r="H2715" s="74"/>
      <c r="I2715" s="74"/>
      <c r="J2715" s="74"/>
      <c r="K2715" s="74"/>
      <c r="L2715" s="74"/>
      <c r="P2715" s="122"/>
      <c r="Q2715" s="74"/>
      <c r="R2715" s="74"/>
      <c r="S2715" s="74"/>
      <c r="T2715" s="74"/>
      <c r="AI2715" s="259"/>
      <c r="AO2715" s="74"/>
    </row>
    <row r="2716" s="72" customFormat="1" customHeight="1" spans="6:41">
      <c r="F2716" s="74"/>
      <c r="G2716" s="267" t="str">
        <f t="shared" si="48"/>
        <v/>
      </c>
      <c r="H2716" s="74"/>
      <c r="I2716" s="74"/>
      <c r="J2716" s="74"/>
      <c r="K2716" s="74"/>
      <c r="L2716" s="74"/>
      <c r="P2716" s="122"/>
      <c r="Q2716" s="74"/>
      <c r="R2716" s="74"/>
      <c r="S2716" s="74"/>
      <c r="T2716" s="74"/>
      <c r="AI2716" s="259"/>
      <c r="AO2716" s="74"/>
    </row>
    <row r="2717" s="72" customFormat="1" customHeight="1" spans="6:41">
      <c r="F2717" s="74"/>
      <c r="G2717" s="267" t="str">
        <f t="shared" si="48"/>
        <v/>
      </c>
      <c r="H2717" s="74"/>
      <c r="I2717" s="74"/>
      <c r="J2717" s="74"/>
      <c r="K2717" s="74"/>
      <c r="L2717" s="74"/>
      <c r="P2717" s="122"/>
      <c r="Q2717" s="74"/>
      <c r="R2717" s="74"/>
      <c r="S2717" s="74"/>
      <c r="T2717" s="74"/>
      <c r="AI2717" s="259"/>
      <c r="AO2717" s="74"/>
    </row>
    <row r="2718" s="72" customFormat="1" customHeight="1" spans="6:41">
      <c r="F2718" s="74"/>
      <c r="G2718" s="267" t="str">
        <f t="shared" si="48"/>
        <v/>
      </c>
      <c r="H2718" s="74"/>
      <c r="I2718" s="74"/>
      <c r="J2718" s="74"/>
      <c r="K2718" s="74"/>
      <c r="L2718" s="74"/>
      <c r="P2718" s="122"/>
      <c r="Q2718" s="74"/>
      <c r="R2718" s="74"/>
      <c r="S2718" s="74"/>
      <c r="T2718" s="74"/>
      <c r="AI2718" s="259"/>
      <c r="AO2718" s="74"/>
    </row>
    <row r="2719" s="72" customFormat="1" customHeight="1" spans="6:41">
      <c r="F2719" s="74"/>
      <c r="G2719" s="267" t="str">
        <f t="shared" si="48"/>
        <v/>
      </c>
      <c r="H2719" s="74"/>
      <c r="I2719" s="74"/>
      <c r="J2719" s="74"/>
      <c r="K2719" s="74"/>
      <c r="L2719" s="74"/>
      <c r="P2719" s="122"/>
      <c r="Q2719" s="74"/>
      <c r="R2719" s="74"/>
      <c r="S2719" s="74"/>
      <c r="T2719" s="74"/>
      <c r="AI2719" s="259"/>
      <c r="AO2719" s="74"/>
    </row>
    <row r="2720" s="72" customFormat="1" customHeight="1" spans="6:41">
      <c r="F2720" s="74"/>
      <c r="G2720" s="267" t="str">
        <f t="shared" si="48"/>
        <v/>
      </c>
      <c r="H2720" s="74"/>
      <c r="I2720" s="74"/>
      <c r="J2720" s="74"/>
      <c r="K2720" s="74"/>
      <c r="L2720" s="74"/>
      <c r="P2720" s="122"/>
      <c r="Q2720" s="74"/>
      <c r="R2720" s="74"/>
      <c r="S2720" s="74"/>
      <c r="T2720" s="74"/>
      <c r="AI2720" s="259"/>
      <c r="AO2720" s="74"/>
    </row>
    <row r="2721" s="72" customFormat="1" customHeight="1" spans="6:41">
      <c r="F2721" s="74"/>
      <c r="G2721" s="267" t="str">
        <f t="shared" si="48"/>
        <v/>
      </c>
      <c r="H2721" s="74"/>
      <c r="I2721" s="74"/>
      <c r="J2721" s="74"/>
      <c r="K2721" s="74"/>
      <c r="L2721" s="74"/>
      <c r="P2721" s="122"/>
      <c r="Q2721" s="74"/>
      <c r="R2721" s="74"/>
      <c r="S2721" s="74"/>
      <c r="T2721" s="74"/>
      <c r="AI2721" s="259"/>
      <c r="AO2721" s="74"/>
    </row>
    <row r="2722" s="72" customFormat="1" customHeight="1" spans="6:41">
      <c r="F2722" s="74"/>
      <c r="G2722" s="267" t="str">
        <f t="shared" si="48"/>
        <v/>
      </c>
      <c r="H2722" s="74"/>
      <c r="I2722" s="74"/>
      <c r="J2722" s="74"/>
      <c r="K2722" s="74"/>
      <c r="L2722" s="74"/>
      <c r="P2722" s="122"/>
      <c r="Q2722" s="74"/>
      <c r="R2722" s="74"/>
      <c r="S2722" s="74"/>
      <c r="T2722" s="74"/>
      <c r="AI2722" s="259"/>
      <c r="AO2722" s="74"/>
    </row>
    <row r="2723" s="72" customFormat="1" customHeight="1" spans="6:41">
      <c r="F2723" s="74"/>
      <c r="G2723" s="267" t="str">
        <f t="shared" si="48"/>
        <v/>
      </c>
      <c r="H2723" s="74"/>
      <c r="I2723" s="74"/>
      <c r="J2723" s="74"/>
      <c r="K2723" s="74"/>
      <c r="L2723" s="74"/>
      <c r="P2723" s="122"/>
      <c r="Q2723" s="74"/>
      <c r="R2723" s="74"/>
      <c r="S2723" s="74"/>
      <c r="T2723" s="74"/>
      <c r="AI2723" s="259"/>
      <c r="AO2723" s="74"/>
    </row>
    <row r="2724" s="72" customFormat="1" customHeight="1" spans="6:41">
      <c r="F2724" s="74"/>
      <c r="G2724" s="267" t="str">
        <f t="shared" si="48"/>
        <v/>
      </c>
      <c r="H2724" s="74"/>
      <c r="I2724" s="74"/>
      <c r="J2724" s="74"/>
      <c r="K2724" s="74"/>
      <c r="L2724" s="74"/>
      <c r="P2724" s="122"/>
      <c r="Q2724" s="74"/>
      <c r="R2724" s="74"/>
      <c r="S2724" s="74"/>
      <c r="T2724" s="74"/>
      <c r="AI2724" s="259"/>
      <c r="AO2724" s="74"/>
    </row>
    <row r="2725" s="72" customFormat="1" customHeight="1" spans="6:41">
      <c r="F2725" s="74"/>
      <c r="G2725" s="267" t="str">
        <f t="shared" si="48"/>
        <v/>
      </c>
      <c r="H2725" s="74"/>
      <c r="I2725" s="74"/>
      <c r="J2725" s="74"/>
      <c r="K2725" s="74"/>
      <c r="L2725" s="74"/>
      <c r="P2725" s="122"/>
      <c r="Q2725" s="74"/>
      <c r="R2725" s="74"/>
      <c r="S2725" s="74"/>
      <c r="T2725" s="74"/>
      <c r="AI2725" s="259"/>
      <c r="AO2725" s="74"/>
    </row>
    <row r="2726" s="72" customFormat="1" customHeight="1" spans="6:41">
      <c r="F2726" s="74"/>
      <c r="G2726" s="267" t="str">
        <f t="shared" si="48"/>
        <v/>
      </c>
      <c r="H2726" s="74"/>
      <c r="I2726" s="74"/>
      <c r="J2726" s="74"/>
      <c r="K2726" s="74"/>
      <c r="L2726" s="74"/>
      <c r="P2726" s="122"/>
      <c r="Q2726" s="74"/>
      <c r="R2726" s="74"/>
      <c r="S2726" s="74"/>
      <c r="T2726" s="74"/>
      <c r="AI2726" s="259"/>
      <c r="AO2726" s="74"/>
    </row>
    <row r="2727" s="72" customFormat="1" customHeight="1" spans="6:41">
      <c r="F2727" s="74"/>
      <c r="G2727" s="267" t="str">
        <f t="shared" si="48"/>
        <v/>
      </c>
      <c r="H2727" s="74"/>
      <c r="I2727" s="74"/>
      <c r="J2727" s="74"/>
      <c r="K2727" s="74"/>
      <c r="L2727" s="74"/>
      <c r="P2727" s="122"/>
      <c r="Q2727" s="74"/>
      <c r="R2727" s="74"/>
      <c r="S2727" s="74"/>
      <c r="T2727" s="74"/>
      <c r="AI2727" s="259"/>
      <c r="AO2727" s="74"/>
    </row>
    <row r="2728" s="72" customFormat="1" customHeight="1" spans="6:41">
      <c r="F2728" s="74"/>
      <c r="G2728" s="267" t="str">
        <f t="shared" si="48"/>
        <v/>
      </c>
      <c r="H2728" s="74"/>
      <c r="I2728" s="74"/>
      <c r="J2728" s="74"/>
      <c r="K2728" s="74"/>
      <c r="L2728" s="74"/>
      <c r="P2728" s="122"/>
      <c r="Q2728" s="74"/>
      <c r="R2728" s="74"/>
      <c r="S2728" s="74"/>
      <c r="T2728" s="74"/>
      <c r="AI2728" s="259"/>
      <c r="AO2728" s="74"/>
    </row>
    <row r="2729" s="72" customFormat="1" customHeight="1" spans="6:41">
      <c r="F2729" s="74"/>
      <c r="G2729" s="267" t="str">
        <f t="shared" si="48"/>
        <v/>
      </c>
      <c r="H2729" s="74"/>
      <c r="I2729" s="74"/>
      <c r="J2729" s="74"/>
      <c r="K2729" s="74"/>
      <c r="L2729" s="74"/>
      <c r="P2729" s="122"/>
      <c r="Q2729" s="74"/>
      <c r="R2729" s="74"/>
      <c r="S2729" s="74"/>
      <c r="T2729" s="74"/>
      <c r="AI2729" s="259"/>
      <c r="AO2729" s="74"/>
    </row>
    <row r="2730" s="72" customFormat="1" customHeight="1" spans="6:41">
      <c r="F2730" s="74"/>
      <c r="G2730" s="267" t="str">
        <f t="shared" si="48"/>
        <v/>
      </c>
      <c r="H2730" s="74"/>
      <c r="I2730" s="74"/>
      <c r="J2730" s="74"/>
      <c r="K2730" s="74"/>
      <c r="L2730" s="74"/>
      <c r="P2730" s="122"/>
      <c r="Q2730" s="74"/>
      <c r="R2730" s="74"/>
      <c r="S2730" s="74"/>
      <c r="T2730" s="74"/>
      <c r="AI2730" s="259"/>
      <c r="AO2730" s="74"/>
    </row>
    <row r="2731" s="72" customFormat="1" customHeight="1" spans="6:41">
      <c r="F2731" s="74"/>
      <c r="G2731" s="267" t="str">
        <f t="shared" si="48"/>
        <v/>
      </c>
      <c r="H2731" s="74"/>
      <c r="I2731" s="74"/>
      <c r="J2731" s="74"/>
      <c r="K2731" s="74"/>
      <c r="L2731" s="74"/>
      <c r="P2731" s="122"/>
      <c r="Q2731" s="74"/>
      <c r="R2731" s="74"/>
      <c r="S2731" s="74"/>
      <c r="T2731" s="74"/>
      <c r="AI2731" s="259"/>
      <c r="AO2731" s="74"/>
    </row>
    <row r="2732" s="72" customFormat="1" customHeight="1" spans="6:41">
      <c r="F2732" s="74"/>
      <c r="G2732" s="267" t="str">
        <f t="shared" si="48"/>
        <v/>
      </c>
      <c r="H2732" s="74"/>
      <c r="I2732" s="74"/>
      <c r="J2732" s="74"/>
      <c r="K2732" s="74"/>
      <c r="L2732" s="74"/>
      <c r="P2732" s="122"/>
      <c r="Q2732" s="74"/>
      <c r="R2732" s="74"/>
      <c r="S2732" s="74"/>
      <c r="T2732" s="74"/>
      <c r="AI2732" s="259"/>
      <c r="AO2732" s="74"/>
    </row>
    <row r="2733" s="72" customFormat="1" customHeight="1" spans="6:41">
      <c r="F2733" s="74"/>
      <c r="G2733" s="267" t="str">
        <f t="shared" si="48"/>
        <v/>
      </c>
      <c r="H2733" s="74"/>
      <c r="I2733" s="74"/>
      <c r="J2733" s="74"/>
      <c r="K2733" s="74"/>
      <c r="L2733" s="74"/>
      <c r="P2733" s="122"/>
      <c r="Q2733" s="74"/>
      <c r="R2733" s="74"/>
      <c r="S2733" s="74"/>
      <c r="T2733" s="74"/>
      <c r="AI2733" s="259"/>
      <c r="AO2733" s="74"/>
    </row>
    <row r="2734" s="72" customFormat="1" customHeight="1" spans="6:41">
      <c r="F2734" s="74"/>
      <c r="G2734" s="267" t="str">
        <f t="shared" si="48"/>
        <v/>
      </c>
      <c r="H2734" s="74"/>
      <c r="I2734" s="74"/>
      <c r="J2734" s="74"/>
      <c r="K2734" s="74"/>
      <c r="L2734" s="74"/>
      <c r="P2734" s="122"/>
      <c r="Q2734" s="74"/>
      <c r="R2734" s="74"/>
      <c r="S2734" s="74"/>
      <c r="T2734" s="74"/>
      <c r="AI2734" s="259"/>
      <c r="AO2734" s="74"/>
    </row>
    <row r="2735" s="72" customFormat="1" customHeight="1" spans="6:41">
      <c r="F2735" s="74"/>
      <c r="G2735" s="267" t="str">
        <f t="shared" si="48"/>
        <v/>
      </c>
      <c r="H2735" s="74"/>
      <c r="I2735" s="74"/>
      <c r="J2735" s="74"/>
      <c r="K2735" s="74"/>
      <c r="L2735" s="74"/>
      <c r="P2735" s="122"/>
      <c r="Q2735" s="74"/>
      <c r="R2735" s="74"/>
      <c r="S2735" s="74"/>
      <c r="T2735" s="74"/>
      <c r="AI2735" s="259"/>
      <c r="AO2735" s="74"/>
    </row>
    <row r="2736" s="72" customFormat="1" customHeight="1" spans="6:41">
      <c r="F2736" s="74"/>
      <c r="G2736" s="267" t="str">
        <f t="shared" si="48"/>
        <v/>
      </c>
      <c r="H2736" s="74"/>
      <c r="I2736" s="74"/>
      <c r="J2736" s="74"/>
      <c r="K2736" s="74"/>
      <c r="L2736" s="74"/>
      <c r="P2736" s="122"/>
      <c r="Q2736" s="74"/>
      <c r="R2736" s="74"/>
      <c r="S2736" s="74"/>
      <c r="T2736" s="74"/>
      <c r="AI2736" s="259"/>
      <c r="AO2736" s="74"/>
    </row>
    <row r="2737" s="72" customFormat="1" customHeight="1" spans="6:41">
      <c r="F2737" s="74"/>
      <c r="G2737" s="267" t="str">
        <f t="shared" si="48"/>
        <v/>
      </c>
      <c r="H2737" s="74"/>
      <c r="I2737" s="74"/>
      <c r="J2737" s="74"/>
      <c r="K2737" s="74"/>
      <c r="L2737" s="74"/>
      <c r="P2737" s="122"/>
      <c r="Q2737" s="74"/>
      <c r="R2737" s="74"/>
      <c r="S2737" s="74"/>
      <c r="T2737" s="74"/>
      <c r="AI2737" s="259"/>
      <c r="AO2737" s="74"/>
    </row>
    <row r="2738" s="72" customFormat="1" customHeight="1" spans="6:41">
      <c r="F2738" s="74"/>
      <c r="G2738" s="267" t="str">
        <f t="shared" si="48"/>
        <v/>
      </c>
      <c r="H2738" s="74"/>
      <c r="I2738" s="74"/>
      <c r="J2738" s="74"/>
      <c r="K2738" s="74"/>
      <c r="L2738" s="74"/>
      <c r="P2738" s="122"/>
      <c r="Q2738" s="74"/>
      <c r="R2738" s="74"/>
      <c r="S2738" s="74"/>
      <c r="T2738" s="74"/>
      <c r="AI2738" s="259"/>
      <c r="AO2738" s="74"/>
    </row>
    <row r="2739" s="72" customFormat="1" customHeight="1" spans="6:41">
      <c r="F2739" s="74"/>
      <c r="G2739" s="267" t="str">
        <f t="shared" si="48"/>
        <v/>
      </c>
      <c r="H2739" s="74"/>
      <c r="I2739" s="74"/>
      <c r="J2739" s="74"/>
      <c r="K2739" s="74"/>
      <c r="L2739" s="74"/>
      <c r="P2739" s="122"/>
      <c r="Q2739" s="74"/>
      <c r="R2739" s="74"/>
      <c r="S2739" s="74"/>
      <c r="T2739" s="74"/>
      <c r="AI2739" s="259"/>
      <c r="AO2739" s="74"/>
    </row>
    <row r="2740" s="72" customFormat="1" customHeight="1" spans="6:41">
      <c r="F2740" s="74"/>
      <c r="G2740" s="267" t="str">
        <f t="shared" si="48"/>
        <v/>
      </c>
      <c r="H2740" s="74"/>
      <c r="I2740" s="74"/>
      <c r="J2740" s="74"/>
      <c r="K2740" s="74"/>
      <c r="L2740" s="74"/>
      <c r="P2740" s="122"/>
      <c r="Q2740" s="74"/>
      <c r="R2740" s="74"/>
      <c r="S2740" s="74"/>
      <c r="T2740" s="74"/>
      <c r="AI2740" s="259"/>
      <c r="AO2740" s="74"/>
    </row>
    <row r="2741" s="72" customFormat="1" customHeight="1" spans="6:41">
      <c r="F2741" s="74"/>
      <c r="G2741" s="267" t="str">
        <f t="shared" si="48"/>
        <v/>
      </c>
      <c r="H2741" s="74"/>
      <c r="I2741" s="74"/>
      <c r="J2741" s="74"/>
      <c r="K2741" s="74"/>
      <c r="L2741" s="74"/>
      <c r="P2741" s="122"/>
      <c r="Q2741" s="74"/>
      <c r="R2741" s="74"/>
      <c r="S2741" s="74"/>
      <c r="T2741" s="74"/>
      <c r="AI2741" s="259"/>
      <c r="AO2741" s="74"/>
    </row>
    <row r="2742" s="72" customFormat="1" customHeight="1" spans="6:41">
      <c r="F2742" s="74"/>
      <c r="G2742" s="267" t="str">
        <f t="shared" si="48"/>
        <v/>
      </c>
      <c r="H2742" s="74"/>
      <c r="I2742" s="74"/>
      <c r="J2742" s="74"/>
      <c r="K2742" s="74"/>
      <c r="L2742" s="74"/>
      <c r="P2742" s="122"/>
      <c r="Q2742" s="74"/>
      <c r="R2742" s="74"/>
      <c r="S2742" s="74"/>
      <c r="T2742" s="74"/>
      <c r="AI2742" s="259"/>
      <c r="AO2742" s="74"/>
    </row>
    <row r="2743" s="72" customFormat="1" customHeight="1" spans="6:41">
      <c r="F2743" s="74"/>
      <c r="G2743" s="267" t="str">
        <f t="shared" si="48"/>
        <v/>
      </c>
      <c r="H2743" s="74"/>
      <c r="I2743" s="74"/>
      <c r="J2743" s="74"/>
      <c r="K2743" s="74"/>
      <c r="L2743" s="74"/>
      <c r="P2743" s="122"/>
      <c r="Q2743" s="74"/>
      <c r="R2743" s="74"/>
      <c r="S2743" s="74"/>
      <c r="T2743" s="74"/>
      <c r="AI2743" s="259"/>
      <c r="AO2743" s="74"/>
    </row>
    <row r="2744" s="72" customFormat="1" customHeight="1" spans="6:41">
      <c r="F2744" s="74"/>
      <c r="G2744" s="267" t="str">
        <f t="shared" si="48"/>
        <v/>
      </c>
      <c r="H2744" s="74"/>
      <c r="I2744" s="74"/>
      <c r="J2744" s="74"/>
      <c r="K2744" s="74"/>
      <c r="L2744" s="74"/>
      <c r="P2744" s="122"/>
      <c r="Q2744" s="74"/>
      <c r="R2744" s="74"/>
      <c r="S2744" s="74"/>
      <c r="T2744" s="74"/>
      <c r="AI2744" s="259"/>
      <c r="AO2744" s="74"/>
    </row>
    <row r="2745" s="72" customFormat="1" customHeight="1" spans="6:41">
      <c r="F2745" s="74"/>
      <c r="G2745" s="267" t="str">
        <f t="shared" si="48"/>
        <v/>
      </c>
      <c r="H2745" s="74"/>
      <c r="I2745" s="74"/>
      <c r="J2745" s="74"/>
      <c r="K2745" s="74"/>
      <c r="L2745" s="74"/>
      <c r="P2745" s="122"/>
      <c r="Q2745" s="74"/>
      <c r="R2745" s="74"/>
      <c r="S2745" s="74"/>
      <c r="T2745" s="74"/>
      <c r="AI2745" s="259"/>
      <c r="AO2745" s="74"/>
    </row>
    <row r="2746" s="72" customFormat="1" customHeight="1" spans="6:41">
      <c r="F2746" s="74"/>
      <c r="G2746" s="267" t="str">
        <f t="shared" si="48"/>
        <v/>
      </c>
      <c r="H2746" s="74"/>
      <c r="I2746" s="74"/>
      <c r="J2746" s="74"/>
      <c r="K2746" s="74"/>
      <c r="L2746" s="74"/>
      <c r="P2746" s="122"/>
      <c r="Q2746" s="74"/>
      <c r="R2746" s="74"/>
      <c r="S2746" s="74"/>
      <c r="T2746" s="74"/>
      <c r="AI2746" s="259"/>
      <c r="AO2746" s="74"/>
    </row>
    <row r="2747" s="72" customFormat="1" customHeight="1" spans="6:41">
      <c r="F2747" s="74"/>
      <c r="G2747" s="267" t="str">
        <f t="shared" si="48"/>
        <v/>
      </c>
      <c r="H2747" s="74"/>
      <c r="I2747" s="74"/>
      <c r="J2747" s="74"/>
      <c r="K2747" s="74"/>
      <c r="L2747" s="74"/>
      <c r="P2747" s="122"/>
      <c r="Q2747" s="74"/>
      <c r="R2747" s="74"/>
      <c r="S2747" s="74"/>
      <c r="T2747" s="74"/>
      <c r="AI2747" s="259"/>
      <c r="AO2747" s="74"/>
    </row>
    <row r="2748" s="72" customFormat="1" customHeight="1" spans="6:41">
      <c r="F2748" s="74"/>
      <c r="G2748" s="267" t="str">
        <f t="shared" si="48"/>
        <v/>
      </c>
      <c r="H2748" s="74"/>
      <c r="I2748" s="74"/>
      <c r="J2748" s="74"/>
      <c r="K2748" s="74"/>
      <c r="L2748" s="74"/>
      <c r="P2748" s="122"/>
      <c r="Q2748" s="74"/>
      <c r="R2748" s="74"/>
      <c r="S2748" s="74"/>
      <c r="T2748" s="74"/>
      <c r="AI2748" s="259"/>
      <c r="AO2748" s="74"/>
    </row>
    <row r="2749" s="72" customFormat="1" customHeight="1" spans="6:41">
      <c r="F2749" s="74"/>
      <c r="G2749" s="267" t="str">
        <f t="shared" si="48"/>
        <v/>
      </c>
      <c r="H2749" s="74"/>
      <c r="I2749" s="74"/>
      <c r="J2749" s="74"/>
      <c r="K2749" s="74"/>
      <c r="L2749" s="74"/>
      <c r="P2749" s="122"/>
      <c r="Q2749" s="74"/>
      <c r="R2749" s="74"/>
      <c r="S2749" s="74"/>
      <c r="T2749" s="74"/>
      <c r="AI2749" s="259"/>
      <c r="AO2749" s="74"/>
    </row>
    <row r="2750" s="72" customFormat="1" customHeight="1" spans="6:41">
      <c r="F2750" s="74"/>
      <c r="G2750" s="267" t="str">
        <f t="shared" si="48"/>
        <v/>
      </c>
      <c r="H2750" s="74"/>
      <c r="I2750" s="74"/>
      <c r="J2750" s="74"/>
      <c r="K2750" s="74"/>
      <c r="L2750" s="74"/>
      <c r="P2750" s="122"/>
      <c r="Q2750" s="74"/>
      <c r="R2750" s="74"/>
      <c r="S2750" s="74"/>
      <c r="T2750" s="74"/>
      <c r="AI2750" s="259"/>
      <c r="AO2750" s="74"/>
    </row>
    <row r="2751" s="72" customFormat="1" customHeight="1" spans="6:41">
      <c r="F2751" s="74"/>
      <c r="G2751" s="267" t="str">
        <f t="shared" si="48"/>
        <v/>
      </c>
      <c r="H2751" s="74"/>
      <c r="I2751" s="74"/>
      <c r="J2751" s="74"/>
      <c r="K2751" s="74"/>
      <c r="L2751" s="74"/>
      <c r="P2751" s="122"/>
      <c r="Q2751" s="74"/>
      <c r="R2751" s="74"/>
      <c r="S2751" s="74"/>
      <c r="T2751" s="74"/>
      <c r="AI2751" s="259"/>
      <c r="AO2751" s="74"/>
    </row>
    <row r="2752" s="72" customFormat="1" customHeight="1" spans="6:41">
      <c r="F2752" s="74"/>
      <c r="G2752" s="267" t="str">
        <f t="shared" si="48"/>
        <v/>
      </c>
      <c r="H2752" s="74"/>
      <c r="I2752" s="74"/>
      <c r="J2752" s="74"/>
      <c r="K2752" s="74"/>
      <c r="L2752" s="74"/>
      <c r="P2752" s="122"/>
      <c r="Q2752" s="74"/>
      <c r="R2752" s="74"/>
      <c r="S2752" s="74"/>
      <c r="T2752" s="74"/>
      <c r="AI2752" s="259"/>
      <c r="AO2752" s="74"/>
    </row>
    <row r="2753" s="72" customFormat="1" customHeight="1" spans="6:41">
      <c r="F2753" s="74"/>
      <c r="G2753" s="267" t="str">
        <f t="shared" si="48"/>
        <v/>
      </c>
      <c r="H2753" s="74"/>
      <c r="I2753" s="74"/>
      <c r="J2753" s="74"/>
      <c r="K2753" s="74"/>
      <c r="L2753" s="74"/>
      <c r="P2753" s="122"/>
      <c r="Q2753" s="74"/>
      <c r="R2753" s="74"/>
      <c r="S2753" s="74"/>
      <c r="T2753" s="74"/>
      <c r="AI2753" s="259"/>
      <c r="AO2753" s="74"/>
    </row>
    <row r="2754" s="72" customFormat="1" customHeight="1" spans="6:41">
      <c r="F2754" s="74"/>
      <c r="G2754" s="267" t="str">
        <f t="shared" ref="G2754:G2817" si="49">IF(H2754="","",IF(H2754=I2754,H2754,_xlfn.CONCAT(H2754,"-",I2754)))</f>
        <v/>
      </c>
      <c r="H2754" s="74"/>
      <c r="I2754" s="74"/>
      <c r="J2754" s="74"/>
      <c r="K2754" s="74"/>
      <c r="L2754" s="74"/>
      <c r="P2754" s="122"/>
      <c r="Q2754" s="74"/>
      <c r="R2754" s="74"/>
      <c r="S2754" s="74"/>
      <c r="T2754" s="74"/>
      <c r="AI2754" s="259"/>
      <c r="AO2754" s="74"/>
    </row>
    <row r="2755" s="72" customFormat="1" customHeight="1" spans="6:41">
      <c r="F2755" s="74"/>
      <c r="G2755" s="267" t="str">
        <f t="shared" si="49"/>
        <v/>
      </c>
      <c r="H2755" s="74"/>
      <c r="I2755" s="74"/>
      <c r="J2755" s="74"/>
      <c r="K2755" s="74"/>
      <c r="L2755" s="74"/>
      <c r="P2755" s="122"/>
      <c r="Q2755" s="74"/>
      <c r="R2755" s="74"/>
      <c r="S2755" s="74"/>
      <c r="T2755" s="74"/>
      <c r="AI2755" s="259"/>
      <c r="AO2755" s="74"/>
    </row>
    <row r="2756" s="72" customFormat="1" customHeight="1" spans="6:41">
      <c r="F2756" s="74"/>
      <c r="G2756" s="267" t="str">
        <f t="shared" si="49"/>
        <v/>
      </c>
      <c r="H2756" s="74"/>
      <c r="I2756" s="74"/>
      <c r="J2756" s="74"/>
      <c r="K2756" s="74"/>
      <c r="L2756" s="74"/>
      <c r="P2756" s="122"/>
      <c r="Q2756" s="74"/>
      <c r="R2756" s="74"/>
      <c r="S2756" s="74"/>
      <c r="T2756" s="74"/>
      <c r="AI2756" s="259"/>
      <c r="AO2756" s="74"/>
    </row>
    <row r="2757" s="72" customFormat="1" customHeight="1" spans="6:41">
      <c r="F2757" s="74"/>
      <c r="G2757" s="267" t="str">
        <f t="shared" si="49"/>
        <v/>
      </c>
      <c r="H2757" s="74"/>
      <c r="I2757" s="74"/>
      <c r="J2757" s="74"/>
      <c r="K2757" s="74"/>
      <c r="L2757" s="74"/>
      <c r="P2757" s="122"/>
      <c r="Q2757" s="74"/>
      <c r="R2757" s="74"/>
      <c r="S2757" s="74"/>
      <c r="T2757" s="74"/>
      <c r="AI2757" s="259"/>
      <c r="AO2757" s="74"/>
    </row>
    <row r="2758" s="72" customFormat="1" customHeight="1" spans="6:41">
      <c r="F2758" s="74"/>
      <c r="G2758" s="267" t="str">
        <f t="shared" si="49"/>
        <v/>
      </c>
      <c r="H2758" s="74"/>
      <c r="I2758" s="74"/>
      <c r="J2758" s="74"/>
      <c r="K2758" s="74"/>
      <c r="L2758" s="74"/>
      <c r="P2758" s="122"/>
      <c r="Q2758" s="74"/>
      <c r="R2758" s="74"/>
      <c r="S2758" s="74"/>
      <c r="T2758" s="74"/>
      <c r="AI2758" s="259"/>
      <c r="AO2758" s="74"/>
    </row>
    <row r="2759" s="72" customFormat="1" customHeight="1" spans="6:41">
      <c r="F2759" s="74"/>
      <c r="G2759" s="267" t="str">
        <f t="shared" si="49"/>
        <v/>
      </c>
      <c r="H2759" s="74"/>
      <c r="I2759" s="74"/>
      <c r="J2759" s="74"/>
      <c r="K2759" s="74"/>
      <c r="L2759" s="74"/>
      <c r="P2759" s="122"/>
      <c r="Q2759" s="74"/>
      <c r="R2759" s="74"/>
      <c r="S2759" s="74"/>
      <c r="T2759" s="74"/>
      <c r="AI2759" s="259"/>
      <c r="AO2759" s="74"/>
    </row>
    <row r="2760" s="72" customFormat="1" customHeight="1" spans="6:41">
      <c r="F2760" s="74"/>
      <c r="G2760" s="267" t="str">
        <f t="shared" si="49"/>
        <v/>
      </c>
      <c r="H2760" s="74"/>
      <c r="I2760" s="74"/>
      <c r="J2760" s="74"/>
      <c r="K2760" s="74"/>
      <c r="L2760" s="74"/>
      <c r="P2760" s="122"/>
      <c r="Q2760" s="74"/>
      <c r="R2760" s="74"/>
      <c r="S2760" s="74"/>
      <c r="T2760" s="74"/>
      <c r="AI2760" s="259"/>
      <c r="AO2760" s="74"/>
    </row>
    <row r="2761" s="72" customFormat="1" customHeight="1" spans="6:41">
      <c r="F2761" s="74"/>
      <c r="G2761" s="267" t="str">
        <f t="shared" si="49"/>
        <v/>
      </c>
      <c r="H2761" s="74"/>
      <c r="I2761" s="74"/>
      <c r="J2761" s="74"/>
      <c r="K2761" s="74"/>
      <c r="L2761" s="74"/>
      <c r="P2761" s="122"/>
      <c r="Q2761" s="74"/>
      <c r="R2761" s="74"/>
      <c r="S2761" s="74"/>
      <c r="T2761" s="74"/>
      <c r="AI2761" s="259"/>
      <c r="AO2761" s="74"/>
    </row>
    <row r="2762" s="72" customFormat="1" customHeight="1" spans="6:41">
      <c r="F2762" s="74"/>
      <c r="G2762" s="267" t="str">
        <f t="shared" si="49"/>
        <v/>
      </c>
      <c r="H2762" s="74"/>
      <c r="I2762" s="74"/>
      <c r="J2762" s="74"/>
      <c r="K2762" s="74"/>
      <c r="L2762" s="74"/>
      <c r="P2762" s="122"/>
      <c r="Q2762" s="74"/>
      <c r="R2762" s="74"/>
      <c r="S2762" s="74"/>
      <c r="T2762" s="74"/>
      <c r="AI2762" s="259"/>
      <c r="AO2762" s="74"/>
    </row>
    <row r="2763" s="72" customFormat="1" customHeight="1" spans="6:41">
      <c r="F2763" s="74"/>
      <c r="G2763" s="267" t="str">
        <f t="shared" si="49"/>
        <v/>
      </c>
      <c r="H2763" s="74"/>
      <c r="I2763" s="74"/>
      <c r="J2763" s="74"/>
      <c r="K2763" s="74"/>
      <c r="L2763" s="74"/>
      <c r="P2763" s="122"/>
      <c r="Q2763" s="74"/>
      <c r="R2763" s="74"/>
      <c r="S2763" s="74"/>
      <c r="T2763" s="74"/>
      <c r="AI2763" s="259"/>
      <c r="AO2763" s="74"/>
    </row>
    <row r="2764" s="72" customFormat="1" customHeight="1" spans="6:41">
      <c r="F2764" s="74"/>
      <c r="G2764" s="267" t="str">
        <f t="shared" si="49"/>
        <v/>
      </c>
      <c r="H2764" s="74"/>
      <c r="I2764" s="74"/>
      <c r="J2764" s="74"/>
      <c r="K2764" s="74"/>
      <c r="L2764" s="74"/>
      <c r="P2764" s="122"/>
      <c r="Q2764" s="74"/>
      <c r="R2764" s="74"/>
      <c r="S2764" s="74"/>
      <c r="T2764" s="74"/>
      <c r="AI2764" s="259"/>
      <c r="AO2764" s="74"/>
    </row>
    <row r="2765" s="72" customFormat="1" customHeight="1" spans="6:41">
      <c r="F2765" s="74"/>
      <c r="G2765" s="267" t="str">
        <f t="shared" si="49"/>
        <v/>
      </c>
      <c r="H2765" s="74"/>
      <c r="I2765" s="74"/>
      <c r="J2765" s="74"/>
      <c r="K2765" s="74"/>
      <c r="L2765" s="74"/>
      <c r="P2765" s="122"/>
      <c r="Q2765" s="74"/>
      <c r="R2765" s="74"/>
      <c r="S2765" s="74"/>
      <c r="T2765" s="74"/>
      <c r="AI2765" s="259"/>
      <c r="AO2765" s="74"/>
    </row>
    <row r="2766" s="72" customFormat="1" customHeight="1" spans="6:41">
      <c r="F2766" s="74"/>
      <c r="G2766" s="267" t="str">
        <f t="shared" si="49"/>
        <v/>
      </c>
      <c r="H2766" s="74"/>
      <c r="I2766" s="74"/>
      <c r="J2766" s="74"/>
      <c r="K2766" s="74"/>
      <c r="L2766" s="74"/>
      <c r="P2766" s="122"/>
      <c r="Q2766" s="74"/>
      <c r="R2766" s="74"/>
      <c r="S2766" s="74"/>
      <c r="T2766" s="74"/>
      <c r="AI2766" s="259"/>
      <c r="AO2766" s="74"/>
    </row>
    <row r="2767" s="72" customFormat="1" customHeight="1" spans="6:41">
      <c r="F2767" s="74"/>
      <c r="G2767" s="267" t="str">
        <f t="shared" si="49"/>
        <v/>
      </c>
      <c r="H2767" s="74"/>
      <c r="I2767" s="74"/>
      <c r="J2767" s="74"/>
      <c r="K2767" s="74"/>
      <c r="L2767" s="74"/>
      <c r="P2767" s="122"/>
      <c r="Q2767" s="74"/>
      <c r="R2767" s="74"/>
      <c r="S2767" s="74"/>
      <c r="T2767" s="74"/>
      <c r="AI2767" s="259"/>
      <c r="AO2767" s="74"/>
    </row>
    <row r="2768" s="72" customFormat="1" customHeight="1" spans="6:41">
      <c r="F2768" s="74"/>
      <c r="G2768" s="267" t="str">
        <f t="shared" si="49"/>
        <v/>
      </c>
      <c r="H2768" s="74"/>
      <c r="I2768" s="74"/>
      <c r="J2768" s="74"/>
      <c r="K2768" s="74"/>
      <c r="L2768" s="74"/>
      <c r="P2768" s="122"/>
      <c r="Q2768" s="74"/>
      <c r="R2768" s="74"/>
      <c r="S2768" s="74"/>
      <c r="T2768" s="74"/>
      <c r="AI2768" s="259"/>
      <c r="AO2768" s="74"/>
    </row>
    <row r="2769" s="72" customFormat="1" customHeight="1" spans="6:41">
      <c r="F2769" s="74"/>
      <c r="G2769" s="267" t="str">
        <f t="shared" si="49"/>
        <v/>
      </c>
      <c r="H2769" s="74"/>
      <c r="I2769" s="74"/>
      <c r="J2769" s="74"/>
      <c r="K2769" s="74"/>
      <c r="L2769" s="74"/>
      <c r="P2769" s="122"/>
      <c r="Q2769" s="74"/>
      <c r="R2769" s="74"/>
      <c r="S2769" s="74"/>
      <c r="T2769" s="74"/>
      <c r="AI2769" s="259"/>
      <c r="AO2769" s="74"/>
    </row>
    <row r="2770" s="72" customFormat="1" customHeight="1" spans="6:41">
      <c r="F2770" s="74"/>
      <c r="G2770" s="267" t="str">
        <f t="shared" si="49"/>
        <v/>
      </c>
      <c r="H2770" s="74"/>
      <c r="I2770" s="74"/>
      <c r="J2770" s="74"/>
      <c r="K2770" s="74"/>
      <c r="L2770" s="74"/>
      <c r="P2770" s="122"/>
      <c r="Q2770" s="74"/>
      <c r="R2770" s="74"/>
      <c r="S2770" s="74"/>
      <c r="T2770" s="74"/>
      <c r="AI2770" s="259"/>
      <c r="AO2770" s="74"/>
    </row>
    <row r="2771" s="72" customFormat="1" customHeight="1" spans="6:41">
      <c r="F2771" s="74"/>
      <c r="G2771" s="267" t="str">
        <f t="shared" si="49"/>
        <v/>
      </c>
      <c r="H2771" s="74"/>
      <c r="I2771" s="74"/>
      <c r="J2771" s="74"/>
      <c r="K2771" s="74"/>
      <c r="L2771" s="74"/>
      <c r="P2771" s="122"/>
      <c r="Q2771" s="74"/>
      <c r="R2771" s="74"/>
      <c r="S2771" s="74"/>
      <c r="T2771" s="74"/>
      <c r="AI2771" s="259"/>
      <c r="AO2771" s="74"/>
    </row>
    <row r="2772" s="72" customFormat="1" customHeight="1" spans="6:41">
      <c r="F2772" s="74"/>
      <c r="G2772" s="267" t="str">
        <f t="shared" si="49"/>
        <v/>
      </c>
      <c r="H2772" s="74"/>
      <c r="I2772" s="74"/>
      <c r="J2772" s="74"/>
      <c r="K2772" s="74"/>
      <c r="L2772" s="74"/>
      <c r="P2772" s="122"/>
      <c r="Q2772" s="74"/>
      <c r="R2772" s="74"/>
      <c r="S2772" s="74"/>
      <c r="T2772" s="74"/>
      <c r="AI2772" s="259"/>
      <c r="AO2772" s="74"/>
    </row>
    <row r="2773" s="72" customFormat="1" customHeight="1" spans="6:41">
      <c r="F2773" s="74"/>
      <c r="G2773" s="267" t="str">
        <f t="shared" si="49"/>
        <v/>
      </c>
      <c r="H2773" s="74"/>
      <c r="I2773" s="74"/>
      <c r="J2773" s="74"/>
      <c r="K2773" s="74"/>
      <c r="L2773" s="74"/>
      <c r="P2773" s="122"/>
      <c r="Q2773" s="74"/>
      <c r="R2773" s="74"/>
      <c r="S2773" s="74"/>
      <c r="T2773" s="74"/>
      <c r="AI2773" s="259"/>
      <c r="AO2773" s="74"/>
    </row>
    <row r="2774" s="72" customFormat="1" customHeight="1" spans="6:41">
      <c r="F2774" s="74"/>
      <c r="G2774" s="267" t="str">
        <f t="shared" si="49"/>
        <v/>
      </c>
      <c r="H2774" s="74"/>
      <c r="I2774" s="74"/>
      <c r="J2774" s="74"/>
      <c r="K2774" s="74"/>
      <c r="L2774" s="74"/>
      <c r="P2774" s="122"/>
      <c r="Q2774" s="74"/>
      <c r="R2774" s="74"/>
      <c r="S2774" s="74"/>
      <c r="T2774" s="74"/>
      <c r="AI2774" s="259"/>
      <c r="AO2774" s="74"/>
    </row>
    <row r="2775" s="72" customFormat="1" customHeight="1" spans="6:41">
      <c r="F2775" s="74"/>
      <c r="G2775" s="267" t="str">
        <f t="shared" si="49"/>
        <v/>
      </c>
      <c r="H2775" s="74"/>
      <c r="I2775" s="74"/>
      <c r="J2775" s="74"/>
      <c r="K2775" s="74"/>
      <c r="L2775" s="74"/>
      <c r="P2775" s="122"/>
      <c r="Q2775" s="74"/>
      <c r="R2775" s="74"/>
      <c r="S2775" s="74"/>
      <c r="T2775" s="74"/>
      <c r="AI2775" s="259"/>
      <c r="AO2775" s="74"/>
    </row>
    <row r="2776" s="72" customFormat="1" customHeight="1" spans="6:41">
      <c r="F2776" s="74"/>
      <c r="G2776" s="267" t="str">
        <f t="shared" si="49"/>
        <v/>
      </c>
      <c r="H2776" s="74"/>
      <c r="I2776" s="74"/>
      <c r="J2776" s="74"/>
      <c r="K2776" s="74"/>
      <c r="L2776" s="74"/>
      <c r="P2776" s="122"/>
      <c r="Q2776" s="74"/>
      <c r="R2776" s="74"/>
      <c r="S2776" s="74"/>
      <c r="T2776" s="74"/>
      <c r="AI2776" s="259"/>
      <c r="AO2776" s="74"/>
    </row>
    <row r="2777" s="72" customFormat="1" customHeight="1" spans="6:41">
      <c r="F2777" s="74"/>
      <c r="G2777" s="267" t="str">
        <f t="shared" si="49"/>
        <v/>
      </c>
      <c r="H2777" s="74"/>
      <c r="I2777" s="74"/>
      <c r="J2777" s="74"/>
      <c r="K2777" s="74"/>
      <c r="L2777" s="74"/>
      <c r="P2777" s="122"/>
      <c r="Q2777" s="74"/>
      <c r="R2777" s="74"/>
      <c r="S2777" s="74"/>
      <c r="T2777" s="74"/>
      <c r="AI2777" s="259"/>
      <c r="AO2777" s="74"/>
    </row>
    <row r="2778" s="72" customFormat="1" customHeight="1" spans="6:41">
      <c r="F2778" s="74"/>
      <c r="G2778" s="267" t="str">
        <f t="shared" si="49"/>
        <v/>
      </c>
      <c r="H2778" s="74"/>
      <c r="I2778" s="74"/>
      <c r="J2778" s="74"/>
      <c r="K2778" s="74"/>
      <c r="L2778" s="74"/>
      <c r="P2778" s="122"/>
      <c r="Q2778" s="74"/>
      <c r="R2778" s="74"/>
      <c r="S2778" s="74"/>
      <c r="T2778" s="74"/>
      <c r="AI2778" s="259"/>
      <c r="AO2778" s="74"/>
    </row>
    <row r="2779" s="72" customFormat="1" customHeight="1" spans="6:41">
      <c r="F2779" s="74"/>
      <c r="G2779" s="267" t="str">
        <f t="shared" si="49"/>
        <v/>
      </c>
      <c r="H2779" s="74"/>
      <c r="I2779" s="74"/>
      <c r="J2779" s="74"/>
      <c r="K2779" s="74"/>
      <c r="L2779" s="74"/>
      <c r="P2779" s="122"/>
      <c r="Q2779" s="74"/>
      <c r="R2779" s="74"/>
      <c r="S2779" s="74"/>
      <c r="T2779" s="74"/>
      <c r="AI2779" s="259"/>
      <c r="AO2779" s="74"/>
    </row>
    <row r="2780" s="72" customFormat="1" customHeight="1" spans="6:41">
      <c r="F2780" s="74"/>
      <c r="G2780" s="267" t="str">
        <f t="shared" si="49"/>
        <v/>
      </c>
      <c r="H2780" s="74"/>
      <c r="I2780" s="74"/>
      <c r="J2780" s="74"/>
      <c r="K2780" s="74"/>
      <c r="L2780" s="74"/>
      <c r="P2780" s="122"/>
      <c r="Q2780" s="74"/>
      <c r="R2780" s="74"/>
      <c r="S2780" s="74"/>
      <c r="T2780" s="74"/>
      <c r="AI2780" s="259"/>
      <c r="AO2780" s="74"/>
    </row>
    <row r="2781" s="72" customFormat="1" customHeight="1" spans="6:41">
      <c r="F2781" s="74"/>
      <c r="G2781" s="267" t="str">
        <f t="shared" si="49"/>
        <v/>
      </c>
      <c r="H2781" s="74"/>
      <c r="I2781" s="74"/>
      <c r="J2781" s="74"/>
      <c r="K2781" s="74"/>
      <c r="L2781" s="74"/>
      <c r="P2781" s="122"/>
      <c r="Q2781" s="74"/>
      <c r="R2781" s="74"/>
      <c r="S2781" s="74"/>
      <c r="T2781" s="74"/>
      <c r="AI2781" s="259"/>
      <c r="AO2781" s="74"/>
    </row>
    <row r="2782" s="72" customFormat="1" customHeight="1" spans="6:41">
      <c r="F2782" s="74"/>
      <c r="G2782" s="267" t="str">
        <f t="shared" si="49"/>
        <v/>
      </c>
      <c r="H2782" s="74"/>
      <c r="I2782" s="74"/>
      <c r="J2782" s="74"/>
      <c r="K2782" s="74"/>
      <c r="L2782" s="74"/>
      <c r="P2782" s="122"/>
      <c r="Q2782" s="74"/>
      <c r="R2782" s="74"/>
      <c r="S2782" s="74"/>
      <c r="T2782" s="74"/>
      <c r="AI2782" s="259"/>
      <c r="AO2782" s="74"/>
    </row>
    <row r="2783" s="72" customFormat="1" customHeight="1" spans="6:41">
      <c r="F2783" s="74"/>
      <c r="G2783" s="267" t="str">
        <f t="shared" si="49"/>
        <v/>
      </c>
      <c r="H2783" s="74"/>
      <c r="I2783" s="74"/>
      <c r="J2783" s="74"/>
      <c r="K2783" s="74"/>
      <c r="L2783" s="74"/>
      <c r="P2783" s="122"/>
      <c r="Q2783" s="74"/>
      <c r="R2783" s="74"/>
      <c r="S2783" s="74"/>
      <c r="T2783" s="74"/>
      <c r="AI2783" s="259"/>
      <c r="AO2783" s="74"/>
    </row>
    <row r="2784" s="72" customFormat="1" customHeight="1" spans="6:41">
      <c r="F2784" s="74"/>
      <c r="G2784" s="267" t="str">
        <f t="shared" si="49"/>
        <v/>
      </c>
      <c r="H2784" s="74"/>
      <c r="I2784" s="74"/>
      <c r="J2784" s="74"/>
      <c r="K2784" s="74"/>
      <c r="L2784" s="74"/>
      <c r="P2784" s="122"/>
      <c r="Q2784" s="74"/>
      <c r="R2784" s="74"/>
      <c r="S2784" s="74"/>
      <c r="T2784" s="74"/>
      <c r="AI2784" s="259"/>
      <c r="AO2784" s="74"/>
    </row>
    <row r="2785" s="72" customFormat="1" customHeight="1" spans="6:41">
      <c r="F2785" s="74"/>
      <c r="G2785" s="267" t="str">
        <f t="shared" si="49"/>
        <v/>
      </c>
      <c r="H2785" s="74"/>
      <c r="I2785" s="74"/>
      <c r="J2785" s="74"/>
      <c r="K2785" s="74"/>
      <c r="L2785" s="74"/>
      <c r="P2785" s="122"/>
      <c r="Q2785" s="74"/>
      <c r="R2785" s="74"/>
      <c r="S2785" s="74"/>
      <c r="T2785" s="74"/>
      <c r="AI2785" s="259"/>
      <c r="AO2785" s="74"/>
    </row>
    <row r="2786" s="72" customFormat="1" customHeight="1" spans="6:41">
      <c r="F2786" s="74"/>
      <c r="G2786" s="267" t="str">
        <f t="shared" si="49"/>
        <v/>
      </c>
      <c r="H2786" s="74"/>
      <c r="I2786" s="74"/>
      <c r="J2786" s="74"/>
      <c r="K2786" s="74"/>
      <c r="L2786" s="74"/>
      <c r="P2786" s="122"/>
      <c r="Q2786" s="74"/>
      <c r="R2786" s="74"/>
      <c r="S2786" s="74"/>
      <c r="T2786" s="74"/>
      <c r="AI2786" s="259"/>
      <c r="AO2786" s="74"/>
    </row>
    <row r="2787" s="72" customFormat="1" customHeight="1" spans="6:41">
      <c r="F2787" s="74"/>
      <c r="G2787" s="267" t="str">
        <f t="shared" si="49"/>
        <v/>
      </c>
      <c r="H2787" s="74"/>
      <c r="I2787" s="74"/>
      <c r="J2787" s="74"/>
      <c r="K2787" s="74"/>
      <c r="L2787" s="74"/>
      <c r="P2787" s="122"/>
      <c r="Q2787" s="74"/>
      <c r="R2787" s="74"/>
      <c r="S2787" s="74"/>
      <c r="T2787" s="74"/>
      <c r="AI2787" s="259"/>
      <c r="AO2787" s="74"/>
    </row>
    <row r="2788" s="72" customFormat="1" customHeight="1" spans="6:41">
      <c r="F2788" s="74"/>
      <c r="G2788" s="267" t="str">
        <f t="shared" si="49"/>
        <v/>
      </c>
      <c r="H2788" s="74"/>
      <c r="I2788" s="74"/>
      <c r="J2788" s="74"/>
      <c r="K2788" s="74"/>
      <c r="L2788" s="74"/>
      <c r="P2788" s="122"/>
      <c r="Q2788" s="74"/>
      <c r="R2788" s="74"/>
      <c r="S2788" s="74"/>
      <c r="T2788" s="74"/>
      <c r="AI2788" s="259"/>
      <c r="AO2788" s="74"/>
    </row>
    <row r="2789" s="72" customFormat="1" customHeight="1" spans="6:41">
      <c r="F2789" s="74"/>
      <c r="G2789" s="267" t="str">
        <f t="shared" si="49"/>
        <v/>
      </c>
      <c r="H2789" s="74"/>
      <c r="I2789" s="74"/>
      <c r="J2789" s="74"/>
      <c r="K2789" s="74"/>
      <c r="L2789" s="74"/>
      <c r="P2789" s="122"/>
      <c r="Q2789" s="74"/>
      <c r="R2789" s="74"/>
      <c r="S2789" s="74"/>
      <c r="T2789" s="74"/>
      <c r="AI2789" s="259"/>
      <c r="AO2789" s="74"/>
    </row>
    <row r="2790" s="72" customFormat="1" customHeight="1" spans="6:41">
      <c r="F2790" s="74"/>
      <c r="G2790" s="267" t="str">
        <f t="shared" si="49"/>
        <v/>
      </c>
      <c r="H2790" s="74"/>
      <c r="I2790" s="74"/>
      <c r="J2790" s="74"/>
      <c r="K2790" s="74"/>
      <c r="L2790" s="74"/>
      <c r="P2790" s="122"/>
      <c r="Q2790" s="74"/>
      <c r="R2790" s="74"/>
      <c r="S2790" s="74"/>
      <c r="T2790" s="74"/>
      <c r="AI2790" s="259"/>
      <c r="AO2790" s="74"/>
    </row>
    <row r="2791" s="72" customFormat="1" customHeight="1" spans="6:41">
      <c r="F2791" s="74"/>
      <c r="G2791" s="267" t="str">
        <f t="shared" si="49"/>
        <v/>
      </c>
      <c r="H2791" s="74"/>
      <c r="I2791" s="74"/>
      <c r="J2791" s="74"/>
      <c r="K2791" s="74"/>
      <c r="L2791" s="74"/>
      <c r="P2791" s="122"/>
      <c r="Q2791" s="74"/>
      <c r="R2791" s="74"/>
      <c r="S2791" s="74"/>
      <c r="T2791" s="74"/>
      <c r="AI2791" s="259"/>
      <c r="AO2791" s="74"/>
    </row>
    <row r="2792" s="72" customFormat="1" customHeight="1" spans="6:41">
      <c r="F2792" s="74"/>
      <c r="G2792" s="267" t="str">
        <f t="shared" si="49"/>
        <v/>
      </c>
      <c r="H2792" s="74"/>
      <c r="I2792" s="74"/>
      <c r="J2792" s="74"/>
      <c r="K2792" s="74"/>
      <c r="L2792" s="74"/>
      <c r="P2792" s="122"/>
      <c r="Q2792" s="74"/>
      <c r="R2792" s="74"/>
      <c r="S2792" s="74"/>
      <c r="T2792" s="74"/>
      <c r="AI2792" s="259"/>
      <c r="AO2792" s="74"/>
    </row>
    <row r="2793" s="72" customFormat="1" customHeight="1" spans="6:41">
      <c r="F2793" s="74"/>
      <c r="G2793" s="267" t="str">
        <f t="shared" si="49"/>
        <v/>
      </c>
      <c r="H2793" s="74"/>
      <c r="I2793" s="74"/>
      <c r="J2793" s="74"/>
      <c r="K2793" s="74"/>
      <c r="L2793" s="74"/>
      <c r="P2793" s="122"/>
      <c r="Q2793" s="74"/>
      <c r="R2793" s="74"/>
      <c r="S2793" s="74"/>
      <c r="T2793" s="74"/>
      <c r="AI2793" s="259"/>
      <c r="AO2793" s="74"/>
    </row>
    <row r="2794" s="72" customFormat="1" customHeight="1" spans="6:41">
      <c r="F2794" s="74"/>
      <c r="G2794" s="267" t="str">
        <f t="shared" si="49"/>
        <v/>
      </c>
      <c r="H2794" s="74"/>
      <c r="I2794" s="74"/>
      <c r="J2794" s="74"/>
      <c r="K2794" s="74"/>
      <c r="L2794" s="74"/>
      <c r="P2794" s="122"/>
      <c r="Q2794" s="74"/>
      <c r="R2794" s="74"/>
      <c r="S2794" s="74"/>
      <c r="T2794" s="74"/>
      <c r="AI2794" s="259"/>
      <c r="AO2794" s="74"/>
    </row>
    <row r="2795" s="72" customFormat="1" customHeight="1" spans="6:41">
      <c r="F2795" s="74"/>
      <c r="G2795" s="267" t="str">
        <f t="shared" si="49"/>
        <v/>
      </c>
      <c r="H2795" s="74"/>
      <c r="I2795" s="74"/>
      <c r="J2795" s="74"/>
      <c r="K2795" s="74"/>
      <c r="L2795" s="74"/>
      <c r="P2795" s="122"/>
      <c r="Q2795" s="74"/>
      <c r="R2795" s="74"/>
      <c r="S2795" s="74"/>
      <c r="T2795" s="74"/>
      <c r="AI2795" s="259"/>
      <c r="AO2795" s="74"/>
    </row>
    <row r="2796" s="72" customFormat="1" customHeight="1" spans="6:41">
      <c r="F2796" s="74"/>
      <c r="G2796" s="267" t="str">
        <f t="shared" si="49"/>
        <v/>
      </c>
      <c r="H2796" s="74"/>
      <c r="I2796" s="74"/>
      <c r="J2796" s="74"/>
      <c r="K2796" s="74"/>
      <c r="L2796" s="74"/>
      <c r="P2796" s="122"/>
      <c r="Q2796" s="74"/>
      <c r="R2796" s="74"/>
      <c r="S2796" s="74"/>
      <c r="T2796" s="74"/>
      <c r="AI2796" s="259"/>
      <c r="AO2796" s="74"/>
    </row>
    <row r="2797" s="72" customFormat="1" customHeight="1" spans="6:41">
      <c r="F2797" s="74"/>
      <c r="G2797" s="267" t="str">
        <f t="shared" si="49"/>
        <v/>
      </c>
      <c r="H2797" s="74"/>
      <c r="I2797" s="74"/>
      <c r="J2797" s="74"/>
      <c r="K2797" s="74"/>
      <c r="L2797" s="74"/>
      <c r="P2797" s="122"/>
      <c r="Q2797" s="74"/>
      <c r="R2797" s="74"/>
      <c r="S2797" s="74"/>
      <c r="T2797" s="74"/>
      <c r="AI2797" s="259"/>
      <c r="AO2797" s="74"/>
    </row>
    <row r="2798" s="72" customFormat="1" customHeight="1" spans="6:41">
      <c r="F2798" s="74"/>
      <c r="G2798" s="267" t="str">
        <f t="shared" si="49"/>
        <v/>
      </c>
      <c r="H2798" s="74"/>
      <c r="I2798" s="74"/>
      <c r="J2798" s="74"/>
      <c r="K2798" s="74"/>
      <c r="L2798" s="74"/>
      <c r="P2798" s="122"/>
      <c r="Q2798" s="74"/>
      <c r="R2798" s="74"/>
      <c r="S2798" s="74"/>
      <c r="T2798" s="74"/>
      <c r="AI2798" s="259"/>
      <c r="AO2798" s="74"/>
    </row>
    <row r="2799" s="72" customFormat="1" customHeight="1" spans="6:41">
      <c r="F2799" s="74"/>
      <c r="G2799" s="267" t="str">
        <f t="shared" si="49"/>
        <v/>
      </c>
      <c r="H2799" s="74"/>
      <c r="I2799" s="74"/>
      <c r="J2799" s="74"/>
      <c r="K2799" s="74"/>
      <c r="L2799" s="74"/>
      <c r="P2799" s="122"/>
      <c r="Q2799" s="74"/>
      <c r="R2799" s="74"/>
      <c r="S2799" s="74"/>
      <c r="T2799" s="74"/>
      <c r="AI2799" s="259"/>
      <c r="AO2799" s="74"/>
    </row>
    <row r="2800" s="72" customFormat="1" customHeight="1" spans="6:41">
      <c r="F2800" s="74"/>
      <c r="G2800" s="267" t="str">
        <f t="shared" si="49"/>
        <v/>
      </c>
      <c r="H2800" s="74"/>
      <c r="I2800" s="74"/>
      <c r="J2800" s="74"/>
      <c r="K2800" s="74"/>
      <c r="L2800" s="74"/>
      <c r="P2800" s="122"/>
      <c r="Q2800" s="74"/>
      <c r="R2800" s="74"/>
      <c r="S2800" s="74"/>
      <c r="T2800" s="74"/>
      <c r="AI2800" s="259"/>
      <c r="AO2800" s="74"/>
    </row>
    <row r="2801" s="72" customFormat="1" customHeight="1" spans="6:41">
      <c r="F2801" s="74"/>
      <c r="G2801" s="267" t="str">
        <f t="shared" si="49"/>
        <v/>
      </c>
      <c r="H2801" s="74"/>
      <c r="I2801" s="74"/>
      <c r="J2801" s="74"/>
      <c r="K2801" s="74"/>
      <c r="L2801" s="74"/>
      <c r="P2801" s="122"/>
      <c r="Q2801" s="74"/>
      <c r="R2801" s="74"/>
      <c r="S2801" s="74"/>
      <c r="T2801" s="74"/>
      <c r="AI2801" s="259"/>
      <c r="AO2801" s="74"/>
    </row>
    <row r="2802" s="72" customFormat="1" customHeight="1" spans="6:41">
      <c r="F2802" s="74"/>
      <c r="G2802" s="267" t="str">
        <f t="shared" si="49"/>
        <v/>
      </c>
      <c r="H2802" s="74"/>
      <c r="I2802" s="74"/>
      <c r="J2802" s="74"/>
      <c r="K2802" s="74"/>
      <c r="L2802" s="74"/>
      <c r="P2802" s="122"/>
      <c r="Q2802" s="74"/>
      <c r="R2802" s="74"/>
      <c r="S2802" s="74"/>
      <c r="T2802" s="74"/>
      <c r="AI2802" s="259"/>
      <c r="AO2802" s="74"/>
    </row>
    <row r="2803" s="72" customFormat="1" customHeight="1" spans="6:41">
      <c r="F2803" s="74"/>
      <c r="G2803" s="267" t="str">
        <f t="shared" si="49"/>
        <v/>
      </c>
      <c r="H2803" s="74"/>
      <c r="I2803" s="74"/>
      <c r="J2803" s="74"/>
      <c r="K2803" s="74"/>
      <c r="L2803" s="74"/>
      <c r="P2803" s="122"/>
      <c r="Q2803" s="74"/>
      <c r="R2803" s="74"/>
      <c r="S2803" s="74"/>
      <c r="T2803" s="74"/>
      <c r="AI2803" s="259"/>
      <c r="AO2803" s="74"/>
    </row>
    <row r="2804" s="72" customFormat="1" customHeight="1" spans="6:41">
      <c r="F2804" s="74"/>
      <c r="G2804" s="267" t="str">
        <f t="shared" si="49"/>
        <v/>
      </c>
      <c r="H2804" s="74"/>
      <c r="I2804" s="74"/>
      <c r="J2804" s="74"/>
      <c r="K2804" s="74"/>
      <c r="L2804" s="74"/>
      <c r="P2804" s="122"/>
      <c r="Q2804" s="74"/>
      <c r="R2804" s="74"/>
      <c r="S2804" s="74"/>
      <c r="T2804" s="74"/>
      <c r="AI2804" s="259"/>
      <c r="AO2804" s="74"/>
    </row>
    <row r="2805" s="72" customFormat="1" customHeight="1" spans="6:41">
      <c r="F2805" s="74"/>
      <c r="G2805" s="267" t="str">
        <f t="shared" si="49"/>
        <v/>
      </c>
      <c r="H2805" s="74"/>
      <c r="I2805" s="74"/>
      <c r="J2805" s="74"/>
      <c r="K2805" s="74"/>
      <c r="L2805" s="74"/>
      <c r="P2805" s="122"/>
      <c r="Q2805" s="74"/>
      <c r="R2805" s="74"/>
      <c r="S2805" s="74"/>
      <c r="T2805" s="74"/>
      <c r="AI2805" s="259"/>
      <c r="AO2805" s="74"/>
    </row>
    <row r="2806" s="72" customFormat="1" customHeight="1" spans="6:41">
      <c r="F2806" s="74"/>
      <c r="G2806" s="267" t="str">
        <f t="shared" si="49"/>
        <v/>
      </c>
      <c r="H2806" s="74"/>
      <c r="I2806" s="74"/>
      <c r="J2806" s="74"/>
      <c r="K2806" s="74"/>
      <c r="L2806" s="74"/>
      <c r="P2806" s="122"/>
      <c r="Q2806" s="74"/>
      <c r="R2806" s="74"/>
      <c r="S2806" s="74"/>
      <c r="T2806" s="74"/>
      <c r="AI2806" s="259"/>
      <c r="AO2806" s="74"/>
    </row>
    <row r="2807" s="72" customFormat="1" customHeight="1" spans="6:41">
      <c r="F2807" s="74"/>
      <c r="G2807" s="267" t="str">
        <f t="shared" si="49"/>
        <v/>
      </c>
      <c r="H2807" s="74"/>
      <c r="I2807" s="74"/>
      <c r="J2807" s="74"/>
      <c r="K2807" s="74"/>
      <c r="L2807" s="74"/>
      <c r="P2807" s="122"/>
      <c r="Q2807" s="74"/>
      <c r="R2807" s="74"/>
      <c r="S2807" s="74"/>
      <c r="T2807" s="74"/>
      <c r="AI2807" s="259"/>
      <c r="AO2807" s="74"/>
    </row>
    <row r="2808" s="72" customFormat="1" customHeight="1" spans="6:41">
      <c r="F2808" s="74"/>
      <c r="G2808" s="267" t="str">
        <f t="shared" si="49"/>
        <v/>
      </c>
      <c r="H2808" s="74"/>
      <c r="I2808" s="74"/>
      <c r="J2808" s="74"/>
      <c r="K2808" s="74"/>
      <c r="L2808" s="74"/>
      <c r="P2808" s="122"/>
      <c r="Q2808" s="74"/>
      <c r="R2808" s="74"/>
      <c r="S2808" s="74"/>
      <c r="T2808" s="74"/>
      <c r="AI2808" s="259"/>
      <c r="AO2808" s="74"/>
    </row>
    <row r="2809" s="72" customFormat="1" customHeight="1" spans="6:41">
      <c r="F2809" s="74"/>
      <c r="G2809" s="267" t="str">
        <f t="shared" si="49"/>
        <v/>
      </c>
      <c r="H2809" s="74"/>
      <c r="I2809" s="74"/>
      <c r="J2809" s="74"/>
      <c r="K2809" s="74"/>
      <c r="L2809" s="74"/>
      <c r="P2809" s="122"/>
      <c r="Q2809" s="74"/>
      <c r="R2809" s="74"/>
      <c r="S2809" s="74"/>
      <c r="T2809" s="74"/>
      <c r="AI2809" s="259"/>
      <c r="AO2809" s="74"/>
    </row>
    <row r="2810" s="72" customFormat="1" customHeight="1" spans="6:41">
      <c r="F2810" s="74"/>
      <c r="G2810" s="267" t="str">
        <f t="shared" si="49"/>
        <v/>
      </c>
      <c r="H2810" s="74"/>
      <c r="I2810" s="74"/>
      <c r="J2810" s="74"/>
      <c r="K2810" s="74"/>
      <c r="L2810" s="74"/>
      <c r="P2810" s="122"/>
      <c r="Q2810" s="74"/>
      <c r="R2810" s="74"/>
      <c r="S2810" s="74"/>
      <c r="T2810" s="74"/>
      <c r="AI2810" s="259"/>
      <c r="AO2810" s="74"/>
    </row>
    <row r="2811" s="72" customFormat="1" customHeight="1" spans="6:41">
      <c r="F2811" s="74"/>
      <c r="G2811" s="267" t="str">
        <f t="shared" si="49"/>
        <v/>
      </c>
      <c r="H2811" s="74"/>
      <c r="I2811" s="74"/>
      <c r="J2811" s="74"/>
      <c r="K2811" s="74"/>
      <c r="L2811" s="74"/>
      <c r="P2811" s="122"/>
      <c r="Q2811" s="74"/>
      <c r="R2811" s="74"/>
      <c r="S2811" s="74"/>
      <c r="T2811" s="74"/>
      <c r="AI2811" s="259"/>
      <c r="AO2811" s="74"/>
    </row>
    <row r="2812" s="72" customFormat="1" customHeight="1" spans="6:41">
      <c r="F2812" s="74"/>
      <c r="G2812" s="267" t="str">
        <f t="shared" si="49"/>
        <v/>
      </c>
      <c r="H2812" s="74"/>
      <c r="I2812" s="74"/>
      <c r="J2812" s="74"/>
      <c r="K2812" s="74"/>
      <c r="L2812" s="74"/>
      <c r="P2812" s="122"/>
      <c r="Q2812" s="74"/>
      <c r="R2812" s="74"/>
      <c r="S2812" s="74"/>
      <c r="T2812" s="74"/>
      <c r="AI2812" s="259"/>
      <c r="AO2812" s="74"/>
    </row>
    <row r="2813" s="72" customFormat="1" customHeight="1" spans="6:41">
      <c r="F2813" s="74"/>
      <c r="G2813" s="267" t="str">
        <f t="shared" si="49"/>
        <v/>
      </c>
      <c r="H2813" s="74"/>
      <c r="I2813" s="74"/>
      <c r="J2813" s="74"/>
      <c r="K2813" s="74"/>
      <c r="L2813" s="74"/>
      <c r="P2813" s="122"/>
      <c r="Q2813" s="74"/>
      <c r="R2813" s="74"/>
      <c r="S2813" s="74"/>
      <c r="T2813" s="74"/>
      <c r="AI2813" s="259"/>
      <c r="AO2813" s="74"/>
    </row>
    <row r="2814" s="72" customFormat="1" customHeight="1" spans="6:41">
      <c r="F2814" s="74"/>
      <c r="G2814" s="267" t="str">
        <f t="shared" si="49"/>
        <v/>
      </c>
      <c r="H2814" s="74"/>
      <c r="I2814" s="74"/>
      <c r="J2814" s="74"/>
      <c r="K2814" s="74"/>
      <c r="L2814" s="74"/>
      <c r="P2814" s="122"/>
      <c r="Q2814" s="74"/>
      <c r="R2814" s="74"/>
      <c r="S2814" s="74"/>
      <c r="T2814" s="74"/>
      <c r="AI2814" s="259"/>
      <c r="AO2814" s="74"/>
    </row>
    <row r="2815" s="72" customFormat="1" customHeight="1" spans="6:41">
      <c r="F2815" s="74"/>
      <c r="G2815" s="267" t="str">
        <f t="shared" si="49"/>
        <v/>
      </c>
      <c r="H2815" s="74"/>
      <c r="I2815" s="74"/>
      <c r="J2815" s="74"/>
      <c r="K2815" s="74"/>
      <c r="L2815" s="74"/>
      <c r="P2815" s="122"/>
      <c r="Q2815" s="74"/>
      <c r="R2815" s="74"/>
      <c r="S2815" s="74"/>
      <c r="T2815" s="74"/>
      <c r="AI2815" s="259"/>
      <c r="AO2815" s="74"/>
    </row>
    <row r="2816" s="72" customFormat="1" customHeight="1" spans="6:41">
      <c r="F2816" s="74"/>
      <c r="G2816" s="267" t="str">
        <f t="shared" si="49"/>
        <v/>
      </c>
      <c r="H2816" s="74"/>
      <c r="I2816" s="74"/>
      <c r="J2816" s="74"/>
      <c r="K2816" s="74"/>
      <c r="L2816" s="74"/>
      <c r="P2816" s="122"/>
      <c r="Q2816" s="74"/>
      <c r="R2816" s="74"/>
      <c r="S2816" s="74"/>
      <c r="T2816" s="74"/>
      <c r="AI2816" s="259"/>
      <c r="AO2816" s="74"/>
    </row>
    <row r="2817" s="72" customFormat="1" customHeight="1" spans="6:41">
      <c r="F2817" s="74"/>
      <c r="G2817" s="267" t="str">
        <f t="shared" si="49"/>
        <v/>
      </c>
      <c r="H2817" s="74"/>
      <c r="I2817" s="74"/>
      <c r="J2817" s="74"/>
      <c r="K2817" s="74"/>
      <c r="L2817" s="74"/>
      <c r="P2817" s="122"/>
      <c r="Q2817" s="74"/>
      <c r="R2817" s="74"/>
      <c r="S2817" s="74"/>
      <c r="T2817" s="74"/>
      <c r="AI2817" s="259"/>
      <c r="AO2817" s="74"/>
    </row>
    <row r="2818" s="72" customFormat="1" customHeight="1" spans="6:41">
      <c r="F2818" s="74"/>
      <c r="G2818" s="267" t="str">
        <f t="shared" ref="G2818:G2881" si="50">IF(H2818="","",IF(H2818=I2818,H2818,_xlfn.CONCAT(H2818,"-",I2818)))</f>
        <v/>
      </c>
      <c r="H2818" s="74"/>
      <c r="I2818" s="74"/>
      <c r="J2818" s="74"/>
      <c r="K2818" s="74"/>
      <c r="L2818" s="74"/>
      <c r="P2818" s="122"/>
      <c r="Q2818" s="74"/>
      <c r="R2818" s="74"/>
      <c r="S2818" s="74"/>
      <c r="T2818" s="74"/>
      <c r="AI2818" s="259"/>
      <c r="AO2818" s="74"/>
    </row>
    <row r="2819" s="72" customFormat="1" customHeight="1" spans="6:41">
      <c r="F2819" s="74"/>
      <c r="G2819" s="267" t="str">
        <f t="shared" si="50"/>
        <v/>
      </c>
      <c r="H2819" s="74"/>
      <c r="I2819" s="74"/>
      <c r="J2819" s="74"/>
      <c r="K2819" s="74"/>
      <c r="L2819" s="74"/>
      <c r="P2819" s="122"/>
      <c r="Q2819" s="74"/>
      <c r="R2819" s="74"/>
      <c r="S2819" s="74"/>
      <c r="T2819" s="74"/>
      <c r="AI2819" s="259"/>
      <c r="AO2819" s="74"/>
    </row>
    <row r="2820" s="72" customFormat="1" customHeight="1" spans="6:41">
      <c r="F2820" s="74"/>
      <c r="G2820" s="267" t="str">
        <f t="shared" si="50"/>
        <v/>
      </c>
      <c r="H2820" s="74"/>
      <c r="I2820" s="74"/>
      <c r="J2820" s="74"/>
      <c r="K2820" s="74"/>
      <c r="L2820" s="74"/>
      <c r="P2820" s="122"/>
      <c r="Q2820" s="74"/>
      <c r="R2820" s="74"/>
      <c r="S2820" s="74"/>
      <c r="T2820" s="74"/>
      <c r="AI2820" s="259"/>
      <c r="AO2820" s="74"/>
    </row>
    <row r="2821" s="72" customFormat="1" customHeight="1" spans="6:41">
      <c r="F2821" s="74"/>
      <c r="G2821" s="267" t="str">
        <f t="shared" si="50"/>
        <v/>
      </c>
      <c r="H2821" s="74"/>
      <c r="I2821" s="74"/>
      <c r="J2821" s="74"/>
      <c r="K2821" s="74"/>
      <c r="L2821" s="74"/>
      <c r="P2821" s="122"/>
      <c r="Q2821" s="74"/>
      <c r="R2821" s="74"/>
      <c r="S2821" s="74"/>
      <c r="T2821" s="74"/>
      <c r="AI2821" s="259"/>
      <c r="AO2821" s="74"/>
    </row>
    <row r="2822" s="72" customFormat="1" customHeight="1" spans="6:41">
      <c r="F2822" s="74"/>
      <c r="G2822" s="267" t="str">
        <f t="shared" si="50"/>
        <v/>
      </c>
      <c r="H2822" s="74"/>
      <c r="I2822" s="74"/>
      <c r="J2822" s="74"/>
      <c r="K2822" s="74"/>
      <c r="L2822" s="74"/>
      <c r="P2822" s="122"/>
      <c r="Q2822" s="74"/>
      <c r="R2822" s="74"/>
      <c r="S2822" s="74"/>
      <c r="T2822" s="74"/>
      <c r="AI2822" s="259"/>
      <c r="AO2822" s="74"/>
    </row>
    <row r="2823" s="72" customFormat="1" customHeight="1" spans="6:41">
      <c r="F2823" s="74"/>
      <c r="G2823" s="267" t="str">
        <f t="shared" si="50"/>
        <v/>
      </c>
      <c r="H2823" s="74"/>
      <c r="I2823" s="74"/>
      <c r="J2823" s="74"/>
      <c r="K2823" s="74"/>
      <c r="L2823" s="74"/>
      <c r="P2823" s="122"/>
      <c r="Q2823" s="74"/>
      <c r="R2823" s="74"/>
      <c r="S2823" s="74"/>
      <c r="T2823" s="74"/>
      <c r="AI2823" s="259"/>
      <c r="AO2823" s="74"/>
    </row>
    <row r="2824" s="72" customFormat="1" customHeight="1" spans="6:41">
      <c r="F2824" s="74"/>
      <c r="G2824" s="267" t="str">
        <f t="shared" si="50"/>
        <v/>
      </c>
      <c r="H2824" s="74"/>
      <c r="I2824" s="74"/>
      <c r="J2824" s="74"/>
      <c r="K2824" s="74"/>
      <c r="L2824" s="74"/>
      <c r="P2824" s="122"/>
      <c r="Q2824" s="74"/>
      <c r="R2824" s="74"/>
      <c r="S2824" s="74"/>
      <c r="T2824" s="74"/>
      <c r="AI2824" s="259"/>
      <c r="AO2824" s="74"/>
    </row>
    <row r="2825" s="72" customFormat="1" customHeight="1" spans="6:41">
      <c r="F2825" s="74"/>
      <c r="G2825" s="267" t="str">
        <f t="shared" si="50"/>
        <v/>
      </c>
      <c r="H2825" s="74"/>
      <c r="I2825" s="74"/>
      <c r="J2825" s="74"/>
      <c r="K2825" s="74"/>
      <c r="L2825" s="74"/>
      <c r="P2825" s="122"/>
      <c r="Q2825" s="74"/>
      <c r="R2825" s="74"/>
      <c r="S2825" s="74"/>
      <c r="T2825" s="74"/>
      <c r="AI2825" s="259"/>
      <c r="AO2825" s="74"/>
    </row>
    <row r="2826" s="72" customFormat="1" customHeight="1" spans="6:41">
      <c r="F2826" s="74"/>
      <c r="G2826" s="267" t="str">
        <f t="shared" si="50"/>
        <v/>
      </c>
      <c r="H2826" s="74"/>
      <c r="I2826" s="74"/>
      <c r="J2826" s="74"/>
      <c r="K2826" s="74"/>
      <c r="L2826" s="74"/>
      <c r="P2826" s="122"/>
      <c r="Q2826" s="74"/>
      <c r="R2826" s="74"/>
      <c r="S2826" s="74"/>
      <c r="T2826" s="74"/>
      <c r="AI2826" s="259"/>
      <c r="AO2826" s="74"/>
    </row>
    <row r="2827" s="72" customFormat="1" customHeight="1" spans="6:41">
      <c r="F2827" s="74"/>
      <c r="G2827" s="267" t="str">
        <f t="shared" si="50"/>
        <v/>
      </c>
      <c r="H2827" s="74"/>
      <c r="I2827" s="74"/>
      <c r="J2827" s="74"/>
      <c r="K2827" s="74"/>
      <c r="L2827" s="74"/>
      <c r="P2827" s="122"/>
      <c r="Q2827" s="74"/>
      <c r="R2827" s="74"/>
      <c r="S2827" s="74"/>
      <c r="T2827" s="74"/>
      <c r="AI2827" s="259"/>
      <c r="AO2827" s="74"/>
    </row>
    <row r="2828" s="72" customFormat="1" customHeight="1" spans="6:41">
      <c r="F2828" s="74"/>
      <c r="G2828" s="267" t="str">
        <f t="shared" si="50"/>
        <v/>
      </c>
      <c r="H2828" s="74"/>
      <c r="I2828" s="74"/>
      <c r="J2828" s="74"/>
      <c r="K2828" s="74"/>
      <c r="L2828" s="74"/>
      <c r="P2828" s="122"/>
      <c r="Q2828" s="74"/>
      <c r="R2828" s="74"/>
      <c r="S2828" s="74"/>
      <c r="T2828" s="74"/>
      <c r="AI2828" s="259"/>
      <c r="AO2828" s="74"/>
    </row>
    <row r="2829" s="72" customFormat="1" customHeight="1" spans="6:41">
      <c r="F2829" s="74"/>
      <c r="G2829" s="267" t="str">
        <f t="shared" si="50"/>
        <v/>
      </c>
      <c r="H2829" s="74"/>
      <c r="I2829" s="74"/>
      <c r="J2829" s="74"/>
      <c r="K2829" s="74"/>
      <c r="L2829" s="74"/>
      <c r="P2829" s="122"/>
      <c r="Q2829" s="74"/>
      <c r="R2829" s="74"/>
      <c r="S2829" s="74"/>
      <c r="T2829" s="74"/>
      <c r="AI2829" s="259"/>
      <c r="AO2829" s="74"/>
    </row>
    <row r="2830" s="72" customFormat="1" customHeight="1" spans="6:41">
      <c r="F2830" s="74"/>
      <c r="G2830" s="267" t="str">
        <f t="shared" si="50"/>
        <v/>
      </c>
      <c r="H2830" s="74"/>
      <c r="I2830" s="74"/>
      <c r="J2830" s="74"/>
      <c r="K2830" s="74"/>
      <c r="L2830" s="74"/>
      <c r="P2830" s="122"/>
      <c r="Q2830" s="74"/>
      <c r="R2830" s="74"/>
      <c r="S2830" s="74"/>
      <c r="T2830" s="74"/>
      <c r="AI2830" s="259"/>
      <c r="AO2830" s="74"/>
    </row>
    <row r="2831" s="72" customFormat="1" customHeight="1" spans="6:41">
      <c r="F2831" s="74"/>
      <c r="G2831" s="267" t="str">
        <f t="shared" si="50"/>
        <v/>
      </c>
      <c r="H2831" s="74"/>
      <c r="I2831" s="74"/>
      <c r="J2831" s="74"/>
      <c r="K2831" s="74"/>
      <c r="L2831" s="74"/>
      <c r="P2831" s="122"/>
      <c r="Q2831" s="74"/>
      <c r="R2831" s="74"/>
      <c r="S2831" s="74"/>
      <c r="T2831" s="74"/>
      <c r="AI2831" s="259"/>
      <c r="AO2831" s="74"/>
    </row>
    <row r="2832" s="72" customFormat="1" customHeight="1" spans="6:41">
      <c r="F2832" s="74"/>
      <c r="G2832" s="267" t="str">
        <f t="shared" si="50"/>
        <v/>
      </c>
      <c r="H2832" s="74"/>
      <c r="I2832" s="74"/>
      <c r="J2832" s="74"/>
      <c r="K2832" s="74"/>
      <c r="L2832" s="74"/>
      <c r="P2832" s="122"/>
      <c r="Q2832" s="74"/>
      <c r="R2832" s="74"/>
      <c r="S2832" s="74"/>
      <c r="T2832" s="74"/>
      <c r="AI2832" s="259"/>
      <c r="AO2832" s="74"/>
    </row>
    <row r="2833" s="72" customFormat="1" customHeight="1" spans="6:41">
      <c r="F2833" s="74"/>
      <c r="G2833" s="267" t="str">
        <f t="shared" si="50"/>
        <v/>
      </c>
      <c r="H2833" s="74"/>
      <c r="I2833" s="74"/>
      <c r="J2833" s="74"/>
      <c r="K2833" s="74"/>
      <c r="L2833" s="74"/>
      <c r="P2833" s="122"/>
      <c r="Q2833" s="74"/>
      <c r="R2833" s="74"/>
      <c r="S2833" s="74"/>
      <c r="T2833" s="74"/>
      <c r="AI2833" s="259"/>
      <c r="AO2833" s="74"/>
    </row>
    <row r="2834" s="72" customFormat="1" customHeight="1" spans="6:41">
      <c r="F2834" s="74"/>
      <c r="G2834" s="267" t="str">
        <f t="shared" si="50"/>
        <v/>
      </c>
      <c r="H2834" s="74"/>
      <c r="I2834" s="74"/>
      <c r="J2834" s="74"/>
      <c r="K2834" s="74"/>
      <c r="L2834" s="74"/>
      <c r="P2834" s="122"/>
      <c r="Q2834" s="74"/>
      <c r="R2834" s="74"/>
      <c r="S2834" s="74"/>
      <c r="T2834" s="74"/>
      <c r="AI2834" s="259"/>
      <c r="AO2834" s="74"/>
    </row>
    <row r="2835" s="72" customFormat="1" customHeight="1" spans="6:41">
      <c r="F2835" s="74"/>
      <c r="G2835" s="267" t="str">
        <f t="shared" si="50"/>
        <v/>
      </c>
      <c r="H2835" s="74"/>
      <c r="I2835" s="74"/>
      <c r="J2835" s="74"/>
      <c r="K2835" s="74"/>
      <c r="L2835" s="74"/>
      <c r="P2835" s="122"/>
      <c r="Q2835" s="74"/>
      <c r="R2835" s="74"/>
      <c r="S2835" s="74"/>
      <c r="T2835" s="74"/>
      <c r="AI2835" s="259"/>
      <c r="AO2835" s="74"/>
    </row>
    <row r="2836" s="72" customFormat="1" customHeight="1" spans="6:41">
      <c r="F2836" s="74"/>
      <c r="G2836" s="267" t="str">
        <f t="shared" si="50"/>
        <v/>
      </c>
      <c r="H2836" s="74"/>
      <c r="I2836" s="74"/>
      <c r="J2836" s="74"/>
      <c r="K2836" s="74"/>
      <c r="L2836" s="74"/>
      <c r="P2836" s="122"/>
      <c r="Q2836" s="74"/>
      <c r="R2836" s="74"/>
      <c r="S2836" s="74"/>
      <c r="T2836" s="74"/>
      <c r="AI2836" s="259"/>
      <c r="AO2836" s="74"/>
    </row>
    <row r="2837" s="72" customFormat="1" customHeight="1" spans="6:41">
      <c r="F2837" s="74"/>
      <c r="G2837" s="267" t="str">
        <f t="shared" si="50"/>
        <v/>
      </c>
      <c r="H2837" s="74"/>
      <c r="I2837" s="74"/>
      <c r="J2837" s="74"/>
      <c r="K2837" s="74"/>
      <c r="L2837" s="74"/>
      <c r="P2837" s="122"/>
      <c r="Q2837" s="74"/>
      <c r="R2837" s="74"/>
      <c r="S2837" s="74"/>
      <c r="T2837" s="74"/>
      <c r="AI2837" s="259"/>
      <c r="AO2837" s="74"/>
    </row>
    <row r="2838" s="72" customFormat="1" customHeight="1" spans="6:41">
      <c r="F2838" s="74"/>
      <c r="G2838" s="267" t="str">
        <f t="shared" si="50"/>
        <v/>
      </c>
      <c r="H2838" s="74"/>
      <c r="I2838" s="74"/>
      <c r="J2838" s="74"/>
      <c r="K2838" s="74"/>
      <c r="L2838" s="74"/>
      <c r="P2838" s="122"/>
      <c r="Q2838" s="74"/>
      <c r="R2838" s="74"/>
      <c r="S2838" s="74"/>
      <c r="T2838" s="74"/>
      <c r="AI2838" s="259"/>
      <c r="AO2838" s="74"/>
    </row>
    <row r="2839" s="72" customFormat="1" customHeight="1" spans="6:41">
      <c r="F2839" s="74"/>
      <c r="G2839" s="267" t="str">
        <f t="shared" si="50"/>
        <v/>
      </c>
      <c r="H2839" s="74"/>
      <c r="I2839" s="74"/>
      <c r="J2839" s="74"/>
      <c r="K2839" s="74"/>
      <c r="L2839" s="74"/>
      <c r="P2839" s="122"/>
      <c r="Q2839" s="74"/>
      <c r="R2839" s="74"/>
      <c r="S2839" s="74"/>
      <c r="T2839" s="74"/>
      <c r="AI2839" s="259"/>
      <c r="AO2839" s="74"/>
    </row>
    <row r="2840" s="72" customFormat="1" customHeight="1" spans="6:41">
      <c r="F2840" s="74"/>
      <c r="G2840" s="267" t="str">
        <f t="shared" si="50"/>
        <v/>
      </c>
      <c r="H2840" s="74"/>
      <c r="I2840" s="74"/>
      <c r="J2840" s="74"/>
      <c r="K2840" s="74"/>
      <c r="L2840" s="74"/>
      <c r="P2840" s="122"/>
      <c r="Q2840" s="74"/>
      <c r="R2840" s="74"/>
      <c r="S2840" s="74"/>
      <c r="T2840" s="74"/>
      <c r="AI2840" s="259"/>
      <c r="AO2840" s="74"/>
    </row>
    <row r="2841" s="72" customFormat="1" customHeight="1" spans="6:41">
      <c r="F2841" s="74"/>
      <c r="G2841" s="267" t="str">
        <f t="shared" si="50"/>
        <v/>
      </c>
      <c r="H2841" s="74"/>
      <c r="I2841" s="74"/>
      <c r="J2841" s="74"/>
      <c r="K2841" s="74"/>
      <c r="L2841" s="74"/>
      <c r="P2841" s="122"/>
      <c r="Q2841" s="74"/>
      <c r="R2841" s="74"/>
      <c r="S2841" s="74"/>
      <c r="T2841" s="74"/>
      <c r="AI2841" s="259"/>
      <c r="AO2841" s="74"/>
    </row>
    <row r="2842" s="72" customFormat="1" customHeight="1" spans="6:41">
      <c r="F2842" s="74"/>
      <c r="G2842" s="267" t="str">
        <f t="shared" si="50"/>
        <v/>
      </c>
      <c r="H2842" s="74"/>
      <c r="I2842" s="74"/>
      <c r="J2842" s="74"/>
      <c r="K2842" s="74"/>
      <c r="L2842" s="74"/>
      <c r="P2842" s="122"/>
      <c r="Q2842" s="74"/>
      <c r="R2842" s="74"/>
      <c r="S2842" s="74"/>
      <c r="T2842" s="74"/>
      <c r="AI2842" s="259"/>
      <c r="AO2842" s="74"/>
    </row>
    <row r="2843" s="72" customFormat="1" customHeight="1" spans="6:41">
      <c r="F2843" s="74"/>
      <c r="G2843" s="267" t="str">
        <f t="shared" si="50"/>
        <v/>
      </c>
      <c r="H2843" s="74"/>
      <c r="I2843" s="74"/>
      <c r="J2843" s="74"/>
      <c r="K2843" s="74"/>
      <c r="L2843" s="74"/>
      <c r="P2843" s="122"/>
      <c r="Q2843" s="74"/>
      <c r="R2843" s="74"/>
      <c r="S2843" s="74"/>
      <c r="T2843" s="74"/>
      <c r="AI2843" s="259"/>
      <c r="AO2843" s="74"/>
    </row>
    <row r="2844" s="72" customFormat="1" customHeight="1" spans="6:41">
      <c r="F2844" s="74"/>
      <c r="G2844" s="267" t="str">
        <f t="shared" si="50"/>
        <v/>
      </c>
      <c r="H2844" s="74"/>
      <c r="I2844" s="74"/>
      <c r="J2844" s="74"/>
      <c r="K2844" s="74"/>
      <c r="L2844" s="74"/>
      <c r="P2844" s="122"/>
      <c r="Q2844" s="74"/>
      <c r="R2844" s="74"/>
      <c r="S2844" s="74"/>
      <c r="T2844" s="74"/>
      <c r="AI2844" s="259"/>
      <c r="AO2844" s="74"/>
    </row>
    <row r="2845" s="72" customFormat="1" customHeight="1" spans="6:41">
      <c r="F2845" s="74"/>
      <c r="G2845" s="267" t="str">
        <f t="shared" si="50"/>
        <v/>
      </c>
      <c r="H2845" s="74"/>
      <c r="I2845" s="74"/>
      <c r="J2845" s="74"/>
      <c r="K2845" s="74"/>
      <c r="L2845" s="74"/>
      <c r="P2845" s="122"/>
      <c r="Q2845" s="74"/>
      <c r="R2845" s="74"/>
      <c r="S2845" s="74"/>
      <c r="T2845" s="74"/>
      <c r="AI2845" s="259"/>
      <c r="AO2845" s="74"/>
    </row>
    <row r="2846" s="72" customFormat="1" customHeight="1" spans="6:41">
      <c r="F2846" s="74"/>
      <c r="G2846" s="267" t="str">
        <f t="shared" si="50"/>
        <v/>
      </c>
      <c r="H2846" s="74"/>
      <c r="I2846" s="74"/>
      <c r="J2846" s="74"/>
      <c r="K2846" s="74"/>
      <c r="L2846" s="74"/>
      <c r="P2846" s="122"/>
      <c r="Q2846" s="74"/>
      <c r="R2846" s="74"/>
      <c r="S2846" s="74"/>
      <c r="T2846" s="74"/>
      <c r="AI2846" s="259"/>
      <c r="AO2846" s="74"/>
    </row>
    <row r="2847" s="72" customFormat="1" customHeight="1" spans="6:41">
      <c r="F2847" s="74"/>
      <c r="G2847" s="267" t="str">
        <f t="shared" si="50"/>
        <v/>
      </c>
      <c r="H2847" s="74"/>
      <c r="I2847" s="74"/>
      <c r="J2847" s="74"/>
      <c r="K2847" s="74"/>
      <c r="L2847" s="74"/>
      <c r="P2847" s="122"/>
      <c r="Q2847" s="74"/>
      <c r="R2847" s="74"/>
      <c r="S2847" s="74"/>
      <c r="T2847" s="74"/>
      <c r="AI2847" s="259"/>
      <c r="AO2847" s="74"/>
    </row>
    <row r="2848" s="72" customFormat="1" customHeight="1" spans="6:41">
      <c r="F2848" s="74"/>
      <c r="G2848" s="267" t="str">
        <f t="shared" si="50"/>
        <v/>
      </c>
      <c r="H2848" s="74"/>
      <c r="I2848" s="74"/>
      <c r="J2848" s="74"/>
      <c r="K2848" s="74"/>
      <c r="L2848" s="74"/>
      <c r="P2848" s="122"/>
      <c r="Q2848" s="74"/>
      <c r="R2848" s="74"/>
      <c r="S2848" s="74"/>
      <c r="T2848" s="74"/>
      <c r="AI2848" s="259"/>
      <c r="AO2848" s="74"/>
    </row>
    <row r="2849" s="72" customFormat="1" customHeight="1" spans="6:41">
      <c r="F2849" s="74"/>
      <c r="G2849" s="267" t="str">
        <f t="shared" si="50"/>
        <v/>
      </c>
      <c r="H2849" s="74"/>
      <c r="I2849" s="74"/>
      <c r="J2849" s="74"/>
      <c r="K2849" s="74"/>
      <c r="L2849" s="74"/>
      <c r="P2849" s="122"/>
      <c r="Q2849" s="74"/>
      <c r="R2849" s="74"/>
      <c r="S2849" s="74"/>
      <c r="T2849" s="74"/>
      <c r="AI2849" s="259"/>
      <c r="AO2849" s="74"/>
    </row>
    <row r="2850" s="72" customFormat="1" customHeight="1" spans="6:41">
      <c r="F2850" s="74"/>
      <c r="G2850" s="267" t="str">
        <f t="shared" si="50"/>
        <v/>
      </c>
      <c r="H2850" s="74"/>
      <c r="I2850" s="74"/>
      <c r="J2850" s="74"/>
      <c r="K2850" s="74"/>
      <c r="L2850" s="74"/>
      <c r="P2850" s="122"/>
      <c r="Q2850" s="74"/>
      <c r="R2850" s="74"/>
      <c r="S2850" s="74"/>
      <c r="T2850" s="74"/>
      <c r="AI2850" s="259"/>
      <c r="AO2850" s="74"/>
    </row>
    <row r="2851" s="72" customFormat="1" customHeight="1" spans="6:41">
      <c r="F2851" s="74"/>
      <c r="G2851" s="267" t="str">
        <f t="shared" si="50"/>
        <v/>
      </c>
      <c r="H2851" s="74"/>
      <c r="I2851" s="74"/>
      <c r="J2851" s="74"/>
      <c r="K2851" s="74"/>
      <c r="L2851" s="74"/>
      <c r="P2851" s="122"/>
      <c r="Q2851" s="74"/>
      <c r="R2851" s="74"/>
      <c r="S2851" s="74"/>
      <c r="T2851" s="74"/>
      <c r="AI2851" s="259"/>
      <c r="AO2851" s="74"/>
    </row>
    <row r="2852" s="72" customFormat="1" customHeight="1" spans="6:41">
      <c r="F2852" s="74"/>
      <c r="G2852" s="267" t="str">
        <f t="shared" si="50"/>
        <v/>
      </c>
      <c r="H2852" s="74"/>
      <c r="I2852" s="74"/>
      <c r="J2852" s="74"/>
      <c r="K2852" s="74"/>
      <c r="L2852" s="74"/>
      <c r="P2852" s="122"/>
      <c r="Q2852" s="74"/>
      <c r="R2852" s="74"/>
      <c r="S2852" s="74"/>
      <c r="T2852" s="74"/>
      <c r="AI2852" s="259"/>
      <c r="AO2852" s="74"/>
    </row>
    <row r="2853" s="72" customFormat="1" customHeight="1" spans="6:41">
      <c r="F2853" s="74"/>
      <c r="G2853" s="267" t="str">
        <f t="shared" si="50"/>
        <v/>
      </c>
      <c r="H2853" s="74"/>
      <c r="I2853" s="74"/>
      <c r="J2853" s="74"/>
      <c r="K2853" s="74"/>
      <c r="L2853" s="74"/>
      <c r="P2853" s="122"/>
      <c r="Q2853" s="74"/>
      <c r="R2853" s="74"/>
      <c r="S2853" s="74"/>
      <c r="T2853" s="74"/>
      <c r="AI2853" s="259"/>
      <c r="AO2853" s="74"/>
    </row>
    <row r="2854" s="72" customFormat="1" customHeight="1" spans="6:41">
      <c r="F2854" s="74"/>
      <c r="G2854" s="267" t="str">
        <f t="shared" si="50"/>
        <v/>
      </c>
      <c r="H2854" s="74"/>
      <c r="I2854" s="74"/>
      <c r="J2854" s="74"/>
      <c r="K2854" s="74"/>
      <c r="L2854" s="74"/>
      <c r="P2854" s="122"/>
      <c r="Q2854" s="74"/>
      <c r="R2854" s="74"/>
      <c r="S2854" s="74"/>
      <c r="T2854" s="74"/>
      <c r="AI2854" s="259"/>
      <c r="AO2854" s="74"/>
    </row>
    <row r="2855" s="72" customFormat="1" customHeight="1" spans="6:41">
      <c r="F2855" s="74"/>
      <c r="G2855" s="267" t="str">
        <f t="shared" si="50"/>
        <v/>
      </c>
      <c r="H2855" s="74"/>
      <c r="I2855" s="74"/>
      <c r="J2855" s="74"/>
      <c r="K2855" s="74"/>
      <c r="L2855" s="74"/>
      <c r="P2855" s="122"/>
      <c r="Q2855" s="74"/>
      <c r="R2855" s="74"/>
      <c r="S2855" s="74"/>
      <c r="T2855" s="74"/>
      <c r="AI2855" s="259"/>
      <c r="AO2855" s="74"/>
    </row>
    <row r="2856" s="72" customFormat="1" customHeight="1" spans="6:41">
      <c r="F2856" s="74"/>
      <c r="G2856" s="267" t="str">
        <f t="shared" si="50"/>
        <v/>
      </c>
      <c r="H2856" s="74"/>
      <c r="I2856" s="74"/>
      <c r="J2856" s="74"/>
      <c r="K2856" s="74"/>
      <c r="L2856" s="74"/>
      <c r="P2856" s="122"/>
      <c r="Q2856" s="74"/>
      <c r="R2856" s="74"/>
      <c r="S2856" s="74"/>
      <c r="T2856" s="74"/>
      <c r="AI2856" s="259"/>
      <c r="AO2856" s="74"/>
    </row>
    <row r="2857" s="72" customFormat="1" customHeight="1" spans="6:41">
      <c r="F2857" s="74"/>
      <c r="G2857" s="267" t="str">
        <f t="shared" si="50"/>
        <v/>
      </c>
      <c r="H2857" s="74"/>
      <c r="I2857" s="74"/>
      <c r="J2857" s="74"/>
      <c r="K2857" s="74"/>
      <c r="L2857" s="74"/>
      <c r="P2857" s="122"/>
      <c r="Q2857" s="74"/>
      <c r="R2857" s="74"/>
      <c r="S2857" s="74"/>
      <c r="T2857" s="74"/>
      <c r="AI2857" s="259"/>
      <c r="AO2857" s="74"/>
    </row>
    <row r="2858" s="72" customFormat="1" customHeight="1" spans="6:41">
      <c r="F2858" s="74"/>
      <c r="G2858" s="267" t="str">
        <f t="shared" si="50"/>
        <v/>
      </c>
      <c r="H2858" s="74"/>
      <c r="I2858" s="74"/>
      <c r="J2858" s="74"/>
      <c r="K2858" s="74"/>
      <c r="L2858" s="74"/>
      <c r="P2858" s="122"/>
      <c r="Q2858" s="74"/>
      <c r="R2858" s="74"/>
      <c r="S2858" s="74"/>
      <c r="T2858" s="74"/>
      <c r="AI2858" s="259"/>
      <c r="AO2858" s="74"/>
    </row>
    <row r="2859" s="72" customFormat="1" customHeight="1" spans="6:41">
      <c r="F2859" s="74"/>
      <c r="G2859" s="267" t="str">
        <f t="shared" si="50"/>
        <v/>
      </c>
      <c r="H2859" s="74"/>
      <c r="I2859" s="74"/>
      <c r="J2859" s="74"/>
      <c r="K2859" s="74"/>
      <c r="L2859" s="74"/>
      <c r="P2859" s="122"/>
      <c r="Q2859" s="74"/>
      <c r="R2859" s="74"/>
      <c r="S2859" s="74"/>
      <c r="T2859" s="74"/>
      <c r="AI2859" s="259"/>
      <c r="AO2859" s="74"/>
    </row>
    <row r="2860" s="72" customFormat="1" customHeight="1" spans="6:41">
      <c r="F2860" s="74"/>
      <c r="G2860" s="267" t="str">
        <f t="shared" si="50"/>
        <v/>
      </c>
      <c r="H2860" s="74"/>
      <c r="I2860" s="74"/>
      <c r="J2860" s="74"/>
      <c r="K2860" s="74"/>
      <c r="L2860" s="74"/>
      <c r="P2860" s="122"/>
      <c r="Q2860" s="74"/>
      <c r="R2860" s="74"/>
      <c r="S2860" s="74"/>
      <c r="T2860" s="74"/>
      <c r="AI2860" s="259"/>
      <c r="AO2860" s="74"/>
    </row>
    <row r="2861" s="72" customFormat="1" customHeight="1" spans="6:41">
      <c r="F2861" s="74"/>
      <c r="G2861" s="267" t="str">
        <f t="shared" si="50"/>
        <v/>
      </c>
      <c r="H2861" s="74"/>
      <c r="I2861" s="74"/>
      <c r="J2861" s="74"/>
      <c r="K2861" s="74"/>
      <c r="L2861" s="74"/>
      <c r="P2861" s="122"/>
      <c r="Q2861" s="74"/>
      <c r="R2861" s="74"/>
      <c r="S2861" s="74"/>
      <c r="T2861" s="74"/>
      <c r="AI2861" s="259"/>
      <c r="AO2861" s="74"/>
    </row>
    <row r="2862" s="72" customFormat="1" customHeight="1" spans="6:41">
      <c r="F2862" s="74"/>
      <c r="G2862" s="267" t="str">
        <f t="shared" si="50"/>
        <v/>
      </c>
      <c r="H2862" s="74"/>
      <c r="I2862" s="74"/>
      <c r="J2862" s="74"/>
      <c r="K2862" s="74"/>
      <c r="L2862" s="74"/>
      <c r="P2862" s="122"/>
      <c r="Q2862" s="74"/>
      <c r="R2862" s="74"/>
      <c r="S2862" s="74"/>
      <c r="T2862" s="74"/>
      <c r="AI2862" s="259"/>
      <c r="AO2862" s="74"/>
    </row>
    <row r="2863" s="72" customFormat="1" customHeight="1" spans="6:41">
      <c r="F2863" s="74"/>
      <c r="G2863" s="267" t="str">
        <f t="shared" si="50"/>
        <v/>
      </c>
      <c r="H2863" s="74"/>
      <c r="I2863" s="74"/>
      <c r="J2863" s="74"/>
      <c r="K2863" s="74"/>
      <c r="L2863" s="74"/>
      <c r="P2863" s="122"/>
      <c r="Q2863" s="74"/>
      <c r="R2863" s="74"/>
      <c r="S2863" s="74"/>
      <c r="T2863" s="74"/>
      <c r="AI2863" s="259"/>
      <c r="AO2863" s="74"/>
    </row>
    <row r="2864" s="72" customFormat="1" customHeight="1" spans="6:41">
      <c r="F2864" s="74"/>
      <c r="G2864" s="267" t="str">
        <f t="shared" si="50"/>
        <v/>
      </c>
      <c r="H2864" s="74"/>
      <c r="I2864" s="74"/>
      <c r="J2864" s="74"/>
      <c r="K2864" s="74"/>
      <c r="L2864" s="74"/>
      <c r="P2864" s="122"/>
      <c r="Q2864" s="74"/>
      <c r="R2864" s="74"/>
      <c r="S2864" s="74"/>
      <c r="T2864" s="74"/>
      <c r="AI2864" s="259"/>
      <c r="AO2864" s="74"/>
    </row>
    <row r="2865" s="72" customFormat="1" customHeight="1" spans="6:41">
      <c r="F2865" s="74"/>
      <c r="G2865" s="267" t="str">
        <f t="shared" si="50"/>
        <v/>
      </c>
      <c r="H2865" s="74"/>
      <c r="I2865" s="74"/>
      <c r="J2865" s="74"/>
      <c r="K2865" s="74"/>
      <c r="L2865" s="74"/>
      <c r="P2865" s="122"/>
      <c r="Q2865" s="74"/>
      <c r="R2865" s="74"/>
      <c r="S2865" s="74"/>
      <c r="T2865" s="74"/>
      <c r="AI2865" s="259"/>
      <c r="AO2865" s="74"/>
    </row>
    <row r="2866" s="72" customFormat="1" customHeight="1" spans="6:41">
      <c r="F2866" s="74"/>
      <c r="G2866" s="267" t="str">
        <f t="shared" si="50"/>
        <v/>
      </c>
      <c r="H2866" s="74"/>
      <c r="I2866" s="74"/>
      <c r="J2866" s="74"/>
      <c r="K2866" s="74"/>
      <c r="L2866" s="74"/>
      <c r="P2866" s="122"/>
      <c r="Q2866" s="74"/>
      <c r="R2866" s="74"/>
      <c r="S2866" s="74"/>
      <c r="T2866" s="74"/>
      <c r="AI2866" s="259"/>
      <c r="AO2866" s="74"/>
    </row>
    <row r="2867" s="72" customFormat="1" customHeight="1" spans="6:41">
      <c r="F2867" s="74"/>
      <c r="G2867" s="267" t="str">
        <f t="shared" si="50"/>
        <v/>
      </c>
      <c r="H2867" s="74"/>
      <c r="I2867" s="74"/>
      <c r="J2867" s="74"/>
      <c r="K2867" s="74"/>
      <c r="L2867" s="74"/>
      <c r="P2867" s="122"/>
      <c r="Q2867" s="74"/>
      <c r="R2867" s="74"/>
      <c r="S2867" s="74"/>
      <c r="T2867" s="74"/>
      <c r="AI2867" s="259"/>
      <c r="AO2867" s="74"/>
    </row>
    <row r="2868" s="72" customFormat="1" customHeight="1" spans="6:41">
      <c r="F2868" s="74"/>
      <c r="G2868" s="267" t="str">
        <f t="shared" si="50"/>
        <v/>
      </c>
      <c r="H2868" s="74"/>
      <c r="I2868" s="74"/>
      <c r="J2868" s="74"/>
      <c r="K2868" s="74"/>
      <c r="L2868" s="74"/>
      <c r="P2868" s="122"/>
      <c r="Q2868" s="74"/>
      <c r="R2868" s="74"/>
      <c r="S2868" s="74"/>
      <c r="T2868" s="74"/>
      <c r="AI2868" s="259"/>
      <c r="AO2868" s="74"/>
    </row>
    <row r="2869" s="72" customFormat="1" customHeight="1" spans="6:41">
      <c r="F2869" s="74"/>
      <c r="G2869" s="267" t="str">
        <f t="shared" si="50"/>
        <v/>
      </c>
      <c r="H2869" s="74"/>
      <c r="I2869" s="74"/>
      <c r="J2869" s="74"/>
      <c r="K2869" s="74"/>
      <c r="L2869" s="74"/>
      <c r="P2869" s="122"/>
      <c r="Q2869" s="74"/>
      <c r="R2869" s="74"/>
      <c r="S2869" s="74"/>
      <c r="T2869" s="74"/>
      <c r="AI2869" s="259"/>
      <c r="AO2869" s="74"/>
    </row>
    <row r="2870" s="72" customFormat="1" customHeight="1" spans="6:41">
      <c r="F2870" s="74"/>
      <c r="G2870" s="267" t="str">
        <f t="shared" si="50"/>
        <v/>
      </c>
      <c r="H2870" s="74"/>
      <c r="I2870" s="74"/>
      <c r="J2870" s="74"/>
      <c r="K2870" s="74"/>
      <c r="L2870" s="74"/>
      <c r="P2870" s="122"/>
      <c r="Q2870" s="74"/>
      <c r="R2870" s="74"/>
      <c r="S2870" s="74"/>
      <c r="T2870" s="74"/>
      <c r="AI2870" s="259"/>
      <c r="AO2870" s="74"/>
    </row>
    <row r="2871" s="72" customFormat="1" customHeight="1" spans="6:41">
      <c r="F2871" s="74"/>
      <c r="G2871" s="267" t="str">
        <f t="shared" si="50"/>
        <v/>
      </c>
      <c r="H2871" s="74"/>
      <c r="I2871" s="74"/>
      <c r="J2871" s="74"/>
      <c r="K2871" s="74"/>
      <c r="L2871" s="74"/>
      <c r="P2871" s="122"/>
      <c r="Q2871" s="74"/>
      <c r="R2871" s="74"/>
      <c r="S2871" s="74"/>
      <c r="T2871" s="74"/>
      <c r="AI2871" s="259"/>
      <c r="AO2871" s="74"/>
    </row>
    <row r="2872" s="72" customFormat="1" customHeight="1" spans="6:41">
      <c r="F2872" s="74"/>
      <c r="G2872" s="267" t="str">
        <f t="shared" si="50"/>
        <v/>
      </c>
      <c r="H2872" s="74"/>
      <c r="I2872" s="74"/>
      <c r="J2872" s="74"/>
      <c r="K2872" s="74"/>
      <c r="L2872" s="74"/>
      <c r="P2872" s="122"/>
      <c r="Q2872" s="74"/>
      <c r="R2872" s="74"/>
      <c r="S2872" s="74"/>
      <c r="T2872" s="74"/>
      <c r="AI2872" s="259"/>
      <c r="AO2872" s="74"/>
    </row>
    <row r="2873" s="72" customFormat="1" customHeight="1" spans="6:41">
      <c r="F2873" s="74"/>
      <c r="G2873" s="267" t="str">
        <f t="shared" si="50"/>
        <v/>
      </c>
      <c r="H2873" s="74"/>
      <c r="I2873" s="74"/>
      <c r="J2873" s="74"/>
      <c r="K2873" s="74"/>
      <c r="L2873" s="74"/>
      <c r="P2873" s="122"/>
      <c r="Q2873" s="74"/>
      <c r="R2873" s="74"/>
      <c r="S2873" s="74"/>
      <c r="T2873" s="74"/>
      <c r="AI2873" s="259"/>
      <c r="AO2873" s="74"/>
    </row>
    <row r="2874" s="72" customFormat="1" customHeight="1" spans="6:41">
      <c r="F2874" s="74"/>
      <c r="G2874" s="267" t="str">
        <f t="shared" si="50"/>
        <v/>
      </c>
      <c r="H2874" s="74"/>
      <c r="I2874" s="74"/>
      <c r="J2874" s="74"/>
      <c r="K2874" s="74"/>
      <c r="L2874" s="74"/>
      <c r="P2874" s="122"/>
      <c r="Q2874" s="74"/>
      <c r="R2874" s="74"/>
      <c r="S2874" s="74"/>
      <c r="T2874" s="74"/>
      <c r="AI2874" s="259"/>
      <c r="AO2874" s="74"/>
    </row>
    <row r="2875" s="72" customFormat="1" customHeight="1" spans="6:41">
      <c r="F2875" s="74"/>
      <c r="G2875" s="267" t="str">
        <f t="shared" si="50"/>
        <v/>
      </c>
      <c r="H2875" s="74"/>
      <c r="I2875" s="74"/>
      <c r="J2875" s="74"/>
      <c r="K2875" s="74"/>
      <c r="L2875" s="74"/>
      <c r="P2875" s="122"/>
      <c r="Q2875" s="74"/>
      <c r="R2875" s="74"/>
      <c r="S2875" s="74"/>
      <c r="T2875" s="74"/>
      <c r="AI2875" s="259"/>
      <c r="AO2875" s="74"/>
    </row>
    <row r="2876" s="72" customFormat="1" customHeight="1" spans="6:41">
      <c r="F2876" s="74"/>
      <c r="G2876" s="267" t="str">
        <f t="shared" si="50"/>
        <v/>
      </c>
      <c r="H2876" s="74"/>
      <c r="I2876" s="74"/>
      <c r="J2876" s="74"/>
      <c r="K2876" s="74"/>
      <c r="L2876" s="74"/>
      <c r="P2876" s="122"/>
      <c r="Q2876" s="74"/>
      <c r="R2876" s="74"/>
      <c r="S2876" s="74"/>
      <c r="T2876" s="74"/>
      <c r="AI2876" s="259"/>
      <c r="AO2876" s="74"/>
    </row>
    <row r="2877" s="72" customFormat="1" customHeight="1" spans="6:41">
      <c r="F2877" s="74"/>
      <c r="G2877" s="267" t="str">
        <f t="shared" si="50"/>
        <v/>
      </c>
      <c r="H2877" s="74"/>
      <c r="I2877" s="74"/>
      <c r="J2877" s="74"/>
      <c r="K2877" s="74"/>
      <c r="L2877" s="74"/>
      <c r="P2877" s="122"/>
      <c r="Q2877" s="74"/>
      <c r="R2877" s="74"/>
      <c r="S2877" s="74"/>
      <c r="T2877" s="74"/>
      <c r="AI2877" s="259"/>
      <c r="AO2877" s="74"/>
    </row>
    <row r="2878" s="72" customFormat="1" customHeight="1" spans="6:41">
      <c r="F2878" s="74"/>
      <c r="G2878" s="267" t="str">
        <f t="shared" si="50"/>
        <v/>
      </c>
      <c r="H2878" s="74"/>
      <c r="I2878" s="74"/>
      <c r="J2878" s="74"/>
      <c r="K2878" s="74"/>
      <c r="L2878" s="74"/>
      <c r="P2878" s="122"/>
      <c r="Q2878" s="74"/>
      <c r="R2878" s="74"/>
      <c r="S2878" s="74"/>
      <c r="T2878" s="74"/>
      <c r="AI2878" s="259"/>
      <c r="AO2878" s="74"/>
    </row>
    <row r="2879" s="72" customFormat="1" customHeight="1" spans="6:41">
      <c r="F2879" s="74"/>
      <c r="G2879" s="267" t="str">
        <f t="shared" si="50"/>
        <v/>
      </c>
      <c r="H2879" s="74"/>
      <c r="I2879" s="74"/>
      <c r="J2879" s="74"/>
      <c r="K2879" s="74"/>
      <c r="L2879" s="74"/>
      <c r="P2879" s="122"/>
      <c r="Q2879" s="74"/>
      <c r="R2879" s="74"/>
      <c r="S2879" s="74"/>
      <c r="T2879" s="74"/>
      <c r="AI2879" s="259"/>
      <c r="AO2879" s="74"/>
    </row>
    <row r="2880" s="72" customFormat="1" customHeight="1" spans="6:41">
      <c r="F2880" s="74"/>
      <c r="G2880" s="267" t="str">
        <f t="shared" si="50"/>
        <v/>
      </c>
      <c r="H2880" s="74"/>
      <c r="I2880" s="74"/>
      <c r="J2880" s="74"/>
      <c r="K2880" s="74"/>
      <c r="L2880" s="74"/>
      <c r="P2880" s="122"/>
      <c r="Q2880" s="74"/>
      <c r="R2880" s="74"/>
      <c r="S2880" s="74"/>
      <c r="T2880" s="74"/>
      <c r="AI2880" s="259"/>
      <c r="AO2880" s="74"/>
    </row>
    <row r="2881" s="72" customFormat="1" customHeight="1" spans="6:41">
      <c r="F2881" s="74"/>
      <c r="G2881" s="267" t="str">
        <f t="shared" si="50"/>
        <v/>
      </c>
      <c r="H2881" s="74"/>
      <c r="I2881" s="74"/>
      <c r="J2881" s="74"/>
      <c r="K2881" s="74"/>
      <c r="L2881" s="74"/>
      <c r="P2881" s="122"/>
      <c r="Q2881" s="74"/>
      <c r="R2881" s="74"/>
      <c r="S2881" s="74"/>
      <c r="T2881" s="74"/>
      <c r="AI2881" s="259"/>
      <c r="AO2881" s="74"/>
    </row>
    <row r="2882" s="72" customFormat="1" customHeight="1" spans="6:41">
      <c r="F2882" s="74"/>
      <c r="G2882" s="267" t="str">
        <f t="shared" ref="G2882:G2945" si="51">IF(H2882="","",IF(H2882=I2882,H2882,_xlfn.CONCAT(H2882,"-",I2882)))</f>
        <v/>
      </c>
      <c r="H2882" s="74"/>
      <c r="I2882" s="74"/>
      <c r="J2882" s="74"/>
      <c r="K2882" s="74"/>
      <c r="L2882" s="74"/>
      <c r="P2882" s="122"/>
      <c r="Q2882" s="74"/>
      <c r="R2882" s="74"/>
      <c r="S2882" s="74"/>
      <c r="T2882" s="74"/>
      <c r="AI2882" s="259"/>
      <c r="AO2882" s="74"/>
    </row>
    <row r="2883" s="72" customFormat="1" customHeight="1" spans="6:41">
      <c r="F2883" s="74"/>
      <c r="G2883" s="267" t="str">
        <f t="shared" si="51"/>
        <v/>
      </c>
      <c r="H2883" s="74"/>
      <c r="I2883" s="74"/>
      <c r="J2883" s="74"/>
      <c r="K2883" s="74"/>
      <c r="L2883" s="74"/>
      <c r="P2883" s="122"/>
      <c r="Q2883" s="74"/>
      <c r="R2883" s="74"/>
      <c r="S2883" s="74"/>
      <c r="T2883" s="74"/>
      <c r="AI2883" s="259"/>
      <c r="AO2883" s="74"/>
    </row>
    <row r="2884" s="72" customFormat="1" customHeight="1" spans="6:41">
      <c r="F2884" s="74"/>
      <c r="G2884" s="267" t="str">
        <f t="shared" si="51"/>
        <v/>
      </c>
      <c r="H2884" s="74"/>
      <c r="I2884" s="74"/>
      <c r="J2884" s="74"/>
      <c r="K2884" s="74"/>
      <c r="L2884" s="74"/>
      <c r="P2884" s="122"/>
      <c r="Q2884" s="74"/>
      <c r="R2884" s="74"/>
      <c r="S2884" s="74"/>
      <c r="T2884" s="74"/>
      <c r="AI2884" s="259"/>
      <c r="AO2884" s="74"/>
    </row>
    <row r="2885" s="72" customFormat="1" customHeight="1" spans="6:41">
      <c r="F2885" s="74"/>
      <c r="G2885" s="267" t="str">
        <f t="shared" si="51"/>
        <v/>
      </c>
      <c r="H2885" s="74"/>
      <c r="I2885" s="74"/>
      <c r="J2885" s="74"/>
      <c r="K2885" s="74"/>
      <c r="L2885" s="74"/>
      <c r="P2885" s="122"/>
      <c r="Q2885" s="74"/>
      <c r="R2885" s="74"/>
      <c r="S2885" s="74"/>
      <c r="T2885" s="74"/>
      <c r="AI2885" s="259"/>
      <c r="AO2885" s="74"/>
    </row>
    <row r="2886" s="72" customFormat="1" customHeight="1" spans="6:41">
      <c r="F2886" s="74"/>
      <c r="G2886" s="267" t="str">
        <f t="shared" si="51"/>
        <v/>
      </c>
      <c r="H2886" s="74"/>
      <c r="I2886" s="74"/>
      <c r="J2886" s="74"/>
      <c r="K2886" s="74"/>
      <c r="L2886" s="74"/>
      <c r="P2886" s="122"/>
      <c r="Q2886" s="74"/>
      <c r="R2886" s="74"/>
      <c r="S2886" s="74"/>
      <c r="T2886" s="74"/>
      <c r="AI2886" s="259"/>
      <c r="AO2886" s="74"/>
    </row>
    <row r="2887" s="72" customFormat="1" customHeight="1" spans="6:41">
      <c r="F2887" s="74"/>
      <c r="G2887" s="267" t="str">
        <f t="shared" si="51"/>
        <v/>
      </c>
      <c r="H2887" s="74"/>
      <c r="I2887" s="74"/>
      <c r="J2887" s="74"/>
      <c r="K2887" s="74"/>
      <c r="L2887" s="74"/>
      <c r="P2887" s="122"/>
      <c r="Q2887" s="74"/>
      <c r="R2887" s="74"/>
      <c r="S2887" s="74"/>
      <c r="T2887" s="74"/>
      <c r="AI2887" s="259"/>
      <c r="AO2887" s="74"/>
    </row>
    <row r="2888" s="72" customFormat="1" customHeight="1" spans="6:41">
      <c r="F2888" s="74"/>
      <c r="G2888" s="267" t="str">
        <f t="shared" si="51"/>
        <v/>
      </c>
      <c r="H2888" s="74"/>
      <c r="I2888" s="74"/>
      <c r="J2888" s="74"/>
      <c r="K2888" s="74"/>
      <c r="L2888" s="74"/>
      <c r="P2888" s="122"/>
      <c r="Q2888" s="74"/>
      <c r="R2888" s="74"/>
      <c r="S2888" s="74"/>
      <c r="T2888" s="74"/>
      <c r="AI2888" s="259"/>
      <c r="AO2888" s="74"/>
    </row>
    <row r="2889" s="72" customFormat="1" customHeight="1" spans="6:41">
      <c r="F2889" s="74"/>
      <c r="G2889" s="267" t="str">
        <f t="shared" si="51"/>
        <v/>
      </c>
      <c r="H2889" s="74"/>
      <c r="I2889" s="74"/>
      <c r="J2889" s="74"/>
      <c r="K2889" s="74"/>
      <c r="L2889" s="74"/>
      <c r="P2889" s="122"/>
      <c r="Q2889" s="74"/>
      <c r="R2889" s="74"/>
      <c r="S2889" s="74"/>
      <c r="T2889" s="74"/>
      <c r="AI2889" s="259"/>
      <c r="AO2889" s="74"/>
    </row>
    <row r="2890" s="72" customFormat="1" customHeight="1" spans="6:41">
      <c r="F2890" s="74"/>
      <c r="G2890" s="267" t="str">
        <f t="shared" si="51"/>
        <v/>
      </c>
      <c r="H2890" s="74"/>
      <c r="I2890" s="74"/>
      <c r="J2890" s="74"/>
      <c r="K2890" s="74"/>
      <c r="L2890" s="74"/>
      <c r="P2890" s="122"/>
      <c r="Q2890" s="74"/>
      <c r="R2890" s="74"/>
      <c r="S2890" s="74"/>
      <c r="T2890" s="74"/>
      <c r="AI2890" s="259"/>
      <c r="AO2890" s="74"/>
    </row>
    <row r="2891" s="72" customFormat="1" customHeight="1" spans="6:41">
      <c r="F2891" s="74"/>
      <c r="G2891" s="267" t="str">
        <f t="shared" si="51"/>
        <v/>
      </c>
      <c r="H2891" s="74"/>
      <c r="I2891" s="74"/>
      <c r="J2891" s="74"/>
      <c r="K2891" s="74"/>
      <c r="L2891" s="74"/>
      <c r="P2891" s="122"/>
      <c r="Q2891" s="74"/>
      <c r="R2891" s="74"/>
      <c r="S2891" s="74"/>
      <c r="T2891" s="74"/>
      <c r="AI2891" s="259"/>
      <c r="AO2891" s="74"/>
    </row>
    <row r="2892" s="72" customFormat="1" customHeight="1" spans="6:41">
      <c r="F2892" s="74"/>
      <c r="G2892" s="267" t="str">
        <f t="shared" si="51"/>
        <v/>
      </c>
      <c r="H2892" s="74"/>
      <c r="I2892" s="74"/>
      <c r="J2892" s="74"/>
      <c r="K2892" s="74"/>
      <c r="L2892" s="74"/>
      <c r="P2892" s="122"/>
      <c r="Q2892" s="74"/>
      <c r="R2892" s="74"/>
      <c r="S2892" s="74"/>
      <c r="T2892" s="74"/>
      <c r="AI2892" s="259"/>
      <c r="AO2892" s="74"/>
    </row>
    <row r="2893" s="72" customFormat="1" customHeight="1" spans="6:41">
      <c r="F2893" s="74"/>
      <c r="G2893" s="267" t="str">
        <f t="shared" si="51"/>
        <v/>
      </c>
      <c r="H2893" s="74"/>
      <c r="I2893" s="74"/>
      <c r="J2893" s="74"/>
      <c r="K2893" s="74"/>
      <c r="L2893" s="74"/>
      <c r="P2893" s="122"/>
      <c r="Q2893" s="74"/>
      <c r="R2893" s="74"/>
      <c r="S2893" s="74"/>
      <c r="T2893" s="74"/>
      <c r="AI2893" s="259"/>
      <c r="AO2893" s="74"/>
    </row>
    <row r="2894" s="72" customFormat="1" customHeight="1" spans="6:41">
      <c r="F2894" s="74"/>
      <c r="G2894" s="267" t="str">
        <f t="shared" si="51"/>
        <v/>
      </c>
      <c r="H2894" s="74"/>
      <c r="I2894" s="74"/>
      <c r="J2894" s="74"/>
      <c r="K2894" s="74"/>
      <c r="L2894" s="74"/>
      <c r="P2894" s="122"/>
      <c r="Q2894" s="74"/>
      <c r="R2894" s="74"/>
      <c r="S2894" s="74"/>
      <c r="T2894" s="74"/>
      <c r="AI2894" s="259"/>
      <c r="AO2894" s="74"/>
    </row>
    <row r="2895" s="72" customFormat="1" customHeight="1" spans="6:41">
      <c r="F2895" s="74"/>
      <c r="G2895" s="267" t="str">
        <f t="shared" si="51"/>
        <v/>
      </c>
      <c r="H2895" s="74"/>
      <c r="I2895" s="74"/>
      <c r="J2895" s="74"/>
      <c r="K2895" s="74"/>
      <c r="L2895" s="74"/>
      <c r="P2895" s="122"/>
      <c r="Q2895" s="74"/>
      <c r="R2895" s="74"/>
      <c r="S2895" s="74"/>
      <c r="T2895" s="74"/>
      <c r="AI2895" s="259"/>
      <c r="AO2895" s="74"/>
    </row>
    <row r="2896" s="72" customFormat="1" customHeight="1" spans="6:41">
      <c r="F2896" s="74"/>
      <c r="G2896" s="267" t="str">
        <f t="shared" si="51"/>
        <v/>
      </c>
      <c r="H2896" s="74"/>
      <c r="I2896" s="74"/>
      <c r="J2896" s="74"/>
      <c r="K2896" s="74"/>
      <c r="L2896" s="74"/>
      <c r="P2896" s="122"/>
      <c r="Q2896" s="74"/>
      <c r="R2896" s="74"/>
      <c r="S2896" s="74"/>
      <c r="T2896" s="74"/>
      <c r="AI2896" s="259"/>
      <c r="AO2896" s="74"/>
    </row>
    <row r="2897" s="72" customFormat="1" customHeight="1" spans="6:41">
      <c r="F2897" s="74"/>
      <c r="G2897" s="267" t="str">
        <f t="shared" si="51"/>
        <v/>
      </c>
      <c r="H2897" s="74"/>
      <c r="I2897" s="74"/>
      <c r="J2897" s="74"/>
      <c r="K2897" s="74"/>
      <c r="L2897" s="74"/>
      <c r="P2897" s="122"/>
      <c r="Q2897" s="74"/>
      <c r="R2897" s="74"/>
      <c r="S2897" s="74"/>
      <c r="T2897" s="74"/>
      <c r="AI2897" s="259"/>
      <c r="AO2897" s="74"/>
    </row>
    <row r="2898" s="72" customFormat="1" customHeight="1" spans="6:41">
      <c r="F2898" s="74"/>
      <c r="G2898" s="267" t="str">
        <f t="shared" si="51"/>
        <v/>
      </c>
      <c r="H2898" s="74"/>
      <c r="I2898" s="74"/>
      <c r="J2898" s="74"/>
      <c r="K2898" s="74"/>
      <c r="L2898" s="74"/>
      <c r="P2898" s="122"/>
      <c r="Q2898" s="74"/>
      <c r="R2898" s="74"/>
      <c r="S2898" s="74"/>
      <c r="T2898" s="74"/>
      <c r="AI2898" s="259"/>
      <c r="AO2898" s="74"/>
    </row>
    <row r="2899" s="72" customFormat="1" customHeight="1" spans="6:41">
      <c r="F2899" s="74"/>
      <c r="G2899" s="267" t="str">
        <f t="shared" si="51"/>
        <v/>
      </c>
      <c r="H2899" s="74"/>
      <c r="I2899" s="74"/>
      <c r="J2899" s="74"/>
      <c r="K2899" s="74"/>
      <c r="L2899" s="74"/>
      <c r="P2899" s="122"/>
      <c r="Q2899" s="74"/>
      <c r="R2899" s="74"/>
      <c r="S2899" s="74"/>
      <c r="T2899" s="74"/>
      <c r="AI2899" s="259"/>
      <c r="AO2899" s="74"/>
    </row>
    <row r="2900" s="72" customFormat="1" customHeight="1" spans="6:41">
      <c r="F2900" s="74"/>
      <c r="G2900" s="267" t="str">
        <f t="shared" si="51"/>
        <v/>
      </c>
      <c r="H2900" s="74"/>
      <c r="I2900" s="74"/>
      <c r="J2900" s="74"/>
      <c r="K2900" s="74"/>
      <c r="L2900" s="74"/>
      <c r="P2900" s="122"/>
      <c r="Q2900" s="74"/>
      <c r="R2900" s="74"/>
      <c r="S2900" s="74"/>
      <c r="T2900" s="74"/>
      <c r="AI2900" s="259"/>
      <c r="AO2900" s="74"/>
    </row>
    <row r="2901" s="72" customFormat="1" customHeight="1" spans="6:41">
      <c r="F2901" s="74"/>
      <c r="G2901" s="267" t="str">
        <f t="shared" si="51"/>
        <v/>
      </c>
      <c r="H2901" s="74"/>
      <c r="I2901" s="74"/>
      <c r="J2901" s="74"/>
      <c r="K2901" s="74"/>
      <c r="L2901" s="74"/>
      <c r="P2901" s="122"/>
      <c r="Q2901" s="74"/>
      <c r="R2901" s="74"/>
      <c r="S2901" s="74"/>
      <c r="T2901" s="74"/>
      <c r="AI2901" s="259"/>
      <c r="AO2901" s="74"/>
    </row>
    <row r="2902" s="72" customFormat="1" customHeight="1" spans="6:41">
      <c r="F2902" s="74"/>
      <c r="G2902" s="267" t="str">
        <f t="shared" si="51"/>
        <v/>
      </c>
      <c r="H2902" s="74"/>
      <c r="I2902" s="74"/>
      <c r="J2902" s="74"/>
      <c r="K2902" s="74"/>
      <c r="L2902" s="74"/>
      <c r="P2902" s="122"/>
      <c r="Q2902" s="74"/>
      <c r="R2902" s="74"/>
      <c r="S2902" s="74"/>
      <c r="T2902" s="74"/>
      <c r="AI2902" s="259"/>
      <c r="AO2902" s="74"/>
    </row>
    <row r="2903" s="72" customFormat="1" customHeight="1" spans="6:41">
      <c r="F2903" s="74"/>
      <c r="G2903" s="267" t="str">
        <f t="shared" si="51"/>
        <v/>
      </c>
      <c r="H2903" s="74"/>
      <c r="I2903" s="74"/>
      <c r="J2903" s="74"/>
      <c r="K2903" s="74"/>
      <c r="L2903" s="74"/>
      <c r="P2903" s="122"/>
      <c r="Q2903" s="74"/>
      <c r="R2903" s="74"/>
      <c r="S2903" s="74"/>
      <c r="T2903" s="74"/>
      <c r="AI2903" s="259"/>
      <c r="AO2903" s="74"/>
    </row>
    <row r="2904" s="72" customFormat="1" customHeight="1" spans="6:41">
      <c r="F2904" s="74"/>
      <c r="G2904" s="267" t="str">
        <f t="shared" si="51"/>
        <v/>
      </c>
      <c r="H2904" s="74"/>
      <c r="I2904" s="74"/>
      <c r="J2904" s="74"/>
      <c r="K2904" s="74"/>
      <c r="L2904" s="74"/>
      <c r="P2904" s="122"/>
      <c r="Q2904" s="74"/>
      <c r="R2904" s="74"/>
      <c r="S2904" s="74"/>
      <c r="T2904" s="74"/>
      <c r="AI2904" s="259"/>
      <c r="AO2904" s="74"/>
    </row>
    <row r="2905" s="72" customFormat="1" customHeight="1" spans="6:41">
      <c r="F2905" s="74"/>
      <c r="G2905" s="267" t="str">
        <f t="shared" si="51"/>
        <v/>
      </c>
      <c r="H2905" s="74"/>
      <c r="I2905" s="74"/>
      <c r="J2905" s="74"/>
      <c r="K2905" s="74"/>
      <c r="L2905" s="74"/>
      <c r="P2905" s="122"/>
      <c r="Q2905" s="74"/>
      <c r="R2905" s="74"/>
      <c r="S2905" s="74"/>
      <c r="T2905" s="74"/>
      <c r="AI2905" s="259"/>
      <c r="AO2905" s="74"/>
    </row>
    <row r="2906" s="72" customFormat="1" customHeight="1" spans="6:41">
      <c r="F2906" s="74"/>
      <c r="G2906" s="267" t="str">
        <f t="shared" si="51"/>
        <v/>
      </c>
      <c r="H2906" s="74"/>
      <c r="I2906" s="74"/>
      <c r="J2906" s="74"/>
      <c r="K2906" s="74"/>
      <c r="L2906" s="74"/>
      <c r="P2906" s="122"/>
      <c r="Q2906" s="74"/>
      <c r="R2906" s="74"/>
      <c r="S2906" s="74"/>
      <c r="T2906" s="74"/>
      <c r="AI2906" s="259"/>
      <c r="AO2906" s="74"/>
    </row>
    <row r="2907" s="72" customFormat="1" customHeight="1" spans="6:41">
      <c r="F2907" s="74"/>
      <c r="G2907" s="267" t="str">
        <f t="shared" si="51"/>
        <v/>
      </c>
      <c r="H2907" s="74"/>
      <c r="I2907" s="74"/>
      <c r="J2907" s="74"/>
      <c r="K2907" s="74"/>
      <c r="L2907" s="74"/>
      <c r="P2907" s="122"/>
      <c r="Q2907" s="74"/>
      <c r="R2907" s="74"/>
      <c r="S2907" s="74"/>
      <c r="T2907" s="74"/>
      <c r="AI2907" s="259"/>
      <c r="AO2907" s="74"/>
    </row>
    <row r="2908" s="72" customFormat="1" customHeight="1" spans="6:41">
      <c r="F2908" s="74"/>
      <c r="G2908" s="267" t="str">
        <f t="shared" si="51"/>
        <v/>
      </c>
      <c r="H2908" s="74"/>
      <c r="I2908" s="74"/>
      <c r="J2908" s="74"/>
      <c r="K2908" s="74"/>
      <c r="L2908" s="74"/>
      <c r="P2908" s="122"/>
      <c r="Q2908" s="74"/>
      <c r="R2908" s="74"/>
      <c r="S2908" s="74"/>
      <c r="T2908" s="74"/>
      <c r="AI2908" s="259"/>
      <c r="AO2908" s="74"/>
    </row>
    <row r="2909" s="72" customFormat="1" customHeight="1" spans="6:41">
      <c r="F2909" s="74"/>
      <c r="G2909" s="267" t="str">
        <f t="shared" si="51"/>
        <v/>
      </c>
      <c r="H2909" s="74"/>
      <c r="I2909" s="74"/>
      <c r="J2909" s="74"/>
      <c r="K2909" s="74"/>
      <c r="L2909" s="74"/>
      <c r="P2909" s="122"/>
      <c r="Q2909" s="74"/>
      <c r="R2909" s="74"/>
      <c r="S2909" s="74"/>
      <c r="T2909" s="74"/>
      <c r="AI2909" s="259"/>
      <c r="AO2909" s="74"/>
    </row>
    <row r="2910" s="72" customFormat="1" customHeight="1" spans="6:41">
      <c r="F2910" s="74"/>
      <c r="G2910" s="267" t="str">
        <f t="shared" si="51"/>
        <v/>
      </c>
      <c r="H2910" s="74"/>
      <c r="I2910" s="74"/>
      <c r="J2910" s="74"/>
      <c r="K2910" s="74"/>
      <c r="L2910" s="74"/>
      <c r="P2910" s="122"/>
      <c r="Q2910" s="74"/>
      <c r="R2910" s="74"/>
      <c r="S2910" s="74"/>
      <c r="T2910" s="74"/>
      <c r="AI2910" s="259"/>
      <c r="AO2910" s="74"/>
    </row>
    <row r="2911" s="72" customFormat="1" customHeight="1" spans="6:41">
      <c r="F2911" s="74"/>
      <c r="G2911" s="267" t="str">
        <f t="shared" si="51"/>
        <v/>
      </c>
      <c r="H2911" s="74"/>
      <c r="I2911" s="74"/>
      <c r="J2911" s="74"/>
      <c r="K2911" s="74"/>
      <c r="L2911" s="74"/>
      <c r="P2911" s="122"/>
      <c r="Q2911" s="74"/>
      <c r="R2911" s="74"/>
      <c r="S2911" s="74"/>
      <c r="T2911" s="74"/>
      <c r="AI2911" s="259"/>
      <c r="AO2911" s="74"/>
    </row>
    <row r="2912" s="72" customFormat="1" customHeight="1" spans="6:41">
      <c r="F2912" s="74"/>
      <c r="G2912" s="267" t="str">
        <f t="shared" si="51"/>
        <v/>
      </c>
      <c r="H2912" s="74"/>
      <c r="I2912" s="74"/>
      <c r="J2912" s="74"/>
      <c r="K2912" s="74"/>
      <c r="L2912" s="74"/>
      <c r="P2912" s="122"/>
      <c r="Q2912" s="74"/>
      <c r="R2912" s="74"/>
      <c r="S2912" s="74"/>
      <c r="T2912" s="74"/>
      <c r="AI2912" s="259"/>
      <c r="AO2912" s="74"/>
    </row>
    <row r="2913" s="72" customFormat="1" customHeight="1" spans="6:41">
      <c r="F2913" s="74"/>
      <c r="G2913" s="267" t="str">
        <f t="shared" si="51"/>
        <v/>
      </c>
      <c r="H2913" s="74"/>
      <c r="I2913" s="74"/>
      <c r="J2913" s="74"/>
      <c r="K2913" s="74"/>
      <c r="L2913" s="74"/>
      <c r="P2913" s="122"/>
      <c r="Q2913" s="74"/>
      <c r="R2913" s="74"/>
      <c r="S2913" s="74"/>
      <c r="T2913" s="74"/>
      <c r="AI2913" s="259"/>
      <c r="AO2913" s="74"/>
    </row>
    <row r="2914" s="72" customFormat="1" customHeight="1" spans="6:41">
      <c r="F2914" s="74"/>
      <c r="G2914" s="267" t="str">
        <f t="shared" si="51"/>
        <v/>
      </c>
      <c r="H2914" s="74"/>
      <c r="I2914" s="74"/>
      <c r="J2914" s="74"/>
      <c r="K2914" s="74"/>
      <c r="L2914" s="74"/>
      <c r="P2914" s="122"/>
      <c r="Q2914" s="74"/>
      <c r="R2914" s="74"/>
      <c r="S2914" s="74"/>
      <c r="T2914" s="74"/>
      <c r="AI2914" s="259"/>
      <c r="AO2914" s="74"/>
    </row>
    <row r="2915" s="72" customFormat="1" customHeight="1" spans="6:41">
      <c r="F2915" s="74"/>
      <c r="G2915" s="267" t="str">
        <f t="shared" si="51"/>
        <v/>
      </c>
      <c r="H2915" s="74"/>
      <c r="I2915" s="74"/>
      <c r="J2915" s="74"/>
      <c r="K2915" s="74"/>
      <c r="L2915" s="74"/>
      <c r="P2915" s="122"/>
      <c r="Q2915" s="74"/>
      <c r="R2915" s="74"/>
      <c r="S2915" s="74"/>
      <c r="T2915" s="74"/>
      <c r="AI2915" s="259"/>
      <c r="AO2915" s="74"/>
    </row>
    <row r="2916" s="72" customFormat="1" customHeight="1" spans="6:41">
      <c r="F2916" s="74"/>
      <c r="G2916" s="267" t="str">
        <f t="shared" si="51"/>
        <v/>
      </c>
      <c r="H2916" s="74"/>
      <c r="I2916" s="74"/>
      <c r="J2916" s="74"/>
      <c r="K2916" s="74"/>
      <c r="L2916" s="74"/>
      <c r="P2916" s="122"/>
      <c r="Q2916" s="74"/>
      <c r="R2916" s="74"/>
      <c r="S2916" s="74"/>
      <c r="T2916" s="74"/>
      <c r="AI2916" s="259"/>
      <c r="AO2916" s="74"/>
    </row>
    <row r="2917" s="72" customFormat="1" customHeight="1" spans="6:41">
      <c r="F2917" s="74"/>
      <c r="G2917" s="267" t="str">
        <f t="shared" si="51"/>
        <v/>
      </c>
      <c r="H2917" s="74"/>
      <c r="I2917" s="74"/>
      <c r="J2917" s="74"/>
      <c r="K2917" s="74"/>
      <c r="L2917" s="74"/>
      <c r="P2917" s="122"/>
      <c r="Q2917" s="74"/>
      <c r="R2917" s="74"/>
      <c r="S2917" s="74"/>
      <c r="T2917" s="74"/>
      <c r="AI2917" s="259"/>
      <c r="AO2917" s="74"/>
    </row>
    <row r="2918" s="72" customFormat="1" customHeight="1" spans="6:41">
      <c r="F2918" s="74"/>
      <c r="G2918" s="267" t="str">
        <f t="shared" si="51"/>
        <v/>
      </c>
      <c r="H2918" s="74"/>
      <c r="I2918" s="74"/>
      <c r="J2918" s="74"/>
      <c r="K2918" s="74"/>
      <c r="L2918" s="74"/>
      <c r="P2918" s="122"/>
      <c r="Q2918" s="74"/>
      <c r="R2918" s="74"/>
      <c r="S2918" s="74"/>
      <c r="T2918" s="74"/>
      <c r="AI2918" s="259"/>
      <c r="AO2918" s="74"/>
    </row>
    <row r="2919" s="72" customFormat="1" customHeight="1" spans="6:41">
      <c r="F2919" s="74"/>
      <c r="G2919" s="267" t="str">
        <f t="shared" si="51"/>
        <v/>
      </c>
      <c r="H2919" s="74"/>
      <c r="I2919" s="74"/>
      <c r="J2919" s="74"/>
      <c r="K2919" s="74"/>
      <c r="L2919" s="74"/>
      <c r="P2919" s="122"/>
      <c r="Q2919" s="74"/>
      <c r="R2919" s="74"/>
      <c r="S2919" s="74"/>
      <c r="T2919" s="74"/>
      <c r="AI2919" s="259"/>
      <c r="AO2919" s="74"/>
    </row>
    <row r="2920" s="72" customFormat="1" customHeight="1" spans="6:41">
      <c r="F2920" s="74"/>
      <c r="G2920" s="267" t="str">
        <f t="shared" si="51"/>
        <v/>
      </c>
      <c r="H2920" s="74"/>
      <c r="I2920" s="74"/>
      <c r="J2920" s="74"/>
      <c r="K2920" s="74"/>
      <c r="L2920" s="74"/>
      <c r="P2920" s="122"/>
      <c r="Q2920" s="74"/>
      <c r="R2920" s="74"/>
      <c r="S2920" s="74"/>
      <c r="T2920" s="74"/>
      <c r="AI2920" s="259"/>
      <c r="AO2920" s="74"/>
    </row>
    <row r="2921" s="72" customFormat="1" customHeight="1" spans="6:41">
      <c r="F2921" s="74"/>
      <c r="G2921" s="267" t="str">
        <f t="shared" si="51"/>
        <v/>
      </c>
      <c r="H2921" s="74"/>
      <c r="I2921" s="74"/>
      <c r="J2921" s="74"/>
      <c r="K2921" s="74"/>
      <c r="L2921" s="74"/>
      <c r="P2921" s="122"/>
      <c r="Q2921" s="74"/>
      <c r="R2921" s="74"/>
      <c r="S2921" s="74"/>
      <c r="T2921" s="74"/>
      <c r="AI2921" s="259"/>
      <c r="AO2921" s="74"/>
    </row>
    <row r="2922" s="72" customFormat="1" customHeight="1" spans="6:41">
      <c r="F2922" s="74"/>
      <c r="G2922" s="267" t="str">
        <f t="shared" si="51"/>
        <v/>
      </c>
      <c r="H2922" s="74"/>
      <c r="I2922" s="74"/>
      <c r="J2922" s="74"/>
      <c r="K2922" s="74"/>
      <c r="L2922" s="74"/>
      <c r="P2922" s="122"/>
      <c r="Q2922" s="74"/>
      <c r="R2922" s="74"/>
      <c r="S2922" s="74"/>
      <c r="T2922" s="74"/>
      <c r="AI2922" s="259"/>
      <c r="AO2922" s="74"/>
    </row>
    <row r="2923" s="72" customFormat="1" customHeight="1" spans="6:41">
      <c r="F2923" s="74"/>
      <c r="G2923" s="267" t="str">
        <f t="shared" si="51"/>
        <v/>
      </c>
      <c r="H2923" s="74"/>
      <c r="I2923" s="74"/>
      <c r="J2923" s="74"/>
      <c r="K2923" s="74"/>
      <c r="L2923" s="74"/>
      <c r="P2923" s="122"/>
      <c r="Q2923" s="74"/>
      <c r="R2923" s="74"/>
      <c r="S2923" s="74"/>
      <c r="T2923" s="74"/>
      <c r="AI2923" s="259"/>
      <c r="AO2923" s="74"/>
    </row>
    <row r="2924" s="72" customFormat="1" customHeight="1" spans="6:41">
      <c r="F2924" s="74"/>
      <c r="G2924" s="267" t="str">
        <f t="shared" si="51"/>
        <v/>
      </c>
      <c r="H2924" s="74"/>
      <c r="I2924" s="74"/>
      <c r="J2924" s="74"/>
      <c r="K2924" s="74"/>
      <c r="L2924" s="74"/>
      <c r="P2924" s="122"/>
      <c r="Q2924" s="74"/>
      <c r="R2924" s="74"/>
      <c r="S2924" s="74"/>
      <c r="T2924" s="74"/>
      <c r="AI2924" s="259"/>
      <c r="AO2924" s="74"/>
    </row>
    <row r="2925" s="72" customFormat="1" customHeight="1" spans="6:41">
      <c r="F2925" s="74"/>
      <c r="G2925" s="267" t="str">
        <f t="shared" si="51"/>
        <v/>
      </c>
      <c r="H2925" s="74"/>
      <c r="I2925" s="74"/>
      <c r="J2925" s="74"/>
      <c r="K2925" s="74"/>
      <c r="L2925" s="74"/>
      <c r="P2925" s="122"/>
      <c r="Q2925" s="74"/>
      <c r="R2925" s="74"/>
      <c r="S2925" s="74"/>
      <c r="T2925" s="74"/>
      <c r="AI2925" s="259"/>
      <c r="AO2925" s="74"/>
    </row>
    <row r="2926" s="72" customFormat="1" customHeight="1" spans="6:41">
      <c r="F2926" s="74"/>
      <c r="G2926" s="267" t="str">
        <f t="shared" si="51"/>
        <v/>
      </c>
      <c r="H2926" s="74"/>
      <c r="I2926" s="74"/>
      <c r="J2926" s="74"/>
      <c r="K2926" s="74"/>
      <c r="L2926" s="74"/>
      <c r="P2926" s="122"/>
      <c r="Q2926" s="74"/>
      <c r="R2926" s="74"/>
      <c r="S2926" s="74"/>
      <c r="T2926" s="74"/>
      <c r="AI2926" s="259"/>
      <c r="AO2926" s="74"/>
    </row>
    <row r="2927" s="72" customFormat="1" customHeight="1" spans="6:41">
      <c r="F2927" s="74"/>
      <c r="G2927" s="267" t="str">
        <f t="shared" si="51"/>
        <v/>
      </c>
      <c r="H2927" s="74"/>
      <c r="I2927" s="74"/>
      <c r="J2927" s="74"/>
      <c r="K2927" s="74"/>
      <c r="L2927" s="74"/>
      <c r="P2927" s="122"/>
      <c r="Q2927" s="74"/>
      <c r="R2927" s="74"/>
      <c r="S2927" s="74"/>
      <c r="T2927" s="74"/>
      <c r="AI2927" s="259"/>
      <c r="AO2927" s="74"/>
    </row>
    <row r="2928" s="72" customFormat="1" customHeight="1" spans="6:41">
      <c r="F2928" s="74"/>
      <c r="G2928" s="267" t="str">
        <f t="shared" si="51"/>
        <v/>
      </c>
      <c r="H2928" s="74"/>
      <c r="I2928" s="74"/>
      <c r="J2928" s="74"/>
      <c r="K2928" s="74"/>
      <c r="L2928" s="74"/>
      <c r="P2928" s="122"/>
      <c r="Q2928" s="74"/>
      <c r="R2928" s="74"/>
      <c r="S2928" s="74"/>
      <c r="T2928" s="74"/>
      <c r="AI2928" s="259"/>
      <c r="AO2928" s="74"/>
    </row>
    <row r="2929" s="72" customFormat="1" customHeight="1" spans="6:41">
      <c r="F2929" s="74"/>
      <c r="G2929" s="267" t="str">
        <f t="shared" si="51"/>
        <v/>
      </c>
      <c r="H2929" s="74"/>
      <c r="I2929" s="74"/>
      <c r="J2929" s="74"/>
      <c r="K2929" s="74"/>
      <c r="L2929" s="74"/>
      <c r="P2929" s="122"/>
      <c r="Q2929" s="74"/>
      <c r="R2929" s="74"/>
      <c r="S2929" s="74"/>
      <c r="T2929" s="74"/>
      <c r="AI2929" s="259"/>
      <c r="AO2929" s="74"/>
    </row>
    <row r="2930" s="72" customFormat="1" customHeight="1" spans="6:41">
      <c r="F2930" s="74"/>
      <c r="G2930" s="267" t="str">
        <f t="shared" si="51"/>
        <v/>
      </c>
      <c r="H2930" s="74"/>
      <c r="I2930" s="74"/>
      <c r="J2930" s="74"/>
      <c r="K2930" s="74"/>
      <c r="L2930" s="74"/>
      <c r="P2930" s="122"/>
      <c r="Q2930" s="74"/>
      <c r="R2930" s="74"/>
      <c r="S2930" s="74"/>
      <c r="T2930" s="74"/>
      <c r="AI2930" s="259"/>
      <c r="AO2930" s="74"/>
    </row>
    <row r="2931" s="72" customFormat="1" customHeight="1" spans="6:41">
      <c r="F2931" s="74"/>
      <c r="G2931" s="267" t="str">
        <f t="shared" si="51"/>
        <v/>
      </c>
      <c r="H2931" s="74"/>
      <c r="I2931" s="74"/>
      <c r="J2931" s="74"/>
      <c r="K2931" s="74"/>
      <c r="L2931" s="74"/>
      <c r="P2931" s="122"/>
      <c r="Q2931" s="74"/>
      <c r="R2931" s="74"/>
      <c r="S2931" s="74"/>
      <c r="T2931" s="74"/>
      <c r="AI2931" s="259"/>
      <c r="AO2931" s="74"/>
    </row>
    <row r="2932" s="72" customFormat="1" customHeight="1" spans="6:41">
      <c r="F2932" s="74"/>
      <c r="G2932" s="267" t="str">
        <f t="shared" si="51"/>
        <v/>
      </c>
      <c r="H2932" s="74"/>
      <c r="I2932" s="74"/>
      <c r="J2932" s="74"/>
      <c r="K2932" s="74"/>
      <c r="L2932" s="74"/>
      <c r="P2932" s="122"/>
      <c r="Q2932" s="74"/>
      <c r="R2932" s="74"/>
      <c r="S2932" s="74"/>
      <c r="T2932" s="74"/>
      <c r="AI2932" s="259"/>
      <c r="AO2932" s="74"/>
    </row>
    <row r="2933" s="72" customFormat="1" customHeight="1" spans="6:41">
      <c r="F2933" s="74"/>
      <c r="G2933" s="267" t="str">
        <f t="shared" si="51"/>
        <v/>
      </c>
      <c r="H2933" s="74"/>
      <c r="I2933" s="74"/>
      <c r="J2933" s="74"/>
      <c r="K2933" s="74"/>
      <c r="L2933" s="74"/>
      <c r="P2933" s="122"/>
      <c r="Q2933" s="74"/>
      <c r="R2933" s="74"/>
      <c r="S2933" s="74"/>
      <c r="T2933" s="74"/>
      <c r="AI2933" s="259"/>
      <c r="AO2933" s="74"/>
    </row>
    <row r="2934" s="72" customFormat="1" customHeight="1" spans="6:41">
      <c r="F2934" s="74"/>
      <c r="G2934" s="267" t="str">
        <f t="shared" si="51"/>
        <v/>
      </c>
      <c r="H2934" s="74"/>
      <c r="I2934" s="74"/>
      <c r="J2934" s="74"/>
      <c r="K2934" s="74"/>
      <c r="L2934" s="74"/>
      <c r="P2934" s="122"/>
      <c r="Q2934" s="74"/>
      <c r="R2934" s="74"/>
      <c r="S2934" s="74"/>
      <c r="T2934" s="74"/>
      <c r="AI2934" s="259"/>
      <c r="AO2934" s="74"/>
    </row>
    <row r="2935" s="72" customFormat="1" customHeight="1" spans="6:41">
      <c r="F2935" s="74"/>
      <c r="G2935" s="267" t="str">
        <f t="shared" si="51"/>
        <v/>
      </c>
      <c r="H2935" s="74"/>
      <c r="I2935" s="74"/>
      <c r="J2935" s="74"/>
      <c r="K2935" s="74"/>
      <c r="L2935" s="74"/>
      <c r="P2935" s="122"/>
      <c r="Q2935" s="74"/>
      <c r="R2935" s="74"/>
      <c r="S2935" s="74"/>
      <c r="T2935" s="74"/>
      <c r="AI2935" s="259"/>
      <c r="AO2935" s="74"/>
    </row>
    <row r="2936" s="72" customFormat="1" customHeight="1" spans="6:41">
      <c r="F2936" s="74"/>
      <c r="G2936" s="267" t="str">
        <f t="shared" si="51"/>
        <v/>
      </c>
      <c r="H2936" s="74"/>
      <c r="I2936" s="74"/>
      <c r="J2936" s="74"/>
      <c r="K2936" s="74"/>
      <c r="L2936" s="74"/>
      <c r="P2936" s="122"/>
      <c r="Q2936" s="74"/>
      <c r="R2936" s="74"/>
      <c r="S2936" s="74"/>
      <c r="T2936" s="74"/>
      <c r="AI2936" s="259"/>
      <c r="AO2936" s="74"/>
    </row>
    <row r="2937" s="72" customFormat="1" customHeight="1" spans="6:41">
      <c r="F2937" s="74"/>
      <c r="G2937" s="267" t="str">
        <f t="shared" si="51"/>
        <v/>
      </c>
      <c r="H2937" s="74"/>
      <c r="I2937" s="74"/>
      <c r="J2937" s="74"/>
      <c r="K2937" s="74"/>
      <c r="L2937" s="74"/>
      <c r="P2937" s="122"/>
      <c r="Q2937" s="74"/>
      <c r="R2937" s="74"/>
      <c r="S2937" s="74"/>
      <c r="T2937" s="74"/>
      <c r="AI2937" s="259"/>
      <c r="AO2937" s="74"/>
    </row>
    <row r="2938" s="72" customFormat="1" customHeight="1" spans="6:41">
      <c r="F2938" s="74"/>
      <c r="G2938" s="267" t="str">
        <f t="shared" si="51"/>
        <v/>
      </c>
      <c r="H2938" s="74"/>
      <c r="I2938" s="74"/>
      <c r="J2938" s="74"/>
      <c r="K2938" s="74"/>
      <c r="L2938" s="74"/>
      <c r="P2938" s="122"/>
      <c r="Q2938" s="74"/>
      <c r="R2938" s="74"/>
      <c r="S2938" s="74"/>
      <c r="T2938" s="74"/>
      <c r="AI2938" s="259"/>
      <c r="AO2938" s="74"/>
    </row>
    <row r="2939" s="72" customFormat="1" customHeight="1" spans="6:41">
      <c r="F2939" s="74"/>
      <c r="G2939" s="267" t="str">
        <f t="shared" si="51"/>
        <v/>
      </c>
      <c r="H2939" s="74"/>
      <c r="I2939" s="74"/>
      <c r="J2939" s="74"/>
      <c r="K2939" s="74"/>
      <c r="L2939" s="74"/>
      <c r="P2939" s="122"/>
      <c r="Q2939" s="74"/>
      <c r="R2939" s="74"/>
      <c r="S2939" s="74"/>
      <c r="T2939" s="74"/>
      <c r="AI2939" s="259"/>
      <c r="AO2939" s="74"/>
    </row>
    <row r="2940" s="72" customFormat="1" customHeight="1" spans="6:41">
      <c r="F2940" s="74"/>
      <c r="G2940" s="267" t="str">
        <f t="shared" si="51"/>
        <v/>
      </c>
      <c r="H2940" s="74"/>
      <c r="I2940" s="74"/>
      <c r="J2940" s="74"/>
      <c r="K2940" s="74"/>
      <c r="L2940" s="74"/>
      <c r="P2940" s="122"/>
      <c r="Q2940" s="74"/>
      <c r="R2940" s="74"/>
      <c r="S2940" s="74"/>
      <c r="T2940" s="74"/>
      <c r="AI2940" s="259"/>
      <c r="AO2940" s="74"/>
    </row>
    <row r="2941" s="72" customFormat="1" customHeight="1" spans="6:41">
      <c r="F2941" s="74"/>
      <c r="G2941" s="267" t="str">
        <f t="shared" si="51"/>
        <v/>
      </c>
      <c r="H2941" s="74"/>
      <c r="I2941" s="74"/>
      <c r="J2941" s="74"/>
      <c r="K2941" s="74"/>
      <c r="L2941" s="74"/>
      <c r="P2941" s="122"/>
      <c r="Q2941" s="74"/>
      <c r="R2941" s="74"/>
      <c r="S2941" s="74"/>
      <c r="T2941" s="74"/>
      <c r="AI2941" s="259"/>
      <c r="AO2941" s="74"/>
    </row>
    <row r="2942" s="72" customFormat="1" customHeight="1" spans="6:41">
      <c r="F2942" s="74"/>
      <c r="G2942" s="267" t="str">
        <f t="shared" si="51"/>
        <v/>
      </c>
      <c r="H2942" s="74"/>
      <c r="I2942" s="74"/>
      <c r="J2942" s="74"/>
      <c r="K2942" s="74"/>
      <c r="L2942" s="74"/>
      <c r="P2942" s="122"/>
      <c r="Q2942" s="74"/>
      <c r="R2942" s="74"/>
      <c r="S2942" s="74"/>
      <c r="T2942" s="74"/>
      <c r="AI2942" s="259"/>
      <c r="AO2942" s="74"/>
    </row>
    <row r="2943" s="72" customFormat="1" customHeight="1" spans="6:41">
      <c r="F2943" s="74"/>
      <c r="G2943" s="267" t="str">
        <f t="shared" si="51"/>
        <v/>
      </c>
      <c r="H2943" s="74"/>
      <c r="I2943" s="74"/>
      <c r="J2943" s="74"/>
      <c r="K2943" s="74"/>
      <c r="L2943" s="74"/>
      <c r="P2943" s="122"/>
      <c r="Q2943" s="74"/>
      <c r="R2943" s="74"/>
      <c r="S2943" s="74"/>
      <c r="T2943" s="74"/>
      <c r="AI2943" s="259"/>
      <c r="AO2943" s="74"/>
    </row>
    <row r="2944" s="72" customFormat="1" customHeight="1" spans="6:41">
      <c r="F2944" s="74"/>
      <c r="G2944" s="267" t="str">
        <f t="shared" si="51"/>
        <v/>
      </c>
      <c r="H2944" s="74"/>
      <c r="I2944" s="74"/>
      <c r="J2944" s="74"/>
      <c r="K2944" s="74"/>
      <c r="L2944" s="74"/>
      <c r="P2944" s="122"/>
      <c r="Q2944" s="74"/>
      <c r="R2944" s="74"/>
      <c r="S2944" s="74"/>
      <c r="T2944" s="74"/>
      <c r="AI2944" s="259"/>
      <c r="AO2944" s="74"/>
    </row>
    <row r="2945" s="72" customFormat="1" customHeight="1" spans="6:41">
      <c r="F2945" s="74"/>
      <c r="G2945" s="267" t="str">
        <f t="shared" si="51"/>
        <v/>
      </c>
      <c r="H2945" s="74"/>
      <c r="I2945" s="74"/>
      <c r="J2945" s="74"/>
      <c r="K2945" s="74"/>
      <c r="L2945" s="74"/>
      <c r="P2945" s="122"/>
      <c r="Q2945" s="74"/>
      <c r="R2945" s="74"/>
      <c r="S2945" s="74"/>
      <c r="T2945" s="74"/>
      <c r="AI2945" s="259"/>
      <c r="AO2945" s="74"/>
    </row>
    <row r="2946" s="72" customFormat="1" customHeight="1" spans="6:41">
      <c r="F2946" s="74"/>
      <c r="G2946" s="267" t="str">
        <f t="shared" ref="G2946:G3009" si="52">IF(H2946="","",IF(H2946=I2946,H2946,_xlfn.CONCAT(H2946,"-",I2946)))</f>
        <v/>
      </c>
      <c r="H2946" s="74"/>
      <c r="I2946" s="74"/>
      <c r="J2946" s="74"/>
      <c r="K2946" s="74"/>
      <c r="L2946" s="74"/>
      <c r="P2946" s="122"/>
      <c r="Q2946" s="74"/>
      <c r="R2946" s="74"/>
      <c r="S2946" s="74"/>
      <c r="T2946" s="74"/>
      <c r="AI2946" s="259"/>
      <c r="AO2946" s="74"/>
    </row>
    <row r="2947" s="72" customFormat="1" customHeight="1" spans="6:41">
      <c r="F2947" s="74"/>
      <c r="G2947" s="267" t="str">
        <f t="shared" si="52"/>
        <v/>
      </c>
      <c r="H2947" s="74"/>
      <c r="I2947" s="74"/>
      <c r="J2947" s="74"/>
      <c r="K2947" s="74"/>
      <c r="L2947" s="74"/>
      <c r="P2947" s="122"/>
      <c r="Q2947" s="74"/>
      <c r="R2947" s="74"/>
      <c r="S2947" s="74"/>
      <c r="T2947" s="74"/>
      <c r="AI2947" s="259"/>
      <c r="AO2947" s="74"/>
    </row>
    <row r="2948" s="72" customFormat="1" customHeight="1" spans="6:41">
      <c r="F2948" s="74"/>
      <c r="G2948" s="267" t="str">
        <f t="shared" si="52"/>
        <v/>
      </c>
      <c r="H2948" s="74"/>
      <c r="I2948" s="74"/>
      <c r="J2948" s="74"/>
      <c r="K2948" s="74"/>
      <c r="L2948" s="74"/>
      <c r="P2948" s="122"/>
      <c r="Q2948" s="74"/>
      <c r="R2948" s="74"/>
      <c r="S2948" s="74"/>
      <c r="T2948" s="74"/>
      <c r="AI2948" s="259"/>
      <c r="AO2948" s="74"/>
    </row>
    <row r="2949" s="72" customFormat="1" customHeight="1" spans="6:41">
      <c r="F2949" s="74"/>
      <c r="G2949" s="267" t="str">
        <f t="shared" si="52"/>
        <v/>
      </c>
      <c r="H2949" s="74"/>
      <c r="I2949" s="74"/>
      <c r="J2949" s="74"/>
      <c r="K2949" s="74"/>
      <c r="L2949" s="74"/>
      <c r="P2949" s="122"/>
      <c r="Q2949" s="74"/>
      <c r="R2949" s="74"/>
      <c r="S2949" s="74"/>
      <c r="T2949" s="74"/>
      <c r="AI2949" s="259"/>
      <c r="AO2949" s="74"/>
    </row>
    <row r="2950" s="72" customFormat="1" customHeight="1" spans="6:41">
      <c r="F2950" s="74"/>
      <c r="G2950" s="267" t="str">
        <f t="shared" si="52"/>
        <v/>
      </c>
      <c r="H2950" s="74"/>
      <c r="I2950" s="74"/>
      <c r="J2950" s="74"/>
      <c r="K2950" s="74"/>
      <c r="L2950" s="74"/>
      <c r="P2950" s="122"/>
      <c r="Q2950" s="74"/>
      <c r="R2950" s="74"/>
      <c r="S2950" s="74"/>
      <c r="T2950" s="74"/>
      <c r="AI2950" s="259"/>
      <c r="AO2950" s="74"/>
    </row>
    <row r="2951" s="72" customFormat="1" customHeight="1" spans="6:41">
      <c r="F2951" s="74"/>
      <c r="G2951" s="267" t="str">
        <f t="shared" si="52"/>
        <v/>
      </c>
      <c r="H2951" s="74"/>
      <c r="I2951" s="74"/>
      <c r="J2951" s="74"/>
      <c r="K2951" s="74"/>
      <c r="L2951" s="74"/>
      <c r="P2951" s="122"/>
      <c r="Q2951" s="74"/>
      <c r="R2951" s="74"/>
      <c r="S2951" s="74"/>
      <c r="T2951" s="74"/>
      <c r="AI2951" s="259"/>
      <c r="AO2951" s="74"/>
    </row>
    <row r="2952" s="72" customFormat="1" customHeight="1" spans="6:41">
      <c r="F2952" s="74"/>
      <c r="G2952" s="267" t="str">
        <f t="shared" si="52"/>
        <v/>
      </c>
      <c r="H2952" s="74"/>
      <c r="I2952" s="74"/>
      <c r="J2952" s="74"/>
      <c r="K2952" s="74"/>
      <c r="L2952" s="74"/>
      <c r="P2952" s="122"/>
      <c r="Q2952" s="74"/>
      <c r="R2952" s="74"/>
      <c r="S2952" s="74"/>
      <c r="T2952" s="74"/>
      <c r="AI2952" s="259"/>
      <c r="AO2952" s="74"/>
    </row>
    <row r="2953" s="72" customFormat="1" customHeight="1" spans="6:41">
      <c r="F2953" s="74"/>
      <c r="G2953" s="267" t="str">
        <f t="shared" si="52"/>
        <v/>
      </c>
      <c r="H2953" s="74"/>
      <c r="I2953" s="74"/>
      <c r="J2953" s="74"/>
      <c r="K2953" s="74"/>
      <c r="L2953" s="74"/>
      <c r="P2953" s="122"/>
      <c r="Q2953" s="74"/>
      <c r="R2953" s="74"/>
      <c r="S2953" s="74"/>
      <c r="T2953" s="74"/>
      <c r="AI2953" s="259"/>
      <c r="AO2953" s="74"/>
    </row>
    <row r="2954" s="72" customFormat="1" customHeight="1" spans="6:41">
      <c r="F2954" s="74"/>
      <c r="G2954" s="267" t="str">
        <f t="shared" si="52"/>
        <v/>
      </c>
      <c r="H2954" s="74"/>
      <c r="I2954" s="74"/>
      <c r="J2954" s="74"/>
      <c r="K2954" s="74"/>
      <c r="L2954" s="74"/>
      <c r="P2954" s="122"/>
      <c r="Q2954" s="74"/>
      <c r="R2954" s="74"/>
      <c r="S2954" s="74"/>
      <c r="T2954" s="74"/>
      <c r="AI2954" s="259"/>
      <c r="AO2954" s="74"/>
    </row>
    <row r="2955" s="72" customFormat="1" customHeight="1" spans="6:41">
      <c r="F2955" s="74"/>
      <c r="G2955" s="267" t="str">
        <f t="shared" si="52"/>
        <v/>
      </c>
      <c r="H2955" s="74"/>
      <c r="I2955" s="74"/>
      <c r="J2955" s="74"/>
      <c r="K2955" s="74"/>
      <c r="L2955" s="74"/>
      <c r="P2955" s="122"/>
      <c r="Q2955" s="74"/>
      <c r="R2955" s="74"/>
      <c r="S2955" s="74"/>
      <c r="T2955" s="74"/>
      <c r="AI2955" s="259"/>
      <c r="AO2955" s="74"/>
    </row>
    <row r="2956" s="72" customFormat="1" customHeight="1" spans="6:41">
      <c r="F2956" s="74"/>
      <c r="G2956" s="267" t="str">
        <f t="shared" si="52"/>
        <v/>
      </c>
      <c r="H2956" s="74"/>
      <c r="I2956" s="74"/>
      <c r="J2956" s="74"/>
      <c r="K2956" s="74"/>
      <c r="L2956" s="74"/>
      <c r="P2956" s="122"/>
      <c r="Q2956" s="74"/>
      <c r="R2956" s="74"/>
      <c r="S2956" s="74"/>
      <c r="T2956" s="74"/>
      <c r="AI2956" s="259"/>
      <c r="AO2956" s="74"/>
    </row>
    <row r="2957" s="72" customFormat="1" customHeight="1" spans="6:41">
      <c r="F2957" s="74"/>
      <c r="G2957" s="267" t="str">
        <f t="shared" si="52"/>
        <v/>
      </c>
      <c r="H2957" s="74"/>
      <c r="I2957" s="74"/>
      <c r="J2957" s="74"/>
      <c r="K2957" s="74"/>
      <c r="L2957" s="74"/>
      <c r="P2957" s="122"/>
      <c r="Q2957" s="74"/>
      <c r="R2957" s="74"/>
      <c r="S2957" s="74"/>
      <c r="T2957" s="74"/>
      <c r="AI2957" s="259"/>
      <c r="AO2957" s="74"/>
    </row>
    <row r="2958" s="72" customFormat="1" customHeight="1" spans="6:41">
      <c r="F2958" s="74"/>
      <c r="G2958" s="267" t="str">
        <f t="shared" si="52"/>
        <v/>
      </c>
      <c r="H2958" s="74"/>
      <c r="I2958" s="74"/>
      <c r="J2958" s="74"/>
      <c r="K2958" s="74"/>
      <c r="L2958" s="74"/>
      <c r="P2958" s="122"/>
      <c r="Q2958" s="74"/>
      <c r="R2958" s="74"/>
      <c r="S2958" s="74"/>
      <c r="T2958" s="74"/>
      <c r="AI2958" s="259"/>
      <c r="AO2958" s="74"/>
    </row>
    <row r="2959" s="72" customFormat="1" customHeight="1" spans="6:41">
      <c r="F2959" s="74"/>
      <c r="G2959" s="267" t="str">
        <f t="shared" si="52"/>
        <v/>
      </c>
      <c r="H2959" s="74"/>
      <c r="I2959" s="74"/>
      <c r="J2959" s="74"/>
      <c r="K2959" s="74"/>
      <c r="L2959" s="74"/>
      <c r="P2959" s="122"/>
      <c r="Q2959" s="74"/>
      <c r="R2959" s="74"/>
      <c r="S2959" s="74"/>
      <c r="T2959" s="74"/>
      <c r="AI2959" s="259"/>
      <c r="AO2959" s="74"/>
    </row>
    <row r="2960" s="72" customFormat="1" customHeight="1" spans="6:41">
      <c r="F2960" s="74"/>
      <c r="G2960" s="267" t="str">
        <f t="shared" si="52"/>
        <v/>
      </c>
      <c r="H2960" s="74"/>
      <c r="I2960" s="74"/>
      <c r="J2960" s="74"/>
      <c r="K2960" s="74"/>
      <c r="L2960" s="74"/>
      <c r="P2960" s="122"/>
      <c r="Q2960" s="74"/>
      <c r="R2960" s="74"/>
      <c r="S2960" s="74"/>
      <c r="T2960" s="74"/>
      <c r="AI2960" s="259"/>
      <c r="AO2960" s="74"/>
    </row>
    <row r="2961" s="72" customFormat="1" customHeight="1" spans="6:41">
      <c r="F2961" s="74"/>
      <c r="G2961" s="267" t="str">
        <f t="shared" si="52"/>
        <v/>
      </c>
      <c r="H2961" s="74"/>
      <c r="I2961" s="74"/>
      <c r="J2961" s="74"/>
      <c r="K2961" s="74"/>
      <c r="L2961" s="74"/>
      <c r="P2961" s="122"/>
      <c r="Q2961" s="74"/>
      <c r="R2961" s="74"/>
      <c r="S2961" s="74"/>
      <c r="T2961" s="74"/>
      <c r="AI2961" s="259"/>
      <c r="AO2961" s="74"/>
    </row>
    <row r="2962" s="72" customFormat="1" customHeight="1" spans="6:41">
      <c r="F2962" s="74"/>
      <c r="G2962" s="267" t="str">
        <f t="shared" si="52"/>
        <v/>
      </c>
      <c r="H2962" s="74"/>
      <c r="I2962" s="74"/>
      <c r="J2962" s="74"/>
      <c r="K2962" s="74"/>
      <c r="L2962" s="74"/>
      <c r="P2962" s="122"/>
      <c r="Q2962" s="74"/>
      <c r="R2962" s="74"/>
      <c r="S2962" s="74"/>
      <c r="T2962" s="74"/>
      <c r="AI2962" s="259"/>
      <c r="AO2962" s="74"/>
    </row>
    <row r="2963" s="72" customFormat="1" customHeight="1" spans="6:41">
      <c r="F2963" s="74"/>
      <c r="G2963" s="267" t="str">
        <f t="shared" si="52"/>
        <v/>
      </c>
      <c r="H2963" s="74"/>
      <c r="I2963" s="74"/>
      <c r="J2963" s="74"/>
      <c r="K2963" s="74"/>
      <c r="L2963" s="74"/>
      <c r="P2963" s="122"/>
      <c r="Q2963" s="74"/>
      <c r="R2963" s="74"/>
      <c r="S2963" s="74"/>
      <c r="T2963" s="74"/>
      <c r="AI2963" s="259"/>
      <c r="AO2963" s="74"/>
    </row>
    <row r="2964" s="72" customFormat="1" customHeight="1" spans="6:41">
      <c r="F2964" s="74"/>
      <c r="G2964" s="267" t="str">
        <f t="shared" si="52"/>
        <v/>
      </c>
      <c r="H2964" s="74"/>
      <c r="I2964" s="74"/>
      <c r="J2964" s="74"/>
      <c r="K2964" s="74"/>
      <c r="L2964" s="74"/>
      <c r="P2964" s="122"/>
      <c r="Q2964" s="74"/>
      <c r="R2964" s="74"/>
      <c r="S2964" s="74"/>
      <c r="T2964" s="74"/>
      <c r="AI2964" s="259"/>
      <c r="AO2964" s="74"/>
    </row>
    <row r="2965" s="72" customFormat="1" customHeight="1" spans="6:41">
      <c r="F2965" s="74"/>
      <c r="G2965" s="267" t="str">
        <f t="shared" si="52"/>
        <v/>
      </c>
      <c r="H2965" s="74"/>
      <c r="I2965" s="74"/>
      <c r="J2965" s="74"/>
      <c r="K2965" s="74"/>
      <c r="L2965" s="74"/>
      <c r="P2965" s="122"/>
      <c r="Q2965" s="74"/>
      <c r="R2965" s="74"/>
      <c r="S2965" s="74"/>
      <c r="T2965" s="74"/>
      <c r="AI2965" s="259"/>
      <c r="AO2965" s="74"/>
    </row>
    <row r="2966" s="72" customFormat="1" customHeight="1" spans="6:41">
      <c r="F2966" s="74"/>
      <c r="G2966" s="267" t="str">
        <f t="shared" si="52"/>
        <v/>
      </c>
      <c r="H2966" s="74"/>
      <c r="I2966" s="74"/>
      <c r="J2966" s="74"/>
      <c r="K2966" s="74"/>
      <c r="L2966" s="74"/>
      <c r="P2966" s="122"/>
      <c r="Q2966" s="74"/>
      <c r="R2966" s="74"/>
      <c r="S2966" s="74"/>
      <c r="T2966" s="74"/>
      <c r="AI2966" s="259"/>
      <c r="AO2966" s="74"/>
    </row>
    <row r="2967" s="72" customFormat="1" customHeight="1" spans="6:41">
      <c r="F2967" s="74"/>
      <c r="G2967" s="267" t="str">
        <f t="shared" si="52"/>
        <v/>
      </c>
      <c r="H2967" s="74"/>
      <c r="I2967" s="74"/>
      <c r="J2967" s="74"/>
      <c r="K2967" s="74"/>
      <c r="L2967" s="74"/>
      <c r="P2967" s="122"/>
      <c r="Q2967" s="74"/>
      <c r="R2967" s="74"/>
      <c r="S2967" s="74"/>
      <c r="T2967" s="74"/>
      <c r="AI2967" s="259"/>
      <c r="AO2967" s="74"/>
    </row>
    <row r="2968" s="72" customFormat="1" customHeight="1" spans="6:41">
      <c r="F2968" s="74"/>
      <c r="G2968" s="267" t="str">
        <f t="shared" si="52"/>
        <v/>
      </c>
      <c r="H2968" s="74"/>
      <c r="I2968" s="74"/>
      <c r="J2968" s="74"/>
      <c r="K2968" s="74"/>
      <c r="L2968" s="74"/>
      <c r="P2968" s="122"/>
      <c r="Q2968" s="74"/>
      <c r="R2968" s="74"/>
      <c r="S2968" s="74"/>
      <c r="T2968" s="74"/>
      <c r="AI2968" s="259"/>
      <c r="AO2968" s="74"/>
    </row>
    <row r="2969" s="72" customFormat="1" customHeight="1" spans="6:41">
      <c r="F2969" s="74"/>
      <c r="G2969" s="267" t="str">
        <f t="shared" si="52"/>
        <v/>
      </c>
      <c r="H2969" s="74"/>
      <c r="I2969" s="74"/>
      <c r="J2969" s="74"/>
      <c r="K2969" s="74"/>
      <c r="L2969" s="74"/>
      <c r="P2969" s="122"/>
      <c r="Q2969" s="74"/>
      <c r="R2969" s="74"/>
      <c r="S2969" s="74"/>
      <c r="T2969" s="74"/>
      <c r="AI2969" s="259"/>
      <c r="AO2969" s="74"/>
    </row>
    <row r="2970" s="72" customFormat="1" customHeight="1" spans="6:41">
      <c r="F2970" s="74"/>
      <c r="G2970" s="267" t="str">
        <f t="shared" si="52"/>
        <v/>
      </c>
      <c r="H2970" s="74"/>
      <c r="I2970" s="74"/>
      <c r="J2970" s="74"/>
      <c r="K2970" s="74"/>
      <c r="L2970" s="74"/>
      <c r="P2970" s="122"/>
      <c r="Q2970" s="74"/>
      <c r="R2970" s="74"/>
      <c r="S2970" s="74"/>
      <c r="T2970" s="74"/>
      <c r="AI2970" s="259"/>
      <c r="AO2970" s="74"/>
    </row>
    <row r="2971" s="72" customFormat="1" customHeight="1" spans="6:41">
      <c r="F2971" s="74"/>
      <c r="G2971" s="267" t="str">
        <f t="shared" si="52"/>
        <v/>
      </c>
      <c r="H2971" s="74"/>
      <c r="I2971" s="74"/>
      <c r="J2971" s="74"/>
      <c r="K2971" s="74"/>
      <c r="L2971" s="74"/>
      <c r="P2971" s="122"/>
      <c r="Q2971" s="74"/>
      <c r="R2971" s="74"/>
      <c r="S2971" s="74"/>
      <c r="T2971" s="74"/>
      <c r="AI2971" s="259"/>
      <c r="AO2971" s="74"/>
    </row>
    <row r="2972" s="72" customFormat="1" customHeight="1" spans="6:41">
      <c r="F2972" s="74"/>
      <c r="G2972" s="267" t="str">
        <f t="shared" si="52"/>
        <v/>
      </c>
      <c r="H2972" s="74"/>
      <c r="I2972" s="74"/>
      <c r="J2972" s="74"/>
      <c r="K2972" s="74"/>
      <c r="L2972" s="74"/>
      <c r="P2972" s="122"/>
      <c r="Q2972" s="74"/>
      <c r="R2972" s="74"/>
      <c r="S2972" s="74"/>
      <c r="T2972" s="74"/>
      <c r="AI2972" s="259"/>
      <c r="AO2972" s="74"/>
    </row>
    <row r="2973" s="72" customFormat="1" customHeight="1" spans="6:41">
      <c r="F2973" s="74"/>
      <c r="G2973" s="267" t="str">
        <f t="shared" si="52"/>
        <v/>
      </c>
      <c r="H2973" s="74"/>
      <c r="I2973" s="74"/>
      <c r="J2973" s="74"/>
      <c r="K2973" s="74"/>
      <c r="L2973" s="74"/>
      <c r="P2973" s="122"/>
      <c r="Q2973" s="74"/>
      <c r="R2973" s="74"/>
      <c r="S2973" s="74"/>
      <c r="T2973" s="74"/>
      <c r="AI2973" s="259"/>
      <c r="AO2973" s="74"/>
    </row>
    <row r="2974" s="72" customFormat="1" customHeight="1" spans="6:41">
      <c r="F2974" s="74"/>
      <c r="G2974" s="267" t="str">
        <f t="shared" si="52"/>
        <v/>
      </c>
      <c r="H2974" s="74"/>
      <c r="I2974" s="74"/>
      <c r="J2974" s="74"/>
      <c r="K2974" s="74"/>
      <c r="L2974" s="74"/>
      <c r="P2974" s="122"/>
      <c r="Q2974" s="74"/>
      <c r="R2974" s="74"/>
      <c r="S2974" s="74"/>
      <c r="T2974" s="74"/>
      <c r="AI2974" s="259"/>
      <c r="AO2974" s="74"/>
    </row>
    <row r="2975" s="72" customFormat="1" customHeight="1" spans="6:41">
      <c r="F2975" s="74"/>
      <c r="G2975" s="267" t="str">
        <f t="shared" si="52"/>
        <v/>
      </c>
      <c r="H2975" s="74"/>
      <c r="I2975" s="74"/>
      <c r="J2975" s="74"/>
      <c r="K2975" s="74"/>
      <c r="L2975" s="74"/>
      <c r="P2975" s="122"/>
      <c r="Q2975" s="74"/>
      <c r="R2975" s="74"/>
      <c r="S2975" s="74"/>
      <c r="T2975" s="74"/>
      <c r="AI2975" s="259"/>
      <c r="AO2975" s="74"/>
    </row>
    <row r="2976" s="72" customFormat="1" customHeight="1" spans="6:41">
      <c r="F2976" s="74"/>
      <c r="G2976" s="267" t="str">
        <f t="shared" si="52"/>
        <v/>
      </c>
      <c r="H2976" s="74"/>
      <c r="I2976" s="74"/>
      <c r="J2976" s="74"/>
      <c r="K2976" s="74"/>
      <c r="L2976" s="74"/>
      <c r="P2976" s="122"/>
      <c r="Q2976" s="74"/>
      <c r="R2976" s="74"/>
      <c r="S2976" s="74"/>
      <c r="T2976" s="74"/>
      <c r="AI2976" s="259"/>
      <c r="AO2976" s="74"/>
    </row>
    <row r="2977" s="72" customFormat="1" customHeight="1" spans="6:41">
      <c r="F2977" s="74"/>
      <c r="G2977" s="267" t="str">
        <f t="shared" si="52"/>
        <v/>
      </c>
      <c r="H2977" s="74"/>
      <c r="I2977" s="74"/>
      <c r="J2977" s="74"/>
      <c r="K2977" s="74"/>
      <c r="L2977" s="74"/>
      <c r="P2977" s="122"/>
      <c r="Q2977" s="74"/>
      <c r="R2977" s="74"/>
      <c r="S2977" s="74"/>
      <c r="T2977" s="74"/>
      <c r="AI2977" s="259"/>
      <c r="AO2977" s="74"/>
    </row>
    <row r="2978" s="72" customFormat="1" customHeight="1" spans="6:41">
      <c r="F2978" s="74"/>
      <c r="G2978" s="267" t="str">
        <f t="shared" si="52"/>
        <v/>
      </c>
      <c r="H2978" s="74"/>
      <c r="I2978" s="74"/>
      <c r="J2978" s="74"/>
      <c r="K2978" s="74"/>
      <c r="L2978" s="74"/>
      <c r="P2978" s="122"/>
      <c r="Q2978" s="74"/>
      <c r="R2978" s="74"/>
      <c r="S2978" s="74"/>
      <c r="T2978" s="74"/>
      <c r="AI2978" s="259"/>
      <c r="AO2978" s="74"/>
    </row>
    <row r="2979" s="72" customFormat="1" customHeight="1" spans="6:41">
      <c r="F2979" s="74"/>
      <c r="G2979" s="267" t="str">
        <f t="shared" si="52"/>
        <v/>
      </c>
      <c r="H2979" s="74"/>
      <c r="I2979" s="74"/>
      <c r="J2979" s="74"/>
      <c r="K2979" s="74"/>
      <c r="L2979" s="74"/>
      <c r="P2979" s="122"/>
      <c r="Q2979" s="74"/>
      <c r="R2979" s="74"/>
      <c r="S2979" s="74"/>
      <c r="T2979" s="74"/>
      <c r="AI2979" s="259"/>
      <c r="AO2979" s="74"/>
    </row>
    <row r="2980" s="72" customFormat="1" customHeight="1" spans="6:41">
      <c r="F2980" s="74"/>
      <c r="G2980" s="267" t="str">
        <f t="shared" si="52"/>
        <v/>
      </c>
      <c r="H2980" s="74"/>
      <c r="I2980" s="74"/>
      <c r="J2980" s="74"/>
      <c r="K2980" s="74"/>
      <c r="L2980" s="74"/>
      <c r="P2980" s="122"/>
      <c r="Q2980" s="74"/>
      <c r="R2980" s="74"/>
      <c r="S2980" s="74"/>
      <c r="T2980" s="74"/>
      <c r="AI2980" s="259"/>
      <c r="AO2980" s="74"/>
    </row>
    <row r="2981" s="72" customFormat="1" customHeight="1" spans="6:41">
      <c r="F2981" s="74"/>
      <c r="G2981" s="267" t="str">
        <f t="shared" si="52"/>
        <v/>
      </c>
      <c r="H2981" s="74"/>
      <c r="I2981" s="74"/>
      <c r="J2981" s="74"/>
      <c r="K2981" s="74"/>
      <c r="L2981" s="74"/>
      <c r="P2981" s="122"/>
      <c r="Q2981" s="74"/>
      <c r="R2981" s="74"/>
      <c r="S2981" s="74"/>
      <c r="T2981" s="74"/>
      <c r="AI2981" s="259"/>
      <c r="AO2981" s="74"/>
    </row>
    <row r="2982" s="72" customFormat="1" customHeight="1" spans="6:41">
      <c r="F2982" s="74"/>
      <c r="G2982" s="267" t="str">
        <f t="shared" si="52"/>
        <v/>
      </c>
      <c r="H2982" s="74"/>
      <c r="I2982" s="74"/>
      <c r="J2982" s="74"/>
      <c r="K2982" s="74"/>
      <c r="L2982" s="74"/>
      <c r="P2982" s="122"/>
      <c r="Q2982" s="74"/>
      <c r="R2982" s="74"/>
      <c r="S2982" s="74"/>
      <c r="T2982" s="74"/>
      <c r="AI2982" s="259"/>
      <c r="AO2982" s="74"/>
    </row>
    <row r="2983" s="72" customFormat="1" customHeight="1" spans="6:41">
      <c r="F2983" s="74"/>
      <c r="G2983" s="267" t="str">
        <f t="shared" si="52"/>
        <v/>
      </c>
      <c r="H2983" s="74"/>
      <c r="I2983" s="74"/>
      <c r="J2983" s="74"/>
      <c r="K2983" s="74"/>
      <c r="L2983" s="74"/>
      <c r="P2983" s="122"/>
      <c r="Q2983" s="74"/>
      <c r="R2983" s="74"/>
      <c r="S2983" s="74"/>
      <c r="T2983" s="74"/>
      <c r="AI2983" s="259"/>
      <c r="AO2983" s="74"/>
    </row>
    <row r="2984" s="72" customFormat="1" customHeight="1" spans="6:41">
      <c r="F2984" s="74"/>
      <c r="G2984" s="267" t="str">
        <f t="shared" si="52"/>
        <v/>
      </c>
      <c r="H2984" s="74"/>
      <c r="I2984" s="74"/>
      <c r="J2984" s="74"/>
      <c r="K2984" s="74"/>
      <c r="L2984" s="74"/>
      <c r="P2984" s="122"/>
      <c r="Q2984" s="74"/>
      <c r="R2984" s="74"/>
      <c r="S2984" s="74"/>
      <c r="T2984" s="74"/>
      <c r="AI2984" s="259"/>
      <c r="AO2984" s="74"/>
    </row>
    <row r="2985" s="72" customFormat="1" customHeight="1" spans="6:41">
      <c r="F2985" s="74"/>
      <c r="G2985" s="267" t="str">
        <f t="shared" si="52"/>
        <v/>
      </c>
      <c r="H2985" s="74"/>
      <c r="I2985" s="74"/>
      <c r="J2985" s="74"/>
      <c r="K2985" s="74"/>
      <c r="L2985" s="74"/>
      <c r="P2985" s="122"/>
      <c r="Q2985" s="74"/>
      <c r="R2985" s="74"/>
      <c r="S2985" s="74"/>
      <c r="T2985" s="74"/>
      <c r="AI2985" s="259"/>
      <c r="AO2985" s="74"/>
    </row>
    <row r="2986" s="72" customFormat="1" customHeight="1" spans="6:41">
      <c r="F2986" s="74"/>
      <c r="G2986" s="267" t="str">
        <f t="shared" si="52"/>
        <v/>
      </c>
      <c r="H2986" s="74"/>
      <c r="I2986" s="74"/>
      <c r="J2986" s="74"/>
      <c r="K2986" s="74"/>
      <c r="L2986" s="74"/>
      <c r="P2986" s="122"/>
      <c r="Q2986" s="74"/>
      <c r="R2986" s="74"/>
      <c r="S2986" s="74"/>
      <c r="T2986" s="74"/>
      <c r="AI2986" s="259"/>
      <c r="AO2986" s="74"/>
    </row>
    <row r="2987" s="72" customFormat="1" customHeight="1" spans="6:41">
      <c r="F2987" s="74"/>
      <c r="G2987" s="267" t="str">
        <f t="shared" si="52"/>
        <v/>
      </c>
      <c r="H2987" s="74"/>
      <c r="I2987" s="74"/>
      <c r="J2987" s="74"/>
      <c r="K2987" s="74"/>
      <c r="L2987" s="74"/>
      <c r="P2987" s="122"/>
      <c r="Q2987" s="74"/>
      <c r="R2987" s="74"/>
      <c r="S2987" s="74"/>
      <c r="T2987" s="74"/>
      <c r="AI2987" s="259"/>
      <c r="AO2987" s="74"/>
    </row>
    <row r="2988" s="72" customFormat="1" customHeight="1" spans="6:41">
      <c r="F2988" s="74"/>
      <c r="G2988" s="267" t="str">
        <f t="shared" si="52"/>
        <v/>
      </c>
      <c r="H2988" s="74"/>
      <c r="I2988" s="74"/>
      <c r="J2988" s="74"/>
      <c r="K2988" s="74"/>
      <c r="L2988" s="74"/>
      <c r="P2988" s="122"/>
      <c r="Q2988" s="74"/>
      <c r="R2988" s="74"/>
      <c r="S2988" s="74"/>
      <c r="T2988" s="74"/>
      <c r="AI2988" s="259"/>
      <c r="AO2988" s="74"/>
    </row>
    <row r="2989" s="72" customFormat="1" customHeight="1" spans="6:41">
      <c r="F2989" s="74"/>
      <c r="G2989" s="267" t="str">
        <f t="shared" si="52"/>
        <v/>
      </c>
      <c r="H2989" s="74"/>
      <c r="I2989" s="74"/>
      <c r="J2989" s="74"/>
      <c r="K2989" s="74"/>
      <c r="L2989" s="74"/>
      <c r="P2989" s="122"/>
      <c r="Q2989" s="74"/>
      <c r="R2989" s="74"/>
      <c r="S2989" s="74"/>
      <c r="T2989" s="74"/>
      <c r="AI2989" s="259"/>
      <c r="AO2989" s="74"/>
    </row>
    <row r="2990" s="72" customFormat="1" customHeight="1" spans="6:41">
      <c r="F2990" s="74"/>
      <c r="G2990" s="267" t="str">
        <f t="shared" si="52"/>
        <v/>
      </c>
      <c r="H2990" s="74"/>
      <c r="I2990" s="74"/>
      <c r="J2990" s="74"/>
      <c r="K2990" s="74"/>
      <c r="L2990" s="74"/>
      <c r="P2990" s="122"/>
      <c r="Q2990" s="74"/>
      <c r="R2990" s="74"/>
      <c r="S2990" s="74"/>
      <c r="T2990" s="74"/>
      <c r="AI2990" s="259"/>
      <c r="AO2990" s="74"/>
    </row>
    <row r="2991" s="72" customFormat="1" customHeight="1" spans="6:41">
      <c r="F2991" s="74"/>
      <c r="G2991" s="267" t="str">
        <f t="shared" si="52"/>
        <v/>
      </c>
      <c r="H2991" s="74"/>
      <c r="I2991" s="74"/>
      <c r="J2991" s="74"/>
      <c r="K2991" s="74"/>
      <c r="L2991" s="74"/>
      <c r="P2991" s="122"/>
      <c r="Q2991" s="74"/>
      <c r="R2991" s="74"/>
      <c r="S2991" s="74"/>
      <c r="T2991" s="74"/>
      <c r="AI2991" s="259"/>
      <c r="AO2991" s="74"/>
    </row>
    <row r="2992" s="72" customFormat="1" customHeight="1" spans="6:41">
      <c r="F2992" s="74"/>
      <c r="G2992" s="267" t="str">
        <f t="shared" si="52"/>
        <v/>
      </c>
      <c r="H2992" s="74"/>
      <c r="I2992" s="74"/>
      <c r="J2992" s="74"/>
      <c r="K2992" s="74"/>
      <c r="L2992" s="74"/>
      <c r="P2992" s="122"/>
      <c r="Q2992" s="74"/>
      <c r="R2992" s="74"/>
      <c r="S2992" s="74"/>
      <c r="T2992" s="74"/>
      <c r="AI2992" s="259"/>
      <c r="AO2992" s="74"/>
    </row>
    <row r="2993" s="72" customFormat="1" customHeight="1" spans="6:41">
      <c r="F2993" s="74"/>
      <c r="G2993" s="267" t="str">
        <f t="shared" si="52"/>
        <v/>
      </c>
      <c r="H2993" s="74"/>
      <c r="I2993" s="74"/>
      <c r="J2993" s="74"/>
      <c r="K2993" s="74"/>
      <c r="L2993" s="74"/>
      <c r="P2993" s="122"/>
      <c r="Q2993" s="74"/>
      <c r="R2993" s="74"/>
      <c r="S2993" s="74"/>
      <c r="T2993" s="74"/>
      <c r="AI2993" s="259"/>
      <c r="AO2993" s="74"/>
    </row>
    <row r="2994" s="72" customFormat="1" customHeight="1" spans="6:41">
      <c r="F2994" s="74"/>
      <c r="G2994" s="267" t="str">
        <f t="shared" si="52"/>
        <v/>
      </c>
      <c r="H2994" s="74"/>
      <c r="I2994" s="74"/>
      <c r="J2994" s="74"/>
      <c r="K2994" s="74"/>
      <c r="L2994" s="74"/>
      <c r="P2994" s="122"/>
      <c r="Q2994" s="74"/>
      <c r="R2994" s="74"/>
      <c r="S2994" s="74"/>
      <c r="T2994" s="74"/>
      <c r="AI2994" s="259"/>
      <c r="AO2994" s="74"/>
    </row>
    <row r="2995" s="72" customFormat="1" customHeight="1" spans="6:41">
      <c r="F2995" s="74"/>
      <c r="G2995" s="267" t="str">
        <f t="shared" si="52"/>
        <v/>
      </c>
      <c r="H2995" s="74"/>
      <c r="I2995" s="74"/>
      <c r="J2995" s="74"/>
      <c r="K2995" s="74"/>
      <c r="L2995" s="74"/>
      <c r="P2995" s="122"/>
      <c r="Q2995" s="74"/>
      <c r="R2995" s="74"/>
      <c r="S2995" s="74"/>
      <c r="T2995" s="74"/>
      <c r="AI2995" s="259"/>
      <c r="AO2995" s="74"/>
    </row>
    <row r="2996" s="72" customFormat="1" customHeight="1" spans="6:41">
      <c r="F2996" s="74"/>
      <c r="G2996" s="267" t="str">
        <f t="shared" si="52"/>
        <v/>
      </c>
      <c r="H2996" s="74"/>
      <c r="I2996" s="74"/>
      <c r="J2996" s="74"/>
      <c r="K2996" s="74"/>
      <c r="L2996" s="74"/>
      <c r="P2996" s="122"/>
      <c r="Q2996" s="74"/>
      <c r="R2996" s="74"/>
      <c r="S2996" s="74"/>
      <c r="T2996" s="74"/>
      <c r="AI2996" s="259"/>
      <c r="AO2996" s="74"/>
    </row>
    <row r="2997" s="72" customFormat="1" customHeight="1" spans="6:41">
      <c r="F2997" s="74"/>
      <c r="G2997" s="267" t="str">
        <f t="shared" si="52"/>
        <v/>
      </c>
      <c r="H2997" s="74"/>
      <c r="I2997" s="74"/>
      <c r="J2997" s="74"/>
      <c r="K2997" s="74"/>
      <c r="L2997" s="74"/>
      <c r="P2997" s="122"/>
      <c r="Q2997" s="74"/>
      <c r="R2997" s="74"/>
      <c r="S2997" s="74"/>
      <c r="T2997" s="74"/>
      <c r="AI2997" s="259"/>
      <c r="AO2997" s="74"/>
    </row>
    <row r="2998" s="72" customFormat="1" customHeight="1" spans="6:41">
      <c r="F2998" s="74"/>
      <c r="G2998" s="267" t="str">
        <f t="shared" si="52"/>
        <v/>
      </c>
      <c r="H2998" s="74"/>
      <c r="I2998" s="74"/>
      <c r="J2998" s="74"/>
      <c r="K2998" s="74"/>
      <c r="L2998" s="74"/>
      <c r="P2998" s="122"/>
      <c r="Q2998" s="74"/>
      <c r="R2998" s="74"/>
      <c r="S2998" s="74"/>
      <c r="T2998" s="74"/>
      <c r="AI2998" s="259"/>
      <c r="AO2998" s="74"/>
    </row>
    <row r="2999" s="72" customFormat="1" customHeight="1" spans="6:41">
      <c r="F2999" s="74"/>
      <c r="G2999" s="267" t="str">
        <f t="shared" si="52"/>
        <v/>
      </c>
      <c r="H2999" s="74"/>
      <c r="I2999" s="74"/>
      <c r="J2999" s="74"/>
      <c r="K2999" s="74"/>
      <c r="L2999" s="74"/>
      <c r="P2999" s="122"/>
      <c r="Q2999" s="74"/>
      <c r="R2999" s="74"/>
      <c r="S2999" s="74"/>
      <c r="T2999" s="74"/>
      <c r="AI2999" s="259"/>
      <c r="AO2999" s="74"/>
    </row>
    <row r="3000" s="72" customFormat="1" customHeight="1" spans="6:41">
      <c r="F3000" s="74"/>
      <c r="G3000" s="267" t="str">
        <f t="shared" si="52"/>
        <v/>
      </c>
      <c r="H3000" s="74"/>
      <c r="I3000" s="74"/>
      <c r="J3000" s="74"/>
      <c r="K3000" s="74"/>
      <c r="L3000" s="74"/>
      <c r="P3000" s="122"/>
      <c r="Q3000" s="74"/>
      <c r="R3000" s="74"/>
      <c r="S3000" s="74"/>
      <c r="T3000" s="74"/>
      <c r="AI3000" s="259"/>
      <c r="AO3000" s="74"/>
    </row>
    <row r="3001" s="72" customFormat="1" customHeight="1" spans="6:41">
      <c r="F3001" s="74"/>
      <c r="G3001" s="267" t="str">
        <f t="shared" si="52"/>
        <v/>
      </c>
      <c r="H3001" s="74"/>
      <c r="I3001" s="74"/>
      <c r="J3001" s="74"/>
      <c r="K3001" s="74"/>
      <c r="L3001" s="74"/>
      <c r="P3001" s="122"/>
      <c r="Q3001" s="74"/>
      <c r="R3001" s="74"/>
      <c r="S3001" s="74"/>
      <c r="T3001" s="74"/>
      <c r="AI3001" s="259"/>
      <c r="AO3001" s="74"/>
    </row>
    <row r="3002" s="72" customFormat="1" customHeight="1" spans="6:41">
      <c r="F3002" s="74"/>
      <c r="G3002" s="267" t="str">
        <f t="shared" si="52"/>
        <v/>
      </c>
      <c r="H3002" s="74"/>
      <c r="I3002" s="74"/>
      <c r="J3002" s="74"/>
      <c r="K3002" s="74"/>
      <c r="L3002" s="74"/>
      <c r="P3002" s="122"/>
      <c r="Q3002" s="74"/>
      <c r="R3002" s="74"/>
      <c r="S3002" s="74"/>
      <c r="T3002" s="74"/>
      <c r="AI3002" s="259"/>
      <c r="AO3002" s="74"/>
    </row>
    <row r="3003" s="72" customFormat="1" customHeight="1" spans="6:41">
      <c r="F3003" s="74"/>
      <c r="G3003" s="267" t="str">
        <f t="shared" si="52"/>
        <v/>
      </c>
      <c r="H3003" s="74"/>
      <c r="I3003" s="74"/>
      <c r="J3003" s="74"/>
      <c r="K3003" s="74"/>
      <c r="L3003" s="74"/>
      <c r="P3003" s="122"/>
      <c r="Q3003" s="74"/>
      <c r="R3003" s="74"/>
      <c r="S3003" s="74"/>
      <c r="T3003" s="74"/>
      <c r="AI3003" s="259"/>
      <c r="AO3003" s="74"/>
    </row>
    <row r="3004" s="72" customFormat="1" customHeight="1" spans="6:41">
      <c r="F3004" s="74"/>
      <c r="G3004" s="267" t="str">
        <f t="shared" si="52"/>
        <v/>
      </c>
      <c r="H3004" s="74"/>
      <c r="I3004" s="74"/>
      <c r="J3004" s="74"/>
      <c r="K3004" s="74"/>
      <c r="L3004" s="74"/>
      <c r="P3004" s="122"/>
      <c r="Q3004" s="74"/>
      <c r="R3004" s="74"/>
      <c r="S3004" s="74"/>
      <c r="T3004" s="74"/>
      <c r="AI3004" s="259"/>
      <c r="AO3004" s="74"/>
    </row>
    <row r="3005" s="72" customFormat="1" customHeight="1" spans="6:41">
      <c r="F3005" s="74"/>
      <c r="G3005" s="267" t="str">
        <f t="shared" si="52"/>
        <v/>
      </c>
      <c r="H3005" s="74"/>
      <c r="I3005" s="74"/>
      <c r="J3005" s="74"/>
      <c r="K3005" s="74"/>
      <c r="L3005" s="74"/>
      <c r="P3005" s="122"/>
      <c r="Q3005" s="74"/>
      <c r="R3005" s="74"/>
      <c r="S3005" s="74"/>
      <c r="T3005" s="74"/>
      <c r="AI3005" s="259"/>
      <c r="AO3005" s="74"/>
    </row>
    <row r="3006" s="72" customFormat="1" customHeight="1" spans="6:41">
      <c r="F3006" s="74"/>
      <c r="G3006" s="267" t="str">
        <f t="shared" si="52"/>
        <v/>
      </c>
      <c r="H3006" s="74"/>
      <c r="I3006" s="74"/>
      <c r="J3006" s="74"/>
      <c r="K3006" s="74"/>
      <c r="L3006" s="74"/>
      <c r="P3006" s="122"/>
      <c r="Q3006" s="74"/>
      <c r="R3006" s="74"/>
      <c r="S3006" s="74"/>
      <c r="T3006" s="74"/>
      <c r="AI3006" s="259"/>
      <c r="AO3006" s="74"/>
    </row>
    <row r="3007" s="72" customFormat="1" customHeight="1" spans="6:41">
      <c r="F3007" s="74"/>
      <c r="G3007" s="267" t="str">
        <f t="shared" si="52"/>
        <v/>
      </c>
      <c r="H3007" s="74"/>
      <c r="I3007" s="74"/>
      <c r="J3007" s="74"/>
      <c r="K3007" s="74"/>
      <c r="L3007" s="74"/>
      <c r="P3007" s="122"/>
      <c r="Q3007" s="74"/>
      <c r="R3007" s="74"/>
      <c r="S3007" s="74"/>
      <c r="T3007" s="74"/>
      <c r="AI3007" s="259"/>
      <c r="AO3007" s="74"/>
    </row>
    <row r="3008" s="72" customFormat="1" customHeight="1" spans="6:41">
      <c r="F3008" s="74"/>
      <c r="G3008" s="267" t="str">
        <f t="shared" si="52"/>
        <v/>
      </c>
      <c r="H3008" s="74"/>
      <c r="I3008" s="74"/>
      <c r="J3008" s="74"/>
      <c r="K3008" s="74"/>
      <c r="L3008" s="74"/>
      <c r="P3008" s="122"/>
      <c r="Q3008" s="74"/>
      <c r="R3008" s="74"/>
      <c r="S3008" s="74"/>
      <c r="T3008" s="74"/>
      <c r="AI3008" s="259"/>
      <c r="AO3008" s="74"/>
    </row>
    <row r="3009" s="72" customFormat="1" customHeight="1" spans="6:41">
      <c r="F3009" s="74"/>
      <c r="G3009" s="267" t="str">
        <f t="shared" si="52"/>
        <v/>
      </c>
      <c r="H3009" s="74"/>
      <c r="I3009" s="74"/>
      <c r="J3009" s="74"/>
      <c r="K3009" s="74"/>
      <c r="L3009" s="74"/>
      <c r="P3009" s="122"/>
      <c r="Q3009" s="74"/>
      <c r="R3009" s="74"/>
      <c r="S3009" s="74"/>
      <c r="T3009" s="74"/>
      <c r="AI3009" s="259"/>
      <c r="AO3009" s="74"/>
    </row>
    <row r="3010" s="72" customFormat="1" customHeight="1" spans="6:41">
      <c r="F3010" s="74"/>
      <c r="G3010" s="267" t="str">
        <f t="shared" ref="G3010:G3073" si="53">IF(H3010="","",IF(H3010=I3010,H3010,_xlfn.CONCAT(H3010,"-",I3010)))</f>
        <v/>
      </c>
      <c r="H3010" s="74"/>
      <c r="I3010" s="74"/>
      <c r="J3010" s="74"/>
      <c r="K3010" s="74"/>
      <c r="L3010" s="74"/>
      <c r="P3010" s="122"/>
      <c r="Q3010" s="74"/>
      <c r="R3010" s="74"/>
      <c r="S3010" s="74"/>
      <c r="T3010" s="74"/>
      <c r="AI3010" s="259"/>
      <c r="AO3010" s="74"/>
    </row>
    <row r="3011" s="72" customFormat="1" customHeight="1" spans="6:41">
      <c r="F3011" s="74"/>
      <c r="G3011" s="267" t="str">
        <f t="shared" si="53"/>
        <v/>
      </c>
      <c r="H3011" s="74"/>
      <c r="I3011" s="74"/>
      <c r="J3011" s="74"/>
      <c r="K3011" s="74"/>
      <c r="L3011" s="74"/>
      <c r="P3011" s="122"/>
      <c r="Q3011" s="74"/>
      <c r="R3011" s="74"/>
      <c r="S3011" s="74"/>
      <c r="T3011" s="74"/>
      <c r="AI3011" s="259"/>
      <c r="AO3011" s="74"/>
    </row>
    <row r="3012" s="72" customFormat="1" customHeight="1" spans="6:41">
      <c r="F3012" s="74"/>
      <c r="G3012" s="267" t="str">
        <f t="shared" si="53"/>
        <v/>
      </c>
      <c r="H3012" s="74"/>
      <c r="I3012" s="74"/>
      <c r="J3012" s="74"/>
      <c r="K3012" s="74"/>
      <c r="L3012" s="74"/>
      <c r="P3012" s="122"/>
      <c r="Q3012" s="74"/>
      <c r="R3012" s="74"/>
      <c r="S3012" s="74"/>
      <c r="T3012" s="74"/>
      <c r="AI3012" s="259"/>
      <c r="AO3012" s="74"/>
    </row>
    <row r="3013" s="72" customFormat="1" customHeight="1" spans="6:41">
      <c r="F3013" s="74"/>
      <c r="G3013" s="267" t="str">
        <f t="shared" si="53"/>
        <v/>
      </c>
      <c r="H3013" s="74"/>
      <c r="I3013" s="74"/>
      <c r="J3013" s="74"/>
      <c r="K3013" s="74"/>
      <c r="L3013" s="74"/>
      <c r="P3013" s="122"/>
      <c r="Q3013" s="74"/>
      <c r="R3013" s="74"/>
      <c r="S3013" s="74"/>
      <c r="T3013" s="74"/>
      <c r="AI3013" s="259"/>
      <c r="AO3013" s="74"/>
    </row>
    <row r="3014" s="72" customFormat="1" customHeight="1" spans="6:41">
      <c r="F3014" s="74"/>
      <c r="G3014" s="267" t="str">
        <f t="shared" si="53"/>
        <v/>
      </c>
      <c r="H3014" s="74"/>
      <c r="I3014" s="74"/>
      <c r="J3014" s="74"/>
      <c r="K3014" s="74"/>
      <c r="L3014" s="74"/>
      <c r="P3014" s="122"/>
      <c r="Q3014" s="74"/>
      <c r="R3014" s="74"/>
      <c r="S3014" s="74"/>
      <c r="T3014" s="74"/>
      <c r="AI3014" s="259"/>
      <c r="AO3014" s="74"/>
    </row>
    <row r="3015" s="72" customFormat="1" customHeight="1" spans="6:41">
      <c r="F3015" s="74"/>
      <c r="G3015" s="267" t="str">
        <f t="shared" si="53"/>
        <v/>
      </c>
      <c r="H3015" s="74"/>
      <c r="I3015" s="74"/>
      <c r="J3015" s="74"/>
      <c r="K3015" s="74"/>
      <c r="L3015" s="74"/>
      <c r="P3015" s="122"/>
      <c r="Q3015" s="74"/>
      <c r="R3015" s="74"/>
      <c r="S3015" s="74"/>
      <c r="T3015" s="74"/>
      <c r="AI3015" s="259"/>
      <c r="AO3015" s="74"/>
    </row>
    <row r="3016" s="72" customFormat="1" customHeight="1" spans="6:41">
      <c r="F3016" s="74"/>
      <c r="G3016" s="267" t="str">
        <f t="shared" si="53"/>
        <v/>
      </c>
      <c r="H3016" s="74"/>
      <c r="I3016" s="74"/>
      <c r="J3016" s="74"/>
      <c r="K3016" s="74"/>
      <c r="L3016" s="74"/>
      <c r="P3016" s="122"/>
      <c r="Q3016" s="74"/>
      <c r="R3016" s="74"/>
      <c r="S3016" s="74"/>
      <c r="T3016" s="74"/>
      <c r="AI3016" s="259"/>
      <c r="AO3016" s="74"/>
    </row>
    <row r="3017" s="72" customFormat="1" customHeight="1" spans="6:41">
      <c r="F3017" s="74"/>
      <c r="G3017" s="267" t="str">
        <f t="shared" si="53"/>
        <v/>
      </c>
      <c r="H3017" s="74"/>
      <c r="I3017" s="74"/>
      <c r="J3017" s="74"/>
      <c r="K3017" s="74"/>
      <c r="L3017" s="74"/>
      <c r="P3017" s="122"/>
      <c r="Q3017" s="74"/>
      <c r="R3017" s="74"/>
      <c r="S3017" s="74"/>
      <c r="T3017" s="74"/>
      <c r="AI3017" s="259"/>
      <c r="AO3017" s="74"/>
    </row>
    <row r="3018" s="72" customFormat="1" customHeight="1" spans="6:41">
      <c r="F3018" s="74"/>
      <c r="G3018" s="267" t="str">
        <f t="shared" si="53"/>
        <v/>
      </c>
      <c r="H3018" s="74"/>
      <c r="I3018" s="74"/>
      <c r="J3018" s="74"/>
      <c r="K3018" s="74"/>
      <c r="L3018" s="74"/>
      <c r="P3018" s="122"/>
      <c r="Q3018" s="74"/>
      <c r="R3018" s="74"/>
      <c r="S3018" s="74"/>
      <c r="T3018" s="74"/>
      <c r="AI3018" s="259"/>
      <c r="AO3018" s="74"/>
    </row>
    <row r="3019" s="72" customFormat="1" customHeight="1" spans="6:41">
      <c r="F3019" s="74"/>
      <c r="G3019" s="267" t="str">
        <f t="shared" si="53"/>
        <v/>
      </c>
      <c r="H3019" s="74"/>
      <c r="I3019" s="74"/>
      <c r="J3019" s="74"/>
      <c r="K3019" s="74"/>
      <c r="L3019" s="74"/>
      <c r="P3019" s="122"/>
      <c r="Q3019" s="74"/>
      <c r="R3019" s="74"/>
      <c r="S3019" s="74"/>
      <c r="T3019" s="74"/>
      <c r="AI3019" s="259"/>
      <c r="AO3019" s="74"/>
    </row>
    <row r="3020" s="72" customFormat="1" customHeight="1" spans="6:41">
      <c r="F3020" s="74"/>
      <c r="G3020" s="267" t="str">
        <f t="shared" si="53"/>
        <v/>
      </c>
      <c r="H3020" s="74"/>
      <c r="I3020" s="74"/>
      <c r="J3020" s="74"/>
      <c r="K3020" s="74"/>
      <c r="L3020" s="74"/>
      <c r="P3020" s="122"/>
      <c r="Q3020" s="74"/>
      <c r="R3020" s="74"/>
      <c r="S3020" s="74"/>
      <c r="T3020" s="74"/>
      <c r="AI3020" s="259"/>
      <c r="AO3020" s="74"/>
    </row>
    <row r="3021" s="72" customFormat="1" customHeight="1" spans="6:41">
      <c r="F3021" s="74"/>
      <c r="G3021" s="267" t="str">
        <f t="shared" si="53"/>
        <v/>
      </c>
      <c r="H3021" s="74"/>
      <c r="I3021" s="74"/>
      <c r="J3021" s="74"/>
      <c r="K3021" s="74"/>
      <c r="L3021" s="74"/>
      <c r="P3021" s="122"/>
      <c r="Q3021" s="74"/>
      <c r="R3021" s="74"/>
      <c r="S3021" s="74"/>
      <c r="T3021" s="74"/>
      <c r="AI3021" s="259"/>
      <c r="AO3021" s="74"/>
    </row>
    <row r="3022" s="72" customFormat="1" customHeight="1" spans="6:41">
      <c r="F3022" s="74"/>
      <c r="G3022" s="267" t="str">
        <f t="shared" si="53"/>
        <v/>
      </c>
      <c r="H3022" s="74"/>
      <c r="I3022" s="74"/>
      <c r="J3022" s="74"/>
      <c r="K3022" s="74"/>
      <c r="L3022" s="74"/>
      <c r="P3022" s="122"/>
      <c r="Q3022" s="74"/>
      <c r="R3022" s="74"/>
      <c r="S3022" s="74"/>
      <c r="T3022" s="74"/>
      <c r="AI3022" s="259"/>
      <c r="AO3022" s="74"/>
    </row>
    <row r="3023" s="72" customFormat="1" customHeight="1" spans="6:41">
      <c r="F3023" s="74"/>
      <c r="G3023" s="267" t="str">
        <f t="shared" si="53"/>
        <v/>
      </c>
      <c r="H3023" s="74"/>
      <c r="I3023" s="74"/>
      <c r="J3023" s="74"/>
      <c r="K3023" s="74"/>
      <c r="L3023" s="74"/>
      <c r="P3023" s="122"/>
      <c r="Q3023" s="74"/>
      <c r="R3023" s="74"/>
      <c r="S3023" s="74"/>
      <c r="T3023" s="74"/>
      <c r="AI3023" s="259"/>
      <c r="AO3023" s="74"/>
    </row>
    <row r="3024" s="72" customFormat="1" customHeight="1" spans="6:41">
      <c r="F3024" s="74"/>
      <c r="G3024" s="267" t="str">
        <f t="shared" si="53"/>
        <v/>
      </c>
      <c r="H3024" s="74"/>
      <c r="I3024" s="74"/>
      <c r="J3024" s="74"/>
      <c r="K3024" s="74"/>
      <c r="L3024" s="74"/>
      <c r="P3024" s="122"/>
      <c r="Q3024" s="74"/>
      <c r="R3024" s="74"/>
      <c r="S3024" s="74"/>
      <c r="T3024" s="74"/>
      <c r="AI3024" s="259"/>
      <c r="AO3024" s="74"/>
    </row>
    <row r="3025" s="72" customFormat="1" customHeight="1" spans="6:41">
      <c r="F3025" s="74"/>
      <c r="G3025" s="267" t="str">
        <f t="shared" si="53"/>
        <v/>
      </c>
      <c r="H3025" s="74"/>
      <c r="I3025" s="74"/>
      <c r="J3025" s="74"/>
      <c r="K3025" s="74"/>
      <c r="L3025" s="74"/>
      <c r="P3025" s="122"/>
      <c r="Q3025" s="74"/>
      <c r="R3025" s="74"/>
      <c r="S3025" s="74"/>
      <c r="T3025" s="74"/>
      <c r="AI3025" s="259"/>
      <c r="AO3025" s="74"/>
    </row>
    <row r="3026" s="72" customFormat="1" customHeight="1" spans="6:41">
      <c r="F3026" s="74"/>
      <c r="G3026" s="267" t="str">
        <f t="shared" si="53"/>
        <v/>
      </c>
      <c r="H3026" s="74"/>
      <c r="I3026" s="74"/>
      <c r="J3026" s="74"/>
      <c r="K3026" s="74"/>
      <c r="L3026" s="74"/>
      <c r="P3026" s="122"/>
      <c r="Q3026" s="74"/>
      <c r="R3026" s="74"/>
      <c r="S3026" s="74"/>
      <c r="T3026" s="74"/>
      <c r="AI3026" s="259"/>
      <c r="AO3026" s="74"/>
    </row>
    <row r="3027" s="72" customFormat="1" customHeight="1" spans="6:41">
      <c r="F3027" s="74"/>
      <c r="G3027" s="267" t="str">
        <f t="shared" si="53"/>
        <v/>
      </c>
      <c r="H3027" s="74"/>
      <c r="I3027" s="74"/>
      <c r="J3027" s="74"/>
      <c r="K3027" s="74"/>
      <c r="L3027" s="74"/>
      <c r="P3027" s="122"/>
      <c r="Q3027" s="74"/>
      <c r="R3027" s="74"/>
      <c r="S3027" s="74"/>
      <c r="T3027" s="74"/>
      <c r="AI3027" s="259"/>
      <c r="AO3027" s="74"/>
    </row>
    <row r="3028" s="72" customFormat="1" customHeight="1" spans="6:41">
      <c r="F3028" s="74"/>
      <c r="G3028" s="267" t="str">
        <f t="shared" si="53"/>
        <v/>
      </c>
      <c r="H3028" s="74"/>
      <c r="I3028" s="74"/>
      <c r="J3028" s="74"/>
      <c r="K3028" s="74"/>
      <c r="L3028" s="74"/>
      <c r="P3028" s="122"/>
      <c r="Q3028" s="74"/>
      <c r="R3028" s="74"/>
      <c r="S3028" s="74"/>
      <c r="T3028" s="74"/>
      <c r="AI3028" s="259"/>
      <c r="AO3028" s="74"/>
    </row>
    <row r="3029" s="72" customFormat="1" customHeight="1" spans="6:41">
      <c r="F3029" s="74"/>
      <c r="G3029" s="267" t="str">
        <f t="shared" si="53"/>
        <v/>
      </c>
      <c r="H3029" s="74"/>
      <c r="I3029" s="74"/>
      <c r="J3029" s="74"/>
      <c r="K3029" s="74"/>
      <c r="L3029" s="74"/>
      <c r="P3029" s="122"/>
      <c r="Q3029" s="74"/>
      <c r="R3029" s="74"/>
      <c r="S3029" s="74"/>
      <c r="T3029" s="74"/>
      <c r="AI3029" s="259"/>
      <c r="AO3029" s="74"/>
    </row>
    <row r="3030" s="72" customFormat="1" customHeight="1" spans="6:41">
      <c r="F3030" s="74"/>
      <c r="G3030" s="267" t="str">
        <f t="shared" si="53"/>
        <v/>
      </c>
      <c r="H3030" s="74"/>
      <c r="I3030" s="74"/>
      <c r="J3030" s="74"/>
      <c r="K3030" s="74"/>
      <c r="L3030" s="74"/>
      <c r="P3030" s="122"/>
      <c r="Q3030" s="74"/>
      <c r="R3030" s="74"/>
      <c r="S3030" s="74"/>
      <c r="T3030" s="74"/>
      <c r="AI3030" s="259"/>
      <c r="AO3030" s="74"/>
    </row>
    <row r="3031" s="72" customFormat="1" customHeight="1" spans="6:41">
      <c r="F3031" s="74"/>
      <c r="G3031" s="267" t="str">
        <f t="shared" si="53"/>
        <v/>
      </c>
      <c r="H3031" s="74"/>
      <c r="I3031" s="74"/>
      <c r="J3031" s="74"/>
      <c r="K3031" s="74"/>
      <c r="L3031" s="74"/>
      <c r="P3031" s="122"/>
      <c r="Q3031" s="74"/>
      <c r="R3031" s="74"/>
      <c r="S3031" s="74"/>
      <c r="T3031" s="74"/>
      <c r="AI3031" s="259"/>
      <c r="AO3031" s="74"/>
    </row>
    <row r="3032" s="72" customFormat="1" customHeight="1" spans="6:41">
      <c r="F3032" s="74"/>
      <c r="G3032" s="267" t="str">
        <f t="shared" si="53"/>
        <v/>
      </c>
      <c r="H3032" s="74"/>
      <c r="I3032" s="74"/>
      <c r="J3032" s="74"/>
      <c r="K3032" s="74"/>
      <c r="L3032" s="74"/>
      <c r="P3032" s="122"/>
      <c r="Q3032" s="74"/>
      <c r="R3032" s="74"/>
      <c r="S3032" s="74"/>
      <c r="T3032" s="74"/>
      <c r="AI3032" s="259"/>
      <c r="AO3032" s="74"/>
    </row>
    <row r="3033" s="72" customFormat="1" customHeight="1" spans="6:41">
      <c r="F3033" s="74"/>
      <c r="G3033" s="267" t="str">
        <f t="shared" si="53"/>
        <v/>
      </c>
      <c r="H3033" s="74"/>
      <c r="I3033" s="74"/>
      <c r="J3033" s="74"/>
      <c r="K3033" s="74"/>
      <c r="L3033" s="74"/>
      <c r="P3033" s="122"/>
      <c r="Q3033" s="74"/>
      <c r="R3033" s="74"/>
      <c r="S3033" s="74"/>
      <c r="T3033" s="74"/>
      <c r="AI3033" s="259"/>
      <c r="AO3033" s="74"/>
    </row>
    <row r="3034" s="72" customFormat="1" customHeight="1" spans="6:41">
      <c r="F3034" s="74"/>
      <c r="G3034" s="267" t="str">
        <f t="shared" si="53"/>
        <v/>
      </c>
      <c r="H3034" s="74"/>
      <c r="I3034" s="74"/>
      <c r="J3034" s="74"/>
      <c r="K3034" s="74"/>
      <c r="L3034" s="74"/>
      <c r="P3034" s="122"/>
      <c r="Q3034" s="74"/>
      <c r="R3034" s="74"/>
      <c r="S3034" s="74"/>
      <c r="T3034" s="74"/>
      <c r="AI3034" s="259"/>
      <c r="AO3034" s="74"/>
    </row>
    <row r="3035" s="72" customFormat="1" customHeight="1" spans="6:41">
      <c r="F3035" s="74"/>
      <c r="G3035" s="267" t="str">
        <f t="shared" si="53"/>
        <v/>
      </c>
      <c r="H3035" s="74"/>
      <c r="I3035" s="74"/>
      <c r="J3035" s="74"/>
      <c r="K3035" s="74"/>
      <c r="L3035" s="74"/>
      <c r="P3035" s="122"/>
      <c r="Q3035" s="74"/>
      <c r="R3035" s="74"/>
      <c r="S3035" s="74"/>
      <c r="T3035" s="74"/>
      <c r="AI3035" s="259"/>
      <c r="AO3035" s="74"/>
    </row>
    <row r="3036" s="72" customFormat="1" customHeight="1" spans="6:41">
      <c r="F3036" s="74"/>
      <c r="G3036" s="267" t="str">
        <f t="shared" si="53"/>
        <v/>
      </c>
      <c r="H3036" s="74"/>
      <c r="I3036" s="74"/>
      <c r="J3036" s="74"/>
      <c r="K3036" s="74"/>
      <c r="L3036" s="74"/>
      <c r="P3036" s="122"/>
      <c r="Q3036" s="74"/>
      <c r="R3036" s="74"/>
      <c r="S3036" s="74"/>
      <c r="T3036" s="74"/>
      <c r="AI3036" s="259"/>
      <c r="AO3036" s="74"/>
    </row>
    <row r="3037" s="72" customFormat="1" customHeight="1" spans="6:41">
      <c r="F3037" s="74"/>
      <c r="G3037" s="267" t="str">
        <f t="shared" si="53"/>
        <v/>
      </c>
      <c r="H3037" s="74"/>
      <c r="I3037" s="74"/>
      <c r="J3037" s="74"/>
      <c r="K3037" s="74"/>
      <c r="L3037" s="74"/>
      <c r="P3037" s="122"/>
      <c r="Q3037" s="74"/>
      <c r="R3037" s="74"/>
      <c r="S3037" s="74"/>
      <c r="T3037" s="74"/>
      <c r="AI3037" s="259"/>
      <c r="AO3037" s="74"/>
    </row>
    <row r="3038" s="72" customFormat="1" customHeight="1" spans="6:41">
      <c r="F3038" s="74"/>
      <c r="G3038" s="267" t="str">
        <f t="shared" si="53"/>
        <v/>
      </c>
      <c r="H3038" s="74"/>
      <c r="I3038" s="74"/>
      <c r="J3038" s="74"/>
      <c r="K3038" s="74"/>
      <c r="L3038" s="74"/>
      <c r="P3038" s="122"/>
      <c r="Q3038" s="74"/>
      <c r="R3038" s="74"/>
      <c r="S3038" s="74"/>
      <c r="T3038" s="74"/>
      <c r="AI3038" s="259"/>
      <c r="AO3038" s="74"/>
    </row>
    <row r="3039" s="72" customFormat="1" customHeight="1" spans="6:41">
      <c r="F3039" s="74"/>
      <c r="G3039" s="267" t="str">
        <f t="shared" si="53"/>
        <v/>
      </c>
      <c r="H3039" s="74"/>
      <c r="I3039" s="74"/>
      <c r="J3039" s="74"/>
      <c r="K3039" s="74"/>
      <c r="L3039" s="74"/>
      <c r="P3039" s="122"/>
      <c r="Q3039" s="74"/>
      <c r="R3039" s="74"/>
      <c r="S3039" s="74"/>
      <c r="T3039" s="74"/>
      <c r="AI3039" s="259"/>
      <c r="AO3039" s="74"/>
    </row>
    <row r="3040" s="72" customFormat="1" customHeight="1" spans="6:41">
      <c r="F3040" s="74"/>
      <c r="G3040" s="267" t="str">
        <f t="shared" si="53"/>
        <v/>
      </c>
      <c r="H3040" s="74"/>
      <c r="I3040" s="74"/>
      <c r="J3040" s="74"/>
      <c r="K3040" s="74"/>
      <c r="L3040" s="74"/>
      <c r="P3040" s="122"/>
      <c r="Q3040" s="74"/>
      <c r="R3040" s="74"/>
      <c r="S3040" s="74"/>
      <c r="T3040" s="74"/>
      <c r="AI3040" s="259"/>
      <c r="AO3040" s="74"/>
    </row>
    <row r="3041" s="72" customFormat="1" customHeight="1" spans="6:41">
      <c r="F3041" s="74"/>
      <c r="G3041" s="267" t="str">
        <f t="shared" si="53"/>
        <v/>
      </c>
      <c r="H3041" s="74"/>
      <c r="I3041" s="74"/>
      <c r="J3041" s="74"/>
      <c r="K3041" s="74"/>
      <c r="L3041" s="74"/>
      <c r="P3041" s="122"/>
      <c r="Q3041" s="74"/>
      <c r="R3041" s="74"/>
      <c r="S3041" s="74"/>
      <c r="T3041" s="74"/>
      <c r="AI3041" s="259"/>
      <c r="AO3041" s="74"/>
    </row>
    <row r="3042" s="72" customFormat="1" customHeight="1" spans="6:41">
      <c r="F3042" s="74"/>
      <c r="G3042" s="267" t="str">
        <f t="shared" si="53"/>
        <v/>
      </c>
      <c r="H3042" s="74"/>
      <c r="I3042" s="74"/>
      <c r="J3042" s="74"/>
      <c r="K3042" s="74"/>
      <c r="L3042" s="74"/>
      <c r="P3042" s="122"/>
      <c r="Q3042" s="74"/>
      <c r="R3042" s="74"/>
      <c r="S3042" s="74"/>
      <c r="T3042" s="74"/>
      <c r="AI3042" s="259"/>
      <c r="AO3042" s="74"/>
    </row>
    <row r="3043" s="72" customFormat="1" customHeight="1" spans="6:41">
      <c r="F3043" s="74"/>
      <c r="G3043" s="267" t="str">
        <f t="shared" si="53"/>
        <v/>
      </c>
      <c r="H3043" s="74"/>
      <c r="I3043" s="74"/>
      <c r="J3043" s="74"/>
      <c r="K3043" s="74"/>
      <c r="L3043" s="74"/>
      <c r="P3043" s="122"/>
      <c r="Q3043" s="74"/>
      <c r="R3043" s="74"/>
      <c r="S3043" s="74"/>
      <c r="T3043" s="74"/>
      <c r="AI3043" s="259"/>
      <c r="AO3043" s="74"/>
    </row>
    <row r="3044" s="72" customFormat="1" customHeight="1" spans="6:41">
      <c r="F3044" s="74"/>
      <c r="G3044" s="267" t="str">
        <f t="shared" si="53"/>
        <v/>
      </c>
      <c r="H3044" s="74"/>
      <c r="I3044" s="74"/>
      <c r="J3044" s="74"/>
      <c r="K3044" s="74"/>
      <c r="L3044" s="74"/>
      <c r="P3044" s="122"/>
      <c r="Q3044" s="74"/>
      <c r="R3044" s="74"/>
      <c r="S3044" s="74"/>
      <c r="T3044" s="74"/>
      <c r="AI3044" s="259"/>
      <c r="AO3044" s="74"/>
    </row>
    <row r="3045" s="72" customFormat="1" customHeight="1" spans="6:41">
      <c r="F3045" s="74"/>
      <c r="G3045" s="267" t="str">
        <f t="shared" si="53"/>
        <v/>
      </c>
      <c r="H3045" s="74"/>
      <c r="I3045" s="74"/>
      <c r="J3045" s="74"/>
      <c r="K3045" s="74"/>
      <c r="L3045" s="74"/>
      <c r="P3045" s="122"/>
      <c r="Q3045" s="74"/>
      <c r="R3045" s="74"/>
      <c r="S3045" s="74"/>
      <c r="T3045" s="74"/>
      <c r="AI3045" s="259"/>
      <c r="AO3045" s="74"/>
    </row>
    <row r="3046" s="72" customFormat="1" customHeight="1" spans="6:41">
      <c r="F3046" s="74"/>
      <c r="G3046" s="267" t="str">
        <f t="shared" si="53"/>
        <v/>
      </c>
      <c r="H3046" s="74"/>
      <c r="I3046" s="74"/>
      <c r="J3046" s="74"/>
      <c r="K3046" s="74"/>
      <c r="L3046" s="74"/>
      <c r="P3046" s="122"/>
      <c r="Q3046" s="74"/>
      <c r="R3046" s="74"/>
      <c r="S3046" s="74"/>
      <c r="T3046" s="74"/>
      <c r="AI3046" s="259"/>
      <c r="AO3046" s="74"/>
    </row>
    <row r="3047" s="72" customFormat="1" customHeight="1" spans="6:41">
      <c r="F3047" s="74"/>
      <c r="G3047" s="267" t="str">
        <f t="shared" si="53"/>
        <v/>
      </c>
      <c r="H3047" s="74"/>
      <c r="I3047" s="74"/>
      <c r="J3047" s="74"/>
      <c r="K3047" s="74"/>
      <c r="L3047" s="74"/>
      <c r="P3047" s="122"/>
      <c r="Q3047" s="74"/>
      <c r="R3047" s="74"/>
      <c r="S3047" s="74"/>
      <c r="T3047" s="74"/>
      <c r="AI3047" s="259"/>
      <c r="AO3047" s="74"/>
    </row>
    <row r="3048" s="72" customFormat="1" customHeight="1" spans="6:41">
      <c r="F3048" s="74"/>
      <c r="G3048" s="267" t="str">
        <f t="shared" si="53"/>
        <v/>
      </c>
      <c r="H3048" s="74"/>
      <c r="I3048" s="74"/>
      <c r="J3048" s="74"/>
      <c r="K3048" s="74"/>
      <c r="L3048" s="74"/>
      <c r="P3048" s="122"/>
      <c r="Q3048" s="74"/>
      <c r="R3048" s="74"/>
      <c r="S3048" s="74"/>
      <c r="T3048" s="74"/>
      <c r="AI3048" s="259"/>
      <c r="AO3048" s="74"/>
    </row>
    <row r="3049" s="72" customFormat="1" customHeight="1" spans="6:41">
      <c r="F3049" s="74"/>
      <c r="G3049" s="267" t="str">
        <f t="shared" si="53"/>
        <v/>
      </c>
      <c r="H3049" s="74"/>
      <c r="I3049" s="74"/>
      <c r="J3049" s="74"/>
      <c r="K3049" s="74"/>
      <c r="L3049" s="74"/>
      <c r="P3049" s="122"/>
      <c r="Q3049" s="74"/>
      <c r="R3049" s="74"/>
      <c r="S3049" s="74"/>
      <c r="T3049" s="74"/>
      <c r="AI3049" s="259"/>
      <c r="AO3049" s="74"/>
    </row>
    <row r="3050" s="72" customFormat="1" customHeight="1" spans="6:41">
      <c r="F3050" s="74"/>
      <c r="G3050" s="267" t="str">
        <f t="shared" si="53"/>
        <v/>
      </c>
      <c r="H3050" s="74"/>
      <c r="I3050" s="74"/>
      <c r="J3050" s="74"/>
      <c r="K3050" s="74"/>
      <c r="L3050" s="74"/>
      <c r="P3050" s="122"/>
      <c r="Q3050" s="74"/>
      <c r="R3050" s="74"/>
      <c r="S3050" s="74"/>
      <c r="T3050" s="74"/>
      <c r="AI3050" s="259"/>
      <c r="AO3050" s="74"/>
    </row>
    <row r="3051" s="72" customFormat="1" customHeight="1" spans="6:41">
      <c r="F3051" s="74"/>
      <c r="G3051" s="267" t="str">
        <f t="shared" si="53"/>
        <v/>
      </c>
      <c r="H3051" s="74"/>
      <c r="I3051" s="74"/>
      <c r="J3051" s="74"/>
      <c r="K3051" s="74"/>
      <c r="L3051" s="74"/>
      <c r="P3051" s="122"/>
      <c r="Q3051" s="74"/>
      <c r="R3051" s="74"/>
      <c r="S3051" s="74"/>
      <c r="T3051" s="74"/>
      <c r="AI3051" s="259"/>
      <c r="AO3051" s="74"/>
    </row>
    <row r="3052" s="72" customFormat="1" customHeight="1" spans="6:41">
      <c r="F3052" s="74"/>
      <c r="G3052" s="267" t="str">
        <f t="shared" si="53"/>
        <v/>
      </c>
      <c r="H3052" s="74"/>
      <c r="I3052" s="74"/>
      <c r="J3052" s="74"/>
      <c r="K3052" s="74"/>
      <c r="L3052" s="74"/>
      <c r="P3052" s="122"/>
      <c r="Q3052" s="74"/>
      <c r="R3052" s="74"/>
      <c r="S3052" s="74"/>
      <c r="T3052" s="74"/>
      <c r="AI3052" s="259"/>
      <c r="AO3052" s="74"/>
    </row>
    <row r="3053" s="72" customFormat="1" customHeight="1" spans="6:41">
      <c r="F3053" s="74"/>
      <c r="G3053" s="267" t="str">
        <f t="shared" si="53"/>
        <v/>
      </c>
      <c r="H3053" s="74"/>
      <c r="I3053" s="74"/>
      <c r="J3053" s="74"/>
      <c r="K3053" s="74"/>
      <c r="L3053" s="74"/>
      <c r="P3053" s="122"/>
      <c r="Q3053" s="74"/>
      <c r="R3053" s="74"/>
      <c r="S3053" s="74"/>
      <c r="T3053" s="74"/>
      <c r="AI3053" s="259"/>
      <c r="AO3053" s="74"/>
    </row>
    <row r="3054" s="72" customFormat="1" customHeight="1" spans="6:41">
      <c r="F3054" s="74"/>
      <c r="G3054" s="267" t="str">
        <f t="shared" si="53"/>
        <v/>
      </c>
      <c r="H3054" s="74"/>
      <c r="I3054" s="74"/>
      <c r="J3054" s="74"/>
      <c r="K3054" s="74"/>
      <c r="L3054" s="74"/>
      <c r="P3054" s="122"/>
      <c r="Q3054" s="74"/>
      <c r="R3054" s="74"/>
      <c r="S3054" s="74"/>
      <c r="T3054" s="74"/>
      <c r="AI3054" s="259"/>
      <c r="AO3054" s="74"/>
    </row>
    <row r="3055" s="72" customFormat="1" customHeight="1" spans="6:41">
      <c r="F3055" s="74"/>
      <c r="G3055" s="267" t="str">
        <f t="shared" si="53"/>
        <v/>
      </c>
      <c r="H3055" s="74"/>
      <c r="I3055" s="74"/>
      <c r="J3055" s="74"/>
      <c r="K3055" s="74"/>
      <c r="L3055" s="74"/>
      <c r="P3055" s="122"/>
      <c r="Q3055" s="74"/>
      <c r="R3055" s="74"/>
      <c r="S3055" s="74"/>
      <c r="T3055" s="74"/>
      <c r="AI3055" s="259"/>
      <c r="AO3055" s="74"/>
    </row>
    <row r="3056" s="72" customFormat="1" customHeight="1" spans="6:41">
      <c r="F3056" s="74"/>
      <c r="G3056" s="267" t="str">
        <f t="shared" si="53"/>
        <v/>
      </c>
      <c r="H3056" s="74"/>
      <c r="I3056" s="74"/>
      <c r="J3056" s="74"/>
      <c r="K3056" s="74"/>
      <c r="L3056" s="74"/>
      <c r="P3056" s="122"/>
      <c r="Q3056" s="74"/>
      <c r="R3056" s="74"/>
      <c r="S3056" s="74"/>
      <c r="T3056" s="74"/>
      <c r="AI3056" s="259"/>
      <c r="AO3056" s="74"/>
    </row>
    <row r="3057" s="72" customFormat="1" customHeight="1" spans="6:41">
      <c r="F3057" s="74"/>
      <c r="G3057" s="267" t="str">
        <f t="shared" si="53"/>
        <v/>
      </c>
      <c r="H3057" s="74"/>
      <c r="I3057" s="74"/>
      <c r="J3057" s="74"/>
      <c r="K3057" s="74"/>
      <c r="L3057" s="74"/>
      <c r="P3057" s="122"/>
      <c r="Q3057" s="74"/>
      <c r="R3057" s="74"/>
      <c r="S3057" s="74"/>
      <c r="T3057" s="74"/>
      <c r="AI3057" s="259"/>
      <c r="AO3057" s="74"/>
    </row>
    <row r="3058" s="72" customFormat="1" customHeight="1" spans="6:41">
      <c r="F3058" s="74"/>
      <c r="G3058" s="267" t="str">
        <f t="shared" si="53"/>
        <v/>
      </c>
      <c r="H3058" s="74"/>
      <c r="I3058" s="74"/>
      <c r="J3058" s="74"/>
      <c r="K3058" s="74"/>
      <c r="L3058" s="74"/>
      <c r="P3058" s="122"/>
      <c r="Q3058" s="74"/>
      <c r="R3058" s="74"/>
      <c r="S3058" s="74"/>
      <c r="T3058" s="74"/>
      <c r="AI3058" s="259"/>
      <c r="AO3058" s="74"/>
    </row>
    <row r="3059" s="72" customFormat="1" customHeight="1" spans="6:41">
      <c r="F3059" s="74"/>
      <c r="G3059" s="267" t="str">
        <f t="shared" si="53"/>
        <v/>
      </c>
      <c r="H3059" s="74"/>
      <c r="I3059" s="74"/>
      <c r="J3059" s="74"/>
      <c r="K3059" s="74"/>
      <c r="L3059" s="74"/>
      <c r="P3059" s="122"/>
      <c r="Q3059" s="74"/>
      <c r="R3059" s="74"/>
      <c r="S3059" s="74"/>
      <c r="T3059" s="74"/>
      <c r="AI3059" s="259"/>
      <c r="AO3059" s="74"/>
    </row>
    <row r="3060" s="72" customFormat="1" customHeight="1" spans="6:41">
      <c r="F3060" s="74"/>
      <c r="G3060" s="267" t="str">
        <f t="shared" si="53"/>
        <v/>
      </c>
      <c r="H3060" s="74"/>
      <c r="I3060" s="74"/>
      <c r="J3060" s="74"/>
      <c r="K3060" s="74"/>
      <c r="L3060" s="74"/>
      <c r="P3060" s="122"/>
      <c r="Q3060" s="74"/>
      <c r="R3060" s="74"/>
      <c r="S3060" s="74"/>
      <c r="T3060" s="74"/>
      <c r="AI3060" s="259"/>
      <c r="AO3060" s="74"/>
    </row>
    <row r="3061" s="72" customFormat="1" customHeight="1" spans="6:41">
      <c r="F3061" s="74"/>
      <c r="G3061" s="267" t="str">
        <f t="shared" si="53"/>
        <v/>
      </c>
      <c r="H3061" s="74"/>
      <c r="I3061" s="74"/>
      <c r="J3061" s="74"/>
      <c r="K3061" s="74"/>
      <c r="L3061" s="74"/>
      <c r="P3061" s="122"/>
      <c r="Q3061" s="74"/>
      <c r="R3061" s="74"/>
      <c r="S3061" s="74"/>
      <c r="T3061" s="74"/>
      <c r="AI3061" s="259"/>
      <c r="AO3061" s="74"/>
    </row>
    <row r="3062" s="72" customFormat="1" customHeight="1" spans="6:41">
      <c r="F3062" s="74"/>
      <c r="G3062" s="267" t="str">
        <f t="shared" si="53"/>
        <v/>
      </c>
      <c r="H3062" s="74"/>
      <c r="I3062" s="74"/>
      <c r="J3062" s="74"/>
      <c r="K3062" s="74"/>
      <c r="L3062" s="74"/>
      <c r="P3062" s="122"/>
      <c r="Q3062" s="74"/>
      <c r="R3062" s="74"/>
      <c r="S3062" s="74"/>
      <c r="T3062" s="74"/>
      <c r="AI3062" s="259"/>
      <c r="AO3062" s="74"/>
    </row>
    <row r="3063" s="72" customFormat="1" customHeight="1" spans="6:41">
      <c r="F3063" s="74"/>
      <c r="G3063" s="267" t="str">
        <f t="shared" si="53"/>
        <v/>
      </c>
      <c r="H3063" s="74"/>
      <c r="I3063" s="74"/>
      <c r="J3063" s="74"/>
      <c r="K3063" s="74"/>
      <c r="L3063" s="74"/>
      <c r="P3063" s="122"/>
      <c r="Q3063" s="74"/>
      <c r="R3063" s="74"/>
      <c r="S3063" s="74"/>
      <c r="T3063" s="74"/>
      <c r="AI3063" s="259"/>
      <c r="AO3063" s="74"/>
    </row>
    <row r="3064" s="72" customFormat="1" customHeight="1" spans="6:41">
      <c r="F3064" s="74"/>
      <c r="G3064" s="267" t="str">
        <f t="shared" si="53"/>
        <v/>
      </c>
      <c r="H3064" s="74"/>
      <c r="I3064" s="74"/>
      <c r="J3064" s="74"/>
      <c r="K3064" s="74"/>
      <c r="L3064" s="74"/>
      <c r="P3064" s="122"/>
      <c r="Q3064" s="74"/>
      <c r="R3064" s="74"/>
      <c r="S3064" s="74"/>
      <c r="T3064" s="74"/>
      <c r="AI3064" s="259"/>
      <c r="AO3064" s="74"/>
    </row>
    <row r="3065" s="72" customFormat="1" customHeight="1" spans="6:41">
      <c r="F3065" s="74"/>
      <c r="G3065" s="267" t="str">
        <f t="shared" si="53"/>
        <v/>
      </c>
      <c r="H3065" s="74"/>
      <c r="I3065" s="74"/>
      <c r="J3065" s="74"/>
      <c r="K3065" s="74"/>
      <c r="L3065" s="74"/>
      <c r="P3065" s="122"/>
      <c r="Q3065" s="74"/>
      <c r="R3065" s="74"/>
      <c r="S3065" s="74"/>
      <c r="T3065" s="74"/>
      <c r="AI3065" s="259"/>
      <c r="AO3065" s="74"/>
    </row>
    <row r="3066" s="72" customFormat="1" customHeight="1" spans="6:41">
      <c r="F3066" s="74"/>
      <c r="G3066" s="267" t="str">
        <f t="shared" si="53"/>
        <v/>
      </c>
      <c r="H3066" s="74"/>
      <c r="I3066" s="74"/>
      <c r="J3066" s="74"/>
      <c r="K3066" s="74"/>
      <c r="L3066" s="74"/>
      <c r="P3066" s="122"/>
      <c r="Q3066" s="74"/>
      <c r="R3066" s="74"/>
      <c r="S3066" s="74"/>
      <c r="T3066" s="74"/>
      <c r="AI3066" s="259"/>
      <c r="AO3066" s="74"/>
    </row>
    <row r="3067" s="72" customFormat="1" customHeight="1" spans="6:41">
      <c r="F3067" s="74"/>
      <c r="G3067" s="267" t="str">
        <f t="shared" si="53"/>
        <v/>
      </c>
      <c r="H3067" s="74"/>
      <c r="I3067" s="74"/>
      <c r="J3067" s="74"/>
      <c r="K3067" s="74"/>
      <c r="L3067" s="74"/>
      <c r="P3067" s="122"/>
      <c r="Q3067" s="74"/>
      <c r="R3067" s="74"/>
      <c r="S3067" s="74"/>
      <c r="T3067" s="74"/>
      <c r="AI3067" s="259"/>
      <c r="AO3067" s="74"/>
    </row>
    <row r="3068" s="72" customFormat="1" customHeight="1" spans="6:41">
      <c r="F3068" s="74"/>
      <c r="G3068" s="267" t="str">
        <f t="shared" si="53"/>
        <v/>
      </c>
      <c r="H3068" s="74"/>
      <c r="I3068" s="74"/>
      <c r="J3068" s="74"/>
      <c r="K3068" s="74"/>
      <c r="L3068" s="74"/>
      <c r="P3068" s="122"/>
      <c r="Q3068" s="74"/>
      <c r="R3068" s="74"/>
      <c r="S3068" s="74"/>
      <c r="T3068" s="74"/>
      <c r="AI3068" s="259"/>
      <c r="AO3068" s="74"/>
    </row>
    <row r="3069" s="72" customFormat="1" customHeight="1" spans="6:41">
      <c r="F3069" s="74"/>
      <c r="G3069" s="267" t="str">
        <f t="shared" si="53"/>
        <v/>
      </c>
      <c r="H3069" s="74"/>
      <c r="I3069" s="74"/>
      <c r="J3069" s="74"/>
      <c r="K3069" s="74"/>
      <c r="L3069" s="74"/>
      <c r="P3069" s="122"/>
      <c r="Q3069" s="74"/>
      <c r="R3069" s="74"/>
      <c r="S3069" s="74"/>
      <c r="T3069" s="74"/>
      <c r="AI3069" s="259"/>
      <c r="AO3069" s="74"/>
    </row>
    <row r="3070" s="72" customFormat="1" customHeight="1" spans="6:41">
      <c r="F3070" s="74"/>
      <c r="G3070" s="267" t="str">
        <f t="shared" si="53"/>
        <v/>
      </c>
      <c r="H3070" s="74"/>
      <c r="I3070" s="74"/>
      <c r="J3070" s="74"/>
      <c r="K3070" s="74"/>
      <c r="L3070" s="74"/>
      <c r="P3070" s="122"/>
      <c r="Q3070" s="74"/>
      <c r="R3070" s="74"/>
      <c r="S3070" s="74"/>
      <c r="T3070" s="74"/>
      <c r="AI3070" s="259"/>
      <c r="AO3070" s="74"/>
    </row>
    <row r="3071" s="72" customFormat="1" customHeight="1" spans="6:41">
      <c r="F3071" s="74"/>
      <c r="G3071" s="267" t="str">
        <f t="shared" si="53"/>
        <v/>
      </c>
      <c r="H3071" s="74"/>
      <c r="I3071" s="74"/>
      <c r="J3071" s="74"/>
      <c r="K3071" s="74"/>
      <c r="L3071" s="74"/>
      <c r="P3071" s="122"/>
      <c r="Q3071" s="74"/>
      <c r="R3071" s="74"/>
      <c r="S3071" s="74"/>
      <c r="T3071" s="74"/>
      <c r="AI3071" s="259"/>
      <c r="AO3071" s="74"/>
    </row>
    <row r="3072" s="72" customFormat="1" customHeight="1" spans="6:41">
      <c r="F3072" s="74"/>
      <c r="G3072" s="267" t="str">
        <f t="shared" si="53"/>
        <v/>
      </c>
      <c r="H3072" s="74"/>
      <c r="I3072" s="74"/>
      <c r="J3072" s="74"/>
      <c r="K3072" s="74"/>
      <c r="L3072" s="74"/>
      <c r="P3072" s="122"/>
      <c r="Q3072" s="74"/>
      <c r="R3072" s="74"/>
      <c r="S3072" s="74"/>
      <c r="T3072" s="74"/>
      <c r="AI3072" s="259"/>
      <c r="AO3072" s="74"/>
    </row>
    <row r="3073" s="72" customFormat="1" customHeight="1" spans="6:41">
      <c r="F3073" s="74"/>
      <c r="G3073" s="267" t="str">
        <f t="shared" si="53"/>
        <v/>
      </c>
      <c r="H3073" s="74"/>
      <c r="I3073" s="74"/>
      <c r="J3073" s="74"/>
      <c r="K3073" s="74"/>
      <c r="L3073" s="74"/>
      <c r="P3073" s="122"/>
      <c r="Q3073" s="74"/>
      <c r="R3073" s="74"/>
      <c r="S3073" s="74"/>
      <c r="T3073" s="74"/>
      <c r="AI3073" s="259"/>
      <c r="AO3073" s="74"/>
    </row>
    <row r="3074" s="72" customFormat="1" customHeight="1" spans="6:41">
      <c r="F3074" s="74"/>
      <c r="G3074" s="267" t="str">
        <f t="shared" ref="G3074:G3137" si="54">IF(H3074="","",IF(H3074=I3074,H3074,_xlfn.CONCAT(H3074,"-",I3074)))</f>
        <v/>
      </c>
      <c r="H3074" s="74"/>
      <c r="I3074" s="74"/>
      <c r="J3074" s="74"/>
      <c r="K3074" s="74"/>
      <c r="L3074" s="74"/>
      <c r="P3074" s="122"/>
      <c r="Q3074" s="74"/>
      <c r="R3074" s="74"/>
      <c r="S3074" s="74"/>
      <c r="T3074" s="74"/>
      <c r="AI3074" s="259"/>
      <c r="AO3074" s="74"/>
    </row>
    <row r="3075" s="72" customFormat="1" customHeight="1" spans="6:41">
      <c r="F3075" s="74"/>
      <c r="G3075" s="267" t="str">
        <f t="shared" si="54"/>
        <v/>
      </c>
      <c r="H3075" s="74"/>
      <c r="I3075" s="74"/>
      <c r="J3075" s="74"/>
      <c r="K3075" s="74"/>
      <c r="L3075" s="74"/>
      <c r="P3075" s="122"/>
      <c r="Q3075" s="74"/>
      <c r="R3075" s="74"/>
      <c r="S3075" s="74"/>
      <c r="T3075" s="74"/>
      <c r="AI3075" s="259"/>
      <c r="AO3075" s="74"/>
    </row>
    <row r="3076" s="72" customFormat="1" customHeight="1" spans="6:41">
      <c r="F3076" s="74"/>
      <c r="G3076" s="267" t="str">
        <f t="shared" si="54"/>
        <v/>
      </c>
      <c r="H3076" s="74"/>
      <c r="I3076" s="74"/>
      <c r="J3076" s="74"/>
      <c r="K3076" s="74"/>
      <c r="L3076" s="74"/>
      <c r="P3076" s="122"/>
      <c r="Q3076" s="74"/>
      <c r="R3076" s="74"/>
      <c r="S3076" s="74"/>
      <c r="T3076" s="74"/>
      <c r="AI3076" s="259"/>
      <c r="AO3076" s="74"/>
    </row>
    <row r="3077" s="72" customFormat="1" customHeight="1" spans="6:41">
      <c r="F3077" s="74"/>
      <c r="G3077" s="267" t="str">
        <f t="shared" si="54"/>
        <v/>
      </c>
      <c r="H3077" s="74"/>
      <c r="I3077" s="74"/>
      <c r="J3077" s="74"/>
      <c r="K3077" s="74"/>
      <c r="L3077" s="74"/>
      <c r="P3077" s="122"/>
      <c r="Q3077" s="74"/>
      <c r="R3077" s="74"/>
      <c r="S3077" s="74"/>
      <c r="T3077" s="74"/>
      <c r="AI3077" s="259"/>
      <c r="AO3077" s="74"/>
    </row>
    <row r="3078" s="72" customFormat="1" customHeight="1" spans="6:41">
      <c r="F3078" s="74"/>
      <c r="G3078" s="267" t="str">
        <f t="shared" si="54"/>
        <v/>
      </c>
      <c r="H3078" s="74"/>
      <c r="I3078" s="74"/>
      <c r="J3078" s="74"/>
      <c r="K3078" s="74"/>
      <c r="L3078" s="74"/>
      <c r="P3078" s="122"/>
      <c r="Q3078" s="74"/>
      <c r="R3078" s="74"/>
      <c r="S3078" s="74"/>
      <c r="T3078" s="74"/>
      <c r="AI3078" s="259"/>
      <c r="AO3078" s="74"/>
    </row>
    <row r="3079" s="72" customFormat="1" customHeight="1" spans="6:41">
      <c r="F3079" s="74"/>
      <c r="G3079" s="267" t="str">
        <f t="shared" si="54"/>
        <v/>
      </c>
      <c r="H3079" s="74"/>
      <c r="I3079" s="74"/>
      <c r="J3079" s="74"/>
      <c r="K3079" s="74"/>
      <c r="L3079" s="74"/>
      <c r="P3079" s="122"/>
      <c r="Q3079" s="74"/>
      <c r="R3079" s="74"/>
      <c r="S3079" s="74"/>
      <c r="T3079" s="74"/>
      <c r="AI3079" s="259"/>
      <c r="AO3079" s="74"/>
    </row>
    <row r="3080" s="72" customFormat="1" customHeight="1" spans="6:41">
      <c r="F3080" s="74"/>
      <c r="G3080" s="267" t="str">
        <f t="shared" si="54"/>
        <v/>
      </c>
      <c r="H3080" s="74"/>
      <c r="I3080" s="74"/>
      <c r="J3080" s="74"/>
      <c r="K3080" s="74"/>
      <c r="L3080" s="74"/>
      <c r="P3080" s="122"/>
      <c r="Q3080" s="74"/>
      <c r="R3080" s="74"/>
      <c r="S3080" s="74"/>
      <c r="T3080" s="74"/>
      <c r="AI3080" s="259"/>
      <c r="AO3080" s="74"/>
    </row>
    <row r="3081" s="72" customFormat="1" customHeight="1" spans="6:41">
      <c r="F3081" s="74"/>
      <c r="G3081" s="267" t="str">
        <f t="shared" si="54"/>
        <v/>
      </c>
      <c r="H3081" s="74"/>
      <c r="I3081" s="74"/>
      <c r="J3081" s="74"/>
      <c r="K3081" s="74"/>
      <c r="L3081" s="74"/>
      <c r="P3081" s="122"/>
      <c r="Q3081" s="74"/>
      <c r="R3081" s="74"/>
      <c r="S3081" s="74"/>
      <c r="T3081" s="74"/>
      <c r="AI3081" s="259"/>
      <c r="AO3081" s="74"/>
    </row>
    <row r="3082" s="72" customFormat="1" customHeight="1" spans="6:41">
      <c r="F3082" s="74"/>
      <c r="G3082" s="267" t="str">
        <f t="shared" si="54"/>
        <v/>
      </c>
      <c r="H3082" s="74"/>
      <c r="I3082" s="74"/>
      <c r="J3082" s="74"/>
      <c r="K3082" s="74"/>
      <c r="L3082" s="74"/>
      <c r="P3082" s="122"/>
      <c r="Q3082" s="74"/>
      <c r="R3082" s="74"/>
      <c r="S3082" s="74"/>
      <c r="T3082" s="74"/>
      <c r="AI3082" s="259"/>
      <c r="AO3082" s="74"/>
    </row>
    <row r="3083" s="72" customFormat="1" customHeight="1" spans="6:41">
      <c r="F3083" s="74"/>
      <c r="G3083" s="267" t="str">
        <f t="shared" si="54"/>
        <v/>
      </c>
      <c r="H3083" s="74"/>
      <c r="I3083" s="74"/>
      <c r="J3083" s="74"/>
      <c r="K3083" s="74"/>
      <c r="L3083" s="74"/>
      <c r="P3083" s="122"/>
      <c r="Q3083" s="74"/>
      <c r="R3083" s="74"/>
      <c r="S3083" s="74"/>
      <c r="T3083" s="74"/>
      <c r="AI3083" s="259"/>
      <c r="AO3083" s="74"/>
    </row>
    <row r="3084" s="72" customFormat="1" customHeight="1" spans="6:41">
      <c r="F3084" s="74"/>
      <c r="G3084" s="267" t="str">
        <f t="shared" si="54"/>
        <v/>
      </c>
      <c r="H3084" s="74"/>
      <c r="I3084" s="74"/>
      <c r="J3084" s="74"/>
      <c r="K3084" s="74"/>
      <c r="L3084" s="74"/>
      <c r="P3084" s="122"/>
      <c r="Q3084" s="74"/>
      <c r="R3084" s="74"/>
      <c r="S3084" s="74"/>
      <c r="T3084" s="74"/>
      <c r="AI3084" s="259"/>
      <c r="AO3084" s="74"/>
    </row>
    <row r="3085" s="72" customFormat="1" customHeight="1" spans="6:41">
      <c r="F3085" s="74"/>
      <c r="G3085" s="267" t="str">
        <f t="shared" si="54"/>
        <v/>
      </c>
      <c r="H3085" s="74"/>
      <c r="I3085" s="74"/>
      <c r="J3085" s="74"/>
      <c r="K3085" s="74"/>
      <c r="L3085" s="74"/>
      <c r="P3085" s="122"/>
      <c r="Q3085" s="74"/>
      <c r="R3085" s="74"/>
      <c r="S3085" s="74"/>
      <c r="T3085" s="74"/>
      <c r="AI3085" s="259"/>
      <c r="AO3085" s="74"/>
    </row>
    <row r="3086" s="72" customFormat="1" customHeight="1" spans="6:41">
      <c r="F3086" s="74"/>
      <c r="G3086" s="267" t="str">
        <f t="shared" si="54"/>
        <v/>
      </c>
      <c r="H3086" s="74"/>
      <c r="I3086" s="74"/>
      <c r="J3086" s="74"/>
      <c r="K3086" s="74"/>
      <c r="L3086" s="74"/>
      <c r="P3086" s="122"/>
      <c r="Q3086" s="74"/>
      <c r="R3086" s="74"/>
      <c r="S3086" s="74"/>
      <c r="T3086" s="74"/>
      <c r="AI3086" s="259"/>
      <c r="AO3086" s="74"/>
    </row>
    <row r="3087" s="72" customFormat="1" customHeight="1" spans="6:41">
      <c r="F3087" s="74"/>
      <c r="G3087" s="267" t="str">
        <f t="shared" si="54"/>
        <v/>
      </c>
      <c r="H3087" s="74"/>
      <c r="I3087" s="74"/>
      <c r="J3087" s="74"/>
      <c r="K3087" s="74"/>
      <c r="L3087" s="74"/>
      <c r="P3087" s="122"/>
      <c r="Q3087" s="74"/>
      <c r="R3087" s="74"/>
      <c r="S3087" s="74"/>
      <c r="T3087" s="74"/>
      <c r="AI3087" s="259"/>
      <c r="AO3087" s="74"/>
    </row>
    <row r="3088" s="72" customFormat="1" customHeight="1" spans="6:41">
      <c r="F3088" s="74"/>
      <c r="G3088" s="267" t="str">
        <f t="shared" si="54"/>
        <v/>
      </c>
      <c r="H3088" s="74"/>
      <c r="I3088" s="74"/>
      <c r="J3088" s="74"/>
      <c r="K3088" s="74"/>
      <c r="L3088" s="74"/>
      <c r="P3088" s="122"/>
      <c r="Q3088" s="74"/>
      <c r="R3088" s="74"/>
      <c r="S3088" s="74"/>
      <c r="T3088" s="74"/>
      <c r="AI3088" s="259"/>
      <c r="AO3088" s="74"/>
    </row>
    <row r="3089" s="72" customFormat="1" customHeight="1" spans="6:41">
      <c r="F3089" s="74"/>
      <c r="G3089" s="267" t="str">
        <f t="shared" si="54"/>
        <v/>
      </c>
      <c r="H3089" s="74"/>
      <c r="I3089" s="74"/>
      <c r="J3089" s="74"/>
      <c r="K3089" s="74"/>
      <c r="L3089" s="74"/>
      <c r="P3089" s="122"/>
      <c r="Q3089" s="74"/>
      <c r="R3089" s="74"/>
      <c r="S3089" s="74"/>
      <c r="T3089" s="74"/>
      <c r="AI3089" s="259"/>
      <c r="AO3089" s="74"/>
    </row>
    <row r="3090" s="72" customFormat="1" customHeight="1" spans="6:41">
      <c r="F3090" s="74"/>
      <c r="G3090" s="267" t="str">
        <f t="shared" si="54"/>
        <v/>
      </c>
      <c r="H3090" s="74"/>
      <c r="I3090" s="74"/>
      <c r="J3090" s="74"/>
      <c r="K3090" s="74"/>
      <c r="L3090" s="74"/>
      <c r="P3090" s="122"/>
      <c r="Q3090" s="74"/>
      <c r="R3090" s="74"/>
      <c r="S3090" s="74"/>
      <c r="T3090" s="74"/>
      <c r="AI3090" s="259"/>
      <c r="AO3090" s="74"/>
    </row>
    <row r="3091" s="72" customFormat="1" customHeight="1" spans="6:41">
      <c r="F3091" s="74"/>
      <c r="G3091" s="267" t="str">
        <f t="shared" si="54"/>
        <v/>
      </c>
      <c r="H3091" s="74"/>
      <c r="I3091" s="74"/>
      <c r="J3091" s="74"/>
      <c r="K3091" s="74"/>
      <c r="L3091" s="74"/>
      <c r="P3091" s="122"/>
      <c r="Q3091" s="74"/>
      <c r="R3091" s="74"/>
      <c r="S3091" s="74"/>
      <c r="T3091" s="74"/>
      <c r="AI3091" s="259"/>
      <c r="AO3091" s="74"/>
    </row>
    <row r="3092" s="72" customFormat="1" customHeight="1" spans="6:41">
      <c r="F3092" s="74"/>
      <c r="G3092" s="267" t="str">
        <f t="shared" si="54"/>
        <v/>
      </c>
      <c r="H3092" s="74"/>
      <c r="I3092" s="74"/>
      <c r="J3092" s="74"/>
      <c r="K3092" s="74"/>
      <c r="L3092" s="74"/>
      <c r="P3092" s="122"/>
      <c r="Q3092" s="74"/>
      <c r="R3092" s="74"/>
      <c r="S3092" s="74"/>
      <c r="T3092" s="74"/>
      <c r="AI3092" s="259"/>
      <c r="AO3092" s="74"/>
    </row>
    <row r="3093" s="72" customFormat="1" customHeight="1" spans="6:41">
      <c r="F3093" s="74"/>
      <c r="G3093" s="267" t="str">
        <f t="shared" si="54"/>
        <v/>
      </c>
      <c r="H3093" s="74"/>
      <c r="I3093" s="74"/>
      <c r="J3093" s="74"/>
      <c r="K3093" s="74"/>
      <c r="L3093" s="74"/>
      <c r="P3093" s="122"/>
      <c r="Q3093" s="74"/>
      <c r="R3093" s="74"/>
      <c r="S3093" s="74"/>
      <c r="T3093" s="74"/>
      <c r="AI3093" s="259"/>
      <c r="AO3093" s="74"/>
    </row>
    <row r="3094" s="72" customFormat="1" customHeight="1" spans="6:41">
      <c r="F3094" s="74"/>
      <c r="G3094" s="267" t="str">
        <f t="shared" si="54"/>
        <v/>
      </c>
      <c r="H3094" s="74"/>
      <c r="I3094" s="74"/>
      <c r="J3094" s="74"/>
      <c r="K3094" s="74"/>
      <c r="L3094" s="74"/>
      <c r="P3094" s="122"/>
      <c r="Q3094" s="74"/>
      <c r="R3094" s="74"/>
      <c r="S3094" s="74"/>
      <c r="T3094" s="74"/>
      <c r="AI3094" s="259"/>
      <c r="AO3094" s="74"/>
    </row>
    <row r="3095" s="72" customFormat="1" customHeight="1" spans="6:41">
      <c r="F3095" s="74"/>
      <c r="G3095" s="267" t="str">
        <f t="shared" si="54"/>
        <v/>
      </c>
      <c r="H3095" s="74"/>
      <c r="I3095" s="74"/>
      <c r="J3095" s="74"/>
      <c r="K3095" s="74"/>
      <c r="L3095" s="74"/>
      <c r="P3095" s="122"/>
      <c r="Q3095" s="74"/>
      <c r="R3095" s="74"/>
      <c r="S3095" s="74"/>
      <c r="T3095" s="74"/>
      <c r="AI3095" s="259"/>
      <c r="AO3095" s="74"/>
    </row>
    <row r="3096" s="72" customFormat="1" customHeight="1" spans="6:41">
      <c r="F3096" s="74"/>
      <c r="G3096" s="267" t="str">
        <f t="shared" si="54"/>
        <v/>
      </c>
      <c r="H3096" s="74"/>
      <c r="I3096" s="74"/>
      <c r="J3096" s="74"/>
      <c r="K3096" s="74"/>
      <c r="L3096" s="74"/>
      <c r="P3096" s="122"/>
      <c r="Q3096" s="74"/>
      <c r="R3096" s="74"/>
      <c r="S3096" s="74"/>
      <c r="T3096" s="74"/>
      <c r="AI3096" s="259"/>
      <c r="AO3096" s="74"/>
    </row>
    <row r="3097" s="72" customFormat="1" customHeight="1" spans="6:41">
      <c r="F3097" s="74"/>
      <c r="G3097" s="267" t="str">
        <f t="shared" si="54"/>
        <v/>
      </c>
      <c r="H3097" s="74"/>
      <c r="I3097" s="74"/>
      <c r="J3097" s="74"/>
      <c r="K3097" s="74"/>
      <c r="L3097" s="74"/>
      <c r="P3097" s="122"/>
      <c r="Q3097" s="74"/>
      <c r="R3097" s="74"/>
      <c r="S3097" s="74"/>
      <c r="T3097" s="74"/>
      <c r="AI3097" s="259"/>
      <c r="AO3097" s="74"/>
    </row>
    <row r="3098" s="72" customFormat="1" customHeight="1" spans="6:41">
      <c r="F3098" s="74"/>
      <c r="G3098" s="267" t="str">
        <f t="shared" si="54"/>
        <v/>
      </c>
      <c r="H3098" s="74"/>
      <c r="I3098" s="74"/>
      <c r="J3098" s="74"/>
      <c r="K3098" s="74"/>
      <c r="L3098" s="74"/>
      <c r="P3098" s="122"/>
      <c r="Q3098" s="74"/>
      <c r="R3098" s="74"/>
      <c r="S3098" s="74"/>
      <c r="T3098" s="74"/>
      <c r="AI3098" s="259"/>
      <c r="AO3098" s="74"/>
    </row>
    <row r="3099" s="72" customFormat="1" customHeight="1" spans="6:41">
      <c r="F3099" s="74"/>
      <c r="G3099" s="267" t="str">
        <f t="shared" si="54"/>
        <v/>
      </c>
      <c r="H3099" s="74"/>
      <c r="I3099" s="74"/>
      <c r="J3099" s="74"/>
      <c r="K3099" s="74"/>
      <c r="L3099" s="74"/>
      <c r="P3099" s="122"/>
      <c r="Q3099" s="74"/>
      <c r="R3099" s="74"/>
      <c r="S3099" s="74"/>
      <c r="T3099" s="74"/>
      <c r="AI3099" s="259"/>
      <c r="AO3099" s="74"/>
    </row>
    <row r="3100" s="72" customFormat="1" customHeight="1" spans="6:41">
      <c r="F3100" s="74"/>
      <c r="G3100" s="267" t="str">
        <f t="shared" si="54"/>
        <v/>
      </c>
      <c r="H3100" s="74"/>
      <c r="I3100" s="74"/>
      <c r="J3100" s="74"/>
      <c r="K3100" s="74"/>
      <c r="L3100" s="74"/>
      <c r="P3100" s="122"/>
      <c r="Q3100" s="74"/>
      <c r="R3100" s="74"/>
      <c r="S3100" s="74"/>
      <c r="T3100" s="74"/>
      <c r="AI3100" s="259"/>
      <c r="AO3100" s="74"/>
    </row>
    <row r="3101" s="72" customFormat="1" customHeight="1" spans="6:41">
      <c r="F3101" s="74"/>
      <c r="G3101" s="267" t="str">
        <f t="shared" si="54"/>
        <v/>
      </c>
      <c r="H3101" s="74"/>
      <c r="I3101" s="74"/>
      <c r="J3101" s="74"/>
      <c r="K3101" s="74"/>
      <c r="L3101" s="74"/>
      <c r="P3101" s="122"/>
      <c r="Q3101" s="74"/>
      <c r="R3101" s="74"/>
      <c r="S3101" s="74"/>
      <c r="T3101" s="74"/>
      <c r="AI3101" s="259"/>
      <c r="AO3101" s="74"/>
    </row>
    <row r="3102" s="72" customFormat="1" customHeight="1" spans="6:41">
      <c r="F3102" s="74"/>
      <c r="G3102" s="267" t="str">
        <f t="shared" si="54"/>
        <v/>
      </c>
      <c r="H3102" s="74"/>
      <c r="I3102" s="74"/>
      <c r="J3102" s="74"/>
      <c r="K3102" s="74"/>
      <c r="L3102" s="74"/>
      <c r="P3102" s="122"/>
      <c r="Q3102" s="74"/>
      <c r="R3102" s="74"/>
      <c r="S3102" s="74"/>
      <c r="T3102" s="74"/>
      <c r="AI3102" s="259"/>
      <c r="AO3102" s="74"/>
    </row>
    <row r="3103" s="72" customFormat="1" customHeight="1" spans="6:41">
      <c r="F3103" s="74"/>
      <c r="G3103" s="267" t="str">
        <f t="shared" si="54"/>
        <v/>
      </c>
      <c r="H3103" s="74"/>
      <c r="I3103" s="74"/>
      <c r="J3103" s="74"/>
      <c r="K3103" s="74"/>
      <c r="L3103" s="74"/>
      <c r="P3103" s="122"/>
      <c r="Q3103" s="74"/>
      <c r="R3103" s="74"/>
      <c r="S3103" s="74"/>
      <c r="T3103" s="74"/>
      <c r="AI3103" s="259"/>
      <c r="AO3103" s="74"/>
    </row>
    <row r="3104" s="72" customFormat="1" customHeight="1" spans="6:41">
      <c r="F3104" s="74"/>
      <c r="G3104" s="267" t="str">
        <f t="shared" si="54"/>
        <v/>
      </c>
      <c r="H3104" s="74"/>
      <c r="I3104" s="74"/>
      <c r="J3104" s="74"/>
      <c r="K3104" s="74"/>
      <c r="L3104" s="74"/>
      <c r="P3104" s="122"/>
      <c r="Q3104" s="74"/>
      <c r="R3104" s="74"/>
      <c r="S3104" s="74"/>
      <c r="T3104" s="74"/>
      <c r="AI3104" s="259"/>
      <c r="AO3104" s="74"/>
    </row>
    <row r="3105" s="72" customFormat="1" customHeight="1" spans="6:41">
      <c r="F3105" s="74"/>
      <c r="G3105" s="267" t="str">
        <f t="shared" si="54"/>
        <v/>
      </c>
      <c r="H3105" s="74"/>
      <c r="I3105" s="74"/>
      <c r="J3105" s="74"/>
      <c r="K3105" s="74"/>
      <c r="L3105" s="74"/>
      <c r="P3105" s="122"/>
      <c r="Q3105" s="74"/>
      <c r="R3105" s="74"/>
      <c r="S3105" s="74"/>
      <c r="T3105" s="74"/>
      <c r="AI3105" s="259"/>
      <c r="AO3105" s="74"/>
    </row>
    <row r="3106" s="72" customFormat="1" customHeight="1" spans="6:41">
      <c r="F3106" s="74"/>
      <c r="G3106" s="267" t="str">
        <f t="shared" si="54"/>
        <v/>
      </c>
      <c r="H3106" s="74"/>
      <c r="I3106" s="74"/>
      <c r="J3106" s="74"/>
      <c r="K3106" s="74"/>
      <c r="L3106" s="74"/>
      <c r="P3106" s="122"/>
      <c r="Q3106" s="74"/>
      <c r="R3106" s="74"/>
      <c r="S3106" s="74"/>
      <c r="T3106" s="74"/>
      <c r="AI3106" s="259"/>
      <c r="AO3106" s="74"/>
    </row>
    <row r="3107" s="72" customFormat="1" customHeight="1" spans="6:41">
      <c r="F3107" s="74"/>
      <c r="G3107" s="267" t="str">
        <f t="shared" si="54"/>
        <v/>
      </c>
      <c r="H3107" s="74"/>
      <c r="I3107" s="74"/>
      <c r="J3107" s="74"/>
      <c r="K3107" s="74"/>
      <c r="L3107" s="74"/>
      <c r="P3107" s="122"/>
      <c r="Q3107" s="74"/>
      <c r="R3107" s="74"/>
      <c r="S3107" s="74"/>
      <c r="T3107" s="74"/>
      <c r="AI3107" s="259"/>
      <c r="AO3107" s="74"/>
    </row>
    <row r="3108" s="72" customFormat="1" customHeight="1" spans="6:41">
      <c r="F3108" s="74"/>
      <c r="G3108" s="267" t="str">
        <f t="shared" si="54"/>
        <v/>
      </c>
      <c r="H3108" s="74"/>
      <c r="I3108" s="74"/>
      <c r="J3108" s="74"/>
      <c r="K3108" s="74"/>
      <c r="L3108" s="74"/>
      <c r="P3108" s="122"/>
      <c r="Q3108" s="74"/>
      <c r="R3108" s="74"/>
      <c r="S3108" s="74"/>
      <c r="T3108" s="74"/>
      <c r="AI3108" s="259"/>
      <c r="AO3108" s="74"/>
    </row>
    <row r="3109" s="72" customFormat="1" customHeight="1" spans="6:41">
      <c r="F3109" s="74"/>
      <c r="G3109" s="267" t="str">
        <f t="shared" si="54"/>
        <v/>
      </c>
      <c r="H3109" s="74"/>
      <c r="I3109" s="74"/>
      <c r="J3109" s="74"/>
      <c r="K3109" s="74"/>
      <c r="L3109" s="74"/>
      <c r="P3109" s="122"/>
      <c r="Q3109" s="74"/>
      <c r="R3109" s="74"/>
      <c r="S3109" s="74"/>
      <c r="T3109" s="74"/>
      <c r="AI3109" s="259"/>
      <c r="AO3109" s="74"/>
    </row>
    <row r="3110" s="72" customFormat="1" customHeight="1" spans="6:41">
      <c r="F3110" s="74"/>
      <c r="G3110" s="267" t="str">
        <f t="shared" si="54"/>
        <v/>
      </c>
      <c r="H3110" s="74"/>
      <c r="I3110" s="74"/>
      <c r="J3110" s="74"/>
      <c r="K3110" s="74"/>
      <c r="L3110" s="74"/>
      <c r="P3110" s="122"/>
      <c r="Q3110" s="74"/>
      <c r="R3110" s="74"/>
      <c r="S3110" s="74"/>
      <c r="T3110" s="74"/>
      <c r="AI3110" s="259"/>
      <c r="AO3110" s="74"/>
    </row>
    <row r="3111" s="72" customFormat="1" customHeight="1" spans="6:41">
      <c r="F3111" s="74"/>
      <c r="G3111" s="267" t="str">
        <f t="shared" si="54"/>
        <v/>
      </c>
      <c r="H3111" s="74"/>
      <c r="I3111" s="74"/>
      <c r="J3111" s="74"/>
      <c r="K3111" s="74"/>
      <c r="L3111" s="74"/>
      <c r="P3111" s="122"/>
      <c r="Q3111" s="74"/>
      <c r="R3111" s="74"/>
      <c r="S3111" s="74"/>
      <c r="T3111" s="74"/>
      <c r="AI3111" s="259"/>
      <c r="AO3111" s="74"/>
    </row>
    <row r="3112" s="72" customFormat="1" customHeight="1" spans="6:41">
      <c r="F3112" s="74"/>
      <c r="G3112" s="267" t="str">
        <f t="shared" si="54"/>
        <v/>
      </c>
      <c r="H3112" s="74"/>
      <c r="I3112" s="74"/>
      <c r="J3112" s="74"/>
      <c r="K3112" s="74"/>
      <c r="L3112" s="74"/>
      <c r="P3112" s="122"/>
      <c r="Q3112" s="74"/>
      <c r="R3112" s="74"/>
      <c r="S3112" s="74"/>
      <c r="T3112" s="74"/>
      <c r="AI3112" s="259"/>
      <c r="AO3112" s="74"/>
    </row>
    <row r="3113" s="72" customFormat="1" customHeight="1" spans="6:41">
      <c r="F3113" s="74"/>
      <c r="G3113" s="267" t="str">
        <f t="shared" si="54"/>
        <v/>
      </c>
      <c r="H3113" s="74"/>
      <c r="I3113" s="74"/>
      <c r="J3113" s="74"/>
      <c r="K3113" s="74"/>
      <c r="L3113" s="74"/>
      <c r="P3113" s="122"/>
      <c r="Q3113" s="74"/>
      <c r="R3113" s="74"/>
      <c r="S3113" s="74"/>
      <c r="T3113" s="74"/>
      <c r="AI3113" s="259"/>
      <c r="AO3113" s="74"/>
    </row>
    <row r="3114" s="72" customFormat="1" customHeight="1" spans="6:41">
      <c r="F3114" s="74"/>
      <c r="G3114" s="267" t="str">
        <f t="shared" si="54"/>
        <v/>
      </c>
      <c r="H3114" s="74"/>
      <c r="I3114" s="74"/>
      <c r="J3114" s="74"/>
      <c r="K3114" s="74"/>
      <c r="L3114" s="74"/>
      <c r="P3114" s="122"/>
      <c r="Q3114" s="74"/>
      <c r="R3114" s="74"/>
      <c r="S3114" s="74"/>
      <c r="T3114" s="74"/>
      <c r="AI3114" s="259"/>
      <c r="AO3114" s="74"/>
    </row>
    <row r="3115" s="72" customFormat="1" customHeight="1" spans="6:41">
      <c r="F3115" s="74"/>
      <c r="G3115" s="267" t="str">
        <f t="shared" si="54"/>
        <v/>
      </c>
      <c r="H3115" s="74"/>
      <c r="I3115" s="74"/>
      <c r="J3115" s="74"/>
      <c r="K3115" s="74"/>
      <c r="L3115" s="74"/>
      <c r="P3115" s="122"/>
      <c r="Q3115" s="74"/>
      <c r="R3115" s="74"/>
      <c r="S3115" s="74"/>
      <c r="T3115" s="74"/>
      <c r="AI3115" s="259"/>
      <c r="AO3115" s="74"/>
    </row>
    <row r="3116" s="72" customFormat="1" customHeight="1" spans="6:41">
      <c r="F3116" s="74"/>
      <c r="G3116" s="267" t="str">
        <f t="shared" si="54"/>
        <v/>
      </c>
      <c r="H3116" s="74"/>
      <c r="I3116" s="74"/>
      <c r="J3116" s="74"/>
      <c r="K3116" s="74"/>
      <c r="L3116" s="74"/>
      <c r="P3116" s="122"/>
      <c r="Q3116" s="74"/>
      <c r="R3116" s="74"/>
      <c r="S3116" s="74"/>
      <c r="T3116" s="74"/>
      <c r="AI3116" s="259"/>
      <c r="AO3116" s="74"/>
    </row>
    <row r="3117" s="72" customFormat="1" customHeight="1" spans="6:41">
      <c r="F3117" s="74"/>
      <c r="G3117" s="267" t="str">
        <f t="shared" si="54"/>
        <v/>
      </c>
      <c r="H3117" s="74"/>
      <c r="I3117" s="74"/>
      <c r="J3117" s="74"/>
      <c r="K3117" s="74"/>
      <c r="L3117" s="74"/>
      <c r="P3117" s="122"/>
      <c r="Q3117" s="74"/>
      <c r="R3117" s="74"/>
      <c r="S3117" s="74"/>
      <c r="T3117" s="74"/>
      <c r="AI3117" s="259"/>
      <c r="AO3117" s="74"/>
    </row>
    <row r="3118" s="72" customFormat="1" customHeight="1" spans="6:41">
      <c r="F3118" s="74"/>
      <c r="G3118" s="267" t="str">
        <f t="shared" si="54"/>
        <v/>
      </c>
      <c r="H3118" s="74"/>
      <c r="I3118" s="74"/>
      <c r="J3118" s="74"/>
      <c r="K3118" s="74"/>
      <c r="L3118" s="74"/>
      <c r="P3118" s="122"/>
      <c r="Q3118" s="74"/>
      <c r="R3118" s="74"/>
      <c r="S3118" s="74"/>
      <c r="T3118" s="74"/>
      <c r="AI3118" s="259"/>
      <c r="AO3118" s="74"/>
    </row>
    <row r="3119" s="72" customFormat="1" customHeight="1" spans="6:41">
      <c r="F3119" s="74"/>
      <c r="G3119" s="267" t="str">
        <f t="shared" si="54"/>
        <v/>
      </c>
      <c r="H3119" s="74"/>
      <c r="I3119" s="74"/>
      <c r="J3119" s="74"/>
      <c r="K3119" s="74"/>
      <c r="L3119" s="74"/>
      <c r="P3119" s="122"/>
      <c r="Q3119" s="74"/>
      <c r="R3119" s="74"/>
      <c r="S3119" s="74"/>
      <c r="T3119" s="74"/>
      <c r="AI3119" s="259"/>
      <c r="AO3119" s="74"/>
    </row>
    <row r="3120" s="72" customFormat="1" customHeight="1" spans="6:41">
      <c r="F3120" s="74"/>
      <c r="G3120" s="267" t="str">
        <f t="shared" si="54"/>
        <v/>
      </c>
      <c r="H3120" s="74"/>
      <c r="I3120" s="74"/>
      <c r="J3120" s="74"/>
      <c r="K3120" s="74"/>
      <c r="L3120" s="74"/>
      <c r="P3120" s="122"/>
      <c r="Q3120" s="74"/>
      <c r="R3120" s="74"/>
      <c r="S3120" s="74"/>
      <c r="T3120" s="74"/>
      <c r="AI3120" s="259"/>
      <c r="AO3120" s="74"/>
    </row>
    <row r="3121" s="72" customFormat="1" customHeight="1" spans="6:41">
      <c r="F3121" s="74"/>
      <c r="G3121" s="267" t="str">
        <f t="shared" si="54"/>
        <v/>
      </c>
      <c r="H3121" s="74"/>
      <c r="I3121" s="74"/>
      <c r="J3121" s="74"/>
      <c r="K3121" s="74"/>
      <c r="L3121" s="74"/>
      <c r="P3121" s="122"/>
      <c r="Q3121" s="74"/>
      <c r="R3121" s="74"/>
      <c r="S3121" s="74"/>
      <c r="T3121" s="74"/>
      <c r="AI3121" s="259"/>
      <c r="AO3121" s="74"/>
    </row>
    <row r="3122" s="72" customFormat="1" customHeight="1" spans="6:41">
      <c r="F3122" s="74"/>
      <c r="G3122" s="267" t="str">
        <f t="shared" si="54"/>
        <v/>
      </c>
      <c r="H3122" s="74"/>
      <c r="I3122" s="74"/>
      <c r="J3122" s="74"/>
      <c r="K3122" s="74"/>
      <c r="L3122" s="74"/>
      <c r="P3122" s="122"/>
      <c r="Q3122" s="74"/>
      <c r="R3122" s="74"/>
      <c r="S3122" s="74"/>
      <c r="T3122" s="74"/>
      <c r="AI3122" s="259"/>
      <c r="AO3122" s="74"/>
    </row>
    <row r="3123" s="72" customFormat="1" customHeight="1" spans="6:41">
      <c r="F3123" s="74"/>
      <c r="G3123" s="267" t="str">
        <f t="shared" si="54"/>
        <v/>
      </c>
      <c r="H3123" s="74"/>
      <c r="I3123" s="74"/>
      <c r="J3123" s="74"/>
      <c r="K3123" s="74"/>
      <c r="L3123" s="74"/>
      <c r="P3123" s="122"/>
      <c r="Q3123" s="74"/>
      <c r="R3123" s="74"/>
      <c r="S3123" s="74"/>
      <c r="T3123" s="74"/>
      <c r="AI3123" s="259"/>
      <c r="AO3123" s="74"/>
    </row>
    <row r="3124" s="72" customFormat="1" customHeight="1" spans="6:41">
      <c r="F3124" s="74"/>
      <c r="G3124" s="267" t="str">
        <f t="shared" si="54"/>
        <v/>
      </c>
      <c r="H3124" s="74"/>
      <c r="I3124" s="74"/>
      <c r="J3124" s="74"/>
      <c r="K3124" s="74"/>
      <c r="L3124" s="74"/>
      <c r="P3124" s="122"/>
      <c r="Q3124" s="74"/>
      <c r="R3124" s="74"/>
      <c r="S3124" s="74"/>
      <c r="T3124" s="74"/>
      <c r="AI3124" s="259"/>
      <c r="AO3124" s="74"/>
    </row>
    <row r="3125" s="72" customFormat="1" customHeight="1" spans="6:41">
      <c r="F3125" s="74"/>
      <c r="G3125" s="267" t="str">
        <f t="shared" si="54"/>
        <v/>
      </c>
      <c r="H3125" s="74"/>
      <c r="I3125" s="74"/>
      <c r="J3125" s="74"/>
      <c r="K3125" s="74"/>
      <c r="L3125" s="74"/>
      <c r="P3125" s="122"/>
      <c r="Q3125" s="74"/>
      <c r="R3125" s="74"/>
      <c r="S3125" s="74"/>
      <c r="T3125" s="74"/>
      <c r="AI3125" s="259"/>
      <c r="AO3125" s="74"/>
    </row>
    <row r="3126" s="72" customFormat="1" customHeight="1" spans="6:41">
      <c r="F3126" s="74"/>
      <c r="G3126" s="267" t="str">
        <f t="shared" si="54"/>
        <v/>
      </c>
      <c r="H3126" s="74"/>
      <c r="I3126" s="74"/>
      <c r="J3126" s="74"/>
      <c r="K3126" s="74"/>
      <c r="L3126" s="74"/>
      <c r="P3126" s="122"/>
      <c r="Q3126" s="74"/>
      <c r="R3126" s="74"/>
      <c r="S3126" s="74"/>
      <c r="T3126" s="74"/>
      <c r="AI3126" s="259"/>
      <c r="AO3126" s="74"/>
    </row>
    <row r="3127" s="72" customFormat="1" customHeight="1" spans="6:41">
      <c r="F3127" s="74"/>
      <c r="G3127" s="267" t="str">
        <f t="shared" si="54"/>
        <v/>
      </c>
      <c r="H3127" s="74"/>
      <c r="I3127" s="74"/>
      <c r="J3127" s="74"/>
      <c r="K3127" s="74"/>
      <c r="L3127" s="74"/>
      <c r="P3127" s="122"/>
      <c r="Q3127" s="74"/>
      <c r="R3127" s="74"/>
      <c r="S3127" s="74"/>
      <c r="T3127" s="74"/>
      <c r="AI3127" s="259"/>
      <c r="AO3127" s="74"/>
    </row>
    <row r="3128" s="72" customFormat="1" customHeight="1" spans="6:41">
      <c r="F3128" s="74"/>
      <c r="G3128" s="267" t="str">
        <f t="shared" si="54"/>
        <v/>
      </c>
      <c r="H3128" s="74"/>
      <c r="I3128" s="74"/>
      <c r="J3128" s="74"/>
      <c r="K3128" s="74"/>
      <c r="L3128" s="74"/>
      <c r="P3128" s="122"/>
      <c r="Q3128" s="74"/>
      <c r="R3128" s="74"/>
      <c r="S3128" s="74"/>
      <c r="T3128" s="74"/>
      <c r="AI3128" s="259"/>
      <c r="AO3128" s="74"/>
    </row>
    <row r="3129" s="72" customFormat="1" customHeight="1" spans="6:41">
      <c r="F3129" s="74"/>
      <c r="G3129" s="267" t="str">
        <f t="shared" si="54"/>
        <v/>
      </c>
      <c r="H3129" s="74"/>
      <c r="I3129" s="74"/>
      <c r="J3129" s="74"/>
      <c r="K3129" s="74"/>
      <c r="L3129" s="74"/>
      <c r="P3129" s="122"/>
      <c r="Q3129" s="74"/>
      <c r="R3129" s="74"/>
      <c r="S3129" s="74"/>
      <c r="T3129" s="74"/>
      <c r="AI3129" s="259"/>
      <c r="AO3129" s="74"/>
    </row>
    <row r="3130" s="72" customFormat="1" customHeight="1" spans="6:41">
      <c r="F3130" s="74"/>
      <c r="G3130" s="267" t="str">
        <f t="shared" si="54"/>
        <v/>
      </c>
      <c r="H3130" s="74"/>
      <c r="I3130" s="74"/>
      <c r="J3130" s="74"/>
      <c r="K3130" s="74"/>
      <c r="L3130" s="74"/>
      <c r="P3130" s="122"/>
      <c r="Q3130" s="74"/>
      <c r="R3130" s="74"/>
      <c r="S3130" s="74"/>
      <c r="T3130" s="74"/>
      <c r="AI3130" s="259"/>
      <c r="AO3130" s="74"/>
    </row>
    <row r="3131" s="72" customFormat="1" customHeight="1" spans="6:41">
      <c r="F3131" s="74"/>
      <c r="G3131" s="267" t="str">
        <f t="shared" si="54"/>
        <v/>
      </c>
      <c r="H3131" s="74"/>
      <c r="I3131" s="74"/>
      <c r="J3131" s="74"/>
      <c r="K3131" s="74"/>
      <c r="L3131" s="74"/>
      <c r="P3131" s="122"/>
      <c r="Q3131" s="74"/>
      <c r="R3131" s="74"/>
      <c r="S3131" s="74"/>
      <c r="T3131" s="74"/>
      <c r="AI3131" s="259"/>
      <c r="AO3131" s="74"/>
    </row>
    <row r="3132" s="72" customFormat="1" customHeight="1" spans="6:41">
      <c r="F3132" s="74"/>
      <c r="G3132" s="267" t="str">
        <f t="shared" si="54"/>
        <v/>
      </c>
      <c r="H3132" s="74"/>
      <c r="I3132" s="74"/>
      <c r="J3132" s="74"/>
      <c r="K3132" s="74"/>
      <c r="L3132" s="74"/>
      <c r="P3132" s="122"/>
      <c r="Q3132" s="74"/>
      <c r="R3132" s="74"/>
      <c r="S3132" s="74"/>
      <c r="T3132" s="74"/>
      <c r="AI3132" s="259"/>
      <c r="AO3132" s="74"/>
    </row>
    <row r="3133" s="72" customFormat="1" customHeight="1" spans="6:41">
      <c r="F3133" s="74"/>
      <c r="G3133" s="267" t="str">
        <f t="shared" si="54"/>
        <v/>
      </c>
      <c r="H3133" s="74"/>
      <c r="I3133" s="74"/>
      <c r="J3133" s="74"/>
      <c r="K3133" s="74"/>
      <c r="L3133" s="74"/>
      <c r="P3133" s="122"/>
      <c r="Q3133" s="74"/>
      <c r="R3133" s="74"/>
      <c r="S3133" s="74"/>
      <c r="T3133" s="74"/>
      <c r="AI3133" s="259"/>
      <c r="AO3133" s="74"/>
    </row>
    <row r="3134" s="72" customFormat="1" customHeight="1" spans="6:41">
      <c r="F3134" s="74"/>
      <c r="G3134" s="267" t="str">
        <f t="shared" si="54"/>
        <v/>
      </c>
      <c r="H3134" s="74"/>
      <c r="I3134" s="74"/>
      <c r="J3134" s="74"/>
      <c r="K3134" s="74"/>
      <c r="L3134" s="74"/>
      <c r="P3134" s="122"/>
      <c r="Q3134" s="74"/>
      <c r="R3134" s="74"/>
      <c r="S3134" s="74"/>
      <c r="T3134" s="74"/>
      <c r="AI3134" s="259"/>
      <c r="AO3134" s="74"/>
    </row>
    <row r="3135" s="72" customFormat="1" customHeight="1" spans="6:41">
      <c r="F3135" s="74"/>
      <c r="G3135" s="267" t="str">
        <f t="shared" si="54"/>
        <v/>
      </c>
      <c r="H3135" s="74"/>
      <c r="I3135" s="74"/>
      <c r="J3135" s="74"/>
      <c r="K3135" s="74"/>
      <c r="L3135" s="74"/>
      <c r="P3135" s="122"/>
      <c r="Q3135" s="74"/>
      <c r="R3135" s="74"/>
      <c r="S3135" s="74"/>
      <c r="T3135" s="74"/>
      <c r="AI3135" s="259"/>
      <c r="AO3135" s="74"/>
    </row>
    <row r="3136" s="72" customFormat="1" customHeight="1" spans="6:41">
      <c r="F3136" s="74"/>
      <c r="G3136" s="267" t="str">
        <f t="shared" si="54"/>
        <v/>
      </c>
      <c r="H3136" s="74"/>
      <c r="I3136" s="74"/>
      <c r="J3136" s="74"/>
      <c r="K3136" s="74"/>
      <c r="L3136" s="74"/>
      <c r="P3136" s="122"/>
      <c r="Q3136" s="74"/>
      <c r="R3136" s="74"/>
      <c r="S3136" s="74"/>
      <c r="T3136" s="74"/>
      <c r="AI3136" s="259"/>
      <c r="AO3136" s="74"/>
    </row>
    <row r="3137" s="72" customFormat="1" customHeight="1" spans="6:41">
      <c r="F3137" s="74"/>
      <c r="G3137" s="267" t="str">
        <f t="shared" si="54"/>
        <v/>
      </c>
      <c r="H3137" s="74"/>
      <c r="I3137" s="74"/>
      <c r="J3137" s="74"/>
      <c r="K3137" s="74"/>
      <c r="L3137" s="74"/>
      <c r="P3137" s="122"/>
      <c r="Q3137" s="74"/>
      <c r="R3137" s="74"/>
      <c r="S3137" s="74"/>
      <c r="T3137" s="74"/>
      <c r="AI3137" s="259"/>
      <c r="AO3137" s="74"/>
    </row>
    <row r="3138" s="72" customFormat="1" customHeight="1" spans="6:41">
      <c r="F3138" s="74"/>
      <c r="G3138" s="267" t="str">
        <f t="shared" ref="G3138:G3201" si="55">IF(H3138="","",IF(H3138=I3138,H3138,_xlfn.CONCAT(H3138,"-",I3138)))</f>
        <v/>
      </c>
      <c r="H3138" s="74"/>
      <c r="I3138" s="74"/>
      <c r="J3138" s="74"/>
      <c r="K3138" s="74"/>
      <c r="L3138" s="74"/>
      <c r="P3138" s="122"/>
      <c r="Q3138" s="74"/>
      <c r="R3138" s="74"/>
      <c r="S3138" s="74"/>
      <c r="T3138" s="74"/>
      <c r="AI3138" s="259"/>
      <c r="AO3138" s="74"/>
    </row>
    <row r="3139" s="72" customFormat="1" customHeight="1" spans="6:41">
      <c r="F3139" s="74"/>
      <c r="G3139" s="267" t="str">
        <f t="shared" si="55"/>
        <v/>
      </c>
      <c r="H3139" s="74"/>
      <c r="I3139" s="74"/>
      <c r="J3139" s="74"/>
      <c r="K3139" s="74"/>
      <c r="L3139" s="74"/>
      <c r="P3139" s="122"/>
      <c r="Q3139" s="74"/>
      <c r="R3139" s="74"/>
      <c r="S3139" s="74"/>
      <c r="T3139" s="74"/>
      <c r="AI3139" s="259"/>
      <c r="AO3139" s="74"/>
    </row>
    <row r="3140" s="72" customFormat="1" customHeight="1" spans="6:41">
      <c r="F3140" s="74"/>
      <c r="G3140" s="267" t="str">
        <f t="shared" si="55"/>
        <v/>
      </c>
      <c r="H3140" s="74"/>
      <c r="I3140" s="74"/>
      <c r="J3140" s="74"/>
      <c r="K3140" s="74"/>
      <c r="L3140" s="74"/>
      <c r="P3140" s="122"/>
      <c r="Q3140" s="74"/>
      <c r="R3140" s="74"/>
      <c r="S3140" s="74"/>
      <c r="T3140" s="74"/>
      <c r="AI3140" s="259"/>
      <c r="AO3140" s="74"/>
    </row>
    <row r="3141" s="72" customFormat="1" customHeight="1" spans="6:41">
      <c r="F3141" s="74"/>
      <c r="G3141" s="267" t="str">
        <f t="shared" si="55"/>
        <v/>
      </c>
      <c r="H3141" s="74"/>
      <c r="I3141" s="74"/>
      <c r="J3141" s="74"/>
      <c r="K3141" s="74"/>
      <c r="L3141" s="74"/>
      <c r="P3141" s="122"/>
      <c r="Q3141" s="74"/>
      <c r="R3141" s="74"/>
      <c r="S3141" s="74"/>
      <c r="T3141" s="74"/>
      <c r="AI3141" s="259"/>
      <c r="AO3141" s="74"/>
    </row>
    <row r="3142" s="72" customFormat="1" customHeight="1" spans="6:41">
      <c r="F3142" s="74"/>
      <c r="G3142" s="267" t="str">
        <f t="shared" si="55"/>
        <v/>
      </c>
      <c r="H3142" s="74"/>
      <c r="I3142" s="74"/>
      <c r="J3142" s="74"/>
      <c r="K3142" s="74"/>
      <c r="L3142" s="74"/>
      <c r="P3142" s="122"/>
      <c r="Q3142" s="74"/>
      <c r="R3142" s="74"/>
      <c r="S3142" s="74"/>
      <c r="T3142" s="74"/>
      <c r="AI3142" s="259"/>
      <c r="AO3142" s="74"/>
    </row>
    <row r="3143" s="72" customFormat="1" customHeight="1" spans="6:41">
      <c r="F3143" s="74"/>
      <c r="G3143" s="267" t="str">
        <f t="shared" si="55"/>
        <v/>
      </c>
      <c r="H3143" s="74"/>
      <c r="I3143" s="74"/>
      <c r="J3143" s="74"/>
      <c r="K3143" s="74"/>
      <c r="L3143" s="74"/>
      <c r="P3143" s="122"/>
      <c r="Q3143" s="74"/>
      <c r="R3143" s="74"/>
      <c r="S3143" s="74"/>
      <c r="T3143" s="74"/>
      <c r="AI3143" s="259"/>
      <c r="AO3143" s="74"/>
    </row>
    <row r="3144" s="72" customFormat="1" customHeight="1" spans="6:41">
      <c r="F3144" s="74"/>
      <c r="G3144" s="267" t="str">
        <f t="shared" si="55"/>
        <v/>
      </c>
      <c r="H3144" s="74"/>
      <c r="I3144" s="74"/>
      <c r="J3144" s="74"/>
      <c r="K3144" s="74"/>
      <c r="L3144" s="74"/>
      <c r="P3144" s="122"/>
      <c r="Q3144" s="74"/>
      <c r="R3144" s="74"/>
      <c r="S3144" s="74"/>
      <c r="T3144" s="74"/>
      <c r="AI3144" s="259"/>
      <c r="AO3144" s="74"/>
    </row>
    <row r="3145" s="72" customFormat="1" customHeight="1" spans="6:41">
      <c r="F3145" s="74"/>
      <c r="G3145" s="267" t="str">
        <f t="shared" si="55"/>
        <v/>
      </c>
      <c r="H3145" s="74"/>
      <c r="I3145" s="74"/>
      <c r="J3145" s="74"/>
      <c r="K3145" s="74"/>
      <c r="L3145" s="74"/>
      <c r="P3145" s="122"/>
      <c r="Q3145" s="74"/>
      <c r="R3145" s="74"/>
      <c r="S3145" s="74"/>
      <c r="T3145" s="74"/>
      <c r="AI3145" s="259"/>
      <c r="AO3145" s="74"/>
    </row>
    <row r="3146" s="72" customFormat="1" customHeight="1" spans="6:41">
      <c r="F3146" s="74"/>
      <c r="G3146" s="267" t="str">
        <f t="shared" si="55"/>
        <v/>
      </c>
      <c r="H3146" s="74"/>
      <c r="I3146" s="74"/>
      <c r="J3146" s="74"/>
      <c r="K3146" s="74"/>
      <c r="L3146" s="74"/>
      <c r="P3146" s="122"/>
      <c r="Q3146" s="74"/>
      <c r="R3146" s="74"/>
      <c r="S3146" s="74"/>
      <c r="T3146" s="74"/>
      <c r="AI3146" s="259"/>
      <c r="AO3146" s="74"/>
    </row>
    <row r="3147" s="72" customFormat="1" customHeight="1" spans="6:41">
      <c r="F3147" s="74"/>
      <c r="G3147" s="267" t="str">
        <f t="shared" si="55"/>
        <v/>
      </c>
      <c r="H3147" s="74"/>
      <c r="I3147" s="74"/>
      <c r="J3147" s="74"/>
      <c r="K3147" s="74"/>
      <c r="L3147" s="74"/>
      <c r="P3147" s="122"/>
      <c r="Q3147" s="74"/>
      <c r="R3147" s="74"/>
      <c r="S3147" s="74"/>
      <c r="T3147" s="74"/>
      <c r="AI3147" s="259"/>
      <c r="AO3147" s="74"/>
    </row>
    <row r="3148" s="72" customFormat="1" customHeight="1" spans="6:41">
      <c r="F3148" s="74"/>
      <c r="G3148" s="267" t="str">
        <f t="shared" si="55"/>
        <v/>
      </c>
      <c r="H3148" s="74"/>
      <c r="I3148" s="74"/>
      <c r="J3148" s="74"/>
      <c r="K3148" s="74"/>
      <c r="L3148" s="74"/>
      <c r="P3148" s="122"/>
      <c r="Q3148" s="74"/>
      <c r="R3148" s="74"/>
      <c r="S3148" s="74"/>
      <c r="T3148" s="74"/>
      <c r="AI3148" s="259"/>
      <c r="AO3148" s="74"/>
    </row>
    <row r="3149" s="72" customFormat="1" customHeight="1" spans="6:41">
      <c r="F3149" s="74"/>
      <c r="G3149" s="267" t="str">
        <f t="shared" si="55"/>
        <v/>
      </c>
      <c r="H3149" s="74"/>
      <c r="I3149" s="74"/>
      <c r="J3149" s="74"/>
      <c r="K3149" s="74"/>
      <c r="L3149" s="74"/>
      <c r="P3149" s="122"/>
      <c r="Q3149" s="74"/>
      <c r="R3149" s="74"/>
      <c r="S3149" s="74"/>
      <c r="T3149" s="74"/>
      <c r="AI3149" s="259"/>
      <c r="AO3149" s="74"/>
    </row>
    <row r="3150" s="72" customFormat="1" customHeight="1" spans="6:41">
      <c r="F3150" s="74"/>
      <c r="G3150" s="267" t="str">
        <f t="shared" si="55"/>
        <v/>
      </c>
      <c r="H3150" s="74"/>
      <c r="I3150" s="74"/>
      <c r="J3150" s="74"/>
      <c r="K3150" s="74"/>
      <c r="L3150" s="74"/>
      <c r="P3150" s="122"/>
      <c r="Q3150" s="74"/>
      <c r="R3150" s="74"/>
      <c r="S3150" s="74"/>
      <c r="T3150" s="74"/>
      <c r="AI3150" s="259"/>
      <c r="AO3150" s="74"/>
    </row>
    <row r="3151" s="72" customFormat="1" customHeight="1" spans="6:41">
      <c r="F3151" s="74"/>
      <c r="G3151" s="267" t="str">
        <f t="shared" si="55"/>
        <v/>
      </c>
      <c r="H3151" s="74"/>
      <c r="I3151" s="74"/>
      <c r="J3151" s="74"/>
      <c r="K3151" s="74"/>
      <c r="L3151" s="74"/>
      <c r="P3151" s="122"/>
      <c r="Q3151" s="74"/>
      <c r="R3151" s="74"/>
      <c r="S3151" s="74"/>
      <c r="T3151" s="74"/>
      <c r="AI3151" s="259"/>
      <c r="AO3151" s="74"/>
    </row>
    <row r="3152" s="72" customFormat="1" customHeight="1" spans="6:41">
      <c r="F3152" s="74"/>
      <c r="G3152" s="267" t="str">
        <f t="shared" si="55"/>
        <v/>
      </c>
      <c r="H3152" s="74"/>
      <c r="I3152" s="74"/>
      <c r="J3152" s="74"/>
      <c r="K3152" s="74"/>
      <c r="L3152" s="74"/>
      <c r="P3152" s="122"/>
      <c r="Q3152" s="74"/>
      <c r="R3152" s="74"/>
      <c r="S3152" s="74"/>
      <c r="T3152" s="74"/>
      <c r="AI3152" s="259"/>
      <c r="AO3152" s="74"/>
    </row>
    <row r="3153" s="72" customFormat="1" customHeight="1" spans="6:41">
      <c r="F3153" s="74"/>
      <c r="G3153" s="267" t="str">
        <f t="shared" si="55"/>
        <v/>
      </c>
      <c r="H3153" s="74"/>
      <c r="I3153" s="74"/>
      <c r="J3153" s="74"/>
      <c r="K3153" s="74"/>
      <c r="L3153" s="74"/>
      <c r="P3153" s="122"/>
      <c r="Q3153" s="74"/>
      <c r="R3153" s="74"/>
      <c r="S3153" s="74"/>
      <c r="T3153" s="74"/>
      <c r="AI3153" s="259"/>
      <c r="AO3153" s="74"/>
    </row>
    <row r="3154" s="72" customFormat="1" customHeight="1" spans="6:41">
      <c r="F3154" s="74"/>
      <c r="G3154" s="267" t="str">
        <f t="shared" si="55"/>
        <v/>
      </c>
      <c r="H3154" s="74"/>
      <c r="I3154" s="74"/>
      <c r="J3154" s="74"/>
      <c r="K3154" s="74"/>
      <c r="L3154" s="74"/>
      <c r="P3154" s="122"/>
      <c r="Q3154" s="74"/>
      <c r="R3154" s="74"/>
      <c r="S3154" s="74"/>
      <c r="T3154" s="74"/>
      <c r="AI3154" s="259"/>
      <c r="AO3154" s="74"/>
    </row>
    <row r="3155" s="72" customFormat="1" customHeight="1" spans="6:41">
      <c r="F3155" s="74"/>
      <c r="G3155" s="267" t="str">
        <f t="shared" si="55"/>
        <v/>
      </c>
      <c r="H3155" s="74"/>
      <c r="I3155" s="74"/>
      <c r="J3155" s="74"/>
      <c r="K3155" s="74"/>
      <c r="L3155" s="74"/>
      <c r="P3155" s="122"/>
      <c r="Q3155" s="74"/>
      <c r="R3155" s="74"/>
      <c r="S3155" s="74"/>
      <c r="T3155" s="74"/>
      <c r="AI3155" s="259"/>
      <c r="AO3155" s="74"/>
    </row>
    <row r="3156" s="72" customFormat="1" customHeight="1" spans="6:41">
      <c r="F3156" s="74"/>
      <c r="G3156" s="267" t="str">
        <f t="shared" si="55"/>
        <v/>
      </c>
      <c r="H3156" s="74"/>
      <c r="I3156" s="74"/>
      <c r="J3156" s="74"/>
      <c r="K3156" s="74"/>
      <c r="L3156" s="74"/>
      <c r="P3156" s="122"/>
      <c r="Q3156" s="74"/>
      <c r="R3156" s="74"/>
      <c r="S3156" s="74"/>
      <c r="T3156" s="74"/>
      <c r="AI3156" s="259"/>
      <c r="AO3156" s="74"/>
    </row>
    <row r="3157" s="72" customFormat="1" customHeight="1" spans="6:41">
      <c r="F3157" s="74"/>
      <c r="G3157" s="267" t="str">
        <f t="shared" si="55"/>
        <v/>
      </c>
      <c r="H3157" s="74"/>
      <c r="I3157" s="74"/>
      <c r="J3157" s="74"/>
      <c r="K3157" s="74"/>
      <c r="L3157" s="74"/>
      <c r="P3157" s="122"/>
      <c r="Q3157" s="74"/>
      <c r="R3157" s="74"/>
      <c r="S3157" s="74"/>
      <c r="T3157" s="74"/>
      <c r="AI3157" s="259"/>
      <c r="AO3157" s="74"/>
    </row>
    <row r="3158" s="72" customFormat="1" customHeight="1" spans="6:41">
      <c r="F3158" s="74"/>
      <c r="G3158" s="267" t="str">
        <f t="shared" si="55"/>
        <v/>
      </c>
      <c r="H3158" s="74"/>
      <c r="I3158" s="74"/>
      <c r="J3158" s="74"/>
      <c r="K3158" s="74"/>
      <c r="L3158" s="74"/>
      <c r="P3158" s="122"/>
      <c r="Q3158" s="74"/>
      <c r="R3158" s="74"/>
      <c r="S3158" s="74"/>
      <c r="T3158" s="74"/>
      <c r="AI3158" s="259"/>
      <c r="AO3158" s="74"/>
    </row>
    <row r="3159" s="72" customFormat="1" customHeight="1" spans="6:41">
      <c r="F3159" s="74"/>
      <c r="G3159" s="267" t="str">
        <f t="shared" si="55"/>
        <v/>
      </c>
      <c r="H3159" s="74"/>
      <c r="I3159" s="74"/>
      <c r="J3159" s="74"/>
      <c r="K3159" s="74"/>
      <c r="L3159" s="74"/>
      <c r="P3159" s="122"/>
      <c r="Q3159" s="74"/>
      <c r="R3159" s="74"/>
      <c r="S3159" s="74"/>
      <c r="T3159" s="74"/>
      <c r="AI3159" s="259"/>
      <c r="AO3159" s="74"/>
    </row>
    <row r="3160" s="72" customFormat="1" customHeight="1" spans="6:41">
      <c r="F3160" s="74"/>
      <c r="G3160" s="267" t="str">
        <f t="shared" si="55"/>
        <v/>
      </c>
      <c r="H3160" s="74"/>
      <c r="I3160" s="74"/>
      <c r="J3160" s="74"/>
      <c r="K3160" s="74"/>
      <c r="L3160" s="74"/>
      <c r="P3160" s="122"/>
      <c r="Q3160" s="74"/>
      <c r="R3160" s="74"/>
      <c r="S3160" s="74"/>
      <c r="T3160" s="74"/>
      <c r="AI3160" s="259"/>
      <c r="AO3160" s="74"/>
    </row>
    <row r="3161" s="72" customFormat="1" customHeight="1" spans="6:41">
      <c r="F3161" s="74"/>
      <c r="G3161" s="267" t="str">
        <f t="shared" si="55"/>
        <v/>
      </c>
      <c r="H3161" s="74"/>
      <c r="I3161" s="74"/>
      <c r="J3161" s="74"/>
      <c r="K3161" s="74"/>
      <c r="L3161" s="74"/>
      <c r="P3161" s="122"/>
      <c r="Q3161" s="74"/>
      <c r="R3161" s="74"/>
      <c r="S3161" s="74"/>
      <c r="T3161" s="74"/>
      <c r="AI3161" s="259"/>
      <c r="AO3161" s="74"/>
    </row>
    <row r="3162" s="72" customFormat="1" customHeight="1" spans="6:41">
      <c r="F3162" s="74"/>
      <c r="G3162" s="267" t="str">
        <f t="shared" si="55"/>
        <v/>
      </c>
      <c r="H3162" s="74"/>
      <c r="I3162" s="74"/>
      <c r="J3162" s="74"/>
      <c r="K3162" s="74"/>
      <c r="L3162" s="74"/>
      <c r="P3162" s="122"/>
      <c r="Q3162" s="74"/>
      <c r="R3162" s="74"/>
      <c r="S3162" s="74"/>
      <c r="T3162" s="74"/>
      <c r="AI3162" s="259"/>
      <c r="AO3162" s="74"/>
    </row>
    <row r="3163" s="72" customFormat="1" customHeight="1" spans="6:41">
      <c r="F3163" s="74"/>
      <c r="G3163" s="267" t="str">
        <f t="shared" si="55"/>
        <v/>
      </c>
      <c r="H3163" s="74"/>
      <c r="I3163" s="74"/>
      <c r="J3163" s="74"/>
      <c r="K3163" s="74"/>
      <c r="L3163" s="74"/>
      <c r="P3163" s="122"/>
      <c r="Q3163" s="74"/>
      <c r="R3163" s="74"/>
      <c r="S3163" s="74"/>
      <c r="T3163" s="74"/>
      <c r="AI3163" s="259"/>
      <c r="AO3163" s="74"/>
    </row>
    <row r="3164" s="72" customFormat="1" customHeight="1" spans="6:41">
      <c r="F3164" s="74"/>
      <c r="G3164" s="267" t="str">
        <f t="shared" si="55"/>
        <v/>
      </c>
      <c r="H3164" s="74"/>
      <c r="I3164" s="74"/>
      <c r="J3164" s="74"/>
      <c r="K3164" s="74"/>
      <c r="L3164" s="74"/>
      <c r="P3164" s="122"/>
      <c r="Q3164" s="74"/>
      <c r="R3164" s="74"/>
      <c r="S3164" s="74"/>
      <c r="T3164" s="74"/>
      <c r="AI3164" s="259"/>
      <c r="AO3164" s="74"/>
    </row>
    <row r="3165" s="72" customFormat="1" customHeight="1" spans="6:41">
      <c r="F3165" s="74"/>
      <c r="G3165" s="267" t="str">
        <f t="shared" si="55"/>
        <v/>
      </c>
      <c r="H3165" s="74"/>
      <c r="I3165" s="74"/>
      <c r="J3165" s="74"/>
      <c r="K3165" s="74"/>
      <c r="L3165" s="74"/>
      <c r="P3165" s="122"/>
      <c r="Q3165" s="74"/>
      <c r="R3165" s="74"/>
      <c r="S3165" s="74"/>
      <c r="T3165" s="74"/>
      <c r="AI3165" s="259"/>
      <c r="AO3165" s="74"/>
    </row>
    <row r="3166" s="72" customFormat="1" customHeight="1" spans="6:41">
      <c r="F3166" s="74"/>
      <c r="G3166" s="267" t="str">
        <f t="shared" si="55"/>
        <v/>
      </c>
      <c r="H3166" s="74"/>
      <c r="I3166" s="74"/>
      <c r="J3166" s="74"/>
      <c r="K3166" s="74"/>
      <c r="L3166" s="74"/>
      <c r="P3166" s="122"/>
      <c r="Q3166" s="74"/>
      <c r="R3166" s="74"/>
      <c r="S3166" s="74"/>
      <c r="T3166" s="74"/>
      <c r="AI3166" s="259"/>
      <c r="AO3166" s="74"/>
    </row>
    <row r="3167" s="72" customFormat="1" customHeight="1" spans="6:41">
      <c r="F3167" s="74"/>
      <c r="G3167" s="267" t="str">
        <f t="shared" si="55"/>
        <v/>
      </c>
      <c r="H3167" s="74"/>
      <c r="I3167" s="74"/>
      <c r="J3167" s="74"/>
      <c r="K3167" s="74"/>
      <c r="L3167" s="74"/>
      <c r="P3167" s="122"/>
      <c r="Q3167" s="74"/>
      <c r="R3167" s="74"/>
      <c r="S3167" s="74"/>
      <c r="T3167" s="74"/>
      <c r="AI3167" s="259"/>
      <c r="AO3167" s="74"/>
    </row>
    <row r="3168" s="72" customFormat="1" customHeight="1" spans="6:41">
      <c r="F3168" s="74"/>
      <c r="G3168" s="267" t="str">
        <f t="shared" si="55"/>
        <v/>
      </c>
      <c r="H3168" s="74"/>
      <c r="I3168" s="74"/>
      <c r="J3168" s="74"/>
      <c r="K3168" s="74"/>
      <c r="L3168" s="74"/>
      <c r="P3168" s="122"/>
      <c r="Q3168" s="74"/>
      <c r="R3168" s="74"/>
      <c r="S3168" s="74"/>
      <c r="T3168" s="74"/>
      <c r="AI3168" s="259"/>
      <c r="AO3168" s="74"/>
    </row>
    <row r="3169" s="72" customFormat="1" customHeight="1" spans="6:41">
      <c r="F3169" s="74"/>
      <c r="G3169" s="267" t="str">
        <f t="shared" si="55"/>
        <v/>
      </c>
      <c r="H3169" s="74"/>
      <c r="I3169" s="74"/>
      <c r="J3169" s="74"/>
      <c r="K3169" s="74"/>
      <c r="L3169" s="74"/>
      <c r="P3169" s="122"/>
      <c r="Q3169" s="74"/>
      <c r="R3169" s="74"/>
      <c r="S3169" s="74"/>
      <c r="T3169" s="74"/>
      <c r="AI3169" s="259"/>
      <c r="AO3169" s="74"/>
    </row>
    <row r="3170" s="72" customFormat="1" customHeight="1" spans="6:41">
      <c r="F3170" s="74"/>
      <c r="G3170" s="267" t="str">
        <f t="shared" si="55"/>
        <v/>
      </c>
      <c r="H3170" s="74"/>
      <c r="I3170" s="74"/>
      <c r="J3170" s="74"/>
      <c r="K3170" s="74"/>
      <c r="L3170" s="74"/>
      <c r="P3170" s="122"/>
      <c r="Q3170" s="74"/>
      <c r="R3170" s="74"/>
      <c r="S3170" s="74"/>
      <c r="T3170" s="74"/>
      <c r="AI3170" s="259"/>
      <c r="AO3170" s="74"/>
    </row>
    <row r="3171" s="72" customFormat="1" customHeight="1" spans="6:41">
      <c r="F3171" s="74"/>
      <c r="G3171" s="267" t="str">
        <f t="shared" si="55"/>
        <v/>
      </c>
      <c r="H3171" s="74"/>
      <c r="I3171" s="74"/>
      <c r="J3171" s="74"/>
      <c r="K3171" s="74"/>
      <c r="L3171" s="74"/>
      <c r="P3171" s="122"/>
      <c r="Q3171" s="74"/>
      <c r="R3171" s="74"/>
      <c r="S3171" s="74"/>
      <c r="T3171" s="74"/>
      <c r="AI3171" s="259"/>
      <c r="AO3171" s="74"/>
    </row>
    <row r="3172" s="72" customFormat="1" customHeight="1" spans="6:41">
      <c r="F3172" s="74"/>
      <c r="G3172" s="267" t="str">
        <f t="shared" si="55"/>
        <v/>
      </c>
      <c r="H3172" s="74"/>
      <c r="I3172" s="74"/>
      <c r="J3172" s="74"/>
      <c r="K3172" s="74"/>
      <c r="L3172" s="74"/>
      <c r="P3172" s="122"/>
      <c r="Q3172" s="74"/>
      <c r="R3172" s="74"/>
      <c r="S3172" s="74"/>
      <c r="T3172" s="74"/>
      <c r="AI3172" s="259"/>
      <c r="AO3172" s="74"/>
    </row>
    <row r="3173" s="72" customFormat="1" customHeight="1" spans="6:41">
      <c r="F3173" s="74"/>
      <c r="G3173" s="267" t="str">
        <f t="shared" si="55"/>
        <v/>
      </c>
      <c r="H3173" s="74"/>
      <c r="I3173" s="74"/>
      <c r="J3173" s="74"/>
      <c r="K3173" s="74"/>
      <c r="L3173" s="74"/>
      <c r="P3173" s="122"/>
      <c r="Q3173" s="74"/>
      <c r="R3173" s="74"/>
      <c r="S3173" s="74"/>
      <c r="T3173" s="74"/>
      <c r="AI3173" s="259"/>
      <c r="AO3173" s="74"/>
    </row>
    <row r="3174" s="72" customFormat="1" customHeight="1" spans="6:41">
      <c r="F3174" s="74"/>
      <c r="G3174" s="267" t="str">
        <f t="shared" si="55"/>
        <v/>
      </c>
      <c r="H3174" s="74"/>
      <c r="I3174" s="74"/>
      <c r="J3174" s="74"/>
      <c r="K3174" s="74"/>
      <c r="L3174" s="74"/>
      <c r="P3174" s="122"/>
      <c r="Q3174" s="74"/>
      <c r="R3174" s="74"/>
      <c r="S3174" s="74"/>
      <c r="T3174" s="74"/>
      <c r="AI3174" s="259"/>
      <c r="AO3174" s="74"/>
    </row>
    <row r="3175" s="72" customFormat="1" customHeight="1" spans="6:41">
      <c r="F3175" s="74"/>
      <c r="G3175" s="267" t="str">
        <f t="shared" si="55"/>
        <v/>
      </c>
      <c r="H3175" s="74"/>
      <c r="I3175" s="74"/>
      <c r="J3175" s="74"/>
      <c r="K3175" s="74"/>
      <c r="L3175" s="74"/>
      <c r="P3175" s="122"/>
      <c r="Q3175" s="74"/>
      <c r="R3175" s="74"/>
      <c r="S3175" s="74"/>
      <c r="T3175" s="74"/>
      <c r="AI3175" s="259"/>
      <c r="AO3175" s="74"/>
    </row>
    <row r="3176" s="72" customFormat="1" customHeight="1" spans="6:41">
      <c r="F3176" s="74"/>
      <c r="G3176" s="267" t="str">
        <f t="shared" si="55"/>
        <v/>
      </c>
      <c r="H3176" s="74"/>
      <c r="I3176" s="74"/>
      <c r="J3176" s="74"/>
      <c r="K3176" s="74"/>
      <c r="L3176" s="74"/>
      <c r="P3176" s="122"/>
      <c r="Q3176" s="74"/>
      <c r="R3176" s="74"/>
      <c r="S3176" s="74"/>
      <c r="T3176" s="74"/>
      <c r="AI3176" s="259"/>
      <c r="AO3176" s="74"/>
    </row>
    <row r="3177" s="72" customFormat="1" customHeight="1" spans="6:41">
      <c r="F3177" s="74"/>
      <c r="G3177" s="267" t="str">
        <f t="shared" si="55"/>
        <v/>
      </c>
      <c r="H3177" s="74"/>
      <c r="I3177" s="74"/>
      <c r="J3177" s="74"/>
      <c r="K3177" s="74"/>
      <c r="L3177" s="74"/>
      <c r="P3177" s="122"/>
      <c r="Q3177" s="74"/>
      <c r="R3177" s="74"/>
      <c r="S3177" s="74"/>
      <c r="T3177" s="74"/>
      <c r="AI3177" s="259"/>
      <c r="AO3177" s="74"/>
    </row>
    <row r="3178" s="72" customFormat="1" customHeight="1" spans="6:41">
      <c r="F3178" s="74"/>
      <c r="G3178" s="267" t="str">
        <f t="shared" si="55"/>
        <v/>
      </c>
      <c r="H3178" s="74"/>
      <c r="I3178" s="74"/>
      <c r="J3178" s="74"/>
      <c r="K3178" s="74"/>
      <c r="L3178" s="74"/>
      <c r="P3178" s="122"/>
      <c r="Q3178" s="74"/>
      <c r="R3178" s="74"/>
      <c r="S3178" s="74"/>
      <c r="T3178" s="74"/>
      <c r="AI3178" s="259"/>
      <c r="AO3178" s="74"/>
    </row>
    <row r="3179" s="72" customFormat="1" customHeight="1" spans="6:41">
      <c r="F3179" s="74"/>
      <c r="G3179" s="267" t="str">
        <f t="shared" si="55"/>
        <v/>
      </c>
      <c r="H3179" s="74"/>
      <c r="I3179" s="74"/>
      <c r="J3179" s="74"/>
      <c r="K3179" s="74"/>
      <c r="L3179" s="74"/>
      <c r="P3179" s="122"/>
      <c r="Q3179" s="74"/>
      <c r="R3179" s="74"/>
      <c r="S3179" s="74"/>
      <c r="T3179" s="74"/>
      <c r="AI3179" s="259"/>
      <c r="AO3179" s="74"/>
    </row>
    <row r="3180" s="72" customFormat="1" customHeight="1" spans="6:41">
      <c r="F3180" s="74"/>
      <c r="G3180" s="267" t="str">
        <f t="shared" si="55"/>
        <v/>
      </c>
      <c r="H3180" s="74"/>
      <c r="I3180" s="74"/>
      <c r="J3180" s="74"/>
      <c r="K3180" s="74"/>
      <c r="L3180" s="74"/>
      <c r="P3180" s="122"/>
      <c r="Q3180" s="74"/>
      <c r="R3180" s="74"/>
      <c r="S3180" s="74"/>
      <c r="T3180" s="74"/>
      <c r="AI3180" s="259"/>
      <c r="AO3180" s="74"/>
    </row>
    <row r="3181" s="72" customFormat="1" customHeight="1" spans="6:41">
      <c r="F3181" s="74"/>
      <c r="G3181" s="267" t="str">
        <f t="shared" si="55"/>
        <v/>
      </c>
      <c r="H3181" s="74"/>
      <c r="I3181" s="74"/>
      <c r="J3181" s="74"/>
      <c r="K3181" s="74"/>
      <c r="L3181" s="74"/>
      <c r="P3181" s="122"/>
      <c r="Q3181" s="74"/>
      <c r="R3181" s="74"/>
      <c r="S3181" s="74"/>
      <c r="T3181" s="74"/>
      <c r="AI3181" s="259"/>
      <c r="AO3181" s="74"/>
    </row>
    <row r="3182" s="72" customFormat="1" customHeight="1" spans="6:41">
      <c r="F3182" s="74"/>
      <c r="G3182" s="267" t="str">
        <f t="shared" si="55"/>
        <v/>
      </c>
      <c r="H3182" s="74"/>
      <c r="I3182" s="74"/>
      <c r="J3182" s="74"/>
      <c r="K3182" s="74"/>
      <c r="L3182" s="74"/>
      <c r="P3182" s="122"/>
      <c r="Q3182" s="74"/>
      <c r="R3182" s="74"/>
      <c r="S3182" s="74"/>
      <c r="T3182" s="74"/>
      <c r="AI3182" s="259"/>
      <c r="AO3182" s="74"/>
    </row>
    <row r="3183" s="72" customFormat="1" customHeight="1" spans="6:41">
      <c r="F3183" s="74"/>
      <c r="G3183" s="267" t="str">
        <f t="shared" si="55"/>
        <v/>
      </c>
      <c r="H3183" s="74"/>
      <c r="I3183" s="74"/>
      <c r="J3183" s="74"/>
      <c r="K3183" s="74"/>
      <c r="L3183" s="74"/>
      <c r="P3183" s="122"/>
      <c r="Q3183" s="74"/>
      <c r="R3183" s="74"/>
      <c r="S3183" s="74"/>
      <c r="T3183" s="74"/>
      <c r="AI3183" s="259"/>
      <c r="AO3183" s="74"/>
    </row>
    <row r="3184" s="72" customFormat="1" customHeight="1" spans="6:41">
      <c r="F3184" s="74"/>
      <c r="G3184" s="267" t="str">
        <f t="shared" si="55"/>
        <v/>
      </c>
      <c r="H3184" s="74"/>
      <c r="I3184" s="74"/>
      <c r="J3184" s="74"/>
      <c r="K3184" s="74"/>
      <c r="L3184" s="74"/>
      <c r="P3184" s="122"/>
      <c r="Q3184" s="74"/>
      <c r="R3184" s="74"/>
      <c r="S3184" s="74"/>
      <c r="T3184" s="74"/>
      <c r="AI3184" s="259"/>
      <c r="AO3184" s="74"/>
    </row>
    <row r="3185" s="72" customFormat="1" customHeight="1" spans="6:41">
      <c r="F3185" s="74"/>
      <c r="G3185" s="267" t="str">
        <f t="shared" si="55"/>
        <v/>
      </c>
      <c r="H3185" s="74"/>
      <c r="I3185" s="74"/>
      <c r="J3185" s="74"/>
      <c r="K3185" s="74"/>
      <c r="L3185" s="74"/>
      <c r="P3185" s="122"/>
      <c r="Q3185" s="74"/>
      <c r="R3185" s="74"/>
      <c r="S3185" s="74"/>
      <c r="T3185" s="74"/>
      <c r="AI3185" s="259"/>
      <c r="AO3185" s="74"/>
    </row>
    <row r="3186" s="72" customFormat="1" customHeight="1" spans="6:41">
      <c r="F3186" s="74"/>
      <c r="G3186" s="267" t="str">
        <f t="shared" si="55"/>
        <v/>
      </c>
      <c r="H3186" s="74"/>
      <c r="I3186" s="74"/>
      <c r="J3186" s="74"/>
      <c r="K3186" s="74"/>
      <c r="L3186" s="74"/>
      <c r="P3186" s="122"/>
      <c r="Q3186" s="74"/>
      <c r="R3186" s="74"/>
      <c r="S3186" s="74"/>
      <c r="T3186" s="74"/>
      <c r="AI3186" s="259"/>
      <c r="AO3186" s="74"/>
    </row>
    <row r="3187" s="72" customFormat="1" customHeight="1" spans="6:41">
      <c r="F3187" s="74"/>
      <c r="G3187" s="267" t="str">
        <f t="shared" si="55"/>
        <v/>
      </c>
      <c r="H3187" s="74"/>
      <c r="I3187" s="74"/>
      <c r="J3187" s="74"/>
      <c r="K3187" s="74"/>
      <c r="L3187" s="74"/>
      <c r="P3187" s="122"/>
      <c r="Q3187" s="74"/>
      <c r="R3187" s="74"/>
      <c r="S3187" s="74"/>
      <c r="T3187" s="74"/>
      <c r="AI3187" s="259"/>
      <c r="AO3187" s="74"/>
    </row>
    <row r="3188" s="72" customFormat="1" customHeight="1" spans="6:41">
      <c r="F3188" s="74"/>
      <c r="G3188" s="267" t="str">
        <f t="shared" si="55"/>
        <v/>
      </c>
      <c r="H3188" s="74"/>
      <c r="I3188" s="74"/>
      <c r="J3188" s="74"/>
      <c r="K3188" s="74"/>
      <c r="L3188" s="74"/>
      <c r="P3188" s="122"/>
      <c r="Q3188" s="74"/>
      <c r="R3188" s="74"/>
      <c r="S3188" s="74"/>
      <c r="T3188" s="74"/>
      <c r="AI3188" s="259"/>
      <c r="AO3188" s="74"/>
    </row>
    <row r="3189" s="72" customFormat="1" customHeight="1" spans="6:41">
      <c r="F3189" s="74"/>
      <c r="G3189" s="267" t="str">
        <f t="shared" si="55"/>
        <v/>
      </c>
      <c r="H3189" s="74"/>
      <c r="I3189" s="74"/>
      <c r="J3189" s="74"/>
      <c r="K3189" s="74"/>
      <c r="L3189" s="74"/>
      <c r="P3189" s="122"/>
      <c r="Q3189" s="74"/>
      <c r="R3189" s="74"/>
      <c r="S3189" s="74"/>
      <c r="T3189" s="74"/>
      <c r="AI3189" s="259"/>
      <c r="AO3189" s="74"/>
    </row>
    <row r="3190" s="72" customFormat="1" customHeight="1" spans="6:41">
      <c r="F3190" s="74"/>
      <c r="G3190" s="267" t="str">
        <f t="shared" si="55"/>
        <v/>
      </c>
      <c r="H3190" s="74"/>
      <c r="I3190" s="74"/>
      <c r="J3190" s="74"/>
      <c r="K3190" s="74"/>
      <c r="L3190" s="74"/>
      <c r="P3190" s="122"/>
      <c r="Q3190" s="74"/>
      <c r="R3190" s="74"/>
      <c r="S3190" s="74"/>
      <c r="T3190" s="74"/>
      <c r="AI3190" s="259"/>
      <c r="AO3190" s="74"/>
    </row>
    <row r="3191" s="72" customFormat="1" customHeight="1" spans="6:41">
      <c r="F3191" s="74"/>
      <c r="G3191" s="267" t="str">
        <f t="shared" si="55"/>
        <v/>
      </c>
      <c r="H3191" s="74"/>
      <c r="I3191" s="74"/>
      <c r="J3191" s="74"/>
      <c r="K3191" s="74"/>
      <c r="L3191" s="74"/>
      <c r="P3191" s="122"/>
      <c r="Q3191" s="74"/>
      <c r="R3191" s="74"/>
      <c r="S3191" s="74"/>
      <c r="T3191" s="74"/>
      <c r="AI3191" s="259"/>
      <c r="AO3191" s="74"/>
    </row>
    <row r="3192" s="72" customFormat="1" customHeight="1" spans="6:41">
      <c r="F3192" s="74"/>
      <c r="G3192" s="267" t="str">
        <f t="shared" si="55"/>
        <v/>
      </c>
      <c r="H3192" s="74"/>
      <c r="I3192" s="74"/>
      <c r="J3192" s="74"/>
      <c r="K3192" s="74"/>
      <c r="L3192" s="74"/>
      <c r="P3192" s="122"/>
      <c r="Q3192" s="74"/>
      <c r="R3192" s="74"/>
      <c r="S3192" s="74"/>
      <c r="T3192" s="74"/>
      <c r="AI3192" s="259"/>
      <c r="AO3192" s="74"/>
    </row>
    <row r="3193" s="72" customFormat="1" customHeight="1" spans="6:41">
      <c r="F3193" s="74"/>
      <c r="G3193" s="267" t="str">
        <f t="shared" si="55"/>
        <v/>
      </c>
      <c r="H3193" s="74"/>
      <c r="I3193" s="74"/>
      <c r="J3193" s="74"/>
      <c r="K3193" s="74"/>
      <c r="L3193" s="74"/>
      <c r="P3193" s="122"/>
      <c r="Q3193" s="74"/>
      <c r="R3193" s="74"/>
      <c r="S3193" s="74"/>
      <c r="T3193" s="74"/>
      <c r="AI3193" s="259"/>
      <c r="AO3193" s="74"/>
    </row>
    <row r="3194" s="72" customFormat="1" customHeight="1" spans="6:41">
      <c r="F3194" s="74"/>
      <c r="G3194" s="267" t="str">
        <f t="shared" si="55"/>
        <v/>
      </c>
      <c r="H3194" s="74"/>
      <c r="I3194" s="74"/>
      <c r="J3194" s="74"/>
      <c r="K3194" s="74"/>
      <c r="L3194" s="74"/>
      <c r="P3194" s="122"/>
      <c r="Q3194" s="74"/>
      <c r="R3194" s="74"/>
      <c r="S3194" s="74"/>
      <c r="T3194" s="74"/>
      <c r="AI3194" s="259"/>
      <c r="AO3194" s="74"/>
    </row>
    <row r="3195" s="72" customFormat="1" customHeight="1" spans="6:41">
      <c r="F3195" s="74"/>
      <c r="G3195" s="267" t="str">
        <f t="shared" si="55"/>
        <v/>
      </c>
      <c r="H3195" s="74"/>
      <c r="I3195" s="74"/>
      <c r="J3195" s="74"/>
      <c r="K3195" s="74"/>
      <c r="L3195" s="74"/>
      <c r="P3195" s="122"/>
      <c r="Q3195" s="74"/>
      <c r="R3195" s="74"/>
      <c r="S3195" s="74"/>
      <c r="T3195" s="74"/>
      <c r="AI3195" s="259"/>
      <c r="AO3195" s="74"/>
    </row>
    <row r="3196" s="72" customFormat="1" customHeight="1" spans="6:41">
      <c r="F3196" s="74"/>
      <c r="G3196" s="267" t="str">
        <f t="shared" si="55"/>
        <v/>
      </c>
      <c r="H3196" s="74"/>
      <c r="I3196" s="74"/>
      <c r="J3196" s="74"/>
      <c r="K3196" s="74"/>
      <c r="L3196" s="74"/>
      <c r="P3196" s="122"/>
      <c r="Q3196" s="74"/>
      <c r="R3196" s="74"/>
      <c r="S3196" s="74"/>
      <c r="T3196" s="74"/>
      <c r="AI3196" s="259"/>
      <c r="AO3196" s="74"/>
    </row>
    <row r="3197" s="72" customFormat="1" customHeight="1" spans="6:41">
      <c r="F3197" s="74"/>
      <c r="G3197" s="267" t="str">
        <f t="shared" si="55"/>
        <v/>
      </c>
      <c r="H3197" s="74"/>
      <c r="I3197" s="74"/>
      <c r="J3197" s="74"/>
      <c r="K3197" s="74"/>
      <c r="L3197" s="74"/>
      <c r="P3197" s="122"/>
      <c r="Q3197" s="74"/>
      <c r="R3197" s="74"/>
      <c r="S3197" s="74"/>
      <c r="T3197" s="74"/>
      <c r="AI3197" s="259"/>
      <c r="AO3197" s="74"/>
    </row>
    <row r="3198" s="72" customFormat="1" customHeight="1" spans="6:41">
      <c r="F3198" s="74"/>
      <c r="G3198" s="267" t="str">
        <f t="shared" si="55"/>
        <v/>
      </c>
      <c r="H3198" s="74"/>
      <c r="I3198" s="74"/>
      <c r="J3198" s="74"/>
      <c r="K3198" s="74"/>
      <c r="L3198" s="74"/>
      <c r="P3198" s="122"/>
      <c r="Q3198" s="74"/>
      <c r="R3198" s="74"/>
      <c r="S3198" s="74"/>
      <c r="T3198" s="74"/>
      <c r="AI3198" s="259"/>
      <c r="AO3198" s="74"/>
    </row>
    <row r="3199" s="72" customFormat="1" customHeight="1" spans="6:41">
      <c r="F3199" s="74"/>
      <c r="G3199" s="267" t="str">
        <f t="shared" si="55"/>
        <v/>
      </c>
      <c r="H3199" s="74"/>
      <c r="I3199" s="74"/>
      <c r="J3199" s="74"/>
      <c r="K3199" s="74"/>
      <c r="L3199" s="74"/>
      <c r="P3199" s="122"/>
      <c r="Q3199" s="74"/>
      <c r="R3199" s="74"/>
      <c r="S3199" s="74"/>
      <c r="T3199" s="74"/>
      <c r="AI3199" s="259"/>
      <c r="AO3199" s="74"/>
    </row>
    <row r="3200" s="72" customFormat="1" customHeight="1" spans="6:41">
      <c r="F3200" s="74"/>
      <c r="G3200" s="267" t="str">
        <f t="shared" si="55"/>
        <v/>
      </c>
      <c r="H3200" s="74"/>
      <c r="I3200" s="74"/>
      <c r="J3200" s="74"/>
      <c r="K3200" s="74"/>
      <c r="L3200" s="74"/>
      <c r="P3200" s="122"/>
      <c r="Q3200" s="74"/>
      <c r="R3200" s="74"/>
      <c r="S3200" s="74"/>
      <c r="T3200" s="74"/>
      <c r="AI3200" s="259"/>
      <c r="AO3200" s="74"/>
    </row>
    <row r="3201" s="72" customFormat="1" customHeight="1" spans="6:41">
      <c r="F3201" s="74"/>
      <c r="G3201" s="267" t="str">
        <f t="shared" si="55"/>
        <v/>
      </c>
      <c r="H3201" s="74"/>
      <c r="I3201" s="74"/>
      <c r="J3201" s="74"/>
      <c r="K3201" s="74"/>
      <c r="L3201" s="74"/>
      <c r="P3201" s="122"/>
      <c r="Q3201" s="74"/>
      <c r="R3201" s="74"/>
      <c r="S3201" s="74"/>
      <c r="T3201" s="74"/>
      <c r="AI3201" s="259"/>
      <c r="AO3201" s="74"/>
    </row>
    <row r="3202" s="72" customFormat="1" customHeight="1" spans="6:41">
      <c r="F3202" s="74"/>
      <c r="G3202" s="267" t="str">
        <f t="shared" ref="G3202:G3265" si="56">IF(H3202="","",IF(H3202=I3202,H3202,_xlfn.CONCAT(H3202,"-",I3202)))</f>
        <v/>
      </c>
      <c r="H3202" s="74"/>
      <c r="I3202" s="74"/>
      <c r="J3202" s="74"/>
      <c r="K3202" s="74"/>
      <c r="L3202" s="74"/>
      <c r="P3202" s="122"/>
      <c r="Q3202" s="74"/>
      <c r="R3202" s="74"/>
      <c r="S3202" s="74"/>
      <c r="T3202" s="74"/>
      <c r="AI3202" s="259"/>
      <c r="AO3202" s="74"/>
    </row>
    <row r="3203" s="72" customFormat="1" customHeight="1" spans="6:41">
      <c r="F3203" s="74"/>
      <c r="G3203" s="267" t="str">
        <f t="shared" si="56"/>
        <v/>
      </c>
      <c r="H3203" s="74"/>
      <c r="I3203" s="74"/>
      <c r="J3203" s="74"/>
      <c r="K3203" s="74"/>
      <c r="L3203" s="74"/>
      <c r="P3203" s="122"/>
      <c r="Q3203" s="74"/>
      <c r="R3203" s="74"/>
      <c r="S3203" s="74"/>
      <c r="T3203" s="74"/>
      <c r="AI3203" s="259"/>
      <c r="AO3203" s="74"/>
    </row>
    <row r="3204" s="72" customFormat="1" customHeight="1" spans="6:41">
      <c r="F3204" s="74"/>
      <c r="G3204" s="267" t="str">
        <f t="shared" si="56"/>
        <v/>
      </c>
      <c r="H3204" s="74"/>
      <c r="I3204" s="74"/>
      <c r="J3204" s="74"/>
      <c r="K3204" s="74"/>
      <c r="L3204" s="74"/>
      <c r="P3204" s="122"/>
      <c r="Q3204" s="74"/>
      <c r="R3204" s="74"/>
      <c r="S3204" s="74"/>
      <c r="T3204" s="74"/>
      <c r="AI3204" s="259"/>
      <c r="AO3204" s="74"/>
    </row>
    <row r="3205" s="72" customFormat="1" customHeight="1" spans="6:41">
      <c r="F3205" s="74"/>
      <c r="G3205" s="267" t="str">
        <f t="shared" si="56"/>
        <v/>
      </c>
      <c r="H3205" s="74"/>
      <c r="I3205" s="74"/>
      <c r="J3205" s="74"/>
      <c r="K3205" s="74"/>
      <c r="L3205" s="74"/>
      <c r="P3205" s="122"/>
      <c r="Q3205" s="74"/>
      <c r="R3205" s="74"/>
      <c r="S3205" s="74"/>
      <c r="T3205" s="74"/>
      <c r="AI3205" s="259"/>
      <c r="AO3205" s="74"/>
    </row>
    <row r="3206" s="72" customFormat="1" customHeight="1" spans="6:41">
      <c r="F3206" s="74"/>
      <c r="G3206" s="267" t="str">
        <f t="shared" si="56"/>
        <v/>
      </c>
      <c r="H3206" s="74"/>
      <c r="I3206" s="74"/>
      <c r="J3206" s="74"/>
      <c r="K3206" s="74"/>
      <c r="L3206" s="74"/>
      <c r="P3206" s="122"/>
      <c r="Q3206" s="74"/>
      <c r="R3206" s="74"/>
      <c r="S3206" s="74"/>
      <c r="T3206" s="74"/>
      <c r="AI3206" s="259"/>
      <c r="AO3206" s="74"/>
    </row>
    <row r="3207" s="72" customFormat="1" customHeight="1" spans="6:41">
      <c r="F3207" s="74"/>
      <c r="G3207" s="267" t="str">
        <f t="shared" si="56"/>
        <v/>
      </c>
      <c r="H3207" s="74"/>
      <c r="I3207" s="74"/>
      <c r="J3207" s="74"/>
      <c r="K3207" s="74"/>
      <c r="L3207" s="74"/>
      <c r="P3207" s="122"/>
      <c r="Q3207" s="74"/>
      <c r="R3207" s="74"/>
      <c r="S3207" s="74"/>
      <c r="T3207" s="74"/>
      <c r="AI3207" s="259"/>
      <c r="AO3207" s="74"/>
    </row>
    <row r="3208" s="72" customFormat="1" customHeight="1" spans="6:41">
      <c r="F3208" s="74"/>
      <c r="G3208" s="267" t="str">
        <f t="shared" si="56"/>
        <v/>
      </c>
      <c r="H3208" s="74"/>
      <c r="I3208" s="74"/>
      <c r="J3208" s="74"/>
      <c r="K3208" s="74"/>
      <c r="L3208" s="74"/>
      <c r="P3208" s="122"/>
      <c r="Q3208" s="74"/>
      <c r="R3208" s="74"/>
      <c r="S3208" s="74"/>
      <c r="T3208" s="74"/>
      <c r="AI3208" s="259"/>
      <c r="AO3208" s="74"/>
    </row>
    <row r="3209" s="72" customFormat="1" customHeight="1" spans="6:41">
      <c r="F3209" s="74"/>
      <c r="G3209" s="267" t="str">
        <f t="shared" si="56"/>
        <v/>
      </c>
      <c r="H3209" s="74"/>
      <c r="I3209" s="74"/>
      <c r="J3209" s="74"/>
      <c r="K3209" s="74"/>
      <c r="L3209" s="74"/>
      <c r="P3209" s="122"/>
      <c r="Q3209" s="74"/>
      <c r="R3209" s="74"/>
      <c r="S3209" s="74"/>
      <c r="T3209" s="74"/>
      <c r="AI3209" s="259"/>
      <c r="AO3209" s="74"/>
    </row>
    <row r="3210" s="72" customFormat="1" customHeight="1" spans="6:41">
      <c r="F3210" s="74"/>
      <c r="G3210" s="267" t="str">
        <f t="shared" si="56"/>
        <v/>
      </c>
      <c r="H3210" s="74"/>
      <c r="I3210" s="74"/>
      <c r="J3210" s="74"/>
      <c r="K3210" s="74"/>
      <c r="L3210" s="74"/>
      <c r="P3210" s="122"/>
      <c r="Q3210" s="74"/>
      <c r="R3210" s="74"/>
      <c r="S3210" s="74"/>
      <c r="T3210" s="74"/>
      <c r="AI3210" s="259"/>
      <c r="AO3210" s="74"/>
    </row>
    <row r="3211" s="72" customFormat="1" customHeight="1" spans="6:41">
      <c r="F3211" s="74"/>
      <c r="G3211" s="267" t="str">
        <f t="shared" si="56"/>
        <v/>
      </c>
      <c r="H3211" s="74"/>
      <c r="I3211" s="74"/>
      <c r="J3211" s="74"/>
      <c r="K3211" s="74"/>
      <c r="L3211" s="74"/>
      <c r="P3211" s="122"/>
      <c r="Q3211" s="74"/>
      <c r="R3211" s="74"/>
      <c r="S3211" s="74"/>
      <c r="T3211" s="74"/>
      <c r="AI3211" s="259"/>
      <c r="AO3211" s="74"/>
    </row>
    <row r="3212" s="72" customFormat="1" customHeight="1" spans="6:41">
      <c r="F3212" s="74"/>
      <c r="G3212" s="267" t="str">
        <f t="shared" si="56"/>
        <v/>
      </c>
      <c r="H3212" s="74"/>
      <c r="I3212" s="74"/>
      <c r="J3212" s="74"/>
      <c r="K3212" s="74"/>
      <c r="L3212" s="74"/>
      <c r="P3212" s="122"/>
      <c r="Q3212" s="74"/>
      <c r="R3212" s="74"/>
      <c r="S3212" s="74"/>
      <c r="T3212" s="74"/>
      <c r="AI3212" s="259"/>
      <c r="AO3212" s="74"/>
    </row>
    <row r="3213" s="72" customFormat="1" customHeight="1" spans="6:41">
      <c r="F3213" s="74"/>
      <c r="G3213" s="267" t="str">
        <f t="shared" si="56"/>
        <v/>
      </c>
      <c r="H3213" s="74"/>
      <c r="I3213" s="74"/>
      <c r="J3213" s="74"/>
      <c r="K3213" s="74"/>
      <c r="L3213" s="74"/>
      <c r="P3213" s="122"/>
      <c r="Q3213" s="74"/>
      <c r="R3213" s="74"/>
      <c r="S3213" s="74"/>
      <c r="T3213" s="74"/>
      <c r="AI3213" s="259"/>
      <c r="AO3213" s="74"/>
    </row>
    <row r="3214" s="72" customFormat="1" customHeight="1" spans="6:41">
      <c r="F3214" s="74"/>
      <c r="G3214" s="267" t="str">
        <f t="shared" si="56"/>
        <v/>
      </c>
      <c r="H3214" s="74"/>
      <c r="I3214" s="74"/>
      <c r="J3214" s="74"/>
      <c r="K3214" s="74"/>
      <c r="L3214" s="74"/>
      <c r="P3214" s="122"/>
      <c r="Q3214" s="74"/>
      <c r="R3214" s="74"/>
      <c r="S3214" s="74"/>
      <c r="T3214" s="74"/>
      <c r="AI3214" s="259"/>
      <c r="AO3214" s="74"/>
    </row>
    <row r="3215" s="72" customFormat="1" customHeight="1" spans="6:41">
      <c r="F3215" s="74"/>
      <c r="G3215" s="267" t="str">
        <f t="shared" si="56"/>
        <v/>
      </c>
      <c r="H3215" s="74"/>
      <c r="I3215" s="74"/>
      <c r="J3215" s="74"/>
      <c r="K3215" s="74"/>
      <c r="L3215" s="74"/>
      <c r="P3215" s="122"/>
      <c r="Q3215" s="74"/>
      <c r="R3215" s="74"/>
      <c r="S3215" s="74"/>
      <c r="T3215" s="74"/>
      <c r="AI3215" s="259"/>
      <c r="AO3215" s="74"/>
    </row>
    <row r="3216" s="72" customFormat="1" customHeight="1" spans="6:41">
      <c r="F3216" s="74"/>
      <c r="G3216" s="267" t="str">
        <f t="shared" si="56"/>
        <v/>
      </c>
      <c r="H3216" s="74"/>
      <c r="I3216" s="74"/>
      <c r="J3216" s="74"/>
      <c r="K3216" s="74"/>
      <c r="L3216" s="74"/>
      <c r="P3216" s="122"/>
      <c r="Q3216" s="74"/>
      <c r="R3216" s="74"/>
      <c r="S3216" s="74"/>
      <c r="T3216" s="74"/>
      <c r="AI3216" s="259"/>
      <c r="AO3216" s="74"/>
    </row>
    <row r="3217" s="72" customFormat="1" customHeight="1" spans="6:41">
      <c r="F3217" s="74"/>
      <c r="G3217" s="267" t="str">
        <f t="shared" si="56"/>
        <v/>
      </c>
      <c r="H3217" s="74"/>
      <c r="I3217" s="74"/>
      <c r="J3217" s="74"/>
      <c r="K3217" s="74"/>
      <c r="L3217" s="74"/>
      <c r="P3217" s="122"/>
      <c r="Q3217" s="74"/>
      <c r="R3217" s="74"/>
      <c r="S3217" s="74"/>
      <c r="T3217" s="74"/>
      <c r="AI3217" s="259"/>
      <c r="AO3217" s="74"/>
    </row>
    <row r="3218" s="72" customFormat="1" customHeight="1" spans="6:41">
      <c r="F3218" s="74"/>
      <c r="G3218" s="267" t="str">
        <f t="shared" si="56"/>
        <v/>
      </c>
      <c r="H3218" s="74"/>
      <c r="I3218" s="74"/>
      <c r="J3218" s="74"/>
      <c r="K3218" s="74"/>
      <c r="L3218" s="74"/>
      <c r="P3218" s="122"/>
      <c r="Q3218" s="74"/>
      <c r="R3218" s="74"/>
      <c r="S3218" s="74"/>
      <c r="T3218" s="74"/>
      <c r="AI3218" s="259"/>
      <c r="AO3218" s="74"/>
    </row>
    <row r="3219" s="72" customFormat="1" customHeight="1" spans="6:41">
      <c r="F3219" s="74"/>
      <c r="G3219" s="267" t="str">
        <f t="shared" si="56"/>
        <v/>
      </c>
      <c r="H3219" s="74"/>
      <c r="I3219" s="74"/>
      <c r="J3219" s="74"/>
      <c r="K3219" s="74"/>
      <c r="L3219" s="74"/>
      <c r="P3219" s="122"/>
      <c r="Q3219" s="74"/>
      <c r="R3219" s="74"/>
      <c r="S3219" s="74"/>
      <c r="T3219" s="74"/>
      <c r="AI3219" s="259"/>
      <c r="AO3219" s="74"/>
    </row>
    <row r="3220" s="72" customFormat="1" customHeight="1" spans="6:41">
      <c r="F3220" s="74"/>
      <c r="G3220" s="267" t="str">
        <f t="shared" si="56"/>
        <v/>
      </c>
      <c r="H3220" s="74"/>
      <c r="I3220" s="74"/>
      <c r="J3220" s="74"/>
      <c r="K3220" s="74"/>
      <c r="L3220" s="74"/>
      <c r="P3220" s="122"/>
      <c r="Q3220" s="74"/>
      <c r="R3220" s="74"/>
      <c r="S3220" s="74"/>
      <c r="T3220" s="74"/>
      <c r="AI3220" s="259"/>
      <c r="AO3220" s="74"/>
    </row>
    <row r="3221" s="72" customFormat="1" customHeight="1" spans="6:41">
      <c r="F3221" s="74"/>
      <c r="G3221" s="267" t="str">
        <f t="shared" si="56"/>
        <v/>
      </c>
      <c r="H3221" s="74"/>
      <c r="I3221" s="74"/>
      <c r="J3221" s="74"/>
      <c r="K3221" s="74"/>
      <c r="L3221" s="74"/>
      <c r="P3221" s="122"/>
      <c r="Q3221" s="74"/>
      <c r="R3221" s="74"/>
      <c r="S3221" s="74"/>
      <c r="T3221" s="74"/>
      <c r="AI3221" s="259"/>
      <c r="AO3221" s="74"/>
    </row>
    <row r="3222" s="72" customFormat="1" customHeight="1" spans="6:41">
      <c r="F3222" s="74"/>
      <c r="G3222" s="267" t="str">
        <f t="shared" si="56"/>
        <v/>
      </c>
      <c r="H3222" s="74"/>
      <c r="I3222" s="74"/>
      <c r="J3222" s="74"/>
      <c r="K3222" s="74"/>
      <c r="L3222" s="74"/>
      <c r="P3222" s="122"/>
      <c r="Q3222" s="74"/>
      <c r="R3222" s="74"/>
      <c r="S3222" s="74"/>
      <c r="T3222" s="74"/>
      <c r="AI3222" s="259"/>
      <c r="AO3222" s="74"/>
    </row>
    <row r="3223" s="72" customFormat="1" customHeight="1" spans="6:41">
      <c r="F3223" s="74"/>
      <c r="G3223" s="267" t="str">
        <f t="shared" si="56"/>
        <v/>
      </c>
      <c r="H3223" s="74"/>
      <c r="I3223" s="74"/>
      <c r="J3223" s="74"/>
      <c r="K3223" s="74"/>
      <c r="L3223" s="74"/>
      <c r="P3223" s="122"/>
      <c r="Q3223" s="74"/>
      <c r="R3223" s="74"/>
      <c r="S3223" s="74"/>
      <c r="T3223" s="74"/>
      <c r="AI3223" s="259"/>
      <c r="AO3223" s="74"/>
    </row>
    <row r="3224" s="72" customFormat="1" customHeight="1" spans="6:41">
      <c r="F3224" s="74"/>
      <c r="G3224" s="267" t="str">
        <f t="shared" si="56"/>
        <v/>
      </c>
      <c r="H3224" s="74"/>
      <c r="I3224" s="74"/>
      <c r="J3224" s="74"/>
      <c r="K3224" s="74"/>
      <c r="L3224" s="74"/>
      <c r="P3224" s="122"/>
      <c r="Q3224" s="74"/>
      <c r="R3224" s="74"/>
      <c r="S3224" s="74"/>
      <c r="T3224" s="74"/>
      <c r="AI3224" s="259"/>
      <c r="AO3224" s="74"/>
    </row>
    <row r="3225" s="72" customFormat="1" customHeight="1" spans="6:41">
      <c r="F3225" s="74"/>
      <c r="G3225" s="267" t="str">
        <f t="shared" si="56"/>
        <v/>
      </c>
      <c r="H3225" s="74"/>
      <c r="I3225" s="74"/>
      <c r="J3225" s="74"/>
      <c r="K3225" s="74"/>
      <c r="L3225" s="74"/>
      <c r="P3225" s="122"/>
      <c r="Q3225" s="74"/>
      <c r="R3225" s="74"/>
      <c r="S3225" s="74"/>
      <c r="T3225" s="74"/>
      <c r="AI3225" s="259"/>
      <c r="AO3225" s="74"/>
    </row>
    <row r="3226" s="72" customFormat="1" customHeight="1" spans="6:41">
      <c r="F3226" s="74"/>
      <c r="G3226" s="267" t="str">
        <f t="shared" si="56"/>
        <v/>
      </c>
      <c r="H3226" s="74"/>
      <c r="I3226" s="74"/>
      <c r="J3226" s="74"/>
      <c r="K3226" s="74"/>
      <c r="L3226" s="74"/>
      <c r="P3226" s="122"/>
      <c r="Q3226" s="74"/>
      <c r="R3226" s="74"/>
      <c r="S3226" s="74"/>
      <c r="T3226" s="74"/>
      <c r="AI3226" s="259"/>
      <c r="AO3226" s="74"/>
    </row>
    <row r="3227" s="72" customFormat="1" customHeight="1" spans="6:41">
      <c r="F3227" s="74"/>
      <c r="G3227" s="267" t="str">
        <f t="shared" si="56"/>
        <v/>
      </c>
      <c r="H3227" s="74"/>
      <c r="I3227" s="74"/>
      <c r="J3227" s="74"/>
      <c r="K3227" s="74"/>
      <c r="L3227" s="74"/>
      <c r="P3227" s="122"/>
      <c r="Q3227" s="74"/>
      <c r="R3227" s="74"/>
      <c r="S3227" s="74"/>
      <c r="T3227" s="74"/>
      <c r="AI3227" s="259"/>
      <c r="AO3227" s="74"/>
    </row>
    <row r="3228" s="72" customFormat="1" customHeight="1" spans="6:41">
      <c r="F3228" s="74"/>
      <c r="G3228" s="267" t="str">
        <f t="shared" si="56"/>
        <v/>
      </c>
      <c r="H3228" s="74"/>
      <c r="I3228" s="74"/>
      <c r="J3228" s="74"/>
      <c r="K3228" s="74"/>
      <c r="L3228" s="74"/>
      <c r="P3228" s="122"/>
      <c r="Q3228" s="74"/>
      <c r="R3228" s="74"/>
      <c r="S3228" s="74"/>
      <c r="T3228" s="74"/>
      <c r="AI3228" s="259"/>
      <c r="AO3228" s="74"/>
    </row>
    <row r="3229" s="72" customFormat="1" customHeight="1" spans="6:41">
      <c r="F3229" s="74"/>
      <c r="G3229" s="267" t="str">
        <f t="shared" si="56"/>
        <v/>
      </c>
      <c r="H3229" s="74"/>
      <c r="I3229" s="74"/>
      <c r="J3229" s="74"/>
      <c r="K3229" s="74"/>
      <c r="L3229" s="74"/>
      <c r="P3229" s="122"/>
      <c r="Q3229" s="74"/>
      <c r="R3229" s="74"/>
      <c r="S3229" s="74"/>
      <c r="T3229" s="74"/>
      <c r="AI3229" s="259"/>
      <c r="AO3229" s="74"/>
    </row>
    <row r="3230" s="72" customFormat="1" customHeight="1" spans="6:41">
      <c r="F3230" s="74"/>
      <c r="G3230" s="267" t="str">
        <f t="shared" si="56"/>
        <v/>
      </c>
      <c r="H3230" s="74"/>
      <c r="I3230" s="74"/>
      <c r="J3230" s="74"/>
      <c r="K3230" s="74"/>
      <c r="L3230" s="74"/>
      <c r="P3230" s="122"/>
      <c r="Q3230" s="74"/>
      <c r="R3230" s="74"/>
      <c r="S3230" s="74"/>
      <c r="T3230" s="74"/>
      <c r="AI3230" s="259"/>
      <c r="AO3230" s="74"/>
    </row>
    <row r="3231" s="72" customFormat="1" customHeight="1" spans="6:41">
      <c r="F3231" s="74"/>
      <c r="G3231" s="267" t="str">
        <f t="shared" si="56"/>
        <v/>
      </c>
      <c r="H3231" s="74"/>
      <c r="I3231" s="74"/>
      <c r="J3231" s="74"/>
      <c r="K3231" s="74"/>
      <c r="L3231" s="74"/>
      <c r="P3231" s="122"/>
      <c r="Q3231" s="74"/>
      <c r="R3231" s="74"/>
      <c r="S3231" s="74"/>
      <c r="T3231" s="74"/>
      <c r="AI3231" s="259"/>
      <c r="AO3231" s="74"/>
    </row>
    <row r="3232" s="72" customFormat="1" customHeight="1" spans="6:41">
      <c r="F3232" s="74"/>
      <c r="G3232" s="267" t="str">
        <f t="shared" si="56"/>
        <v/>
      </c>
      <c r="H3232" s="74"/>
      <c r="I3232" s="74"/>
      <c r="J3232" s="74"/>
      <c r="K3232" s="74"/>
      <c r="L3232" s="74"/>
      <c r="P3232" s="122"/>
      <c r="Q3232" s="74"/>
      <c r="R3232" s="74"/>
      <c r="S3232" s="74"/>
      <c r="T3232" s="74"/>
      <c r="AI3232" s="259"/>
      <c r="AO3232" s="74"/>
    </row>
    <row r="3233" s="72" customFormat="1" customHeight="1" spans="6:41">
      <c r="F3233" s="74"/>
      <c r="G3233" s="267" t="str">
        <f t="shared" si="56"/>
        <v/>
      </c>
      <c r="H3233" s="74"/>
      <c r="I3233" s="74"/>
      <c r="J3233" s="74"/>
      <c r="K3233" s="74"/>
      <c r="L3233" s="74"/>
      <c r="P3233" s="122"/>
      <c r="Q3233" s="74"/>
      <c r="R3233" s="74"/>
      <c r="S3233" s="74"/>
      <c r="T3233" s="74"/>
      <c r="AI3233" s="259"/>
      <c r="AO3233" s="74"/>
    </row>
    <row r="3234" s="72" customFormat="1" customHeight="1" spans="6:41">
      <c r="F3234" s="74"/>
      <c r="G3234" s="267" t="str">
        <f t="shared" si="56"/>
        <v/>
      </c>
      <c r="H3234" s="74"/>
      <c r="I3234" s="74"/>
      <c r="J3234" s="74"/>
      <c r="K3234" s="74"/>
      <c r="L3234" s="74"/>
      <c r="P3234" s="122"/>
      <c r="Q3234" s="74"/>
      <c r="R3234" s="74"/>
      <c r="S3234" s="74"/>
      <c r="T3234" s="74"/>
      <c r="AI3234" s="259"/>
      <c r="AO3234" s="74"/>
    </row>
    <row r="3235" s="72" customFormat="1" customHeight="1" spans="6:41">
      <c r="F3235" s="74"/>
      <c r="G3235" s="267" t="str">
        <f t="shared" si="56"/>
        <v/>
      </c>
      <c r="H3235" s="74"/>
      <c r="I3235" s="74"/>
      <c r="J3235" s="74"/>
      <c r="K3235" s="74"/>
      <c r="L3235" s="74"/>
      <c r="P3235" s="122"/>
      <c r="Q3235" s="74"/>
      <c r="R3235" s="74"/>
      <c r="S3235" s="74"/>
      <c r="T3235" s="74"/>
      <c r="AI3235" s="259"/>
      <c r="AO3235" s="74"/>
    </row>
    <row r="3236" s="72" customFormat="1" customHeight="1" spans="6:41">
      <c r="F3236" s="74"/>
      <c r="G3236" s="267" t="str">
        <f t="shared" si="56"/>
        <v/>
      </c>
      <c r="H3236" s="74"/>
      <c r="I3236" s="74"/>
      <c r="J3236" s="74"/>
      <c r="K3236" s="74"/>
      <c r="L3236" s="74"/>
      <c r="P3236" s="122"/>
      <c r="Q3236" s="74"/>
      <c r="R3236" s="74"/>
      <c r="S3236" s="74"/>
      <c r="T3236" s="74"/>
      <c r="AI3236" s="259"/>
      <c r="AO3236" s="74"/>
    </row>
    <row r="3237" s="72" customFormat="1" customHeight="1" spans="6:41">
      <c r="F3237" s="74"/>
      <c r="G3237" s="267" t="str">
        <f t="shared" si="56"/>
        <v/>
      </c>
      <c r="H3237" s="74"/>
      <c r="I3237" s="74"/>
      <c r="J3237" s="74"/>
      <c r="K3237" s="74"/>
      <c r="L3237" s="74"/>
      <c r="P3237" s="122"/>
      <c r="Q3237" s="74"/>
      <c r="R3237" s="74"/>
      <c r="S3237" s="74"/>
      <c r="T3237" s="74"/>
      <c r="AI3237" s="259"/>
      <c r="AO3237" s="74"/>
    </row>
    <row r="3238" s="72" customFormat="1" customHeight="1" spans="6:41">
      <c r="F3238" s="74"/>
      <c r="G3238" s="267" t="str">
        <f t="shared" si="56"/>
        <v/>
      </c>
      <c r="H3238" s="74"/>
      <c r="I3238" s="74"/>
      <c r="J3238" s="74"/>
      <c r="K3238" s="74"/>
      <c r="L3238" s="74"/>
      <c r="P3238" s="122"/>
      <c r="Q3238" s="74"/>
      <c r="R3238" s="74"/>
      <c r="S3238" s="74"/>
      <c r="T3238" s="74"/>
      <c r="AI3238" s="259"/>
      <c r="AO3238" s="74"/>
    </row>
    <row r="3239" s="72" customFormat="1" customHeight="1" spans="6:41">
      <c r="F3239" s="74"/>
      <c r="G3239" s="267" t="str">
        <f t="shared" si="56"/>
        <v/>
      </c>
      <c r="H3239" s="74"/>
      <c r="I3239" s="74"/>
      <c r="J3239" s="74"/>
      <c r="K3239" s="74"/>
      <c r="L3239" s="74"/>
      <c r="P3239" s="122"/>
      <c r="Q3239" s="74"/>
      <c r="R3239" s="74"/>
      <c r="S3239" s="74"/>
      <c r="T3239" s="74"/>
      <c r="AI3239" s="259"/>
      <c r="AO3239" s="74"/>
    </row>
    <row r="3240" s="72" customFormat="1" customHeight="1" spans="6:41">
      <c r="F3240" s="74"/>
      <c r="G3240" s="267" t="str">
        <f t="shared" si="56"/>
        <v/>
      </c>
      <c r="H3240" s="74"/>
      <c r="I3240" s="74"/>
      <c r="J3240" s="74"/>
      <c r="K3240" s="74"/>
      <c r="L3240" s="74"/>
      <c r="P3240" s="122"/>
      <c r="Q3240" s="74"/>
      <c r="R3240" s="74"/>
      <c r="S3240" s="74"/>
      <c r="T3240" s="74"/>
      <c r="AI3240" s="259"/>
      <c r="AO3240" s="74"/>
    </row>
    <row r="3241" s="72" customFormat="1" customHeight="1" spans="6:41">
      <c r="F3241" s="74"/>
      <c r="G3241" s="267" t="str">
        <f t="shared" si="56"/>
        <v/>
      </c>
      <c r="H3241" s="74"/>
      <c r="I3241" s="74"/>
      <c r="J3241" s="74"/>
      <c r="K3241" s="74"/>
      <c r="L3241" s="74"/>
      <c r="P3241" s="122"/>
      <c r="Q3241" s="74"/>
      <c r="R3241" s="74"/>
      <c r="S3241" s="74"/>
      <c r="T3241" s="74"/>
      <c r="AI3241" s="259"/>
      <c r="AO3241" s="74"/>
    </row>
    <row r="3242" s="72" customFormat="1" customHeight="1" spans="6:41">
      <c r="F3242" s="74"/>
      <c r="G3242" s="267" t="str">
        <f t="shared" si="56"/>
        <v/>
      </c>
      <c r="H3242" s="74"/>
      <c r="I3242" s="74"/>
      <c r="J3242" s="74"/>
      <c r="K3242" s="74"/>
      <c r="L3242" s="74"/>
      <c r="P3242" s="122"/>
      <c r="Q3242" s="74"/>
      <c r="R3242" s="74"/>
      <c r="S3242" s="74"/>
      <c r="T3242" s="74"/>
      <c r="AI3242" s="259"/>
      <c r="AO3242" s="74"/>
    </row>
    <row r="3243" s="72" customFormat="1" customHeight="1" spans="6:41">
      <c r="F3243" s="74"/>
      <c r="G3243" s="267" t="str">
        <f t="shared" si="56"/>
        <v/>
      </c>
      <c r="H3243" s="74"/>
      <c r="I3243" s="74"/>
      <c r="J3243" s="74"/>
      <c r="K3243" s="74"/>
      <c r="L3243" s="74"/>
      <c r="P3243" s="122"/>
      <c r="Q3243" s="74"/>
      <c r="R3243" s="74"/>
      <c r="S3243" s="74"/>
      <c r="T3243" s="74"/>
      <c r="AI3243" s="259"/>
      <c r="AO3243" s="74"/>
    </row>
    <row r="3244" s="72" customFormat="1" customHeight="1" spans="6:41">
      <c r="F3244" s="74"/>
      <c r="G3244" s="267" t="str">
        <f t="shared" si="56"/>
        <v/>
      </c>
      <c r="H3244" s="74"/>
      <c r="I3244" s="74"/>
      <c r="J3244" s="74"/>
      <c r="K3244" s="74"/>
      <c r="L3244" s="74"/>
      <c r="P3244" s="122"/>
      <c r="Q3244" s="74"/>
      <c r="R3244" s="74"/>
      <c r="S3244" s="74"/>
      <c r="T3244" s="74"/>
      <c r="AI3244" s="259"/>
      <c r="AO3244" s="74"/>
    </row>
    <row r="3245" s="72" customFormat="1" customHeight="1" spans="6:41">
      <c r="F3245" s="74"/>
      <c r="G3245" s="267" t="str">
        <f t="shared" si="56"/>
        <v/>
      </c>
      <c r="H3245" s="74"/>
      <c r="I3245" s="74"/>
      <c r="J3245" s="74"/>
      <c r="K3245" s="74"/>
      <c r="L3245" s="74"/>
      <c r="P3245" s="122"/>
      <c r="Q3245" s="74"/>
      <c r="R3245" s="74"/>
      <c r="S3245" s="74"/>
      <c r="T3245" s="74"/>
      <c r="AI3245" s="259"/>
      <c r="AO3245" s="74"/>
    </row>
    <row r="3246" s="72" customFormat="1" customHeight="1" spans="6:41">
      <c r="F3246" s="74"/>
      <c r="G3246" s="267" t="str">
        <f t="shared" si="56"/>
        <v/>
      </c>
      <c r="H3246" s="74"/>
      <c r="I3246" s="74"/>
      <c r="J3246" s="74"/>
      <c r="K3246" s="74"/>
      <c r="L3246" s="74"/>
      <c r="P3246" s="122"/>
      <c r="Q3246" s="74"/>
      <c r="R3246" s="74"/>
      <c r="S3246" s="74"/>
      <c r="T3246" s="74"/>
      <c r="AI3246" s="259"/>
      <c r="AO3246" s="74"/>
    </row>
    <row r="3247" s="72" customFormat="1" customHeight="1" spans="6:41">
      <c r="F3247" s="74"/>
      <c r="G3247" s="267" t="str">
        <f t="shared" si="56"/>
        <v/>
      </c>
      <c r="H3247" s="74"/>
      <c r="I3247" s="74"/>
      <c r="J3247" s="74"/>
      <c r="K3247" s="74"/>
      <c r="L3247" s="74"/>
      <c r="P3247" s="122"/>
      <c r="Q3247" s="74"/>
      <c r="R3247" s="74"/>
      <c r="S3247" s="74"/>
      <c r="T3247" s="74"/>
      <c r="AI3247" s="259"/>
      <c r="AO3247" s="74"/>
    </row>
    <row r="3248" s="72" customFormat="1" customHeight="1" spans="6:41">
      <c r="F3248" s="74"/>
      <c r="G3248" s="267" t="str">
        <f t="shared" si="56"/>
        <v/>
      </c>
      <c r="H3248" s="74"/>
      <c r="I3248" s="74"/>
      <c r="J3248" s="74"/>
      <c r="K3248" s="74"/>
      <c r="L3248" s="74"/>
      <c r="P3248" s="122"/>
      <c r="Q3248" s="74"/>
      <c r="R3248" s="74"/>
      <c r="S3248" s="74"/>
      <c r="T3248" s="74"/>
      <c r="AI3248" s="259"/>
      <c r="AO3248" s="74"/>
    </row>
    <row r="3249" s="72" customFormat="1" customHeight="1" spans="6:41">
      <c r="F3249" s="74"/>
      <c r="G3249" s="267" t="str">
        <f t="shared" si="56"/>
        <v/>
      </c>
      <c r="H3249" s="74"/>
      <c r="I3249" s="74"/>
      <c r="J3249" s="74"/>
      <c r="K3249" s="74"/>
      <c r="L3249" s="74"/>
      <c r="P3249" s="122"/>
      <c r="Q3249" s="74"/>
      <c r="R3249" s="74"/>
      <c r="S3249" s="74"/>
      <c r="T3249" s="74"/>
      <c r="AI3249" s="259"/>
      <c r="AO3249" s="74"/>
    </row>
    <row r="3250" s="72" customFormat="1" customHeight="1" spans="6:41">
      <c r="F3250" s="74"/>
      <c r="G3250" s="267" t="str">
        <f t="shared" si="56"/>
        <v/>
      </c>
      <c r="H3250" s="74"/>
      <c r="I3250" s="74"/>
      <c r="J3250" s="74"/>
      <c r="K3250" s="74"/>
      <c r="L3250" s="74"/>
      <c r="P3250" s="122"/>
      <c r="Q3250" s="74"/>
      <c r="R3250" s="74"/>
      <c r="S3250" s="74"/>
      <c r="T3250" s="74"/>
      <c r="AI3250" s="259"/>
      <c r="AO3250" s="74"/>
    </row>
    <row r="3251" s="72" customFormat="1" customHeight="1" spans="6:41">
      <c r="F3251" s="74"/>
      <c r="G3251" s="267" t="str">
        <f t="shared" si="56"/>
        <v/>
      </c>
      <c r="H3251" s="74"/>
      <c r="I3251" s="74"/>
      <c r="J3251" s="74"/>
      <c r="K3251" s="74"/>
      <c r="L3251" s="74"/>
      <c r="P3251" s="122"/>
      <c r="Q3251" s="74"/>
      <c r="R3251" s="74"/>
      <c r="S3251" s="74"/>
      <c r="T3251" s="74"/>
      <c r="AI3251" s="259"/>
      <c r="AO3251" s="74"/>
    </row>
    <row r="3252" s="72" customFormat="1" customHeight="1" spans="6:41">
      <c r="F3252" s="74"/>
      <c r="G3252" s="267" t="str">
        <f t="shared" si="56"/>
        <v/>
      </c>
      <c r="H3252" s="74"/>
      <c r="I3252" s="74"/>
      <c r="J3252" s="74"/>
      <c r="K3252" s="74"/>
      <c r="L3252" s="74"/>
      <c r="P3252" s="122"/>
      <c r="Q3252" s="74"/>
      <c r="R3252" s="74"/>
      <c r="S3252" s="74"/>
      <c r="T3252" s="74"/>
      <c r="AI3252" s="259"/>
      <c r="AO3252" s="74"/>
    </row>
    <row r="3253" s="72" customFormat="1" customHeight="1" spans="6:41">
      <c r="F3253" s="74"/>
      <c r="G3253" s="267" t="str">
        <f t="shared" si="56"/>
        <v/>
      </c>
      <c r="H3253" s="74"/>
      <c r="I3253" s="74"/>
      <c r="J3253" s="74"/>
      <c r="K3253" s="74"/>
      <c r="L3253" s="74"/>
      <c r="P3253" s="122"/>
      <c r="Q3253" s="74"/>
      <c r="R3253" s="74"/>
      <c r="S3253" s="74"/>
      <c r="T3253" s="74"/>
      <c r="AI3253" s="259"/>
      <c r="AO3253" s="74"/>
    </row>
    <row r="3254" s="72" customFormat="1" customHeight="1" spans="6:41">
      <c r="F3254" s="74"/>
      <c r="G3254" s="267" t="str">
        <f t="shared" si="56"/>
        <v/>
      </c>
      <c r="H3254" s="74"/>
      <c r="I3254" s="74"/>
      <c r="J3254" s="74"/>
      <c r="K3254" s="74"/>
      <c r="L3254" s="74"/>
      <c r="P3254" s="122"/>
      <c r="Q3254" s="74"/>
      <c r="R3254" s="74"/>
      <c r="S3254" s="74"/>
      <c r="T3254" s="74"/>
      <c r="AI3254" s="259"/>
      <c r="AO3254" s="74"/>
    </row>
    <row r="3255" s="72" customFormat="1" customHeight="1" spans="6:41">
      <c r="F3255" s="74"/>
      <c r="G3255" s="267" t="str">
        <f t="shared" si="56"/>
        <v/>
      </c>
      <c r="H3255" s="74"/>
      <c r="I3255" s="74"/>
      <c r="J3255" s="74"/>
      <c r="K3255" s="74"/>
      <c r="L3255" s="74"/>
      <c r="P3255" s="122"/>
      <c r="Q3255" s="74"/>
      <c r="R3255" s="74"/>
      <c r="S3255" s="74"/>
      <c r="T3255" s="74"/>
      <c r="AI3255" s="259"/>
      <c r="AO3255" s="74"/>
    </row>
    <row r="3256" s="72" customFormat="1" customHeight="1" spans="6:41">
      <c r="F3256" s="74"/>
      <c r="G3256" s="267" t="str">
        <f t="shared" si="56"/>
        <v/>
      </c>
      <c r="H3256" s="74"/>
      <c r="I3256" s="74"/>
      <c r="J3256" s="74"/>
      <c r="K3256" s="74"/>
      <c r="L3256" s="74"/>
      <c r="P3256" s="122"/>
      <c r="Q3256" s="74"/>
      <c r="R3256" s="74"/>
      <c r="S3256" s="74"/>
      <c r="T3256" s="74"/>
      <c r="AI3256" s="259"/>
      <c r="AO3256" s="74"/>
    </row>
    <row r="3257" s="72" customFormat="1" customHeight="1" spans="6:41">
      <c r="F3257" s="74"/>
      <c r="G3257" s="267" t="str">
        <f t="shared" si="56"/>
        <v/>
      </c>
      <c r="H3257" s="74"/>
      <c r="I3257" s="74"/>
      <c r="J3257" s="74"/>
      <c r="K3257" s="74"/>
      <c r="L3257" s="74"/>
      <c r="P3257" s="122"/>
      <c r="Q3257" s="74"/>
      <c r="R3257" s="74"/>
      <c r="S3257" s="74"/>
      <c r="T3257" s="74"/>
      <c r="AI3257" s="259"/>
      <c r="AO3257" s="74"/>
    </row>
    <row r="3258" s="72" customFormat="1" customHeight="1" spans="6:41">
      <c r="F3258" s="74"/>
      <c r="G3258" s="267" t="str">
        <f t="shared" si="56"/>
        <v/>
      </c>
      <c r="H3258" s="74"/>
      <c r="I3258" s="74"/>
      <c r="J3258" s="74"/>
      <c r="K3258" s="74"/>
      <c r="L3258" s="74"/>
      <c r="P3258" s="122"/>
      <c r="Q3258" s="74"/>
      <c r="R3258" s="74"/>
      <c r="S3258" s="74"/>
      <c r="T3258" s="74"/>
      <c r="AI3258" s="259"/>
      <c r="AO3258" s="74"/>
    </row>
    <row r="3259" s="72" customFormat="1" customHeight="1" spans="6:41">
      <c r="F3259" s="74"/>
      <c r="G3259" s="267" t="str">
        <f t="shared" si="56"/>
        <v/>
      </c>
      <c r="H3259" s="74"/>
      <c r="I3259" s="74"/>
      <c r="J3259" s="74"/>
      <c r="K3259" s="74"/>
      <c r="L3259" s="74"/>
      <c r="P3259" s="122"/>
      <c r="Q3259" s="74"/>
      <c r="R3259" s="74"/>
      <c r="S3259" s="74"/>
      <c r="T3259" s="74"/>
      <c r="AI3259" s="259"/>
      <c r="AO3259" s="74"/>
    </row>
    <row r="3260" s="72" customFormat="1" customHeight="1" spans="6:41">
      <c r="F3260" s="74"/>
      <c r="G3260" s="267" t="str">
        <f t="shared" si="56"/>
        <v/>
      </c>
      <c r="H3260" s="74"/>
      <c r="I3260" s="74"/>
      <c r="J3260" s="74"/>
      <c r="K3260" s="74"/>
      <c r="L3260" s="74"/>
      <c r="P3260" s="122"/>
      <c r="Q3260" s="74"/>
      <c r="R3260" s="74"/>
      <c r="S3260" s="74"/>
      <c r="T3260" s="74"/>
      <c r="AI3260" s="259"/>
      <c r="AO3260" s="74"/>
    </row>
    <row r="3261" s="72" customFormat="1" customHeight="1" spans="6:41">
      <c r="F3261" s="74"/>
      <c r="G3261" s="267" t="str">
        <f t="shared" si="56"/>
        <v/>
      </c>
      <c r="H3261" s="74"/>
      <c r="I3261" s="74"/>
      <c r="J3261" s="74"/>
      <c r="K3261" s="74"/>
      <c r="L3261" s="74"/>
      <c r="P3261" s="122"/>
      <c r="Q3261" s="74"/>
      <c r="R3261" s="74"/>
      <c r="S3261" s="74"/>
      <c r="T3261" s="74"/>
      <c r="AI3261" s="259"/>
      <c r="AO3261" s="74"/>
    </row>
    <row r="3262" s="72" customFormat="1" customHeight="1" spans="6:41">
      <c r="F3262" s="74"/>
      <c r="G3262" s="267" t="str">
        <f t="shared" si="56"/>
        <v/>
      </c>
      <c r="H3262" s="74"/>
      <c r="I3262" s="74"/>
      <c r="J3262" s="74"/>
      <c r="K3262" s="74"/>
      <c r="L3262" s="74"/>
      <c r="P3262" s="122"/>
      <c r="Q3262" s="74"/>
      <c r="R3262" s="74"/>
      <c r="S3262" s="74"/>
      <c r="T3262" s="74"/>
      <c r="AI3262" s="259"/>
      <c r="AO3262" s="74"/>
    </row>
    <row r="3263" s="72" customFormat="1" customHeight="1" spans="6:41">
      <c r="F3263" s="74"/>
      <c r="G3263" s="267" t="str">
        <f t="shared" si="56"/>
        <v/>
      </c>
      <c r="H3263" s="74"/>
      <c r="I3263" s="74"/>
      <c r="J3263" s="74"/>
      <c r="K3263" s="74"/>
      <c r="L3263" s="74"/>
      <c r="P3263" s="122"/>
      <c r="Q3263" s="74"/>
      <c r="R3263" s="74"/>
      <c r="S3263" s="74"/>
      <c r="T3263" s="74"/>
      <c r="AI3263" s="259"/>
      <c r="AO3263" s="74"/>
    </row>
    <row r="3264" s="72" customFormat="1" customHeight="1" spans="6:41">
      <c r="F3264" s="74"/>
      <c r="G3264" s="267" t="str">
        <f t="shared" si="56"/>
        <v/>
      </c>
      <c r="H3264" s="74"/>
      <c r="I3264" s="74"/>
      <c r="J3264" s="74"/>
      <c r="K3264" s="74"/>
      <c r="L3264" s="74"/>
      <c r="P3264" s="122"/>
      <c r="Q3264" s="74"/>
      <c r="R3264" s="74"/>
      <c r="S3264" s="74"/>
      <c r="T3264" s="74"/>
      <c r="AI3264" s="259"/>
      <c r="AO3264" s="74"/>
    </row>
    <row r="3265" s="72" customFormat="1" customHeight="1" spans="6:41">
      <c r="F3265" s="74"/>
      <c r="G3265" s="267" t="str">
        <f t="shared" si="56"/>
        <v/>
      </c>
      <c r="H3265" s="74"/>
      <c r="I3265" s="74"/>
      <c r="J3265" s="74"/>
      <c r="K3265" s="74"/>
      <c r="L3265" s="74"/>
      <c r="P3265" s="122"/>
      <c r="Q3265" s="74"/>
      <c r="R3265" s="74"/>
      <c r="S3265" s="74"/>
      <c r="T3265" s="74"/>
      <c r="AI3265" s="259"/>
      <c r="AO3265" s="74"/>
    </row>
    <row r="3266" s="72" customFormat="1" customHeight="1" spans="6:41">
      <c r="F3266" s="74"/>
      <c r="G3266" s="267" t="str">
        <f t="shared" ref="G3266:G3329" si="57">IF(H3266="","",IF(H3266=I3266,H3266,_xlfn.CONCAT(H3266,"-",I3266)))</f>
        <v/>
      </c>
      <c r="H3266" s="74"/>
      <c r="I3266" s="74"/>
      <c r="J3266" s="74"/>
      <c r="K3266" s="74"/>
      <c r="L3266" s="74"/>
      <c r="P3266" s="122"/>
      <c r="Q3266" s="74"/>
      <c r="R3266" s="74"/>
      <c r="S3266" s="74"/>
      <c r="T3266" s="74"/>
      <c r="AI3266" s="259"/>
      <c r="AO3266" s="74"/>
    </row>
    <row r="3267" s="72" customFormat="1" customHeight="1" spans="6:41">
      <c r="F3267" s="74"/>
      <c r="G3267" s="267" t="str">
        <f t="shared" si="57"/>
        <v/>
      </c>
      <c r="H3267" s="74"/>
      <c r="I3267" s="74"/>
      <c r="J3267" s="74"/>
      <c r="K3267" s="74"/>
      <c r="L3267" s="74"/>
      <c r="P3267" s="122"/>
      <c r="Q3267" s="74"/>
      <c r="R3267" s="74"/>
      <c r="S3267" s="74"/>
      <c r="T3267" s="74"/>
      <c r="AI3267" s="259"/>
      <c r="AO3267" s="74"/>
    </row>
    <row r="3268" s="72" customFormat="1" customHeight="1" spans="6:41">
      <c r="F3268" s="74"/>
      <c r="G3268" s="267" t="str">
        <f t="shared" si="57"/>
        <v/>
      </c>
      <c r="H3268" s="74"/>
      <c r="I3268" s="74"/>
      <c r="J3268" s="74"/>
      <c r="K3268" s="74"/>
      <c r="L3268" s="74"/>
      <c r="P3268" s="122"/>
      <c r="Q3268" s="74"/>
      <c r="R3268" s="74"/>
      <c r="S3268" s="74"/>
      <c r="T3268" s="74"/>
      <c r="AI3268" s="259"/>
      <c r="AO3268" s="74"/>
    </row>
    <row r="3269" s="72" customFormat="1" customHeight="1" spans="6:41">
      <c r="F3269" s="74"/>
      <c r="G3269" s="267" t="str">
        <f t="shared" si="57"/>
        <v/>
      </c>
      <c r="H3269" s="74"/>
      <c r="I3269" s="74"/>
      <c r="J3269" s="74"/>
      <c r="K3269" s="74"/>
      <c r="L3269" s="74"/>
      <c r="P3269" s="122"/>
      <c r="Q3269" s="74"/>
      <c r="R3269" s="74"/>
      <c r="S3269" s="74"/>
      <c r="T3269" s="74"/>
      <c r="AI3269" s="259"/>
      <c r="AO3269" s="74"/>
    </row>
    <row r="3270" s="72" customFormat="1" customHeight="1" spans="6:41">
      <c r="F3270" s="74"/>
      <c r="G3270" s="267" t="str">
        <f t="shared" si="57"/>
        <v/>
      </c>
      <c r="H3270" s="74"/>
      <c r="I3270" s="74"/>
      <c r="J3270" s="74"/>
      <c r="K3270" s="74"/>
      <c r="L3270" s="74"/>
      <c r="P3270" s="122"/>
      <c r="Q3270" s="74"/>
      <c r="R3270" s="74"/>
      <c r="S3270" s="74"/>
      <c r="T3270" s="74"/>
      <c r="AI3270" s="259"/>
      <c r="AO3270" s="74"/>
    </row>
    <row r="3271" s="72" customFormat="1" customHeight="1" spans="6:41">
      <c r="F3271" s="74"/>
      <c r="G3271" s="267" t="str">
        <f t="shared" si="57"/>
        <v/>
      </c>
      <c r="H3271" s="74"/>
      <c r="I3271" s="74"/>
      <c r="J3271" s="74"/>
      <c r="K3271" s="74"/>
      <c r="L3271" s="74"/>
      <c r="P3271" s="122"/>
      <c r="Q3271" s="74"/>
      <c r="R3271" s="74"/>
      <c r="S3271" s="74"/>
      <c r="T3271" s="74"/>
      <c r="AI3271" s="259"/>
      <c r="AO3271" s="74"/>
    </row>
    <row r="3272" s="72" customFormat="1" customHeight="1" spans="6:41">
      <c r="F3272" s="74"/>
      <c r="G3272" s="267" t="str">
        <f t="shared" si="57"/>
        <v/>
      </c>
      <c r="H3272" s="74"/>
      <c r="I3272" s="74"/>
      <c r="J3272" s="74"/>
      <c r="K3272" s="74"/>
      <c r="L3272" s="74"/>
      <c r="P3272" s="122"/>
      <c r="Q3272" s="74"/>
      <c r="R3272" s="74"/>
      <c r="S3272" s="74"/>
      <c r="T3272" s="74"/>
      <c r="AI3272" s="259"/>
      <c r="AO3272" s="74"/>
    </row>
    <row r="3273" s="72" customFormat="1" customHeight="1" spans="6:41">
      <c r="F3273" s="74"/>
      <c r="G3273" s="267" t="str">
        <f t="shared" si="57"/>
        <v/>
      </c>
      <c r="H3273" s="74"/>
      <c r="I3273" s="74"/>
      <c r="J3273" s="74"/>
      <c r="K3273" s="74"/>
      <c r="L3273" s="74"/>
      <c r="P3273" s="122"/>
      <c r="Q3273" s="74"/>
      <c r="R3273" s="74"/>
      <c r="S3273" s="74"/>
      <c r="T3273" s="74"/>
      <c r="AI3273" s="259"/>
      <c r="AO3273" s="74"/>
    </row>
    <row r="3274" s="72" customFormat="1" customHeight="1" spans="6:41">
      <c r="F3274" s="74"/>
      <c r="G3274" s="267" t="str">
        <f t="shared" si="57"/>
        <v/>
      </c>
      <c r="H3274" s="74"/>
      <c r="I3274" s="74"/>
      <c r="J3274" s="74"/>
      <c r="K3274" s="74"/>
      <c r="L3274" s="74"/>
      <c r="P3274" s="122"/>
      <c r="Q3274" s="74"/>
      <c r="R3274" s="74"/>
      <c r="S3274" s="74"/>
      <c r="T3274" s="74"/>
      <c r="AI3274" s="259"/>
      <c r="AO3274" s="74"/>
    </row>
    <row r="3275" s="72" customFormat="1" customHeight="1" spans="6:41">
      <c r="F3275" s="74"/>
      <c r="G3275" s="267" t="str">
        <f t="shared" si="57"/>
        <v/>
      </c>
      <c r="H3275" s="74"/>
      <c r="I3275" s="74"/>
      <c r="J3275" s="74"/>
      <c r="K3275" s="74"/>
      <c r="L3275" s="74"/>
      <c r="P3275" s="122"/>
      <c r="Q3275" s="74"/>
      <c r="R3275" s="74"/>
      <c r="S3275" s="74"/>
      <c r="T3275" s="74"/>
      <c r="AI3275" s="259"/>
      <c r="AO3275" s="74"/>
    </row>
    <row r="3276" s="72" customFormat="1" customHeight="1" spans="6:41">
      <c r="F3276" s="74"/>
      <c r="G3276" s="267" t="str">
        <f t="shared" si="57"/>
        <v/>
      </c>
      <c r="H3276" s="74"/>
      <c r="I3276" s="74"/>
      <c r="J3276" s="74"/>
      <c r="K3276" s="74"/>
      <c r="L3276" s="74"/>
      <c r="P3276" s="122"/>
      <c r="Q3276" s="74"/>
      <c r="R3276" s="74"/>
      <c r="S3276" s="74"/>
      <c r="T3276" s="74"/>
      <c r="AI3276" s="259"/>
      <c r="AO3276" s="74"/>
    </row>
    <row r="3277" s="72" customFormat="1" customHeight="1" spans="6:41">
      <c r="F3277" s="74"/>
      <c r="G3277" s="267" t="str">
        <f t="shared" si="57"/>
        <v/>
      </c>
      <c r="H3277" s="74"/>
      <c r="I3277" s="74"/>
      <c r="J3277" s="74"/>
      <c r="K3277" s="74"/>
      <c r="L3277" s="74"/>
      <c r="P3277" s="122"/>
      <c r="Q3277" s="74"/>
      <c r="R3277" s="74"/>
      <c r="S3277" s="74"/>
      <c r="T3277" s="74"/>
      <c r="AI3277" s="259"/>
      <c r="AO3277" s="74"/>
    </row>
    <row r="3278" s="72" customFormat="1" customHeight="1" spans="6:41">
      <c r="F3278" s="74"/>
      <c r="G3278" s="267" t="str">
        <f t="shared" si="57"/>
        <v/>
      </c>
      <c r="H3278" s="74"/>
      <c r="I3278" s="74"/>
      <c r="J3278" s="74"/>
      <c r="K3278" s="74"/>
      <c r="L3278" s="74"/>
      <c r="P3278" s="122"/>
      <c r="Q3278" s="74"/>
      <c r="R3278" s="74"/>
      <c r="S3278" s="74"/>
      <c r="T3278" s="74"/>
      <c r="AI3278" s="259"/>
      <c r="AO3278" s="74"/>
    </row>
    <row r="3279" s="72" customFormat="1" customHeight="1" spans="6:41">
      <c r="F3279" s="74"/>
      <c r="G3279" s="267" t="str">
        <f t="shared" si="57"/>
        <v/>
      </c>
      <c r="H3279" s="74"/>
      <c r="I3279" s="74"/>
      <c r="J3279" s="74"/>
      <c r="K3279" s="74"/>
      <c r="L3279" s="74"/>
      <c r="P3279" s="122"/>
      <c r="Q3279" s="74"/>
      <c r="R3279" s="74"/>
      <c r="S3279" s="74"/>
      <c r="T3279" s="74"/>
      <c r="AI3279" s="259"/>
      <c r="AO3279" s="74"/>
    </row>
    <row r="3280" s="72" customFormat="1" customHeight="1" spans="6:41">
      <c r="F3280" s="74"/>
      <c r="G3280" s="267" t="str">
        <f t="shared" si="57"/>
        <v/>
      </c>
      <c r="H3280" s="74"/>
      <c r="I3280" s="74"/>
      <c r="J3280" s="74"/>
      <c r="K3280" s="74"/>
      <c r="L3280" s="74"/>
      <c r="P3280" s="122"/>
      <c r="Q3280" s="74"/>
      <c r="R3280" s="74"/>
      <c r="S3280" s="74"/>
      <c r="T3280" s="74"/>
      <c r="AI3280" s="259"/>
      <c r="AO3280" s="74"/>
    </row>
    <row r="3281" s="72" customFormat="1" customHeight="1" spans="6:41">
      <c r="F3281" s="74"/>
      <c r="G3281" s="267" t="str">
        <f t="shared" si="57"/>
        <v/>
      </c>
      <c r="H3281" s="74"/>
      <c r="I3281" s="74"/>
      <c r="J3281" s="74"/>
      <c r="K3281" s="74"/>
      <c r="L3281" s="74"/>
      <c r="P3281" s="122"/>
      <c r="Q3281" s="74"/>
      <c r="R3281" s="74"/>
      <c r="S3281" s="74"/>
      <c r="T3281" s="74"/>
      <c r="AI3281" s="259"/>
      <c r="AO3281" s="74"/>
    </row>
    <row r="3282" s="72" customFormat="1" customHeight="1" spans="6:41">
      <c r="F3282" s="74"/>
      <c r="G3282" s="267" t="str">
        <f t="shared" si="57"/>
        <v/>
      </c>
      <c r="H3282" s="74"/>
      <c r="I3282" s="74"/>
      <c r="J3282" s="74"/>
      <c r="K3282" s="74"/>
      <c r="L3282" s="74"/>
      <c r="P3282" s="122"/>
      <c r="Q3282" s="74"/>
      <c r="R3282" s="74"/>
      <c r="S3282" s="74"/>
      <c r="T3282" s="74"/>
      <c r="AI3282" s="259"/>
      <c r="AO3282" s="74"/>
    </row>
    <row r="3283" s="72" customFormat="1" customHeight="1" spans="6:41">
      <c r="F3283" s="74"/>
      <c r="G3283" s="267" t="str">
        <f t="shared" si="57"/>
        <v/>
      </c>
      <c r="H3283" s="74"/>
      <c r="I3283" s="74"/>
      <c r="J3283" s="74"/>
      <c r="K3283" s="74"/>
      <c r="L3283" s="74"/>
      <c r="P3283" s="122"/>
      <c r="Q3283" s="74"/>
      <c r="R3283" s="74"/>
      <c r="S3283" s="74"/>
      <c r="T3283" s="74"/>
      <c r="AI3283" s="259"/>
      <c r="AO3283" s="74"/>
    </row>
    <row r="3284" s="72" customFormat="1" customHeight="1" spans="6:41">
      <c r="F3284" s="74"/>
      <c r="G3284" s="267" t="str">
        <f t="shared" si="57"/>
        <v/>
      </c>
      <c r="H3284" s="74"/>
      <c r="I3284" s="74"/>
      <c r="J3284" s="74"/>
      <c r="K3284" s="74"/>
      <c r="L3284" s="74"/>
      <c r="P3284" s="122"/>
      <c r="Q3284" s="74"/>
      <c r="R3284" s="74"/>
      <c r="S3284" s="74"/>
      <c r="T3284" s="74"/>
      <c r="AI3284" s="259"/>
      <c r="AO3284" s="74"/>
    </row>
    <row r="3285" s="72" customFormat="1" customHeight="1" spans="6:41">
      <c r="F3285" s="74"/>
      <c r="G3285" s="267" t="str">
        <f t="shared" si="57"/>
        <v/>
      </c>
      <c r="H3285" s="74"/>
      <c r="I3285" s="74"/>
      <c r="J3285" s="74"/>
      <c r="K3285" s="74"/>
      <c r="L3285" s="74"/>
      <c r="P3285" s="122"/>
      <c r="Q3285" s="74"/>
      <c r="R3285" s="74"/>
      <c r="S3285" s="74"/>
      <c r="T3285" s="74"/>
      <c r="AI3285" s="259"/>
      <c r="AO3285" s="74"/>
    </row>
    <row r="3286" s="72" customFormat="1" customHeight="1" spans="6:41">
      <c r="F3286" s="74"/>
      <c r="G3286" s="267" t="str">
        <f t="shared" si="57"/>
        <v/>
      </c>
      <c r="H3286" s="74"/>
      <c r="I3286" s="74"/>
      <c r="J3286" s="74"/>
      <c r="K3286" s="74"/>
      <c r="L3286" s="74"/>
      <c r="P3286" s="122"/>
      <c r="Q3286" s="74"/>
      <c r="R3286" s="74"/>
      <c r="S3286" s="74"/>
      <c r="T3286" s="74"/>
      <c r="AI3286" s="259"/>
      <c r="AO3286" s="74"/>
    </row>
    <row r="3287" s="72" customFormat="1" customHeight="1" spans="6:41">
      <c r="F3287" s="74"/>
      <c r="G3287" s="267" t="str">
        <f t="shared" si="57"/>
        <v/>
      </c>
      <c r="H3287" s="74"/>
      <c r="I3287" s="74"/>
      <c r="J3287" s="74"/>
      <c r="K3287" s="74"/>
      <c r="L3287" s="74"/>
      <c r="P3287" s="122"/>
      <c r="Q3287" s="74"/>
      <c r="R3287" s="74"/>
      <c r="S3287" s="74"/>
      <c r="T3287" s="74"/>
      <c r="AI3287" s="259"/>
      <c r="AO3287" s="74"/>
    </row>
    <row r="3288" s="72" customFormat="1" customHeight="1" spans="6:41">
      <c r="F3288" s="74"/>
      <c r="G3288" s="267" t="str">
        <f t="shared" si="57"/>
        <v/>
      </c>
      <c r="H3288" s="74"/>
      <c r="I3288" s="74"/>
      <c r="J3288" s="74"/>
      <c r="K3288" s="74"/>
      <c r="L3288" s="74"/>
      <c r="P3288" s="122"/>
      <c r="Q3288" s="74"/>
      <c r="R3288" s="74"/>
      <c r="S3288" s="74"/>
      <c r="T3288" s="74"/>
      <c r="AI3288" s="259"/>
      <c r="AO3288" s="74"/>
    </row>
    <row r="3289" s="72" customFormat="1" customHeight="1" spans="6:41">
      <c r="F3289" s="74"/>
      <c r="G3289" s="267" t="str">
        <f t="shared" si="57"/>
        <v/>
      </c>
      <c r="H3289" s="74"/>
      <c r="I3289" s="74"/>
      <c r="J3289" s="74"/>
      <c r="K3289" s="74"/>
      <c r="L3289" s="74"/>
      <c r="P3289" s="122"/>
      <c r="Q3289" s="74"/>
      <c r="R3289" s="74"/>
      <c r="S3289" s="74"/>
      <c r="T3289" s="74"/>
      <c r="AI3289" s="259"/>
      <c r="AO3289" s="74"/>
    </row>
    <row r="3290" s="72" customFormat="1" customHeight="1" spans="6:41">
      <c r="F3290" s="74"/>
      <c r="G3290" s="267" t="str">
        <f t="shared" si="57"/>
        <v/>
      </c>
      <c r="H3290" s="74"/>
      <c r="I3290" s="74"/>
      <c r="J3290" s="74"/>
      <c r="K3290" s="74"/>
      <c r="L3290" s="74"/>
      <c r="P3290" s="122"/>
      <c r="Q3290" s="74"/>
      <c r="R3290" s="74"/>
      <c r="S3290" s="74"/>
      <c r="T3290" s="74"/>
      <c r="AI3290" s="259"/>
      <c r="AO3290" s="74"/>
    </row>
    <row r="3291" s="72" customFormat="1" customHeight="1" spans="6:41">
      <c r="F3291" s="74"/>
      <c r="G3291" s="267" t="str">
        <f t="shared" si="57"/>
        <v/>
      </c>
      <c r="H3291" s="74"/>
      <c r="I3291" s="74"/>
      <c r="J3291" s="74"/>
      <c r="K3291" s="74"/>
      <c r="L3291" s="74"/>
      <c r="P3291" s="122"/>
      <c r="Q3291" s="74"/>
      <c r="R3291" s="74"/>
      <c r="S3291" s="74"/>
      <c r="T3291" s="74"/>
      <c r="AI3291" s="259"/>
      <c r="AO3291" s="74"/>
    </row>
    <row r="3292" s="72" customFormat="1" customHeight="1" spans="6:41">
      <c r="F3292" s="74"/>
      <c r="G3292" s="267" t="str">
        <f t="shared" si="57"/>
        <v/>
      </c>
      <c r="H3292" s="74"/>
      <c r="I3292" s="74"/>
      <c r="J3292" s="74"/>
      <c r="K3292" s="74"/>
      <c r="L3292" s="74"/>
      <c r="P3292" s="122"/>
      <c r="Q3292" s="74"/>
      <c r="R3292" s="74"/>
      <c r="S3292" s="74"/>
      <c r="T3292" s="74"/>
      <c r="AI3292" s="259"/>
      <c r="AO3292" s="74"/>
    </row>
    <row r="3293" s="72" customFormat="1" customHeight="1" spans="6:41">
      <c r="F3293" s="74"/>
      <c r="G3293" s="267" t="str">
        <f t="shared" si="57"/>
        <v/>
      </c>
      <c r="H3293" s="74"/>
      <c r="I3293" s="74"/>
      <c r="J3293" s="74"/>
      <c r="K3293" s="74"/>
      <c r="L3293" s="74"/>
      <c r="P3293" s="122"/>
      <c r="Q3293" s="74"/>
      <c r="R3293" s="74"/>
      <c r="S3293" s="74"/>
      <c r="T3293" s="74"/>
      <c r="AI3293" s="259"/>
      <c r="AO3293" s="74"/>
    </row>
    <row r="3294" s="72" customFormat="1" customHeight="1" spans="6:41">
      <c r="F3294" s="74"/>
      <c r="G3294" s="267" t="str">
        <f t="shared" si="57"/>
        <v/>
      </c>
      <c r="H3294" s="74"/>
      <c r="I3294" s="74"/>
      <c r="J3294" s="74"/>
      <c r="K3294" s="74"/>
      <c r="L3294" s="74"/>
      <c r="P3294" s="122"/>
      <c r="Q3294" s="74"/>
      <c r="R3294" s="74"/>
      <c r="S3294" s="74"/>
      <c r="T3294" s="74"/>
      <c r="AI3294" s="259"/>
      <c r="AO3294" s="74"/>
    </row>
    <row r="3295" s="72" customFormat="1" customHeight="1" spans="6:41">
      <c r="F3295" s="74"/>
      <c r="G3295" s="267" t="str">
        <f t="shared" si="57"/>
        <v/>
      </c>
      <c r="H3295" s="74"/>
      <c r="I3295" s="74"/>
      <c r="J3295" s="74"/>
      <c r="K3295" s="74"/>
      <c r="L3295" s="74"/>
      <c r="P3295" s="122"/>
      <c r="Q3295" s="74"/>
      <c r="R3295" s="74"/>
      <c r="S3295" s="74"/>
      <c r="T3295" s="74"/>
      <c r="AI3295" s="259"/>
      <c r="AO3295" s="74"/>
    </row>
    <row r="3296" s="72" customFormat="1" customHeight="1" spans="6:41">
      <c r="F3296" s="74"/>
      <c r="G3296" s="267" t="str">
        <f t="shared" si="57"/>
        <v/>
      </c>
      <c r="H3296" s="74"/>
      <c r="I3296" s="74"/>
      <c r="J3296" s="74"/>
      <c r="K3296" s="74"/>
      <c r="L3296" s="74"/>
      <c r="P3296" s="122"/>
      <c r="Q3296" s="74"/>
      <c r="R3296" s="74"/>
      <c r="S3296" s="74"/>
      <c r="T3296" s="74"/>
      <c r="AI3296" s="259"/>
      <c r="AO3296" s="74"/>
    </row>
    <row r="3297" s="72" customFormat="1" customHeight="1" spans="6:41">
      <c r="F3297" s="74"/>
      <c r="G3297" s="267" t="str">
        <f t="shared" si="57"/>
        <v/>
      </c>
      <c r="H3297" s="74"/>
      <c r="I3297" s="74"/>
      <c r="J3297" s="74"/>
      <c r="K3297" s="74"/>
      <c r="L3297" s="74"/>
      <c r="P3297" s="122"/>
      <c r="Q3297" s="74"/>
      <c r="R3297" s="74"/>
      <c r="S3297" s="74"/>
      <c r="T3297" s="74"/>
      <c r="AI3297" s="259"/>
      <c r="AO3297" s="74"/>
    </row>
    <row r="3298" s="72" customFormat="1" customHeight="1" spans="6:41">
      <c r="F3298" s="74"/>
      <c r="G3298" s="267" t="str">
        <f t="shared" si="57"/>
        <v/>
      </c>
      <c r="H3298" s="74"/>
      <c r="I3298" s="74"/>
      <c r="J3298" s="74"/>
      <c r="K3298" s="74"/>
      <c r="L3298" s="74"/>
      <c r="P3298" s="122"/>
      <c r="Q3298" s="74"/>
      <c r="R3298" s="74"/>
      <c r="S3298" s="74"/>
      <c r="T3298" s="74"/>
      <c r="AI3298" s="259"/>
      <c r="AO3298" s="74"/>
    </row>
    <row r="3299" s="72" customFormat="1" customHeight="1" spans="6:41">
      <c r="F3299" s="74"/>
      <c r="G3299" s="267" t="str">
        <f t="shared" si="57"/>
        <v/>
      </c>
      <c r="H3299" s="74"/>
      <c r="I3299" s="74"/>
      <c r="J3299" s="74"/>
      <c r="K3299" s="74"/>
      <c r="L3299" s="74"/>
      <c r="P3299" s="122"/>
      <c r="Q3299" s="74"/>
      <c r="R3299" s="74"/>
      <c r="S3299" s="74"/>
      <c r="T3299" s="74"/>
      <c r="AI3299" s="259"/>
      <c r="AO3299" s="74"/>
    </row>
    <row r="3300" s="72" customFormat="1" customHeight="1" spans="6:41">
      <c r="F3300" s="74"/>
      <c r="G3300" s="267" t="str">
        <f t="shared" si="57"/>
        <v/>
      </c>
      <c r="H3300" s="74"/>
      <c r="I3300" s="74"/>
      <c r="J3300" s="74"/>
      <c r="K3300" s="74"/>
      <c r="L3300" s="74"/>
      <c r="P3300" s="122"/>
      <c r="Q3300" s="74"/>
      <c r="R3300" s="74"/>
      <c r="S3300" s="74"/>
      <c r="T3300" s="74"/>
      <c r="AI3300" s="259"/>
      <c r="AO3300" s="74"/>
    </row>
    <row r="3301" s="72" customFormat="1" customHeight="1" spans="6:41">
      <c r="F3301" s="74"/>
      <c r="G3301" s="267" t="str">
        <f t="shared" si="57"/>
        <v/>
      </c>
      <c r="H3301" s="74"/>
      <c r="I3301" s="74"/>
      <c r="J3301" s="74"/>
      <c r="K3301" s="74"/>
      <c r="L3301" s="74"/>
      <c r="P3301" s="122"/>
      <c r="Q3301" s="74"/>
      <c r="R3301" s="74"/>
      <c r="S3301" s="74"/>
      <c r="T3301" s="74"/>
      <c r="AI3301" s="259"/>
      <c r="AO3301" s="74"/>
    </row>
    <row r="3302" s="72" customFormat="1" customHeight="1" spans="6:41">
      <c r="F3302" s="74"/>
      <c r="G3302" s="267" t="str">
        <f t="shared" si="57"/>
        <v/>
      </c>
      <c r="H3302" s="74"/>
      <c r="I3302" s="74"/>
      <c r="J3302" s="74"/>
      <c r="K3302" s="74"/>
      <c r="L3302" s="74"/>
      <c r="P3302" s="122"/>
      <c r="Q3302" s="74"/>
      <c r="R3302" s="74"/>
      <c r="S3302" s="74"/>
      <c r="T3302" s="74"/>
      <c r="AI3302" s="259"/>
      <c r="AO3302" s="74"/>
    </row>
    <row r="3303" s="72" customFormat="1" customHeight="1" spans="6:41">
      <c r="F3303" s="74"/>
      <c r="G3303" s="267" t="str">
        <f t="shared" si="57"/>
        <v/>
      </c>
      <c r="H3303" s="74"/>
      <c r="I3303" s="74"/>
      <c r="J3303" s="74"/>
      <c r="K3303" s="74"/>
      <c r="L3303" s="74"/>
      <c r="P3303" s="122"/>
      <c r="Q3303" s="74"/>
      <c r="R3303" s="74"/>
      <c r="S3303" s="74"/>
      <c r="T3303" s="74"/>
      <c r="AI3303" s="259"/>
      <c r="AO3303" s="74"/>
    </row>
    <row r="3304" s="72" customFormat="1" customHeight="1" spans="6:41">
      <c r="F3304" s="74"/>
      <c r="G3304" s="267" t="str">
        <f t="shared" si="57"/>
        <v/>
      </c>
      <c r="H3304" s="74"/>
      <c r="I3304" s="74"/>
      <c r="J3304" s="74"/>
      <c r="K3304" s="74"/>
      <c r="L3304" s="74"/>
      <c r="P3304" s="122"/>
      <c r="Q3304" s="74"/>
      <c r="R3304" s="74"/>
      <c r="S3304" s="74"/>
      <c r="T3304" s="74"/>
      <c r="AI3304" s="259"/>
      <c r="AO3304" s="74"/>
    </row>
    <row r="3305" s="72" customFormat="1" customHeight="1" spans="6:41">
      <c r="F3305" s="74"/>
      <c r="G3305" s="267" t="str">
        <f t="shared" si="57"/>
        <v/>
      </c>
      <c r="H3305" s="74"/>
      <c r="I3305" s="74"/>
      <c r="J3305" s="74"/>
      <c r="K3305" s="74"/>
      <c r="L3305" s="74"/>
      <c r="P3305" s="122"/>
      <c r="Q3305" s="74"/>
      <c r="R3305" s="74"/>
      <c r="S3305" s="74"/>
      <c r="T3305" s="74"/>
      <c r="AI3305" s="259"/>
      <c r="AO3305" s="74"/>
    </row>
    <row r="3306" s="72" customFormat="1" customHeight="1" spans="6:41">
      <c r="F3306" s="74"/>
      <c r="G3306" s="267" t="str">
        <f t="shared" si="57"/>
        <v/>
      </c>
      <c r="H3306" s="74"/>
      <c r="I3306" s="74"/>
      <c r="J3306" s="74"/>
      <c r="K3306" s="74"/>
      <c r="L3306" s="74"/>
      <c r="P3306" s="122"/>
      <c r="Q3306" s="74"/>
      <c r="R3306" s="74"/>
      <c r="S3306" s="74"/>
      <c r="T3306" s="74"/>
      <c r="AI3306" s="259"/>
      <c r="AO3306" s="74"/>
    </row>
    <row r="3307" s="72" customFormat="1" customHeight="1" spans="6:41">
      <c r="F3307" s="74"/>
      <c r="G3307" s="267" t="str">
        <f t="shared" si="57"/>
        <v/>
      </c>
      <c r="H3307" s="74"/>
      <c r="I3307" s="74"/>
      <c r="J3307" s="74"/>
      <c r="K3307" s="74"/>
      <c r="L3307" s="74"/>
      <c r="P3307" s="122"/>
      <c r="Q3307" s="74"/>
      <c r="R3307" s="74"/>
      <c r="S3307" s="74"/>
      <c r="T3307" s="74"/>
      <c r="AI3307" s="259"/>
      <c r="AO3307" s="74"/>
    </row>
    <row r="3308" s="72" customFormat="1" customHeight="1" spans="6:41">
      <c r="F3308" s="74"/>
      <c r="G3308" s="267" t="str">
        <f t="shared" si="57"/>
        <v/>
      </c>
      <c r="H3308" s="74"/>
      <c r="I3308" s="74"/>
      <c r="J3308" s="74"/>
      <c r="K3308" s="74"/>
      <c r="L3308" s="74"/>
      <c r="P3308" s="122"/>
      <c r="Q3308" s="74"/>
      <c r="R3308" s="74"/>
      <c r="S3308" s="74"/>
      <c r="T3308" s="74"/>
      <c r="AI3308" s="259"/>
      <c r="AO3308" s="74"/>
    </row>
    <row r="3309" s="72" customFormat="1" customHeight="1" spans="6:41">
      <c r="F3309" s="74"/>
      <c r="G3309" s="267" t="str">
        <f t="shared" si="57"/>
        <v/>
      </c>
      <c r="H3309" s="74"/>
      <c r="I3309" s="74"/>
      <c r="J3309" s="74"/>
      <c r="K3309" s="74"/>
      <c r="L3309" s="74"/>
      <c r="P3309" s="122"/>
      <c r="Q3309" s="74"/>
      <c r="R3309" s="74"/>
      <c r="S3309" s="74"/>
      <c r="T3309" s="74"/>
      <c r="AI3309" s="259"/>
      <c r="AO3309" s="74"/>
    </row>
    <row r="3310" s="72" customFormat="1" customHeight="1" spans="6:41">
      <c r="F3310" s="74"/>
      <c r="G3310" s="267" t="str">
        <f t="shared" si="57"/>
        <v/>
      </c>
      <c r="H3310" s="74"/>
      <c r="I3310" s="74"/>
      <c r="J3310" s="74"/>
      <c r="K3310" s="74"/>
      <c r="L3310" s="74"/>
      <c r="P3310" s="122"/>
      <c r="Q3310" s="74"/>
      <c r="R3310" s="74"/>
      <c r="S3310" s="74"/>
      <c r="T3310" s="74"/>
      <c r="AI3310" s="259"/>
      <c r="AO3310" s="74"/>
    </row>
    <row r="3311" s="72" customFormat="1" customHeight="1" spans="6:41">
      <c r="F3311" s="74"/>
      <c r="G3311" s="267" t="str">
        <f t="shared" si="57"/>
        <v/>
      </c>
      <c r="H3311" s="74"/>
      <c r="I3311" s="74"/>
      <c r="J3311" s="74"/>
      <c r="K3311" s="74"/>
      <c r="L3311" s="74"/>
      <c r="P3311" s="122"/>
      <c r="Q3311" s="74"/>
      <c r="R3311" s="74"/>
      <c r="S3311" s="74"/>
      <c r="T3311" s="74"/>
      <c r="AI3311" s="259"/>
      <c r="AO3311" s="74"/>
    </row>
    <row r="3312" s="72" customFormat="1" customHeight="1" spans="6:41">
      <c r="F3312" s="74"/>
      <c r="G3312" s="267" t="str">
        <f t="shared" si="57"/>
        <v/>
      </c>
      <c r="H3312" s="74"/>
      <c r="I3312" s="74"/>
      <c r="J3312" s="74"/>
      <c r="K3312" s="74"/>
      <c r="L3312" s="74"/>
      <c r="P3312" s="122"/>
      <c r="Q3312" s="74"/>
      <c r="R3312" s="74"/>
      <c r="S3312" s="74"/>
      <c r="T3312" s="74"/>
      <c r="AI3312" s="259"/>
      <c r="AO3312" s="74"/>
    </row>
    <row r="3313" s="72" customFormat="1" customHeight="1" spans="6:41">
      <c r="F3313" s="74"/>
      <c r="G3313" s="267" t="str">
        <f t="shared" si="57"/>
        <v/>
      </c>
      <c r="H3313" s="74"/>
      <c r="I3313" s="74"/>
      <c r="J3313" s="74"/>
      <c r="K3313" s="74"/>
      <c r="L3313" s="74"/>
      <c r="P3313" s="122"/>
      <c r="Q3313" s="74"/>
      <c r="R3313" s="74"/>
      <c r="S3313" s="74"/>
      <c r="T3313" s="74"/>
      <c r="AI3313" s="259"/>
      <c r="AO3313" s="74"/>
    </row>
    <row r="3314" s="72" customFormat="1" customHeight="1" spans="6:41">
      <c r="F3314" s="74"/>
      <c r="G3314" s="267" t="str">
        <f t="shared" si="57"/>
        <v/>
      </c>
      <c r="H3314" s="74"/>
      <c r="I3314" s="74"/>
      <c r="J3314" s="74"/>
      <c r="K3314" s="74"/>
      <c r="L3314" s="74"/>
      <c r="P3314" s="122"/>
      <c r="Q3314" s="74"/>
      <c r="R3314" s="74"/>
      <c r="S3314" s="74"/>
      <c r="T3314" s="74"/>
      <c r="AI3314" s="259"/>
      <c r="AO3314" s="74"/>
    </row>
    <row r="3315" s="72" customFormat="1" customHeight="1" spans="6:41">
      <c r="F3315" s="74"/>
      <c r="G3315" s="267" t="str">
        <f t="shared" si="57"/>
        <v/>
      </c>
      <c r="H3315" s="74"/>
      <c r="I3315" s="74"/>
      <c r="J3315" s="74"/>
      <c r="K3315" s="74"/>
      <c r="L3315" s="74"/>
      <c r="P3315" s="122"/>
      <c r="Q3315" s="74"/>
      <c r="R3315" s="74"/>
      <c r="S3315" s="74"/>
      <c r="T3315" s="74"/>
      <c r="AI3315" s="259"/>
      <c r="AO3315" s="74"/>
    </row>
    <row r="3316" s="72" customFormat="1" customHeight="1" spans="6:41">
      <c r="F3316" s="74"/>
      <c r="G3316" s="267" t="str">
        <f t="shared" si="57"/>
        <v/>
      </c>
      <c r="H3316" s="74"/>
      <c r="I3316" s="74"/>
      <c r="J3316" s="74"/>
      <c r="K3316" s="74"/>
      <c r="L3316" s="74"/>
      <c r="P3316" s="122"/>
      <c r="Q3316" s="74"/>
      <c r="R3316" s="74"/>
      <c r="S3316" s="74"/>
      <c r="T3316" s="74"/>
      <c r="AI3316" s="259"/>
      <c r="AO3316" s="74"/>
    </row>
    <row r="3317" s="72" customFormat="1" customHeight="1" spans="6:41">
      <c r="F3317" s="74"/>
      <c r="G3317" s="267" t="str">
        <f t="shared" si="57"/>
        <v/>
      </c>
      <c r="H3317" s="74"/>
      <c r="I3317" s="74"/>
      <c r="J3317" s="74"/>
      <c r="K3317" s="74"/>
      <c r="L3317" s="74"/>
      <c r="P3317" s="122"/>
      <c r="Q3317" s="74"/>
      <c r="R3317" s="74"/>
      <c r="S3317" s="74"/>
      <c r="T3317" s="74"/>
      <c r="AI3317" s="259"/>
      <c r="AO3317" s="74"/>
    </row>
    <row r="3318" s="72" customFormat="1" customHeight="1" spans="6:41">
      <c r="F3318" s="74"/>
      <c r="G3318" s="267" t="str">
        <f t="shared" si="57"/>
        <v/>
      </c>
      <c r="H3318" s="74"/>
      <c r="I3318" s="74"/>
      <c r="J3318" s="74"/>
      <c r="K3318" s="74"/>
      <c r="L3318" s="74"/>
      <c r="P3318" s="122"/>
      <c r="Q3318" s="74"/>
      <c r="R3318" s="74"/>
      <c r="S3318" s="74"/>
      <c r="T3318" s="74"/>
      <c r="AI3318" s="259"/>
      <c r="AO3318" s="74"/>
    </row>
    <row r="3319" s="72" customFormat="1" customHeight="1" spans="6:41">
      <c r="F3319" s="74"/>
      <c r="G3319" s="267" t="str">
        <f t="shared" si="57"/>
        <v/>
      </c>
      <c r="H3319" s="74"/>
      <c r="I3319" s="74"/>
      <c r="J3319" s="74"/>
      <c r="K3319" s="74"/>
      <c r="L3319" s="74"/>
      <c r="P3319" s="122"/>
      <c r="Q3319" s="74"/>
      <c r="R3319" s="74"/>
      <c r="S3319" s="74"/>
      <c r="T3319" s="74"/>
      <c r="AI3319" s="259"/>
      <c r="AO3319" s="74"/>
    </row>
    <row r="3320" s="72" customFormat="1" customHeight="1" spans="6:41">
      <c r="F3320" s="74"/>
      <c r="G3320" s="267" t="str">
        <f t="shared" si="57"/>
        <v/>
      </c>
      <c r="H3320" s="74"/>
      <c r="I3320" s="74"/>
      <c r="J3320" s="74"/>
      <c r="K3320" s="74"/>
      <c r="L3320" s="74"/>
      <c r="P3320" s="122"/>
      <c r="Q3320" s="74"/>
      <c r="R3320" s="74"/>
      <c r="S3320" s="74"/>
      <c r="T3320" s="74"/>
      <c r="AI3320" s="259"/>
      <c r="AO3320" s="74"/>
    </row>
    <row r="3321" s="72" customFormat="1" customHeight="1" spans="6:41">
      <c r="F3321" s="74"/>
      <c r="G3321" s="267" t="str">
        <f t="shared" si="57"/>
        <v/>
      </c>
      <c r="H3321" s="74"/>
      <c r="I3321" s="74"/>
      <c r="J3321" s="74"/>
      <c r="K3321" s="74"/>
      <c r="L3321" s="74"/>
      <c r="P3321" s="122"/>
      <c r="Q3321" s="74"/>
      <c r="R3321" s="74"/>
      <c r="S3321" s="74"/>
      <c r="T3321" s="74"/>
      <c r="AI3321" s="259"/>
      <c r="AO3321" s="74"/>
    </row>
    <row r="3322" s="72" customFormat="1" customHeight="1" spans="6:41">
      <c r="F3322" s="74"/>
      <c r="G3322" s="267" t="str">
        <f t="shared" si="57"/>
        <v/>
      </c>
      <c r="H3322" s="74"/>
      <c r="I3322" s="74"/>
      <c r="J3322" s="74"/>
      <c r="K3322" s="74"/>
      <c r="L3322" s="74"/>
      <c r="P3322" s="122"/>
      <c r="Q3322" s="74"/>
      <c r="R3322" s="74"/>
      <c r="S3322" s="74"/>
      <c r="T3322" s="74"/>
      <c r="AI3322" s="259"/>
      <c r="AO3322" s="74"/>
    </row>
    <row r="3323" s="72" customFormat="1" customHeight="1" spans="6:41">
      <c r="F3323" s="74"/>
      <c r="G3323" s="267" t="str">
        <f t="shared" si="57"/>
        <v/>
      </c>
      <c r="H3323" s="74"/>
      <c r="I3323" s="74"/>
      <c r="J3323" s="74"/>
      <c r="K3323" s="74"/>
      <c r="L3323" s="74"/>
      <c r="P3323" s="122"/>
      <c r="Q3323" s="74"/>
      <c r="R3323" s="74"/>
      <c r="S3323" s="74"/>
      <c r="T3323" s="74"/>
      <c r="AI3323" s="259"/>
      <c r="AO3323" s="74"/>
    </row>
    <row r="3324" s="72" customFormat="1" customHeight="1" spans="6:41">
      <c r="F3324" s="74"/>
      <c r="G3324" s="267" t="str">
        <f t="shared" si="57"/>
        <v/>
      </c>
      <c r="H3324" s="74"/>
      <c r="I3324" s="74"/>
      <c r="J3324" s="74"/>
      <c r="K3324" s="74"/>
      <c r="L3324" s="74"/>
      <c r="P3324" s="122"/>
      <c r="Q3324" s="74"/>
      <c r="R3324" s="74"/>
      <c r="S3324" s="74"/>
      <c r="T3324" s="74"/>
      <c r="AI3324" s="259"/>
      <c r="AO3324" s="74"/>
    </row>
    <row r="3325" s="72" customFormat="1" customHeight="1" spans="6:41">
      <c r="F3325" s="74"/>
      <c r="G3325" s="267" t="str">
        <f t="shared" si="57"/>
        <v/>
      </c>
      <c r="H3325" s="74"/>
      <c r="I3325" s="74"/>
      <c r="J3325" s="74"/>
      <c r="K3325" s="74"/>
      <c r="L3325" s="74"/>
      <c r="P3325" s="122"/>
      <c r="Q3325" s="74"/>
      <c r="R3325" s="74"/>
      <c r="S3325" s="74"/>
      <c r="T3325" s="74"/>
      <c r="AI3325" s="259"/>
      <c r="AO3325" s="74"/>
    </row>
    <row r="3326" s="72" customFormat="1" customHeight="1" spans="6:41">
      <c r="F3326" s="74"/>
      <c r="G3326" s="267" t="str">
        <f t="shared" si="57"/>
        <v/>
      </c>
      <c r="H3326" s="74"/>
      <c r="I3326" s="74"/>
      <c r="J3326" s="74"/>
      <c r="K3326" s="74"/>
      <c r="L3326" s="74"/>
      <c r="P3326" s="122"/>
      <c r="Q3326" s="74"/>
      <c r="R3326" s="74"/>
      <c r="S3326" s="74"/>
      <c r="T3326" s="74"/>
      <c r="AI3326" s="259"/>
      <c r="AO3326" s="74"/>
    </row>
    <row r="3327" s="72" customFormat="1" customHeight="1" spans="6:41">
      <c r="F3327" s="74"/>
      <c r="G3327" s="267" t="str">
        <f t="shared" si="57"/>
        <v/>
      </c>
      <c r="H3327" s="74"/>
      <c r="I3327" s="74"/>
      <c r="J3327" s="74"/>
      <c r="K3327" s="74"/>
      <c r="L3327" s="74"/>
      <c r="P3327" s="122"/>
      <c r="Q3327" s="74"/>
      <c r="R3327" s="74"/>
      <c r="S3327" s="74"/>
      <c r="T3327" s="74"/>
      <c r="AI3327" s="259"/>
      <c r="AO3327" s="74"/>
    </row>
    <row r="3328" s="72" customFormat="1" customHeight="1" spans="6:41">
      <c r="F3328" s="74"/>
      <c r="G3328" s="267" t="str">
        <f t="shared" si="57"/>
        <v/>
      </c>
      <c r="H3328" s="74"/>
      <c r="I3328" s="74"/>
      <c r="J3328" s="74"/>
      <c r="K3328" s="74"/>
      <c r="L3328" s="74"/>
      <c r="P3328" s="122"/>
      <c r="Q3328" s="74"/>
      <c r="R3328" s="74"/>
      <c r="S3328" s="74"/>
      <c r="T3328" s="74"/>
      <c r="AI3328" s="259"/>
      <c r="AO3328" s="74"/>
    </row>
    <row r="3329" s="72" customFormat="1" customHeight="1" spans="6:41">
      <c r="F3329" s="74"/>
      <c r="G3329" s="267" t="str">
        <f t="shared" si="57"/>
        <v/>
      </c>
      <c r="H3329" s="74"/>
      <c r="I3329" s="74"/>
      <c r="J3329" s="74"/>
      <c r="K3329" s="74"/>
      <c r="L3329" s="74"/>
      <c r="P3329" s="122"/>
      <c r="Q3329" s="74"/>
      <c r="R3329" s="74"/>
      <c r="S3329" s="74"/>
      <c r="T3329" s="74"/>
      <c r="AI3329" s="259"/>
      <c r="AO3329" s="74"/>
    </row>
    <row r="3330" s="72" customFormat="1" customHeight="1" spans="6:41">
      <c r="F3330" s="74"/>
      <c r="G3330" s="267" t="str">
        <f t="shared" ref="G3330:G3393" si="58">IF(H3330="","",IF(H3330=I3330,H3330,_xlfn.CONCAT(H3330,"-",I3330)))</f>
        <v/>
      </c>
      <c r="H3330" s="74"/>
      <c r="I3330" s="74"/>
      <c r="J3330" s="74"/>
      <c r="K3330" s="74"/>
      <c r="L3330" s="74"/>
      <c r="P3330" s="122"/>
      <c r="Q3330" s="74"/>
      <c r="R3330" s="74"/>
      <c r="S3330" s="74"/>
      <c r="T3330" s="74"/>
      <c r="AI3330" s="259"/>
      <c r="AO3330" s="74"/>
    </row>
    <row r="3331" s="72" customFormat="1" customHeight="1" spans="6:41">
      <c r="F3331" s="74"/>
      <c r="G3331" s="267" t="str">
        <f t="shared" si="58"/>
        <v/>
      </c>
      <c r="H3331" s="74"/>
      <c r="I3331" s="74"/>
      <c r="J3331" s="74"/>
      <c r="K3331" s="74"/>
      <c r="L3331" s="74"/>
      <c r="P3331" s="122"/>
      <c r="Q3331" s="74"/>
      <c r="R3331" s="74"/>
      <c r="S3331" s="74"/>
      <c r="T3331" s="74"/>
      <c r="AI3331" s="259"/>
      <c r="AO3331" s="74"/>
    </row>
    <row r="3332" s="72" customFormat="1" customHeight="1" spans="6:41">
      <c r="F3332" s="74"/>
      <c r="G3332" s="267" t="str">
        <f t="shared" si="58"/>
        <v/>
      </c>
      <c r="H3332" s="74"/>
      <c r="I3332" s="74"/>
      <c r="J3332" s="74"/>
      <c r="K3332" s="74"/>
      <c r="L3332" s="74"/>
      <c r="P3332" s="122"/>
      <c r="Q3332" s="74"/>
      <c r="R3332" s="74"/>
      <c r="S3332" s="74"/>
      <c r="T3332" s="74"/>
      <c r="AI3332" s="259"/>
      <c r="AO3332" s="74"/>
    </row>
    <row r="3333" s="72" customFormat="1" customHeight="1" spans="6:41">
      <c r="F3333" s="74"/>
      <c r="G3333" s="267" t="str">
        <f t="shared" si="58"/>
        <v/>
      </c>
      <c r="H3333" s="74"/>
      <c r="I3333" s="74"/>
      <c r="J3333" s="74"/>
      <c r="K3333" s="74"/>
      <c r="L3333" s="74"/>
      <c r="P3333" s="122"/>
      <c r="Q3333" s="74"/>
      <c r="R3333" s="74"/>
      <c r="S3333" s="74"/>
      <c r="T3333" s="74"/>
      <c r="AI3333" s="259"/>
      <c r="AO3333" s="74"/>
    </row>
    <row r="3334" s="72" customFormat="1" customHeight="1" spans="6:41">
      <c r="F3334" s="74"/>
      <c r="G3334" s="267" t="str">
        <f t="shared" si="58"/>
        <v/>
      </c>
      <c r="H3334" s="74"/>
      <c r="I3334" s="74"/>
      <c r="J3334" s="74"/>
      <c r="K3334" s="74"/>
      <c r="L3334" s="74"/>
      <c r="P3334" s="122"/>
      <c r="Q3334" s="74"/>
      <c r="R3334" s="74"/>
      <c r="S3334" s="74"/>
      <c r="T3334" s="74"/>
      <c r="AI3334" s="259"/>
      <c r="AO3334" s="74"/>
    </row>
    <row r="3335" s="72" customFormat="1" customHeight="1" spans="6:41">
      <c r="F3335" s="74"/>
      <c r="G3335" s="267" t="str">
        <f t="shared" si="58"/>
        <v/>
      </c>
      <c r="H3335" s="74"/>
      <c r="I3335" s="74"/>
      <c r="J3335" s="74"/>
      <c r="K3335" s="74"/>
      <c r="L3335" s="74"/>
      <c r="P3335" s="122"/>
      <c r="Q3335" s="74"/>
      <c r="R3335" s="74"/>
      <c r="S3335" s="74"/>
      <c r="T3335" s="74"/>
      <c r="AI3335" s="259"/>
      <c r="AO3335" s="74"/>
    </row>
    <row r="3336" s="72" customFormat="1" customHeight="1" spans="6:41">
      <c r="F3336" s="74"/>
      <c r="G3336" s="267" t="str">
        <f t="shared" si="58"/>
        <v/>
      </c>
      <c r="H3336" s="74"/>
      <c r="I3336" s="74"/>
      <c r="J3336" s="74"/>
      <c r="K3336" s="74"/>
      <c r="L3336" s="74"/>
      <c r="P3336" s="122"/>
      <c r="Q3336" s="74"/>
      <c r="R3336" s="74"/>
      <c r="S3336" s="74"/>
      <c r="T3336" s="74"/>
      <c r="AI3336" s="259"/>
      <c r="AO3336" s="74"/>
    </row>
    <row r="3337" s="72" customFormat="1" customHeight="1" spans="6:41">
      <c r="F3337" s="74"/>
      <c r="G3337" s="267" t="str">
        <f t="shared" si="58"/>
        <v/>
      </c>
      <c r="H3337" s="74"/>
      <c r="I3337" s="74"/>
      <c r="J3337" s="74"/>
      <c r="K3337" s="74"/>
      <c r="L3337" s="74"/>
      <c r="P3337" s="122"/>
      <c r="Q3337" s="74"/>
      <c r="R3337" s="74"/>
      <c r="S3337" s="74"/>
      <c r="T3337" s="74"/>
      <c r="AI3337" s="259"/>
      <c r="AO3337" s="74"/>
    </row>
    <row r="3338" s="72" customFormat="1" customHeight="1" spans="6:41">
      <c r="F3338" s="74"/>
      <c r="G3338" s="267" t="str">
        <f t="shared" si="58"/>
        <v/>
      </c>
      <c r="H3338" s="74"/>
      <c r="I3338" s="74"/>
      <c r="J3338" s="74"/>
      <c r="K3338" s="74"/>
      <c r="L3338" s="74"/>
      <c r="P3338" s="122"/>
      <c r="Q3338" s="74"/>
      <c r="R3338" s="74"/>
      <c r="S3338" s="74"/>
      <c r="T3338" s="74"/>
      <c r="AI3338" s="259"/>
      <c r="AO3338" s="74"/>
    </row>
    <row r="3339" s="72" customFormat="1" customHeight="1" spans="6:41">
      <c r="F3339" s="74"/>
      <c r="G3339" s="267" t="str">
        <f t="shared" si="58"/>
        <v/>
      </c>
      <c r="H3339" s="74"/>
      <c r="I3339" s="74"/>
      <c r="J3339" s="74"/>
      <c r="K3339" s="74"/>
      <c r="L3339" s="74"/>
      <c r="P3339" s="122"/>
      <c r="Q3339" s="74"/>
      <c r="R3339" s="74"/>
      <c r="S3339" s="74"/>
      <c r="T3339" s="74"/>
      <c r="AI3339" s="259"/>
      <c r="AO3339" s="74"/>
    </row>
    <row r="3340" s="72" customFormat="1" customHeight="1" spans="6:41">
      <c r="F3340" s="74"/>
      <c r="G3340" s="267" t="str">
        <f t="shared" si="58"/>
        <v/>
      </c>
      <c r="H3340" s="74"/>
      <c r="I3340" s="74"/>
      <c r="J3340" s="74"/>
      <c r="K3340" s="74"/>
      <c r="L3340" s="74"/>
      <c r="P3340" s="122"/>
      <c r="Q3340" s="74"/>
      <c r="R3340" s="74"/>
      <c r="S3340" s="74"/>
      <c r="T3340" s="74"/>
      <c r="AI3340" s="259"/>
      <c r="AO3340" s="74"/>
    </row>
    <row r="3341" s="72" customFormat="1" customHeight="1" spans="6:41">
      <c r="F3341" s="74"/>
      <c r="G3341" s="267" t="str">
        <f t="shared" si="58"/>
        <v/>
      </c>
      <c r="H3341" s="74"/>
      <c r="I3341" s="74"/>
      <c r="J3341" s="74"/>
      <c r="K3341" s="74"/>
      <c r="L3341" s="74"/>
      <c r="P3341" s="122"/>
      <c r="Q3341" s="74"/>
      <c r="R3341" s="74"/>
      <c r="S3341" s="74"/>
      <c r="T3341" s="74"/>
      <c r="AI3341" s="259"/>
      <c r="AO3341" s="74"/>
    </row>
    <row r="3342" s="72" customFormat="1" customHeight="1" spans="6:41">
      <c r="F3342" s="74"/>
      <c r="G3342" s="267" t="str">
        <f t="shared" si="58"/>
        <v/>
      </c>
      <c r="H3342" s="74"/>
      <c r="I3342" s="74"/>
      <c r="J3342" s="74"/>
      <c r="K3342" s="74"/>
      <c r="L3342" s="74"/>
      <c r="P3342" s="122"/>
      <c r="Q3342" s="74"/>
      <c r="R3342" s="74"/>
      <c r="S3342" s="74"/>
      <c r="T3342" s="74"/>
      <c r="AI3342" s="259"/>
      <c r="AO3342" s="74"/>
    </row>
    <row r="3343" s="72" customFormat="1" customHeight="1" spans="6:41">
      <c r="F3343" s="74"/>
      <c r="G3343" s="267" t="str">
        <f t="shared" si="58"/>
        <v/>
      </c>
      <c r="H3343" s="74"/>
      <c r="I3343" s="74"/>
      <c r="J3343" s="74"/>
      <c r="K3343" s="74"/>
      <c r="L3343" s="74"/>
      <c r="P3343" s="122"/>
      <c r="Q3343" s="74"/>
      <c r="R3343" s="74"/>
      <c r="S3343" s="74"/>
      <c r="T3343" s="74"/>
      <c r="AI3343" s="259"/>
      <c r="AO3343" s="74"/>
    </row>
    <row r="3344" s="72" customFormat="1" customHeight="1" spans="6:41">
      <c r="F3344" s="74"/>
      <c r="G3344" s="267" t="str">
        <f t="shared" si="58"/>
        <v/>
      </c>
      <c r="H3344" s="74"/>
      <c r="I3344" s="74"/>
      <c r="J3344" s="74"/>
      <c r="K3344" s="74"/>
      <c r="L3344" s="74"/>
      <c r="P3344" s="122"/>
      <c r="Q3344" s="74"/>
      <c r="R3344" s="74"/>
      <c r="S3344" s="74"/>
      <c r="T3344" s="74"/>
      <c r="AI3344" s="259"/>
      <c r="AO3344" s="74"/>
    </row>
    <row r="3345" s="72" customFormat="1" customHeight="1" spans="6:41">
      <c r="F3345" s="74"/>
      <c r="G3345" s="267" t="str">
        <f t="shared" si="58"/>
        <v/>
      </c>
      <c r="H3345" s="74"/>
      <c r="I3345" s="74"/>
      <c r="J3345" s="74"/>
      <c r="K3345" s="74"/>
      <c r="L3345" s="74"/>
      <c r="P3345" s="122"/>
      <c r="Q3345" s="74"/>
      <c r="R3345" s="74"/>
      <c r="S3345" s="74"/>
      <c r="T3345" s="74"/>
      <c r="AI3345" s="259"/>
      <c r="AO3345" s="74"/>
    </row>
    <row r="3346" s="72" customFormat="1" customHeight="1" spans="6:41">
      <c r="F3346" s="74"/>
      <c r="G3346" s="267" t="str">
        <f t="shared" si="58"/>
        <v/>
      </c>
      <c r="H3346" s="74"/>
      <c r="I3346" s="74"/>
      <c r="J3346" s="74"/>
      <c r="K3346" s="74"/>
      <c r="L3346" s="74"/>
      <c r="P3346" s="122"/>
      <c r="Q3346" s="74"/>
      <c r="R3346" s="74"/>
      <c r="S3346" s="74"/>
      <c r="T3346" s="74"/>
      <c r="AI3346" s="259"/>
      <c r="AO3346" s="74"/>
    </row>
    <row r="3347" s="72" customFormat="1" customHeight="1" spans="6:41">
      <c r="F3347" s="74"/>
      <c r="G3347" s="267" t="str">
        <f t="shared" si="58"/>
        <v/>
      </c>
      <c r="H3347" s="74"/>
      <c r="I3347" s="74"/>
      <c r="J3347" s="74"/>
      <c r="K3347" s="74"/>
      <c r="L3347" s="74"/>
      <c r="P3347" s="122"/>
      <c r="Q3347" s="74"/>
      <c r="R3347" s="74"/>
      <c r="S3347" s="74"/>
      <c r="T3347" s="74"/>
      <c r="AI3347" s="259"/>
      <c r="AO3347" s="74"/>
    </row>
    <row r="3348" s="72" customFormat="1" customHeight="1" spans="6:41">
      <c r="F3348" s="74"/>
      <c r="G3348" s="267" t="str">
        <f t="shared" si="58"/>
        <v/>
      </c>
      <c r="H3348" s="74"/>
      <c r="I3348" s="74"/>
      <c r="J3348" s="74"/>
      <c r="K3348" s="74"/>
      <c r="L3348" s="74"/>
      <c r="P3348" s="122"/>
      <c r="Q3348" s="74"/>
      <c r="R3348" s="74"/>
      <c r="S3348" s="74"/>
      <c r="T3348" s="74"/>
      <c r="AI3348" s="259"/>
      <c r="AO3348" s="74"/>
    </row>
    <row r="3349" s="72" customFormat="1" customHeight="1" spans="6:41">
      <c r="F3349" s="74"/>
      <c r="G3349" s="267" t="str">
        <f t="shared" si="58"/>
        <v/>
      </c>
      <c r="H3349" s="74"/>
      <c r="I3349" s="74"/>
      <c r="J3349" s="74"/>
      <c r="K3349" s="74"/>
      <c r="L3349" s="74"/>
      <c r="P3349" s="122"/>
      <c r="Q3349" s="74"/>
      <c r="R3349" s="74"/>
      <c r="S3349" s="74"/>
      <c r="T3349" s="74"/>
      <c r="AI3349" s="259"/>
      <c r="AO3349" s="74"/>
    </row>
    <row r="3350" s="72" customFormat="1" customHeight="1" spans="6:41">
      <c r="F3350" s="74"/>
      <c r="G3350" s="267" t="str">
        <f t="shared" si="58"/>
        <v/>
      </c>
      <c r="H3350" s="74"/>
      <c r="I3350" s="74"/>
      <c r="J3350" s="74"/>
      <c r="K3350" s="74"/>
      <c r="L3350" s="74"/>
      <c r="P3350" s="122"/>
      <c r="Q3350" s="74"/>
      <c r="R3350" s="74"/>
      <c r="S3350" s="74"/>
      <c r="T3350" s="74"/>
      <c r="AI3350" s="259"/>
      <c r="AO3350" s="74"/>
    </row>
    <row r="3351" s="72" customFormat="1" customHeight="1" spans="6:41">
      <c r="F3351" s="74"/>
      <c r="G3351" s="267" t="str">
        <f t="shared" si="58"/>
        <v/>
      </c>
      <c r="H3351" s="74"/>
      <c r="I3351" s="74"/>
      <c r="J3351" s="74"/>
      <c r="K3351" s="74"/>
      <c r="L3351" s="74"/>
      <c r="P3351" s="122"/>
      <c r="Q3351" s="74"/>
      <c r="R3351" s="74"/>
      <c r="S3351" s="74"/>
      <c r="T3351" s="74"/>
      <c r="AI3351" s="259"/>
      <c r="AO3351" s="74"/>
    </row>
    <row r="3352" s="72" customFormat="1" customHeight="1" spans="6:41">
      <c r="F3352" s="74"/>
      <c r="G3352" s="267" t="str">
        <f t="shared" si="58"/>
        <v/>
      </c>
      <c r="H3352" s="74"/>
      <c r="I3352" s="74"/>
      <c r="J3352" s="74"/>
      <c r="K3352" s="74"/>
      <c r="L3352" s="74"/>
      <c r="P3352" s="122"/>
      <c r="Q3352" s="74"/>
      <c r="R3352" s="74"/>
      <c r="S3352" s="74"/>
      <c r="T3352" s="74"/>
      <c r="AI3352" s="259"/>
      <c r="AO3352" s="74"/>
    </row>
    <row r="3353" s="72" customFormat="1" customHeight="1" spans="6:41">
      <c r="F3353" s="74"/>
      <c r="G3353" s="267" t="str">
        <f t="shared" si="58"/>
        <v/>
      </c>
      <c r="H3353" s="74"/>
      <c r="I3353" s="74"/>
      <c r="J3353" s="74"/>
      <c r="K3353" s="74"/>
      <c r="L3353" s="74"/>
      <c r="P3353" s="122"/>
      <c r="Q3353" s="74"/>
      <c r="R3353" s="74"/>
      <c r="S3353" s="74"/>
      <c r="T3353" s="74"/>
      <c r="AI3353" s="259"/>
      <c r="AO3353" s="74"/>
    </row>
    <row r="3354" s="72" customFormat="1" customHeight="1" spans="6:41">
      <c r="F3354" s="74"/>
      <c r="G3354" s="267" t="str">
        <f t="shared" si="58"/>
        <v/>
      </c>
      <c r="H3354" s="74"/>
      <c r="I3354" s="74"/>
      <c r="J3354" s="74"/>
      <c r="K3354" s="74"/>
      <c r="L3354" s="74"/>
      <c r="P3354" s="122"/>
      <c r="Q3354" s="74"/>
      <c r="R3354" s="74"/>
      <c r="S3354" s="74"/>
      <c r="T3354" s="74"/>
      <c r="AI3354" s="259"/>
      <c r="AO3354" s="74"/>
    </row>
    <row r="3355" s="72" customFormat="1" customHeight="1" spans="6:41">
      <c r="F3355" s="74"/>
      <c r="G3355" s="267" t="str">
        <f t="shared" si="58"/>
        <v/>
      </c>
      <c r="H3355" s="74"/>
      <c r="I3355" s="74"/>
      <c r="J3355" s="74"/>
      <c r="K3355" s="74"/>
      <c r="L3355" s="74"/>
      <c r="P3355" s="122"/>
      <c r="Q3355" s="74"/>
      <c r="R3355" s="74"/>
      <c r="S3355" s="74"/>
      <c r="T3355" s="74"/>
      <c r="AI3355" s="259"/>
      <c r="AO3355" s="74"/>
    </row>
    <row r="3356" s="72" customFormat="1" customHeight="1" spans="6:41">
      <c r="F3356" s="74"/>
      <c r="G3356" s="267" t="str">
        <f t="shared" si="58"/>
        <v/>
      </c>
      <c r="H3356" s="74"/>
      <c r="I3356" s="74"/>
      <c r="J3356" s="74"/>
      <c r="K3356" s="74"/>
      <c r="L3356" s="74"/>
      <c r="P3356" s="122"/>
      <c r="Q3356" s="74"/>
      <c r="R3356" s="74"/>
      <c r="S3356" s="74"/>
      <c r="T3356" s="74"/>
      <c r="AI3356" s="259"/>
      <c r="AO3356" s="74"/>
    </row>
    <row r="3357" s="72" customFormat="1" customHeight="1" spans="6:41">
      <c r="F3357" s="74"/>
      <c r="G3357" s="267" t="str">
        <f t="shared" si="58"/>
        <v/>
      </c>
      <c r="H3357" s="74"/>
      <c r="I3357" s="74"/>
      <c r="J3357" s="74"/>
      <c r="K3357" s="74"/>
      <c r="L3357" s="74"/>
      <c r="P3357" s="122"/>
      <c r="Q3357" s="74"/>
      <c r="R3357" s="74"/>
      <c r="S3357" s="74"/>
      <c r="T3357" s="74"/>
      <c r="AI3357" s="259"/>
      <c r="AO3357" s="74"/>
    </row>
    <row r="3358" s="72" customFormat="1" customHeight="1" spans="6:41">
      <c r="F3358" s="74"/>
      <c r="G3358" s="267" t="str">
        <f t="shared" si="58"/>
        <v/>
      </c>
      <c r="H3358" s="74"/>
      <c r="I3358" s="74"/>
      <c r="J3358" s="74"/>
      <c r="K3358" s="74"/>
      <c r="L3358" s="74"/>
      <c r="P3358" s="122"/>
      <c r="Q3358" s="74"/>
      <c r="R3358" s="74"/>
      <c r="S3358" s="74"/>
      <c r="T3358" s="74"/>
      <c r="AI3358" s="259"/>
      <c r="AO3358" s="74"/>
    </row>
    <row r="3359" s="72" customFormat="1" customHeight="1" spans="6:41">
      <c r="F3359" s="74"/>
      <c r="G3359" s="267" t="str">
        <f t="shared" si="58"/>
        <v/>
      </c>
      <c r="H3359" s="74"/>
      <c r="I3359" s="74"/>
      <c r="J3359" s="74"/>
      <c r="K3359" s="74"/>
      <c r="L3359" s="74"/>
      <c r="P3359" s="122"/>
      <c r="Q3359" s="74"/>
      <c r="R3359" s="74"/>
      <c r="S3359" s="74"/>
      <c r="T3359" s="74"/>
      <c r="AI3359" s="259"/>
      <c r="AO3359" s="74"/>
    </row>
    <row r="3360" s="72" customFormat="1" customHeight="1" spans="6:41">
      <c r="F3360" s="74"/>
      <c r="G3360" s="267" t="str">
        <f t="shared" si="58"/>
        <v/>
      </c>
      <c r="H3360" s="74"/>
      <c r="I3360" s="74"/>
      <c r="J3360" s="74"/>
      <c r="K3360" s="74"/>
      <c r="L3360" s="74"/>
      <c r="P3360" s="122"/>
      <c r="Q3360" s="74"/>
      <c r="R3360" s="74"/>
      <c r="S3360" s="74"/>
      <c r="T3360" s="74"/>
      <c r="AI3360" s="259"/>
      <c r="AO3360" s="74"/>
    </row>
    <row r="3361" s="72" customFormat="1" customHeight="1" spans="6:41">
      <c r="F3361" s="74"/>
      <c r="G3361" s="267" t="str">
        <f t="shared" si="58"/>
        <v/>
      </c>
      <c r="H3361" s="74"/>
      <c r="I3361" s="74"/>
      <c r="J3361" s="74"/>
      <c r="K3361" s="74"/>
      <c r="L3361" s="74"/>
      <c r="P3361" s="122"/>
      <c r="Q3361" s="74"/>
      <c r="R3361" s="74"/>
      <c r="S3361" s="74"/>
      <c r="T3361" s="74"/>
      <c r="AI3361" s="259"/>
      <c r="AO3361" s="74"/>
    </row>
    <row r="3362" s="72" customFormat="1" customHeight="1" spans="6:41">
      <c r="F3362" s="74"/>
      <c r="G3362" s="267" t="str">
        <f t="shared" si="58"/>
        <v/>
      </c>
      <c r="H3362" s="74"/>
      <c r="I3362" s="74"/>
      <c r="J3362" s="74"/>
      <c r="K3362" s="74"/>
      <c r="L3362" s="74"/>
      <c r="P3362" s="122"/>
      <c r="Q3362" s="74"/>
      <c r="R3362" s="74"/>
      <c r="S3362" s="74"/>
      <c r="T3362" s="74"/>
      <c r="AI3362" s="259"/>
      <c r="AO3362" s="74"/>
    </row>
    <row r="3363" s="72" customFormat="1" customHeight="1" spans="6:41">
      <c r="F3363" s="74"/>
      <c r="G3363" s="267" t="str">
        <f t="shared" si="58"/>
        <v/>
      </c>
      <c r="H3363" s="74"/>
      <c r="I3363" s="74"/>
      <c r="J3363" s="74"/>
      <c r="K3363" s="74"/>
      <c r="L3363" s="74"/>
      <c r="P3363" s="122"/>
      <c r="Q3363" s="74"/>
      <c r="R3363" s="74"/>
      <c r="S3363" s="74"/>
      <c r="T3363" s="74"/>
      <c r="AI3363" s="259"/>
      <c r="AO3363" s="74"/>
    </row>
    <row r="3364" s="72" customFormat="1" customHeight="1" spans="6:41">
      <c r="F3364" s="74"/>
      <c r="G3364" s="267" t="str">
        <f t="shared" si="58"/>
        <v/>
      </c>
      <c r="H3364" s="74"/>
      <c r="I3364" s="74"/>
      <c r="J3364" s="74"/>
      <c r="K3364" s="74"/>
      <c r="L3364" s="74"/>
      <c r="P3364" s="122"/>
      <c r="Q3364" s="74"/>
      <c r="R3364" s="74"/>
      <c r="S3364" s="74"/>
      <c r="T3364" s="74"/>
      <c r="AI3364" s="259"/>
      <c r="AO3364" s="74"/>
    </row>
    <row r="3365" s="72" customFormat="1" customHeight="1" spans="6:41">
      <c r="F3365" s="74"/>
      <c r="G3365" s="267" t="str">
        <f t="shared" si="58"/>
        <v/>
      </c>
      <c r="H3365" s="74"/>
      <c r="I3365" s="74"/>
      <c r="J3365" s="74"/>
      <c r="K3365" s="74"/>
      <c r="L3365" s="74"/>
      <c r="P3365" s="122"/>
      <c r="Q3365" s="74"/>
      <c r="R3365" s="74"/>
      <c r="S3365" s="74"/>
      <c r="T3365" s="74"/>
      <c r="AI3365" s="259"/>
      <c r="AO3365" s="74"/>
    </row>
    <row r="3366" s="72" customFormat="1" customHeight="1" spans="6:41">
      <c r="F3366" s="74"/>
      <c r="G3366" s="267" t="str">
        <f t="shared" si="58"/>
        <v/>
      </c>
      <c r="H3366" s="74"/>
      <c r="I3366" s="74"/>
      <c r="J3366" s="74"/>
      <c r="K3366" s="74"/>
      <c r="L3366" s="74"/>
      <c r="P3366" s="122"/>
      <c r="Q3366" s="74"/>
      <c r="R3366" s="74"/>
      <c r="S3366" s="74"/>
      <c r="T3366" s="74"/>
      <c r="AI3366" s="259"/>
      <c r="AO3366" s="74"/>
    </row>
    <row r="3367" s="72" customFormat="1" customHeight="1" spans="6:41">
      <c r="F3367" s="74"/>
      <c r="G3367" s="267" t="str">
        <f t="shared" si="58"/>
        <v/>
      </c>
      <c r="H3367" s="74"/>
      <c r="I3367" s="74"/>
      <c r="J3367" s="74"/>
      <c r="K3367" s="74"/>
      <c r="L3367" s="74"/>
      <c r="P3367" s="122"/>
      <c r="Q3367" s="74"/>
      <c r="R3367" s="74"/>
      <c r="S3367" s="74"/>
      <c r="T3367" s="74"/>
      <c r="AI3367" s="259"/>
      <c r="AO3367" s="74"/>
    </row>
    <row r="3368" s="72" customFormat="1" customHeight="1" spans="6:41">
      <c r="F3368" s="74"/>
      <c r="G3368" s="267" t="str">
        <f t="shared" si="58"/>
        <v/>
      </c>
      <c r="H3368" s="74"/>
      <c r="I3368" s="74"/>
      <c r="J3368" s="74"/>
      <c r="K3368" s="74"/>
      <c r="L3368" s="74"/>
      <c r="P3368" s="122"/>
      <c r="Q3368" s="74"/>
      <c r="R3368" s="74"/>
      <c r="S3368" s="74"/>
      <c r="T3368" s="74"/>
      <c r="AI3368" s="259"/>
      <c r="AO3368" s="74"/>
    </row>
    <row r="3369" s="72" customFormat="1" customHeight="1" spans="6:41">
      <c r="F3369" s="74"/>
      <c r="G3369" s="267" t="str">
        <f t="shared" si="58"/>
        <v/>
      </c>
      <c r="H3369" s="74"/>
      <c r="I3369" s="74"/>
      <c r="J3369" s="74"/>
      <c r="K3369" s="74"/>
      <c r="L3369" s="74"/>
      <c r="P3369" s="122"/>
      <c r="Q3369" s="74"/>
      <c r="R3369" s="74"/>
      <c r="S3369" s="74"/>
      <c r="T3369" s="74"/>
      <c r="AI3369" s="259"/>
      <c r="AO3369" s="74"/>
    </row>
    <row r="3370" s="72" customFormat="1" customHeight="1" spans="6:41">
      <c r="F3370" s="74"/>
      <c r="G3370" s="267" t="str">
        <f t="shared" si="58"/>
        <v/>
      </c>
      <c r="H3370" s="74"/>
      <c r="I3370" s="74"/>
      <c r="J3370" s="74"/>
      <c r="K3370" s="74"/>
      <c r="L3370" s="74"/>
      <c r="P3370" s="122"/>
      <c r="Q3370" s="74"/>
      <c r="R3370" s="74"/>
      <c r="S3370" s="74"/>
      <c r="T3370" s="74"/>
      <c r="AI3370" s="259"/>
      <c r="AO3370" s="74"/>
    </row>
    <row r="3371" s="72" customFormat="1" customHeight="1" spans="6:41">
      <c r="F3371" s="74"/>
      <c r="G3371" s="267" t="str">
        <f t="shared" si="58"/>
        <v/>
      </c>
      <c r="H3371" s="74"/>
      <c r="I3371" s="74"/>
      <c r="J3371" s="74"/>
      <c r="K3371" s="74"/>
      <c r="L3371" s="74"/>
      <c r="P3371" s="122"/>
      <c r="Q3371" s="74"/>
      <c r="R3371" s="74"/>
      <c r="S3371" s="74"/>
      <c r="T3371" s="74"/>
      <c r="AI3371" s="259"/>
      <c r="AO3371" s="74"/>
    </row>
    <row r="3372" s="72" customFormat="1" customHeight="1" spans="6:41">
      <c r="F3372" s="74"/>
      <c r="G3372" s="267" t="str">
        <f t="shared" si="58"/>
        <v/>
      </c>
      <c r="H3372" s="74"/>
      <c r="I3372" s="74"/>
      <c r="J3372" s="74"/>
      <c r="K3372" s="74"/>
      <c r="L3372" s="74"/>
      <c r="P3372" s="122"/>
      <c r="Q3372" s="74"/>
      <c r="R3372" s="74"/>
      <c r="S3372" s="74"/>
      <c r="T3372" s="74"/>
      <c r="AI3372" s="259"/>
      <c r="AO3372" s="74"/>
    </row>
    <row r="3373" s="72" customFormat="1" customHeight="1" spans="6:41">
      <c r="F3373" s="74"/>
      <c r="G3373" s="267" t="str">
        <f t="shared" si="58"/>
        <v/>
      </c>
      <c r="H3373" s="74"/>
      <c r="I3373" s="74"/>
      <c r="J3373" s="74"/>
      <c r="K3373" s="74"/>
      <c r="L3373" s="74"/>
      <c r="P3373" s="122"/>
      <c r="Q3373" s="74"/>
      <c r="R3373" s="74"/>
      <c r="S3373" s="74"/>
      <c r="T3373" s="74"/>
      <c r="AI3373" s="259"/>
      <c r="AO3373" s="74"/>
    </row>
    <row r="3374" s="72" customFormat="1" customHeight="1" spans="6:41">
      <c r="F3374" s="74"/>
      <c r="G3374" s="267" t="str">
        <f t="shared" si="58"/>
        <v/>
      </c>
      <c r="H3374" s="74"/>
      <c r="I3374" s="74"/>
      <c r="J3374" s="74"/>
      <c r="K3374" s="74"/>
      <c r="L3374" s="74"/>
      <c r="P3374" s="122"/>
      <c r="Q3374" s="74"/>
      <c r="R3374" s="74"/>
      <c r="S3374" s="74"/>
      <c r="T3374" s="74"/>
      <c r="AI3374" s="259"/>
      <c r="AO3374" s="74"/>
    </row>
    <row r="3375" s="72" customFormat="1" customHeight="1" spans="6:41">
      <c r="F3375" s="74"/>
      <c r="G3375" s="267" t="str">
        <f t="shared" si="58"/>
        <v/>
      </c>
      <c r="H3375" s="74"/>
      <c r="I3375" s="74"/>
      <c r="J3375" s="74"/>
      <c r="K3375" s="74"/>
      <c r="L3375" s="74"/>
      <c r="P3375" s="122"/>
      <c r="Q3375" s="74"/>
      <c r="R3375" s="74"/>
      <c r="S3375" s="74"/>
      <c r="T3375" s="74"/>
      <c r="AI3375" s="259"/>
      <c r="AO3375" s="74"/>
    </row>
    <row r="3376" s="72" customFormat="1" customHeight="1" spans="6:41">
      <c r="F3376" s="74"/>
      <c r="G3376" s="267" t="str">
        <f t="shared" si="58"/>
        <v/>
      </c>
      <c r="H3376" s="74"/>
      <c r="I3376" s="74"/>
      <c r="J3376" s="74"/>
      <c r="K3376" s="74"/>
      <c r="L3376" s="74"/>
      <c r="P3376" s="122"/>
      <c r="Q3376" s="74"/>
      <c r="R3376" s="74"/>
      <c r="S3376" s="74"/>
      <c r="T3376" s="74"/>
      <c r="AI3376" s="259"/>
      <c r="AO3376" s="74"/>
    </row>
    <row r="3377" s="72" customFormat="1" customHeight="1" spans="6:41">
      <c r="F3377" s="74"/>
      <c r="G3377" s="267" t="str">
        <f t="shared" si="58"/>
        <v/>
      </c>
      <c r="H3377" s="74"/>
      <c r="I3377" s="74"/>
      <c r="J3377" s="74"/>
      <c r="K3377" s="74"/>
      <c r="L3377" s="74"/>
      <c r="P3377" s="122"/>
      <c r="Q3377" s="74"/>
      <c r="R3377" s="74"/>
      <c r="S3377" s="74"/>
      <c r="T3377" s="74"/>
      <c r="AI3377" s="259"/>
      <c r="AO3377" s="74"/>
    </row>
    <row r="3378" s="72" customFormat="1" customHeight="1" spans="6:41">
      <c r="F3378" s="74"/>
      <c r="G3378" s="267" t="str">
        <f t="shared" si="58"/>
        <v/>
      </c>
      <c r="H3378" s="74"/>
      <c r="I3378" s="74"/>
      <c r="J3378" s="74"/>
      <c r="K3378" s="74"/>
      <c r="L3378" s="74"/>
      <c r="P3378" s="122"/>
      <c r="Q3378" s="74"/>
      <c r="R3378" s="74"/>
      <c r="S3378" s="74"/>
      <c r="T3378" s="74"/>
      <c r="AI3378" s="259"/>
      <c r="AO3378" s="74"/>
    </row>
    <row r="3379" s="72" customFormat="1" customHeight="1" spans="6:41">
      <c r="F3379" s="74"/>
      <c r="G3379" s="267" t="str">
        <f t="shared" si="58"/>
        <v/>
      </c>
      <c r="H3379" s="74"/>
      <c r="I3379" s="74"/>
      <c r="J3379" s="74"/>
      <c r="K3379" s="74"/>
      <c r="L3379" s="74"/>
      <c r="P3379" s="122"/>
      <c r="Q3379" s="74"/>
      <c r="R3379" s="74"/>
      <c r="S3379" s="74"/>
      <c r="T3379" s="74"/>
      <c r="AI3379" s="259"/>
      <c r="AO3379" s="74"/>
    </row>
    <row r="3380" s="72" customFormat="1" customHeight="1" spans="6:41">
      <c r="F3380" s="74"/>
      <c r="G3380" s="267" t="str">
        <f t="shared" si="58"/>
        <v/>
      </c>
      <c r="H3380" s="74"/>
      <c r="I3380" s="74"/>
      <c r="J3380" s="74"/>
      <c r="K3380" s="74"/>
      <c r="L3380" s="74"/>
      <c r="P3380" s="122"/>
      <c r="Q3380" s="74"/>
      <c r="R3380" s="74"/>
      <c r="S3380" s="74"/>
      <c r="T3380" s="74"/>
      <c r="AI3380" s="259"/>
      <c r="AO3380" s="74"/>
    </row>
    <row r="3381" s="72" customFormat="1" customHeight="1" spans="6:41">
      <c r="F3381" s="74"/>
      <c r="G3381" s="267" t="str">
        <f t="shared" si="58"/>
        <v/>
      </c>
      <c r="H3381" s="74"/>
      <c r="I3381" s="74"/>
      <c r="J3381" s="74"/>
      <c r="K3381" s="74"/>
      <c r="L3381" s="74"/>
      <c r="P3381" s="122"/>
      <c r="Q3381" s="74"/>
      <c r="R3381" s="74"/>
      <c r="S3381" s="74"/>
      <c r="T3381" s="74"/>
      <c r="AI3381" s="259"/>
      <c r="AO3381" s="74"/>
    </row>
    <row r="3382" s="72" customFormat="1" customHeight="1" spans="6:41">
      <c r="F3382" s="74"/>
      <c r="G3382" s="267" t="str">
        <f t="shared" si="58"/>
        <v/>
      </c>
      <c r="H3382" s="74"/>
      <c r="I3382" s="74"/>
      <c r="J3382" s="74"/>
      <c r="K3382" s="74"/>
      <c r="L3382" s="74"/>
      <c r="P3382" s="122"/>
      <c r="Q3382" s="74"/>
      <c r="R3382" s="74"/>
      <c r="S3382" s="74"/>
      <c r="T3382" s="74"/>
      <c r="AI3382" s="259"/>
      <c r="AO3382" s="74"/>
    </row>
    <row r="3383" s="72" customFormat="1" customHeight="1" spans="6:41">
      <c r="F3383" s="74"/>
      <c r="G3383" s="267" t="str">
        <f t="shared" si="58"/>
        <v/>
      </c>
      <c r="H3383" s="74"/>
      <c r="I3383" s="74"/>
      <c r="J3383" s="74"/>
      <c r="K3383" s="74"/>
      <c r="L3383" s="74"/>
      <c r="P3383" s="122"/>
      <c r="Q3383" s="74"/>
      <c r="R3383" s="74"/>
      <c r="S3383" s="74"/>
      <c r="T3383" s="74"/>
      <c r="AI3383" s="259"/>
      <c r="AO3383" s="74"/>
    </row>
    <row r="3384" s="72" customFormat="1" customHeight="1" spans="6:41">
      <c r="F3384" s="74"/>
      <c r="G3384" s="267" t="str">
        <f t="shared" si="58"/>
        <v/>
      </c>
      <c r="H3384" s="74"/>
      <c r="I3384" s="74"/>
      <c r="J3384" s="74"/>
      <c r="K3384" s="74"/>
      <c r="L3384" s="74"/>
      <c r="P3384" s="122"/>
      <c r="Q3384" s="74"/>
      <c r="R3384" s="74"/>
      <c r="S3384" s="74"/>
      <c r="T3384" s="74"/>
      <c r="AI3384" s="259"/>
      <c r="AO3384" s="74"/>
    </row>
    <row r="3385" s="72" customFormat="1" customHeight="1" spans="6:41">
      <c r="F3385" s="74"/>
      <c r="G3385" s="267" t="str">
        <f t="shared" si="58"/>
        <v/>
      </c>
      <c r="H3385" s="74"/>
      <c r="I3385" s="74"/>
      <c r="J3385" s="74"/>
      <c r="K3385" s="74"/>
      <c r="L3385" s="74"/>
      <c r="P3385" s="122"/>
      <c r="Q3385" s="74"/>
      <c r="R3385" s="74"/>
      <c r="S3385" s="74"/>
      <c r="T3385" s="74"/>
      <c r="AI3385" s="259"/>
      <c r="AO3385" s="74"/>
    </row>
    <row r="3386" s="72" customFormat="1" customHeight="1" spans="6:41">
      <c r="F3386" s="74"/>
      <c r="G3386" s="267" t="str">
        <f t="shared" si="58"/>
        <v/>
      </c>
      <c r="H3386" s="74"/>
      <c r="I3386" s="74"/>
      <c r="J3386" s="74"/>
      <c r="K3386" s="74"/>
      <c r="L3386" s="74"/>
      <c r="P3386" s="122"/>
      <c r="Q3386" s="74"/>
      <c r="R3386" s="74"/>
      <c r="S3386" s="74"/>
      <c r="T3386" s="74"/>
      <c r="AI3386" s="259"/>
      <c r="AO3386" s="74"/>
    </row>
    <row r="3387" s="72" customFormat="1" customHeight="1" spans="6:41">
      <c r="F3387" s="74"/>
      <c r="G3387" s="267" t="str">
        <f t="shared" si="58"/>
        <v/>
      </c>
      <c r="H3387" s="74"/>
      <c r="I3387" s="74"/>
      <c r="J3387" s="74"/>
      <c r="K3387" s="74"/>
      <c r="L3387" s="74"/>
      <c r="P3387" s="122"/>
      <c r="Q3387" s="74"/>
      <c r="R3387" s="74"/>
      <c r="S3387" s="74"/>
      <c r="T3387" s="74"/>
      <c r="AI3387" s="259"/>
      <c r="AO3387" s="74"/>
    </row>
    <row r="3388" s="72" customFormat="1" customHeight="1" spans="6:41">
      <c r="F3388" s="74"/>
      <c r="G3388" s="267" t="str">
        <f t="shared" si="58"/>
        <v/>
      </c>
      <c r="H3388" s="74"/>
      <c r="I3388" s="74"/>
      <c r="J3388" s="74"/>
      <c r="K3388" s="74"/>
      <c r="L3388" s="74"/>
      <c r="P3388" s="122"/>
      <c r="Q3388" s="74"/>
      <c r="R3388" s="74"/>
      <c r="S3388" s="74"/>
      <c r="T3388" s="74"/>
      <c r="AI3388" s="259"/>
      <c r="AO3388" s="74"/>
    </row>
    <row r="3389" s="72" customFormat="1" customHeight="1" spans="6:41">
      <c r="F3389" s="74"/>
      <c r="G3389" s="267" t="str">
        <f t="shared" si="58"/>
        <v/>
      </c>
      <c r="H3389" s="74"/>
      <c r="I3389" s="74"/>
      <c r="J3389" s="74"/>
      <c r="K3389" s="74"/>
      <c r="L3389" s="74"/>
      <c r="P3389" s="122"/>
      <c r="Q3389" s="74"/>
      <c r="R3389" s="74"/>
      <c r="S3389" s="74"/>
      <c r="T3389" s="74"/>
      <c r="AI3389" s="259"/>
      <c r="AO3389" s="74"/>
    </row>
    <row r="3390" s="72" customFormat="1" customHeight="1" spans="6:41">
      <c r="F3390" s="74"/>
      <c r="G3390" s="267" t="str">
        <f t="shared" si="58"/>
        <v/>
      </c>
      <c r="H3390" s="74"/>
      <c r="I3390" s="74"/>
      <c r="J3390" s="74"/>
      <c r="K3390" s="74"/>
      <c r="L3390" s="74"/>
      <c r="P3390" s="122"/>
      <c r="Q3390" s="74"/>
      <c r="R3390" s="74"/>
      <c r="S3390" s="74"/>
      <c r="T3390" s="74"/>
      <c r="AI3390" s="259"/>
      <c r="AO3390" s="74"/>
    </row>
    <row r="3391" s="72" customFormat="1" customHeight="1" spans="6:41">
      <c r="F3391" s="74"/>
      <c r="G3391" s="267" t="str">
        <f t="shared" si="58"/>
        <v/>
      </c>
      <c r="H3391" s="74"/>
      <c r="I3391" s="74"/>
      <c r="J3391" s="74"/>
      <c r="K3391" s="74"/>
      <c r="L3391" s="74"/>
      <c r="P3391" s="122"/>
      <c r="Q3391" s="74"/>
      <c r="R3391" s="74"/>
      <c r="S3391" s="74"/>
      <c r="T3391" s="74"/>
      <c r="AI3391" s="259"/>
      <c r="AO3391" s="74"/>
    </row>
    <row r="3392" s="72" customFormat="1" customHeight="1" spans="6:41">
      <c r="F3392" s="74"/>
      <c r="G3392" s="267" t="str">
        <f t="shared" si="58"/>
        <v/>
      </c>
      <c r="H3392" s="74"/>
      <c r="I3392" s="74"/>
      <c r="J3392" s="74"/>
      <c r="K3392" s="74"/>
      <c r="L3392" s="74"/>
      <c r="P3392" s="122"/>
      <c r="Q3392" s="74"/>
      <c r="R3392" s="74"/>
      <c r="S3392" s="74"/>
      <c r="T3392" s="74"/>
      <c r="AI3392" s="259"/>
      <c r="AO3392" s="74"/>
    </row>
    <row r="3393" s="72" customFormat="1" customHeight="1" spans="6:41">
      <c r="F3393" s="74"/>
      <c r="G3393" s="267" t="str">
        <f t="shared" si="58"/>
        <v/>
      </c>
      <c r="H3393" s="74"/>
      <c r="I3393" s="74"/>
      <c r="J3393" s="74"/>
      <c r="K3393" s="74"/>
      <c r="L3393" s="74"/>
      <c r="P3393" s="122"/>
      <c r="Q3393" s="74"/>
      <c r="R3393" s="74"/>
      <c r="S3393" s="74"/>
      <c r="T3393" s="74"/>
      <c r="AI3393" s="259"/>
      <c r="AO3393" s="74"/>
    </row>
    <row r="3394" s="72" customFormat="1" customHeight="1" spans="6:41">
      <c r="F3394" s="74"/>
      <c r="G3394" s="267" t="str">
        <f t="shared" ref="G3394:G3457" si="59">IF(H3394="","",IF(H3394=I3394,H3394,_xlfn.CONCAT(H3394,"-",I3394)))</f>
        <v/>
      </c>
      <c r="H3394" s="74"/>
      <c r="I3394" s="74"/>
      <c r="J3394" s="74"/>
      <c r="K3394" s="74"/>
      <c r="L3394" s="74"/>
      <c r="P3394" s="122"/>
      <c r="Q3394" s="74"/>
      <c r="R3394" s="74"/>
      <c r="S3394" s="74"/>
      <c r="T3394" s="74"/>
      <c r="AI3394" s="259"/>
      <c r="AO3394" s="74"/>
    </row>
    <row r="3395" s="72" customFormat="1" customHeight="1" spans="6:41">
      <c r="F3395" s="74"/>
      <c r="G3395" s="267" t="str">
        <f t="shared" si="59"/>
        <v/>
      </c>
      <c r="H3395" s="74"/>
      <c r="I3395" s="74"/>
      <c r="J3395" s="74"/>
      <c r="K3395" s="74"/>
      <c r="L3395" s="74"/>
      <c r="P3395" s="122"/>
      <c r="Q3395" s="74"/>
      <c r="R3395" s="74"/>
      <c r="S3395" s="74"/>
      <c r="T3395" s="74"/>
      <c r="AI3395" s="259"/>
      <c r="AO3395" s="74"/>
    </row>
    <row r="3396" s="72" customFormat="1" customHeight="1" spans="6:41">
      <c r="F3396" s="74"/>
      <c r="G3396" s="267" t="str">
        <f t="shared" si="59"/>
        <v/>
      </c>
      <c r="H3396" s="74"/>
      <c r="I3396" s="74"/>
      <c r="J3396" s="74"/>
      <c r="K3396" s="74"/>
      <c r="L3396" s="74"/>
      <c r="P3396" s="122"/>
      <c r="Q3396" s="74"/>
      <c r="R3396" s="74"/>
      <c r="S3396" s="74"/>
      <c r="T3396" s="74"/>
      <c r="AI3396" s="259"/>
      <c r="AO3396" s="74"/>
    </row>
    <row r="3397" s="72" customFormat="1" customHeight="1" spans="6:41">
      <c r="F3397" s="74"/>
      <c r="G3397" s="267" t="str">
        <f t="shared" si="59"/>
        <v/>
      </c>
      <c r="H3397" s="74"/>
      <c r="I3397" s="74"/>
      <c r="J3397" s="74"/>
      <c r="K3397" s="74"/>
      <c r="L3397" s="74"/>
      <c r="P3397" s="122"/>
      <c r="Q3397" s="74"/>
      <c r="R3397" s="74"/>
      <c r="S3397" s="74"/>
      <c r="T3397" s="74"/>
      <c r="AI3397" s="259"/>
      <c r="AO3397" s="74"/>
    </row>
    <row r="3398" s="72" customFormat="1" customHeight="1" spans="6:41">
      <c r="F3398" s="74"/>
      <c r="G3398" s="267" t="str">
        <f t="shared" si="59"/>
        <v/>
      </c>
      <c r="H3398" s="74"/>
      <c r="I3398" s="74"/>
      <c r="J3398" s="74"/>
      <c r="K3398" s="74"/>
      <c r="L3398" s="74"/>
      <c r="P3398" s="122"/>
      <c r="Q3398" s="74"/>
      <c r="R3398" s="74"/>
      <c r="S3398" s="74"/>
      <c r="T3398" s="74"/>
      <c r="AI3398" s="259"/>
      <c r="AO3398" s="74"/>
    </row>
    <row r="3399" s="72" customFormat="1" customHeight="1" spans="6:41">
      <c r="F3399" s="74"/>
      <c r="G3399" s="267" t="str">
        <f t="shared" si="59"/>
        <v/>
      </c>
      <c r="H3399" s="74"/>
      <c r="I3399" s="74"/>
      <c r="J3399" s="74"/>
      <c r="K3399" s="74"/>
      <c r="L3399" s="74"/>
      <c r="P3399" s="122"/>
      <c r="Q3399" s="74"/>
      <c r="R3399" s="74"/>
      <c r="S3399" s="74"/>
      <c r="T3399" s="74"/>
      <c r="AI3399" s="259"/>
      <c r="AO3399" s="74"/>
    </row>
    <row r="3400" s="72" customFormat="1" customHeight="1" spans="6:41">
      <c r="F3400" s="74"/>
      <c r="G3400" s="267" t="str">
        <f t="shared" si="59"/>
        <v/>
      </c>
      <c r="H3400" s="74"/>
      <c r="I3400" s="74"/>
      <c r="J3400" s="74"/>
      <c r="K3400" s="74"/>
      <c r="L3400" s="74"/>
      <c r="P3400" s="122"/>
      <c r="Q3400" s="74"/>
      <c r="R3400" s="74"/>
      <c r="S3400" s="74"/>
      <c r="T3400" s="74"/>
      <c r="AI3400" s="259"/>
      <c r="AO3400" s="74"/>
    </row>
    <row r="3401" s="72" customFormat="1" customHeight="1" spans="6:41">
      <c r="F3401" s="74"/>
      <c r="G3401" s="267" t="str">
        <f t="shared" si="59"/>
        <v/>
      </c>
      <c r="H3401" s="74"/>
      <c r="I3401" s="74"/>
      <c r="J3401" s="74"/>
      <c r="K3401" s="74"/>
      <c r="L3401" s="74"/>
      <c r="P3401" s="122"/>
      <c r="Q3401" s="74"/>
      <c r="R3401" s="74"/>
      <c r="S3401" s="74"/>
      <c r="T3401" s="74"/>
      <c r="AI3401" s="259"/>
      <c r="AO3401" s="74"/>
    </row>
    <row r="3402" s="72" customFormat="1" customHeight="1" spans="6:41">
      <c r="F3402" s="74"/>
      <c r="G3402" s="267" t="str">
        <f t="shared" si="59"/>
        <v/>
      </c>
      <c r="H3402" s="74"/>
      <c r="I3402" s="74"/>
      <c r="J3402" s="74"/>
      <c r="K3402" s="74"/>
      <c r="L3402" s="74"/>
      <c r="P3402" s="122"/>
      <c r="Q3402" s="74"/>
      <c r="R3402" s="74"/>
      <c r="S3402" s="74"/>
      <c r="T3402" s="74"/>
      <c r="AI3402" s="259"/>
      <c r="AO3402" s="74"/>
    </row>
    <row r="3403" s="72" customFormat="1" customHeight="1" spans="6:41">
      <c r="F3403" s="74"/>
      <c r="G3403" s="267" t="str">
        <f t="shared" si="59"/>
        <v/>
      </c>
      <c r="H3403" s="74"/>
      <c r="I3403" s="74"/>
      <c r="J3403" s="74"/>
      <c r="K3403" s="74"/>
      <c r="L3403" s="74"/>
      <c r="P3403" s="122"/>
      <c r="Q3403" s="74"/>
      <c r="R3403" s="74"/>
      <c r="S3403" s="74"/>
      <c r="T3403" s="74"/>
      <c r="AI3403" s="259"/>
      <c r="AO3403" s="74"/>
    </row>
    <row r="3404" s="72" customFormat="1" customHeight="1" spans="6:41">
      <c r="F3404" s="74"/>
      <c r="G3404" s="267" t="str">
        <f t="shared" si="59"/>
        <v/>
      </c>
      <c r="H3404" s="74"/>
      <c r="I3404" s="74"/>
      <c r="J3404" s="74"/>
      <c r="K3404" s="74"/>
      <c r="L3404" s="74"/>
      <c r="P3404" s="122"/>
      <c r="Q3404" s="74"/>
      <c r="R3404" s="74"/>
      <c r="S3404" s="74"/>
      <c r="T3404" s="74"/>
      <c r="AI3404" s="259"/>
      <c r="AO3404" s="74"/>
    </row>
    <row r="3405" s="72" customFormat="1" customHeight="1" spans="6:41">
      <c r="F3405" s="74"/>
      <c r="G3405" s="267" t="str">
        <f t="shared" si="59"/>
        <v/>
      </c>
      <c r="H3405" s="74"/>
      <c r="I3405" s="74"/>
      <c r="J3405" s="74"/>
      <c r="K3405" s="74"/>
      <c r="L3405" s="74"/>
      <c r="P3405" s="122"/>
      <c r="Q3405" s="74"/>
      <c r="R3405" s="74"/>
      <c r="S3405" s="74"/>
      <c r="T3405" s="74"/>
      <c r="AI3405" s="259"/>
      <c r="AO3405" s="74"/>
    </row>
    <row r="3406" s="72" customFormat="1" customHeight="1" spans="6:41">
      <c r="F3406" s="74"/>
      <c r="G3406" s="267" t="str">
        <f t="shared" si="59"/>
        <v/>
      </c>
      <c r="H3406" s="74"/>
      <c r="I3406" s="74"/>
      <c r="J3406" s="74"/>
      <c r="K3406" s="74"/>
      <c r="L3406" s="74"/>
      <c r="P3406" s="122"/>
      <c r="Q3406" s="74"/>
      <c r="R3406" s="74"/>
      <c r="S3406" s="74"/>
      <c r="T3406" s="74"/>
      <c r="AI3406" s="259"/>
      <c r="AO3406" s="74"/>
    </row>
    <row r="3407" s="72" customFormat="1" customHeight="1" spans="6:41">
      <c r="F3407" s="74"/>
      <c r="G3407" s="267" t="str">
        <f t="shared" si="59"/>
        <v/>
      </c>
      <c r="H3407" s="74"/>
      <c r="I3407" s="74"/>
      <c r="J3407" s="74"/>
      <c r="K3407" s="74"/>
      <c r="L3407" s="74"/>
      <c r="P3407" s="122"/>
      <c r="Q3407" s="74"/>
      <c r="R3407" s="74"/>
      <c r="S3407" s="74"/>
      <c r="T3407" s="74"/>
      <c r="AI3407" s="259"/>
      <c r="AO3407" s="74"/>
    </row>
    <row r="3408" s="72" customFormat="1" customHeight="1" spans="6:41">
      <c r="F3408" s="74"/>
      <c r="G3408" s="267" t="str">
        <f t="shared" si="59"/>
        <v/>
      </c>
      <c r="H3408" s="74"/>
      <c r="I3408" s="74"/>
      <c r="J3408" s="74"/>
      <c r="K3408" s="74"/>
      <c r="L3408" s="74"/>
      <c r="P3408" s="122"/>
      <c r="Q3408" s="74"/>
      <c r="R3408" s="74"/>
      <c r="S3408" s="74"/>
      <c r="T3408" s="74"/>
      <c r="AI3408" s="259"/>
      <c r="AO3408" s="74"/>
    </row>
    <row r="3409" s="72" customFormat="1" customHeight="1" spans="6:41">
      <c r="F3409" s="74"/>
      <c r="G3409" s="267" t="str">
        <f t="shared" si="59"/>
        <v/>
      </c>
      <c r="H3409" s="74"/>
      <c r="I3409" s="74"/>
      <c r="J3409" s="74"/>
      <c r="K3409" s="74"/>
      <c r="L3409" s="74"/>
      <c r="P3409" s="122"/>
      <c r="Q3409" s="74"/>
      <c r="R3409" s="74"/>
      <c r="S3409" s="74"/>
      <c r="T3409" s="74"/>
      <c r="AI3409" s="259"/>
      <c r="AO3409" s="74"/>
    </row>
    <row r="3410" s="72" customFormat="1" customHeight="1" spans="6:41">
      <c r="F3410" s="74"/>
      <c r="G3410" s="267" t="str">
        <f t="shared" si="59"/>
        <v/>
      </c>
      <c r="H3410" s="74"/>
      <c r="I3410" s="74"/>
      <c r="J3410" s="74"/>
      <c r="K3410" s="74"/>
      <c r="L3410" s="74"/>
      <c r="P3410" s="122"/>
      <c r="Q3410" s="74"/>
      <c r="R3410" s="74"/>
      <c r="S3410" s="74"/>
      <c r="T3410" s="74"/>
      <c r="AI3410" s="259"/>
      <c r="AO3410" s="74"/>
    </row>
    <row r="3411" s="72" customFormat="1" customHeight="1" spans="6:41">
      <c r="F3411" s="74"/>
      <c r="G3411" s="267" t="str">
        <f t="shared" si="59"/>
        <v/>
      </c>
      <c r="H3411" s="74"/>
      <c r="I3411" s="74"/>
      <c r="J3411" s="74"/>
      <c r="K3411" s="74"/>
      <c r="L3411" s="74"/>
      <c r="P3411" s="122"/>
      <c r="Q3411" s="74"/>
      <c r="R3411" s="74"/>
      <c r="S3411" s="74"/>
      <c r="T3411" s="74"/>
      <c r="AI3411" s="259"/>
      <c r="AO3411" s="74"/>
    </row>
    <row r="3412" s="72" customFormat="1" customHeight="1" spans="6:41">
      <c r="F3412" s="74"/>
      <c r="G3412" s="267" t="str">
        <f t="shared" si="59"/>
        <v/>
      </c>
      <c r="H3412" s="74"/>
      <c r="I3412" s="74"/>
      <c r="J3412" s="74"/>
      <c r="K3412" s="74"/>
      <c r="L3412" s="74"/>
      <c r="P3412" s="122"/>
      <c r="Q3412" s="74"/>
      <c r="R3412" s="74"/>
      <c r="S3412" s="74"/>
      <c r="T3412" s="74"/>
      <c r="AI3412" s="259"/>
      <c r="AO3412" s="74"/>
    </row>
    <row r="3413" s="72" customFormat="1" customHeight="1" spans="6:41">
      <c r="F3413" s="74"/>
      <c r="G3413" s="267" t="str">
        <f t="shared" si="59"/>
        <v/>
      </c>
      <c r="H3413" s="74"/>
      <c r="I3413" s="74"/>
      <c r="J3413" s="74"/>
      <c r="K3413" s="74"/>
      <c r="L3413" s="74"/>
      <c r="P3413" s="122"/>
      <c r="Q3413" s="74"/>
      <c r="R3413" s="74"/>
      <c r="S3413" s="74"/>
      <c r="T3413" s="74"/>
      <c r="AI3413" s="259"/>
      <c r="AO3413" s="74"/>
    </row>
    <row r="3414" s="72" customFormat="1" customHeight="1" spans="6:41">
      <c r="F3414" s="74"/>
      <c r="G3414" s="267" t="str">
        <f t="shared" si="59"/>
        <v/>
      </c>
      <c r="H3414" s="74"/>
      <c r="I3414" s="74"/>
      <c r="J3414" s="74"/>
      <c r="K3414" s="74"/>
      <c r="L3414" s="74"/>
      <c r="P3414" s="122"/>
      <c r="Q3414" s="74"/>
      <c r="R3414" s="74"/>
      <c r="S3414" s="74"/>
      <c r="T3414" s="74"/>
      <c r="AI3414" s="259"/>
      <c r="AO3414" s="74"/>
    </row>
    <row r="3415" s="72" customFormat="1" customHeight="1" spans="6:41">
      <c r="F3415" s="74"/>
      <c r="G3415" s="267" t="str">
        <f t="shared" si="59"/>
        <v/>
      </c>
      <c r="H3415" s="74"/>
      <c r="I3415" s="74"/>
      <c r="J3415" s="74"/>
      <c r="K3415" s="74"/>
      <c r="L3415" s="74"/>
      <c r="P3415" s="122"/>
      <c r="Q3415" s="74"/>
      <c r="R3415" s="74"/>
      <c r="S3415" s="74"/>
      <c r="T3415" s="74"/>
      <c r="AI3415" s="259"/>
      <c r="AO3415" s="74"/>
    </row>
    <row r="3416" s="72" customFormat="1" customHeight="1" spans="6:41">
      <c r="F3416" s="74"/>
      <c r="G3416" s="267" t="str">
        <f t="shared" si="59"/>
        <v/>
      </c>
      <c r="H3416" s="74"/>
      <c r="I3416" s="74"/>
      <c r="J3416" s="74"/>
      <c r="K3416" s="74"/>
      <c r="L3416" s="74"/>
      <c r="P3416" s="122"/>
      <c r="Q3416" s="74"/>
      <c r="R3416" s="74"/>
      <c r="S3416" s="74"/>
      <c r="T3416" s="74"/>
      <c r="AI3416" s="259"/>
      <c r="AO3416" s="74"/>
    </row>
    <row r="3417" s="72" customFormat="1" customHeight="1" spans="6:41">
      <c r="F3417" s="74"/>
      <c r="G3417" s="267" t="str">
        <f t="shared" si="59"/>
        <v/>
      </c>
      <c r="H3417" s="74"/>
      <c r="I3417" s="74"/>
      <c r="J3417" s="74"/>
      <c r="K3417" s="74"/>
      <c r="L3417" s="74"/>
      <c r="P3417" s="122"/>
      <c r="Q3417" s="74"/>
      <c r="R3417" s="74"/>
      <c r="S3417" s="74"/>
      <c r="T3417" s="74"/>
      <c r="AI3417" s="259"/>
      <c r="AO3417" s="74"/>
    </row>
    <row r="3418" s="72" customFormat="1" customHeight="1" spans="6:41">
      <c r="F3418" s="74"/>
      <c r="G3418" s="267" t="str">
        <f t="shared" si="59"/>
        <v/>
      </c>
      <c r="H3418" s="74"/>
      <c r="I3418" s="74"/>
      <c r="J3418" s="74"/>
      <c r="K3418" s="74"/>
      <c r="L3418" s="74"/>
      <c r="P3418" s="122"/>
      <c r="Q3418" s="74"/>
      <c r="R3418" s="74"/>
      <c r="S3418" s="74"/>
      <c r="T3418" s="74"/>
      <c r="AI3418" s="259"/>
      <c r="AO3418" s="74"/>
    </row>
    <row r="3419" s="72" customFormat="1" customHeight="1" spans="6:41">
      <c r="F3419" s="74"/>
      <c r="G3419" s="267" t="str">
        <f t="shared" si="59"/>
        <v/>
      </c>
      <c r="H3419" s="74"/>
      <c r="I3419" s="74"/>
      <c r="J3419" s="74"/>
      <c r="K3419" s="74"/>
      <c r="L3419" s="74"/>
      <c r="P3419" s="122"/>
      <c r="Q3419" s="74"/>
      <c r="R3419" s="74"/>
      <c r="S3419" s="74"/>
      <c r="T3419" s="74"/>
      <c r="AI3419" s="259"/>
      <c r="AO3419" s="74"/>
    </row>
    <row r="3420" s="72" customFormat="1" customHeight="1" spans="6:41">
      <c r="F3420" s="74"/>
      <c r="G3420" s="267" t="str">
        <f t="shared" si="59"/>
        <v/>
      </c>
      <c r="H3420" s="74"/>
      <c r="I3420" s="74"/>
      <c r="J3420" s="74"/>
      <c r="K3420" s="74"/>
      <c r="L3420" s="74"/>
      <c r="P3420" s="122"/>
      <c r="Q3420" s="74"/>
      <c r="R3420" s="74"/>
      <c r="S3420" s="74"/>
      <c r="T3420" s="74"/>
      <c r="AI3420" s="259"/>
      <c r="AO3420" s="74"/>
    </row>
    <row r="3421" s="72" customFormat="1" customHeight="1" spans="6:41">
      <c r="F3421" s="74"/>
      <c r="G3421" s="267" t="str">
        <f t="shared" si="59"/>
        <v/>
      </c>
      <c r="H3421" s="74"/>
      <c r="I3421" s="74"/>
      <c r="J3421" s="74"/>
      <c r="K3421" s="74"/>
      <c r="L3421" s="74"/>
      <c r="P3421" s="122"/>
      <c r="Q3421" s="74"/>
      <c r="R3421" s="74"/>
      <c r="S3421" s="74"/>
      <c r="T3421" s="74"/>
      <c r="AI3421" s="259"/>
      <c r="AO3421" s="74"/>
    </row>
    <row r="3422" s="72" customFormat="1" customHeight="1" spans="6:41">
      <c r="F3422" s="74"/>
      <c r="G3422" s="267" t="str">
        <f t="shared" si="59"/>
        <v/>
      </c>
      <c r="H3422" s="74"/>
      <c r="I3422" s="74"/>
      <c r="J3422" s="74"/>
      <c r="K3422" s="74"/>
      <c r="L3422" s="74"/>
      <c r="P3422" s="122"/>
      <c r="Q3422" s="74"/>
      <c r="R3422" s="74"/>
      <c r="S3422" s="74"/>
      <c r="T3422" s="74"/>
      <c r="AI3422" s="259"/>
      <c r="AO3422" s="74"/>
    </row>
    <row r="3423" s="72" customFormat="1" customHeight="1" spans="6:41">
      <c r="F3423" s="74"/>
      <c r="G3423" s="267" t="str">
        <f t="shared" si="59"/>
        <v/>
      </c>
      <c r="H3423" s="74"/>
      <c r="I3423" s="74"/>
      <c r="J3423" s="74"/>
      <c r="K3423" s="74"/>
      <c r="L3423" s="74"/>
      <c r="P3423" s="122"/>
      <c r="Q3423" s="74"/>
      <c r="R3423" s="74"/>
      <c r="S3423" s="74"/>
      <c r="T3423" s="74"/>
      <c r="AI3423" s="259"/>
      <c r="AO3423" s="74"/>
    </row>
    <row r="3424" s="72" customFormat="1" customHeight="1" spans="6:41">
      <c r="F3424" s="74"/>
      <c r="G3424" s="267" t="str">
        <f t="shared" si="59"/>
        <v/>
      </c>
      <c r="H3424" s="74"/>
      <c r="I3424" s="74"/>
      <c r="J3424" s="74"/>
      <c r="K3424" s="74"/>
      <c r="L3424" s="74"/>
      <c r="P3424" s="122"/>
      <c r="Q3424" s="74"/>
      <c r="R3424" s="74"/>
      <c r="S3424" s="74"/>
      <c r="T3424" s="74"/>
      <c r="AI3424" s="259"/>
      <c r="AO3424" s="74"/>
    </row>
    <row r="3425" s="72" customFormat="1" customHeight="1" spans="6:41">
      <c r="F3425" s="74"/>
      <c r="G3425" s="267" t="str">
        <f t="shared" si="59"/>
        <v/>
      </c>
      <c r="H3425" s="74"/>
      <c r="I3425" s="74"/>
      <c r="J3425" s="74"/>
      <c r="K3425" s="74"/>
      <c r="L3425" s="74"/>
      <c r="P3425" s="122"/>
      <c r="Q3425" s="74"/>
      <c r="R3425" s="74"/>
      <c r="S3425" s="74"/>
      <c r="T3425" s="74"/>
      <c r="AI3425" s="259"/>
      <c r="AO3425" s="74"/>
    </row>
    <row r="3426" s="72" customFormat="1" customHeight="1" spans="6:41">
      <c r="F3426" s="74"/>
      <c r="G3426" s="267" t="str">
        <f t="shared" si="59"/>
        <v/>
      </c>
      <c r="H3426" s="74"/>
      <c r="I3426" s="74"/>
      <c r="J3426" s="74"/>
      <c r="K3426" s="74"/>
      <c r="L3426" s="74"/>
      <c r="P3426" s="122"/>
      <c r="Q3426" s="74"/>
      <c r="R3426" s="74"/>
      <c r="S3426" s="74"/>
      <c r="T3426" s="74"/>
      <c r="AI3426" s="259"/>
      <c r="AO3426" s="74"/>
    </row>
    <row r="3427" s="72" customFormat="1" customHeight="1" spans="6:41">
      <c r="F3427" s="74"/>
      <c r="G3427" s="267" t="str">
        <f t="shared" si="59"/>
        <v/>
      </c>
      <c r="H3427" s="74"/>
      <c r="I3427" s="74"/>
      <c r="J3427" s="74"/>
      <c r="K3427" s="74"/>
      <c r="L3427" s="74"/>
      <c r="P3427" s="122"/>
      <c r="Q3427" s="74"/>
      <c r="R3427" s="74"/>
      <c r="S3427" s="74"/>
      <c r="T3427" s="74"/>
      <c r="AI3427" s="259"/>
      <c r="AO3427" s="74"/>
    </row>
    <row r="3428" s="72" customFormat="1" customHeight="1" spans="6:41">
      <c r="F3428" s="74"/>
      <c r="G3428" s="267" t="str">
        <f t="shared" si="59"/>
        <v/>
      </c>
      <c r="H3428" s="74"/>
      <c r="I3428" s="74"/>
      <c r="J3428" s="74"/>
      <c r="K3428" s="74"/>
      <c r="L3428" s="74"/>
      <c r="P3428" s="122"/>
      <c r="Q3428" s="74"/>
      <c r="R3428" s="74"/>
      <c r="S3428" s="74"/>
      <c r="T3428" s="74"/>
      <c r="AI3428" s="259"/>
      <c r="AO3428" s="74"/>
    </row>
    <row r="3429" s="72" customFormat="1" customHeight="1" spans="6:41">
      <c r="F3429" s="74"/>
      <c r="G3429" s="267" t="str">
        <f t="shared" si="59"/>
        <v/>
      </c>
      <c r="H3429" s="74"/>
      <c r="I3429" s="74"/>
      <c r="J3429" s="74"/>
      <c r="K3429" s="74"/>
      <c r="L3429" s="74"/>
      <c r="P3429" s="122"/>
      <c r="Q3429" s="74"/>
      <c r="R3429" s="74"/>
      <c r="S3429" s="74"/>
      <c r="T3429" s="74"/>
      <c r="AI3429" s="259"/>
      <c r="AO3429" s="74"/>
    </row>
    <row r="3430" s="72" customFormat="1" customHeight="1" spans="6:41">
      <c r="F3430" s="74"/>
      <c r="G3430" s="267" t="str">
        <f t="shared" si="59"/>
        <v/>
      </c>
      <c r="H3430" s="74"/>
      <c r="I3430" s="74"/>
      <c r="J3430" s="74"/>
      <c r="K3430" s="74"/>
      <c r="L3430" s="74"/>
      <c r="P3430" s="122"/>
      <c r="Q3430" s="74"/>
      <c r="R3430" s="74"/>
      <c r="S3430" s="74"/>
      <c r="T3430" s="74"/>
      <c r="AI3430" s="259"/>
      <c r="AO3430" s="74"/>
    </row>
    <row r="3431" s="72" customFormat="1" customHeight="1" spans="6:41">
      <c r="F3431" s="74"/>
      <c r="G3431" s="267" t="str">
        <f t="shared" si="59"/>
        <v/>
      </c>
      <c r="H3431" s="74"/>
      <c r="I3431" s="74"/>
      <c r="J3431" s="74"/>
      <c r="K3431" s="74"/>
      <c r="L3431" s="74"/>
      <c r="P3431" s="122"/>
      <c r="Q3431" s="74"/>
      <c r="R3431" s="74"/>
      <c r="S3431" s="74"/>
      <c r="T3431" s="74"/>
      <c r="AI3431" s="259"/>
      <c r="AO3431" s="74"/>
    </row>
    <row r="3432" s="72" customFormat="1" customHeight="1" spans="6:41">
      <c r="F3432" s="74"/>
      <c r="G3432" s="267" t="str">
        <f t="shared" si="59"/>
        <v/>
      </c>
      <c r="H3432" s="74"/>
      <c r="I3432" s="74"/>
      <c r="J3432" s="74"/>
      <c r="K3432" s="74"/>
      <c r="L3432" s="74"/>
      <c r="P3432" s="122"/>
      <c r="Q3432" s="74"/>
      <c r="R3432" s="74"/>
      <c r="S3432" s="74"/>
      <c r="T3432" s="74"/>
      <c r="AI3432" s="259"/>
      <c r="AO3432" s="74"/>
    </row>
    <row r="3433" s="72" customFormat="1" customHeight="1" spans="6:41">
      <c r="F3433" s="74"/>
      <c r="G3433" s="267" t="str">
        <f t="shared" si="59"/>
        <v/>
      </c>
      <c r="H3433" s="74"/>
      <c r="I3433" s="74"/>
      <c r="J3433" s="74"/>
      <c r="K3433" s="74"/>
      <c r="L3433" s="74"/>
      <c r="P3433" s="122"/>
      <c r="Q3433" s="74"/>
      <c r="R3433" s="74"/>
      <c r="S3433" s="74"/>
      <c r="T3433" s="74"/>
      <c r="AI3433" s="259"/>
      <c r="AO3433" s="74"/>
    </row>
    <row r="3434" s="72" customFormat="1" customHeight="1" spans="6:41">
      <c r="F3434" s="74"/>
      <c r="G3434" s="267" t="str">
        <f t="shared" si="59"/>
        <v/>
      </c>
      <c r="H3434" s="74"/>
      <c r="I3434" s="74"/>
      <c r="J3434" s="74"/>
      <c r="K3434" s="74"/>
      <c r="L3434" s="74"/>
      <c r="P3434" s="122"/>
      <c r="Q3434" s="74"/>
      <c r="R3434" s="74"/>
      <c r="S3434" s="74"/>
      <c r="T3434" s="74"/>
      <c r="AI3434" s="259"/>
      <c r="AO3434" s="74"/>
    </row>
    <row r="3435" s="72" customFormat="1" customHeight="1" spans="6:41">
      <c r="F3435" s="74"/>
      <c r="G3435" s="267" t="str">
        <f t="shared" si="59"/>
        <v/>
      </c>
      <c r="H3435" s="74"/>
      <c r="I3435" s="74"/>
      <c r="J3435" s="74"/>
      <c r="K3435" s="74"/>
      <c r="L3435" s="74"/>
      <c r="P3435" s="122"/>
      <c r="Q3435" s="74"/>
      <c r="R3435" s="74"/>
      <c r="S3435" s="74"/>
      <c r="T3435" s="74"/>
      <c r="AI3435" s="259"/>
      <c r="AO3435" s="74"/>
    </row>
    <row r="3436" s="72" customFormat="1" customHeight="1" spans="6:41">
      <c r="F3436" s="74"/>
      <c r="G3436" s="267" t="str">
        <f t="shared" si="59"/>
        <v/>
      </c>
      <c r="H3436" s="74"/>
      <c r="I3436" s="74"/>
      <c r="J3436" s="74"/>
      <c r="K3436" s="74"/>
      <c r="L3436" s="74"/>
      <c r="P3436" s="122"/>
      <c r="Q3436" s="74"/>
      <c r="R3436" s="74"/>
      <c r="S3436" s="74"/>
      <c r="T3436" s="74"/>
      <c r="AI3436" s="259"/>
      <c r="AO3436" s="74"/>
    </row>
    <row r="3437" s="72" customFormat="1" customHeight="1" spans="6:41">
      <c r="F3437" s="74"/>
      <c r="G3437" s="267" t="str">
        <f t="shared" si="59"/>
        <v/>
      </c>
      <c r="H3437" s="74"/>
      <c r="I3437" s="74"/>
      <c r="J3437" s="74"/>
      <c r="K3437" s="74"/>
      <c r="L3437" s="74"/>
      <c r="P3437" s="122"/>
      <c r="Q3437" s="74"/>
      <c r="R3437" s="74"/>
      <c r="S3437" s="74"/>
      <c r="T3437" s="74"/>
      <c r="AI3437" s="259"/>
      <c r="AO3437" s="74"/>
    </row>
    <row r="3438" s="72" customFormat="1" customHeight="1" spans="6:41">
      <c r="F3438" s="74"/>
      <c r="G3438" s="267" t="str">
        <f t="shared" si="59"/>
        <v/>
      </c>
      <c r="H3438" s="74"/>
      <c r="I3438" s="74"/>
      <c r="J3438" s="74"/>
      <c r="K3438" s="74"/>
      <c r="L3438" s="74"/>
      <c r="P3438" s="122"/>
      <c r="Q3438" s="74"/>
      <c r="R3438" s="74"/>
      <c r="S3438" s="74"/>
      <c r="T3438" s="74"/>
      <c r="AI3438" s="259"/>
      <c r="AO3438" s="74"/>
    </row>
    <row r="3439" s="72" customFormat="1" customHeight="1" spans="6:41">
      <c r="F3439" s="74"/>
      <c r="G3439" s="267" t="str">
        <f t="shared" si="59"/>
        <v/>
      </c>
      <c r="H3439" s="74"/>
      <c r="I3439" s="74"/>
      <c r="J3439" s="74"/>
      <c r="K3439" s="74"/>
      <c r="L3439" s="74"/>
      <c r="P3439" s="122"/>
      <c r="Q3439" s="74"/>
      <c r="R3439" s="74"/>
      <c r="S3439" s="74"/>
      <c r="T3439" s="74"/>
      <c r="AI3439" s="259"/>
      <c r="AO3439" s="74"/>
    </row>
    <row r="3440" s="72" customFormat="1" customHeight="1" spans="6:41">
      <c r="F3440" s="74"/>
      <c r="G3440" s="267" t="str">
        <f t="shared" si="59"/>
        <v/>
      </c>
      <c r="H3440" s="74"/>
      <c r="I3440" s="74"/>
      <c r="J3440" s="74"/>
      <c r="K3440" s="74"/>
      <c r="L3440" s="74"/>
      <c r="P3440" s="122"/>
      <c r="Q3440" s="74"/>
      <c r="R3440" s="74"/>
      <c r="S3440" s="74"/>
      <c r="T3440" s="74"/>
      <c r="AI3440" s="259"/>
      <c r="AO3440" s="74"/>
    </row>
    <row r="3441" s="72" customFormat="1" customHeight="1" spans="6:41">
      <c r="F3441" s="74"/>
      <c r="G3441" s="267" t="str">
        <f t="shared" si="59"/>
        <v/>
      </c>
      <c r="H3441" s="74"/>
      <c r="I3441" s="74"/>
      <c r="J3441" s="74"/>
      <c r="K3441" s="74"/>
      <c r="L3441" s="74"/>
      <c r="P3441" s="122"/>
      <c r="Q3441" s="74"/>
      <c r="R3441" s="74"/>
      <c r="S3441" s="74"/>
      <c r="T3441" s="74"/>
      <c r="AI3441" s="259"/>
      <c r="AO3441" s="74"/>
    </row>
    <row r="3442" s="72" customFormat="1" customHeight="1" spans="6:41">
      <c r="F3442" s="74"/>
      <c r="G3442" s="267" t="str">
        <f t="shared" si="59"/>
        <v/>
      </c>
      <c r="H3442" s="74"/>
      <c r="I3442" s="74"/>
      <c r="J3442" s="74"/>
      <c r="K3442" s="74"/>
      <c r="L3442" s="74"/>
      <c r="P3442" s="122"/>
      <c r="Q3442" s="74"/>
      <c r="R3442" s="74"/>
      <c r="S3442" s="74"/>
      <c r="T3442" s="74"/>
      <c r="AI3442" s="259"/>
      <c r="AO3442" s="74"/>
    </row>
    <row r="3443" s="72" customFormat="1" customHeight="1" spans="6:41">
      <c r="F3443" s="74"/>
      <c r="G3443" s="267" t="str">
        <f t="shared" si="59"/>
        <v/>
      </c>
      <c r="H3443" s="74"/>
      <c r="I3443" s="74"/>
      <c r="J3443" s="74"/>
      <c r="K3443" s="74"/>
      <c r="L3443" s="74"/>
      <c r="P3443" s="122"/>
      <c r="Q3443" s="74"/>
      <c r="R3443" s="74"/>
      <c r="S3443" s="74"/>
      <c r="T3443" s="74"/>
      <c r="AI3443" s="259"/>
      <c r="AO3443" s="74"/>
    </row>
    <row r="3444" s="72" customFormat="1" customHeight="1" spans="6:41">
      <c r="F3444" s="74"/>
      <c r="G3444" s="267" t="str">
        <f t="shared" si="59"/>
        <v/>
      </c>
      <c r="H3444" s="74"/>
      <c r="I3444" s="74"/>
      <c r="J3444" s="74"/>
      <c r="K3444" s="74"/>
      <c r="L3444" s="74"/>
      <c r="P3444" s="122"/>
      <c r="Q3444" s="74"/>
      <c r="R3444" s="74"/>
      <c r="S3444" s="74"/>
      <c r="T3444" s="74"/>
      <c r="AI3444" s="259"/>
      <c r="AO3444" s="74"/>
    </row>
    <row r="3445" s="72" customFormat="1" customHeight="1" spans="6:41">
      <c r="F3445" s="74"/>
      <c r="G3445" s="267" t="str">
        <f t="shared" si="59"/>
        <v/>
      </c>
      <c r="H3445" s="74"/>
      <c r="I3445" s="74"/>
      <c r="J3445" s="74"/>
      <c r="K3445" s="74"/>
      <c r="L3445" s="74"/>
      <c r="P3445" s="122"/>
      <c r="Q3445" s="74"/>
      <c r="R3445" s="74"/>
      <c r="S3445" s="74"/>
      <c r="T3445" s="74"/>
      <c r="AI3445" s="259"/>
      <c r="AO3445" s="74"/>
    </row>
    <row r="3446" s="72" customFormat="1" customHeight="1" spans="6:41">
      <c r="F3446" s="74"/>
      <c r="G3446" s="267" t="str">
        <f t="shared" si="59"/>
        <v/>
      </c>
      <c r="H3446" s="74"/>
      <c r="I3446" s="74"/>
      <c r="J3446" s="74"/>
      <c r="K3446" s="74"/>
      <c r="L3446" s="74"/>
      <c r="P3446" s="122"/>
      <c r="Q3446" s="74"/>
      <c r="R3446" s="74"/>
      <c r="S3446" s="74"/>
      <c r="T3446" s="74"/>
      <c r="AI3446" s="259"/>
      <c r="AO3446" s="74"/>
    </row>
    <row r="3447" s="72" customFormat="1" customHeight="1" spans="6:41">
      <c r="F3447" s="74"/>
      <c r="G3447" s="267" t="str">
        <f t="shared" si="59"/>
        <v/>
      </c>
      <c r="H3447" s="74"/>
      <c r="I3447" s="74"/>
      <c r="J3447" s="74"/>
      <c r="K3447" s="74"/>
      <c r="L3447" s="74"/>
      <c r="P3447" s="122"/>
      <c r="Q3447" s="74"/>
      <c r="R3447" s="74"/>
      <c r="S3447" s="74"/>
      <c r="T3447" s="74"/>
      <c r="AI3447" s="259"/>
      <c r="AO3447" s="74"/>
    </row>
    <row r="3448" s="72" customFormat="1" customHeight="1" spans="6:41">
      <c r="F3448" s="74"/>
      <c r="G3448" s="267" t="str">
        <f t="shared" si="59"/>
        <v/>
      </c>
      <c r="H3448" s="74"/>
      <c r="I3448" s="74"/>
      <c r="J3448" s="74"/>
      <c r="K3448" s="74"/>
      <c r="L3448" s="74"/>
      <c r="P3448" s="122"/>
      <c r="Q3448" s="74"/>
      <c r="R3448" s="74"/>
      <c r="S3448" s="74"/>
      <c r="T3448" s="74"/>
      <c r="AI3448" s="259"/>
      <c r="AO3448" s="74"/>
    </row>
    <row r="3449" s="72" customFormat="1" customHeight="1" spans="6:41">
      <c r="F3449" s="74"/>
      <c r="G3449" s="267" t="str">
        <f t="shared" si="59"/>
        <v/>
      </c>
      <c r="H3449" s="74"/>
      <c r="I3449" s="74"/>
      <c r="J3449" s="74"/>
      <c r="K3449" s="74"/>
      <c r="L3449" s="74"/>
      <c r="P3449" s="122"/>
      <c r="Q3449" s="74"/>
      <c r="R3449" s="74"/>
      <c r="S3449" s="74"/>
      <c r="T3449" s="74"/>
      <c r="AI3449" s="259"/>
      <c r="AO3449" s="74"/>
    </row>
    <row r="3450" s="72" customFormat="1" customHeight="1" spans="6:41">
      <c r="F3450" s="74"/>
      <c r="G3450" s="267" t="str">
        <f t="shared" si="59"/>
        <v/>
      </c>
      <c r="H3450" s="74"/>
      <c r="I3450" s="74"/>
      <c r="J3450" s="74"/>
      <c r="K3450" s="74"/>
      <c r="L3450" s="74"/>
      <c r="P3450" s="122"/>
      <c r="Q3450" s="74"/>
      <c r="R3450" s="74"/>
      <c r="S3450" s="74"/>
      <c r="T3450" s="74"/>
      <c r="AI3450" s="259"/>
      <c r="AO3450" s="74"/>
    </row>
    <row r="3451" s="72" customFormat="1" customHeight="1" spans="6:41">
      <c r="F3451" s="74"/>
      <c r="G3451" s="267" t="str">
        <f t="shared" si="59"/>
        <v/>
      </c>
      <c r="H3451" s="74"/>
      <c r="I3451" s="74"/>
      <c r="J3451" s="74"/>
      <c r="K3451" s="74"/>
      <c r="L3451" s="74"/>
      <c r="P3451" s="122"/>
      <c r="Q3451" s="74"/>
      <c r="R3451" s="74"/>
      <c r="S3451" s="74"/>
      <c r="T3451" s="74"/>
      <c r="AI3451" s="259"/>
      <c r="AO3451" s="74"/>
    </row>
    <row r="3452" s="72" customFormat="1" customHeight="1" spans="6:41">
      <c r="F3452" s="74"/>
      <c r="G3452" s="267" t="str">
        <f t="shared" si="59"/>
        <v/>
      </c>
      <c r="H3452" s="74"/>
      <c r="I3452" s="74"/>
      <c r="J3452" s="74"/>
      <c r="K3452" s="74"/>
      <c r="L3452" s="74"/>
      <c r="P3452" s="122"/>
      <c r="Q3452" s="74"/>
      <c r="R3452" s="74"/>
      <c r="S3452" s="74"/>
      <c r="T3452" s="74"/>
      <c r="AI3452" s="259"/>
      <c r="AO3452" s="74"/>
    </row>
    <row r="3453" s="72" customFormat="1" customHeight="1" spans="6:41">
      <c r="F3453" s="74"/>
      <c r="G3453" s="267" t="str">
        <f t="shared" si="59"/>
        <v/>
      </c>
      <c r="H3453" s="74"/>
      <c r="I3453" s="74"/>
      <c r="J3453" s="74"/>
      <c r="K3453" s="74"/>
      <c r="L3453" s="74"/>
      <c r="P3453" s="122"/>
      <c r="Q3453" s="74"/>
      <c r="R3453" s="74"/>
      <c r="S3453" s="74"/>
      <c r="T3453" s="74"/>
      <c r="AI3453" s="259"/>
      <c r="AO3453" s="74"/>
    </row>
    <row r="3454" s="72" customFormat="1" customHeight="1" spans="6:41">
      <c r="F3454" s="74"/>
      <c r="G3454" s="267" t="str">
        <f t="shared" si="59"/>
        <v/>
      </c>
      <c r="H3454" s="74"/>
      <c r="I3454" s="74"/>
      <c r="J3454" s="74"/>
      <c r="K3454" s="74"/>
      <c r="L3454" s="74"/>
      <c r="P3454" s="122"/>
      <c r="Q3454" s="74"/>
      <c r="R3454" s="74"/>
      <c r="S3454" s="74"/>
      <c r="T3454" s="74"/>
      <c r="AI3454" s="259"/>
      <c r="AO3454" s="74"/>
    </row>
    <row r="3455" s="72" customFormat="1" customHeight="1" spans="6:41">
      <c r="F3455" s="74"/>
      <c r="G3455" s="267" t="str">
        <f t="shared" si="59"/>
        <v/>
      </c>
      <c r="H3455" s="74"/>
      <c r="I3455" s="74"/>
      <c r="J3455" s="74"/>
      <c r="K3455" s="74"/>
      <c r="L3455" s="74"/>
      <c r="P3455" s="122"/>
      <c r="Q3455" s="74"/>
      <c r="R3455" s="74"/>
      <c r="S3455" s="74"/>
      <c r="T3455" s="74"/>
      <c r="AI3455" s="259"/>
      <c r="AO3455" s="74"/>
    </row>
    <row r="3456" s="72" customFormat="1" customHeight="1" spans="6:41">
      <c r="F3456" s="74"/>
      <c r="G3456" s="267" t="str">
        <f t="shared" si="59"/>
        <v/>
      </c>
      <c r="H3456" s="74"/>
      <c r="I3456" s="74"/>
      <c r="J3456" s="74"/>
      <c r="K3456" s="74"/>
      <c r="L3456" s="74"/>
      <c r="P3456" s="122"/>
      <c r="Q3456" s="74"/>
      <c r="R3456" s="74"/>
      <c r="S3456" s="74"/>
      <c r="T3456" s="74"/>
      <c r="AI3456" s="259"/>
      <c r="AO3456" s="74"/>
    </row>
    <row r="3457" s="72" customFormat="1" customHeight="1" spans="6:41">
      <c r="F3457" s="74"/>
      <c r="G3457" s="267" t="str">
        <f t="shared" si="59"/>
        <v/>
      </c>
      <c r="H3457" s="74"/>
      <c r="I3457" s="74"/>
      <c r="J3457" s="74"/>
      <c r="K3457" s="74"/>
      <c r="L3457" s="74"/>
      <c r="P3457" s="122"/>
      <c r="Q3457" s="74"/>
      <c r="R3457" s="74"/>
      <c r="S3457" s="74"/>
      <c r="T3457" s="74"/>
      <c r="AI3457" s="259"/>
      <c r="AO3457" s="74"/>
    </row>
    <row r="3458" s="72" customFormat="1" customHeight="1" spans="6:41">
      <c r="F3458" s="74"/>
      <c r="G3458" s="267" t="str">
        <f t="shared" ref="G3458:G3521" si="60">IF(H3458="","",IF(H3458=I3458,H3458,_xlfn.CONCAT(H3458,"-",I3458)))</f>
        <v/>
      </c>
      <c r="H3458" s="74"/>
      <c r="I3458" s="74"/>
      <c r="J3458" s="74"/>
      <c r="K3458" s="74"/>
      <c r="L3458" s="74"/>
      <c r="P3458" s="122"/>
      <c r="Q3458" s="74"/>
      <c r="R3458" s="74"/>
      <c r="S3458" s="74"/>
      <c r="T3458" s="74"/>
      <c r="AI3458" s="259"/>
      <c r="AO3458" s="74"/>
    </row>
    <row r="3459" s="72" customFormat="1" customHeight="1" spans="6:41">
      <c r="F3459" s="74"/>
      <c r="G3459" s="267" t="str">
        <f t="shared" si="60"/>
        <v/>
      </c>
      <c r="H3459" s="74"/>
      <c r="I3459" s="74"/>
      <c r="J3459" s="74"/>
      <c r="K3459" s="74"/>
      <c r="L3459" s="74"/>
      <c r="P3459" s="122"/>
      <c r="Q3459" s="74"/>
      <c r="R3459" s="74"/>
      <c r="S3459" s="74"/>
      <c r="T3459" s="74"/>
      <c r="AI3459" s="259"/>
      <c r="AO3459" s="74"/>
    </row>
    <row r="3460" s="72" customFormat="1" customHeight="1" spans="6:41">
      <c r="F3460" s="74"/>
      <c r="G3460" s="267" t="str">
        <f t="shared" si="60"/>
        <v/>
      </c>
      <c r="H3460" s="74"/>
      <c r="I3460" s="74"/>
      <c r="J3460" s="74"/>
      <c r="K3460" s="74"/>
      <c r="L3460" s="74"/>
      <c r="P3460" s="122"/>
      <c r="Q3460" s="74"/>
      <c r="R3460" s="74"/>
      <c r="S3460" s="74"/>
      <c r="T3460" s="74"/>
      <c r="AI3460" s="259"/>
      <c r="AO3460" s="74"/>
    </row>
    <row r="3461" s="72" customFormat="1" customHeight="1" spans="6:41">
      <c r="F3461" s="74"/>
      <c r="G3461" s="267" t="str">
        <f t="shared" si="60"/>
        <v/>
      </c>
      <c r="H3461" s="74"/>
      <c r="I3461" s="74"/>
      <c r="J3461" s="74"/>
      <c r="K3461" s="74"/>
      <c r="L3461" s="74"/>
      <c r="P3461" s="122"/>
      <c r="Q3461" s="74"/>
      <c r="R3461" s="74"/>
      <c r="S3461" s="74"/>
      <c r="T3461" s="74"/>
      <c r="AI3461" s="259"/>
      <c r="AO3461" s="74"/>
    </row>
    <row r="3462" s="72" customFormat="1" customHeight="1" spans="6:41">
      <c r="F3462" s="74"/>
      <c r="G3462" s="267" t="str">
        <f t="shared" si="60"/>
        <v/>
      </c>
      <c r="H3462" s="74"/>
      <c r="I3462" s="74"/>
      <c r="J3462" s="74"/>
      <c r="K3462" s="74"/>
      <c r="L3462" s="74"/>
      <c r="P3462" s="122"/>
      <c r="Q3462" s="74"/>
      <c r="R3462" s="74"/>
      <c r="S3462" s="74"/>
      <c r="T3462" s="74"/>
      <c r="AI3462" s="259"/>
      <c r="AO3462" s="74"/>
    </row>
    <row r="3463" s="72" customFormat="1" customHeight="1" spans="6:41">
      <c r="F3463" s="74"/>
      <c r="G3463" s="267" t="str">
        <f t="shared" si="60"/>
        <v/>
      </c>
      <c r="H3463" s="74"/>
      <c r="I3463" s="74"/>
      <c r="J3463" s="74"/>
      <c r="K3463" s="74"/>
      <c r="L3463" s="74"/>
      <c r="P3463" s="122"/>
      <c r="Q3463" s="74"/>
      <c r="R3463" s="74"/>
      <c r="S3463" s="74"/>
      <c r="T3463" s="74"/>
      <c r="AI3463" s="259"/>
      <c r="AO3463" s="74"/>
    </row>
    <row r="3464" s="72" customFormat="1" customHeight="1" spans="6:41">
      <c r="F3464" s="74"/>
      <c r="G3464" s="267" t="str">
        <f t="shared" si="60"/>
        <v/>
      </c>
      <c r="H3464" s="74"/>
      <c r="I3464" s="74"/>
      <c r="J3464" s="74"/>
      <c r="K3464" s="74"/>
      <c r="L3464" s="74"/>
      <c r="P3464" s="122"/>
      <c r="Q3464" s="74"/>
      <c r="R3464" s="74"/>
      <c r="S3464" s="74"/>
      <c r="T3464" s="74"/>
      <c r="AI3464" s="259"/>
      <c r="AO3464" s="74"/>
    </row>
    <row r="3465" s="72" customFormat="1" customHeight="1" spans="6:41">
      <c r="F3465" s="74"/>
      <c r="G3465" s="267" t="str">
        <f t="shared" si="60"/>
        <v/>
      </c>
      <c r="H3465" s="74"/>
      <c r="I3465" s="74"/>
      <c r="J3465" s="74"/>
      <c r="K3465" s="74"/>
      <c r="L3465" s="74"/>
      <c r="P3465" s="122"/>
      <c r="Q3465" s="74"/>
      <c r="R3465" s="74"/>
      <c r="S3465" s="74"/>
      <c r="T3465" s="74"/>
      <c r="AI3465" s="259"/>
      <c r="AO3465" s="74"/>
    </row>
    <row r="3466" s="72" customFormat="1" customHeight="1" spans="6:41">
      <c r="F3466" s="74"/>
      <c r="G3466" s="267" t="str">
        <f t="shared" si="60"/>
        <v/>
      </c>
      <c r="H3466" s="74"/>
      <c r="I3466" s="74"/>
      <c r="J3466" s="74"/>
      <c r="K3466" s="74"/>
      <c r="L3466" s="74"/>
      <c r="P3466" s="122"/>
      <c r="Q3466" s="74"/>
      <c r="R3466" s="74"/>
      <c r="S3466" s="74"/>
      <c r="T3466" s="74"/>
      <c r="AI3466" s="259"/>
      <c r="AO3466" s="74"/>
    </row>
    <row r="3467" s="72" customFormat="1" customHeight="1" spans="6:41">
      <c r="F3467" s="74"/>
      <c r="G3467" s="267" t="str">
        <f t="shared" si="60"/>
        <v/>
      </c>
      <c r="H3467" s="74"/>
      <c r="I3467" s="74"/>
      <c r="J3467" s="74"/>
      <c r="K3467" s="74"/>
      <c r="L3467" s="74"/>
      <c r="P3467" s="122"/>
      <c r="Q3467" s="74"/>
      <c r="R3467" s="74"/>
      <c r="S3467" s="74"/>
      <c r="T3467" s="74"/>
      <c r="AI3467" s="259"/>
      <c r="AO3467" s="74"/>
    </row>
    <row r="3468" s="72" customFormat="1" customHeight="1" spans="6:41">
      <c r="F3468" s="74"/>
      <c r="G3468" s="267" t="str">
        <f t="shared" si="60"/>
        <v/>
      </c>
      <c r="H3468" s="74"/>
      <c r="I3468" s="74"/>
      <c r="J3468" s="74"/>
      <c r="K3468" s="74"/>
      <c r="L3468" s="74"/>
      <c r="P3468" s="122"/>
      <c r="Q3468" s="74"/>
      <c r="R3468" s="74"/>
      <c r="S3468" s="74"/>
      <c r="T3468" s="74"/>
      <c r="AI3468" s="259"/>
      <c r="AO3468" s="74"/>
    </row>
    <row r="3469" s="72" customFormat="1" customHeight="1" spans="6:41">
      <c r="F3469" s="74"/>
      <c r="G3469" s="267" t="str">
        <f t="shared" si="60"/>
        <v/>
      </c>
      <c r="H3469" s="74"/>
      <c r="I3469" s="74"/>
      <c r="J3469" s="74"/>
      <c r="K3469" s="74"/>
      <c r="L3469" s="74"/>
      <c r="P3469" s="122"/>
      <c r="Q3469" s="74"/>
      <c r="R3469" s="74"/>
      <c r="S3469" s="74"/>
      <c r="T3469" s="74"/>
      <c r="AI3469" s="259"/>
      <c r="AO3469" s="74"/>
    </row>
    <row r="3470" s="72" customFormat="1" customHeight="1" spans="6:41">
      <c r="F3470" s="74"/>
      <c r="G3470" s="267" t="str">
        <f t="shared" si="60"/>
        <v/>
      </c>
      <c r="H3470" s="74"/>
      <c r="I3470" s="74"/>
      <c r="J3470" s="74"/>
      <c r="K3470" s="74"/>
      <c r="L3470" s="74"/>
      <c r="P3470" s="122"/>
      <c r="Q3470" s="74"/>
      <c r="R3470" s="74"/>
      <c r="S3470" s="74"/>
      <c r="T3470" s="74"/>
      <c r="AI3470" s="259"/>
      <c r="AO3470" s="74"/>
    </row>
    <row r="3471" s="72" customFormat="1" customHeight="1" spans="6:41">
      <c r="F3471" s="74"/>
      <c r="G3471" s="267" t="str">
        <f t="shared" si="60"/>
        <v/>
      </c>
      <c r="H3471" s="74"/>
      <c r="I3471" s="74"/>
      <c r="J3471" s="74"/>
      <c r="K3471" s="74"/>
      <c r="L3471" s="74"/>
      <c r="P3471" s="122"/>
      <c r="Q3471" s="74"/>
      <c r="R3471" s="74"/>
      <c r="S3471" s="74"/>
      <c r="T3471" s="74"/>
      <c r="AI3471" s="259"/>
      <c r="AO3471" s="74"/>
    </row>
    <row r="3472" s="72" customFormat="1" customHeight="1" spans="6:41">
      <c r="F3472" s="74"/>
      <c r="G3472" s="267" t="str">
        <f t="shared" si="60"/>
        <v/>
      </c>
      <c r="H3472" s="74"/>
      <c r="I3472" s="74"/>
      <c r="J3472" s="74"/>
      <c r="K3472" s="74"/>
      <c r="L3472" s="74"/>
      <c r="P3472" s="122"/>
      <c r="Q3472" s="74"/>
      <c r="R3472" s="74"/>
      <c r="S3472" s="74"/>
      <c r="T3472" s="74"/>
      <c r="AI3472" s="259"/>
      <c r="AO3472" s="74"/>
    </row>
    <row r="3473" s="72" customFormat="1" customHeight="1" spans="6:41">
      <c r="F3473" s="74"/>
      <c r="G3473" s="267" t="str">
        <f t="shared" si="60"/>
        <v/>
      </c>
      <c r="H3473" s="74"/>
      <c r="I3473" s="74"/>
      <c r="J3473" s="74"/>
      <c r="K3473" s="74"/>
      <c r="L3473" s="74"/>
      <c r="P3473" s="122"/>
      <c r="Q3473" s="74"/>
      <c r="R3473" s="74"/>
      <c r="S3473" s="74"/>
      <c r="T3473" s="74"/>
      <c r="AI3473" s="259"/>
      <c r="AO3473" s="74"/>
    </row>
    <row r="3474" s="72" customFormat="1" customHeight="1" spans="6:41">
      <c r="F3474" s="74"/>
      <c r="G3474" s="267" t="str">
        <f t="shared" si="60"/>
        <v/>
      </c>
      <c r="H3474" s="74"/>
      <c r="I3474" s="74"/>
      <c r="J3474" s="74"/>
      <c r="K3474" s="74"/>
      <c r="L3474" s="74"/>
      <c r="P3474" s="122"/>
      <c r="Q3474" s="74"/>
      <c r="R3474" s="74"/>
      <c r="S3474" s="74"/>
      <c r="T3474" s="74"/>
      <c r="AI3474" s="259"/>
      <c r="AO3474" s="74"/>
    </row>
    <row r="3475" s="72" customFormat="1" customHeight="1" spans="6:41">
      <c r="F3475" s="74"/>
      <c r="G3475" s="267" t="str">
        <f t="shared" si="60"/>
        <v/>
      </c>
      <c r="H3475" s="74"/>
      <c r="I3475" s="74"/>
      <c r="J3475" s="74"/>
      <c r="K3475" s="74"/>
      <c r="L3475" s="74"/>
      <c r="P3475" s="122"/>
      <c r="Q3475" s="74"/>
      <c r="R3475" s="74"/>
      <c r="S3475" s="74"/>
      <c r="T3475" s="74"/>
      <c r="AI3475" s="259"/>
      <c r="AO3475" s="74"/>
    </row>
    <row r="3476" s="72" customFormat="1" customHeight="1" spans="6:41">
      <c r="F3476" s="74"/>
      <c r="G3476" s="267" t="str">
        <f t="shared" si="60"/>
        <v/>
      </c>
      <c r="H3476" s="74"/>
      <c r="I3476" s="74"/>
      <c r="J3476" s="74"/>
      <c r="K3476" s="74"/>
      <c r="L3476" s="74"/>
      <c r="P3476" s="122"/>
      <c r="Q3476" s="74"/>
      <c r="R3476" s="74"/>
      <c r="S3476" s="74"/>
      <c r="T3476" s="74"/>
      <c r="AI3476" s="259"/>
      <c r="AO3476" s="74"/>
    </row>
    <row r="3477" s="72" customFormat="1" customHeight="1" spans="6:41">
      <c r="F3477" s="74"/>
      <c r="G3477" s="267" t="str">
        <f t="shared" si="60"/>
        <v/>
      </c>
      <c r="H3477" s="74"/>
      <c r="I3477" s="74"/>
      <c r="J3477" s="74"/>
      <c r="K3477" s="74"/>
      <c r="L3477" s="74"/>
      <c r="P3477" s="122"/>
      <c r="Q3477" s="74"/>
      <c r="R3477" s="74"/>
      <c r="S3477" s="74"/>
      <c r="T3477" s="74"/>
      <c r="AI3477" s="259"/>
      <c r="AO3477" s="74"/>
    </row>
    <row r="3478" s="72" customFormat="1" customHeight="1" spans="6:41">
      <c r="F3478" s="74"/>
      <c r="G3478" s="267" t="str">
        <f t="shared" si="60"/>
        <v/>
      </c>
      <c r="H3478" s="74"/>
      <c r="I3478" s="74"/>
      <c r="J3478" s="74"/>
      <c r="K3478" s="74"/>
      <c r="L3478" s="74"/>
      <c r="P3478" s="122"/>
      <c r="Q3478" s="74"/>
      <c r="R3478" s="74"/>
      <c r="S3478" s="74"/>
      <c r="T3478" s="74"/>
      <c r="AI3478" s="259"/>
      <c r="AO3478" s="74"/>
    </row>
    <row r="3479" s="72" customFormat="1" customHeight="1" spans="6:41">
      <c r="F3479" s="74"/>
      <c r="G3479" s="267" t="str">
        <f t="shared" si="60"/>
        <v/>
      </c>
      <c r="H3479" s="74"/>
      <c r="I3479" s="74"/>
      <c r="J3479" s="74"/>
      <c r="K3479" s="74"/>
      <c r="L3479" s="74"/>
      <c r="P3479" s="122"/>
      <c r="Q3479" s="74"/>
      <c r="R3479" s="74"/>
      <c r="S3479" s="74"/>
      <c r="T3479" s="74"/>
      <c r="AI3479" s="259"/>
      <c r="AO3479" s="74"/>
    </row>
    <row r="3480" s="72" customFormat="1" customHeight="1" spans="6:41">
      <c r="F3480" s="74"/>
      <c r="G3480" s="267" t="str">
        <f t="shared" si="60"/>
        <v/>
      </c>
      <c r="H3480" s="74"/>
      <c r="I3480" s="74"/>
      <c r="J3480" s="74"/>
      <c r="K3480" s="74"/>
      <c r="L3480" s="74"/>
      <c r="P3480" s="122"/>
      <c r="Q3480" s="74"/>
      <c r="R3480" s="74"/>
      <c r="S3480" s="74"/>
      <c r="T3480" s="74"/>
      <c r="AI3480" s="259"/>
      <c r="AO3480" s="74"/>
    </row>
    <row r="3481" s="72" customFormat="1" customHeight="1" spans="6:41">
      <c r="F3481" s="74"/>
      <c r="G3481" s="267" t="str">
        <f t="shared" si="60"/>
        <v/>
      </c>
      <c r="H3481" s="74"/>
      <c r="I3481" s="74"/>
      <c r="J3481" s="74"/>
      <c r="K3481" s="74"/>
      <c r="L3481" s="74"/>
      <c r="P3481" s="122"/>
      <c r="Q3481" s="74"/>
      <c r="R3481" s="74"/>
      <c r="S3481" s="74"/>
      <c r="T3481" s="74"/>
      <c r="AI3481" s="259"/>
      <c r="AO3481" s="74"/>
    </row>
    <row r="3482" s="72" customFormat="1" customHeight="1" spans="6:41">
      <c r="F3482" s="74"/>
      <c r="G3482" s="267" t="str">
        <f t="shared" si="60"/>
        <v/>
      </c>
      <c r="H3482" s="74"/>
      <c r="I3482" s="74"/>
      <c r="J3482" s="74"/>
      <c r="K3482" s="74"/>
      <c r="L3482" s="74"/>
      <c r="P3482" s="122"/>
      <c r="Q3482" s="74"/>
      <c r="R3482" s="74"/>
      <c r="S3482" s="74"/>
      <c r="T3482" s="74"/>
      <c r="AI3482" s="259"/>
      <c r="AO3482" s="74"/>
    </row>
    <row r="3483" s="72" customFormat="1" customHeight="1" spans="6:41">
      <c r="F3483" s="74"/>
      <c r="G3483" s="267" t="str">
        <f t="shared" si="60"/>
        <v/>
      </c>
      <c r="H3483" s="74"/>
      <c r="I3483" s="74"/>
      <c r="J3483" s="74"/>
      <c r="K3483" s="74"/>
      <c r="L3483" s="74"/>
      <c r="P3483" s="122"/>
      <c r="Q3483" s="74"/>
      <c r="R3483" s="74"/>
      <c r="S3483" s="74"/>
      <c r="T3483" s="74"/>
      <c r="AI3483" s="259"/>
      <c r="AO3483" s="74"/>
    </row>
    <row r="3484" s="72" customFormat="1" customHeight="1" spans="6:41">
      <c r="F3484" s="74"/>
      <c r="G3484" s="267" t="str">
        <f t="shared" si="60"/>
        <v/>
      </c>
      <c r="H3484" s="74"/>
      <c r="I3484" s="74"/>
      <c r="J3484" s="74"/>
      <c r="K3484" s="74"/>
      <c r="L3484" s="74"/>
      <c r="P3484" s="122"/>
      <c r="Q3484" s="74"/>
      <c r="R3484" s="74"/>
      <c r="S3484" s="74"/>
      <c r="T3484" s="74"/>
      <c r="AI3484" s="259"/>
      <c r="AO3484" s="74"/>
    </row>
    <row r="3485" s="72" customFormat="1" customHeight="1" spans="6:41">
      <c r="F3485" s="74"/>
      <c r="G3485" s="267" t="str">
        <f t="shared" si="60"/>
        <v/>
      </c>
      <c r="H3485" s="74"/>
      <c r="I3485" s="74"/>
      <c r="J3485" s="74"/>
      <c r="K3485" s="74"/>
      <c r="L3485" s="74"/>
      <c r="P3485" s="122"/>
      <c r="Q3485" s="74"/>
      <c r="R3485" s="74"/>
      <c r="S3485" s="74"/>
      <c r="T3485" s="74"/>
      <c r="AI3485" s="259"/>
      <c r="AO3485" s="74"/>
    </row>
    <row r="3486" s="72" customFormat="1" customHeight="1" spans="6:41">
      <c r="F3486" s="74"/>
      <c r="G3486" s="267" t="str">
        <f t="shared" si="60"/>
        <v/>
      </c>
      <c r="H3486" s="74"/>
      <c r="I3486" s="74"/>
      <c r="J3486" s="74"/>
      <c r="K3486" s="74"/>
      <c r="L3486" s="74"/>
      <c r="P3486" s="122"/>
      <c r="Q3486" s="74"/>
      <c r="R3486" s="74"/>
      <c r="S3486" s="74"/>
      <c r="T3486" s="74"/>
      <c r="AI3486" s="259"/>
      <c r="AO3486" s="74"/>
    </row>
    <row r="3487" s="72" customFormat="1" customHeight="1" spans="6:41">
      <c r="F3487" s="74"/>
      <c r="G3487" s="267" t="str">
        <f t="shared" si="60"/>
        <v/>
      </c>
      <c r="H3487" s="74"/>
      <c r="I3487" s="74"/>
      <c r="J3487" s="74"/>
      <c r="K3487" s="74"/>
      <c r="L3487" s="74"/>
      <c r="P3487" s="122"/>
      <c r="Q3487" s="74"/>
      <c r="R3487" s="74"/>
      <c r="S3487" s="74"/>
      <c r="T3487" s="74"/>
      <c r="AI3487" s="259"/>
      <c r="AO3487" s="74"/>
    </row>
    <row r="3488" s="72" customFormat="1" customHeight="1" spans="6:41">
      <c r="F3488" s="74"/>
      <c r="G3488" s="267" t="str">
        <f t="shared" si="60"/>
        <v/>
      </c>
      <c r="H3488" s="74"/>
      <c r="I3488" s="74"/>
      <c r="J3488" s="74"/>
      <c r="K3488" s="74"/>
      <c r="L3488" s="74"/>
      <c r="P3488" s="122"/>
      <c r="Q3488" s="74"/>
      <c r="R3488" s="74"/>
      <c r="S3488" s="74"/>
      <c r="T3488" s="74"/>
      <c r="AI3488" s="259"/>
      <c r="AO3488" s="74"/>
    </row>
    <row r="3489" s="72" customFormat="1" customHeight="1" spans="6:41">
      <c r="F3489" s="74"/>
      <c r="G3489" s="267" t="str">
        <f t="shared" si="60"/>
        <v/>
      </c>
      <c r="H3489" s="74"/>
      <c r="I3489" s="74"/>
      <c r="J3489" s="74"/>
      <c r="K3489" s="74"/>
      <c r="L3489" s="74"/>
      <c r="P3489" s="122"/>
      <c r="Q3489" s="74"/>
      <c r="R3489" s="74"/>
      <c r="S3489" s="74"/>
      <c r="T3489" s="74"/>
      <c r="AI3489" s="259"/>
      <c r="AO3489" s="74"/>
    </row>
    <row r="3490" s="72" customFormat="1" customHeight="1" spans="6:41">
      <c r="F3490" s="74"/>
      <c r="G3490" s="267" t="str">
        <f t="shared" si="60"/>
        <v/>
      </c>
      <c r="H3490" s="74"/>
      <c r="I3490" s="74"/>
      <c r="J3490" s="74"/>
      <c r="K3490" s="74"/>
      <c r="L3490" s="74"/>
      <c r="P3490" s="122"/>
      <c r="Q3490" s="74"/>
      <c r="R3490" s="74"/>
      <c r="S3490" s="74"/>
      <c r="T3490" s="74"/>
      <c r="AI3490" s="259"/>
      <c r="AO3490" s="74"/>
    </row>
    <row r="3491" s="72" customFormat="1" customHeight="1" spans="6:41">
      <c r="F3491" s="74"/>
      <c r="G3491" s="267" t="str">
        <f t="shared" si="60"/>
        <v/>
      </c>
      <c r="H3491" s="74"/>
      <c r="I3491" s="74"/>
      <c r="J3491" s="74"/>
      <c r="K3491" s="74"/>
      <c r="L3491" s="74"/>
      <c r="P3491" s="122"/>
      <c r="Q3491" s="74"/>
      <c r="R3491" s="74"/>
      <c r="S3491" s="74"/>
      <c r="T3491" s="74"/>
      <c r="AI3491" s="259"/>
      <c r="AO3491" s="74"/>
    </row>
    <row r="3492" s="72" customFormat="1" customHeight="1" spans="6:41">
      <c r="F3492" s="74"/>
      <c r="G3492" s="267" t="str">
        <f t="shared" si="60"/>
        <v/>
      </c>
      <c r="H3492" s="74"/>
      <c r="I3492" s="74"/>
      <c r="J3492" s="74"/>
      <c r="K3492" s="74"/>
      <c r="L3492" s="74"/>
      <c r="P3492" s="122"/>
      <c r="Q3492" s="74"/>
      <c r="R3492" s="74"/>
      <c r="S3492" s="74"/>
      <c r="T3492" s="74"/>
      <c r="AI3492" s="259"/>
      <c r="AO3492" s="74"/>
    </row>
    <row r="3493" s="72" customFormat="1" customHeight="1" spans="6:41">
      <c r="F3493" s="74"/>
      <c r="G3493" s="267" t="str">
        <f t="shared" si="60"/>
        <v/>
      </c>
      <c r="H3493" s="74"/>
      <c r="I3493" s="74"/>
      <c r="J3493" s="74"/>
      <c r="K3493" s="74"/>
      <c r="L3493" s="74"/>
      <c r="P3493" s="122"/>
      <c r="Q3493" s="74"/>
      <c r="R3493" s="74"/>
      <c r="S3493" s="74"/>
      <c r="T3493" s="74"/>
      <c r="AI3493" s="259"/>
      <c r="AO3493" s="74"/>
    </row>
    <row r="3494" s="72" customFormat="1" customHeight="1" spans="6:41">
      <c r="F3494" s="74"/>
      <c r="G3494" s="267" t="str">
        <f t="shared" si="60"/>
        <v/>
      </c>
      <c r="H3494" s="74"/>
      <c r="I3494" s="74"/>
      <c r="J3494" s="74"/>
      <c r="K3494" s="74"/>
      <c r="L3494" s="74"/>
      <c r="P3494" s="122"/>
      <c r="Q3494" s="74"/>
      <c r="R3494" s="74"/>
      <c r="S3494" s="74"/>
      <c r="T3494" s="74"/>
      <c r="AI3494" s="259"/>
      <c r="AO3494" s="74"/>
    </row>
    <row r="3495" s="72" customFormat="1" customHeight="1" spans="6:41">
      <c r="F3495" s="74"/>
      <c r="G3495" s="267" t="str">
        <f t="shared" si="60"/>
        <v/>
      </c>
      <c r="H3495" s="74"/>
      <c r="I3495" s="74"/>
      <c r="J3495" s="74"/>
      <c r="K3495" s="74"/>
      <c r="L3495" s="74"/>
      <c r="P3495" s="122"/>
      <c r="Q3495" s="74"/>
      <c r="R3495" s="74"/>
      <c r="S3495" s="74"/>
      <c r="T3495" s="74"/>
      <c r="AI3495" s="259"/>
      <c r="AO3495" s="74"/>
    </row>
    <row r="3496" s="72" customFormat="1" customHeight="1" spans="6:41">
      <c r="F3496" s="74"/>
      <c r="G3496" s="267" t="str">
        <f t="shared" si="60"/>
        <v/>
      </c>
      <c r="H3496" s="74"/>
      <c r="I3496" s="74"/>
      <c r="J3496" s="74"/>
      <c r="K3496" s="74"/>
      <c r="L3496" s="74"/>
      <c r="P3496" s="122"/>
      <c r="Q3496" s="74"/>
      <c r="R3496" s="74"/>
      <c r="S3496" s="74"/>
      <c r="T3496" s="74"/>
      <c r="AI3496" s="259"/>
      <c r="AO3496" s="74"/>
    </row>
    <row r="3497" s="72" customFormat="1" customHeight="1" spans="6:41">
      <c r="F3497" s="74"/>
      <c r="G3497" s="267" t="str">
        <f t="shared" si="60"/>
        <v/>
      </c>
      <c r="H3497" s="74"/>
      <c r="I3497" s="74"/>
      <c r="J3497" s="74"/>
      <c r="K3497" s="74"/>
      <c r="L3497" s="74"/>
      <c r="P3497" s="122"/>
      <c r="Q3497" s="74"/>
      <c r="R3497" s="74"/>
      <c r="S3497" s="74"/>
      <c r="T3497" s="74"/>
      <c r="AI3497" s="259"/>
      <c r="AO3497" s="74"/>
    </row>
    <row r="3498" s="72" customFormat="1" customHeight="1" spans="6:41">
      <c r="F3498" s="74"/>
      <c r="G3498" s="267" t="str">
        <f t="shared" si="60"/>
        <v/>
      </c>
      <c r="H3498" s="74"/>
      <c r="I3498" s="74"/>
      <c r="J3498" s="74"/>
      <c r="K3498" s="74"/>
      <c r="L3498" s="74"/>
      <c r="P3498" s="122"/>
      <c r="Q3498" s="74"/>
      <c r="R3498" s="74"/>
      <c r="S3498" s="74"/>
      <c r="T3498" s="74"/>
      <c r="AI3498" s="259"/>
      <c r="AO3498" s="74"/>
    </row>
    <row r="3499" s="72" customFormat="1" customHeight="1" spans="6:41">
      <c r="F3499" s="74"/>
      <c r="G3499" s="267" t="str">
        <f t="shared" si="60"/>
        <v/>
      </c>
      <c r="H3499" s="74"/>
      <c r="I3499" s="74"/>
      <c r="J3499" s="74"/>
      <c r="K3499" s="74"/>
      <c r="L3499" s="74"/>
      <c r="P3499" s="122"/>
      <c r="Q3499" s="74"/>
      <c r="R3499" s="74"/>
      <c r="S3499" s="74"/>
      <c r="T3499" s="74"/>
      <c r="AI3499" s="259"/>
      <c r="AO3499" s="74"/>
    </row>
    <row r="3500" s="72" customFormat="1" customHeight="1" spans="6:41">
      <c r="F3500" s="74"/>
      <c r="G3500" s="267" t="str">
        <f t="shared" si="60"/>
        <v/>
      </c>
      <c r="H3500" s="74"/>
      <c r="I3500" s="74"/>
      <c r="J3500" s="74"/>
      <c r="K3500" s="74"/>
      <c r="L3500" s="74"/>
      <c r="P3500" s="122"/>
      <c r="Q3500" s="74"/>
      <c r="R3500" s="74"/>
      <c r="S3500" s="74"/>
      <c r="T3500" s="74"/>
      <c r="AI3500" s="259"/>
      <c r="AO3500" s="74"/>
    </row>
    <row r="3501" s="72" customFormat="1" customHeight="1" spans="6:41">
      <c r="F3501" s="74"/>
      <c r="G3501" s="267" t="str">
        <f t="shared" si="60"/>
        <v/>
      </c>
      <c r="H3501" s="74"/>
      <c r="I3501" s="74"/>
      <c r="J3501" s="74"/>
      <c r="K3501" s="74"/>
      <c r="L3501" s="74"/>
      <c r="P3501" s="122"/>
      <c r="Q3501" s="74"/>
      <c r="R3501" s="74"/>
      <c r="S3501" s="74"/>
      <c r="T3501" s="74"/>
      <c r="AI3501" s="259"/>
      <c r="AO3501" s="74"/>
    </row>
    <row r="3502" s="72" customFormat="1" customHeight="1" spans="6:41">
      <c r="F3502" s="74"/>
      <c r="G3502" s="267" t="str">
        <f t="shared" si="60"/>
        <v/>
      </c>
      <c r="H3502" s="74"/>
      <c r="I3502" s="74"/>
      <c r="J3502" s="74"/>
      <c r="K3502" s="74"/>
      <c r="L3502" s="74"/>
      <c r="P3502" s="122"/>
      <c r="Q3502" s="74"/>
      <c r="R3502" s="74"/>
      <c r="S3502" s="74"/>
      <c r="T3502" s="74"/>
      <c r="AI3502" s="259"/>
      <c r="AO3502" s="74"/>
    </row>
    <row r="3503" s="72" customFormat="1" customHeight="1" spans="6:41">
      <c r="F3503" s="74"/>
      <c r="G3503" s="267" t="str">
        <f t="shared" si="60"/>
        <v/>
      </c>
      <c r="H3503" s="74"/>
      <c r="I3503" s="74"/>
      <c r="J3503" s="74"/>
      <c r="K3503" s="74"/>
      <c r="L3503" s="74"/>
      <c r="P3503" s="122"/>
      <c r="Q3503" s="74"/>
      <c r="R3503" s="74"/>
      <c r="S3503" s="74"/>
      <c r="T3503" s="74"/>
      <c r="AI3503" s="259"/>
      <c r="AO3503" s="74"/>
    </row>
    <row r="3504" s="72" customFormat="1" customHeight="1" spans="6:41">
      <c r="F3504" s="74"/>
      <c r="G3504" s="267" t="str">
        <f t="shared" si="60"/>
        <v/>
      </c>
      <c r="H3504" s="74"/>
      <c r="I3504" s="74"/>
      <c r="J3504" s="74"/>
      <c r="K3504" s="74"/>
      <c r="L3504" s="74"/>
      <c r="P3504" s="122"/>
      <c r="Q3504" s="74"/>
      <c r="R3504" s="74"/>
      <c r="S3504" s="74"/>
      <c r="T3504" s="74"/>
      <c r="AI3504" s="259"/>
      <c r="AO3504" s="74"/>
    </row>
    <row r="3505" s="72" customFormat="1" customHeight="1" spans="6:41">
      <c r="F3505" s="74"/>
      <c r="G3505" s="267" t="str">
        <f t="shared" si="60"/>
        <v/>
      </c>
      <c r="H3505" s="74"/>
      <c r="I3505" s="74"/>
      <c r="J3505" s="74"/>
      <c r="K3505" s="74"/>
      <c r="L3505" s="74"/>
      <c r="P3505" s="122"/>
      <c r="Q3505" s="74"/>
      <c r="R3505" s="74"/>
      <c r="S3505" s="74"/>
      <c r="T3505" s="74"/>
      <c r="AI3505" s="259"/>
      <c r="AO3505" s="74"/>
    </row>
    <row r="3506" s="72" customFormat="1" customHeight="1" spans="6:41">
      <c r="F3506" s="74"/>
      <c r="G3506" s="267" t="str">
        <f t="shared" si="60"/>
        <v/>
      </c>
      <c r="H3506" s="74"/>
      <c r="I3506" s="74"/>
      <c r="J3506" s="74"/>
      <c r="K3506" s="74"/>
      <c r="L3506" s="74"/>
      <c r="P3506" s="122"/>
      <c r="Q3506" s="74"/>
      <c r="R3506" s="74"/>
      <c r="S3506" s="74"/>
      <c r="T3506" s="74"/>
      <c r="AI3506" s="259"/>
      <c r="AO3506" s="74"/>
    </row>
    <row r="3507" s="72" customFormat="1" customHeight="1" spans="6:41">
      <c r="F3507" s="74"/>
      <c r="G3507" s="267" t="str">
        <f t="shared" si="60"/>
        <v/>
      </c>
      <c r="H3507" s="74"/>
      <c r="I3507" s="74"/>
      <c r="J3507" s="74"/>
      <c r="K3507" s="74"/>
      <c r="L3507" s="74"/>
      <c r="P3507" s="122"/>
      <c r="Q3507" s="74"/>
      <c r="R3507" s="74"/>
      <c r="S3507" s="74"/>
      <c r="T3507" s="74"/>
      <c r="AI3507" s="259"/>
      <c r="AO3507" s="74"/>
    </row>
    <row r="3508" s="72" customFormat="1" customHeight="1" spans="6:41">
      <c r="F3508" s="74"/>
      <c r="G3508" s="267" t="str">
        <f t="shared" si="60"/>
        <v/>
      </c>
      <c r="H3508" s="74"/>
      <c r="I3508" s="74"/>
      <c r="J3508" s="74"/>
      <c r="K3508" s="74"/>
      <c r="L3508" s="74"/>
      <c r="P3508" s="122"/>
      <c r="Q3508" s="74"/>
      <c r="R3508" s="74"/>
      <c r="S3508" s="74"/>
      <c r="T3508" s="74"/>
      <c r="AI3508" s="259"/>
      <c r="AO3508" s="74"/>
    </row>
    <row r="3509" s="72" customFormat="1" customHeight="1" spans="6:41">
      <c r="F3509" s="74"/>
      <c r="G3509" s="267" t="str">
        <f t="shared" si="60"/>
        <v/>
      </c>
      <c r="H3509" s="74"/>
      <c r="I3509" s="74"/>
      <c r="J3509" s="74"/>
      <c r="K3509" s="74"/>
      <c r="L3509" s="74"/>
      <c r="P3509" s="122"/>
      <c r="Q3509" s="74"/>
      <c r="R3509" s="74"/>
      <c r="S3509" s="74"/>
      <c r="T3509" s="74"/>
      <c r="AI3509" s="259"/>
      <c r="AO3509" s="74"/>
    </row>
    <row r="3510" s="72" customFormat="1" customHeight="1" spans="6:41">
      <c r="F3510" s="74"/>
      <c r="G3510" s="267" t="str">
        <f t="shared" si="60"/>
        <v/>
      </c>
      <c r="H3510" s="74"/>
      <c r="I3510" s="74"/>
      <c r="J3510" s="74"/>
      <c r="K3510" s="74"/>
      <c r="L3510" s="74"/>
      <c r="P3510" s="122"/>
      <c r="Q3510" s="74"/>
      <c r="R3510" s="74"/>
      <c r="S3510" s="74"/>
      <c r="T3510" s="74"/>
      <c r="AI3510" s="259"/>
      <c r="AO3510" s="74"/>
    </row>
    <row r="3511" s="72" customFormat="1" customHeight="1" spans="6:41">
      <c r="F3511" s="74"/>
      <c r="G3511" s="267" t="str">
        <f t="shared" si="60"/>
        <v/>
      </c>
      <c r="H3511" s="74"/>
      <c r="I3511" s="74"/>
      <c r="J3511" s="74"/>
      <c r="K3511" s="74"/>
      <c r="L3511" s="74"/>
      <c r="P3511" s="122"/>
      <c r="Q3511" s="74"/>
      <c r="R3511" s="74"/>
      <c r="S3511" s="74"/>
      <c r="T3511" s="74"/>
      <c r="AI3511" s="259"/>
      <c r="AO3511" s="74"/>
    </row>
    <row r="3512" s="72" customFormat="1" customHeight="1" spans="6:41">
      <c r="F3512" s="74"/>
      <c r="G3512" s="267" t="str">
        <f t="shared" si="60"/>
        <v/>
      </c>
      <c r="H3512" s="74"/>
      <c r="I3512" s="74"/>
      <c r="J3512" s="74"/>
      <c r="K3512" s="74"/>
      <c r="L3512" s="74"/>
      <c r="P3512" s="122"/>
      <c r="Q3512" s="74"/>
      <c r="R3512" s="74"/>
      <c r="S3512" s="74"/>
      <c r="T3512" s="74"/>
      <c r="AI3512" s="259"/>
      <c r="AO3512" s="74"/>
    </row>
    <row r="3513" s="72" customFormat="1" customHeight="1" spans="6:41">
      <c r="F3513" s="74"/>
      <c r="G3513" s="267" t="str">
        <f t="shared" si="60"/>
        <v/>
      </c>
      <c r="H3513" s="74"/>
      <c r="I3513" s="74"/>
      <c r="J3513" s="74"/>
      <c r="K3513" s="74"/>
      <c r="L3513" s="74"/>
      <c r="P3513" s="122"/>
      <c r="Q3513" s="74"/>
      <c r="R3513" s="74"/>
      <c r="S3513" s="74"/>
      <c r="T3513" s="74"/>
      <c r="AI3513" s="259"/>
      <c r="AO3513" s="74"/>
    </row>
    <row r="3514" s="72" customFormat="1" customHeight="1" spans="6:41">
      <c r="F3514" s="74"/>
      <c r="G3514" s="267" t="str">
        <f t="shared" si="60"/>
        <v/>
      </c>
      <c r="H3514" s="74"/>
      <c r="I3514" s="74"/>
      <c r="J3514" s="74"/>
      <c r="K3514" s="74"/>
      <c r="L3514" s="74"/>
      <c r="P3514" s="122"/>
      <c r="Q3514" s="74"/>
      <c r="R3514" s="74"/>
      <c r="S3514" s="74"/>
      <c r="T3514" s="74"/>
      <c r="AI3514" s="259"/>
      <c r="AO3514" s="74"/>
    </row>
    <row r="3515" s="72" customFormat="1" customHeight="1" spans="6:41">
      <c r="F3515" s="74"/>
      <c r="G3515" s="267" t="str">
        <f t="shared" si="60"/>
        <v/>
      </c>
      <c r="H3515" s="74"/>
      <c r="I3515" s="74"/>
      <c r="J3515" s="74"/>
      <c r="K3515" s="74"/>
      <c r="L3515" s="74"/>
      <c r="P3515" s="122"/>
      <c r="Q3515" s="74"/>
      <c r="R3515" s="74"/>
      <c r="S3515" s="74"/>
      <c r="T3515" s="74"/>
      <c r="AI3515" s="259"/>
      <c r="AO3515" s="74"/>
    </row>
    <row r="3516" s="72" customFormat="1" customHeight="1" spans="6:41">
      <c r="F3516" s="74"/>
      <c r="G3516" s="267" t="str">
        <f t="shared" si="60"/>
        <v/>
      </c>
      <c r="H3516" s="74"/>
      <c r="I3516" s="74"/>
      <c r="J3516" s="74"/>
      <c r="K3516" s="74"/>
      <c r="L3516" s="74"/>
      <c r="P3516" s="122"/>
      <c r="Q3516" s="74"/>
      <c r="R3516" s="74"/>
      <c r="S3516" s="74"/>
      <c r="T3516" s="74"/>
      <c r="AI3516" s="259"/>
      <c r="AO3516" s="74"/>
    </row>
    <row r="3517" s="72" customFormat="1" customHeight="1" spans="6:41">
      <c r="F3517" s="74"/>
      <c r="G3517" s="267" t="str">
        <f t="shared" si="60"/>
        <v/>
      </c>
      <c r="H3517" s="74"/>
      <c r="I3517" s="74"/>
      <c r="J3517" s="74"/>
      <c r="K3517" s="74"/>
      <c r="L3517" s="74"/>
      <c r="P3517" s="122"/>
      <c r="Q3517" s="74"/>
      <c r="R3517" s="74"/>
      <c r="S3517" s="74"/>
      <c r="T3517" s="74"/>
      <c r="AI3517" s="259"/>
      <c r="AO3517" s="74"/>
    </row>
    <row r="3518" s="72" customFormat="1" customHeight="1" spans="6:41">
      <c r="F3518" s="74"/>
      <c r="G3518" s="267" t="str">
        <f t="shared" si="60"/>
        <v/>
      </c>
      <c r="H3518" s="74"/>
      <c r="I3518" s="74"/>
      <c r="J3518" s="74"/>
      <c r="K3518" s="74"/>
      <c r="L3518" s="74"/>
      <c r="P3518" s="122"/>
      <c r="Q3518" s="74"/>
      <c r="R3518" s="74"/>
      <c r="S3518" s="74"/>
      <c r="T3518" s="74"/>
      <c r="AI3518" s="259"/>
      <c r="AO3518" s="74"/>
    </row>
    <row r="3519" s="72" customFormat="1" customHeight="1" spans="6:41">
      <c r="F3519" s="74"/>
      <c r="G3519" s="267" t="str">
        <f t="shared" si="60"/>
        <v/>
      </c>
      <c r="H3519" s="74"/>
      <c r="I3519" s="74"/>
      <c r="J3519" s="74"/>
      <c r="K3519" s="74"/>
      <c r="L3519" s="74"/>
      <c r="P3519" s="122"/>
      <c r="Q3519" s="74"/>
      <c r="R3519" s="74"/>
      <c r="S3519" s="74"/>
      <c r="T3519" s="74"/>
      <c r="AI3519" s="259"/>
      <c r="AO3519" s="74"/>
    </row>
    <row r="3520" s="72" customFormat="1" customHeight="1" spans="6:41">
      <c r="F3520" s="74"/>
      <c r="G3520" s="267" t="str">
        <f t="shared" si="60"/>
        <v/>
      </c>
      <c r="H3520" s="74"/>
      <c r="I3520" s="74"/>
      <c r="J3520" s="74"/>
      <c r="K3520" s="74"/>
      <c r="L3520" s="74"/>
      <c r="P3520" s="122"/>
      <c r="Q3520" s="74"/>
      <c r="R3520" s="74"/>
      <c r="S3520" s="74"/>
      <c r="T3520" s="74"/>
      <c r="AI3520" s="259"/>
      <c r="AO3520" s="74"/>
    </row>
    <row r="3521" s="72" customFormat="1" customHeight="1" spans="6:41">
      <c r="F3521" s="74"/>
      <c r="G3521" s="267" t="str">
        <f t="shared" si="60"/>
        <v/>
      </c>
      <c r="H3521" s="74"/>
      <c r="I3521" s="74"/>
      <c r="J3521" s="74"/>
      <c r="K3521" s="74"/>
      <c r="L3521" s="74"/>
      <c r="P3521" s="122"/>
      <c r="Q3521" s="74"/>
      <c r="R3521" s="74"/>
      <c r="S3521" s="74"/>
      <c r="T3521" s="74"/>
      <c r="AI3521" s="259"/>
      <c r="AO3521" s="74"/>
    </row>
    <row r="3522" s="72" customFormat="1" customHeight="1" spans="6:41">
      <c r="F3522" s="74"/>
      <c r="G3522" s="267" t="str">
        <f t="shared" ref="G3522:G3585" si="61">IF(H3522="","",IF(H3522=I3522,H3522,_xlfn.CONCAT(H3522,"-",I3522)))</f>
        <v/>
      </c>
      <c r="H3522" s="74"/>
      <c r="I3522" s="74"/>
      <c r="J3522" s="74"/>
      <c r="K3522" s="74"/>
      <c r="L3522" s="74"/>
      <c r="P3522" s="122"/>
      <c r="Q3522" s="74"/>
      <c r="R3522" s="74"/>
      <c r="S3522" s="74"/>
      <c r="T3522" s="74"/>
      <c r="AI3522" s="259"/>
      <c r="AO3522" s="74"/>
    </row>
    <row r="3523" s="72" customFormat="1" customHeight="1" spans="6:41">
      <c r="F3523" s="74"/>
      <c r="G3523" s="267" t="str">
        <f t="shared" si="61"/>
        <v/>
      </c>
      <c r="H3523" s="74"/>
      <c r="I3523" s="74"/>
      <c r="J3523" s="74"/>
      <c r="K3523" s="74"/>
      <c r="L3523" s="74"/>
      <c r="P3523" s="122"/>
      <c r="Q3523" s="74"/>
      <c r="R3523" s="74"/>
      <c r="S3523" s="74"/>
      <c r="T3523" s="74"/>
      <c r="AI3523" s="259"/>
      <c r="AO3523" s="74"/>
    </row>
    <row r="3524" s="72" customFormat="1" customHeight="1" spans="6:41">
      <c r="F3524" s="74"/>
      <c r="G3524" s="267" t="str">
        <f t="shared" si="61"/>
        <v/>
      </c>
      <c r="H3524" s="74"/>
      <c r="I3524" s="74"/>
      <c r="J3524" s="74"/>
      <c r="K3524" s="74"/>
      <c r="L3524" s="74"/>
      <c r="P3524" s="122"/>
      <c r="Q3524" s="74"/>
      <c r="R3524" s="74"/>
      <c r="S3524" s="74"/>
      <c r="T3524" s="74"/>
      <c r="AI3524" s="259"/>
      <c r="AO3524" s="74"/>
    </row>
    <row r="3525" s="72" customFormat="1" customHeight="1" spans="6:41">
      <c r="F3525" s="74"/>
      <c r="G3525" s="267" t="str">
        <f t="shared" si="61"/>
        <v/>
      </c>
      <c r="H3525" s="74"/>
      <c r="I3525" s="74"/>
      <c r="J3525" s="74"/>
      <c r="K3525" s="74"/>
      <c r="L3525" s="74"/>
      <c r="P3525" s="122"/>
      <c r="Q3525" s="74"/>
      <c r="R3525" s="74"/>
      <c r="S3525" s="74"/>
      <c r="T3525" s="74"/>
      <c r="AI3525" s="259"/>
      <c r="AO3525" s="74"/>
    </row>
    <row r="3526" s="72" customFormat="1" customHeight="1" spans="6:41">
      <c r="F3526" s="74"/>
      <c r="G3526" s="267" t="str">
        <f t="shared" si="61"/>
        <v/>
      </c>
      <c r="H3526" s="74"/>
      <c r="I3526" s="74"/>
      <c r="J3526" s="74"/>
      <c r="K3526" s="74"/>
      <c r="L3526" s="74"/>
      <c r="P3526" s="122"/>
      <c r="Q3526" s="74"/>
      <c r="R3526" s="74"/>
      <c r="S3526" s="74"/>
      <c r="T3526" s="74"/>
      <c r="AI3526" s="259"/>
      <c r="AO3526" s="74"/>
    </row>
    <row r="3527" s="72" customFormat="1" customHeight="1" spans="6:41">
      <c r="F3527" s="74"/>
      <c r="G3527" s="267" t="str">
        <f t="shared" si="61"/>
        <v/>
      </c>
      <c r="H3527" s="74"/>
      <c r="I3527" s="74"/>
      <c r="J3527" s="74"/>
      <c r="K3527" s="74"/>
      <c r="L3527" s="74"/>
      <c r="P3527" s="122"/>
      <c r="Q3527" s="74"/>
      <c r="R3527" s="74"/>
      <c r="S3527" s="74"/>
      <c r="T3527" s="74"/>
      <c r="AI3527" s="259"/>
      <c r="AO3527" s="74"/>
    </row>
    <row r="3528" s="72" customFormat="1" customHeight="1" spans="6:41">
      <c r="F3528" s="74"/>
      <c r="G3528" s="267" t="str">
        <f t="shared" si="61"/>
        <v/>
      </c>
      <c r="H3528" s="74"/>
      <c r="I3528" s="74"/>
      <c r="J3528" s="74"/>
      <c r="K3528" s="74"/>
      <c r="L3528" s="74"/>
      <c r="P3528" s="122"/>
      <c r="Q3528" s="74"/>
      <c r="R3528" s="74"/>
      <c r="S3528" s="74"/>
      <c r="T3528" s="74"/>
      <c r="AI3528" s="259"/>
      <c r="AO3528" s="74"/>
    </row>
    <row r="3529" s="72" customFormat="1" customHeight="1" spans="6:41">
      <c r="F3529" s="74"/>
      <c r="G3529" s="267" t="str">
        <f t="shared" si="61"/>
        <v/>
      </c>
      <c r="H3529" s="74"/>
      <c r="I3529" s="74"/>
      <c r="J3529" s="74"/>
      <c r="K3529" s="74"/>
      <c r="L3529" s="74"/>
      <c r="P3529" s="122"/>
      <c r="Q3529" s="74"/>
      <c r="R3529" s="74"/>
      <c r="S3529" s="74"/>
      <c r="T3529" s="74"/>
      <c r="AI3529" s="259"/>
      <c r="AO3529" s="74"/>
    </row>
    <row r="3530" s="72" customFormat="1" customHeight="1" spans="6:41">
      <c r="F3530" s="74"/>
      <c r="G3530" s="267" t="str">
        <f t="shared" si="61"/>
        <v/>
      </c>
      <c r="H3530" s="74"/>
      <c r="I3530" s="74"/>
      <c r="J3530" s="74"/>
      <c r="K3530" s="74"/>
      <c r="L3530" s="74"/>
      <c r="P3530" s="122"/>
      <c r="Q3530" s="74"/>
      <c r="R3530" s="74"/>
      <c r="S3530" s="74"/>
      <c r="T3530" s="74"/>
      <c r="AI3530" s="259"/>
      <c r="AO3530" s="74"/>
    </row>
    <row r="3531" s="72" customFormat="1" customHeight="1" spans="6:41">
      <c r="F3531" s="74"/>
      <c r="G3531" s="267" t="str">
        <f t="shared" si="61"/>
        <v/>
      </c>
      <c r="H3531" s="74"/>
      <c r="I3531" s="74"/>
      <c r="J3531" s="74"/>
      <c r="K3531" s="74"/>
      <c r="L3531" s="74"/>
      <c r="P3531" s="122"/>
      <c r="Q3531" s="74"/>
      <c r="R3531" s="74"/>
      <c r="S3531" s="74"/>
      <c r="T3531" s="74"/>
      <c r="AI3531" s="259"/>
      <c r="AO3531" s="74"/>
    </row>
    <row r="3532" s="72" customFormat="1" customHeight="1" spans="6:41">
      <c r="F3532" s="74"/>
      <c r="G3532" s="267" t="str">
        <f t="shared" si="61"/>
        <v/>
      </c>
      <c r="H3532" s="74"/>
      <c r="I3532" s="74"/>
      <c r="J3532" s="74"/>
      <c r="K3532" s="74"/>
      <c r="L3532" s="74"/>
      <c r="P3532" s="122"/>
      <c r="Q3532" s="74"/>
      <c r="R3532" s="74"/>
      <c r="S3532" s="74"/>
      <c r="T3532" s="74"/>
      <c r="AI3532" s="259"/>
      <c r="AO3532" s="74"/>
    </row>
    <row r="3533" s="72" customFormat="1" customHeight="1" spans="6:41">
      <c r="F3533" s="74"/>
      <c r="G3533" s="267" t="str">
        <f t="shared" si="61"/>
        <v/>
      </c>
      <c r="H3533" s="74"/>
      <c r="I3533" s="74"/>
      <c r="J3533" s="74"/>
      <c r="K3533" s="74"/>
      <c r="L3533" s="74"/>
      <c r="P3533" s="122"/>
      <c r="Q3533" s="74"/>
      <c r="R3533" s="74"/>
      <c r="S3533" s="74"/>
      <c r="T3533" s="74"/>
      <c r="AI3533" s="259"/>
      <c r="AO3533" s="74"/>
    </row>
    <row r="3534" s="72" customFormat="1" customHeight="1" spans="6:41">
      <c r="F3534" s="74"/>
      <c r="G3534" s="267" t="str">
        <f t="shared" si="61"/>
        <v/>
      </c>
      <c r="H3534" s="74"/>
      <c r="I3534" s="74"/>
      <c r="J3534" s="74"/>
      <c r="K3534" s="74"/>
      <c r="L3534" s="74"/>
      <c r="P3534" s="122"/>
      <c r="Q3534" s="74"/>
      <c r="R3534" s="74"/>
      <c r="S3534" s="74"/>
      <c r="T3534" s="74"/>
      <c r="AI3534" s="259"/>
      <c r="AO3534" s="74"/>
    </row>
    <row r="3535" s="72" customFormat="1" customHeight="1" spans="6:41">
      <c r="F3535" s="74"/>
      <c r="G3535" s="267" t="str">
        <f t="shared" si="61"/>
        <v/>
      </c>
      <c r="H3535" s="74"/>
      <c r="I3535" s="74"/>
      <c r="J3535" s="74"/>
      <c r="K3535" s="74"/>
      <c r="L3535" s="74"/>
      <c r="P3535" s="122"/>
      <c r="Q3535" s="74"/>
      <c r="R3535" s="74"/>
      <c r="S3535" s="74"/>
      <c r="T3535" s="74"/>
      <c r="AI3535" s="259"/>
      <c r="AO3535" s="74"/>
    </row>
    <row r="3536" s="72" customFormat="1" customHeight="1" spans="6:41">
      <c r="F3536" s="74"/>
      <c r="G3536" s="267" t="str">
        <f t="shared" si="61"/>
        <v/>
      </c>
      <c r="H3536" s="74"/>
      <c r="I3536" s="74"/>
      <c r="J3536" s="74"/>
      <c r="K3536" s="74"/>
      <c r="L3536" s="74"/>
      <c r="P3536" s="122"/>
      <c r="Q3536" s="74"/>
      <c r="R3536" s="74"/>
      <c r="S3536" s="74"/>
      <c r="T3536" s="74"/>
      <c r="AI3536" s="259"/>
      <c r="AO3536" s="74"/>
    </row>
    <row r="3537" s="72" customFormat="1" customHeight="1" spans="6:41">
      <c r="F3537" s="74"/>
      <c r="G3537" s="267" t="str">
        <f t="shared" si="61"/>
        <v/>
      </c>
      <c r="H3537" s="74"/>
      <c r="I3537" s="74"/>
      <c r="J3537" s="74"/>
      <c r="K3537" s="74"/>
      <c r="L3537" s="74"/>
      <c r="P3537" s="122"/>
      <c r="Q3537" s="74"/>
      <c r="R3537" s="74"/>
      <c r="S3537" s="74"/>
      <c r="T3537" s="74"/>
      <c r="AI3537" s="259"/>
      <c r="AO3537" s="74"/>
    </row>
    <row r="3538" s="72" customFormat="1" customHeight="1" spans="6:41">
      <c r="F3538" s="74"/>
      <c r="G3538" s="267" t="str">
        <f t="shared" si="61"/>
        <v/>
      </c>
      <c r="H3538" s="74"/>
      <c r="I3538" s="74"/>
      <c r="J3538" s="74"/>
      <c r="K3538" s="74"/>
      <c r="L3538" s="74"/>
      <c r="P3538" s="122"/>
      <c r="Q3538" s="74"/>
      <c r="R3538" s="74"/>
      <c r="S3538" s="74"/>
      <c r="T3538" s="74"/>
      <c r="AI3538" s="259"/>
      <c r="AO3538" s="74"/>
    </row>
    <row r="3539" s="72" customFormat="1" customHeight="1" spans="6:41">
      <c r="F3539" s="74"/>
      <c r="G3539" s="267" t="str">
        <f t="shared" si="61"/>
        <v/>
      </c>
      <c r="H3539" s="74"/>
      <c r="I3539" s="74"/>
      <c r="J3539" s="74"/>
      <c r="K3539" s="74"/>
      <c r="L3539" s="74"/>
      <c r="P3539" s="122"/>
      <c r="Q3539" s="74"/>
      <c r="R3539" s="74"/>
      <c r="S3539" s="74"/>
      <c r="T3539" s="74"/>
      <c r="AI3539" s="259"/>
      <c r="AO3539" s="74"/>
    </row>
    <row r="3540" s="72" customFormat="1" customHeight="1" spans="6:41">
      <c r="F3540" s="74"/>
      <c r="G3540" s="267" t="str">
        <f t="shared" si="61"/>
        <v/>
      </c>
      <c r="H3540" s="74"/>
      <c r="I3540" s="74"/>
      <c r="J3540" s="74"/>
      <c r="K3540" s="74"/>
      <c r="L3540" s="74"/>
      <c r="P3540" s="122"/>
      <c r="Q3540" s="74"/>
      <c r="R3540" s="74"/>
      <c r="S3540" s="74"/>
      <c r="T3540" s="74"/>
      <c r="AI3540" s="259"/>
      <c r="AO3540" s="74"/>
    </row>
    <row r="3541" s="72" customFormat="1" customHeight="1" spans="6:41">
      <c r="F3541" s="74"/>
      <c r="G3541" s="267" t="str">
        <f t="shared" si="61"/>
        <v/>
      </c>
      <c r="H3541" s="74"/>
      <c r="I3541" s="74"/>
      <c r="J3541" s="74"/>
      <c r="K3541" s="74"/>
      <c r="L3541" s="74"/>
      <c r="P3541" s="122"/>
      <c r="Q3541" s="74"/>
      <c r="R3541" s="74"/>
      <c r="S3541" s="74"/>
      <c r="T3541" s="74"/>
      <c r="AI3541" s="259"/>
      <c r="AO3541" s="74"/>
    </row>
    <row r="3542" s="72" customFormat="1" customHeight="1" spans="6:41">
      <c r="F3542" s="74"/>
      <c r="G3542" s="267" t="str">
        <f t="shared" si="61"/>
        <v/>
      </c>
      <c r="H3542" s="74"/>
      <c r="I3542" s="74"/>
      <c r="J3542" s="74"/>
      <c r="K3542" s="74"/>
      <c r="L3542" s="74"/>
      <c r="P3542" s="122"/>
      <c r="Q3542" s="74"/>
      <c r="R3542" s="74"/>
      <c r="S3542" s="74"/>
      <c r="T3542" s="74"/>
      <c r="AI3542" s="259"/>
      <c r="AO3542" s="74"/>
    </row>
    <row r="3543" s="72" customFormat="1" customHeight="1" spans="6:41">
      <c r="F3543" s="74"/>
      <c r="G3543" s="267" t="str">
        <f t="shared" si="61"/>
        <v/>
      </c>
      <c r="H3543" s="74"/>
      <c r="I3543" s="74"/>
      <c r="J3543" s="74"/>
      <c r="K3543" s="74"/>
      <c r="L3543" s="74"/>
      <c r="P3543" s="122"/>
      <c r="Q3543" s="74"/>
      <c r="R3543" s="74"/>
      <c r="S3543" s="74"/>
      <c r="T3543" s="74"/>
      <c r="AI3543" s="259"/>
      <c r="AO3543" s="74"/>
    </row>
    <row r="3544" s="72" customFormat="1" customHeight="1" spans="6:41">
      <c r="F3544" s="74"/>
      <c r="G3544" s="267" t="str">
        <f t="shared" si="61"/>
        <v/>
      </c>
      <c r="H3544" s="74"/>
      <c r="I3544" s="74"/>
      <c r="J3544" s="74"/>
      <c r="K3544" s="74"/>
      <c r="L3544" s="74"/>
      <c r="P3544" s="122"/>
      <c r="Q3544" s="74"/>
      <c r="R3544" s="74"/>
      <c r="S3544" s="74"/>
      <c r="T3544" s="74"/>
      <c r="AI3544" s="259"/>
      <c r="AO3544" s="74"/>
    </row>
    <row r="3545" s="72" customFormat="1" customHeight="1" spans="6:41">
      <c r="F3545" s="74"/>
      <c r="G3545" s="267" t="str">
        <f t="shared" si="61"/>
        <v/>
      </c>
      <c r="H3545" s="74"/>
      <c r="I3545" s="74"/>
      <c r="J3545" s="74"/>
      <c r="K3545" s="74"/>
      <c r="L3545" s="74"/>
      <c r="P3545" s="122"/>
      <c r="Q3545" s="74"/>
      <c r="R3545" s="74"/>
      <c r="S3545" s="74"/>
      <c r="T3545" s="74"/>
      <c r="AI3545" s="259"/>
      <c r="AO3545" s="74"/>
    </row>
    <row r="3546" s="72" customFormat="1" customHeight="1" spans="6:41">
      <c r="F3546" s="74"/>
      <c r="G3546" s="267" t="str">
        <f t="shared" si="61"/>
        <v/>
      </c>
      <c r="H3546" s="74"/>
      <c r="I3546" s="74"/>
      <c r="J3546" s="74"/>
      <c r="K3546" s="74"/>
      <c r="L3546" s="74"/>
      <c r="P3546" s="122"/>
      <c r="Q3546" s="74"/>
      <c r="R3546" s="74"/>
      <c r="S3546" s="74"/>
      <c r="T3546" s="74"/>
      <c r="AI3546" s="259"/>
      <c r="AO3546" s="74"/>
    </row>
    <row r="3547" s="72" customFormat="1" customHeight="1" spans="6:41">
      <c r="F3547" s="74"/>
      <c r="G3547" s="267" t="str">
        <f t="shared" si="61"/>
        <v/>
      </c>
      <c r="H3547" s="74"/>
      <c r="I3547" s="74"/>
      <c r="J3547" s="74"/>
      <c r="K3547" s="74"/>
      <c r="L3547" s="74"/>
      <c r="P3547" s="122"/>
      <c r="Q3547" s="74"/>
      <c r="R3547" s="74"/>
      <c r="S3547" s="74"/>
      <c r="T3547" s="74"/>
      <c r="AI3547" s="259"/>
      <c r="AO3547" s="74"/>
    </row>
    <row r="3548" s="72" customFormat="1" customHeight="1" spans="6:41">
      <c r="F3548" s="74"/>
      <c r="G3548" s="267" t="str">
        <f t="shared" si="61"/>
        <v/>
      </c>
      <c r="H3548" s="74"/>
      <c r="I3548" s="74"/>
      <c r="J3548" s="74"/>
      <c r="K3548" s="74"/>
      <c r="L3548" s="74"/>
      <c r="P3548" s="122"/>
      <c r="Q3548" s="74"/>
      <c r="R3548" s="74"/>
      <c r="S3548" s="74"/>
      <c r="T3548" s="74"/>
      <c r="AI3548" s="259"/>
      <c r="AO3548" s="74"/>
    </row>
    <row r="3549" s="72" customFormat="1" customHeight="1" spans="6:41">
      <c r="F3549" s="74"/>
      <c r="G3549" s="267" t="str">
        <f t="shared" si="61"/>
        <v/>
      </c>
      <c r="H3549" s="74"/>
      <c r="I3549" s="74"/>
      <c r="J3549" s="74"/>
      <c r="K3549" s="74"/>
      <c r="L3549" s="74"/>
      <c r="P3549" s="122"/>
      <c r="Q3549" s="74"/>
      <c r="R3549" s="74"/>
      <c r="S3549" s="74"/>
      <c r="T3549" s="74"/>
      <c r="AI3549" s="259"/>
      <c r="AO3549" s="74"/>
    </row>
    <row r="3550" s="72" customFormat="1" customHeight="1" spans="6:41">
      <c r="F3550" s="74"/>
      <c r="G3550" s="267" t="str">
        <f t="shared" si="61"/>
        <v/>
      </c>
      <c r="H3550" s="74"/>
      <c r="I3550" s="74"/>
      <c r="J3550" s="74"/>
      <c r="K3550" s="74"/>
      <c r="L3550" s="74"/>
      <c r="P3550" s="122"/>
      <c r="Q3550" s="74"/>
      <c r="R3550" s="74"/>
      <c r="S3550" s="74"/>
      <c r="T3550" s="74"/>
      <c r="AI3550" s="259"/>
      <c r="AO3550" s="74"/>
    </row>
    <row r="3551" s="72" customFormat="1" customHeight="1" spans="6:41">
      <c r="F3551" s="74"/>
      <c r="G3551" s="267" t="str">
        <f t="shared" si="61"/>
        <v/>
      </c>
      <c r="H3551" s="74"/>
      <c r="I3551" s="74"/>
      <c r="J3551" s="74"/>
      <c r="K3551" s="74"/>
      <c r="L3551" s="74"/>
      <c r="P3551" s="122"/>
      <c r="Q3551" s="74"/>
      <c r="R3551" s="74"/>
      <c r="S3551" s="74"/>
      <c r="T3551" s="74"/>
      <c r="AI3551" s="259"/>
      <c r="AO3551" s="74"/>
    </row>
    <row r="3552" s="72" customFormat="1" customHeight="1" spans="6:41">
      <c r="F3552" s="74"/>
      <c r="G3552" s="267" t="str">
        <f t="shared" si="61"/>
        <v/>
      </c>
      <c r="H3552" s="74"/>
      <c r="I3552" s="74"/>
      <c r="J3552" s="74"/>
      <c r="K3552" s="74"/>
      <c r="L3552" s="74"/>
      <c r="P3552" s="122"/>
      <c r="Q3552" s="74"/>
      <c r="R3552" s="74"/>
      <c r="S3552" s="74"/>
      <c r="T3552" s="74"/>
      <c r="AI3552" s="259"/>
      <c r="AO3552" s="74"/>
    </row>
    <row r="3553" s="72" customFormat="1" customHeight="1" spans="6:41">
      <c r="F3553" s="74"/>
      <c r="G3553" s="267" t="str">
        <f t="shared" si="61"/>
        <v/>
      </c>
      <c r="H3553" s="74"/>
      <c r="I3553" s="74"/>
      <c r="J3553" s="74"/>
      <c r="K3553" s="74"/>
      <c r="L3553" s="74"/>
      <c r="P3553" s="122"/>
      <c r="Q3553" s="74"/>
      <c r="R3553" s="74"/>
      <c r="S3553" s="74"/>
      <c r="T3553" s="74"/>
      <c r="AI3553" s="259"/>
      <c r="AO3553" s="74"/>
    </row>
    <row r="3554" s="72" customFormat="1" customHeight="1" spans="6:41">
      <c r="F3554" s="74"/>
      <c r="G3554" s="267" t="str">
        <f t="shared" si="61"/>
        <v/>
      </c>
      <c r="H3554" s="74"/>
      <c r="I3554" s="74"/>
      <c r="J3554" s="74"/>
      <c r="K3554" s="74"/>
      <c r="L3554" s="74"/>
      <c r="P3554" s="122"/>
      <c r="Q3554" s="74"/>
      <c r="R3554" s="74"/>
      <c r="S3554" s="74"/>
      <c r="T3554" s="74"/>
      <c r="AI3554" s="259"/>
      <c r="AO3554" s="74"/>
    </row>
    <row r="3555" s="72" customFormat="1" customHeight="1" spans="6:41">
      <c r="F3555" s="74"/>
      <c r="G3555" s="267" t="str">
        <f t="shared" si="61"/>
        <v/>
      </c>
      <c r="H3555" s="74"/>
      <c r="I3555" s="74"/>
      <c r="J3555" s="74"/>
      <c r="K3555" s="74"/>
      <c r="L3555" s="74"/>
      <c r="P3555" s="122"/>
      <c r="Q3555" s="74"/>
      <c r="R3555" s="74"/>
      <c r="S3555" s="74"/>
      <c r="T3555" s="74"/>
      <c r="AI3555" s="259"/>
      <c r="AO3555" s="74"/>
    </row>
    <row r="3556" s="72" customFormat="1" customHeight="1" spans="6:41">
      <c r="F3556" s="74"/>
      <c r="G3556" s="267" t="str">
        <f t="shared" si="61"/>
        <v/>
      </c>
      <c r="H3556" s="74"/>
      <c r="I3556" s="74"/>
      <c r="J3556" s="74"/>
      <c r="K3556" s="74"/>
      <c r="L3556" s="74"/>
      <c r="P3556" s="122"/>
      <c r="Q3556" s="74"/>
      <c r="R3556" s="74"/>
      <c r="S3556" s="74"/>
      <c r="T3556" s="74"/>
      <c r="AI3556" s="259"/>
      <c r="AO3556" s="74"/>
    </row>
    <row r="3557" s="72" customFormat="1" customHeight="1" spans="6:41">
      <c r="F3557" s="74"/>
      <c r="G3557" s="267" t="str">
        <f t="shared" si="61"/>
        <v/>
      </c>
      <c r="H3557" s="74"/>
      <c r="I3557" s="74"/>
      <c r="J3557" s="74"/>
      <c r="K3557" s="74"/>
      <c r="L3557" s="74"/>
      <c r="P3557" s="122"/>
      <c r="Q3557" s="74"/>
      <c r="R3557" s="74"/>
      <c r="S3557" s="74"/>
      <c r="T3557" s="74"/>
      <c r="AI3557" s="259"/>
      <c r="AO3557" s="74"/>
    </row>
    <row r="3558" s="72" customFormat="1" customHeight="1" spans="6:41">
      <c r="F3558" s="74"/>
      <c r="G3558" s="267" t="str">
        <f t="shared" si="61"/>
        <v/>
      </c>
      <c r="H3558" s="74"/>
      <c r="I3558" s="74"/>
      <c r="J3558" s="74"/>
      <c r="K3558" s="74"/>
      <c r="L3558" s="74"/>
      <c r="P3558" s="122"/>
      <c r="Q3558" s="74"/>
      <c r="R3558" s="74"/>
      <c r="S3558" s="74"/>
      <c r="T3558" s="74"/>
      <c r="AI3558" s="259"/>
      <c r="AO3558" s="74"/>
    </row>
    <row r="3559" s="72" customFormat="1" customHeight="1" spans="6:41">
      <c r="F3559" s="74"/>
      <c r="G3559" s="267" t="str">
        <f t="shared" si="61"/>
        <v/>
      </c>
      <c r="H3559" s="74"/>
      <c r="I3559" s="74"/>
      <c r="J3559" s="74"/>
      <c r="K3559" s="74"/>
      <c r="L3559" s="74"/>
      <c r="P3559" s="122"/>
      <c r="Q3559" s="74"/>
      <c r="R3559" s="74"/>
      <c r="S3559" s="74"/>
      <c r="T3559" s="74"/>
      <c r="AI3559" s="259"/>
      <c r="AO3559" s="74"/>
    </row>
    <row r="3560" s="72" customFormat="1" customHeight="1" spans="6:41">
      <c r="F3560" s="74"/>
      <c r="G3560" s="267" t="str">
        <f t="shared" si="61"/>
        <v/>
      </c>
      <c r="H3560" s="74"/>
      <c r="I3560" s="74"/>
      <c r="J3560" s="74"/>
      <c r="K3560" s="74"/>
      <c r="L3560" s="74"/>
      <c r="P3560" s="122"/>
      <c r="Q3560" s="74"/>
      <c r="R3560" s="74"/>
      <c r="S3560" s="74"/>
      <c r="T3560" s="74"/>
      <c r="AI3560" s="259"/>
      <c r="AO3560" s="74"/>
    </row>
    <row r="3561" s="72" customFormat="1" customHeight="1" spans="6:41">
      <c r="F3561" s="74"/>
      <c r="G3561" s="267" t="str">
        <f t="shared" si="61"/>
        <v/>
      </c>
      <c r="H3561" s="74"/>
      <c r="I3561" s="74"/>
      <c r="J3561" s="74"/>
      <c r="K3561" s="74"/>
      <c r="L3561" s="74"/>
      <c r="P3561" s="122"/>
      <c r="Q3561" s="74"/>
      <c r="R3561" s="74"/>
      <c r="S3561" s="74"/>
      <c r="T3561" s="74"/>
      <c r="AI3561" s="259"/>
      <c r="AO3561" s="74"/>
    </row>
    <row r="3562" s="72" customFormat="1" customHeight="1" spans="6:41">
      <c r="F3562" s="74"/>
      <c r="G3562" s="267" t="str">
        <f t="shared" si="61"/>
        <v/>
      </c>
      <c r="H3562" s="74"/>
      <c r="I3562" s="74"/>
      <c r="J3562" s="74"/>
      <c r="K3562" s="74"/>
      <c r="L3562" s="74"/>
      <c r="P3562" s="122"/>
      <c r="Q3562" s="74"/>
      <c r="R3562" s="74"/>
      <c r="S3562" s="74"/>
      <c r="T3562" s="74"/>
      <c r="AI3562" s="259"/>
      <c r="AO3562" s="74"/>
    </row>
    <row r="3563" s="72" customFormat="1" customHeight="1" spans="6:41">
      <c r="F3563" s="74"/>
      <c r="G3563" s="267" t="str">
        <f t="shared" si="61"/>
        <v/>
      </c>
      <c r="H3563" s="74"/>
      <c r="I3563" s="74"/>
      <c r="J3563" s="74"/>
      <c r="K3563" s="74"/>
      <c r="L3563" s="74"/>
      <c r="P3563" s="122"/>
      <c r="Q3563" s="74"/>
      <c r="R3563" s="74"/>
      <c r="S3563" s="74"/>
      <c r="T3563" s="74"/>
      <c r="AI3563" s="259"/>
      <c r="AO3563" s="74"/>
    </row>
    <row r="3564" s="72" customFormat="1" customHeight="1" spans="6:41">
      <c r="F3564" s="74"/>
      <c r="G3564" s="267" t="str">
        <f t="shared" si="61"/>
        <v/>
      </c>
      <c r="H3564" s="74"/>
      <c r="I3564" s="74"/>
      <c r="J3564" s="74"/>
      <c r="K3564" s="74"/>
      <c r="L3564" s="74"/>
      <c r="P3564" s="122"/>
      <c r="Q3564" s="74"/>
      <c r="R3564" s="74"/>
      <c r="S3564" s="74"/>
      <c r="T3564" s="74"/>
      <c r="AI3564" s="259"/>
      <c r="AO3564" s="74"/>
    </row>
    <row r="3565" s="72" customFormat="1" customHeight="1" spans="6:41">
      <c r="F3565" s="74"/>
      <c r="G3565" s="267" t="str">
        <f t="shared" si="61"/>
        <v/>
      </c>
      <c r="H3565" s="74"/>
      <c r="I3565" s="74"/>
      <c r="J3565" s="74"/>
      <c r="K3565" s="74"/>
      <c r="L3565" s="74"/>
      <c r="P3565" s="122"/>
      <c r="Q3565" s="74"/>
      <c r="R3565" s="74"/>
      <c r="S3565" s="74"/>
      <c r="T3565" s="74"/>
      <c r="AI3565" s="259"/>
      <c r="AO3565" s="74"/>
    </row>
    <row r="3566" s="72" customFormat="1" customHeight="1" spans="6:41">
      <c r="F3566" s="74"/>
      <c r="G3566" s="267" t="str">
        <f t="shared" si="61"/>
        <v/>
      </c>
      <c r="H3566" s="74"/>
      <c r="I3566" s="74"/>
      <c r="J3566" s="74"/>
      <c r="K3566" s="74"/>
      <c r="L3566" s="74"/>
      <c r="P3566" s="122"/>
      <c r="Q3566" s="74"/>
      <c r="R3566" s="74"/>
      <c r="S3566" s="74"/>
      <c r="T3566" s="74"/>
      <c r="AI3566" s="259"/>
      <c r="AO3566" s="74"/>
    </row>
    <row r="3567" s="72" customFormat="1" customHeight="1" spans="6:41">
      <c r="F3567" s="74"/>
      <c r="G3567" s="267" t="str">
        <f t="shared" si="61"/>
        <v/>
      </c>
      <c r="H3567" s="74"/>
      <c r="I3567" s="74"/>
      <c r="J3567" s="74"/>
      <c r="K3567" s="74"/>
      <c r="L3567" s="74"/>
      <c r="P3567" s="122"/>
      <c r="Q3567" s="74"/>
      <c r="R3567" s="74"/>
      <c r="S3567" s="74"/>
      <c r="T3567" s="74"/>
      <c r="AI3567" s="259"/>
      <c r="AO3567" s="74"/>
    </row>
    <row r="3568" s="72" customFormat="1" customHeight="1" spans="6:41">
      <c r="F3568" s="74"/>
      <c r="G3568" s="267" t="str">
        <f t="shared" si="61"/>
        <v/>
      </c>
      <c r="H3568" s="74"/>
      <c r="I3568" s="74"/>
      <c r="J3568" s="74"/>
      <c r="K3568" s="74"/>
      <c r="L3568" s="74"/>
      <c r="P3568" s="122"/>
      <c r="Q3568" s="74"/>
      <c r="R3568" s="74"/>
      <c r="S3568" s="74"/>
      <c r="T3568" s="74"/>
      <c r="AI3568" s="259"/>
      <c r="AO3568" s="74"/>
    </row>
    <row r="3569" s="72" customFormat="1" customHeight="1" spans="6:41">
      <c r="F3569" s="74"/>
      <c r="G3569" s="267" t="str">
        <f t="shared" si="61"/>
        <v/>
      </c>
      <c r="H3569" s="74"/>
      <c r="I3569" s="74"/>
      <c r="J3569" s="74"/>
      <c r="K3569" s="74"/>
      <c r="L3569" s="74"/>
      <c r="P3569" s="122"/>
      <c r="Q3569" s="74"/>
      <c r="R3569" s="74"/>
      <c r="S3569" s="74"/>
      <c r="T3569" s="74"/>
      <c r="AI3569" s="259"/>
      <c r="AO3569" s="74"/>
    </row>
    <row r="3570" s="72" customFormat="1" customHeight="1" spans="6:41">
      <c r="F3570" s="74"/>
      <c r="G3570" s="267" t="str">
        <f t="shared" si="61"/>
        <v/>
      </c>
      <c r="H3570" s="74"/>
      <c r="I3570" s="74"/>
      <c r="J3570" s="74"/>
      <c r="K3570" s="74"/>
      <c r="L3570" s="74"/>
      <c r="P3570" s="122"/>
      <c r="Q3570" s="74"/>
      <c r="R3570" s="74"/>
      <c r="S3570" s="74"/>
      <c r="T3570" s="74"/>
      <c r="AI3570" s="259"/>
      <c r="AO3570" s="74"/>
    </row>
    <row r="3571" s="72" customFormat="1" customHeight="1" spans="6:41">
      <c r="F3571" s="74"/>
      <c r="G3571" s="267" t="str">
        <f t="shared" si="61"/>
        <v/>
      </c>
      <c r="H3571" s="74"/>
      <c r="I3571" s="74"/>
      <c r="J3571" s="74"/>
      <c r="K3571" s="74"/>
      <c r="L3571" s="74"/>
      <c r="P3571" s="122"/>
      <c r="Q3571" s="74"/>
      <c r="R3571" s="74"/>
      <c r="S3571" s="74"/>
      <c r="T3571" s="74"/>
      <c r="AI3571" s="259"/>
      <c r="AO3571" s="74"/>
    </row>
    <row r="3572" s="72" customFormat="1" customHeight="1" spans="6:41">
      <c r="F3572" s="74"/>
      <c r="G3572" s="267" t="str">
        <f t="shared" si="61"/>
        <v/>
      </c>
      <c r="H3572" s="74"/>
      <c r="I3572" s="74"/>
      <c r="J3572" s="74"/>
      <c r="K3572" s="74"/>
      <c r="L3572" s="74"/>
      <c r="P3572" s="122"/>
      <c r="Q3572" s="74"/>
      <c r="R3572" s="74"/>
      <c r="S3572" s="74"/>
      <c r="T3572" s="74"/>
      <c r="AI3572" s="259"/>
      <c r="AO3572" s="74"/>
    </row>
    <row r="3573" s="72" customFormat="1" customHeight="1" spans="6:41">
      <c r="F3573" s="74"/>
      <c r="G3573" s="267" t="str">
        <f t="shared" si="61"/>
        <v/>
      </c>
      <c r="H3573" s="74"/>
      <c r="I3573" s="74"/>
      <c r="J3573" s="74"/>
      <c r="K3573" s="74"/>
      <c r="L3573" s="74"/>
      <c r="P3573" s="122"/>
      <c r="Q3573" s="74"/>
      <c r="R3573" s="74"/>
      <c r="S3573" s="74"/>
      <c r="T3573" s="74"/>
      <c r="AI3573" s="259"/>
      <c r="AO3573" s="74"/>
    </row>
    <row r="3574" s="72" customFormat="1" customHeight="1" spans="6:41">
      <c r="F3574" s="74"/>
      <c r="G3574" s="267" t="str">
        <f t="shared" si="61"/>
        <v/>
      </c>
      <c r="H3574" s="74"/>
      <c r="I3574" s="74"/>
      <c r="J3574" s="74"/>
      <c r="K3574" s="74"/>
      <c r="L3574" s="74"/>
      <c r="P3574" s="122"/>
      <c r="Q3574" s="74"/>
      <c r="R3574" s="74"/>
      <c r="S3574" s="74"/>
      <c r="T3574" s="74"/>
      <c r="AI3574" s="259"/>
      <c r="AO3574" s="74"/>
    </row>
    <row r="3575" s="72" customFormat="1" customHeight="1" spans="6:41">
      <c r="F3575" s="74"/>
      <c r="G3575" s="267" t="str">
        <f t="shared" si="61"/>
        <v/>
      </c>
      <c r="H3575" s="74"/>
      <c r="I3575" s="74"/>
      <c r="J3575" s="74"/>
      <c r="K3575" s="74"/>
      <c r="L3575" s="74"/>
      <c r="P3575" s="122"/>
      <c r="Q3575" s="74"/>
      <c r="R3575" s="74"/>
      <c r="S3575" s="74"/>
      <c r="T3575" s="74"/>
      <c r="AI3575" s="259"/>
      <c r="AO3575" s="74"/>
    </row>
    <row r="3576" s="72" customFormat="1" customHeight="1" spans="6:41">
      <c r="F3576" s="74"/>
      <c r="G3576" s="267" t="str">
        <f t="shared" si="61"/>
        <v/>
      </c>
      <c r="H3576" s="74"/>
      <c r="I3576" s="74"/>
      <c r="J3576" s="74"/>
      <c r="K3576" s="74"/>
      <c r="L3576" s="74"/>
      <c r="P3576" s="122"/>
      <c r="Q3576" s="74"/>
      <c r="R3576" s="74"/>
      <c r="S3576" s="74"/>
      <c r="T3576" s="74"/>
      <c r="AI3576" s="259"/>
      <c r="AO3576" s="74"/>
    </row>
    <row r="3577" s="72" customFormat="1" customHeight="1" spans="6:41">
      <c r="F3577" s="74"/>
      <c r="G3577" s="267" t="str">
        <f t="shared" si="61"/>
        <v/>
      </c>
      <c r="H3577" s="74"/>
      <c r="I3577" s="74"/>
      <c r="J3577" s="74"/>
      <c r="K3577" s="74"/>
      <c r="L3577" s="74"/>
      <c r="P3577" s="122"/>
      <c r="Q3577" s="74"/>
      <c r="R3577" s="74"/>
      <c r="S3577" s="74"/>
      <c r="T3577" s="74"/>
      <c r="AI3577" s="259"/>
      <c r="AO3577" s="74"/>
    </row>
    <row r="3578" s="72" customFormat="1" customHeight="1" spans="6:41">
      <c r="F3578" s="74"/>
      <c r="G3578" s="267" t="str">
        <f t="shared" si="61"/>
        <v/>
      </c>
      <c r="H3578" s="74"/>
      <c r="I3578" s="74"/>
      <c r="J3578" s="74"/>
      <c r="K3578" s="74"/>
      <c r="L3578" s="74"/>
      <c r="P3578" s="122"/>
      <c r="Q3578" s="74"/>
      <c r="R3578" s="74"/>
      <c r="S3578" s="74"/>
      <c r="T3578" s="74"/>
      <c r="AI3578" s="259"/>
      <c r="AO3578" s="74"/>
    </row>
    <row r="3579" s="72" customFormat="1" customHeight="1" spans="6:41">
      <c r="F3579" s="74"/>
      <c r="G3579" s="267" t="str">
        <f t="shared" si="61"/>
        <v/>
      </c>
      <c r="H3579" s="74"/>
      <c r="I3579" s="74"/>
      <c r="J3579" s="74"/>
      <c r="K3579" s="74"/>
      <c r="L3579" s="74"/>
      <c r="P3579" s="122"/>
      <c r="Q3579" s="74"/>
      <c r="R3579" s="74"/>
      <c r="S3579" s="74"/>
      <c r="T3579" s="74"/>
      <c r="AI3579" s="259"/>
      <c r="AO3579" s="74"/>
    </row>
    <row r="3580" s="72" customFormat="1" customHeight="1" spans="6:41">
      <c r="F3580" s="74"/>
      <c r="G3580" s="267" t="str">
        <f t="shared" si="61"/>
        <v/>
      </c>
      <c r="H3580" s="74"/>
      <c r="I3580" s="74"/>
      <c r="J3580" s="74"/>
      <c r="K3580" s="74"/>
      <c r="L3580" s="74"/>
      <c r="P3580" s="122"/>
      <c r="Q3580" s="74"/>
      <c r="R3580" s="74"/>
      <c r="S3580" s="74"/>
      <c r="T3580" s="74"/>
      <c r="AI3580" s="259"/>
      <c r="AO3580" s="74"/>
    </row>
    <row r="3581" s="72" customFormat="1" customHeight="1" spans="6:41">
      <c r="F3581" s="74"/>
      <c r="G3581" s="267" t="str">
        <f t="shared" si="61"/>
        <v/>
      </c>
      <c r="H3581" s="74"/>
      <c r="I3581" s="74"/>
      <c r="J3581" s="74"/>
      <c r="K3581" s="74"/>
      <c r="L3581" s="74"/>
      <c r="P3581" s="122"/>
      <c r="Q3581" s="74"/>
      <c r="R3581" s="74"/>
      <c r="S3581" s="74"/>
      <c r="T3581" s="74"/>
      <c r="AI3581" s="259"/>
      <c r="AO3581" s="74"/>
    </row>
    <row r="3582" s="72" customFormat="1" customHeight="1" spans="6:41">
      <c r="F3582" s="74"/>
      <c r="G3582" s="267" t="str">
        <f t="shared" si="61"/>
        <v/>
      </c>
      <c r="H3582" s="74"/>
      <c r="I3582" s="74"/>
      <c r="J3582" s="74"/>
      <c r="K3582" s="74"/>
      <c r="L3582" s="74"/>
      <c r="P3582" s="122"/>
      <c r="Q3582" s="74"/>
      <c r="R3582" s="74"/>
      <c r="S3582" s="74"/>
      <c r="T3582" s="74"/>
      <c r="AI3582" s="259"/>
      <c r="AO3582" s="74"/>
    </row>
    <row r="3583" s="72" customFormat="1" customHeight="1" spans="6:41">
      <c r="F3583" s="74"/>
      <c r="G3583" s="267" t="str">
        <f t="shared" si="61"/>
        <v/>
      </c>
      <c r="H3583" s="74"/>
      <c r="I3583" s="74"/>
      <c r="J3583" s="74"/>
      <c r="K3583" s="74"/>
      <c r="L3583" s="74"/>
      <c r="P3583" s="122"/>
      <c r="Q3583" s="74"/>
      <c r="R3583" s="74"/>
      <c r="S3583" s="74"/>
      <c r="T3583" s="74"/>
      <c r="AI3583" s="259"/>
      <c r="AO3583" s="74"/>
    </row>
    <row r="3584" s="72" customFormat="1" customHeight="1" spans="6:41">
      <c r="F3584" s="74"/>
      <c r="G3584" s="267" t="str">
        <f t="shared" si="61"/>
        <v/>
      </c>
      <c r="H3584" s="74"/>
      <c r="I3584" s="74"/>
      <c r="J3584" s="74"/>
      <c r="K3584" s="74"/>
      <c r="L3584" s="74"/>
      <c r="P3584" s="122"/>
      <c r="Q3584" s="74"/>
      <c r="R3584" s="74"/>
      <c r="S3584" s="74"/>
      <c r="T3584" s="74"/>
      <c r="AI3584" s="259"/>
      <c r="AO3584" s="74"/>
    </row>
    <row r="3585" s="72" customFormat="1" customHeight="1" spans="6:41">
      <c r="F3585" s="74"/>
      <c r="G3585" s="267" t="str">
        <f t="shared" si="61"/>
        <v/>
      </c>
      <c r="H3585" s="74"/>
      <c r="I3585" s="74"/>
      <c r="J3585" s="74"/>
      <c r="K3585" s="74"/>
      <c r="L3585" s="74"/>
      <c r="P3585" s="122"/>
      <c r="Q3585" s="74"/>
      <c r="R3585" s="74"/>
      <c r="S3585" s="74"/>
      <c r="T3585" s="74"/>
      <c r="AI3585" s="259"/>
      <c r="AO3585" s="74"/>
    </row>
    <row r="3586" s="72" customFormat="1" customHeight="1" spans="6:41">
      <c r="F3586" s="74"/>
      <c r="G3586" s="267" t="str">
        <f t="shared" ref="G3586:G3649" si="62">IF(H3586="","",IF(H3586=I3586,H3586,_xlfn.CONCAT(H3586,"-",I3586)))</f>
        <v/>
      </c>
      <c r="H3586" s="74"/>
      <c r="I3586" s="74"/>
      <c r="J3586" s="74"/>
      <c r="K3586" s="74"/>
      <c r="L3586" s="74"/>
      <c r="P3586" s="122"/>
      <c r="Q3586" s="74"/>
      <c r="R3586" s="74"/>
      <c r="S3586" s="74"/>
      <c r="T3586" s="74"/>
      <c r="AI3586" s="259"/>
      <c r="AO3586" s="74"/>
    </row>
    <row r="3587" s="72" customFormat="1" customHeight="1" spans="6:41">
      <c r="F3587" s="74"/>
      <c r="G3587" s="267" t="str">
        <f t="shared" si="62"/>
        <v/>
      </c>
      <c r="H3587" s="74"/>
      <c r="I3587" s="74"/>
      <c r="J3587" s="74"/>
      <c r="K3587" s="74"/>
      <c r="L3587" s="74"/>
      <c r="P3587" s="122"/>
      <c r="Q3587" s="74"/>
      <c r="R3587" s="74"/>
      <c r="S3587" s="74"/>
      <c r="T3587" s="74"/>
      <c r="AI3587" s="259"/>
      <c r="AO3587" s="74"/>
    </row>
    <row r="3588" s="72" customFormat="1" customHeight="1" spans="6:41">
      <c r="F3588" s="74"/>
      <c r="G3588" s="267" t="str">
        <f t="shared" si="62"/>
        <v/>
      </c>
      <c r="H3588" s="74"/>
      <c r="I3588" s="74"/>
      <c r="J3588" s="74"/>
      <c r="K3588" s="74"/>
      <c r="L3588" s="74"/>
      <c r="P3588" s="122"/>
      <c r="Q3588" s="74"/>
      <c r="R3588" s="74"/>
      <c r="S3588" s="74"/>
      <c r="T3588" s="74"/>
      <c r="AI3588" s="259"/>
      <c r="AO3588" s="74"/>
    </row>
    <row r="3589" s="72" customFormat="1" customHeight="1" spans="6:41">
      <c r="F3589" s="74"/>
      <c r="G3589" s="267" t="str">
        <f t="shared" si="62"/>
        <v/>
      </c>
      <c r="H3589" s="74"/>
      <c r="I3589" s="74"/>
      <c r="J3589" s="74"/>
      <c r="K3589" s="74"/>
      <c r="L3589" s="74"/>
      <c r="P3589" s="122"/>
      <c r="Q3589" s="74"/>
      <c r="R3589" s="74"/>
      <c r="S3589" s="74"/>
      <c r="T3589" s="74"/>
      <c r="AI3589" s="259"/>
      <c r="AO3589" s="74"/>
    </row>
    <row r="3590" s="72" customFormat="1" customHeight="1" spans="6:41">
      <c r="F3590" s="74"/>
      <c r="G3590" s="267" t="str">
        <f t="shared" si="62"/>
        <v/>
      </c>
      <c r="H3590" s="74"/>
      <c r="I3590" s="74"/>
      <c r="J3590" s="74"/>
      <c r="K3590" s="74"/>
      <c r="L3590" s="74"/>
      <c r="P3590" s="122"/>
      <c r="Q3590" s="74"/>
      <c r="R3590" s="74"/>
      <c r="S3590" s="74"/>
      <c r="T3590" s="74"/>
      <c r="AI3590" s="259"/>
      <c r="AO3590" s="74"/>
    </row>
    <row r="3591" s="72" customFormat="1" customHeight="1" spans="6:41">
      <c r="F3591" s="74"/>
      <c r="G3591" s="267" t="str">
        <f t="shared" si="62"/>
        <v/>
      </c>
      <c r="H3591" s="74"/>
      <c r="I3591" s="74"/>
      <c r="J3591" s="74"/>
      <c r="K3591" s="74"/>
      <c r="L3591" s="74"/>
      <c r="P3591" s="122"/>
      <c r="Q3591" s="74"/>
      <c r="R3591" s="74"/>
      <c r="S3591" s="74"/>
      <c r="T3591" s="74"/>
      <c r="AI3591" s="259"/>
      <c r="AO3591" s="74"/>
    </row>
    <row r="3592" s="72" customFormat="1" customHeight="1" spans="6:41">
      <c r="F3592" s="74"/>
      <c r="G3592" s="267" t="str">
        <f t="shared" si="62"/>
        <v/>
      </c>
      <c r="H3592" s="74"/>
      <c r="I3592" s="74"/>
      <c r="J3592" s="74"/>
      <c r="K3592" s="74"/>
      <c r="L3592" s="74"/>
      <c r="P3592" s="122"/>
      <c r="Q3592" s="74"/>
      <c r="R3592" s="74"/>
      <c r="S3592" s="74"/>
      <c r="T3592" s="74"/>
      <c r="AI3592" s="259"/>
      <c r="AO3592" s="74"/>
    </row>
    <row r="3593" s="72" customFormat="1" customHeight="1" spans="6:41">
      <c r="F3593" s="74"/>
      <c r="G3593" s="267" t="str">
        <f t="shared" si="62"/>
        <v/>
      </c>
      <c r="H3593" s="74"/>
      <c r="I3593" s="74"/>
      <c r="J3593" s="74"/>
      <c r="K3593" s="74"/>
      <c r="L3593" s="74"/>
      <c r="P3593" s="122"/>
      <c r="Q3593" s="74"/>
      <c r="R3593" s="74"/>
      <c r="S3593" s="74"/>
      <c r="T3593" s="74"/>
      <c r="AI3593" s="259"/>
      <c r="AO3593" s="74"/>
    </row>
    <row r="3594" s="72" customFormat="1" customHeight="1" spans="6:41">
      <c r="F3594" s="74"/>
      <c r="G3594" s="267" t="str">
        <f t="shared" si="62"/>
        <v/>
      </c>
      <c r="H3594" s="74"/>
      <c r="I3594" s="74"/>
      <c r="J3594" s="74"/>
      <c r="K3594" s="74"/>
      <c r="L3594" s="74"/>
      <c r="P3594" s="122"/>
      <c r="Q3594" s="74"/>
      <c r="R3594" s="74"/>
      <c r="S3594" s="74"/>
      <c r="T3594" s="74"/>
      <c r="AI3594" s="259"/>
      <c r="AO3594" s="74"/>
    </row>
    <row r="3595" s="72" customFormat="1" customHeight="1" spans="6:41">
      <c r="F3595" s="74"/>
      <c r="G3595" s="267" t="str">
        <f t="shared" si="62"/>
        <v/>
      </c>
      <c r="H3595" s="74"/>
      <c r="I3595" s="74"/>
      <c r="J3595" s="74"/>
      <c r="K3595" s="74"/>
      <c r="L3595" s="74"/>
      <c r="P3595" s="122"/>
      <c r="Q3595" s="74"/>
      <c r="R3595" s="74"/>
      <c r="S3595" s="74"/>
      <c r="T3595" s="74"/>
      <c r="AI3595" s="259"/>
      <c r="AO3595" s="74"/>
    </row>
    <row r="3596" s="72" customFormat="1" customHeight="1" spans="6:41">
      <c r="F3596" s="74"/>
      <c r="G3596" s="267" t="str">
        <f t="shared" si="62"/>
        <v/>
      </c>
      <c r="H3596" s="74"/>
      <c r="I3596" s="74"/>
      <c r="J3596" s="74"/>
      <c r="K3596" s="74"/>
      <c r="L3596" s="74"/>
      <c r="P3596" s="122"/>
      <c r="Q3596" s="74"/>
      <c r="R3596" s="74"/>
      <c r="S3596" s="74"/>
      <c r="T3596" s="74"/>
      <c r="AI3596" s="259"/>
      <c r="AO3596" s="74"/>
    </row>
    <row r="3597" s="72" customFormat="1" customHeight="1" spans="6:41">
      <c r="F3597" s="74"/>
      <c r="G3597" s="267" t="str">
        <f t="shared" si="62"/>
        <v/>
      </c>
      <c r="H3597" s="74"/>
      <c r="I3597" s="74"/>
      <c r="J3597" s="74"/>
      <c r="K3597" s="74"/>
      <c r="L3597" s="74"/>
      <c r="P3597" s="122"/>
      <c r="Q3597" s="74"/>
      <c r="R3597" s="74"/>
      <c r="S3597" s="74"/>
      <c r="T3597" s="74"/>
      <c r="AI3597" s="259"/>
      <c r="AO3597" s="74"/>
    </row>
    <row r="3598" s="72" customFormat="1" customHeight="1" spans="6:41">
      <c r="F3598" s="74"/>
      <c r="G3598" s="267" t="str">
        <f t="shared" si="62"/>
        <v/>
      </c>
      <c r="H3598" s="74"/>
      <c r="I3598" s="74"/>
      <c r="J3598" s="74"/>
      <c r="K3598" s="74"/>
      <c r="L3598" s="74"/>
      <c r="P3598" s="122"/>
      <c r="Q3598" s="74"/>
      <c r="R3598" s="74"/>
      <c r="S3598" s="74"/>
      <c r="T3598" s="74"/>
      <c r="AI3598" s="259"/>
      <c r="AO3598" s="74"/>
    </row>
    <row r="3599" s="72" customFormat="1" customHeight="1" spans="6:41">
      <c r="F3599" s="74"/>
      <c r="G3599" s="267" t="str">
        <f t="shared" si="62"/>
        <v/>
      </c>
      <c r="H3599" s="74"/>
      <c r="I3599" s="74"/>
      <c r="J3599" s="74"/>
      <c r="K3599" s="74"/>
      <c r="L3599" s="74"/>
      <c r="P3599" s="122"/>
      <c r="Q3599" s="74"/>
      <c r="R3599" s="74"/>
      <c r="S3599" s="74"/>
      <c r="T3599" s="74"/>
      <c r="AI3599" s="259"/>
      <c r="AO3599" s="74"/>
    </row>
    <row r="3600" s="72" customFormat="1" customHeight="1" spans="6:41">
      <c r="F3600" s="74"/>
      <c r="G3600" s="267" t="str">
        <f t="shared" si="62"/>
        <v/>
      </c>
      <c r="H3600" s="74"/>
      <c r="I3600" s="74"/>
      <c r="J3600" s="74"/>
      <c r="K3600" s="74"/>
      <c r="L3600" s="74"/>
      <c r="P3600" s="122"/>
      <c r="Q3600" s="74"/>
      <c r="R3600" s="74"/>
      <c r="S3600" s="74"/>
      <c r="T3600" s="74"/>
      <c r="AI3600" s="259"/>
      <c r="AO3600" s="74"/>
    </row>
    <row r="3601" s="72" customFormat="1" customHeight="1" spans="6:41">
      <c r="F3601" s="74"/>
      <c r="G3601" s="267" t="str">
        <f t="shared" si="62"/>
        <v/>
      </c>
      <c r="H3601" s="74"/>
      <c r="I3601" s="74"/>
      <c r="J3601" s="74"/>
      <c r="K3601" s="74"/>
      <c r="L3601" s="74"/>
      <c r="P3601" s="122"/>
      <c r="Q3601" s="74"/>
      <c r="R3601" s="74"/>
      <c r="S3601" s="74"/>
      <c r="T3601" s="74"/>
      <c r="AI3601" s="259"/>
      <c r="AO3601" s="74"/>
    </row>
    <row r="3602" s="72" customFormat="1" customHeight="1" spans="6:41">
      <c r="F3602" s="74"/>
      <c r="G3602" s="267" t="str">
        <f t="shared" si="62"/>
        <v/>
      </c>
      <c r="H3602" s="74"/>
      <c r="I3602" s="74"/>
      <c r="J3602" s="74"/>
      <c r="K3602" s="74"/>
      <c r="L3602" s="74"/>
      <c r="P3602" s="122"/>
      <c r="Q3602" s="74"/>
      <c r="R3602" s="74"/>
      <c r="S3602" s="74"/>
      <c r="T3602" s="74"/>
      <c r="AI3602" s="259"/>
      <c r="AO3602" s="74"/>
    </row>
    <row r="3603" s="72" customFormat="1" customHeight="1" spans="6:41">
      <c r="F3603" s="74"/>
      <c r="G3603" s="267" t="str">
        <f t="shared" si="62"/>
        <v/>
      </c>
      <c r="H3603" s="74"/>
      <c r="I3603" s="74"/>
      <c r="J3603" s="74"/>
      <c r="K3603" s="74"/>
      <c r="L3603" s="74"/>
      <c r="P3603" s="122"/>
      <c r="Q3603" s="74"/>
      <c r="R3603" s="74"/>
      <c r="S3603" s="74"/>
      <c r="T3603" s="74"/>
      <c r="AI3603" s="259"/>
      <c r="AO3603" s="74"/>
    </row>
    <row r="3604" s="72" customFormat="1" customHeight="1" spans="6:41">
      <c r="F3604" s="74"/>
      <c r="G3604" s="267" t="str">
        <f t="shared" si="62"/>
        <v/>
      </c>
      <c r="H3604" s="74"/>
      <c r="I3604" s="74"/>
      <c r="J3604" s="74"/>
      <c r="K3604" s="74"/>
      <c r="L3604" s="74"/>
      <c r="P3604" s="122"/>
      <c r="Q3604" s="74"/>
      <c r="R3604" s="74"/>
      <c r="S3604" s="74"/>
      <c r="T3604" s="74"/>
      <c r="AI3604" s="259"/>
      <c r="AO3604" s="74"/>
    </row>
    <row r="3605" s="72" customFormat="1" customHeight="1" spans="6:41">
      <c r="F3605" s="74"/>
      <c r="G3605" s="267" t="str">
        <f t="shared" si="62"/>
        <v/>
      </c>
      <c r="H3605" s="74"/>
      <c r="I3605" s="74"/>
      <c r="J3605" s="74"/>
      <c r="K3605" s="74"/>
      <c r="L3605" s="74"/>
      <c r="P3605" s="122"/>
      <c r="Q3605" s="74"/>
      <c r="R3605" s="74"/>
      <c r="S3605" s="74"/>
      <c r="T3605" s="74"/>
      <c r="AI3605" s="259"/>
      <c r="AO3605" s="74"/>
    </row>
    <row r="3606" s="72" customFormat="1" customHeight="1" spans="6:41">
      <c r="F3606" s="74"/>
      <c r="G3606" s="267" t="str">
        <f t="shared" si="62"/>
        <v/>
      </c>
      <c r="H3606" s="74"/>
      <c r="I3606" s="74"/>
      <c r="J3606" s="74"/>
      <c r="K3606" s="74"/>
      <c r="L3606" s="74"/>
      <c r="P3606" s="122"/>
      <c r="Q3606" s="74"/>
      <c r="R3606" s="74"/>
      <c r="S3606" s="74"/>
      <c r="T3606" s="74"/>
      <c r="AI3606" s="259"/>
      <c r="AO3606" s="74"/>
    </row>
    <row r="3607" s="72" customFormat="1" customHeight="1" spans="6:41">
      <c r="F3607" s="74"/>
      <c r="G3607" s="267" t="str">
        <f t="shared" si="62"/>
        <v/>
      </c>
      <c r="H3607" s="74"/>
      <c r="I3607" s="74"/>
      <c r="J3607" s="74"/>
      <c r="K3607" s="74"/>
      <c r="L3607" s="74"/>
      <c r="P3607" s="122"/>
      <c r="Q3607" s="74"/>
      <c r="R3607" s="74"/>
      <c r="S3607" s="74"/>
      <c r="T3607" s="74"/>
      <c r="AI3607" s="259"/>
      <c r="AO3607" s="74"/>
    </row>
    <row r="3608" s="72" customFormat="1" customHeight="1" spans="6:41">
      <c r="F3608" s="74"/>
      <c r="G3608" s="267" t="str">
        <f t="shared" si="62"/>
        <v/>
      </c>
      <c r="H3608" s="74"/>
      <c r="I3608" s="74"/>
      <c r="J3608" s="74"/>
      <c r="K3608" s="74"/>
      <c r="L3608" s="74"/>
      <c r="P3608" s="122"/>
      <c r="Q3608" s="74"/>
      <c r="R3608" s="74"/>
      <c r="S3608" s="74"/>
      <c r="T3608" s="74"/>
      <c r="AI3608" s="259"/>
      <c r="AO3608" s="74"/>
    </row>
    <row r="3609" s="72" customFormat="1" customHeight="1" spans="6:41">
      <c r="F3609" s="74"/>
      <c r="G3609" s="267" t="str">
        <f t="shared" si="62"/>
        <v/>
      </c>
      <c r="H3609" s="74"/>
      <c r="I3609" s="74"/>
      <c r="J3609" s="74"/>
      <c r="K3609" s="74"/>
      <c r="L3609" s="74"/>
      <c r="P3609" s="122"/>
      <c r="Q3609" s="74"/>
      <c r="R3609" s="74"/>
      <c r="S3609" s="74"/>
      <c r="T3609" s="74"/>
      <c r="AI3609" s="259"/>
      <c r="AO3609" s="74"/>
    </row>
    <row r="3610" s="72" customFormat="1" customHeight="1" spans="6:41">
      <c r="F3610" s="74"/>
      <c r="G3610" s="267" t="str">
        <f t="shared" si="62"/>
        <v/>
      </c>
      <c r="H3610" s="74"/>
      <c r="I3610" s="74"/>
      <c r="J3610" s="74"/>
      <c r="K3610" s="74"/>
      <c r="L3610" s="74"/>
      <c r="P3610" s="122"/>
      <c r="Q3610" s="74"/>
      <c r="R3610" s="74"/>
      <c r="S3610" s="74"/>
      <c r="T3610" s="74"/>
      <c r="AI3610" s="259"/>
      <c r="AO3610" s="74"/>
    </row>
    <row r="3611" s="72" customFormat="1" customHeight="1" spans="6:41">
      <c r="F3611" s="74"/>
      <c r="G3611" s="267" t="str">
        <f t="shared" si="62"/>
        <v/>
      </c>
      <c r="H3611" s="74"/>
      <c r="I3611" s="74"/>
      <c r="J3611" s="74"/>
      <c r="K3611" s="74"/>
      <c r="L3611" s="74"/>
      <c r="P3611" s="122"/>
      <c r="Q3611" s="74"/>
      <c r="R3611" s="74"/>
      <c r="S3611" s="74"/>
      <c r="T3611" s="74"/>
      <c r="AI3611" s="259"/>
      <c r="AO3611" s="74"/>
    </row>
    <row r="3612" s="72" customFormat="1" customHeight="1" spans="6:41">
      <c r="F3612" s="74"/>
      <c r="G3612" s="267" t="str">
        <f t="shared" si="62"/>
        <v/>
      </c>
      <c r="H3612" s="74"/>
      <c r="I3612" s="74"/>
      <c r="J3612" s="74"/>
      <c r="K3612" s="74"/>
      <c r="L3612" s="74"/>
      <c r="P3612" s="122"/>
      <c r="Q3612" s="74"/>
      <c r="R3612" s="74"/>
      <c r="S3612" s="74"/>
      <c r="T3612" s="74"/>
      <c r="AI3612" s="259"/>
      <c r="AO3612" s="74"/>
    </row>
    <row r="3613" s="72" customFormat="1" customHeight="1" spans="6:41">
      <c r="F3613" s="74"/>
      <c r="G3613" s="267" t="str">
        <f t="shared" si="62"/>
        <v/>
      </c>
      <c r="H3613" s="74"/>
      <c r="I3613" s="74"/>
      <c r="J3613" s="74"/>
      <c r="K3613" s="74"/>
      <c r="L3613" s="74"/>
      <c r="P3613" s="122"/>
      <c r="Q3613" s="74"/>
      <c r="R3613" s="74"/>
      <c r="S3613" s="74"/>
      <c r="T3613" s="74"/>
      <c r="AI3613" s="259"/>
      <c r="AO3613" s="74"/>
    </row>
    <row r="3614" s="72" customFormat="1" customHeight="1" spans="6:41">
      <c r="F3614" s="74"/>
      <c r="G3614" s="267" t="str">
        <f t="shared" si="62"/>
        <v/>
      </c>
      <c r="H3614" s="74"/>
      <c r="I3614" s="74"/>
      <c r="J3614" s="74"/>
      <c r="K3614" s="74"/>
      <c r="L3614" s="74"/>
      <c r="P3614" s="122"/>
      <c r="Q3614" s="74"/>
      <c r="R3614" s="74"/>
      <c r="S3614" s="74"/>
      <c r="T3614" s="74"/>
      <c r="AI3614" s="259"/>
      <c r="AO3614" s="74"/>
    </row>
    <row r="3615" s="72" customFormat="1" customHeight="1" spans="6:41">
      <c r="F3615" s="74"/>
      <c r="G3615" s="267" t="str">
        <f t="shared" si="62"/>
        <v/>
      </c>
      <c r="H3615" s="74"/>
      <c r="I3615" s="74"/>
      <c r="J3615" s="74"/>
      <c r="K3615" s="74"/>
      <c r="L3615" s="74"/>
      <c r="P3615" s="122"/>
      <c r="Q3615" s="74"/>
      <c r="R3615" s="74"/>
      <c r="S3615" s="74"/>
      <c r="T3615" s="74"/>
      <c r="AI3615" s="259"/>
      <c r="AO3615" s="74"/>
    </row>
    <row r="3616" s="72" customFormat="1" customHeight="1" spans="6:41">
      <c r="F3616" s="74"/>
      <c r="G3616" s="267" t="str">
        <f t="shared" si="62"/>
        <v/>
      </c>
      <c r="H3616" s="74"/>
      <c r="I3616" s="74"/>
      <c r="J3616" s="74"/>
      <c r="K3616" s="74"/>
      <c r="L3616" s="74"/>
      <c r="P3616" s="122"/>
      <c r="Q3616" s="74"/>
      <c r="R3616" s="74"/>
      <c r="S3616" s="74"/>
      <c r="T3616" s="74"/>
      <c r="AI3616" s="259"/>
      <c r="AO3616" s="74"/>
    </row>
    <row r="3617" s="72" customFormat="1" customHeight="1" spans="6:41">
      <c r="F3617" s="74"/>
      <c r="G3617" s="267" t="str">
        <f t="shared" si="62"/>
        <v/>
      </c>
      <c r="H3617" s="74"/>
      <c r="I3617" s="74"/>
      <c r="J3617" s="74"/>
      <c r="K3617" s="74"/>
      <c r="L3617" s="74"/>
      <c r="P3617" s="122"/>
      <c r="Q3617" s="74"/>
      <c r="R3617" s="74"/>
      <c r="S3617" s="74"/>
      <c r="T3617" s="74"/>
      <c r="AI3617" s="259"/>
      <c r="AO3617" s="74"/>
    </row>
    <row r="3618" s="72" customFormat="1" customHeight="1" spans="6:41">
      <c r="F3618" s="74"/>
      <c r="G3618" s="267" t="str">
        <f t="shared" si="62"/>
        <v/>
      </c>
      <c r="H3618" s="74"/>
      <c r="I3618" s="74"/>
      <c r="J3618" s="74"/>
      <c r="K3618" s="74"/>
      <c r="L3618" s="74"/>
      <c r="P3618" s="122"/>
      <c r="Q3618" s="74"/>
      <c r="R3618" s="74"/>
      <c r="S3618" s="74"/>
      <c r="T3618" s="74"/>
      <c r="AI3618" s="259"/>
      <c r="AO3618" s="74"/>
    </row>
    <row r="3619" s="72" customFormat="1" customHeight="1" spans="6:41">
      <c r="F3619" s="74"/>
      <c r="G3619" s="267" t="str">
        <f t="shared" si="62"/>
        <v/>
      </c>
      <c r="H3619" s="74"/>
      <c r="I3619" s="74"/>
      <c r="J3619" s="74"/>
      <c r="K3619" s="74"/>
      <c r="L3619" s="74"/>
      <c r="P3619" s="122"/>
      <c r="Q3619" s="74"/>
      <c r="R3619" s="74"/>
      <c r="S3619" s="74"/>
      <c r="T3619" s="74"/>
      <c r="AI3619" s="259"/>
      <c r="AO3619" s="74"/>
    </row>
    <row r="3620" s="72" customFormat="1" customHeight="1" spans="6:41">
      <c r="F3620" s="74"/>
      <c r="G3620" s="267" t="str">
        <f t="shared" si="62"/>
        <v/>
      </c>
      <c r="H3620" s="74"/>
      <c r="I3620" s="74"/>
      <c r="J3620" s="74"/>
      <c r="K3620" s="74"/>
      <c r="L3620" s="74"/>
      <c r="P3620" s="122"/>
      <c r="Q3620" s="74"/>
      <c r="R3620" s="74"/>
      <c r="S3620" s="74"/>
      <c r="T3620" s="74"/>
      <c r="AI3620" s="259"/>
      <c r="AO3620" s="74"/>
    </row>
    <row r="3621" s="72" customFormat="1" customHeight="1" spans="6:41">
      <c r="F3621" s="74"/>
      <c r="G3621" s="267" t="str">
        <f t="shared" si="62"/>
        <v/>
      </c>
      <c r="H3621" s="74"/>
      <c r="I3621" s="74"/>
      <c r="J3621" s="74"/>
      <c r="K3621" s="74"/>
      <c r="L3621" s="74"/>
      <c r="P3621" s="122"/>
      <c r="Q3621" s="74"/>
      <c r="R3621" s="74"/>
      <c r="S3621" s="74"/>
      <c r="T3621" s="74"/>
      <c r="AI3621" s="259"/>
      <c r="AO3621" s="74"/>
    </row>
    <row r="3622" s="72" customFormat="1" customHeight="1" spans="6:41">
      <c r="F3622" s="74"/>
      <c r="G3622" s="267" t="str">
        <f t="shared" si="62"/>
        <v/>
      </c>
      <c r="H3622" s="74"/>
      <c r="I3622" s="74"/>
      <c r="J3622" s="74"/>
      <c r="K3622" s="74"/>
      <c r="L3622" s="74"/>
      <c r="P3622" s="122"/>
      <c r="Q3622" s="74"/>
      <c r="R3622" s="74"/>
      <c r="S3622" s="74"/>
      <c r="T3622" s="74"/>
      <c r="AI3622" s="259"/>
      <c r="AO3622" s="74"/>
    </row>
    <row r="3623" s="72" customFormat="1" customHeight="1" spans="6:41">
      <c r="F3623" s="74"/>
      <c r="G3623" s="267" t="str">
        <f t="shared" si="62"/>
        <v/>
      </c>
      <c r="H3623" s="74"/>
      <c r="I3623" s="74"/>
      <c r="J3623" s="74"/>
      <c r="K3623" s="74"/>
      <c r="L3623" s="74"/>
      <c r="P3623" s="122"/>
      <c r="Q3623" s="74"/>
      <c r="R3623" s="74"/>
      <c r="S3623" s="74"/>
      <c r="T3623" s="74"/>
      <c r="AI3623" s="259"/>
      <c r="AO3623" s="74"/>
    </row>
    <row r="3624" s="72" customFormat="1" customHeight="1" spans="6:41">
      <c r="F3624" s="74"/>
      <c r="G3624" s="267" t="str">
        <f t="shared" si="62"/>
        <v/>
      </c>
      <c r="H3624" s="74"/>
      <c r="I3624" s="74"/>
      <c r="J3624" s="74"/>
      <c r="K3624" s="74"/>
      <c r="L3624" s="74"/>
      <c r="P3624" s="122"/>
      <c r="Q3624" s="74"/>
      <c r="R3624" s="74"/>
      <c r="S3624" s="74"/>
      <c r="T3624" s="74"/>
      <c r="AI3624" s="259"/>
      <c r="AO3624" s="74"/>
    </row>
    <row r="3625" s="72" customFormat="1" customHeight="1" spans="6:41">
      <c r="F3625" s="74"/>
      <c r="G3625" s="267" t="str">
        <f t="shared" si="62"/>
        <v/>
      </c>
      <c r="H3625" s="74"/>
      <c r="I3625" s="74"/>
      <c r="J3625" s="74"/>
      <c r="K3625" s="74"/>
      <c r="L3625" s="74"/>
      <c r="P3625" s="122"/>
      <c r="Q3625" s="74"/>
      <c r="R3625" s="74"/>
      <c r="S3625" s="74"/>
      <c r="T3625" s="74"/>
      <c r="AI3625" s="259"/>
      <c r="AO3625" s="74"/>
    </row>
    <row r="3626" s="72" customFormat="1" customHeight="1" spans="6:41">
      <c r="F3626" s="74"/>
      <c r="G3626" s="267" t="str">
        <f t="shared" si="62"/>
        <v/>
      </c>
      <c r="H3626" s="74"/>
      <c r="I3626" s="74"/>
      <c r="J3626" s="74"/>
      <c r="K3626" s="74"/>
      <c r="L3626" s="74"/>
      <c r="P3626" s="122"/>
      <c r="Q3626" s="74"/>
      <c r="R3626" s="74"/>
      <c r="S3626" s="74"/>
      <c r="T3626" s="74"/>
      <c r="AI3626" s="259"/>
      <c r="AO3626" s="74"/>
    </row>
    <row r="3627" s="72" customFormat="1" customHeight="1" spans="6:41">
      <c r="F3627" s="74"/>
      <c r="G3627" s="267" t="str">
        <f t="shared" si="62"/>
        <v/>
      </c>
      <c r="H3627" s="74"/>
      <c r="I3627" s="74"/>
      <c r="J3627" s="74"/>
      <c r="K3627" s="74"/>
      <c r="L3627" s="74"/>
      <c r="P3627" s="122"/>
      <c r="Q3627" s="74"/>
      <c r="R3627" s="74"/>
      <c r="S3627" s="74"/>
      <c r="T3627" s="74"/>
      <c r="AI3627" s="259"/>
      <c r="AO3627" s="74"/>
    </row>
    <row r="3628" s="72" customFormat="1" customHeight="1" spans="6:41">
      <c r="F3628" s="74"/>
      <c r="G3628" s="267" t="str">
        <f t="shared" si="62"/>
        <v/>
      </c>
      <c r="H3628" s="74"/>
      <c r="I3628" s="74"/>
      <c r="J3628" s="74"/>
      <c r="K3628" s="74"/>
      <c r="L3628" s="74"/>
      <c r="P3628" s="122"/>
      <c r="Q3628" s="74"/>
      <c r="R3628" s="74"/>
      <c r="S3628" s="74"/>
      <c r="T3628" s="74"/>
      <c r="AI3628" s="259"/>
      <c r="AO3628" s="74"/>
    </row>
    <row r="3629" s="72" customFormat="1" customHeight="1" spans="6:41">
      <c r="F3629" s="74"/>
      <c r="G3629" s="267" t="str">
        <f t="shared" si="62"/>
        <v/>
      </c>
      <c r="H3629" s="74"/>
      <c r="I3629" s="74"/>
      <c r="J3629" s="74"/>
      <c r="K3629" s="74"/>
      <c r="L3629" s="74"/>
      <c r="P3629" s="122"/>
      <c r="Q3629" s="74"/>
      <c r="R3629" s="74"/>
      <c r="S3629" s="74"/>
      <c r="T3629" s="74"/>
      <c r="AI3629" s="259"/>
      <c r="AO3629" s="74"/>
    </row>
    <row r="3630" s="72" customFormat="1" customHeight="1" spans="6:41">
      <c r="F3630" s="74"/>
      <c r="G3630" s="267" t="str">
        <f t="shared" si="62"/>
        <v/>
      </c>
      <c r="H3630" s="74"/>
      <c r="I3630" s="74"/>
      <c r="J3630" s="74"/>
      <c r="K3630" s="74"/>
      <c r="L3630" s="74"/>
      <c r="P3630" s="122"/>
      <c r="Q3630" s="74"/>
      <c r="R3630" s="74"/>
      <c r="S3630" s="74"/>
      <c r="T3630" s="74"/>
      <c r="AI3630" s="259"/>
      <c r="AO3630" s="74"/>
    </row>
    <row r="3631" s="72" customFormat="1" customHeight="1" spans="6:41">
      <c r="F3631" s="74"/>
      <c r="G3631" s="267" t="str">
        <f t="shared" si="62"/>
        <v/>
      </c>
      <c r="H3631" s="74"/>
      <c r="I3631" s="74"/>
      <c r="J3631" s="74"/>
      <c r="K3631" s="74"/>
      <c r="L3631" s="74"/>
      <c r="P3631" s="122"/>
      <c r="Q3631" s="74"/>
      <c r="R3631" s="74"/>
      <c r="S3631" s="74"/>
      <c r="T3631" s="74"/>
      <c r="AI3631" s="259"/>
      <c r="AO3631" s="74"/>
    </row>
    <row r="3632" s="72" customFormat="1" customHeight="1" spans="6:41">
      <c r="F3632" s="74"/>
      <c r="G3632" s="267" t="str">
        <f t="shared" si="62"/>
        <v/>
      </c>
      <c r="H3632" s="74"/>
      <c r="I3632" s="74"/>
      <c r="J3632" s="74"/>
      <c r="K3632" s="74"/>
      <c r="L3632" s="74"/>
      <c r="P3632" s="122"/>
      <c r="Q3632" s="74"/>
      <c r="R3632" s="74"/>
      <c r="S3632" s="74"/>
      <c r="T3632" s="74"/>
      <c r="AI3632" s="259"/>
      <c r="AO3632" s="74"/>
    </row>
    <row r="3633" s="72" customFormat="1" customHeight="1" spans="6:41">
      <c r="F3633" s="74"/>
      <c r="G3633" s="267" t="str">
        <f t="shared" si="62"/>
        <v/>
      </c>
      <c r="H3633" s="74"/>
      <c r="I3633" s="74"/>
      <c r="J3633" s="74"/>
      <c r="K3633" s="74"/>
      <c r="L3633" s="74"/>
      <c r="P3633" s="122"/>
      <c r="Q3633" s="74"/>
      <c r="R3633" s="74"/>
      <c r="S3633" s="74"/>
      <c r="T3633" s="74"/>
      <c r="AI3633" s="259"/>
      <c r="AO3633" s="74"/>
    </row>
    <row r="3634" s="72" customFormat="1" customHeight="1" spans="6:41">
      <c r="F3634" s="74"/>
      <c r="G3634" s="267" t="str">
        <f t="shared" si="62"/>
        <v/>
      </c>
      <c r="H3634" s="74"/>
      <c r="I3634" s="74"/>
      <c r="J3634" s="74"/>
      <c r="K3634" s="74"/>
      <c r="L3634" s="74"/>
      <c r="P3634" s="122"/>
      <c r="Q3634" s="74"/>
      <c r="R3634" s="74"/>
      <c r="S3634" s="74"/>
      <c r="T3634" s="74"/>
      <c r="AI3634" s="259"/>
      <c r="AO3634" s="74"/>
    </row>
    <row r="3635" s="72" customFormat="1" customHeight="1" spans="6:41">
      <c r="F3635" s="74"/>
      <c r="G3635" s="267" t="str">
        <f t="shared" si="62"/>
        <v/>
      </c>
      <c r="H3635" s="74"/>
      <c r="I3635" s="74"/>
      <c r="J3635" s="74"/>
      <c r="K3635" s="74"/>
      <c r="L3635" s="74"/>
      <c r="P3635" s="122"/>
      <c r="Q3635" s="74"/>
      <c r="R3635" s="74"/>
      <c r="S3635" s="74"/>
      <c r="T3635" s="74"/>
      <c r="AI3635" s="259"/>
      <c r="AO3635" s="74"/>
    </row>
    <row r="3636" s="72" customFormat="1" customHeight="1" spans="6:41">
      <c r="F3636" s="74"/>
      <c r="G3636" s="267" t="str">
        <f t="shared" si="62"/>
        <v/>
      </c>
      <c r="H3636" s="74"/>
      <c r="I3636" s="74"/>
      <c r="J3636" s="74"/>
      <c r="K3636" s="74"/>
      <c r="L3636" s="74"/>
      <c r="P3636" s="122"/>
      <c r="Q3636" s="74"/>
      <c r="R3636" s="74"/>
      <c r="S3636" s="74"/>
      <c r="T3636" s="74"/>
      <c r="AI3636" s="259"/>
      <c r="AO3636" s="74"/>
    </row>
    <row r="3637" s="72" customFormat="1" customHeight="1" spans="6:41">
      <c r="F3637" s="74"/>
      <c r="G3637" s="267" t="str">
        <f t="shared" si="62"/>
        <v/>
      </c>
      <c r="H3637" s="74"/>
      <c r="I3637" s="74"/>
      <c r="J3637" s="74"/>
      <c r="K3637" s="74"/>
      <c r="L3637" s="74"/>
      <c r="P3637" s="122"/>
      <c r="Q3637" s="74"/>
      <c r="R3637" s="74"/>
      <c r="S3637" s="74"/>
      <c r="T3637" s="74"/>
      <c r="AI3637" s="259"/>
      <c r="AO3637" s="74"/>
    </row>
    <row r="3638" s="72" customFormat="1" customHeight="1" spans="6:41">
      <c r="F3638" s="74"/>
      <c r="G3638" s="267" t="str">
        <f t="shared" si="62"/>
        <v/>
      </c>
      <c r="H3638" s="74"/>
      <c r="I3638" s="74"/>
      <c r="J3638" s="74"/>
      <c r="K3638" s="74"/>
      <c r="L3638" s="74"/>
      <c r="P3638" s="122"/>
      <c r="Q3638" s="74"/>
      <c r="R3638" s="74"/>
      <c r="S3638" s="74"/>
      <c r="T3638" s="74"/>
      <c r="AI3638" s="259"/>
      <c r="AO3638" s="74"/>
    </row>
    <row r="3639" s="72" customFormat="1" customHeight="1" spans="6:41">
      <c r="F3639" s="74"/>
      <c r="G3639" s="267" t="str">
        <f t="shared" si="62"/>
        <v/>
      </c>
      <c r="H3639" s="74"/>
      <c r="I3639" s="74"/>
      <c r="J3639" s="74"/>
      <c r="K3639" s="74"/>
      <c r="L3639" s="74"/>
      <c r="P3639" s="122"/>
      <c r="Q3639" s="74"/>
      <c r="R3639" s="74"/>
      <c r="S3639" s="74"/>
      <c r="T3639" s="74"/>
      <c r="AI3639" s="259"/>
      <c r="AO3639" s="74"/>
    </row>
    <row r="3640" s="72" customFormat="1" customHeight="1" spans="6:41">
      <c r="F3640" s="74"/>
      <c r="G3640" s="267" t="str">
        <f t="shared" si="62"/>
        <v/>
      </c>
      <c r="H3640" s="74"/>
      <c r="I3640" s="74"/>
      <c r="J3640" s="74"/>
      <c r="K3640" s="74"/>
      <c r="L3640" s="74"/>
      <c r="P3640" s="122"/>
      <c r="Q3640" s="74"/>
      <c r="R3640" s="74"/>
      <c r="S3640" s="74"/>
      <c r="T3640" s="74"/>
      <c r="AI3640" s="259"/>
      <c r="AO3640" s="74"/>
    </row>
    <row r="3641" s="72" customFormat="1" customHeight="1" spans="6:41">
      <c r="F3641" s="74"/>
      <c r="G3641" s="267" t="str">
        <f t="shared" si="62"/>
        <v/>
      </c>
      <c r="H3641" s="74"/>
      <c r="I3641" s="74"/>
      <c r="J3641" s="74"/>
      <c r="K3641" s="74"/>
      <c r="L3641" s="74"/>
      <c r="P3641" s="122"/>
      <c r="Q3641" s="74"/>
      <c r="R3641" s="74"/>
      <c r="S3641" s="74"/>
      <c r="T3641" s="74"/>
      <c r="AI3641" s="259"/>
      <c r="AO3641" s="74"/>
    </row>
    <row r="3642" s="72" customFormat="1" customHeight="1" spans="6:41">
      <c r="F3642" s="74"/>
      <c r="G3642" s="267" t="str">
        <f t="shared" si="62"/>
        <v/>
      </c>
      <c r="H3642" s="74"/>
      <c r="I3642" s="74"/>
      <c r="J3642" s="74"/>
      <c r="K3642" s="74"/>
      <c r="L3642" s="74"/>
      <c r="P3642" s="122"/>
      <c r="Q3642" s="74"/>
      <c r="R3642" s="74"/>
      <c r="S3642" s="74"/>
      <c r="T3642" s="74"/>
      <c r="AI3642" s="259"/>
      <c r="AO3642" s="74"/>
    </row>
    <row r="3643" s="72" customFormat="1" customHeight="1" spans="6:41">
      <c r="F3643" s="74"/>
      <c r="G3643" s="267" t="str">
        <f t="shared" si="62"/>
        <v/>
      </c>
      <c r="H3643" s="74"/>
      <c r="I3643" s="74"/>
      <c r="J3643" s="74"/>
      <c r="K3643" s="74"/>
      <c r="L3643" s="74"/>
      <c r="P3643" s="122"/>
      <c r="Q3643" s="74"/>
      <c r="R3643" s="74"/>
      <c r="S3643" s="74"/>
      <c r="T3643" s="74"/>
      <c r="AI3643" s="259"/>
      <c r="AO3643" s="74"/>
    </row>
    <row r="3644" s="72" customFormat="1" customHeight="1" spans="6:41">
      <c r="F3644" s="74"/>
      <c r="G3644" s="267" t="str">
        <f t="shared" si="62"/>
        <v/>
      </c>
      <c r="H3644" s="74"/>
      <c r="I3644" s="74"/>
      <c r="J3644" s="74"/>
      <c r="K3644" s="74"/>
      <c r="L3644" s="74"/>
      <c r="P3644" s="122"/>
      <c r="Q3644" s="74"/>
      <c r="R3644" s="74"/>
      <c r="S3644" s="74"/>
      <c r="T3644" s="74"/>
      <c r="AI3644" s="259"/>
      <c r="AO3644" s="74"/>
    </row>
    <row r="3645" s="72" customFormat="1" customHeight="1" spans="6:41">
      <c r="F3645" s="74"/>
      <c r="G3645" s="267" t="str">
        <f t="shared" si="62"/>
        <v/>
      </c>
      <c r="H3645" s="74"/>
      <c r="I3645" s="74"/>
      <c r="J3645" s="74"/>
      <c r="K3645" s="74"/>
      <c r="L3645" s="74"/>
      <c r="P3645" s="122"/>
      <c r="Q3645" s="74"/>
      <c r="R3645" s="74"/>
      <c r="S3645" s="74"/>
      <c r="T3645" s="74"/>
      <c r="AI3645" s="259"/>
      <c r="AO3645" s="74"/>
    </row>
    <row r="3646" s="72" customFormat="1" customHeight="1" spans="6:41">
      <c r="F3646" s="74"/>
      <c r="G3646" s="267" t="str">
        <f t="shared" si="62"/>
        <v/>
      </c>
      <c r="H3646" s="74"/>
      <c r="I3646" s="74"/>
      <c r="J3646" s="74"/>
      <c r="K3646" s="74"/>
      <c r="L3646" s="74"/>
      <c r="P3646" s="122"/>
      <c r="Q3646" s="74"/>
      <c r="R3646" s="74"/>
      <c r="S3646" s="74"/>
      <c r="T3646" s="74"/>
      <c r="AI3646" s="259"/>
      <c r="AO3646" s="74"/>
    </row>
    <row r="3647" s="72" customFormat="1" customHeight="1" spans="6:41">
      <c r="F3647" s="74"/>
      <c r="G3647" s="267" t="str">
        <f t="shared" si="62"/>
        <v/>
      </c>
      <c r="H3647" s="74"/>
      <c r="I3647" s="74"/>
      <c r="J3647" s="74"/>
      <c r="K3647" s="74"/>
      <c r="L3647" s="74"/>
      <c r="P3647" s="122"/>
      <c r="Q3647" s="74"/>
      <c r="R3647" s="74"/>
      <c r="S3647" s="74"/>
      <c r="T3647" s="74"/>
      <c r="AI3647" s="259"/>
      <c r="AO3647" s="74"/>
    </row>
    <row r="3648" s="72" customFormat="1" customHeight="1" spans="6:41">
      <c r="F3648" s="74"/>
      <c r="G3648" s="267" t="str">
        <f t="shared" si="62"/>
        <v/>
      </c>
      <c r="H3648" s="74"/>
      <c r="I3648" s="74"/>
      <c r="J3648" s="74"/>
      <c r="K3648" s="74"/>
      <c r="L3648" s="74"/>
      <c r="P3648" s="122"/>
      <c r="Q3648" s="74"/>
      <c r="R3648" s="74"/>
      <c r="S3648" s="74"/>
      <c r="T3648" s="74"/>
      <c r="AI3648" s="259"/>
      <c r="AO3648" s="74"/>
    </row>
    <row r="3649" s="72" customFormat="1" customHeight="1" spans="6:41">
      <c r="F3649" s="74"/>
      <c r="G3649" s="267" t="str">
        <f t="shared" si="62"/>
        <v/>
      </c>
      <c r="H3649" s="74"/>
      <c r="I3649" s="74"/>
      <c r="J3649" s="74"/>
      <c r="K3649" s="74"/>
      <c r="L3649" s="74"/>
      <c r="P3649" s="122"/>
      <c r="Q3649" s="74"/>
      <c r="R3649" s="74"/>
      <c r="S3649" s="74"/>
      <c r="T3649" s="74"/>
      <c r="AI3649" s="259"/>
      <c r="AO3649" s="74"/>
    </row>
    <row r="3650" s="72" customFormat="1" customHeight="1" spans="6:41">
      <c r="F3650" s="74"/>
      <c r="G3650" s="267" t="str">
        <f t="shared" ref="G3650:G3713" si="63">IF(H3650="","",IF(H3650=I3650,H3650,_xlfn.CONCAT(H3650,"-",I3650)))</f>
        <v/>
      </c>
      <c r="H3650" s="74"/>
      <c r="I3650" s="74"/>
      <c r="J3650" s="74"/>
      <c r="K3650" s="74"/>
      <c r="L3650" s="74"/>
      <c r="P3650" s="122"/>
      <c r="Q3650" s="74"/>
      <c r="R3650" s="74"/>
      <c r="S3650" s="74"/>
      <c r="T3650" s="74"/>
      <c r="AI3650" s="259"/>
      <c r="AO3650" s="74"/>
    </row>
    <row r="3651" s="72" customFormat="1" customHeight="1" spans="6:41">
      <c r="F3651" s="74"/>
      <c r="G3651" s="267" t="str">
        <f t="shared" si="63"/>
        <v/>
      </c>
      <c r="H3651" s="74"/>
      <c r="I3651" s="74"/>
      <c r="J3651" s="74"/>
      <c r="K3651" s="74"/>
      <c r="L3651" s="74"/>
      <c r="P3651" s="122"/>
      <c r="Q3651" s="74"/>
      <c r="R3651" s="74"/>
      <c r="S3651" s="74"/>
      <c r="T3651" s="74"/>
      <c r="AI3651" s="259"/>
      <c r="AO3651" s="74"/>
    </row>
    <row r="3652" s="72" customFormat="1" customHeight="1" spans="6:41">
      <c r="F3652" s="74"/>
      <c r="G3652" s="267" t="str">
        <f t="shared" si="63"/>
        <v/>
      </c>
      <c r="H3652" s="74"/>
      <c r="I3652" s="74"/>
      <c r="J3652" s="74"/>
      <c r="K3652" s="74"/>
      <c r="L3652" s="74"/>
      <c r="P3652" s="122"/>
      <c r="Q3652" s="74"/>
      <c r="R3652" s="74"/>
      <c r="S3652" s="74"/>
      <c r="T3652" s="74"/>
      <c r="AI3652" s="259"/>
      <c r="AO3652" s="74"/>
    </row>
    <row r="3653" s="72" customFormat="1" customHeight="1" spans="6:41">
      <c r="F3653" s="74"/>
      <c r="G3653" s="267" t="str">
        <f t="shared" si="63"/>
        <v/>
      </c>
      <c r="H3653" s="74"/>
      <c r="I3653" s="74"/>
      <c r="J3653" s="74"/>
      <c r="K3653" s="74"/>
      <c r="L3653" s="74"/>
      <c r="P3653" s="122"/>
      <c r="Q3653" s="74"/>
      <c r="R3653" s="74"/>
      <c r="S3653" s="74"/>
      <c r="T3653" s="74"/>
      <c r="AI3653" s="259"/>
      <c r="AO3653" s="74"/>
    </row>
    <row r="3654" s="72" customFormat="1" customHeight="1" spans="6:41">
      <c r="F3654" s="74"/>
      <c r="G3654" s="267" t="str">
        <f t="shared" si="63"/>
        <v/>
      </c>
      <c r="H3654" s="74"/>
      <c r="I3654" s="74"/>
      <c r="J3654" s="74"/>
      <c r="K3654" s="74"/>
      <c r="L3654" s="74"/>
      <c r="P3654" s="122"/>
      <c r="Q3654" s="74"/>
      <c r="R3654" s="74"/>
      <c r="S3654" s="74"/>
      <c r="T3654" s="74"/>
      <c r="AI3654" s="259"/>
      <c r="AO3654" s="74"/>
    </row>
    <row r="3655" s="72" customFormat="1" customHeight="1" spans="6:41">
      <c r="F3655" s="74"/>
      <c r="G3655" s="267" t="str">
        <f t="shared" si="63"/>
        <v/>
      </c>
      <c r="H3655" s="74"/>
      <c r="I3655" s="74"/>
      <c r="J3655" s="74"/>
      <c r="K3655" s="74"/>
      <c r="L3655" s="74"/>
      <c r="P3655" s="122"/>
      <c r="Q3655" s="74"/>
      <c r="R3655" s="74"/>
      <c r="S3655" s="74"/>
      <c r="T3655" s="74"/>
      <c r="AI3655" s="259"/>
      <c r="AO3655" s="74"/>
    </row>
    <row r="3656" s="72" customFormat="1" customHeight="1" spans="6:41">
      <c r="F3656" s="74"/>
      <c r="G3656" s="267" t="str">
        <f t="shared" si="63"/>
        <v/>
      </c>
      <c r="H3656" s="74"/>
      <c r="I3656" s="74"/>
      <c r="J3656" s="74"/>
      <c r="K3656" s="74"/>
      <c r="L3656" s="74"/>
      <c r="P3656" s="122"/>
      <c r="Q3656" s="74"/>
      <c r="R3656" s="74"/>
      <c r="S3656" s="74"/>
      <c r="T3656" s="74"/>
      <c r="AI3656" s="259"/>
      <c r="AO3656" s="74"/>
    </row>
    <row r="3657" s="72" customFormat="1" customHeight="1" spans="6:41">
      <c r="F3657" s="74"/>
      <c r="G3657" s="267" t="str">
        <f t="shared" si="63"/>
        <v/>
      </c>
      <c r="H3657" s="74"/>
      <c r="I3657" s="74"/>
      <c r="J3657" s="74"/>
      <c r="K3657" s="74"/>
      <c r="L3657" s="74"/>
      <c r="P3657" s="122"/>
      <c r="Q3657" s="74"/>
      <c r="R3657" s="74"/>
      <c r="S3657" s="74"/>
      <c r="T3657" s="74"/>
      <c r="AI3657" s="259"/>
      <c r="AO3657" s="74"/>
    </row>
    <row r="3658" s="72" customFormat="1" customHeight="1" spans="6:41">
      <c r="F3658" s="74"/>
      <c r="G3658" s="267" t="str">
        <f t="shared" si="63"/>
        <v/>
      </c>
      <c r="H3658" s="74"/>
      <c r="I3658" s="74"/>
      <c r="J3658" s="74"/>
      <c r="K3658" s="74"/>
      <c r="L3658" s="74"/>
      <c r="P3658" s="122"/>
      <c r="Q3658" s="74"/>
      <c r="R3658" s="74"/>
      <c r="S3658" s="74"/>
      <c r="T3658" s="74"/>
      <c r="AI3658" s="259"/>
      <c r="AO3658" s="74"/>
    </row>
    <row r="3659" s="72" customFormat="1" customHeight="1" spans="6:41">
      <c r="F3659" s="74"/>
      <c r="G3659" s="267" t="str">
        <f t="shared" si="63"/>
        <v/>
      </c>
      <c r="H3659" s="74"/>
      <c r="I3659" s="74"/>
      <c r="J3659" s="74"/>
      <c r="K3659" s="74"/>
      <c r="L3659" s="74"/>
      <c r="P3659" s="122"/>
      <c r="Q3659" s="74"/>
      <c r="R3659" s="74"/>
      <c r="S3659" s="74"/>
      <c r="T3659" s="74"/>
      <c r="AI3659" s="259"/>
      <c r="AO3659" s="74"/>
    </row>
    <row r="3660" s="72" customFormat="1" customHeight="1" spans="6:41">
      <c r="F3660" s="74"/>
      <c r="G3660" s="267" t="str">
        <f t="shared" si="63"/>
        <v/>
      </c>
      <c r="H3660" s="74"/>
      <c r="I3660" s="74"/>
      <c r="J3660" s="74"/>
      <c r="K3660" s="74"/>
      <c r="L3660" s="74"/>
      <c r="P3660" s="122"/>
      <c r="Q3660" s="74"/>
      <c r="R3660" s="74"/>
      <c r="S3660" s="74"/>
      <c r="T3660" s="74"/>
      <c r="AI3660" s="259"/>
      <c r="AO3660" s="74"/>
    </row>
    <row r="3661" s="72" customFormat="1" customHeight="1" spans="6:41">
      <c r="F3661" s="74"/>
      <c r="G3661" s="267" t="str">
        <f t="shared" si="63"/>
        <v/>
      </c>
      <c r="H3661" s="74"/>
      <c r="I3661" s="74"/>
      <c r="J3661" s="74"/>
      <c r="K3661" s="74"/>
      <c r="L3661" s="74"/>
      <c r="P3661" s="122"/>
      <c r="Q3661" s="74"/>
      <c r="R3661" s="74"/>
      <c r="S3661" s="74"/>
      <c r="T3661" s="74"/>
      <c r="AI3661" s="259"/>
      <c r="AO3661" s="74"/>
    </row>
    <row r="3662" s="72" customFormat="1" customHeight="1" spans="6:41">
      <c r="F3662" s="74"/>
      <c r="G3662" s="267" t="str">
        <f t="shared" si="63"/>
        <v/>
      </c>
      <c r="H3662" s="74"/>
      <c r="I3662" s="74"/>
      <c r="J3662" s="74"/>
      <c r="K3662" s="74"/>
      <c r="L3662" s="74"/>
      <c r="P3662" s="122"/>
      <c r="Q3662" s="74"/>
      <c r="R3662" s="74"/>
      <c r="S3662" s="74"/>
      <c r="T3662" s="74"/>
      <c r="AI3662" s="259"/>
      <c r="AO3662" s="74"/>
    </row>
    <row r="3663" s="72" customFormat="1" customHeight="1" spans="6:41">
      <c r="F3663" s="74"/>
      <c r="G3663" s="267" t="str">
        <f t="shared" si="63"/>
        <v/>
      </c>
      <c r="H3663" s="74"/>
      <c r="I3663" s="74"/>
      <c r="J3663" s="74"/>
      <c r="K3663" s="74"/>
      <c r="L3663" s="74"/>
      <c r="P3663" s="122"/>
      <c r="Q3663" s="74"/>
      <c r="R3663" s="74"/>
      <c r="S3663" s="74"/>
      <c r="T3663" s="74"/>
      <c r="AI3663" s="259"/>
      <c r="AO3663" s="74"/>
    </row>
    <row r="3664" s="72" customFormat="1" customHeight="1" spans="6:41">
      <c r="F3664" s="74"/>
      <c r="G3664" s="267" t="str">
        <f t="shared" si="63"/>
        <v/>
      </c>
      <c r="H3664" s="74"/>
      <c r="I3664" s="74"/>
      <c r="J3664" s="74"/>
      <c r="K3664" s="74"/>
      <c r="L3664" s="74"/>
      <c r="P3664" s="122"/>
      <c r="Q3664" s="74"/>
      <c r="R3664" s="74"/>
      <c r="S3664" s="74"/>
      <c r="T3664" s="74"/>
      <c r="AI3664" s="259"/>
      <c r="AO3664" s="74"/>
    </row>
    <row r="3665" s="72" customFormat="1" customHeight="1" spans="6:41">
      <c r="F3665" s="74"/>
      <c r="G3665" s="267" t="str">
        <f t="shared" si="63"/>
        <v/>
      </c>
      <c r="H3665" s="74"/>
      <c r="I3665" s="74"/>
      <c r="J3665" s="74"/>
      <c r="K3665" s="74"/>
      <c r="L3665" s="74"/>
      <c r="P3665" s="122"/>
      <c r="Q3665" s="74"/>
      <c r="R3665" s="74"/>
      <c r="S3665" s="74"/>
      <c r="T3665" s="74"/>
      <c r="AI3665" s="259"/>
      <c r="AO3665" s="74"/>
    </row>
    <row r="3666" s="72" customFormat="1" customHeight="1" spans="6:41">
      <c r="F3666" s="74"/>
      <c r="G3666" s="267" t="str">
        <f t="shared" si="63"/>
        <v/>
      </c>
      <c r="H3666" s="74"/>
      <c r="I3666" s="74"/>
      <c r="J3666" s="74"/>
      <c r="K3666" s="74"/>
      <c r="L3666" s="74"/>
      <c r="P3666" s="122"/>
      <c r="Q3666" s="74"/>
      <c r="R3666" s="74"/>
      <c r="S3666" s="74"/>
      <c r="T3666" s="74"/>
      <c r="AI3666" s="259"/>
      <c r="AO3666" s="74"/>
    </row>
    <row r="3667" s="72" customFormat="1" customHeight="1" spans="6:41">
      <c r="F3667" s="74"/>
      <c r="G3667" s="267" t="str">
        <f t="shared" si="63"/>
        <v/>
      </c>
      <c r="H3667" s="74"/>
      <c r="I3667" s="74"/>
      <c r="J3667" s="74"/>
      <c r="K3667" s="74"/>
      <c r="L3667" s="74"/>
      <c r="P3667" s="122"/>
      <c r="Q3667" s="74"/>
      <c r="R3667" s="74"/>
      <c r="S3667" s="74"/>
      <c r="T3667" s="74"/>
      <c r="AI3667" s="259"/>
      <c r="AO3667" s="74"/>
    </row>
    <row r="3668" s="72" customFormat="1" customHeight="1" spans="6:41">
      <c r="F3668" s="74"/>
      <c r="G3668" s="267" t="str">
        <f t="shared" si="63"/>
        <v/>
      </c>
      <c r="H3668" s="74"/>
      <c r="I3668" s="74"/>
      <c r="J3668" s="74"/>
      <c r="K3668" s="74"/>
      <c r="L3668" s="74"/>
      <c r="P3668" s="122"/>
      <c r="Q3668" s="74"/>
      <c r="R3668" s="74"/>
      <c r="S3668" s="74"/>
      <c r="T3668" s="74"/>
      <c r="AI3668" s="259"/>
      <c r="AO3668" s="74"/>
    </row>
    <row r="3669" s="72" customFormat="1" customHeight="1" spans="6:41">
      <c r="F3669" s="74"/>
      <c r="G3669" s="267" t="str">
        <f t="shared" si="63"/>
        <v/>
      </c>
      <c r="H3669" s="74"/>
      <c r="I3669" s="74"/>
      <c r="J3669" s="74"/>
      <c r="K3669" s="74"/>
      <c r="L3669" s="74"/>
      <c r="P3669" s="122"/>
      <c r="Q3669" s="74"/>
      <c r="R3669" s="74"/>
      <c r="S3669" s="74"/>
      <c r="T3669" s="74"/>
      <c r="AI3669" s="259"/>
      <c r="AO3669" s="74"/>
    </row>
    <row r="3670" s="72" customFormat="1" customHeight="1" spans="6:41">
      <c r="F3670" s="74"/>
      <c r="G3670" s="267" t="str">
        <f t="shared" si="63"/>
        <v/>
      </c>
      <c r="H3670" s="74"/>
      <c r="I3670" s="74"/>
      <c r="J3670" s="74"/>
      <c r="K3670" s="74"/>
      <c r="L3670" s="74"/>
      <c r="P3670" s="122"/>
      <c r="Q3670" s="74"/>
      <c r="R3670" s="74"/>
      <c r="S3670" s="74"/>
      <c r="T3670" s="74"/>
      <c r="AI3670" s="259"/>
      <c r="AO3670" s="74"/>
    </row>
    <row r="3671" s="72" customFormat="1" customHeight="1" spans="6:41">
      <c r="F3671" s="74"/>
      <c r="G3671" s="267" t="str">
        <f t="shared" si="63"/>
        <v/>
      </c>
      <c r="H3671" s="74"/>
      <c r="I3671" s="74"/>
      <c r="J3671" s="74"/>
      <c r="K3671" s="74"/>
      <c r="L3671" s="74"/>
      <c r="P3671" s="122"/>
      <c r="Q3671" s="74"/>
      <c r="R3671" s="74"/>
      <c r="S3671" s="74"/>
      <c r="T3671" s="74"/>
      <c r="AI3671" s="259"/>
      <c r="AO3671" s="74"/>
    </row>
    <row r="3672" s="72" customFormat="1" customHeight="1" spans="6:41">
      <c r="F3672" s="74"/>
      <c r="G3672" s="267" t="str">
        <f t="shared" si="63"/>
        <v/>
      </c>
      <c r="H3672" s="74"/>
      <c r="I3672" s="74"/>
      <c r="J3672" s="74"/>
      <c r="K3672" s="74"/>
      <c r="L3672" s="74"/>
      <c r="P3672" s="122"/>
      <c r="Q3672" s="74"/>
      <c r="R3672" s="74"/>
      <c r="S3672" s="74"/>
      <c r="T3672" s="74"/>
      <c r="AI3672" s="259"/>
      <c r="AO3672" s="74"/>
    </row>
    <row r="3673" s="72" customFormat="1" customHeight="1" spans="6:41">
      <c r="F3673" s="74"/>
      <c r="G3673" s="267" t="str">
        <f t="shared" si="63"/>
        <v/>
      </c>
      <c r="H3673" s="74"/>
      <c r="I3673" s="74"/>
      <c r="J3673" s="74"/>
      <c r="K3673" s="74"/>
      <c r="L3673" s="74"/>
      <c r="P3673" s="122"/>
      <c r="Q3673" s="74"/>
      <c r="R3673" s="74"/>
      <c r="S3673" s="74"/>
      <c r="T3673" s="74"/>
      <c r="AI3673" s="259"/>
      <c r="AO3673" s="74"/>
    </row>
    <row r="3674" s="72" customFormat="1" customHeight="1" spans="6:41">
      <c r="F3674" s="74"/>
      <c r="G3674" s="267" t="str">
        <f t="shared" si="63"/>
        <v/>
      </c>
      <c r="H3674" s="74"/>
      <c r="I3674" s="74"/>
      <c r="J3674" s="74"/>
      <c r="K3674" s="74"/>
      <c r="L3674" s="74"/>
      <c r="P3674" s="122"/>
      <c r="Q3674" s="74"/>
      <c r="R3674" s="74"/>
      <c r="S3674" s="74"/>
      <c r="T3674" s="74"/>
      <c r="AI3674" s="259"/>
      <c r="AO3674" s="74"/>
    </row>
    <row r="3675" s="72" customFormat="1" customHeight="1" spans="6:41">
      <c r="F3675" s="74"/>
      <c r="G3675" s="267" t="str">
        <f t="shared" si="63"/>
        <v/>
      </c>
      <c r="H3675" s="74"/>
      <c r="I3675" s="74"/>
      <c r="J3675" s="74"/>
      <c r="K3675" s="74"/>
      <c r="L3675" s="74"/>
      <c r="P3675" s="122"/>
      <c r="Q3675" s="74"/>
      <c r="R3675" s="74"/>
      <c r="S3675" s="74"/>
      <c r="T3675" s="74"/>
      <c r="AI3675" s="259"/>
      <c r="AO3675" s="74"/>
    </row>
    <row r="3676" s="72" customFormat="1" customHeight="1" spans="6:41">
      <c r="F3676" s="74"/>
      <c r="G3676" s="267" t="str">
        <f t="shared" si="63"/>
        <v/>
      </c>
      <c r="H3676" s="74"/>
      <c r="I3676" s="74"/>
      <c r="J3676" s="74"/>
      <c r="K3676" s="74"/>
      <c r="L3676" s="74"/>
      <c r="P3676" s="122"/>
      <c r="Q3676" s="74"/>
      <c r="R3676" s="74"/>
      <c r="S3676" s="74"/>
      <c r="T3676" s="74"/>
      <c r="AI3676" s="259"/>
      <c r="AO3676" s="74"/>
    </row>
    <row r="3677" s="72" customFormat="1" customHeight="1" spans="6:41">
      <c r="F3677" s="74"/>
      <c r="G3677" s="267" t="str">
        <f t="shared" si="63"/>
        <v/>
      </c>
      <c r="H3677" s="74"/>
      <c r="I3677" s="74"/>
      <c r="J3677" s="74"/>
      <c r="K3677" s="74"/>
      <c r="L3677" s="74"/>
      <c r="P3677" s="122"/>
      <c r="Q3677" s="74"/>
      <c r="R3677" s="74"/>
      <c r="S3677" s="74"/>
      <c r="T3677" s="74"/>
      <c r="AI3677" s="259"/>
      <c r="AO3677" s="74"/>
    </row>
    <row r="3678" s="72" customFormat="1" customHeight="1" spans="6:41">
      <c r="F3678" s="74"/>
      <c r="G3678" s="267" t="str">
        <f t="shared" si="63"/>
        <v/>
      </c>
      <c r="H3678" s="74"/>
      <c r="I3678" s="74"/>
      <c r="J3678" s="74"/>
      <c r="K3678" s="74"/>
      <c r="L3678" s="74"/>
      <c r="P3678" s="122"/>
      <c r="Q3678" s="74"/>
      <c r="R3678" s="74"/>
      <c r="S3678" s="74"/>
      <c r="T3678" s="74"/>
      <c r="AI3678" s="259"/>
      <c r="AO3678" s="74"/>
    </row>
    <row r="3679" s="72" customFormat="1" customHeight="1" spans="6:41">
      <c r="F3679" s="74"/>
      <c r="G3679" s="267" t="str">
        <f t="shared" si="63"/>
        <v/>
      </c>
      <c r="H3679" s="74"/>
      <c r="I3679" s="74"/>
      <c r="J3679" s="74"/>
      <c r="K3679" s="74"/>
      <c r="L3679" s="74"/>
      <c r="P3679" s="122"/>
      <c r="Q3679" s="74"/>
      <c r="R3679" s="74"/>
      <c r="S3679" s="74"/>
      <c r="T3679" s="74"/>
      <c r="AI3679" s="259"/>
      <c r="AO3679" s="74"/>
    </row>
    <row r="3680" s="72" customFormat="1" customHeight="1" spans="6:41">
      <c r="F3680" s="74"/>
      <c r="G3680" s="267" t="str">
        <f t="shared" si="63"/>
        <v/>
      </c>
      <c r="H3680" s="74"/>
      <c r="I3680" s="74"/>
      <c r="J3680" s="74"/>
      <c r="K3680" s="74"/>
      <c r="L3680" s="74"/>
      <c r="P3680" s="122"/>
      <c r="Q3680" s="74"/>
      <c r="R3680" s="74"/>
      <c r="S3680" s="74"/>
      <c r="T3680" s="74"/>
      <c r="AI3680" s="259"/>
      <c r="AO3680" s="74"/>
    </row>
    <row r="3681" s="72" customFormat="1" customHeight="1" spans="6:41">
      <c r="F3681" s="74"/>
      <c r="G3681" s="267" t="str">
        <f t="shared" si="63"/>
        <v/>
      </c>
      <c r="H3681" s="74"/>
      <c r="I3681" s="74"/>
      <c r="J3681" s="74"/>
      <c r="K3681" s="74"/>
      <c r="L3681" s="74"/>
      <c r="P3681" s="122"/>
      <c r="Q3681" s="74"/>
      <c r="R3681" s="74"/>
      <c r="S3681" s="74"/>
      <c r="T3681" s="74"/>
      <c r="AI3681" s="259"/>
      <c r="AO3681" s="74"/>
    </row>
    <row r="3682" s="72" customFormat="1" customHeight="1" spans="6:41">
      <c r="F3682" s="74"/>
      <c r="G3682" s="267" t="str">
        <f t="shared" si="63"/>
        <v/>
      </c>
      <c r="H3682" s="74"/>
      <c r="I3682" s="74"/>
      <c r="J3682" s="74"/>
      <c r="K3682" s="74"/>
      <c r="L3682" s="74"/>
      <c r="P3682" s="122"/>
      <c r="Q3682" s="74"/>
      <c r="R3682" s="74"/>
      <c r="S3682" s="74"/>
      <c r="T3682" s="74"/>
      <c r="AI3682" s="259"/>
      <c r="AO3682" s="74"/>
    </row>
    <row r="3683" s="72" customFormat="1" customHeight="1" spans="6:41">
      <c r="F3683" s="74"/>
      <c r="G3683" s="267" t="str">
        <f t="shared" si="63"/>
        <v/>
      </c>
      <c r="H3683" s="74"/>
      <c r="I3683" s="74"/>
      <c r="J3683" s="74"/>
      <c r="K3683" s="74"/>
      <c r="L3683" s="74"/>
      <c r="P3683" s="122"/>
      <c r="Q3683" s="74"/>
      <c r="R3683" s="74"/>
      <c r="S3683" s="74"/>
      <c r="T3683" s="74"/>
      <c r="AI3683" s="259"/>
      <c r="AO3683" s="74"/>
    </row>
    <row r="3684" s="72" customFormat="1" customHeight="1" spans="6:41">
      <c r="F3684" s="74"/>
      <c r="G3684" s="267" t="str">
        <f t="shared" si="63"/>
        <v/>
      </c>
      <c r="H3684" s="74"/>
      <c r="I3684" s="74"/>
      <c r="J3684" s="74"/>
      <c r="K3684" s="74"/>
      <c r="L3684" s="74"/>
      <c r="P3684" s="122"/>
      <c r="Q3684" s="74"/>
      <c r="R3684" s="74"/>
      <c r="S3684" s="74"/>
      <c r="T3684" s="74"/>
      <c r="AI3684" s="259"/>
      <c r="AO3684" s="74"/>
    </row>
    <row r="3685" s="72" customFormat="1" customHeight="1" spans="6:41">
      <c r="F3685" s="74"/>
      <c r="G3685" s="267" t="str">
        <f t="shared" si="63"/>
        <v/>
      </c>
      <c r="H3685" s="74"/>
      <c r="I3685" s="74"/>
      <c r="J3685" s="74"/>
      <c r="K3685" s="74"/>
      <c r="L3685" s="74"/>
      <c r="P3685" s="122"/>
      <c r="Q3685" s="74"/>
      <c r="R3685" s="74"/>
      <c r="S3685" s="74"/>
      <c r="T3685" s="74"/>
      <c r="AI3685" s="259"/>
      <c r="AO3685" s="74"/>
    </row>
    <row r="3686" s="72" customFormat="1" customHeight="1" spans="6:41">
      <c r="F3686" s="74"/>
      <c r="G3686" s="267" t="str">
        <f t="shared" si="63"/>
        <v/>
      </c>
      <c r="H3686" s="74"/>
      <c r="I3686" s="74"/>
      <c r="J3686" s="74"/>
      <c r="K3686" s="74"/>
      <c r="L3686" s="74"/>
      <c r="P3686" s="122"/>
      <c r="Q3686" s="74"/>
      <c r="R3686" s="74"/>
      <c r="S3686" s="74"/>
      <c r="T3686" s="74"/>
      <c r="AI3686" s="259"/>
      <c r="AO3686" s="74"/>
    </row>
    <row r="3687" s="72" customFormat="1" customHeight="1" spans="6:41">
      <c r="F3687" s="74"/>
      <c r="G3687" s="267" t="str">
        <f t="shared" si="63"/>
        <v/>
      </c>
      <c r="H3687" s="74"/>
      <c r="I3687" s="74"/>
      <c r="J3687" s="74"/>
      <c r="K3687" s="74"/>
      <c r="L3687" s="74"/>
      <c r="P3687" s="122"/>
      <c r="Q3687" s="74"/>
      <c r="R3687" s="74"/>
      <c r="S3687" s="74"/>
      <c r="T3687" s="74"/>
      <c r="AI3687" s="259"/>
      <c r="AO3687" s="74"/>
    </row>
    <row r="3688" s="72" customFormat="1" customHeight="1" spans="6:41">
      <c r="F3688" s="74"/>
      <c r="G3688" s="267" t="str">
        <f t="shared" si="63"/>
        <v/>
      </c>
      <c r="H3688" s="74"/>
      <c r="I3688" s="74"/>
      <c r="J3688" s="74"/>
      <c r="K3688" s="74"/>
      <c r="L3688" s="74"/>
      <c r="P3688" s="122"/>
      <c r="Q3688" s="74"/>
      <c r="R3688" s="74"/>
      <c r="S3688" s="74"/>
      <c r="T3688" s="74"/>
      <c r="AI3688" s="259"/>
      <c r="AO3688" s="74"/>
    </row>
    <row r="3689" s="72" customFormat="1" customHeight="1" spans="6:41">
      <c r="F3689" s="74"/>
      <c r="G3689" s="267" t="str">
        <f t="shared" si="63"/>
        <v/>
      </c>
      <c r="H3689" s="74"/>
      <c r="I3689" s="74"/>
      <c r="J3689" s="74"/>
      <c r="K3689" s="74"/>
      <c r="L3689" s="74"/>
      <c r="P3689" s="122"/>
      <c r="Q3689" s="74"/>
      <c r="R3689" s="74"/>
      <c r="S3689" s="74"/>
      <c r="T3689" s="74"/>
      <c r="AI3689" s="259"/>
      <c r="AO3689" s="74"/>
    </row>
    <row r="3690" s="72" customFormat="1" customHeight="1" spans="6:41">
      <c r="F3690" s="74"/>
      <c r="G3690" s="267" t="str">
        <f t="shared" si="63"/>
        <v/>
      </c>
      <c r="H3690" s="74"/>
      <c r="I3690" s="74"/>
      <c r="J3690" s="74"/>
      <c r="K3690" s="74"/>
      <c r="L3690" s="74"/>
      <c r="P3690" s="122"/>
      <c r="Q3690" s="74"/>
      <c r="R3690" s="74"/>
      <c r="S3690" s="74"/>
      <c r="T3690" s="74"/>
      <c r="AI3690" s="259"/>
      <c r="AO3690" s="74"/>
    </row>
    <row r="3691" s="72" customFormat="1" customHeight="1" spans="6:41">
      <c r="F3691" s="74"/>
      <c r="G3691" s="267" t="str">
        <f t="shared" si="63"/>
        <v/>
      </c>
      <c r="H3691" s="74"/>
      <c r="I3691" s="74"/>
      <c r="J3691" s="74"/>
      <c r="K3691" s="74"/>
      <c r="L3691" s="74"/>
      <c r="P3691" s="122"/>
      <c r="Q3691" s="74"/>
      <c r="R3691" s="74"/>
      <c r="S3691" s="74"/>
      <c r="T3691" s="74"/>
      <c r="AI3691" s="259"/>
      <c r="AO3691" s="74"/>
    </row>
    <row r="3692" s="72" customFormat="1" customHeight="1" spans="6:41">
      <c r="F3692" s="74"/>
      <c r="G3692" s="267" t="str">
        <f t="shared" si="63"/>
        <v/>
      </c>
      <c r="H3692" s="74"/>
      <c r="I3692" s="74"/>
      <c r="J3692" s="74"/>
      <c r="K3692" s="74"/>
      <c r="L3692" s="74"/>
      <c r="P3692" s="122"/>
      <c r="Q3692" s="74"/>
      <c r="R3692" s="74"/>
      <c r="S3692" s="74"/>
      <c r="T3692" s="74"/>
      <c r="AI3692" s="259"/>
      <c r="AO3692" s="74"/>
    </row>
    <row r="3693" s="72" customFormat="1" customHeight="1" spans="6:41">
      <c r="F3693" s="74"/>
      <c r="G3693" s="267" t="str">
        <f t="shared" si="63"/>
        <v/>
      </c>
      <c r="H3693" s="74"/>
      <c r="I3693" s="74"/>
      <c r="J3693" s="74"/>
      <c r="K3693" s="74"/>
      <c r="L3693" s="74"/>
      <c r="P3693" s="122"/>
      <c r="Q3693" s="74"/>
      <c r="R3693" s="74"/>
      <c r="S3693" s="74"/>
      <c r="T3693" s="74"/>
      <c r="AI3693" s="259"/>
      <c r="AO3693" s="74"/>
    </row>
    <row r="3694" s="72" customFormat="1" customHeight="1" spans="6:41">
      <c r="F3694" s="74"/>
      <c r="G3694" s="267" t="str">
        <f t="shared" si="63"/>
        <v/>
      </c>
      <c r="H3694" s="74"/>
      <c r="I3694" s="74"/>
      <c r="J3694" s="74"/>
      <c r="K3694" s="74"/>
      <c r="L3694" s="74"/>
      <c r="P3694" s="122"/>
      <c r="Q3694" s="74"/>
      <c r="R3694" s="74"/>
      <c r="S3694" s="74"/>
      <c r="T3694" s="74"/>
      <c r="AI3694" s="259"/>
      <c r="AO3694" s="74"/>
    </row>
    <row r="3695" s="72" customFormat="1" customHeight="1" spans="6:41">
      <c r="F3695" s="74"/>
      <c r="G3695" s="267" t="str">
        <f t="shared" si="63"/>
        <v/>
      </c>
      <c r="H3695" s="74"/>
      <c r="I3695" s="74"/>
      <c r="J3695" s="74"/>
      <c r="K3695" s="74"/>
      <c r="L3695" s="74"/>
      <c r="P3695" s="122"/>
      <c r="Q3695" s="74"/>
      <c r="R3695" s="74"/>
      <c r="S3695" s="74"/>
      <c r="T3695" s="74"/>
      <c r="AI3695" s="259"/>
      <c r="AO3695" s="74"/>
    </row>
    <row r="3696" s="72" customFormat="1" customHeight="1" spans="6:41">
      <c r="F3696" s="74"/>
      <c r="G3696" s="267" t="str">
        <f t="shared" si="63"/>
        <v/>
      </c>
      <c r="H3696" s="74"/>
      <c r="I3696" s="74"/>
      <c r="J3696" s="74"/>
      <c r="K3696" s="74"/>
      <c r="L3696" s="74"/>
      <c r="P3696" s="122"/>
      <c r="Q3696" s="74"/>
      <c r="R3696" s="74"/>
      <c r="S3696" s="74"/>
      <c r="T3696" s="74"/>
      <c r="AI3696" s="259"/>
      <c r="AO3696" s="74"/>
    </row>
    <row r="3697" s="72" customFormat="1" customHeight="1" spans="6:41">
      <c r="F3697" s="74"/>
      <c r="G3697" s="267" t="str">
        <f t="shared" si="63"/>
        <v/>
      </c>
      <c r="H3697" s="74"/>
      <c r="I3697" s="74"/>
      <c r="J3697" s="74"/>
      <c r="K3697" s="74"/>
      <c r="L3697" s="74"/>
      <c r="P3697" s="122"/>
      <c r="Q3697" s="74"/>
      <c r="R3697" s="74"/>
      <c r="S3697" s="74"/>
      <c r="T3697" s="74"/>
      <c r="AI3697" s="259"/>
      <c r="AO3697" s="74"/>
    </row>
    <row r="3698" s="72" customFormat="1" customHeight="1" spans="6:41">
      <c r="F3698" s="74"/>
      <c r="G3698" s="267" t="str">
        <f t="shared" si="63"/>
        <v/>
      </c>
      <c r="H3698" s="74"/>
      <c r="I3698" s="74"/>
      <c r="J3698" s="74"/>
      <c r="K3698" s="74"/>
      <c r="L3698" s="74"/>
      <c r="P3698" s="122"/>
      <c r="Q3698" s="74"/>
      <c r="R3698" s="74"/>
      <c r="S3698" s="74"/>
      <c r="T3698" s="74"/>
      <c r="AI3698" s="259"/>
      <c r="AO3698" s="74"/>
    </row>
    <row r="3699" s="72" customFormat="1" customHeight="1" spans="6:41">
      <c r="F3699" s="74"/>
      <c r="G3699" s="267" t="str">
        <f t="shared" si="63"/>
        <v/>
      </c>
      <c r="H3699" s="74"/>
      <c r="I3699" s="74"/>
      <c r="J3699" s="74"/>
      <c r="K3699" s="74"/>
      <c r="L3699" s="74"/>
      <c r="P3699" s="122"/>
      <c r="Q3699" s="74"/>
      <c r="R3699" s="74"/>
      <c r="S3699" s="74"/>
      <c r="T3699" s="74"/>
      <c r="AI3699" s="259"/>
      <c r="AO3699" s="74"/>
    </row>
    <row r="3700" s="72" customFormat="1" customHeight="1" spans="6:41">
      <c r="F3700" s="74"/>
      <c r="G3700" s="267" t="str">
        <f t="shared" si="63"/>
        <v/>
      </c>
      <c r="H3700" s="74"/>
      <c r="I3700" s="74"/>
      <c r="J3700" s="74"/>
      <c r="K3700" s="74"/>
      <c r="L3700" s="74"/>
      <c r="P3700" s="122"/>
      <c r="Q3700" s="74"/>
      <c r="R3700" s="74"/>
      <c r="S3700" s="74"/>
      <c r="T3700" s="74"/>
      <c r="AI3700" s="259"/>
      <c r="AO3700" s="74"/>
    </row>
    <row r="3701" s="72" customFormat="1" customHeight="1" spans="6:41">
      <c r="F3701" s="74"/>
      <c r="G3701" s="267" t="str">
        <f t="shared" si="63"/>
        <v/>
      </c>
      <c r="H3701" s="74"/>
      <c r="I3701" s="74"/>
      <c r="J3701" s="74"/>
      <c r="K3701" s="74"/>
      <c r="L3701" s="74"/>
      <c r="P3701" s="122"/>
      <c r="Q3701" s="74"/>
      <c r="R3701" s="74"/>
      <c r="S3701" s="74"/>
      <c r="T3701" s="74"/>
      <c r="AI3701" s="259"/>
      <c r="AO3701" s="74"/>
    </row>
    <row r="3702" s="72" customFormat="1" customHeight="1" spans="6:41">
      <c r="F3702" s="74"/>
      <c r="G3702" s="267" t="str">
        <f t="shared" si="63"/>
        <v/>
      </c>
      <c r="H3702" s="74"/>
      <c r="I3702" s="74"/>
      <c r="J3702" s="74"/>
      <c r="K3702" s="74"/>
      <c r="L3702" s="74"/>
      <c r="P3702" s="122"/>
      <c r="Q3702" s="74"/>
      <c r="R3702" s="74"/>
      <c r="S3702" s="74"/>
      <c r="T3702" s="74"/>
      <c r="AI3702" s="259"/>
      <c r="AO3702" s="74"/>
    </row>
    <row r="3703" s="72" customFormat="1" customHeight="1" spans="6:41">
      <c r="F3703" s="74"/>
      <c r="G3703" s="267" t="str">
        <f t="shared" si="63"/>
        <v/>
      </c>
      <c r="H3703" s="74"/>
      <c r="I3703" s="74"/>
      <c r="J3703" s="74"/>
      <c r="K3703" s="74"/>
      <c r="L3703" s="74"/>
      <c r="P3703" s="122"/>
      <c r="Q3703" s="74"/>
      <c r="R3703" s="74"/>
      <c r="S3703" s="74"/>
      <c r="T3703" s="74"/>
      <c r="AI3703" s="259"/>
      <c r="AO3703" s="74"/>
    </row>
    <row r="3704" s="72" customFormat="1" customHeight="1" spans="6:41">
      <c r="F3704" s="74"/>
      <c r="G3704" s="267" t="str">
        <f t="shared" si="63"/>
        <v/>
      </c>
      <c r="H3704" s="74"/>
      <c r="I3704" s="74"/>
      <c r="J3704" s="74"/>
      <c r="K3704" s="74"/>
      <c r="L3704" s="74"/>
      <c r="P3704" s="122"/>
      <c r="Q3704" s="74"/>
      <c r="R3704" s="74"/>
      <c r="S3704" s="74"/>
      <c r="T3704" s="74"/>
      <c r="AI3704" s="259"/>
      <c r="AO3704" s="74"/>
    </row>
    <row r="3705" s="72" customFormat="1" customHeight="1" spans="6:41">
      <c r="F3705" s="74"/>
      <c r="G3705" s="267" t="str">
        <f t="shared" si="63"/>
        <v/>
      </c>
      <c r="H3705" s="74"/>
      <c r="I3705" s="74"/>
      <c r="J3705" s="74"/>
      <c r="K3705" s="74"/>
      <c r="L3705" s="74"/>
      <c r="P3705" s="122"/>
      <c r="Q3705" s="74"/>
      <c r="R3705" s="74"/>
      <c r="S3705" s="74"/>
      <c r="T3705" s="74"/>
      <c r="AI3705" s="259"/>
      <c r="AO3705" s="74"/>
    </row>
    <row r="3706" s="72" customFormat="1" customHeight="1" spans="6:41">
      <c r="F3706" s="74"/>
      <c r="G3706" s="267" t="str">
        <f t="shared" si="63"/>
        <v/>
      </c>
      <c r="H3706" s="74"/>
      <c r="I3706" s="74"/>
      <c r="J3706" s="74"/>
      <c r="K3706" s="74"/>
      <c r="L3706" s="74"/>
      <c r="P3706" s="122"/>
      <c r="Q3706" s="74"/>
      <c r="R3706" s="74"/>
      <c r="S3706" s="74"/>
      <c r="T3706" s="74"/>
      <c r="AI3706" s="259"/>
      <c r="AO3706" s="74"/>
    </row>
    <row r="3707" s="72" customFormat="1" customHeight="1" spans="6:41">
      <c r="F3707" s="74"/>
      <c r="G3707" s="267" t="str">
        <f t="shared" si="63"/>
        <v/>
      </c>
      <c r="H3707" s="74"/>
      <c r="I3707" s="74"/>
      <c r="J3707" s="74"/>
      <c r="K3707" s="74"/>
      <c r="L3707" s="74"/>
      <c r="P3707" s="122"/>
      <c r="Q3707" s="74"/>
      <c r="R3707" s="74"/>
      <c r="S3707" s="74"/>
      <c r="T3707" s="74"/>
      <c r="AI3707" s="259"/>
      <c r="AO3707" s="74"/>
    </row>
    <row r="3708" s="72" customFormat="1" customHeight="1" spans="6:41">
      <c r="F3708" s="74"/>
      <c r="G3708" s="267" t="str">
        <f t="shared" si="63"/>
        <v/>
      </c>
      <c r="H3708" s="74"/>
      <c r="I3708" s="74"/>
      <c r="J3708" s="74"/>
      <c r="K3708" s="74"/>
      <c r="L3708" s="74"/>
      <c r="P3708" s="122"/>
      <c r="Q3708" s="74"/>
      <c r="R3708" s="74"/>
      <c r="S3708" s="74"/>
      <c r="T3708" s="74"/>
      <c r="AI3708" s="259"/>
      <c r="AO3708" s="74"/>
    </row>
    <row r="3709" s="72" customFormat="1" customHeight="1" spans="6:41">
      <c r="F3709" s="74"/>
      <c r="G3709" s="267" t="str">
        <f t="shared" si="63"/>
        <v/>
      </c>
      <c r="H3709" s="74"/>
      <c r="I3709" s="74"/>
      <c r="J3709" s="74"/>
      <c r="K3709" s="74"/>
      <c r="L3709" s="74"/>
      <c r="P3709" s="122"/>
      <c r="Q3709" s="74"/>
      <c r="R3709" s="74"/>
      <c r="S3709" s="74"/>
      <c r="T3709" s="74"/>
      <c r="AI3709" s="259"/>
      <c r="AO3709" s="74"/>
    </row>
    <row r="3710" s="72" customFormat="1" customHeight="1" spans="6:41">
      <c r="F3710" s="74"/>
      <c r="G3710" s="267" t="str">
        <f t="shared" si="63"/>
        <v/>
      </c>
      <c r="H3710" s="74"/>
      <c r="I3710" s="74"/>
      <c r="J3710" s="74"/>
      <c r="K3710" s="74"/>
      <c r="L3710" s="74"/>
      <c r="P3710" s="122"/>
      <c r="Q3710" s="74"/>
      <c r="R3710" s="74"/>
      <c r="S3710" s="74"/>
      <c r="T3710" s="74"/>
      <c r="AI3710" s="259"/>
      <c r="AO3710" s="74"/>
    </row>
    <row r="3711" s="72" customFormat="1" customHeight="1" spans="6:41">
      <c r="F3711" s="74"/>
      <c r="G3711" s="267" t="str">
        <f t="shared" si="63"/>
        <v/>
      </c>
      <c r="H3711" s="74"/>
      <c r="I3711" s="74"/>
      <c r="J3711" s="74"/>
      <c r="K3711" s="74"/>
      <c r="L3711" s="74"/>
      <c r="P3711" s="122"/>
      <c r="Q3711" s="74"/>
      <c r="R3711" s="74"/>
      <c r="S3711" s="74"/>
      <c r="T3711" s="74"/>
      <c r="AI3711" s="259"/>
      <c r="AO3711" s="74"/>
    </row>
    <row r="3712" s="72" customFormat="1" customHeight="1" spans="6:41">
      <c r="F3712" s="74"/>
      <c r="G3712" s="267" t="str">
        <f t="shared" si="63"/>
        <v/>
      </c>
      <c r="H3712" s="74"/>
      <c r="I3712" s="74"/>
      <c r="J3712" s="74"/>
      <c r="K3712" s="74"/>
      <c r="L3712" s="74"/>
      <c r="P3712" s="122"/>
      <c r="Q3712" s="74"/>
      <c r="R3712" s="74"/>
      <c r="S3712" s="74"/>
      <c r="T3712" s="74"/>
      <c r="AI3712" s="259"/>
      <c r="AO3712" s="74"/>
    </row>
    <row r="3713" s="72" customFormat="1" customHeight="1" spans="6:41">
      <c r="F3713" s="74"/>
      <c r="G3713" s="267" t="str">
        <f t="shared" si="63"/>
        <v/>
      </c>
      <c r="H3713" s="74"/>
      <c r="I3713" s="74"/>
      <c r="J3713" s="74"/>
      <c r="K3713" s="74"/>
      <c r="L3713" s="74"/>
      <c r="P3713" s="122"/>
      <c r="Q3713" s="74"/>
      <c r="R3713" s="74"/>
      <c r="S3713" s="74"/>
      <c r="T3713" s="74"/>
      <c r="AI3713" s="259"/>
      <c r="AO3713" s="74"/>
    </row>
    <row r="3714" s="72" customFormat="1" customHeight="1" spans="6:41">
      <c r="F3714" s="74"/>
      <c r="G3714" s="267" t="str">
        <f t="shared" ref="G3714:G3777" si="64">IF(H3714="","",IF(H3714=I3714,H3714,_xlfn.CONCAT(H3714,"-",I3714)))</f>
        <v/>
      </c>
      <c r="H3714" s="74"/>
      <c r="I3714" s="74"/>
      <c r="J3714" s="74"/>
      <c r="K3714" s="74"/>
      <c r="L3714" s="74"/>
      <c r="P3714" s="122"/>
      <c r="Q3714" s="74"/>
      <c r="R3714" s="74"/>
      <c r="S3714" s="74"/>
      <c r="T3714" s="74"/>
      <c r="AI3714" s="259"/>
      <c r="AO3714" s="74"/>
    </row>
    <row r="3715" s="72" customFormat="1" customHeight="1" spans="6:41">
      <c r="F3715" s="74"/>
      <c r="G3715" s="267" t="str">
        <f t="shared" si="64"/>
        <v/>
      </c>
      <c r="H3715" s="74"/>
      <c r="I3715" s="74"/>
      <c r="J3715" s="74"/>
      <c r="K3715" s="74"/>
      <c r="L3715" s="74"/>
      <c r="P3715" s="122"/>
      <c r="Q3715" s="74"/>
      <c r="R3715" s="74"/>
      <c r="S3715" s="74"/>
      <c r="T3715" s="74"/>
      <c r="AI3715" s="259"/>
      <c r="AO3715" s="74"/>
    </row>
    <row r="3716" s="72" customFormat="1" customHeight="1" spans="6:41">
      <c r="F3716" s="74"/>
      <c r="G3716" s="267" t="str">
        <f t="shared" si="64"/>
        <v/>
      </c>
      <c r="H3716" s="74"/>
      <c r="I3716" s="74"/>
      <c r="J3716" s="74"/>
      <c r="K3716" s="74"/>
      <c r="L3716" s="74"/>
      <c r="P3716" s="122"/>
      <c r="Q3716" s="74"/>
      <c r="R3716" s="74"/>
      <c r="S3716" s="74"/>
      <c r="T3716" s="74"/>
      <c r="AI3716" s="259"/>
      <c r="AO3716" s="74"/>
    </row>
    <row r="3717" s="72" customFormat="1" customHeight="1" spans="6:41">
      <c r="F3717" s="74"/>
      <c r="G3717" s="267" t="str">
        <f t="shared" si="64"/>
        <v/>
      </c>
      <c r="H3717" s="74"/>
      <c r="I3717" s="74"/>
      <c r="J3717" s="74"/>
      <c r="K3717" s="74"/>
      <c r="L3717" s="74"/>
      <c r="P3717" s="122"/>
      <c r="Q3717" s="74"/>
      <c r="R3717" s="74"/>
      <c r="S3717" s="74"/>
      <c r="T3717" s="74"/>
      <c r="AI3717" s="259"/>
      <c r="AO3717" s="74"/>
    </row>
    <row r="3718" s="72" customFormat="1" customHeight="1" spans="6:41">
      <c r="F3718" s="74"/>
      <c r="G3718" s="267" t="str">
        <f t="shared" si="64"/>
        <v/>
      </c>
      <c r="H3718" s="74"/>
      <c r="I3718" s="74"/>
      <c r="J3718" s="74"/>
      <c r="K3718" s="74"/>
      <c r="L3718" s="74"/>
      <c r="P3718" s="122"/>
      <c r="Q3718" s="74"/>
      <c r="R3718" s="74"/>
      <c r="S3718" s="74"/>
      <c r="T3718" s="74"/>
      <c r="AI3718" s="259"/>
      <c r="AO3718" s="74"/>
    </row>
    <row r="3719" s="72" customFormat="1" customHeight="1" spans="6:41">
      <c r="F3719" s="74"/>
      <c r="G3719" s="267" t="str">
        <f t="shared" si="64"/>
        <v/>
      </c>
      <c r="H3719" s="74"/>
      <c r="I3719" s="74"/>
      <c r="J3719" s="74"/>
      <c r="K3719" s="74"/>
      <c r="L3719" s="74"/>
      <c r="P3719" s="122"/>
      <c r="Q3719" s="74"/>
      <c r="R3719" s="74"/>
      <c r="S3719" s="74"/>
      <c r="T3719" s="74"/>
      <c r="AI3719" s="259"/>
      <c r="AO3719" s="74"/>
    </row>
    <row r="3720" s="72" customFormat="1" customHeight="1" spans="6:41">
      <c r="F3720" s="74"/>
      <c r="G3720" s="267" t="str">
        <f t="shared" si="64"/>
        <v/>
      </c>
      <c r="H3720" s="74"/>
      <c r="I3720" s="74"/>
      <c r="J3720" s="74"/>
      <c r="K3720" s="74"/>
      <c r="L3720" s="74"/>
      <c r="P3720" s="122"/>
      <c r="Q3720" s="74"/>
      <c r="R3720" s="74"/>
      <c r="S3720" s="74"/>
      <c r="T3720" s="74"/>
      <c r="AI3720" s="259"/>
      <c r="AO3720" s="74"/>
    </row>
    <row r="3721" s="72" customFormat="1" customHeight="1" spans="6:41">
      <c r="F3721" s="74"/>
      <c r="G3721" s="267" t="str">
        <f t="shared" si="64"/>
        <v/>
      </c>
      <c r="H3721" s="74"/>
      <c r="I3721" s="74"/>
      <c r="J3721" s="74"/>
      <c r="K3721" s="74"/>
      <c r="L3721" s="74"/>
      <c r="P3721" s="122"/>
      <c r="Q3721" s="74"/>
      <c r="R3721" s="74"/>
      <c r="S3721" s="74"/>
      <c r="T3721" s="74"/>
      <c r="AI3721" s="259"/>
      <c r="AO3721" s="74"/>
    </row>
    <row r="3722" s="72" customFormat="1" customHeight="1" spans="6:41">
      <c r="F3722" s="74"/>
      <c r="G3722" s="267" t="str">
        <f t="shared" si="64"/>
        <v/>
      </c>
      <c r="H3722" s="74"/>
      <c r="I3722" s="74"/>
      <c r="J3722" s="74"/>
      <c r="K3722" s="74"/>
      <c r="L3722" s="74"/>
      <c r="P3722" s="122"/>
      <c r="Q3722" s="74"/>
      <c r="R3722" s="74"/>
      <c r="S3722" s="74"/>
      <c r="T3722" s="74"/>
      <c r="AI3722" s="259"/>
      <c r="AO3722" s="74"/>
    </row>
    <row r="3723" s="72" customFormat="1" customHeight="1" spans="6:41">
      <c r="F3723" s="74"/>
      <c r="G3723" s="267" t="str">
        <f t="shared" si="64"/>
        <v/>
      </c>
      <c r="H3723" s="74"/>
      <c r="I3723" s="74"/>
      <c r="J3723" s="74"/>
      <c r="K3723" s="74"/>
      <c r="L3723" s="74"/>
      <c r="P3723" s="122"/>
      <c r="Q3723" s="74"/>
      <c r="R3723" s="74"/>
      <c r="S3723" s="74"/>
      <c r="T3723" s="74"/>
      <c r="AI3723" s="259"/>
      <c r="AO3723" s="74"/>
    </row>
    <row r="3724" s="72" customFormat="1" customHeight="1" spans="6:41">
      <c r="F3724" s="74"/>
      <c r="G3724" s="267" t="str">
        <f t="shared" si="64"/>
        <v/>
      </c>
      <c r="H3724" s="74"/>
      <c r="I3724" s="74"/>
      <c r="J3724" s="74"/>
      <c r="K3724" s="74"/>
      <c r="L3724" s="74"/>
      <c r="P3724" s="122"/>
      <c r="Q3724" s="74"/>
      <c r="R3724" s="74"/>
      <c r="S3724" s="74"/>
      <c r="T3724" s="74"/>
      <c r="AI3724" s="259"/>
      <c r="AO3724" s="74"/>
    </row>
    <row r="3725" s="72" customFormat="1" customHeight="1" spans="6:41">
      <c r="F3725" s="74"/>
      <c r="G3725" s="267" t="str">
        <f t="shared" si="64"/>
        <v/>
      </c>
      <c r="H3725" s="74"/>
      <c r="I3725" s="74"/>
      <c r="J3725" s="74"/>
      <c r="K3725" s="74"/>
      <c r="L3725" s="74"/>
      <c r="P3725" s="122"/>
      <c r="Q3725" s="74"/>
      <c r="R3725" s="74"/>
      <c r="S3725" s="74"/>
      <c r="T3725" s="74"/>
      <c r="AI3725" s="259"/>
      <c r="AO3725" s="74"/>
    </row>
    <row r="3726" s="72" customFormat="1" customHeight="1" spans="6:41">
      <c r="F3726" s="74"/>
      <c r="G3726" s="267" t="str">
        <f t="shared" si="64"/>
        <v/>
      </c>
      <c r="H3726" s="74"/>
      <c r="I3726" s="74"/>
      <c r="J3726" s="74"/>
      <c r="K3726" s="74"/>
      <c r="L3726" s="74"/>
      <c r="P3726" s="122"/>
      <c r="Q3726" s="74"/>
      <c r="R3726" s="74"/>
      <c r="S3726" s="74"/>
      <c r="T3726" s="74"/>
      <c r="AI3726" s="259"/>
      <c r="AO3726" s="74"/>
    </row>
    <row r="3727" s="72" customFormat="1" customHeight="1" spans="6:41">
      <c r="F3727" s="74"/>
      <c r="G3727" s="267" t="str">
        <f t="shared" si="64"/>
        <v/>
      </c>
      <c r="H3727" s="74"/>
      <c r="I3727" s="74"/>
      <c r="J3727" s="74"/>
      <c r="K3727" s="74"/>
      <c r="L3727" s="74"/>
      <c r="P3727" s="122"/>
      <c r="Q3727" s="74"/>
      <c r="R3727" s="74"/>
      <c r="S3727" s="74"/>
      <c r="T3727" s="74"/>
      <c r="AI3727" s="259"/>
      <c r="AO3727" s="74"/>
    </row>
    <row r="3728" s="72" customFormat="1" customHeight="1" spans="6:41">
      <c r="F3728" s="74"/>
      <c r="G3728" s="267" t="str">
        <f t="shared" si="64"/>
        <v/>
      </c>
      <c r="H3728" s="74"/>
      <c r="I3728" s="74"/>
      <c r="J3728" s="74"/>
      <c r="K3728" s="74"/>
      <c r="L3728" s="74"/>
      <c r="P3728" s="122"/>
      <c r="Q3728" s="74"/>
      <c r="R3728" s="74"/>
      <c r="S3728" s="74"/>
      <c r="T3728" s="74"/>
      <c r="AI3728" s="259"/>
      <c r="AO3728" s="74"/>
    </row>
    <row r="3729" s="72" customFormat="1" customHeight="1" spans="6:41">
      <c r="F3729" s="74"/>
      <c r="G3729" s="267" t="str">
        <f t="shared" si="64"/>
        <v/>
      </c>
      <c r="H3729" s="74"/>
      <c r="I3729" s="74"/>
      <c r="J3729" s="74"/>
      <c r="K3729" s="74"/>
      <c r="L3729" s="74"/>
      <c r="P3729" s="122"/>
      <c r="Q3729" s="74"/>
      <c r="R3729" s="74"/>
      <c r="S3729" s="74"/>
      <c r="T3729" s="74"/>
      <c r="AI3729" s="259"/>
      <c r="AO3729" s="74"/>
    </row>
    <row r="3730" s="72" customFormat="1" customHeight="1" spans="6:41">
      <c r="F3730" s="74"/>
      <c r="G3730" s="267" t="str">
        <f t="shared" si="64"/>
        <v/>
      </c>
      <c r="H3730" s="74"/>
      <c r="I3730" s="74"/>
      <c r="J3730" s="74"/>
      <c r="K3730" s="74"/>
      <c r="L3730" s="74"/>
      <c r="P3730" s="122"/>
      <c r="Q3730" s="74"/>
      <c r="R3730" s="74"/>
      <c r="S3730" s="74"/>
      <c r="T3730" s="74"/>
      <c r="AI3730" s="259"/>
      <c r="AO3730" s="74"/>
    </row>
    <row r="3731" s="72" customFormat="1" customHeight="1" spans="6:41">
      <c r="F3731" s="74"/>
      <c r="G3731" s="267" t="str">
        <f t="shared" si="64"/>
        <v/>
      </c>
      <c r="H3731" s="74"/>
      <c r="I3731" s="74"/>
      <c r="J3731" s="74"/>
      <c r="K3731" s="74"/>
      <c r="L3731" s="74"/>
      <c r="P3731" s="122"/>
      <c r="Q3731" s="74"/>
      <c r="R3731" s="74"/>
      <c r="S3731" s="74"/>
      <c r="T3731" s="74"/>
      <c r="AI3731" s="259"/>
      <c r="AO3731" s="74"/>
    </row>
    <row r="3732" s="72" customFormat="1" customHeight="1" spans="6:41">
      <c r="F3732" s="74"/>
      <c r="G3732" s="267" t="str">
        <f t="shared" si="64"/>
        <v/>
      </c>
      <c r="H3732" s="74"/>
      <c r="I3732" s="74"/>
      <c r="J3732" s="74"/>
      <c r="K3732" s="74"/>
      <c r="L3732" s="74"/>
      <c r="P3732" s="122"/>
      <c r="Q3732" s="74"/>
      <c r="R3732" s="74"/>
      <c r="S3732" s="74"/>
      <c r="T3732" s="74"/>
      <c r="AI3732" s="259"/>
      <c r="AO3732" s="74"/>
    </row>
    <row r="3733" s="72" customFormat="1" customHeight="1" spans="6:41">
      <c r="F3733" s="74"/>
      <c r="G3733" s="267" t="str">
        <f t="shared" si="64"/>
        <v/>
      </c>
      <c r="H3733" s="74"/>
      <c r="I3733" s="74"/>
      <c r="J3733" s="74"/>
      <c r="K3733" s="74"/>
      <c r="L3733" s="74"/>
      <c r="P3733" s="122"/>
      <c r="Q3733" s="74"/>
      <c r="R3733" s="74"/>
      <c r="S3733" s="74"/>
      <c r="T3733" s="74"/>
      <c r="AI3733" s="259"/>
      <c r="AO3733" s="74"/>
    </row>
    <row r="3734" s="72" customFormat="1" customHeight="1" spans="6:41">
      <c r="F3734" s="74"/>
      <c r="G3734" s="267" t="str">
        <f t="shared" si="64"/>
        <v/>
      </c>
      <c r="H3734" s="74"/>
      <c r="I3734" s="74"/>
      <c r="J3734" s="74"/>
      <c r="K3734" s="74"/>
      <c r="L3734" s="74"/>
      <c r="P3734" s="122"/>
      <c r="Q3734" s="74"/>
      <c r="R3734" s="74"/>
      <c r="S3734" s="74"/>
      <c r="T3734" s="74"/>
      <c r="AI3734" s="259"/>
      <c r="AO3734" s="74"/>
    </row>
    <row r="3735" s="72" customFormat="1" customHeight="1" spans="6:41">
      <c r="F3735" s="74"/>
      <c r="G3735" s="267" t="str">
        <f t="shared" si="64"/>
        <v/>
      </c>
      <c r="H3735" s="74"/>
      <c r="I3735" s="74"/>
      <c r="J3735" s="74"/>
      <c r="K3735" s="74"/>
      <c r="L3735" s="74"/>
      <c r="P3735" s="122"/>
      <c r="Q3735" s="74"/>
      <c r="R3735" s="74"/>
      <c r="S3735" s="74"/>
      <c r="T3735" s="74"/>
      <c r="AI3735" s="259"/>
      <c r="AO3735" s="74"/>
    </row>
    <row r="3736" s="72" customFormat="1" customHeight="1" spans="6:41">
      <c r="F3736" s="74"/>
      <c r="G3736" s="267" t="str">
        <f t="shared" si="64"/>
        <v/>
      </c>
      <c r="H3736" s="74"/>
      <c r="I3736" s="74"/>
      <c r="J3736" s="74"/>
      <c r="K3736" s="74"/>
      <c r="L3736" s="74"/>
      <c r="P3736" s="122"/>
      <c r="Q3736" s="74"/>
      <c r="R3736" s="74"/>
      <c r="S3736" s="74"/>
      <c r="T3736" s="74"/>
      <c r="AI3736" s="259"/>
      <c r="AO3736" s="74"/>
    </row>
    <row r="3737" s="72" customFormat="1" customHeight="1" spans="6:41">
      <c r="F3737" s="74"/>
      <c r="G3737" s="267" t="str">
        <f t="shared" si="64"/>
        <v/>
      </c>
      <c r="H3737" s="74"/>
      <c r="I3737" s="74"/>
      <c r="J3737" s="74"/>
      <c r="K3737" s="74"/>
      <c r="L3737" s="74"/>
      <c r="P3737" s="122"/>
      <c r="Q3737" s="74"/>
      <c r="R3737" s="74"/>
      <c r="S3737" s="74"/>
      <c r="T3737" s="74"/>
      <c r="AI3737" s="259"/>
      <c r="AO3737" s="74"/>
    </row>
    <row r="3738" s="72" customFormat="1" customHeight="1" spans="6:41">
      <c r="F3738" s="74"/>
      <c r="G3738" s="267" t="str">
        <f t="shared" si="64"/>
        <v/>
      </c>
      <c r="H3738" s="74"/>
      <c r="I3738" s="74"/>
      <c r="J3738" s="74"/>
      <c r="K3738" s="74"/>
      <c r="L3738" s="74"/>
      <c r="P3738" s="122"/>
      <c r="Q3738" s="74"/>
      <c r="R3738" s="74"/>
      <c r="S3738" s="74"/>
      <c r="T3738" s="74"/>
      <c r="AI3738" s="259"/>
      <c r="AO3738" s="74"/>
    </row>
    <row r="3739" s="72" customFormat="1" customHeight="1" spans="6:41">
      <c r="F3739" s="74"/>
      <c r="G3739" s="267" t="str">
        <f t="shared" si="64"/>
        <v/>
      </c>
      <c r="H3739" s="74"/>
      <c r="I3739" s="74"/>
      <c r="J3739" s="74"/>
      <c r="K3739" s="74"/>
      <c r="L3739" s="74"/>
      <c r="P3739" s="122"/>
      <c r="Q3739" s="74"/>
      <c r="R3739" s="74"/>
      <c r="S3739" s="74"/>
      <c r="T3739" s="74"/>
      <c r="AI3739" s="259"/>
      <c r="AO3739" s="74"/>
    </row>
    <row r="3740" s="72" customFormat="1" customHeight="1" spans="6:41">
      <c r="F3740" s="74"/>
      <c r="G3740" s="267" t="str">
        <f t="shared" si="64"/>
        <v/>
      </c>
      <c r="H3740" s="74"/>
      <c r="I3740" s="74"/>
      <c r="J3740" s="74"/>
      <c r="K3740" s="74"/>
      <c r="L3740" s="74"/>
      <c r="P3740" s="122"/>
      <c r="Q3740" s="74"/>
      <c r="R3740" s="74"/>
      <c r="S3740" s="74"/>
      <c r="T3740" s="74"/>
      <c r="AI3740" s="259"/>
      <c r="AO3740" s="74"/>
    </row>
    <row r="3741" s="72" customFormat="1" customHeight="1" spans="6:41">
      <c r="F3741" s="74"/>
      <c r="G3741" s="267" t="str">
        <f t="shared" si="64"/>
        <v/>
      </c>
      <c r="H3741" s="74"/>
      <c r="I3741" s="74"/>
      <c r="J3741" s="74"/>
      <c r="K3741" s="74"/>
      <c r="L3741" s="74"/>
      <c r="P3741" s="122"/>
      <c r="Q3741" s="74"/>
      <c r="R3741" s="74"/>
      <c r="S3741" s="74"/>
      <c r="T3741" s="74"/>
      <c r="AI3741" s="259"/>
      <c r="AO3741" s="74"/>
    </row>
    <row r="3742" s="72" customFormat="1" customHeight="1" spans="6:41">
      <c r="F3742" s="74"/>
      <c r="G3742" s="267" t="str">
        <f t="shared" si="64"/>
        <v/>
      </c>
      <c r="H3742" s="74"/>
      <c r="I3742" s="74"/>
      <c r="J3742" s="74"/>
      <c r="K3742" s="74"/>
      <c r="L3742" s="74"/>
      <c r="P3742" s="122"/>
      <c r="Q3742" s="74"/>
      <c r="R3742" s="74"/>
      <c r="S3742" s="74"/>
      <c r="T3742" s="74"/>
      <c r="AI3742" s="259"/>
      <c r="AO3742" s="74"/>
    </row>
    <row r="3743" s="72" customFormat="1" customHeight="1" spans="6:41">
      <c r="F3743" s="74"/>
      <c r="G3743" s="267" t="str">
        <f t="shared" si="64"/>
        <v/>
      </c>
      <c r="H3743" s="74"/>
      <c r="I3743" s="74"/>
      <c r="J3743" s="74"/>
      <c r="K3743" s="74"/>
      <c r="L3743" s="74"/>
      <c r="P3743" s="122"/>
      <c r="Q3743" s="74"/>
      <c r="R3743" s="74"/>
      <c r="S3743" s="74"/>
      <c r="T3743" s="74"/>
      <c r="AI3743" s="259"/>
      <c r="AO3743" s="74"/>
    </row>
    <row r="3744" s="72" customFormat="1" customHeight="1" spans="6:41">
      <c r="F3744" s="74"/>
      <c r="G3744" s="267" t="str">
        <f t="shared" si="64"/>
        <v/>
      </c>
      <c r="H3744" s="74"/>
      <c r="I3744" s="74"/>
      <c r="J3744" s="74"/>
      <c r="K3744" s="74"/>
      <c r="L3744" s="74"/>
      <c r="P3744" s="122"/>
      <c r="Q3744" s="74"/>
      <c r="R3744" s="74"/>
      <c r="S3744" s="74"/>
      <c r="T3744" s="74"/>
      <c r="AI3744" s="259"/>
      <c r="AO3744" s="74"/>
    </row>
    <row r="3745" s="72" customFormat="1" customHeight="1" spans="6:41">
      <c r="F3745" s="74"/>
      <c r="G3745" s="267" t="str">
        <f t="shared" si="64"/>
        <v/>
      </c>
      <c r="H3745" s="74"/>
      <c r="I3745" s="74"/>
      <c r="J3745" s="74"/>
      <c r="K3745" s="74"/>
      <c r="L3745" s="74"/>
      <c r="P3745" s="122"/>
      <c r="Q3745" s="74"/>
      <c r="R3745" s="74"/>
      <c r="S3745" s="74"/>
      <c r="T3745" s="74"/>
      <c r="AI3745" s="259"/>
      <c r="AO3745" s="74"/>
    </row>
    <row r="3746" s="72" customFormat="1" customHeight="1" spans="6:41">
      <c r="F3746" s="74"/>
      <c r="G3746" s="267" t="str">
        <f t="shared" si="64"/>
        <v/>
      </c>
      <c r="H3746" s="74"/>
      <c r="I3746" s="74"/>
      <c r="J3746" s="74"/>
      <c r="K3746" s="74"/>
      <c r="L3746" s="74"/>
      <c r="P3746" s="122"/>
      <c r="Q3746" s="74"/>
      <c r="R3746" s="74"/>
      <c r="S3746" s="74"/>
      <c r="T3746" s="74"/>
      <c r="AI3746" s="259"/>
      <c r="AO3746" s="74"/>
    </row>
    <row r="3747" s="72" customFormat="1" customHeight="1" spans="6:41">
      <c r="F3747" s="74"/>
      <c r="G3747" s="267" t="str">
        <f t="shared" si="64"/>
        <v/>
      </c>
      <c r="H3747" s="74"/>
      <c r="I3747" s="74"/>
      <c r="J3747" s="74"/>
      <c r="K3747" s="74"/>
      <c r="L3747" s="74"/>
      <c r="P3747" s="122"/>
      <c r="Q3747" s="74"/>
      <c r="R3747" s="74"/>
      <c r="S3747" s="74"/>
      <c r="T3747" s="74"/>
      <c r="AI3747" s="259"/>
      <c r="AO3747" s="74"/>
    </row>
    <row r="3748" s="72" customFormat="1" customHeight="1" spans="6:41">
      <c r="F3748" s="74"/>
      <c r="G3748" s="267" t="str">
        <f t="shared" si="64"/>
        <v/>
      </c>
      <c r="H3748" s="74"/>
      <c r="I3748" s="74"/>
      <c r="J3748" s="74"/>
      <c r="K3748" s="74"/>
      <c r="L3748" s="74"/>
      <c r="P3748" s="122"/>
      <c r="Q3748" s="74"/>
      <c r="R3748" s="74"/>
      <c r="S3748" s="74"/>
      <c r="T3748" s="74"/>
      <c r="AI3748" s="259"/>
      <c r="AO3748" s="74"/>
    </row>
    <row r="3749" s="72" customFormat="1" customHeight="1" spans="6:41">
      <c r="F3749" s="74"/>
      <c r="G3749" s="267" t="str">
        <f t="shared" si="64"/>
        <v/>
      </c>
      <c r="H3749" s="74"/>
      <c r="I3749" s="74"/>
      <c r="J3749" s="74"/>
      <c r="K3749" s="74"/>
      <c r="L3749" s="74"/>
      <c r="P3749" s="122"/>
      <c r="Q3749" s="74"/>
      <c r="R3749" s="74"/>
      <c r="S3749" s="74"/>
      <c r="T3749" s="74"/>
      <c r="AI3749" s="259"/>
      <c r="AO3749" s="74"/>
    </row>
    <row r="3750" s="72" customFormat="1" customHeight="1" spans="6:41">
      <c r="F3750" s="74"/>
      <c r="G3750" s="267" t="str">
        <f t="shared" si="64"/>
        <v/>
      </c>
      <c r="H3750" s="74"/>
      <c r="I3750" s="74"/>
      <c r="J3750" s="74"/>
      <c r="K3750" s="74"/>
      <c r="L3750" s="74"/>
      <c r="P3750" s="122"/>
      <c r="Q3750" s="74"/>
      <c r="R3750" s="74"/>
      <c r="S3750" s="74"/>
      <c r="T3750" s="74"/>
      <c r="AI3750" s="259"/>
      <c r="AO3750" s="74"/>
    </row>
    <row r="3751" s="72" customFormat="1" customHeight="1" spans="6:41">
      <c r="F3751" s="74"/>
      <c r="G3751" s="267" t="str">
        <f t="shared" si="64"/>
        <v/>
      </c>
      <c r="H3751" s="74"/>
      <c r="I3751" s="74"/>
      <c r="J3751" s="74"/>
      <c r="K3751" s="74"/>
      <c r="L3751" s="74"/>
      <c r="P3751" s="122"/>
      <c r="Q3751" s="74"/>
      <c r="R3751" s="74"/>
      <c r="S3751" s="74"/>
      <c r="T3751" s="74"/>
      <c r="AI3751" s="259"/>
      <c r="AO3751" s="74"/>
    </row>
    <row r="3752" s="72" customFormat="1" customHeight="1" spans="6:41">
      <c r="F3752" s="74"/>
      <c r="G3752" s="267" t="str">
        <f t="shared" si="64"/>
        <v/>
      </c>
      <c r="H3752" s="74"/>
      <c r="I3752" s="74"/>
      <c r="J3752" s="74"/>
      <c r="K3752" s="74"/>
      <c r="L3752" s="74"/>
      <c r="P3752" s="122"/>
      <c r="Q3752" s="74"/>
      <c r="R3752" s="74"/>
      <c r="S3752" s="74"/>
      <c r="T3752" s="74"/>
      <c r="AI3752" s="259"/>
      <c r="AO3752" s="74"/>
    </row>
    <row r="3753" s="72" customFormat="1" customHeight="1" spans="6:41">
      <c r="F3753" s="74"/>
      <c r="G3753" s="267" t="str">
        <f t="shared" si="64"/>
        <v/>
      </c>
      <c r="H3753" s="74"/>
      <c r="I3753" s="74"/>
      <c r="J3753" s="74"/>
      <c r="K3753" s="74"/>
      <c r="L3753" s="74"/>
      <c r="P3753" s="122"/>
      <c r="Q3753" s="74"/>
      <c r="R3753" s="74"/>
      <c r="S3753" s="74"/>
      <c r="T3753" s="74"/>
      <c r="AI3753" s="259"/>
      <c r="AO3753" s="74"/>
    </row>
    <row r="3754" s="72" customFormat="1" customHeight="1" spans="6:41">
      <c r="F3754" s="74"/>
      <c r="G3754" s="267" t="str">
        <f t="shared" si="64"/>
        <v/>
      </c>
      <c r="H3754" s="74"/>
      <c r="I3754" s="74"/>
      <c r="J3754" s="74"/>
      <c r="K3754" s="74"/>
      <c r="L3754" s="74"/>
      <c r="P3754" s="122"/>
      <c r="Q3754" s="74"/>
      <c r="R3754" s="74"/>
      <c r="S3754" s="74"/>
      <c r="T3754" s="74"/>
      <c r="AI3754" s="259"/>
      <c r="AO3754" s="74"/>
    </row>
    <row r="3755" s="72" customFormat="1" customHeight="1" spans="6:41">
      <c r="F3755" s="74"/>
      <c r="G3755" s="267" t="str">
        <f t="shared" si="64"/>
        <v/>
      </c>
      <c r="H3755" s="74"/>
      <c r="I3755" s="74"/>
      <c r="J3755" s="74"/>
      <c r="K3755" s="74"/>
      <c r="L3755" s="74"/>
      <c r="P3755" s="122"/>
      <c r="Q3755" s="74"/>
      <c r="R3755" s="74"/>
      <c r="S3755" s="74"/>
      <c r="T3755" s="74"/>
      <c r="AI3755" s="259"/>
      <c r="AO3755" s="74"/>
    </row>
    <row r="3756" s="72" customFormat="1" customHeight="1" spans="6:41">
      <c r="F3756" s="74"/>
      <c r="G3756" s="267" t="str">
        <f t="shared" si="64"/>
        <v/>
      </c>
      <c r="H3756" s="74"/>
      <c r="I3756" s="74"/>
      <c r="J3756" s="74"/>
      <c r="K3756" s="74"/>
      <c r="L3756" s="74"/>
      <c r="P3756" s="122"/>
      <c r="Q3756" s="74"/>
      <c r="R3756" s="74"/>
      <c r="S3756" s="74"/>
      <c r="T3756" s="74"/>
      <c r="AI3756" s="259"/>
      <c r="AO3756" s="74"/>
    </row>
    <row r="3757" s="72" customFormat="1" customHeight="1" spans="6:41">
      <c r="F3757" s="74"/>
      <c r="G3757" s="267" t="str">
        <f t="shared" si="64"/>
        <v/>
      </c>
      <c r="H3757" s="74"/>
      <c r="I3757" s="74"/>
      <c r="J3757" s="74"/>
      <c r="K3757" s="74"/>
      <c r="L3757" s="74"/>
      <c r="P3757" s="122"/>
      <c r="Q3757" s="74"/>
      <c r="R3757" s="74"/>
      <c r="S3757" s="74"/>
      <c r="T3757" s="74"/>
      <c r="AI3757" s="259"/>
      <c r="AO3757" s="74"/>
    </row>
    <row r="3758" s="72" customFormat="1" customHeight="1" spans="6:41">
      <c r="F3758" s="74"/>
      <c r="G3758" s="267" t="str">
        <f t="shared" si="64"/>
        <v/>
      </c>
      <c r="H3758" s="74"/>
      <c r="I3758" s="74"/>
      <c r="J3758" s="74"/>
      <c r="K3758" s="74"/>
      <c r="L3758" s="74"/>
      <c r="P3758" s="122"/>
      <c r="Q3758" s="74"/>
      <c r="R3758" s="74"/>
      <c r="S3758" s="74"/>
      <c r="T3758" s="74"/>
      <c r="AI3758" s="259"/>
      <c r="AO3758" s="74"/>
    </row>
    <row r="3759" s="72" customFormat="1" customHeight="1" spans="6:41">
      <c r="F3759" s="74"/>
      <c r="G3759" s="267" t="str">
        <f t="shared" si="64"/>
        <v/>
      </c>
      <c r="H3759" s="74"/>
      <c r="I3759" s="74"/>
      <c r="J3759" s="74"/>
      <c r="K3759" s="74"/>
      <c r="L3759" s="74"/>
      <c r="P3759" s="122"/>
      <c r="Q3759" s="74"/>
      <c r="R3759" s="74"/>
      <c r="S3759" s="74"/>
      <c r="T3759" s="74"/>
      <c r="AI3759" s="259"/>
      <c r="AO3759" s="74"/>
    </row>
    <row r="3760" s="72" customFormat="1" customHeight="1" spans="6:41">
      <c r="F3760" s="74"/>
      <c r="G3760" s="267" t="str">
        <f t="shared" si="64"/>
        <v/>
      </c>
      <c r="H3760" s="74"/>
      <c r="I3760" s="74"/>
      <c r="J3760" s="74"/>
      <c r="K3760" s="74"/>
      <c r="L3760" s="74"/>
      <c r="P3760" s="122"/>
      <c r="Q3760" s="74"/>
      <c r="R3760" s="74"/>
      <c r="S3760" s="74"/>
      <c r="T3760" s="74"/>
      <c r="AI3760" s="259"/>
      <c r="AO3760" s="74"/>
    </row>
    <row r="3761" s="72" customFormat="1" customHeight="1" spans="6:41">
      <c r="F3761" s="74"/>
      <c r="G3761" s="267" t="str">
        <f t="shared" si="64"/>
        <v/>
      </c>
      <c r="H3761" s="74"/>
      <c r="I3761" s="74"/>
      <c r="J3761" s="74"/>
      <c r="K3761" s="74"/>
      <c r="L3761" s="74"/>
      <c r="P3761" s="122"/>
      <c r="Q3761" s="74"/>
      <c r="R3761" s="74"/>
      <c r="S3761" s="74"/>
      <c r="T3761" s="74"/>
      <c r="AI3761" s="259"/>
      <c r="AO3761" s="74"/>
    </row>
    <row r="3762" s="72" customFormat="1" customHeight="1" spans="6:41">
      <c r="F3762" s="74"/>
      <c r="G3762" s="267" t="str">
        <f t="shared" si="64"/>
        <v/>
      </c>
      <c r="H3762" s="74"/>
      <c r="I3762" s="74"/>
      <c r="J3762" s="74"/>
      <c r="K3762" s="74"/>
      <c r="L3762" s="74"/>
      <c r="P3762" s="122"/>
      <c r="Q3762" s="74"/>
      <c r="R3762" s="74"/>
      <c r="S3762" s="74"/>
      <c r="T3762" s="74"/>
      <c r="AI3762" s="259"/>
      <c r="AO3762" s="74"/>
    </row>
    <row r="3763" s="72" customFormat="1" customHeight="1" spans="6:41">
      <c r="F3763" s="74"/>
      <c r="G3763" s="267" t="str">
        <f t="shared" si="64"/>
        <v/>
      </c>
      <c r="H3763" s="74"/>
      <c r="I3763" s="74"/>
      <c r="J3763" s="74"/>
      <c r="K3763" s="74"/>
      <c r="L3763" s="74"/>
      <c r="P3763" s="122"/>
      <c r="Q3763" s="74"/>
      <c r="R3763" s="74"/>
      <c r="S3763" s="74"/>
      <c r="T3763" s="74"/>
      <c r="AI3763" s="259"/>
      <c r="AO3763" s="74"/>
    </row>
    <row r="3764" s="72" customFormat="1" customHeight="1" spans="6:41">
      <c r="F3764" s="74"/>
      <c r="G3764" s="267" t="str">
        <f t="shared" si="64"/>
        <v/>
      </c>
      <c r="H3764" s="74"/>
      <c r="I3764" s="74"/>
      <c r="J3764" s="74"/>
      <c r="K3764" s="74"/>
      <c r="L3764" s="74"/>
      <c r="P3764" s="122"/>
      <c r="Q3764" s="74"/>
      <c r="R3764" s="74"/>
      <c r="S3764" s="74"/>
      <c r="T3764" s="74"/>
      <c r="AI3764" s="259"/>
      <c r="AO3764" s="74"/>
    </row>
    <row r="3765" s="72" customFormat="1" customHeight="1" spans="6:41">
      <c r="F3765" s="74"/>
      <c r="G3765" s="267" t="str">
        <f t="shared" si="64"/>
        <v/>
      </c>
      <c r="H3765" s="74"/>
      <c r="I3765" s="74"/>
      <c r="J3765" s="74"/>
      <c r="K3765" s="74"/>
      <c r="L3765" s="74"/>
      <c r="P3765" s="122"/>
      <c r="Q3765" s="74"/>
      <c r="R3765" s="74"/>
      <c r="S3765" s="74"/>
      <c r="T3765" s="74"/>
      <c r="AI3765" s="259"/>
      <c r="AO3765" s="74"/>
    </row>
    <row r="3766" s="72" customFormat="1" customHeight="1" spans="6:41">
      <c r="F3766" s="74"/>
      <c r="G3766" s="267" t="str">
        <f t="shared" si="64"/>
        <v/>
      </c>
      <c r="H3766" s="74"/>
      <c r="I3766" s="74"/>
      <c r="J3766" s="74"/>
      <c r="K3766" s="74"/>
      <c r="L3766" s="74"/>
      <c r="P3766" s="122"/>
      <c r="Q3766" s="74"/>
      <c r="R3766" s="74"/>
      <c r="S3766" s="74"/>
      <c r="T3766" s="74"/>
      <c r="AI3766" s="259"/>
      <c r="AO3766" s="74"/>
    </row>
    <row r="3767" s="72" customFormat="1" customHeight="1" spans="6:41">
      <c r="F3767" s="74"/>
      <c r="G3767" s="267" t="str">
        <f t="shared" si="64"/>
        <v/>
      </c>
      <c r="H3767" s="74"/>
      <c r="I3767" s="74"/>
      <c r="J3767" s="74"/>
      <c r="K3767" s="74"/>
      <c r="L3767" s="74"/>
      <c r="P3767" s="122"/>
      <c r="Q3767" s="74"/>
      <c r="R3767" s="74"/>
      <c r="S3767" s="74"/>
      <c r="T3767" s="74"/>
      <c r="AI3767" s="259"/>
      <c r="AO3767" s="74"/>
    </row>
    <row r="3768" s="72" customFormat="1" customHeight="1" spans="6:41">
      <c r="F3768" s="74"/>
      <c r="G3768" s="267" t="str">
        <f t="shared" si="64"/>
        <v/>
      </c>
      <c r="H3768" s="74"/>
      <c r="I3768" s="74"/>
      <c r="J3768" s="74"/>
      <c r="K3768" s="74"/>
      <c r="L3768" s="74"/>
      <c r="P3768" s="122"/>
      <c r="Q3768" s="74"/>
      <c r="R3768" s="74"/>
      <c r="S3768" s="74"/>
      <c r="T3768" s="74"/>
      <c r="AI3768" s="259"/>
      <c r="AO3768" s="74"/>
    </row>
    <row r="3769" s="72" customFormat="1" customHeight="1" spans="6:41">
      <c r="F3769" s="74"/>
      <c r="G3769" s="267" t="str">
        <f t="shared" si="64"/>
        <v/>
      </c>
      <c r="H3769" s="74"/>
      <c r="I3769" s="74"/>
      <c r="J3769" s="74"/>
      <c r="K3769" s="74"/>
      <c r="L3769" s="74"/>
      <c r="P3769" s="122"/>
      <c r="Q3769" s="74"/>
      <c r="R3769" s="74"/>
      <c r="S3769" s="74"/>
      <c r="T3769" s="74"/>
      <c r="AI3769" s="259"/>
      <c r="AO3769" s="74"/>
    </row>
    <row r="3770" s="72" customFormat="1" customHeight="1" spans="6:41">
      <c r="F3770" s="74"/>
      <c r="G3770" s="267" t="str">
        <f t="shared" si="64"/>
        <v/>
      </c>
      <c r="H3770" s="74"/>
      <c r="I3770" s="74"/>
      <c r="J3770" s="74"/>
      <c r="K3770" s="74"/>
      <c r="L3770" s="74"/>
      <c r="P3770" s="122"/>
      <c r="Q3770" s="74"/>
      <c r="R3770" s="74"/>
      <c r="S3770" s="74"/>
      <c r="T3770" s="74"/>
      <c r="AI3770" s="259"/>
      <c r="AO3770" s="74"/>
    </row>
    <row r="3771" s="72" customFormat="1" customHeight="1" spans="6:41">
      <c r="F3771" s="74"/>
      <c r="G3771" s="267" t="str">
        <f t="shared" si="64"/>
        <v/>
      </c>
      <c r="H3771" s="74"/>
      <c r="I3771" s="74"/>
      <c r="J3771" s="74"/>
      <c r="K3771" s="74"/>
      <c r="L3771" s="74"/>
      <c r="P3771" s="122"/>
      <c r="Q3771" s="74"/>
      <c r="R3771" s="74"/>
      <c r="S3771" s="74"/>
      <c r="T3771" s="74"/>
      <c r="AI3771" s="259"/>
      <c r="AO3771" s="74"/>
    </row>
    <row r="3772" s="72" customFormat="1" customHeight="1" spans="6:41">
      <c r="F3772" s="74"/>
      <c r="G3772" s="267" t="str">
        <f t="shared" si="64"/>
        <v/>
      </c>
      <c r="H3772" s="74"/>
      <c r="I3772" s="74"/>
      <c r="J3772" s="74"/>
      <c r="K3772" s="74"/>
      <c r="L3772" s="74"/>
      <c r="P3772" s="122"/>
      <c r="Q3772" s="74"/>
      <c r="R3772" s="74"/>
      <c r="S3772" s="74"/>
      <c r="T3772" s="74"/>
      <c r="AI3772" s="259"/>
      <c r="AO3772" s="74"/>
    </row>
    <row r="3773" s="72" customFormat="1" customHeight="1" spans="6:41">
      <c r="F3773" s="74"/>
      <c r="G3773" s="267" t="str">
        <f t="shared" si="64"/>
        <v/>
      </c>
      <c r="H3773" s="74"/>
      <c r="I3773" s="74"/>
      <c r="J3773" s="74"/>
      <c r="K3773" s="74"/>
      <c r="L3773" s="74"/>
      <c r="P3773" s="122"/>
      <c r="Q3773" s="74"/>
      <c r="R3773" s="74"/>
      <c r="S3773" s="74"/>
      <c r="T3773" s="74"/>
      <c r="AI3773" s="259"/>
      <c r="AO3773" s="74"/>
    </row>
    <row r="3774" s="72" customFormat="1" customHeight="1" spans="6:41">
      <c r="F3774" s="74"/>
      <c r="G3774" s="267" t="str">
        <f t="shared" si="64"/>
        <v/>
      </c>
      <c r="H3774" s="74"/>
      <c r="I3774" s="74"/>
      <c r="J3774" s="74"/>
      <c r="K3774" s="74"/>
      <c r="L3774" s="74"/>
      <c r="P3774" s="122"/>
      <c r="Q3774" s="74"/>
      <c r="R3774" s="74"/>
      <c r="S3774" s="74"/>
      <c r="T3774" s="74"/>
      <c r="AI3774" s="259"/>
      <c r="AO3774" s="74"/>
    </row>
    <row r="3775" s="72" customFormat="1" customHeight="1" spans="6:41">
      <c r="F3775" s="74"/>
      <c r="G3775" s="267" t="str">
        <f t="shared" si="64"/>
        <v/>
      </c>
      <c r="H3775" s="74"/>
      <c r="I3775" s="74"/>
      <c r="J3775" s="74"/>
      <c r="K3775" s="74"/>
      <c r="L3775" s="74"/>
      <c r="P3775" s="122"/>
      <c r="Q3775" s="74"/>
      <c r="R3775" s="74"/>
      <c r="S3775" s="74"/>
      <c r="T3775" s="74"/>
      <c r="AI3775" s="259"/>
      <c r="AO3775" s="74"/>
    </row>
    <row r="3776" s="72" customFormat="1" customHeight="1" spans="6:41">
      <c r="F3776" s="74"/>
      <c r="G3776" s="267" t="str">
        <f t="shared" si="64"/>
        <v/>
      </c>
      <c r="H3776" s="74"/>
      <c r="I3776" s="74"/>
      <c r="J3776" s="74"/>
      <c r="K3776" s="74"/>
      <c r="L3776" s="74"/>
      <c r="P3776" s="122"/>
      <c r="Q3776" s="74"/>
      <c r="R3776" s="74"/>
      <c r="S3776" s="74"/>
      <c r="T3776" s="74"/>
      <c r="AI3776" s="259"/>
      <c r="AO3776" s="74"/>
    </row>
    <row r="3777" s="72" customFormat="1" customHeight="1" spans="6:41">
      <c r="F3777" s="74"/>
      <c r="G3777" s="267" t="str">
        <f t="shared" si="64"/>
        <v/>
      </c>
      <c r="H3777" s="74"/>
      <c r="I3777" s="74"/>
      <c r="J3777" s="74"/>
      <c r="K3777" s="74"/>
      <c r="L3777" s="74"/>
      <c r="P3777" s="122"/>
      <c r="Q3777" s="74"/>
      <c r="R3777" s="74"/>
      <c r="S3777" s="74"/>
      <c r="T3777" s="74"/>
      <c r="AI3777" s="259"/>
      <c r="AO3777" s="74"/>
    </row>
    <row r="3778" s="72" customFormat="1" customHeight="1" spans="6:41">
      <c r="F3778" s="74"/>
      <c r="G3778" s="267" t="str">
        <f t="shared" ref="G3778:G3841" si="65">IF(H3778="","",IF(H3778=I3778,H3778,_xlfn.CONCAT(H3778,"-",I3778)))</f>
        <v/>
      </c>
      <c r="H3778" s="74"/>
      <c r="I3778" s="74"/>
      <c r="J3778" s="74"/>
      <c r="K3778" s="74"/>
      <c r="L3778" s="74"/>
      <c r="P3778" s="122"/>
      <c r="Q3778" s="74"/>
      <c r="R3778" s="74"/>
      <c r="S3778" s="74"/>
      <c r="T3778" s="74"/>
      <c r="AI3778" s="259"/>
      <c r="AO3778" s="74"/>
    </row>
    <row r="3779" s="72" customFormat="1" customHeight="1" spans="6:41">
      <c r="F3779" s="74"/>
      <c r="G3779" s="267" t="str">
        <f t="shared" si="65"/>
        <v/>
      </c>
      <c r="H3779" s="74"/>
      <c r="I3779" s="74"/>
      <c r="J3779" s="74"/>
      <c r="K3779" s="74"/>
      <c r="L3779" s="74"/>
      <c r="P3779" s="122"/>
      <c r="Q3779" s="74"/>
      <c r="R3779" s="74"/>
      <c r="S3779" s="74"/>
      <c r="T3779" s="74"/>
      <c r="AI3779" s="259"/>
      <c r="AO3779" s="74"/>
    </row>
    <row r="3780" s="72" customFormat="1" customHeight="1" spans="6:41">
      <c r="F3780" s="74"/>
      <c r="G3780" s="267" t="str">
        <f t="shared" si="65"/>
        <v/>
      </c>
      <c r="H3780" s="74"/>
      <c r="I3780" s="74"/>
      <c r="J3780" s="74"/>
      <c r="K3780" s="74"/>
      <c r="L3780" s="74"/>
      <c r="P3780" s="122"/>
      <c r="Q3780" s="74"/>
      <c r="R3780" s="74"/>
      <c r="S3780" s="74"/>
      <c r="T3780" s="74"/>
      <c r="AI3780" s="259"/>
      <c r="AO3780" s="74"/>
    </row>
    <row r="3781" s="72" customFormat="1" customHeight="1" spans="6:41">
      <c r="F3781" s="74"/>
      <c r="G3781" s="267" t="str">
        <f t="shared" si="65"/>
        <v/>
      </c>
      <c r="H3781" s="74"/>
      <c r="I3781" s="74"/>
      <c r="J3781" s="74"/>
      <c r="K3781" s="74"/>
      <c r="L3781" s="74"/>
      <c r="P3781" s="122"/>
      <c r="Q3781" s="74"/>
      <c r="R3781" s="74"/>
      <c r="S3781" s="74"/>
      <c r="T3781" s="74"/>
      <c r="AI3781" s="259"/>
      <c r="AO3781" s="74"/>
    </row>
    <row r="3782" s="72" customFormat="1" customHeight="1" spans="6:41">
      <c r="F3782" s="74"/>
      <c r="G3782" s="267" t="str">
        <f t="shared" si="65"/>
        <v/>
      </c>
      <c r="H3782" s="74"/>
      <c r="I3782" s="74"/>
      <c r="J3782" s="74"/>
      <c r="K3782" s="74"/>
      <c r="L3782" s="74"/>
      <c r="P3782" s="122"/>
      <c r="Q3782" s="74"/>
      <c r="R3782" s="74"/>
      <c r="S3782" s="74"/>
      <c r="T3782" s="74"/>
      <c r="AI3782" s="259"/>
      <c r="AO3782" s="74"/>
    </row>
    <row r="3783" s="72" customFormat="1" customHeight="1" spans="6:41">
      <c r="F3783" s="74"/>
      <c r="G3783" s="267" t="str">
        <f t="shared" si="65"/>
        <v/>
      </c>
      <c r="H3783" s="74"/>
      <c r="I3783" s="74"/>
      <c r="J3783" s="74"/>
      <c r="K3783" s="74"/>
      <c r="L3783" s="74"/>
      <c r="P3783" s="122"/>
      <c r="Q3783" s="74"/>
      <c r="R3783" s="74"/>
      <c r="S3783" s="74"/>
      <c r="T3783" s="74"/>
      <c r="AI3783" s="259"/>
      <c r="AO3783" s="74"/>
    </row>
    <row r="3784" s="72" customFormat="1" customHeight="1" spans="6:41">
      <c r="F3784" s="74"/>
      <c r="G3784" s="267" t="str">
        <f t="shared" si="65"/>
        <v/>
      </c>
      <c r="H3784" s="74"/>
      <c r="I3784" s="74"/>
      <c r="J3784" s="74"/>
      <c r="K3784" s="74"/>
      <c r="L3784" s="74"/>
      <c r="P3784" s="122"/>
      <c r="Q3784" s="74"/>
      <c r="R3784" s="74"/>
      <c r="S3784" s="74"/>
      <c r="T3784" s="74"/>
      <c r="AI3784" s="259"/>
      <c r="AO3784" s="74"/>
    </row>
    <row r="3785" s="72" customFormat="1" customHeight="1" spans="6:41">
      <c r="F3785" s="74"/>
      <c r="G3785" s="267" t="str">
        <f t="shared" si="65"/>
        <v/>
      </c>
      <c r="H3785" s="74"/>
      <c r="I3785" s="74"/>
      <c r="J3785" s="74"/>
      <c r="K3785" s="74"/>
      <c r="L3785" s="74"/>
      <c r="P3785" s="122"/>
      <c r="Q3785" s="74"/>
      <c r="R3785" s="74"/>
      <c r="S3785" s="74"/>
      <c r="T3785" s="74"/>
      <c r="AI3785" s="259"/>
      <c r="AO3785" s="74"/>
    </row>
    <row r="3786" s="72" customFormat="1" customHeight="1" spans="6:41">
      <c r="F3786" s="74"/>
      <c r="G3786" s="267" t="str">
        <f t="shared" si="65"/>
        <v/>
      </c>
      <c r="H3786" s="74"/>
      <c r="I3786" s="74"/>
      <c r="J3786" s="74"/>
      <c r="K3786" s="74"/>
      <c r="L3786" s="74"/>
      <c r="P3786" s="122"/>
      <c r="Q3786" s="74"/>
      <c r="R3786" s="74"/>
      <c r="S3786" s="74"/>
      <c r="T3786" s="74"/>
      <c r="AI3786" s="259"/>
      <c r="AO3786" s="74"/>
    </row>
    <row r="3787" s="72" customFormat="1" customHeight="1" spans="6:41">
      <c r="F3787" s="74"/>
      <c r="G3787" s="267" t="str">
        <f t="shared" si="65"/>
        <v/>
      </c>
      <c r="H3787" s="74"/>
      <c r="I3787" s="74"/>
      <c r="J3787" s="74"/>
      <c r="K3787" s="74"/>
      <c r="L3787" s="74"/>
      <c r="P3787" s="122"/>
      <c r="Q3787" s="74"/>
      <c r="R3787" s="74"/>
      <c r="S3787" s="74"/>
      <c r="T3787" s="74"/>
      <c r="AI3787" s="259"/>
      <c r="AO3787" s="74"/>
    </row>
    <row r="3788" s="72" customFormat="1" customHeight="1" spans="6:41">
      <c r="F3788" s="74"/>
      <c r="G3788" s="267" t="str">
        <f t="shared" si="65"/>
        <v/>
      </c>
      <c r="H3788" s="74"/>
      <c r="I3788" s="74"/>
      <c r="J3788" s="74"/>
      <c r="K3788" s="74"/>
      <c r="L3788" s="74"/>
      <c r="P3788" s="122"/>
      <c r="Q3788" s="74"/>
      <c r="R3788" s="74"/>
      <c r="S3788" s="74"/>
      <c r="T3788" s="74"/>
      <c r="AI3788" s="259"/>
      <c r="AO3788" s="74"/>
    </row>
    <row r="3789" s="72" customFormat="1" customHeight="1" spans="6:41">
      <c r="F3789" s="74"/>
      <c r="G3789" s="267" t="str">
        <f t="shared" si="65"/>
        <v/>
      </c>
      <c r="H3789" s="74"/>
      <c r="I3789" s="74"/>
      <c r="J3789" s="74"/>
      <c r="K3789" s="74"/>
      <c r="L3789" s="74"/>
      <c r="P3789" s="122"/>
      <c r="Q3789" s="74"/>
      <c r="R3789" s="74"/>
      <c r="S3789" s="74"/>
      <c r="T3789" s="74"/>
      <c r="AI3789" s="259"/>
      <c r="AO3789" s="74"/>
    </row>
    <row r="3790" s="72" customFormat="1" customHeight="1" spans="6:41">
      <c r="F3790" s="74"/>
      <c r="G3790" s="267" t="str">
        <f t="shared" si="65"/>
        <v/>
      </c>
      <c r="H3790" s="74"/>
      <c r="I3790" s="74"/>
      <c r="J3790" s="74"/>
      <c r="K3790" s="74"/>
      <c r="L3790" s="74"/>
      <c r="P3790" s="122"/>
      <c r="Q3790" s="74"/>
      <c r="R3790" s="74"/>
      <c r="S3790" s="74"/>
      <c r="T3790" s="74"/>
      <c r="AI3790" s="259"/>
      <c r="AO3790" s="74"/>
    </row>
    <row r="3791" s="72" customFormat="1" customHeight="1" spans="6:41">
      <c r="F3791" s="74"/>
      <c r="G3791" s="267" t="str">
        <f t="shared" si="65"/>
        <v/>
      </c>
      <c r="H3791" s="74"/>
      <c r="I3791" s="74"/>
      <c r="J3791" s="74"/>
      <c r="K3791" s="74"/>
      <c r="L3791" s="74"/>
      <c r="P3791" s="122"/>
      <c r="Q3791" s="74"/>
      <c r="R3791" s="74"/>
      <c r="S3791" s="74"/>
      <c r="T3791" s="74"/>
      <c r="AI3791" s="259"/>
      <c r="AO3791" s="74"/>
    </row>
    <row r="3792" s="72" customFormat="1" customHeight="1" spans="6:41">
      <c r="F3792" s="74"/>
      <c r="G3792" s="267" t="str">
        <f t="shared" si="65"/>
        <v/>
      </c>
      <c r="H3792" s="74"/>
      <c r="I3792" s="74"/>
      <c r="J3792" s="74"/>
      <c r="K3792" s="74"/>
      <c r="L3792" s="74"/>
      <c r="P3792" s="122"/>
      <c r="Q3792" s="74"/>
      <c r="R3792" s="74"/>
      <c r="S3792" s="74"/>
      <c r="T3792" s="74"/>
      <c r="AI3792" s="259"/>
      <c r="AO3792" s="74"/>
    </row>
    <row r="3793" s="72" customFormat="1" customHeight="1" spans="6:41">
      <c r="F3793" s="74"/>
      <c r="G3793" s="267" t="str">
        <f t="shared" si="65"/>
        <v/>
      </c>
      <c r="H3793" s="74"/>
      <c r="I3793" s="74"/>
      <c r="J3793" s="74"/>
      <c r="K3793" s="74"/>
      <c r="L3793" s="74"/>
      <c r="P3793" s="122"/>
      <c r="Q3793" s="74"/>
      <c r="R3793" s="74"/>
      <c r="S3793" s="74"/>
      <c r="T3793" s="74"/>
      <c r="AI3793" s="259"/>
      <c r="AO3793" s="74"/>
    </row>
    <row r="3794" s="72" customFormat="1" customHeight="1" spans="6:41">
      <c r="F3794" s="74"/>
      <c r="G3794" s="267" t="str">
        <f t="shared" si="65"/>
        <v/>
      </c>
      <c r="H3794" s="74"/>
      <c r="I3794" s="74"/>
      <c r="J3794" s="74"/>
      <c r="K3794" s="74"/>
      <c r="L3794" s="74"/>
      <c r="P3794" s="122"/>
      <c r="Q3794" s="74"/>
      <c r="R3794" s="74"/>
      <c r="S3794" s="74"/>
      <c r="T3794" s="74"/>
      <c r="AI3794" s="259"/>
      <c r="AO3794" s="74"/>
    </row>
    <row r="3795" s="72" customFormat="1" customHeight="1" spans="6:41">
      <c r="F3795" s="74"/>
      <c r="G3795" s="267" t="str">
        <f t="shared" si="65"/>
        <v/>
      </c>
      <c r="H3795" s="74"/>
      <c r="I3795" s="74"/>
      <c r="J3795" s="74"/>
      <c r="K3795" s="74"/>
      <c r="L3795" s="74"/>
      <c r="P3795" s="122"/>
      <c r="Q3795" s="74"/>
      <c r="R3795" s="74"/>
      <c r="S3795" s="74"/>
      <c r="T3795" s="74"/>
      <c r="AI3795" s="259"/>
      <c r="AO3795" s="74"/>
    </row>
    <row r="3796" s="72" customFormat="1" customHeight="1" spans="6:41">
      <c r="F3796" s="74"/>
      <c r="G3796" s="267" t="str">
        <f t="shared" si="65"/>
        <v/>
      </c>
      <c r="H3796" s="74"/>
      <c r="I3796" s="74"/>
      <c r="J3796" s="74"/>
      <c r="K3796" s="74"/>
      <c r="L3796" s="74"/>
      <c r="P3796" s="122"/>
      <c r="Q3796" s="74"/>
      <c r="R3796" s="74"/>
      <c r="S3796" s="74"/>
      <c r="T3796" s="74"/>
      <c r="AI3796" s="259"/>
      <c r="AO3796" s="74"/>
    </row>
    <row r="3797" s="72" customFormat="1" customHeight="1" spans="6:41">
      <c r="F3797" s="74"/>
      <c r="G3797" s="267" t="str">
        <f t="shared" si="65"/>
        <v/>
      </c>
      <c r="H3797" s="74"/>
      <c r="I3797" s="74"/>
      <c r="J3797" s="74"/>
      <c r="K3797" s="74"/>
      <c r="L3797" s="74"/>
      <c r="P3797" s="122"/>
      <c r="Q3797" s="74"/>
      <c r="R3797" s="74"/>
      <c r="S3797" s="74"/>
      <c r="T3797" s="74"/>
      <c r="AI3797" s="259"/>
      <c r="AO3797" s="74"/>
    </row>
    <row r="3798" s="72" customFormat="1" customHeight="1" spans="6:41">
      <c r="F3798" s="74"/>
      <c r="G3798" s="267" t="str">
        <f t="shared" si="65"/>
        <v/>
      </c>
      <c r="H3798" s="74"/>
      <c r="I3798" s="74"/>
      <c r="J3798" s="74"/>
      <c r="K3798" s="74"/>
      <c r="L3798" s="74"/>
      <c r="P3798" s="122"/>
      <c r="Q3798" s="74"/>
      <c r="R3798" s="74"/>
      <c r="S3798" s="74"/>
      <c r="T3798" s="74"/>
      <c r="AI3798" s="259"/>
      <c r="AO3798" s="74"/>
    </row>
    <row r="3799" s="72" customFormat="1" customHeight="1" spans="6:41">
      <c r="F3799" s="74"/>
      <c r="G3799" s="267" t="str">
        <f t="shared" si="65"/>
        <v/>
      </c>
      <c r="H3799" s="74"/>
      <c r="I3799" s="74"/>
      <c r="J3799" s="74"/>
      <c r="K3799" s="74"/>
      <c r="L3799" s="74"/>
      <c r="P3799" s="122"/>
      <c r="Q3799" s="74"/>
      <c r="R3799" s="74"/>
      <c r="S3799" s="74"/>
      <c r="T3799" s="74"/>
      <c r="AI3799" s="259"/>
      <c r="AO3799" s="74"/>
    </row>
    <row r="3800" s="72" customFormat="1" customHeight="1" spans="6:41">
      <c r="F3800" s="74"/>
      <c r="G3800" s="267" t="str">
        <f t="shared" si="65"/>
        <v/>
      </c>
      <c r="H3800" s="74"/>
      <c r="I3800" s="74"/>
      <c r="J3800" s="74"/>
      <c r="K3800" s="74"/>
      <c r="L3800" s="74"/>
      <c r="P3800" s="122"/>
      <c r="Q3800" s="74"/>
      <c r="R3800" s="74"/>
      <c r="S3800" s="74"/>
      <c r="T3800" s="74"/>
      <c r="AI3800" s="259"/>
      <c r="AO3800" s="74"/>
    </row>
    <row r="3801" s="72" customFormat="1" customHeight="1" spans="6:41">
      <c r="F3801" s="74"/>
      <c r="G3801" s="267" t="str">
        <f t="shared" si="65"/>
        <v/>
      </c>
      <c r="H3801" s="74"/>
      <c r="I3801" s="74"/>
      <c r="J3801" s="74"/>
      <c r="K3801" s="74"/>
      <c r="L3801" s="74"/>
      <c r="P3801" s="122"/>
      <c r="Q3801" s="74"/>
      <c r="R3801" s="74"/>
      <c r="S3801" s="74"/>
      <c r="T3801" s="74"/>
      <c r="AI3801" s="259"/>
      <c r="AO3801" s="74"/>
    </row>
    <row r="3802" s="72" customFormat="1" customHeight="1" spans="6:41">
      <c r="F3802" s="74"/>
      <c r="G3802" s="267" t="str">
        <f t="shared" si="65"/>
        <v/>
      </c>
      <c r="H3802" s="74"/>
      <c r="I3802" s="74"/>
      <c r="J3802" s="74"/>
      <c r="K3802" s="74"/>
      <c r="L3802" s="74"/>
      <c r="P3802" s="122"/>
      <c r="Q3802" s="74"/>
      <c r="R3802" s="74"/>
      <c r="S3802" s="74"/>
      <c r="T3802" s="74"/>
      <c r="AI3802" s="259"/>
      <c r="AO3802" s="74"/>
    </row>
    <row r="3803" s="72" customFormat="1" customHeight="1" spans="6:41">
      <c r="F3803" s="74"/>
      <c r="G3803" s="267" t="str">
        <f t="shared" si="65"/>
        <v/>
      </c>
      <c r="H3803" s="74"/>
      <c r="I3803" s="74"/>
      <c r="J3803" s="74"/>
      <c r="K3803" s="74"/>
      <c r="L3803" s="74"/>
      <c r="P3803" s="122"/>
      <c r="Q3803" s="74"/>
      <c r="R3803" s="74"/>
      <c r="S3803" s="74"/>
      <c r="T3803" s="74"/>
      <c r="AI3803" s="259"/>
      <c r="AO3803" s="74"/>
    </row>
    <row r="3804" s="72" customFormat="1" customHeight="1" spans="6:41">
      <c r="F3804" s="74"/>
      <c r="G3804" s="267" t="str">
        <f t="shared" si="65"/>
        <v/>
      </c>
      <c r="H3804" s="74"/>
      <c r="I3804" s="74"/>
      <c r="J3804" s="74"/>
      <c r="K3804" s="74"/>
      <c r="L3804" s="74"/>
      <c r="P3804" s="122"/>
      <c r="Q3804" s="74"/>
      <c r="R3804" s="74"/>
      <c r="S3804" s="74"/>
      <c r="T3804" s="74"/>
      <c r="AI3804" s="259"/>
      <c r="AO3804" s="74"/>
    </row>
    <row r="3805" s="72" customFormat="1" customHeight="1" spans="6:41">
      <c r="F3805" s="74"/>
      <c r="G3805" s="267" t="str">
        <f t="shared" si="65"/>
        <v/>
      </c>
      <c r="H3805" s="74"/>
      <c r="I3805" s="74"/>
      <c r="J3805" s="74"/>
      <c r="K3805" s="74"/>
      <c r="L3805" s="74"/>
      <c r="P3805" s="122"/>
      <c r="Q3805" s="74"/>
      <c r="R3805" s="74"/>
      <c r="S3805" s="74"/>
      <c r="T3805" s="74"/>
      <c r="AI3805" s="259"/>
      <c r="AO3805" s="74"/>
    </row>
    <row r="3806" s="72" customFormat="1" customHeight="1" spans="6:41">
      <c r="F3806" s="74"/>
      <c r="G3806" s="267" t="str">
        <f t="shared" si="65"/>
        <v/>
      </c>
      <c r="H3806" s="74"/>
      <c r="I3806" s="74"/>
      <c r="J3806" s="74"/>
      <c r="K3806" s="74"/>
      <c r="L3806" s="74"/>
      <c r="P3806" s="122"/>
      <c r="Q3806" s="74"/>
      <c r="R3806" s="74"/>
      <c r="S3806" s="74"/>
      <c r="T3806" s="74"/>
      <c r="AI3806" s="259"/>
      <c r="AO3806" s="74"/>
    </row>
    <row r="3807" s="72" customFormat="1" customHeight="1" spans="6:41">
      <c r="F3807" s="74"/>
      <c r="G3807" s="267" t="str">
        <f t="shared" si="65"/>
        <v/>
      </c>
      <c r="H3807" s="74"/>
      <c r="I3807" s="74"/>
      <c r="J3807" s="74"/>
      <c r="K3807" s="74"/>
      <c r="L3807" s="74"/>
      <c r="P3807" s="122"/>
      <c r="Q3807" s="74"/>
      <c r="R3807" s="74"/>
      <c r="S3807" s="74"/>
      <c r="T3807" s="74"/>
      <c r="AI3807" s="259"/>
      <c r="AO3807" s="74"/>
    </row>
    <row r="3808" s="72" customFormat="1" customHeight="1" spans="6:41">
      <c r="F3808" s="74"/>
      <c r="G3808" s="267" t="str">
        <f t="shared" si="65"/>
        <v/>
      </c>
      <c r="H3808" s="74"/>
      <c r="I3808" s="74"/>
      <c r="J3808" s="74"/>
      <c r="K3808" s="74"/>
      <c r="L3808" s="74"/>
      <c r="P3808" s="122"/>
      <c r="Q3808" s="74"/>
      <c r="R3808" s="74"/>
      <c r="S3808" s="74"/>
      <c r="T3808" s="74"/>
      <c r="AI3808" s="259"/>
      <c r="AO3808" s="74"/>
    </row>
    <row r="3809" s="72" customFormat="1" customHeight="1" spans="6:41">
      <c r="F3809" s="74"/>
      <c r="G3809" s="267" t="str">
        <f t="shared" si="65"/>
        <v/>
      </c>
      <c r="H3809" s="74"/>
      <c r="I3809" s="74"/>
      <c r="J3809" s="74"/>
      <c r="K3809" s="74"/>
      <c r="L3809" s="74"/>
      <c r="P3809" s="122"/>
      <c r="Q3809" s="74"/>
      <c r="R3809" s="74"/>
      <c r="S3809" s="74"/>
      <c r="T3809" s="74"/>
      <c r="AI3809" s="259"/>
      <c r="AO3809" s="74"/>
    </row>
    <row r="3810" s="72" customFormat="1" customHeight="1" spans="6:41">
      <c r="F3810" s="74"/>
      <c r="G3810" s="267" t="str">
        <f t="shared" si="65"/>
        <v/>
      </c>
      <c r="H3810" s="74"/>
      <c r="I3810" s="74"/>
      <c r="J3810" s="74"/>
      <c r="K3810" s="74"/>
      <c r="L3810" s="74"/>
      <c r="P3810" s="122"/>
      <c r="Q3810" s="74"/>
      <c r="R3810" s="74"/>
      <c r="S3810" s="74"/>
      <c r="T3810" s="74"/>
      <c r="AI3810" s="259"/>
      <c r="AO3810" s="74"/>
    </row>
    <row r="3811" s="72" customFormat="1" customHeight="1" spans="6:41">
      <c r="F3811" s="74"/>
      <c r="G3811" s="267" t="str">
        <f t="shared" si="65"/>
        <v/>
      </c>
      <c r="H3811" s="74"/>
      <c r="I3811" s="74"/>
      <c r="J3811" s="74"/>
      <c r="K3811" s="74"/>
      <c r="L3811" s="74"/>
      <c r="P3811" s="122"/>
      <c r="Q3811" s="74"/>
      <c r="R3811" s="74"/>
      <c r="S3811" s="74"/>
      <c r="T3811" s="74"/>
      <c r="AI3811" s="259"/>
      <c r="AO3811" s="74"/>
    </row>
    <row r="3812" s="72" customFormat="1" customHeight="1" spans="6:41">
      <c r="F3812" s="74"/>
      <c r="G3812" s="267" t="str">
        <f t="shared" si="65"/>
        <v/>
      </c>
      <c r="H3812" s="74"/>
      <c r="I3812" s="74"/>
      <c r="J3812" s="74"/>
      <c r="K3812" s="74"/>
      <c r="L3812" s="74"/>
      <c r="P3812" s="122"/>
      <c r="Q3812" s="74"/>
      <c r="R3812" s="74"/>
      <c r="S3812" s="74"/>
      <c r="T3812" s="74"/>
      <c r="AI3812" s="259"/>
      <c r="AO3812" s="74"/>
    </row>
    <row r="3813" s="72" customFormat="1" customHeight="1" spans="6:41">
      <c r="F3813" s="74"/>
      <c r="G3813" s="267" t="str">
        <f t="shared" si="65"/>
        <v/>
      </c>
      <c r="H3813" s="74"/>
      <c r="I3813" s="74"/>
      <c r="J3813" s="74"/>
      <c r="K3813" s="74"/>
      <c r="L3813" s="74"/>
      <c r="P3813" s="122"/>
      <c r="Q3813" s="74"/>
      <c r="R3813" s="74"/>
      <c r="S3813" s="74"/>
      <c r="T3813" s="74"/>
      <c r="AI3813" s="259"/>
      <c r="AO3813" s="74"/>
    </row>
    <row r="3814" s="72" customFormat="1" customHeight="1" spans="6:41">
      <c r="F3814" s="74"/>
      <c r="G3814" s="267" t="str">
        <f t="shared" si="65"/>
        <v/>
      </c>
      <c r="H3814" s="74"/>
      <c r="I3814" s="74"/>
      <c r="J3814" s="74"/>
      <c r="K3814" s="74"/>
      <c r="L3814" s="74"/>
      <c r="P3814" s="122"/>
      <c r="Q3814" s="74"/>
      <c r="R3814" s="74"/>
      <c r="S3814" s="74"/>
      <c r="T3814" s="74"/>
      <c r="AI3814" s="259"/>
      <c r="AO3814" s="74"/>
    </row>
    <row r="3815" s="72" customFormat="1" customHeight="1" spans="6:41">
      <c r="F3815" s="74"/>
      <c r="G3815" s="267" t="str">
        <f t="shared" si="65"/>
        <v/>
      </c>
      <c r="H3815" s="74"/>
      <c r="I3815" s="74"/>
      <c r="J3815" s="74"/>
      <c r="K3815" s="74"/>
      <c r="L3815" s="74"/>
      <c r="P3815" s="122"/>
      <c r="Q3815" s="74"/>
      <c r="R3815" s="74"/>
      <c r="S3815" s="74"/>
      <c r="T3815" s="74"/>
      <c r="AI3815" s="259"/>
      <c r="AO3815" s="74"/>
    </row>
    <row r="3816" s="72" customFormat="1" customHeight="1" spans="6:41">
      <c r="F3816" s="74"/>
      <c r="G3816" s="267" t="str">
        <f t="shared" si="65"/>
        <v/>
      </c>
      <c r="H3816" s="74"/>
      <c r="I3816" s="74"/>
      <c r="J3816" s="74"/>
      <c r="K3816" s="74"/>
      <c r="L3816" s="74"/>
      <c r="P3816" s="122"/>
      <c r="Q3816" s="74"/>
      <c r="R3816" s="74"/>
      <c r="S3816" s="74"/>
      <c r="T3816" s="74"/>
      <c r="AI3816" s="259"/>
      <c r="AO3816" s="74"/>
    </row>
    <row r="3817" s="72" customFormat="1" customHeight="1" spans="6:41">
      <c r="F3817" s="74"/>
      <c r="G3817" s="267" t="str">
        <f t="shared" si="65"/>
        <v/>
      </c>
      <c r="H3817" s="74"/>
      <c r="I3817" s="74"/>
      <c r="J3817" s="74"/>
      <c r="K3817" s="74"/>
      <c r="L3817" s="74"/>
      <c r="P3817" s="122"/>
      <c r="Q3817" s="74"/>
      <c r="R3817" s="74"/>
      <c r="S3817" s="74"/>
      <c r="T3817" s="74"/>
      <c r="AI3817" s="259"/>
      <c r="AO3817" s="74"/>
    </row>
    <row r="3818" s="72" customFormat="1" customHeight="1" spans="6:41">
      <c r="F3818" s="74"/>
      <c r="G3818" s="267" t="str">
        <f t="shared" si="65"/>
        <v/>
      </c>
      <c r="H3818" s="74"/>
      <c r="I3818" s="74"/>
      <c r="J3818" s="74"/>
      <c r="K3818" s="74"/>
      <c r="L3818" s="74"/>
      <c r="P3818" s="122"/>
      <c r="Q3818" s="74"/>
      <c r="R3818" s="74"/>
      <c r="S3818" s="74"/>
      <c r="T3818" s="74"/>
      <c r="AI3818" s="259"/>
      <c r="AO3818" s="74"/>
    </row>
    <row r="3819" s="72" customFormat="1" customHeight="1" spans="6:41">
      <c r="F3819" s="74"/>
      <c r="G3819" s="267" t="str">
        <f t="shared" si="65"/>
        <v/>
      </c>
      <c r="H3819" s="74"/>
      <c r="I3819" s="74"/>
      <c r="J3819" s="74"/>
      <c r="K3819" s="74"/>
      <c r="L3819" s="74"/>
      <c r="P3819" s="122"/>
      <c r="Q3819" s="74"/>
      <c r="R3819" s="74"/>
      <c r="S3819" s="74"/>
      <c r="T3819" s="74"/>
      <c r="AI3819" s="259"/>
      <c r="AO3819" s="74"/>
    </row>
    <row r="3820" s="72" customFormat="1" customHeight="1" spans="6:41">
      <c r="F3820" s="74"/>
      <c r="G3820" s="267" t="str">
        <f t="shared" si="65"/>
        <v/>
      </c>
      <c r="H3820" s="74"/>
      <c r="I3820" s="74"/>
      <c r="J3820" s="74"/>
      <c r="K3820" s="74"/>
      <c r="L3820" s="74"/>
      <c r="P3820" s="122"/>
      <c r="Q3820" s="74"/>
      <c r="R3820" s="74"/>
      <c r="S3820" s="74"/>
      <c r="T3820" s="74"/>
      <c r="AI3820" s="259"/>
      <c r="AO3820" s="74"/>
    </row>
    <row r="3821" s="72" customFormat="1" customHeight="1" spans="6:41">
      <c r="F3821" s="74"/>
      <c r="G3821" s="267" t="str">
        <f t="shared" si="65"/>
        <v/>
      </c>
      <c r="H3821" s="74"/>
      <c r="I3821" s="74"/>
      <c r="J3821" s="74"/>
      <c r="K3821" s="74"/>
      <c r="L3821" s="74"/>
      <c r="P3821" s="122"/>
      <c r="Q3821" s="74"/>
      <c r="R3821" s="74"/>
      <c r="S3821" s="74"/>
      <c r="T3821" s="74"/>
      <c r="AI3821" s="259"/>
      <c r="AO3821" s="74"/>
    </row>
    <row r="3822" s="72" customFormat="1" customHeight="1" spans="6:41">
      <c r="F3822" s="74"/>
      <c r="G3822" s="267" t="str">
        <f t="shared" si="65"/>
        <v/>
      </c>
      <c r="H3822" s="74"/>
      <c r="I3822" s="74"/>
      <c r="J3822" s="74"/>
      <c r="K3822" s="74"/>
      <c r="L3822" s="74"/>
      <c r="P3822" s="122"/>
      <c r="Q3822" s="74"/>
      <c r="R3822" s="74"/>
      <c r="S3822" s="74"/>
      <c r="T3822" s="74"/>
      <c r="AI3822" s="259"/>
      <c r="AO3822" s="74"/>
    </row>
    <row r="3823" s="72" customFormat="1" customHeight="1" spans="6:41">
      <c r="F3823" s="74"/>
      <c r="G3823" s="267" t="str">
        <f t="shared" si="65"/>
        <v/>
      </c>
      <c r="H3823" s="74"/>
      <c r="I3823" s="74"/>
      <c r="J3823" s="74"/>
      <c r="K3823" s="74"/>
      <c r="L3823" s="74"/>
      <c r="P3823" s="122"/>
      <c r="Q3823" s="74"/>
      <c r="R3823" s="74"/>
      <c r="S3823" s="74"/>
      <c r="T3823" s="74"/>
      <c r="AI3823" s="259"/>
      <c r="AO3823" s="74"/>
    </row>
    <row r="3824" s="72" customFormat="1" customHeight="1" spans="6:41">
      <c r="F3824" s="74"/>
      <c r="G3824" s="267" t="str">
        <f t="shared" si="65"/>
        <v/>
      </c>
      <c r="H3824" s="74"/>
      <c r="I3824" s="74"/>
      <c r="J3824" s="74"/>
      <c r="K3824" s="74"/>
      <c r="L3824" s="74"/>
      <c r="P3824" s="122"/>
      <c r="Q3824" s="74"/>
      <c r="R3824" s="74"/>
      <c r="S3824" s="74"/>
      <c r="T3824" s="74"/>
      <c r="AI3824" s="259"/>
      <c r="AO3824" s="74"/>
    </row>
    <row r="3825" s="72" customFormat="1" customHeight="1" spans="6:41">
      <c r="F3825" s="74"/>
      <c r="G3825" s="267" t="str">
        <f t="shared" si="65"/>
        <v/>
      </c>
      <c r="H3825" s="74"/>
      <c r="I3825" s="74"/>
      <c r="J3825" s="74"/>
      <c r="K3825" s="74"/>
      <c r="L3825" s="74"/>
      <c r="P3825" s="122"/>
      <c r="Q3825" s="74"/>
      <c r="R3825" s="74"/>
      <c r="S3825" s="74"/>
      <c r="T3825" s="74"/>
      <c r="AI3825" s="259"/>
      <c r="AO3825" s="74"/>
    </row>
    <row r="3826" s="72" customFormat="1" customHeight="1" spans="6:41">
      <c r="F3826" s="74"/>
      <c r="G3826" s="267" t="str">
        <f t="shared" si="65"/>
        <v/>
      </c>
      <c r="H3826" s="74"/>
      <c r="I3826" s="74"/>
      <c r="J3826" s="74"/>
      <c r="K3826" s="74"/>
      <c r="L3826" s="74"/>
      <c r="P3826" s="122"/>
      <c r="Q3826" s="74"/>
      <c r="R3826" s="74"/>
      <c r="S3826" s="74"/>
      <c r="T3826" s="74"/>
      <c r="AI3826" s="259"/>
      <c r="AO3826" s="74"/>
    </row>
    <row r="3827" s="72" customFormat="1" customHeight="1" spans="6:41">
      <c r="F3827" s="74"/>
      <c r="G3827" s="267" t="str">
        <f t="shared" si="65"/>
        <v/>
      </c>
      <c r="H3827" s="74"/>
      <c r="I3827" s="74"/>
      <c r="J3827" s="74"/>
      <c r="K3827" s="74"/>
      <c r="L3827" s="74"/>
      <c r="P3827" s="122"/>
      <c r="Q3827" s="74"/>
      <c r="R3827" s="74"/>
      <c r="S3827" s="74"/>
      <c r="T3827" s="74"/>
      <c r="AI3827" s="259"/>
      <c r="AO3827" s="74"/>
    </row>
    <row r="3828" s="72" customFormat="1" customHeight="1" spans="6:41">
      <c r="F3828" s="74"/>
      <c r="G3828" s="267" t="str">
        <f t="shared" si="65"/>
        <v/>
      </c>
      <c r="H3828" s="74"/>
      <c r="I3828" s="74"/>
      <c r="J3828" s="74"/>
      <c r="K3828" s="74"/>
      <c r="L3828" s="74"/>
      <c r="P3828" s="122"/>
      <c r="Q3828" s="74"/>
      <c r="R3828" s="74"/>
      <c r="S3828" s="74"/>
      <c r="T3828" s="74"/>
      <c r="AI3828" s="259"/>
      <c r="AO3828" s="74"/>
    </row>
    <row r="3829" s="72" customFormat="1" customHeight="1" spans="6:41">
      <c r="F3829" s="74"/>
      <c r="G3829" s="267" t="str">
        <f t="shared" si="65"/>
        <v/>
      </c>
      <c r="H3829" s="74"/>
      <c r="I3829" s="74"/>
      <c r="J3829" s="74"/>
      <c r="K3829" s="74"/>
      <c r="L3829" s="74"/>
      <c r="P3829" s="122"/>
      <c r="Q3829" s="74"/>
      <c r="R3829" s="74"/>
      <c r="S3829" s="74"/>
      <c r="T3829" s="74"/>
      <c r="AI3829" s="259"/>
      <c r="AO3829" s="74"/>
    </row>
    <row r="3830" s="72" customFormat="1" customHeight="1" spans="6:41">
      <c r="F3830" s="74"/>
      <c r="G3830" s="267" t="str">
        <f t="shared" si="65"/>
        <v/>
      </c>
      <c r="H3830" s="74"/>
      <c r="I3830" s="74"/>
      <c r="J3830" s="74"/>
      <c r="K3830" s="74"/>
      <c r="L3830" s="74"/>
      <c r="P3830" s="122"/>
      <c r="Q3830" s="74"/>
      <c r="R3830" s="74"/>
      <c r="S3830" s="74"/>
      <c r="T3830" s="74"/>
      <c r="AI3830" s="259"/>
      <c r="AO3830" s="74"/>
    </row>
    <row r="3831" s="72" customFormat="1" customHeight="1" spans="6:41">
      <c r="F3831" s="74"/>
      <c r="G3831" s="267" t="str">
        <f t="shared" si="65"/>
        <v/>
      </c>
      <c r="H3831" s="74"/>
      <c r="I3831" s="74"/>
      <c r="J3831" s="74"/>
      <c r="K3831" s="74"/>
      <c r="L3831" s="74"/>
      <c r="P3831" s="122"/>
      <c r="Q3831" s="74"/>
      <c r="R3831" s="74"/>
      <c r="S3831" s="74"/>
      <c r="T3831" s="74"/>
      <c r="AI3831" s="259"/>
      <c r="AO3831" s="74"/>
    </row>
    <row r="3832" s="72" customFormat="1" customHeight="1" spans="6:41">
      <c r="F3832" s="74"/>
      <c r="G3832" s="267" t="str">
        <f t="shared" si="65"/>
        <v/>
      </c>
      <c r="H3832" s="74"/>
      <c r="I3832" s="74"/>
      <c r="J3832" s="74"/>
      <c r="K3832" s="74"/>
      <c r="L3832" s="74"/>
      <c r="P3832" s="122"/>
      <c r="Q3832" s="74"/>
      <c r="R3832" s="74"/>
      <c r="S3832" s="74"/>
      <c r="T3832" s="74"/>
      <c r="AI3832" s="259"/>
      <c r="AO3832" s="74"/>
    </row>
    <row r="3833" s="72" customFormat="1" customHeight="1" spans="6:41">
      <c r="F3833" s="74"/>
      <c r="G3833" s="267" t="str">
        <f t="shared" si="65"/>
        <v/>
      </c>
      <c r="H3833" s="74"/>
      <c r="I3833" s="74"/>
      <c r="J3833" s="74"/>
      <c r="K3833" s="74"/>
      <c r="L3833" s="74"/>
      <c r="P3833" s="122"/>
      <c r="Q3833" s="74"/>
      <c r="R3833" s="74"/>
      <c r="S3833" s="74"/>
      <c r="T3833" s="74"/>
      <c r="AI3833" s="259"/>
      <c r="AO3833" s="74"/>
    </row>
    <row r="3834" s="72" customFormat="1" customHeight="1" spans="6:41">
      <c r="F3834" s="74"/>
      <c r="G3834" s="267" t="str">
        <f t="shared" si="65"/>
        <v/>
      </c>
      <c r="H3834" s="74"/>
      <c r="I3834" s="74"/>
      <c r="J3834" s="74"/>
      <c r="K3834" s="74"/>
      <c r="L3834" s="74"/>
      <c r="P3834" s="122"/>
      <c r="Q3834" s="74"/>
      <c r="R3834" s="74"/>
      <c r="S3834" s="74"/>
      <c r="T3834" s="74"/>
      <c r="AI3834" s="259"/>
      <c r="AO3834" s="74"/>
    </row>
    <row r="3835" s="72" customFormat="1" customHeight="1" spans="6:41">
      <c r="F3835" s="74"/>
      <c r="G3835" s="267" t="str">
        <f t="shared" si="65"/>
        <v/>
      </c>
      <c r="H3835" s="74"/>
      <c r="I3835" s="74"/>
      <c r="J3835" s="74"/>
      <c r="K3835" s="74"/>
      <c r="L3835" s="74"/>
      <c r="P3835" s="122"/>
      <c r="Q3835" s="74"/>
      <c r="R3835" s="74"/>
      <c r="S3835" s="74"/>
      <c r="T3835" s="74"/>
      <c r="AI3835" s="259"/>
      <c r="AO3835" s="74"/>
    </row>
    <row r="3836" s="72" customFormat="1" customHeight="1" spans="6:41">
      <c r="F3836" s="74"/>
      <c r="G3836" s="267" t="str">
        <f t="shared" si="65"/>
        <v/>
      </c>
      <c r="H3836" s="74"/>
      <c r="I3836" s="74"/>
      <c r="J3836" s="74"/>
      <c r="K3836" s="74"/>
      <c r="L3836" s="74"/>
      <c r="P3836" s="122"/>
      <c r="Q3836" s="74"/>
      <c r="R3836" s="74"/>
      <c r="S3836" s="74"/>
      <c r="T3836" s="74"/>
      <c r="AI3836" s="259"/>
      <c r="AO3836" s="74"/>
    </row>
    <row r="3837" s="72" customFormat="1" customHeight="1" spans="6:41">
      <c r="F3837" s="74"/>
      <c r="G3837" s="267" t="str">
        <f t="shared" si="65"/>
        <v/>
      </c>
      <c r="H3837" s="74"/>
      <c r="I3837" s="74"/>
      <c r="J3837" s="74"/>
      <c r="K3837" s="74"/>
      <c r="L3837" s="74"/>
      <c r="P3837" s="122"/>
      <c r="Q3837" s="74"/>
      <c r="R3837" s="74"/>
      <c r="S3837" s="74"/>
      <c r="T3837" s="74"/>
      <c r="AI3837" s="259"/>
      <c r="AO3837" s="74"/>
    </row>
    <row r="3838" s="72" customFormat="1" customHeight="1" spans="6:41">
      <c r="F3838" s="74"/>
      <c r="G3838" s="267" t="str">
        <f t="shared" si="65"/>
        <v/>
      </c>
      <c r="H3838" s="74"/>
      <c r="I3838" s="74"/>
      <c r="J3838" s="74"/>
      <c r="K3838" s="74"/>
      <c r="L3838" s="74"/>
      <c r="P3838" s="122"/>
      <c r="Q3838" s="74"/>
      <c r="R3838" s="74"/>
      <c r="S3838" s="74"/>
      <c r="T3838" s="74"/>
      <c r="AI3838" s="259"/>
      <c r="AO3838" s="74"/>
    </row>
    <row r="3839" s="72" customFormat="1" customHeight="1" spans="6:41">
      <c r="F3839" s="74"/>
      <c r="G3839" s="267" t="str">
        <f t="shared" si="65"/>
        <v/>
      </c>
      <c r="H3839" s="74"/>
      <c r="I3839" s="74"/>
      <c r="J3839" s="74"/>
      <c r="K3839" s="74"/>
      <c r="L3839" s="74"/>
      <c r="P3839" s="122"/>
      <c r="Q3839" s="74"/>
      <c r="R3839" s="74"/>
      <c r="S3839" s="74"/>
      <c r="T3839" s="74"/>
      <c r="AI3839" s="259"/>
      <c r="AO3839" s="74"/>
    </row>
    <row r="3840" s="72" customFormat="1" customHeight="1" spans="6:41">
      <c r="F3840" s="74"/>
      <c r="G3840" s="267" t="str">
        <f t="shared" si="65"/>
        <v/>
      </c>
      <c r="H3840" s="74"/>
      <c r="I3840" s="74"/>
      <c r="J3840" s="74"/>
      <c r="K3840" s="74"/>
      <c r="L3840" s="74"/>
      <c r="P3840" s="122"/>
      <c r="Q3840" s="74"/>
      <c r="R3840" s="74"/>
      <c r="S3840" s="74"/>
      <c r="T3840" s="74"/>
      <c r="AI3840" s="259"/>
      <c r="AO3840" s="74"/>
    </row>
    <row r="3841" s="72" customFormat="1" customHeight="1" spans="6:41">
      <c r="F3841" s="74"/>
      <c r="G3841" s="267" t="str">
        <f t="shared" si="65"/>
        <v/>
      </c>
      <c r="H3841" s="74"/>
      <c r="I3841" s="74"/>
      <c r="J3841" s="74"/>
      <c r="K3841" s="74"/>
      <c r="L3841" s="74"/>
      <c r="P3841" s="122"/>
      <c r="Q3841" s="74"/>
      <c r="R3841" s="74"/>
      <c r="S3841" s="74"/>
      <c r="T3841" s="74"/>
      <c r="AI3841" s="259"/>
      <c r="AO3841" s="74"/>
    </row>
    <row r="3842" s="72" customFormat="1" customHeight="1" spans="6:41">
      <c r="F3842" s="74"/>
      <c r="G3842" s="267" t="str">
        <f t="shared" ref="G3842:G3905" si="66">IF(H3842="","",IF(H3842=I3842,H3842,_xlfn.CONCAT(H3842,"-",I3842)))</f>
        <v/>
      </c>
      <c r="H3842" s="74"/>
      <c r="I3842" s="74"/>
      <c r="J3842" s="74"/>
      <c r="K3842" s="74"/>
      <c r="L3842" s="74"/>
      <c r="P3842" s="122"/>
      <c r="Q3842" s="74"/>
      <c r="R3842" s="74"/>
      <c r="S3842" s="74"/>
      <c r="T3842" s="74"/>
      <c r="AI3842" s="259"/>
      <c r="AO3842" s="74"/>
    </row>
    <row r="3843" s="72" customFormat="1" customHeight="1" spans="6:41">
      <c r="F3843" s="74"/>
      <c r="G3843" s="267" t="str">
        <f t="shared" si="66"/>
        <v/>
      </c>
      <c r="H3843" s="74"/>
      <c r="I3843" s="74"/>
      <c r="J3843" s="74"/>
      <c r="K3843" s="74"/>
      <c r="L3843" s="74"/>
      <c r="P3843" s="122"/>
      <c r="Q3843" s="74"/>
      <c r="R3843" s="74"/>
      <c r="S3843" s="74"/>
      <c r="T3843" s="74"/>
      <c r="AI3843" s="259"/>
      <c r="AO3843" s="74"/>
    </row>
    <row r="3844" s="72" customFormat="1" customHeight="1" spans="6:41">
      <c r="F3844" s="74"/>
      <c r="G3844" s="267" t="str">
        <f t="shared" si="66"/>
        <v/>
      </c>
      <c r="H3844" s="74"/>
      <c r="I3844" s="74"/>
      <c r="J3844" s="74"/>
      <c r="K3844" s="74"/>
      <c r="L3844" s="74"/>
      <c r="P3844" s="122"/>
      <c r="Q3844" s="74"/>
      <c r="R3844" s="74"/>
      <c r="S3844" s="74"/>
      <c r="T3844" s="74"/>
      <c r="AI3844" s="259"/>
      <c r="AO3844" s="74"/>
    </row>
    <row r="3845" s="72" customFormat="1" customHeight="1" spans="6:41">
      <c r="F3845" s="74"/>
      <c r="G3845" s="267" t="str">
        <f t="shared" si="66"/>
        <v/>
      </c>
      <c r="H3845" s="74"/>
      <c r="I3845" s="74"/>
      <c r="J3845" s="74"/>
      <c r="K3845" s="74"/>
      <c r="L3845" s="74"/>
      <c r="P3845" s="122"/>
      <c r="Q3845" s="74"/>
      <c r="R3845" s="74"/>
      <c r="S3845" s="74"/>
      <c r="T3845" s="74"/>
      <c r="AI3845" s="259"/>
      <c r="AO3845" s="74"/>
    </row>
    <row r="3846" s="72" customFormat="1" customHeight="1" spans="6:41">
      <c r="F3846" s="74"/>
      <c r="G3846" s="267" t="str">
        <f t="shared" si="66"/>
        <v/>
      </c>
      <c r="H3846" s="74"/>
      <c r="I3846" s="74"/>
      <c r="J3846" s="74"/>
      <c r="K3846" s="74"/>
      <c r="L3846" s="74"/>
      <c r="P3846" s="122"/>
      <c r="Q3846" s="74"/>
      <c r="R3846" s="74"/>
      <c r="S3846" s="74"/>
      <c r="T3846" s="74"/>
      <c r="AI3846" s="259"/>
      <c r="AO3846" s="74"/>
    </row>
    <row r="3847" s="72" customFormat="1" customHeight="1" spans="6:41">
      <c r="F3847" s="74"/>
      <c r="G3847" s="267" t="str">
        <f t="shared" si="66"/>
        <v/>
      </c>
      <c r="H3847" s="74"/>
      <c r="I3847" s="74"/>
      <c r="J3847" s="74"/>
      <c r="K3847" s="74"/>
      <c r="L3847" s="74"/>
      <c r="P3847" s="122"/>
      <c r="Q3847" s="74"/>
      <c r="R3847" s="74"/>
      <c r="S3847" s="74"/>
      <c r="T3847" s="74"/>
      <c r="AI3847" s="259"/>
      <c r="AO3847" s="74"/>
    </row>
    <row r="3848" s="72" customFormat="1" customHeight="1" spans="6:41">
      <c r="F3848" s="74"/>
      <c r="G3848" s="267" t="str">
        <f t="shared" si="66"/>
        <v/>
      </c>
      <c r="H3848" s="74"/>
      <c r="I3848" s="74"/>
      <c r="J3848" s="74"/>
      <c r="K3848" s="74"/>
      <c r="L3848" s="74"/>
      <c r="P3848" s="122"/>
      <c r="Q3848" s="74"/>
      <c r="R3848" s="74"/>
      <c r="S3848" s="74"/>
      <c r="T3848" s="74"/>
      <c r="AI3848" s="259"/>
      <c r="AO3848" s="74"/>
    </row>
    <row r="3849" s="72" customFormat="1" customHeight="1" spans="6:41">
      <c r="F3849" s="74"/>
      <c r="G3849" s="267" t="str">
        <f t="shared" si="66"/>
        <v/>
      </c>
      <c r="H3849" s="74"/>
      <c r="I3849" s="74"/>
      <c r="J3849" s="74"/>
      <c r="K3849" s="74"/>
      <c r="L3849" s="74"/>
      <c r="P3849" s="122"/>
      <c r="Q3849" s="74"/>
      <c r="R3849" s="74"/>
      <c r="S3849" s="74"/>
      <c r="T3849" s="74"/>
      <c r="AI3849" s="259"/>
      <c r="AO3849" s="74"/>
    </row>
    <row r="3850" s="72" customFormat="1" customHeight="1" spans="6:41">
      <c r="F3850" s="74"/>
      <c r="G3850" s="267" t="str">
        <f t="shared" si="66"/>
        <v/>
      </c>
      <c r="H3850" s="74"/>
      <c r="I3850" s="74"/>
      <c r="J3850" s="74"/>
      <c r="K3850" s="74"/>
      <c r="L3850" s="74"/>
      <c r="P3850" s="122"/>
      <c r="Q3850" s="74"/>
      <c r="R3850" s="74"/>
      <c r="S3850" s="74"/>
      <c r="T3850" s="74"/>
      <c r="AI3850" s="259"/>
      <c r="AO3850" s="74"/>
    </row>
    <row r="3851" s="72" customFormat="1" customHeight="1" spans="6:41">
      <c r="F3851" s="74"/>
      <c r="G3851" s="267" t="str">
        <f t="shared" si="66"/>
        <v/>
      </c>
      <c r="H3851" s="74"/>
      <c r="I3851" s="74"/>
      <c r="J3851" s="74"/>
      <c r="K3851" s="74"/>
      <c r="L3851" s="74"/>
      <c r="P3851" s="122"/>
      <c r="Q3851" s="74"/>
      <c r="R3851" s="74"/>
      <c r="S3851" s="74"/>
      <c r="T3851" s="74"/>
      <c r="AI3851" s="259"/>
      <c r="AO3851" s="74"/>
    </row>
    <row r="3852" s="72" customFormat="1" customHeight="1" spans="6:41">
      <c r="F3852" s="74"/>
      <c r="G3852" s="267" t="str">
        <f t="shared" si="66"/>
        <v/>
      </c>
      <c r="H3852" s="74"/>
      <c r="I3852" s="74"/>
      <c r="J3852" s="74"/>
      <c r="K3852" s="74"/>
      <c r="L3852" s="74"/>
      <c r="P3852" s="122"/>
      <c r="Q3852" s="74"/>
      <c r="R3852" s="74"/>
      <c r="S3852" s="74"/>
      <c r="T3852" s="74"/>
      <c r="AI3852" s="259"/>
      <c r="AO3852" s="74"/>
    </row>
    <row r="3853" s="72" customFormat="1" customHeight="1" spans="6:41">
      <c r="F3853" s="74"/>
      <c r="G3853" s="267" t="str">
        <f t="shared" si="66"/>
        <v/>
      </c>
      <c r="H3853" s="74"/>
      <c r="I3853" s="74"/>
      <c r="J3853" s="74"/>
      <c r="K3853" s="74"/>
      <c r="L3853" s="74"/>
      <c r="P3853" s="122"/>
      <c r="Q3853" s="74"/>
      <c r="R3853" s="74"/>
      <c r="S3853" s="74"/>
      <c r="T3853" s="74"/>
      <c r="AI3853" s="259"/>
      <c r="AO3853" s="74"/>
    </row>
    <row r="3854" s="72" customFormat="1" customHeight="1" spans="6:41">
      <c r="F3854" s="74"/>
      <c r="G3854" s="267" t="str">
        <f t="shared" si="66"/>
        <v/>
      </c>
      <c r="H3854" s="74"/>
      <c r="I3854" s="74"/>
      <c r="J3854" s="74"/>
      <c r="K3854" s="74"/>
      <c r="L3854" s="74"/>
      <c r="P3854" s="122"/>
      <c r="Q3854" s="74"/>
      <c r="R3854" s="74"/>
      <c r="S3854" s="74"/>
      <c r="T3854" s="74"/>
      <c r="AI3854" s="259"/>
      <c r="AO3854" s="74"/>
    </row>
    <row r="3855" s="72" customFormat="1" customHeight="1" spans="6:41">
      <c r="F3855" s="74"/>
      <c r="G3855" s="267" t="str">
        <f t="shared" si="66"/>
        <v/>
      </c>
      <c r="H3855" s="74"/>
      <c r="I3855" s="74"/>
      <c r="J3855" s="74"/>
      <c r="K3855" s="74"/>
      <c r="L3855" s="74"/>
      <c r="P3855" s="122"/>
      <c r="Q3855" s="74"/>
      <c r="R3855" s="74"/>
      <c r="S3855" s="74"/>
      <c r="T3855" s="74"/>
      <c r="AI3855" s="259"/>
      <c r="AO3855" s="74"/>
    </row>
    <row r="3856" s="72" customFormat="1" customHeight="1" spans="6:41">
      <c r="F3856" s="74"/>
      <c r="G3856" s="267" t="str">
        <f t="shared" si="66"/>
        <v/>
      </c>
      <c r="H3856" s="74"/>
      <c r="I3856" s="74"/>
      <c r="J3856" s="74"/>
      <c r="K3856" s="74"/>
      <c r="L3856" s="74"/>
      <c r="P3856" s="122"/>
      <c r="Q3856" s="74"/>
      <c r="R3856" s="74"/>
      <c r="S3856" s="74"/>
      <c r="T3856" s="74"/>
      <c r="AI3856" s="259"/>
      <c r="AO3856" s="74"/>
    </row>
    <row r="3857" s="72" customFormat="1" customHeight="1" spans="6:41">
      <c r="F3857" s="74"/>
      <c r="G3857" s="267" t="str">
        <f t="shared" si="66"/>
        <v/>
      </c>
      <c r="H3857" s="74"/>
      <c r="I3857" s="74"/>
      <c r="J3857" s="74"/>
      <c r="K3857" s="74"/>
      <c r="L3857" s="74"/>
      <c r="P3857" s="122"/>
      <c r="Q3857" s="74"/>
      <c r="R3857" s="74"/>
      <c r="S3857" s="74"/>
      <c r="T3857" s="74"/>
      <c r="AI3857" s="259"/>
      <c r="AO3857" s="74"/>
    </row>
    <row r="3858" s="72" customFormat="1" customHeight="1" spans="6:41">
      <c r="F3858" s="74"/>
      <c r="G3858" s="267" t="str">
        <f t="shared" si="66"/>
        <v/>
      </c>
      <c r="H3858" s="74"/>
      <c r="I3858" s="74"/>
      <c r="J3858" s="74"/>
      <c r="K3858" s="74"/>
      <c r="L3858" s="74"/>
      <c r="P3858" s="122"/>
      <c r="Q3858" s="74"/>
      <c r="R3858" s="74"/>
      <c r="S3858" s="74"/>
      <c r="T3858" s="74"/>
      <c r="AI3858" s="259"/>
      <c r="AO3858" s="74"/>
    </row>
    <row r="3859" s="72" customFormat="1" customHeight="1" spans="6:41">
      <c r="F3859" s="74"/>
      <c r="G3859" s="267" t="str">
        <f t="shared" si="66"/>
        <v/>
      </c>
      <c r="H3859" s="74"/>
      <c r="I3859" s="74"/>
      <c r="J3859" s="74"/>
      <c r="K3859" s="74"/>
      <c r="L3859" s="74"/>
      <c r="P3859" s="122"/>
      <c r="Q3859" s="74"/>
      <c r="R3859" s="74"/>
      <c r="S3859" s="74"/>
      <c r="T3859" s="74"/>
      <c r="AI3859" s="259"/>
      <c r="AO3859" s="74"/>
    </row>
    <row r="3860" s="72" customFormat="1" customHeight="1" spans="6:41">
      <c r="F3860" s="74"/>
      <c r="G3860" s="267" t="str">
        <f t="shared" si="66"/>
        <v/>
      </c>
      <c r="H3860" s="74"/>
      <c r="I3860" s="74"/>
      <c r="J3860" s="74"/>
      <c r="K3860" s="74"/>
      <c r="L3860" s="74"/>
      <c r="P3860" s="122"/>
      <c r="Q3860" s="74"/>
      <c r="R3860" s="74"/>
      <c r="S3860" s="74"/>
      <c r="T3860" s="74"/>
      <c r="AI3860" s="259"/>
      <c r="AO3860" s="74"/>
    </row>
    <row r="3861" s="72" customFormat="1" customHeight="1" spans="6:41">
      <c r="F3861" s="74"/>
      <c r="G3861" s="267" t="str">
        <f t="shared" si="66"/>
        <v/>
      </c>
      <c r="H3861" s="74"/>
      <c r="I3861" s="74"/>
      <c r="J3861" s="74"/>
      <c r="K3861" s="74"/>
      <c r="L3861" s="74"/>
      <c r="P3861" s="122"/>
      <c r="Q3861" s="74"/>
      <c r="R3861" s="74"/>
      <c r="S3861" s="74"/>
      <c r="T3861" s="74"/>
      <c r="AI3861" s="259"/>
      <c r="AO3861" s="74"/>
    </row>
    <row r="3862" s="72" customFormat="1" customHeight="1" spans="6:41">
      <c r="F3862" s="74"/>
      <c r="G3862" s="267" t="str">
        <f t="shared" si="66"/>
        <v/>
      </c>
      <c r="H3862" s="74"/>
      <c r="I3862" s="74"/>
      <c r="J3862" s="74"/>
      <c r="K3862" s="74"/>
      <c r="L3862" s="74"/>
      <c r="P3862" s="122"/>
      <c r="Q3862" s="74"/>
      <c r="R3862" s="74"/>
      <c r="S3862" s="74"/>
      <c r="T3862" s="74"/>
      <c r="AI3862" s="259"/>
      <c r="AO3862" s="74"/>
    </row>
    <row r="3863" s="72" customFormat="1" customHeight="1" spans="6:41">
      <c r="F3863" s="74"/>
      <c r="G3863" s="267" t="str">
        <f t="shared" si="66"/>
        <v/>
      </c>
      <c r="H3863" s="74"/>
      <c r="I3863" s="74"/>
      <c r="J3863" s="74"/>
      <c r="K3863" s="74"/>
      <c r="L3863" s="74"/>
      <c r="P3863" s="122"/>
      <c r="Q3863" s="74"/>
      <c r="R3863" s="74"/>
      <c r="S3863" s="74"/>
      <c r="T3863" s="74"/>
      <c r="AI3863" s="259"/>
      <c r="AO3863" s="74"/>
    </row>
    <row r="3864" s="72" customFormat="1" customHeight="1" spans="6:41">
      <c r="F3864" s="74"/>
      <c r="G3864" s="267" t="str">
        <f t="shared" si="66"/>
        <v/>
      </c>
      <c r="H3864" s="74"/>
      <c r="I3864" s="74"/>
      <c r="J3864" s="74"/>
      <c r="K3864" s="74"/>
      <c r="L3864" s="74"/>
      <c r="P3864" s="122"/>
      <c r="Q3864" s="74"/>
      <c r="R3864" s="74"/>
      <c r="S3864" s="74"/>
      <c r="T3864" s="74"/>
      <c r="AI3864" s="259"/>
      <c r="AO3864" s="74"/>
    </row>
    <row r="3865" s="72" customFormat="1" customHeight="1" spans="6:41">
      <c r="F3865" s="74"/>
      <c r="G3865" s="267" t="str">
        <f t="shared" si="66"/>
        <v/>
      </c>
      <c r="H3865" s="74"/>
      <c r="I3865" s="74"/>
      <c r="J3865" s="74"/>
      <c r="K3865" s="74"/>
      <c r="L3865" s="74"/>
      <c r="P3865" s="122"/>
      <c r="Q3865" s="74"/>
      <c r="R3865" s="74"/>
      <c r="S3865" s="74"/>
      <c r="T3865" s="74"/>
      <c r="AI3865" s="259"/>
      <c r="AO3865" s="74"/>
    </row>
    <row r="3866" s="72" customFormat="1" customHeight="1" spans="6:41">
      <c r="F3866" s="74"/>
      <c r="G3866" s="267" t="str">
        <f t="shared" si="66"/>
        <v/>
      </c>
      <c r="H3866" s="74"/>
      <c r="I3866" s="74"/>
      <c r="J3866" s="74"/>
      <c r="K3866" s="74"/>
      <c r="L3866" s="74"/>
      <c r="P3866" s="122"/>
      <c r="Q3866" s="74"/>
      <c r="R3866" s="74"/>
      <c r="S3866" s="74"/>
      <c r="T3866" s="74"/>
      <c r="AI3866" s="259"/>
      <c r="AO3866" s="74"/>
    </row>
    <row r="3867" s="72" customFormat="1" customHeight="1" spans="6:41">
      <c r="F3867" s="74"/>
      <c r="G3867" s="267" t="str">
        <f t="shared" si="66"/>
        <v/>
      </c>
      <c r="H3867" s="74"/>
      <c r="I3867" s="74"/>
      <c r="J3867" s="74"/>
      <c r="K3867" s="74"/>
      <c r="L3867" s="74"/>
      <c r="P3867" s="122"/>
      <c r="Q3867" s="74"/>
      <c r="R3867" s="74"/>
      <c r="S3867" s="74"/>
      <c r="T3867" s="74"/>
      <c r="AI3867" s="259"/>
      <c r="AO3867" s="74"/>
    </row>
    <row r="3868" s="72" customFormat="1" customHeight="1" spans="6:41">
      <c r="F3868" s="74"/>
      <c r="G3868" s="267" t="str">
        <f t="shared" si="66"/>
        <v/>
      </c>
      <c r="H3868" s="74"/>
      <c r="I3868" s="74"/>
      <c r="J3868" s="74"/>
      <c r="K3868" s="74"/>
      <c r="L3868" s="74"/>
      <c r="P3868" s="122"/>
      <c r="Q3868" s="74"/>
      <c r="R3868" s="74"/>
      <c r="S3868" s="74"/>
      <c r="T3868" s="74"/>
      <c r="AI3868" s="259"/>
      <c r="AO3868" s="74"/>
    </row>
    <row r="3869" s="72" customFormat="1" customHeight="1" spans="6:41">
      <c r="F3869" s="74"/>
      <c r="G3869" s="267" t="str">
        <f t="shared" si="66"/>
        <v/>
      </c>
      <c r="H3869" s="74"/>
      <c r="I3869" s="74"/>
      <c r="J3869" s="74"/>
      <c r="K3869" s="74"/>
      <c r="L3869" s="74"/>
      <c r="P3869" s="122"/>
      <c r="Q3869" s="74"/>
      <c r="R3869" s="74"/>
      <c r="S3869" s="74"/>
      <c r="T3869" s="74"/>
      <c r="AI3869" s="259"/>
      <c r="AO3869" s="74"/>
    </row>
    <row r="3870" s="72" customFormat="1" customHeight="1" spans="6:41">
      <c r="F3870" s="74"/>
      <c r="G3870" s="267" t="str">
        <f t="shared" si="66"/>
        <v/>
      </c>
      <c r="H3870" s="74"/>
      <c r="I3870" s="74"/>
      <c r="J3870" s="74"/>
      <c r="K3870" s="74"/>
      <c r="L3870" s="74"/>
      <c r="P3870" s="122"/>
      <c r="Q3870" s="74"/>
      <c r="R3870" s="74"/>
      <c r="S3870" s="74"/>
      <c r="T3870" s="74"/>
      <c r="AI3870" s="259"/>
      <c r="AO3870" s="74"/>
    </row>
    <row r="3871" s="72" customFormat="1" customHeight="1" spans="6:41">
      <c r="F3871" s="74"/>
      <c r="G3871" s="267" t="str">
        <f t="shared" si="66"/>
        <v/>
      </c>
      <c r="H3871" s="74"/>
      <c r="I3871" s="74"/>
      <c r="J3871" s="74"/>
      <c r="K3871" s="74"/>
      <c r="L3871" s="74"/>
      <c r="P3871" s="122"/>
      <c r="Q3871" s="74"/>
      <c r="R3871" s="74"/>
      <c r="S3871" s="74"/>
      <c r="T3871" s="74"/>
      <c r="AI3871" s="259"/>
      <c r="AO3871" s="74"/>
    </row>
    <row r="3872" s="72" customFormat="1" customHeight="1" spans="6:41">
      <c r="F3872" s="74"/>
      <c r="G3872" s="267" t="str">
        <f t="shared" si="66"/>
        <v/>
      </c>
      <c r="H3872" s="74"/>
      <c r="I3872" s="74"/>
      <c r="J3872" s="74"/>
      <c r="K3872" s="74"/>
      <c r="L3872" s="74"/>
      <c r="P3872" s="122"/>
      <c r="Q3872" s="74"/>
      <c r="R3872" s="74"/>
      <c r="S3872" s="74"/>
      <c r="T3872" s="74"/>
      <c r="AI3872" s="259"/>
      <c r="AO3872" s="74"/>
    </row>
    <row r="3873" s="72" customFormat="1" customHeight="1" spans="6:41">
      <c r="F3873" s="74"/>
      <c r="G3873" s="267" t="str">
        <f t="shared" si="66"/>
        <v/>
      </c>
      <c r="H3873" s="74"/>
      <c r="I3873" s="74"/>
      <c r="J3873" s="74"/>
      <c r="K3873" s="74"/>
      <c r="L3873" s="74"/>
      <c r="P3873" s="122"/>
      <c r="Q3873" s="74"/>
      <c r="R3873" s="74"/>
      <c r="S3873" s="74"/>
      <c r="T3873" s="74"/>
      <c r="AI3873" s="259"/>
      <c r="AO3873" s="74"/>
    </row>
    <row r="3874" s="72" customFormat="1" customHeight="1" spans="6:41">
      <c r="F3874" s="74"/>
      <c r="G3874" s="267" t="str">
        <f t="shared" si="66"/>
        <v/>
      </c>
      <c r="H3874" s="74"/>
      <c r="I3874" s="74"/>
      <c r="J3874" s="74"/>
      <c r="K3874" s="74"/>
      <c r="L3874" s="74"/>
      <c r="P3874" s="122"/>
      <c r="Q3874" s="74"/>
      <c r="R3874" s="74"/>
      <c r="S3874" s="74"/>
      <c r="T3874" s="74"/>
      <c r="AI3874" s="259"/>
      <c r="AO3874" s="74"/>
    </row>
    <row r="3875" s="72" customFormat="1" customHeight="1" spans="6:41">
      <c r="F3875" s="74"/>
      <c r="G3875" s="267" t="str">
        <f t="shared" si="66"/>
        <v/>
      </c>
      <c r="H3875" s="74"/>
      <c r="I3875" s="74"/>
      <c r="J3875" s="74"/>
      <c r="K3875" s="74"/>
      <c r="L3875" s="74"/>
      <c r="P3875" s="122"/>
      <c r="Q3875" s="74"/>
      <c r="R3875" s="74"/>
      <c r="S3875" s="74"/>
      <c r="T3875" s="74"/>
      <c r="AI3875" s="259"/>
      <c r="AO3875" s="74"/>
    </row>
    <row r="3876" s="72" customFormat="1" customHeight="1" spans="6:41">
      <c r="F3876" s="74"/>
      <c r="G3876" s="267" t="str">
        <f t="shared" si="66"/>
        <v/>
      </c>
      <c r="H3876" s="74"/>
      <c r="I3876" s="74"/>
      <c r="J3876" s="74"/>
      <c r="K3876" s="74"/>
      <c r="L3876" s="74"/>
      <c r="P3876" s="122"/>
      <c r="Q3876" s="74"/>
      <c r="R3876" s="74"/>
      <c r="S3876" s="74"/>
      <c r="T3876" s="74"/>
      <c r="AI3876" s="259"/>
      <c r="AO3876" s="74"/>
    </row>
    <row r="3877" s="72" customFormat="1" customHeight="1" spans="6:41">
      <c r="F3877" s="74"/>
      <c r="G3877" s="267" t="str">
        <f t="shared" si="66"/>
        <v/>
      </c>
      <c r="H3877" s="74"/>
      <c r="I3877" s="74"/>
      <c r="J3877" s="74"/>
      <c r="K3877" s="74"/>
      <c r="L3877" s="74"/>
      <c r="P3877" s="122"/>
      <c r="Q3877" s="74"/>
      <c r="R3877" s="74"/>
      <c r="S3877" s="74"/>
      <c r="T3877" s="74"/>
      <c r="AI3877" s="259"/>
      <c r="AO3877" s="74"/>
    </row>
    <row r="3878" s="72" customFormat="1" customHeight="1" spans="6:41">
      <c r="F3878" s="74"/>
      <c r="G3878" s="267" t="str">
        <f t="shared" si="66"/>
        <v/>
      </c>
      <c r="H3878" s="74"/>
      <c r="I3878" s="74"/>
      <c r="J3878" s="74"/>
      <c r="K3878" s="74"/>
      <c r="L3878" s="74"/>
      <c r="P3878" s="122"/>
      <c r="Q3878" s="74"/>
      <c r="R3878" s="74"/>
      <c r="S3878" s="74"/>
      <c r="T3878" s="74"/>
      <c r="AI3878" s="259"/>
      <c r="AO3878" s="74"/>
    </row>
    <row r="3879" s="72" customFormat="1" customHeight="1" spans="6:41">
      <c r="F3879" s="74"/>
      <c r="G3879" s="267" t="str">
        <f t="shared" si="66"/>
        <v/>
      </c>
      <c r="H3879" s="74"/>
      <c r="I3879" s="74"/>
      <c r="J3879" s="74"/>
      <c r="K3879" s="74"/>
      <c r="L3879" s="74"/>
      <c r="P3879" s="122"/>
      <c r="Q3879" s="74"/>
      <c r="R3879" s="74"/>
      <c r="S3879" s="74"/>
      <c r="T3879" s="74"/>
      <c r="AI3879" s="259"/>
      <c r="AO3879" s="74"/>
    </row>
    <row r="3880" s="72" customFormat="1" customHeight="1" spans="6:41">
      <c r="F3880" s="74"/>
      <c r="G3880" s="267" t="str">
        <f t="shared" si="66"/>
        <v/>
      </c>
      <c r="H3880" s="74"/>
      <c r="I3880" s="74"/>
      <c r="J3880" s="74"/>
      <c r="K3880" s="74"/>
      <c r="L3880" s="74"/>
      <c r="P3880" s="122"/>
      <c r="Q3880" s="74"/>
      <c r="R3880" s="74"/>
      <c r="S3880" s="74"/>
      <c r="T3880" s="74"/>
      <c r="AI3880" s="259"/>
      <c r="AO3880" s="74"/>
    </row>
    <row r="3881" s="72" customFormat="1" customHeight="1" spans="6:41">
      <c r="F3881" s="74"/>
      <c r="G3881" s="267" t="str">
        <f t="shared" si="66"/>
        <v/>
      </c>
      <c r="H3881" s="74"/>
      <c r="I3881" s="74"/>
      <c r="J3881" s="74"/>
      <c r="K3881" s="74"/>
      <c r="L3881" s="74"/>
      <c r="P3881" s="122"/>
      <c r="Q3881" s="74"/>
      <c r="R3881" s="74"/>
      <c r="S3881" s="74"/>
      <c r="T3881" s="74"/>
      <c r="AI3881" s="259"/>
      <c r="AO3881" s="74"/>
    </row>
    <row r="3882" s="72" customFormat="1" customHeight="1" spans="6:41">
      <c r="F3882" s="74"/>
      <c r="G3882" s="267" t="str">
        <f t="shared" si="66"/>
        <v/>
      </c>
      <c r="H3882" s="74"/>
      <c r="I3882" s="74"/>
      <c r="J3882" s="74"/>
      <c r="K3882" s="74"/>
      <c r="L3882" s="74"/>
      <c r="P3882" s="122"/>
      <c r="Q3882" s="74"/>
      <c r="R3882" s="74"/>
      <c r="S3882" s="74"/>
      <c r="T3882" s="74"/>
      <c r="AI3882" s="259"/>
      <c r="AO3882" s="74"/>
    </row>
    <row r="3883" s="72" customFormat="1" customHeight="1" spans="6:41">
      <c r="F3883" s="74"/>
      <c r="G3883" s="267" t="str">
        <f t="shared" si="66"/>
        <v/>
      </c>
      <c r="H3883" s="74"/>
      <c r="I3883" s="74"/>
      <c r="J3883" s="74"/>
      <c r="K3883" s="74"/>
      <c r="L3883" s="74"/>
      <c r="P3883" s="122"/>
      <c r="Q3883" s="74"/>
      <c r="R3883" s="74"/>
      <c r="S3883" s="74"/>
      <c r="T3883" s="74"/>
      <c r="AI3883" s="259"/>
      <c r="AO3883" s="74"/>
    </row>
    <row r="3884" s="72" customFormat="1" customHeight="1" spans="6:41">
      <c r="F3884" s="74"/>
      <c r="G3884" s="267" t="str">
        <f t="shared" si="66"/>
        <v/>
      </c>
      <c r="H3884" s="74"/>
      <c r="I3884" s="74"/>
      <c r="J3884" s="74"/>
      <c r="K3884" s="74"/>
      <c r="L3884" s="74"/>
      <c r="P3884" s="122"/>
      <c r="Q3884" s="74"/>
      <c r="R3884" s="74"/>
      <c r="S3884" s="74"/>
      <c r="T3884" s="74"/>
      <c r="AI3884" s="259"/>
      <c r="AO3884" s="74"/>
    </row>
    <row r="3885" s="72" customFormat="1" customHeight="1" spans="6:41">
      <c r="F3885" s="74"/>
      <c r="G3885" s="267" t="str">
        <f t="shared" si="66"/>
        <v/>
      </c>
      <c r="H3885" s="74"/>
      <c r="I3885" s="74"/>
      <c r="J3885" s="74"/>
      <c r="K3885" s="74"/>
      <c r="L3885" s="74"/>
      <c r="P3885" s="122"/>
      <c r="Q3885" s="74"/>
      <c r="R3885" s="74"/>
      <c r="S3885" s="74"/>
      <c r="T3885" s="74"/>
      <c r="AI3885" s="259"/>
      <c r="AO3885" s="74"/>
    </row>
    <row r="3886" s="72" customFormat="1" customHeight="1" spans="6:41">
      <c r="F3886" s="74"/>
      <c r="G3886" s="267" t="str">
        <f t="shared" si="66"/>
        <v/>
      </c>
      <c r="H3886" s="74"/>
      <c r="I3886" s="74"/>
      <c r="J3886" s="74"/>
      <c r="K3886" s="74"/>
      <c r="L3886" s="74"/>
      <c r="P3886" s="122"/>
      <c r="Q3886" s="74"/>
      <c r="R3886" s="74"/>
      <c r="S3886" s="74"/>
      <c r="T3886" s="74"/>
      <c r="AI3886" s="259"/>
      <c r="AO3886" s="74"/>
    </row>
    <row r="3887" s="72" customFormat="1" customHeight="1" spans="6:41">
      <c r="F3887" s="74"/>
      <c r="G3887" s="267" t="str">
        <f t="shared" si="66"/>
        <v/>
      </c>
      <c r="H3887" s="74"/>
      <c r="I3887" s="74"/>
      <c r="J3887" s="74"/>
      <c r="K3887" s="74"/>
      <c r="L3887" s="74"/>
      <c r="P3887" s="122"/>
      <c r="Q3887" s="74"/>
      <c r="R3887" s="74"/>
      <c r="S3887" s="74"/>
      <c r="T3887" s="74"/>
      <c r="AI3887" s="259"/>
      <c r="AO3887" s="74"/>
    </row>
    <row r="3888" s="72" customFormat="1" customHeight="1" spans="6:41">
      <c r="F3888" s="74"/>
      <c r="G3888" s="267" t="str">
        <f t="shared" si="66"/>
        <v/>
      </c>
      <c r="H3888" s="74"/>
      <c r="I3888" s="74"/>
      <c r="J3888" s="74"/>
      <c r="K3888" s="74"/>
      <c r="L3888" s="74"/>
      <c r="P3888" s="122"/>
      <c r="Q3888" s="74"/>
      <c r="R3888" s="74"/>
      <c r="S3888" s="74"/>
      <c r="T3888" s="74"/>
      <c r="AI3888" s="259"/>
      <c r="AO3888" s="74"/>
    </row>
    <row r="3889" s="72" customFormat="1" customHeight="1" spans="6:41">
      <c r="F3889" s="74"/>
      <c r="G3889" s="267" t="str">
        <f t="shared" si="66"/>
        <v/>
      </c>
      <c r="H3889" s="74"/>
      <c r="I3889" s="74"/>
      <c r="J3889" s="74"/>
      <c r="K3889" s="74"/>
      <c r="L3889" s="74"/>
      <c r="P3889" s="122"/>
      <c r="Q3889" s="74"/>
      <c r="R3889" s="74"/>
      <c r="S3889" s="74"/>
      <c r="T3889" s="74"/>
      <c r="AI3889" s="259"/>
      <c r="AO3889" s="74"/>
    </row>
    <row r="3890" s="72" customFormat="1" customHeight="1" spans="6:41">
      <c r="F3890" s="74"/>
      <c r="G3890" s="267" t="str">
        <f t="shared" si="66"/>
        <v/>
      </c>
      <c r="H3890" s="74"/>
      <c r="I3890" s="74"/>
      <c r="J3890" s="74"/>
      <c r="K3890" s="74"/>
      <c r="L3890" s="74"/>
      <c r="P3890" s="122"/>
      <c r="Q3890" s="74"/>
      <c r="R3890" s="74"/>
      <c r="S3890" s="74"/>
      <c r="T3890" s="74"/>
      <c r="AI3890" s="259"/>
      <c r="AO3890" s="74"/>
    </row>
    <row r="3891" s="72" customFormat="1" customHeight="1" spans="6:41">
      <c r="F3891" s="74"/>
      <c r="G3891" s="267" t="str">
        <f t="shared" si="66"/>
        <v/>
      </c>
      <c r="H3891" s="74"/>
      <c r="I3891" s="74"/>
      <c r="J3891" s="74"/>
      <c r="K3891" s="74"/>
      <c r="L3891" s="74"/>
      <c r="P3891" s="122"/>
      <c r="Q3891" s="74"/>
      <c r="R3891" s="74"/>
      <c r="S3891" s="74"/>
      <c r="T3891" s="74"/>
      <c r="AI3891" s="259"/>
      <c r="AO3891" s="74"/>
    </row>
    <row r="3892" s="72" customFormat="1" customHeight="1" spans="6:41">
      <c r="F3892" s="74"/>
      <c r="G3892" s="267" t="str">
        <f t="shared" si="66"/>
        <v/>
      </c>
      <c r="H3892" s="74"/>
      <c r="I3892" s="74"/>
      <c r="J3892" s="74"/>
      <c r="K3892" s="74"/>
      <c r="L3892" s="74"/>
      <c r="P3892" s="122"/>
      <c r="Q3892" s="74"/>
      <c r="R3892" s="74"/>
      <c r="S3892" s="74"/>
      <c r="T3892" s="74"/>
      <c r="AI3892" s="259"/>
      <c r="AO3892" s="74"/>
    </row>
    <row r="3893" s="72" customFormat="1" customHeight="1" spans="6:41">
      <c r="F3893" s="74"/>
      <c r="G3893" s="267" t="str">
        <f t="shared" si="66"/>
        <v/>
      </c>
      <c r="H3893" s="74"/>
      <c r="I3893" s="74"/>
      <c r="J3893" s="74"/>
      <c r="K3893" s="74"/>
      <c r="L3893" s="74"/>
      <c r="P3893" s="122"/>
      <c r="Q3893" s="74"/>
      <c r="R3893" s="74"/>
      <c r="S3893" s="74"/>
      <c r="T3893" s="74"/>
      <c r="AI3893" s="259"/>
      <c r="AO3893" s="74"/>
    </row>
    <row r="3894" s="72" customFormat="1" customHeight="1" spans="6:41">
      <c r="F3894" s="74"/>
      <c r="G3894" s="267" t="str">
        <f t="shared" si="66"/>
        <v/>
      </c>
      <c r="H3894" s="74"/>
      <c r="I3894" s="74"/>
      <c r="J3894" s="74"/>
      <c r="K3894" s="74"/>
      <c r="L3894" s="74"/>
      <c r="P3894" s="122"/>
      <c r="Q3894" s="74"/>
      <c r="R3894" s="74"/>
      <c r="S3894" s="74"/>
      <c r="T3894" s="74"/>
      <c r="AI3894" s="259"/>
      <c r="AO3894" s="74"/>
    </row>
    <row r="3895" s="72" customFormat="1" customHeight="1" spans="6:41">
      <c r="F3895" s="74"/>
      <c r="G3895" s="267" t="str">
        <f t="shared" si="66"/>
        <v/>
      </c>
      <c r="H3895" s="74"/>
      <c r="I3895" s="74"/>
      <c r="J3895" s="74"/>
      <c r="K3895" s="74"/>
      <c r="L3895" s="74"/>
      <c r="P3895" s="122"/>
      <c r="Q3895" s="74"/>
      <c r="R3895" s="74"/>
      <c r="S3895" s="74"/>
      <c r="T3895" s="74"/>
      <c r="AI3895" s="259"/>
      <c r="AO3895" s="74"/>
    </row>
    <row r="3896" s="72" customFormat="1" customHeight="1" spans="6:41">
      <c r="F3896" s="74"/>
      <c r="G3896" s="267" t="str">
        <f t="shared" si="66"/>
        <v/>
      </c>
      <c r="H3896" s="74"/>
      <c r="I3896" s="74"/>
      <c r="J3896" s="74"/>
      <c r="K3896" s="74"/>
      <c r="L3896" s="74"/>
      <c r="P3896" s="122"/>
      <c r="Q3896" s="74"/>
      <c r="R3896" s="74"/>
      <c r="S3896" s="74"/>
      <c r="T3896" s="74"/>
      <c r="AI3896" s="259"/>
      <c r="AO3896" s="74"/>
    </row>
    <row r="3897" s="72" customFormat="1" customHeight="1" spans="6:41">
      <c r="F3897" s="74"/>
      <c r="G3897" s="267" t="str">
        <f t="shared" si="66"/>
        <v/>
      </c>
      <c r="H3897" s="74"/>
      <c r="I3897" s="74"/>
      <c r="J3897" s="74"/>
      <c r="K3897" s="74"/>
      <c r="L3897" s="74"/>
      <c r="P3897" s="122"/>
      <c r="Q3897" s="74"/>
      <c r="R3897" s="74"/>
      <c r="S3897" s="74"/>
      <c r="T3897" s="74"/>
      <c r="AI3897" s="259"/>
      <c r="AO3897" s="74"/>
    </row>
    <row r="3898" s="72" customFormat="1" customHeight="1" spans="6:41">
      <c r="F3898" s="74"/>
      <c r="G3898" s="267" t="str">
        <f t="shared" si="66"/>
        <v/>
      </c>
      <c r="H3898" s="74"/>
      <c r="I3898" s="74"/>
      <c r="J3898" s="74"/>
      <c r="K3898" s="74"/>
      <c r="L3898" s="74"/>
      <c r="P3898" s="122"/>
      <c r="Q3898" s="74"/>
      <c r="R3898" s="74"/>
      <c r="S3898" s="74"/>
      <c r="T3898" s="74"/>
      <c r="AI3898" s="259"/>
      <c r="AO3898" s="74"/>
    </row>
    <row r="3899" s="72" customFormat="1" customHeight="1" spans="6:41">
      <c r="F3899" s="74"/>
      <c r="G3899" s="267" t="str">
        <f t="shared" si="66"/>
        <v/>
      </c>
      <c r="H3899" s="74"/>
      <c r="I3899" s="74"/>
      <c r="J3899" s="74"/>
      <c r="K3899" s="74"/>
      <c r="L3899" s="74"/>
      <c r="P3899" s="122"/>
      <c r="Q3899" s="74"/>
      <c r="R3899" s="74"/>
      <c r="S3899" s="74"/>
      <c r="T3899" s="74"/>
      <c r="AI3899" s="259"/>
      <c r="AO3899" s="74"/>
    </row>
    <row r="3900" s="72" customFormat="1" customHeight="1" spans="6:41">
      <c r="F3900" s="74"/>
      <c r="G3900" s="267" t="str">
        <f t="shared" si="66"/>
        <v/>
      </c>
      <c r="H3900" s="74"/>
      <c r="I3900" s="74"/>
      <c r="J3900" s="74"/>
      <c r="K3900" s="74"/>
      <c r="L3900" s="74"/>
      <c r="P3900" s="122"/>
      <c r="Q3900" s="74"/>
      <c r="R3900" s="74"/>
      <c r="S3900" s="74"/>
      <c r="T3900" s="74"/>
      <c r="AI3900" s="259"/>
      <c r="AO3900" s="74"/>
    </row>
    <row r="3901" s="72" customFormat="1" customHeight="1" spans="6:41">
      <c r="F3901" s="74"/>
      <c r="G3901" s="267" t="str">
        <f t="shared" si="66"/>
        <v/>
      </c>
      <c r="H3901" s="74"/>
      <c r="I3901" s="74"/>
      <c r="J3901" s="74"/>
      <c r="K3901" s="74"/>
      <c r="L3901" s="74"/>
      <c r="P3901" s="122"/>
      <c r="Q3901" s="74"/>
      <c r="R3901" s="74"/>
      <c r="S3901" s="74"/>
      <c r="T3901" s="74"/>
      <c r="AI3901" s="259"/>
      <c r="AO3901" s="74"/>
    </row>
    <row r="3902" s="72" customFormat="1" customHeight="1" spans="6:41">
      <c r="F3902" s="74"/>
      <c r="G3902" s="267" t="str">
        <f t="shared" si="66"/>
        <v/>
      </c>
      <c r="H3902" s="74"/>
      <c r="I3902" s="74"/>
      <c r="J3902" s="74"/>
      <c r="K3902" s="74"/>
      <c r="L3902" s="74"/>
      <c r="P3902" s="122"/>
      <c r="Q3902" s="74"/>
      <c r="R3902" s="74"/>
      <c r="S3902" s="74"/>
      <c r="T3902" s="74"/>
      <c r="AI3902" s="259"/>
      <c r="AO3902" s="74"/>
    </row>
    <row r="3903" s="72" customFormat="1" customHeight="1" spans="6:41">
      <c r="F3903" s="74"/>
      <c r="G3903" s="267" t="str">
        <f t="shared" si="66"/>
        <v/>
      </c>
      <c r="H3903" s="74"/>
      <c r="I3903" s="74"/>
      <c r="J3903" s="74"/>
      <c r="K3903" s="74"/>
      <c r="L3903" s="74"/>
      <c r="P3903" s="122"/>
      <c r="Q3903" s="74"/>
      <c r="R3903" s="74"/>
      <c r="S3903" s="74"/>
      <c r="T3903" s="74"/>
      <c r="AI3903" s="259"/>
      <c r="AO3903" s="74"/>
    </row>
    <row r="3904" s="72" customFormat="1" customHeight="1" spans="6:41">
      <c r="F3904" s="74"/>
      <c r="G3904" s="267" t="str">
        <f t="shared" si="66"/>
        <v/>
      </c>
      <c r="H3904" s="74"/>
      <c r="I3904" s="74"/>
      <c r="J3904" s="74"/>
      <c r="K3904" s="74"/>
      <c r="L3904" s="74"/>
      <c r="P3904" s="122"/>
      <c r="Q3904" s="74"/>
      <c r="R3904" s="74"/>
      <c r="S3904" s="74"/>
      <c r="T3904" s="74"/>
      <c r="AI3904" s="259"/>
      <c r="AO3904" s="74"/>
    </row>
    <row r="3905" s="72" customFormat="1" customHeight="1" spans="6:41">
      <c r="F3905" s="74"/>
      <c r="G3905" s="267" t="str">
        <f t="shared" si="66"/>
        <v/>
      </c>
      <c r="H3905" s="74"/>
      <c r="I3905" s="74"/>
      <c r="J3905" s="74"/>
      <c r="K3905" s="74"/>
      <c r="L3905" s="74"/>
      <c r="P3905" s="122"/>
      <c r="Q3905" s="74"/>
      <c r="R3905" s="74"/>
      <c r="S3905" s="74"/>
      <c r="T3905" s="74"/>
      <c r="AI3905" s="259"/>
      <c r="AO3905" s="74"/>
    </row>
    <row r="3906" s="72" customFormat="1" customHeight="1" spans="6:41">
      <c r="F3906" s="74"/>
      <c r="G3906" s="267" t="str">
        <f t="shared" ref="G3906:G3969" si="67">IF(H3906="","",IF(H3906=I3906,H3906,_xlfn.CONCAT(H3906,"-",I3906)))</f>
        <v/>
      </c>
      <c r="H3906" s="74"/>
      <c r="I3906" s="74"/>
      <c r="J3906" s="74"/>
      <c r="K3906" s="74"/>
      <c r="L3906" s="74"/>
      <c r="P3906" s="122"/>
      <c r="Q3906" s="74"/>
      <c r="R3906" s="74"/>
      <c r="S3906" s="74"/>
      <c r="T3906" s="74"/>
      <c r="AI3906" s="259"/>
      <c r="AO3906" s="74"/>
    </row>
    <row r="3907" s="72" customFormat="1" customHeight="1" spans="6:41">
      <c r="F3907" s="74"/>
      <c r="G3907" s="267" t="str">
        <f t="shared" si="67"/>
        <v/>
      </c>
      <c r="H3907" s="74"/>
      <c r="I3907" s="74"/>
      <c r="J3907" s="74"/>
      <c r="K3907" s="74"/>
      <c r="L3907" s="74"/>
      <c r="P3907" s="122"/>
      <c r="Q3907" s="74"/>
      <c r="R3907" s="74"/>
      <c r="S3907" s="74"/>
      <c r="T3907" s="74"/>
      <c r="AI3907" s="259"/>
      <c r="AO3907" s="74"/>
    </row>
    <row r="3908" s="72" customFormat="1" customHeight="1" spans="6:41">
      <c r="F3908" s="74"/>
      <c r="G3908" s="267" t="str">
        <f t="shared" si="67"/>
        <v/>
      </c>
      <c r="H3908" s="74"/>
      <c r="I3908" s="74"/>
      <c r="J3908" s="74"/>
      <c r="K3908" s="74"/>
      <c r="L3908" s="74"/>
      <c r="P3908" s="122"/>
      <c r="Q3908" s="74"/>
      <c r="R3908" s="74"/>
      <c r="S3908" s="74"/>
      <c r="T3908" s="74"/>
      <c r="AI3908" s="259"/>
      <c r="AO3908" s="74"/>
    </row>
    <row r="3909" s="72" customFormat="1" customHeight="1" spans="6:41">
      <c r="F3909" s="74"/>
      <c r="G3909" s="267" t="str">
        <f t="shared" si="67"/>
        <v/>
      </c>
      <c r="H3909" s="74"/>
      <c r="I3909" s="74"/>
      <c r="J3909" s="74"/>
      <c r="K3909" s="74"/>
      <c r="L3909" s="74"/>
      <c r="P3909" s="122"/>
      <c r="Q3909" s="74"/>
      <c r="R3909" s="74"/>
      <c r="S3909" s="74"/>
      <c r="T3909" s="74"/>
      <c r="AI3909" s="259"/>
      <c r="AO3909" s="74"/>
    </row>
    <row r="3910" s="72" customFormat="1" customHeight="1" spans="6:41">
      <c r="F3910" s="74"/>
      <c r="G3910" s="267" t="str">
        <f t="shared" si="67"/>
        <v/>
      </c>
      <c r="H3910" s="74"/>
      <c r="I3910" s="74"/>
      <c r="J3910" s="74"/>
      <c r="K3910" s="74"/>
      <c r="L3910" s="74"/>
      <c r="P3910" s="122"/>
      <c r="Q3910" s="74"/>
      <c r="R3910" s="74"/>
      <c r="S3910" s="74"/>
      <c r="T3910" s="74"/>
      <c r="AI3910" s="259"/>
      <c r="AO3910" s="74"/>
    </row>
    <row r="3911" s="72" customFormat="1" customHeight="1" spans="6:41">
      <c r="F3911" s="74"/>
      <c r="G3911" s="267" t="str">
        <f t="shared" si="67"/>
        <v/>
      </c>
      <c r="H3911" s="74"/>
      <c r="I3911" s="74"/>
      <c r="J3911" s="74"/>
      <c r="K3911" s="74"/>
      <c r="L3911" s="74"/>
      <c r="P3911" s="122"/>
      <c r="Q3911" s="74"/>
      <c r="R3911" s="74"/>
      <c r="S3911" s="74"/>
      <c r="T3911" s="74"/>
      <c r="AI3911" s="259"/>
      <c r="AO3911" s="74"/>
    </row>
    <row r="3912" s="72" customFormat="1" customHeight="1" spans="6:41">
      <c r="F3912" s="74"/>
      <c r="G3912" s="267" t="str">
        <f t="shared" si="67"/>
        <v/>
      </c>
      <c r="H3912" s="74"/>
      <c r="I3912" s="74"/>
      <c r="J3912" s="74"/>
      <c r="K3912" s="74"/>
      <c r="L3912" s="74"/>
      <c r="P3912" s="122"/>
      <c r="Q3912" s="74"/>
      <c r="R3912" s="74"/>
      <c r="S3912" s="74"/>
      <c r="T3912" s="74"/>
      <c r="AI3912" s="259"/>
      <c r="AO3912" s="74"/>
    </row>
    <row r="3913" s="72" customFormat="1" customHeight="1" spans="6:41">
      <c r="F3913" s="74"/>
      <c r="G3913" s="267" t="str">
        <f t="shared" si="67"/>
        <v/>
      </c>
      <c r="H3913" s="74"/>
      <c r="I3913" s="74"/>
      <c r="J3913" s="74"/>
      <c r="K3913" s="74"/>
      <c r="L3913" s="74"/>
      <c r="P3913" s="122"/>
      <c r="Q3913" s="74"/>
      <c r="R3913" s="74"/>
      <c r="S3913" s="74"/>
      <c r="T3913" s="74"/>
      <c r="AI3913" s="259"/>
      <c r="AO3913" s="74"/>
    </row>
    <row r="3914" s="72" customFormat="1" customHeight="1" spans="6:41">
      <c r="F3914" s="74"/>
      <c r="G3914" s="267" t="str">
        <f t="shared" si="67"/>
        <v/>
      </c>
      <c r="H3914" s="74"/>
      <c r="I3914" s="74"/>
      <c r="J3914" s="74"/>
      <c r="K3914" s="74"/>
      <c r="L3914" s="74"/>
      <c r="P3914" s="122"/>
      <c r="Q3914" s="74"/>
      <c r="R3914" s="74"/>
      <c r="S3914" s="74"/>
      <c r="T3914" s="74"/>
      <c r="AI3914" s="259"/>
      <c r="AO3914" s="74"/>
    </row>
    <row r="3915" s="72" customFormat="1" customHeight="1" spans="6:41">
      <c r="F3915" s="74"/>
      <c r="G3915" s="267" t="str">
        <f t="shared" si="67"/>
        <v/>
      </c>
      <c r="H3915" s="74"/>
      <c r="I3915" s="74"/>
      <c r="J3915" s="74"/>
      <c r="K3915" s="74"/>
      <c r="L3915" s="74"/>
      <c r="P3915" s="122"/>
      <c r="Q3915" s="74"/>
      <c r="R3915" s="74"/>
      <c r="S3915" s="74"/>
      <c r="T3915" s="74"/>
      <c r="AI3915" s="259"/>
      <c r="AO3915" s="74"/>
    </row>
    <row r="3916" s="72" customFormat="1" customHeight="1" spans="6:41">
      <c r="F3916" s="74"/>
      <c r="G3916" s="267" t="str">
        <f t="shared" si="67"/>
        <v/>
      </c>
      <c r="H3916" s="74"/>
      <c r="I3916" s="74"/>
      <c r="J3916" s="74"/>
      <c r="K3916" s="74"/>
      <c r="L3916" s="74"/>
      <c r="P3916" s="122"/>
      <c r="Q3916" s="74"/>
      <c r="R3916" s="74"/>
      <c r="S3916" s="74"/>
      <c r="T3916" s="74"/>
      <c r="AI3916" s="259"/>
      <c r="AO3916" s="74"/>
    </row>
    <row r="3917" s="72" customFormat="1" customHeight="1" spans="6:41">
      <c r="F3917" s="74"/>
      <c r="G3917" s="267" t="str">
        <f t="shared" si="67"/>
        <v/>
      </c>
      <c r="H3917" s="74"/>
      <c r="I3917" s="74"/>
      <c r="J3917" s="74"/>
      <c r="K3917" s="74"/>
      <c r="L3917" s="74"/>
      <c r="P3917" s="122"/>
      <c r="Q3917" s="74"/>
      <c r="R3917" s="74"/>
      <c r="S3917" s="74"/>
      <c r="T3917" s="74"/>
      <c r="AI3917" s="259"/>
      <c r="AO3917" s="74"/>
    </row>
    <row r="3918" s="72" customFormat="1" customHeight="1" spans="6:41">
      <c r="F3918" s="74"/>
      <c r="G3918" s="267" t="str">
        <f t="shared" si="67"/>
        <v/>
      </c>
      <c r="H3918" s="74"/>
      <c r="I3918" s="74"/>
      <c r="J3918" s="74"/>
      <c r="K3918" s="74"/>
      <c r="L3918" s="74"/>
      <c r="P3918" s="122"/>
      <c r="Q3918" s="74"/>
      <c r="R3918" s="74"/>
      <c r="S3918" s="74"/>
      <c r="T3918" s="74"/>
      <c r="AI3918" s="259"/>
      <c r="AO3918" s="74"/>
    </row>
    <row r="3919" s="72" customFormat="1" customHeight="1" spans="6:41">
      <c r="F3919" s="74"/>
      <c r="G3919" s="267" t="str">
        <f t="shared" si="67"/>
        <v/>
      </c>
      <c r="H3919" s="74"/>
      <c r="I3919" s="74"/>
      <c r="J3919" s="74"/>
      <c r="K3919" s="74"/>
      <c r="L3919" s="74"/>
      <c r="P3919" s="122"/>
      <c r="Q3919" s="74"/>
      <c r="R3919" s="74"/>
      <c r="S3919" s="74"/>
      <c r="T3919" s="74"/>
      <c r="AI3919" s="259"/>
      <c r="AO3919" s="74"/>
    </row>
    <row r="3920" s="72" customFormat="1" customHeight="1" spans="6:41">
      <c r="F3920" s="74"/>
      <c r="G3920" s="267" t="str">
        <f t="shared" si="67"/>
        <v/>
      </c>
      <c r="H3920" s="74"/>
      <c r="I3920" s="74"/>
      <c r="J3920" s="74"/>
      <c r="K3920" s="74"/>
      <c r="L3920" s="74"/>
      <c r="P3920" s="122"/>
      <c r="Q3920" s="74"/>
      <c r="R3920" s="74"/>
      <c r="S3920" s="74"/>
      <c r="T3920" s="74"/>
      <c r="AI3920" s="259"/>
      <c r="AO3920" s="74"/>
    </row>
    <row r="3921" s="72" customFormat="1" customHeight="1" spans="6:41">
      <c r="F3921" s="74"/>
      <c r="G3921" s="267" t="str">
        <f t="shared" si="67"/>
        <v/>
      </c>
      <c r="H3921" s="74"/>
      <c r="I3921" s="74"/>
      <c r="J3921" s="74"/>
      <c r="K3921" s="74"/>
      <c r="L3921" s="74"/>
      <c r="P3921" s="122"/>
      <c r="Q3921" s="74"/>
      <c r="R3921" s="74"/>
      <c r="S3921" s="74"/>
      <c r="T3921" s="74"/>
      <c r="AI3921" s="259"/>
      <c r="AO3921" s="74"/>
    </row>
    <row r="3922" s="72" customFormat="1" customHeight="1" spans="6:41">
      <c r="F3922" s="74"/>
      <c r="G3922" s="267" t="str">
        <f t="shared" si="67"/>
        <v/>
      </c>
      <c r="H3922" s="74"/>
      <c r="I3922" s="74"/>
      <c r="J3922" s="74"/>
      <c r="K3922" s="74"/>
      <c r="L3922" s="74"/>
      <c r="P3922" s="122"/>
      <c r="Q3922" s="74"/>
      <c r="R3922" s="74"/>
      <c r="S3922" s="74"/>
      <c r="T3922" s="74"/>
      <c r="AI3922" s="259"/>
      <c r="AO3922" s="74"/>
    </row>
    <row r="3923" s="72" customFormat="1" customHeight="1" spans="6:41">
      <c r="F3923" s="74"/>
      <c r="G3923" s="267" t="str">
        <f t="shared" si="67"/>
        <v/>
      </c>
      <c r="H3923" s="74"/>
      <c r="I3923" s="74"/>
      <c r="J3923" s="74"/>
      <c r="K3923" s="74"/>
      <c r="L3923" s="74"/>
      <c r="P3923" s="122"/>
      <c r="Q3923" s="74"/>
      <c r="R3923" s="74"/>
      <c r="S3923" s="74"/>
      <c r="T3923" s="74"/>
      <c r="AI3923" s="259"/>
      <c r="AO3923" s="74"/>
    </row>
    <row r="3924" s="72" customFormat="1" customHeight="1" spans="6:41">
      <c r="F3924" s="74"/>
      <c r="G3924" s="267" t="str">
        <f t="shared" si="67"/>
        <v/>
      </c>
      <c r="H3924" s="74"/>
      <c r="I3924" s="74"/>
      <c r="J3924" s="74"/>
      <c r="K3924" s="74"/>
      <c r="L3924" s="74"/>
      <c r="P3924" s="122"/>
      <c r="Q3924" s="74"/>
      <c r="R3924" s="74"/>
      <c r="S3924" s="74"/>
      <c r="T3924" s="74"/>
      <c r="AI3924" s="259"/>
      <c r="AO3924" s="74"/>
    </row>
    <row r="3925" s="72" customFormat="1" customHeight="1" spans="6:41">
      <c r="F3925" s="74"/>
      <c r="G3925" s="267" t="str">
        <f t="shared" si="67"/>
        <v/>
      </c>
      <c r="H3925" s="74"/>
      <c r="I3925" s="74"/>
      <c r="J3925" s="74"/>
      <c r="K3925" s="74"/>
      <c r="L3925" s="74"/>
      <c r="P3925" s="122"/>
      <c r="Q3925" s="74"/>
      <c r="R3925" s="74"/>
      <c r="S3925" s="74"/>
      <c r="T3925" s="74"/>
      <c r="AI3925" s="259"/>
      <c r="AO3925" s="74"/>
    </row>
    <row r="3926" s="72" customFormat="1" customHeight="1" spans="6:41">
      <c r="F3926" s="74"/>
      <c r="G3926" s="267" t="str">
        <f t="shared" si="67"/>
        <v/>
      </c>
      <c r="H3926" s="74"/>
      <c r="I3926" s="74"/>
      <c r="J3926" s="74"/>
      <c r="K3926" s="74"/>
      <c r="L3926" s="74"/>
      <c r="P3926" s="122"/>
      <c r="Q3926" s="74"/>
      <c r="R3926" s="74"/>
      <c r="S3926" s="74"/>
      <c r="T3926" s="74"/>
      <c r="AI3926" s="259"/>
      <c r="AO3926" s="74"/>
    </row>
    <row r="3927" s="72" customFormat="1" customHeight="1" spans="6:41">
      <c r="F3927" s="74"/>
      <c r="G3927" s="267" t="str">
        <f t="shared" si="67"/>
        <v/>
      </c>
      <c r="H3927" s="74"/>
      <c r="I3927" s="74"/>
      <c r="J3927" s="74"/>
      <c r="K3927" s="74"/>
      <c r="L3927" s="74"/>
      <c r="P3927" s="122"/>
      <c r="Q3927" s="74"/>
      <c r="R3927" s="74"/>
      <c r="S3927" s="74"/>
      <c r="T3927" s="74"/>
      <c r="AI3927" s="259"/>
      <c r="AO3927" s="74"/>
    </row>
    <row r="3928" s="72" customFormat="1" customHeight="1" spans="6:41">
      <c r="F3928" s="74"/>
      <c r="G3928" s="267" t="str">
        <f t="shared" si="67"/>
        <v/>
      </c>
      <c r="H3928" s="74"/>
      <c r="I3928" s="74"/>
      <c r="J3928" s="74"/>
      <c r="K3928" s="74"/>
      <c r="L3928" s="74"/>
      <c r="P3928" s="122"/>
      <c r="Q3928" s="74"/>
      <c r="R3928" s="74"/>
      <c r="S3928" s="74"/>
      <c r="T3928" s="74"/>
      <c r="AI3928" s="259"/>
      <c r="AO3928" s="74"/>
    </row>
    <row r="3929" s="72" customFormat="1" customHeight="1" spans="6:41">
      <c r="F3929" s="74"/>
      <c r="G3929" s="267" t="str">
        <f t="shared" si="67"/>
        <v/>
      </c>
      <c r="H3929" s="74"/>
      <c r="I3929" s="74"/>
      <c r="J3929" s="74"/>
      <c r="K3929" s="74"/>
      <c r="L3929" s="74"/>
      <c r="P3929" s="122"/>
      <c r="Q3929" s="74"/>
      <c r="R3929" s="74"/>
      <c r="S3929" s="74"/>
      <c r="T3929" s="74"/>
      <c r="AI3929" s="259"/>
      <c r="AO3929" s="74"/>
    </row>
    <row r="3930" s="72" customFormat="1" customHeight="1" spans="6:41">
      <c r="F3930" s="74"/>
      <c r="G3930" s="267" t="str">
        <f t="shared" si="67"/>
        <v/>
      </c>
      <c r="H3930" s="74"/>
      <c r="I3930" s="74"/>
      <c r="J3930" s="74"/>
      <c r="K3930" s="74"/>
      <c r="L3930" s="74"/>
      <c r="P3930" s="122"/>
      <c r="Q3930" s="74"/>
      <c r="R3930" s="74"/>
      <c r="S3930" s="74"/>
      <c r="T3930" s="74"/>
      <c r="AI3930" s="259"/>
      <c r="AO3930" s="74"/>
    </row>
    <row r="3931" s="72" customFormat="1" customHeight="1" spans="6:41">
      <c r="F3931" s="74"/>
      <c r="G3931" s="267" t="str">
        <f t="shared" si="67"/>
        <v/>
      </c>
      <c r="H3931" s="74"/>
      <c r="I3931" s="74"/>
      <c r="J3931" s="74"/>
      <c r="K3931" s="74"/>
      <c r="L3931" s="74"/>
      <c r="P3931" s="122"/>
      <c r="Q3931" s="74"/>
      <c r="R3931" s="74"/>
      <c r="S3931" s="74"/>
      <c r="T3931" s="74"/>
      <c r="AI3931" s="259"/>
      <c r="AO3931" s="74"/>
    </row>
    <row r="3932" s="72" customFormat="1" customHeight="1" spans="6:41">
      <c r="F3932" s="74"/>
      <c r="G3932" s="267" t="str">
        <f t="shared" si="67"/>
        <v/>
      </c>
      <c r="H3932" s="74"/>
      <c r="I3932" s="74"/>
      <c r="J3932" s="74"/>
      <c r="K3932" s="74"/>
      <c r="L3932" s="74"/>
      <c r="P3932" s="122"/>
      <c r="Q3932" s="74"/>
      <c r="R3932" s="74"/>
      <c r="S3932" s="74"/>
      <c r="T3932" s="74"/>
      <c r="AI3932" s="259"/>
      <c r="AO3932" s="74"/>
    </row>
    <row r="3933" s="72" customFormat="1" customHeight="1" spans="6:41">
      <c r="F3933" s="74"/>
      <c r="G3933" s="267" t="str">
        <f t="shared" si="67"/>
        <v/>
      </c>
      <c r="H3933" s="74"/>
      <c r="I3933" s="74"/>
      <c r="J3933" s="74"/>
      <c r="K3933" s="74"/>
      <c r="L3933" s="74"/>
      <c r="P3933" s="122"/>
      <c r="Q3933" s="74"/>
      <c r="R3933" s="74"/>
      <c r="S3933" s="74"/>
      <c r="T3933" s="74"/>
      <c r="AI3933" s="259"/>
      <c r="AO3933" s="74"/>
    </row>
    <row r="3934" s="72" customFormat="1" customHeight="1" spans="6:41">
      <c r="F3934" s="74"/>
      <c r="G3934" s="267" t="str">
        <f t="shared" si="67"/>
        <v/>
      </c>
      <c r="H3934" s="74"/>
      <c r="I3934" s="74"/>
      <c r="J3934" s="74"/>
      <c r="K3934" s="74"/>
      <c r="L3934" s="74"/>
      <c r="P3934" s="122"/>
      <c r="Q3934" s="74"/>
      <c r="R3934" s="74"/>
      <c r="S3934" s="74"/>
      <c r="T3934" s="74"/>
      <c r="AI3934" s="259"/>
      <c r="AO3934" s="74"/>
    </row>
    <row r="3935" s="72" customFormat="1" customHeight="1" spans="6:41">
      <c r="F3935" s="74"/>
      <c r="G3935" s="267" t="str">
        <f t="shared" si="67"/>
        <v/>
      </c>
      <c r="H3935" s="74"/>
      <c r="I3935" s="74"/>
      <c r="J3935" s="74"/>
      <c r="K3935" s="74"/>
      <c r="L3935" s="74"/>
      <c r="P3935" s="122"/>
      <c r="Q3935" s="74"/>
      <c r="R3935" s="74"/>
      <c r="S3935" s="74"/>
      <c r="T3935" s="74"/>
      <c r="AI3935" s="259"/>
      <c r="AO3935" s="74"/>
    </row>
    <row r="3936" s="72" customFormat="1" customHeight="1" spans="6:41">
      <c r="F3936" s="74"/>
      <c r="G3936" s="267" t="str">
        <f t="shared" si="67"/>
        <v/>
      </c>
      <c r="H3936" s="74"/>
      <c r="I3936" s="74"/>
      <c r="J3936" s="74"/>
      <c r="K3936" s="74"/>
      <c r="L3936" s="74"/>
      <c r="P3936" s="122"/>
      <c r="Q3936" s="74"/>
      <c r="R3936" s="74"/>
      <c r="S3936" s="74"/>
      <c r="T3936" s="74"/>
      <c r="AI3936" s="259"/>
      <c r="AO3936" s="74"/>
    </row>
    <row r="3937" s="72" customFormat="1" customHeight="1" spans="6:41">
      <c r="F3937" s="74"/>
      <c r="G3937" s="267" t="str">
        <f t="shared" si="67"/>
        <v/>
      </c>
      <c r="H3937" s="74"/>
      <c r="I3937" s="74"/>
      <c r="J3937" s="74"/>
      <c r="K3937" s="74"/>
      <c r="L3937" s="74"/>
      <c r="P3937" s="122"/>
      <c r="Q3937" s="74"/>
      <c r="R3937" s="74"/>
      <c r="S3937" s="74"/>
      <c r="T3937" s="74"/>
      <c r="AI3937" s="259"/>
      <c r="AO3937" s="74"/>
    </row>
    <row r="3938" s="72" customFormat="1" customHeight="1" spans="6:41">
      <c r="F3938" s="74"/>
      <c r="G3938" s="267" t="str">
        <f t="shared" si="67"/>
        <v/>
      </c>
      <c r="H3938" s="74"/>
      <c r="I3938" s="74"/>
      <c r="J3938" s="74"/>
      <c r="K3938" s="74"/>
      <c r="L3938" s="74"/>
      <c r="P3938" s="122"/>
      <c r="Q3938" s="74"/>
      <c r="R3938" s="74"/>
      <c r="S3938" s="74"/>
      <c r="T3938" s="74"/>
      <c r="AI3938" s="259"/>
      <c r="AO3938" s="74"/>
    </row>
    <row r="3939" s="72" customFormat="1" customHeight="1" spans="6:41">
      <c r="F3939" s="74"/>
      <c r="G3939" s="267" t="str">
        <f t="shared" si="67"/>
        <v/>
      </c>
      <c r="H3939" s="74"/>
      <c r="I3939" s="74"/>
      <c r="J3939" s="74"/>
      <c r="K3939" s="74"/>
      <c r="L3939" s="74"/>
      <c r="P3939" s="122"/>
      <c r="Q3939" s="74"/>
      <c r="R3939" s="74"/>
      <c r="S3939" s="74"/>
      <c r="T3939" s="74"/>
      <c r="AI3939" s="259"/>
      <c r="AO3939" s="74"/>
    </row>
    <row r="3940" s="72" customFormat="1" customHeight="1" spans="6:41">
      <c r="F3940" s="74"/>
      <c r="G3940" s="267" t="str">
        <f t="shared" si="67"/>
        <v/>
      </c>
      <c r="H3940" s="74"/>
      <c r="I3940" s="74"/>
      <c r="J3940" s="74"/>
      <c r="K3940" s="74"/>
      <c r="L3940" s="74"/>
      <c r="P3940" s="122"/>
      <c r="Q3940" s="74"/>
      <c r="R3940" s="74"/>
      <c r="S3940" s="74"/>
      <c r="T3940" s="74"/>
      <c r="AI3940" s="259"/>
      <c r="AO3940" s="74"/>
    </row>
    <row r="3941" s="72" customFormat="1" customHeight="1" spans="6:41">
      <c r="F3941" s="74"/>
      <c r="G3941" s="267" t="str">
        <f t="shared" si="67"/>
        <v/>
      </c>
      <c r="H3941" s="74"/>
      <c r="I3941" s="74"/>
      <c r="J3941" s="74"/>
      <c r="K3941" s="74"/>
      <c r="L3941" s="74"/>
      <c r="P3941" s="122"/>
      <c r="Q3941" s="74"/>
      <c r="R3941" s="74"/>
      <c r="S3941" s="74"/>
      <c r="T3941" s="74"/>
      <c r="AI3941" s="259"/>
      <c r="AO3941" s="74"/>
    </row>
    <row r="3942" s="72" customFormat="1" customHeight="1" spans="6:41">
      <c r="F3942" s="74"/>
      <c r="G3942" s="267" t="str">
        <f t="shared" si="67"/>
        <v/>
      </c>
      <c r="H3942" s="74"/>
      <c r="I3942" s="74"/>
      <c r="J3942" s="74"/>
      <c r="K3942" s="74"/>
      <c r="L3942" s="74"/>
      <c r="P3942" s="122"/>
      <c r="Q3942" s="74"/>
      <c r="R3942" s="74"/>
      <c r="S3942" s="74"/>
      <c r="T3942" s="74"/>
      <c r="AI3942" s="259"/>
      <c r="AO3942" s="74"/>
    </row>
    <row r="3943" s="72" customFormat="1" customHeight="1" spans="6:41">
      <c r="F3943" s="74"/>
      <c r="G3943" s="267" t="str">
        <f t="shared" si="67"/>
        <v/>
      </c>
      <c r="H3943" s="74"/>
      <c r="I3943" s="74"/>
      <c r="J3943" s="74"/>
      <c r="K3943" s="74"/>
      <c r="L3943" s="74"/>
      <c r="P3943" s="122"/>
      <c r="Q3943" s="74"/>
      <c r="R3943" s="74"/>
      <c r="S3943" s="74"/>
      <c r="T3943" s="74"/>
      <c r="AI3943" s="259"/>
      <c r="AO3943" s="74"/>
    </row>
    <row r="3944" s="72" customFormat="1" customHeight="1" spans="6:41">
      <c r="F3944" s="74"/>
      <c r="G3944" s="267" t="str">
        <f t="shared" si="67"/>
        <v/>
      </c>
      <c r="H3944" s="74"/>
      <c r="I3944" s="74"/>
      <c r="J3944" s="74"/>
      <c r="K3944" s="74"/>
      <c r="L3944" s="74"/>
      <c r="P3944" s="122"/>
      <c r="Q3944" s="74"/>
      <c r="R3944" s="74"/>
      <c r="S3944" s="74"/>
      <c r="T3944" s="74"/>
      <c r="AI3944" s="259"/>
      <c r="AO3944" s="74"/>
    </row>
    <row r="3945" s="72" customFormat="1" customHeight="1" spans="6:41">
      <c r="F3945" s="74"/>
      <c r="G3945" s="267" t="str">
        <f t="shared" si="67"/>
        <v/>
      </c>
      <c r="H3945" s="74"/>
      <c r="I3945" s="74"/>
      <c r="J3945" s="74"/>
      <c r="K3945" s="74"/>
      <c r="L3945" s="74"/>
      <c r="P3945" s="122"/>
      <c r="Q3945" s="74"/>
      <c r="R3945" s="74"/>
      <c r="S3945" s="74"/>
      <c r="T3945" s="74"/>
      <c r="AI3945" s="259"/>
      <c r="AO3945" s="74"/>
    </row>
    <row r="3946" s="72" customFormat="1" customHeight="1" spans="6:41">
      <c r="F3946" s="74"/>
      <c r="G3946" s="267" t="str">
        <f t="shared" si="67"/>
        <v/>
      </c>
      <c r="H3946" s="74"/>
      <c r="I3946" s="74"/>
      <c r="J3946" s="74"/>
      <c r="K3946" s="74"/>
      <c r="L3946" s="74"/>
      <c r="P3946" s="122"/>
      <c r="Q3946" s="74"/>
      <c r="R3946" s="74"/>
      <c r="S3946" s="74"/>
      <c r="T3946" s="74"/>
      <c r="AI3946" s="259"/>
      <c r="AO3946" s="74"/>
    </row>
    <row r="3947" s="72" customFormat="1" customHeight="1" spans="6:41">
      <c r="F3947" s="74"/>
      <c r="G3947" s="267" t="str">
        <f t="shared" si="67"/>
        <v/>
      </c>
      <c r="H3947" s="74"/>
      <c r="I3947" s="74"/>
      <c r="J3947" s="74"/>
      <c r="K3947" s="74"/>
      <c r="L3947" s="74"/>
      <c r="P3947" s="122"/>
      <c r="Q3947" s="74"/>
      <c r="R3947" s="74"/>
      <c r="S3947" s="74"/>
      <c r="T3947" s="74"/>
      <c r="AI3947" s="259"/>
      <c r="AO3947" s="74"/>
    </row>
    <row r="3948" s="72" customFormat="1" customHeight="1" spans="6:41">
      <c r="F3948" s="74"/>
      <c r="G3948" s="267" t="str">
        <f t="shared" si="67"/>
        <v/>
      </c>
      <c r="H3948" s="74"/>
      <c r="I3948" s="74"/>
      <c r="J3948" s="74"/>
      <c r="K3948" s="74"/>
      <c r="L3948" s="74"/>
      <c r="P3948" s="122"/>
      <c r="Q3948" s="74"/>
      <c r="R3948" s="74"/>
      <c r="S3948" s="74"/>
      <c r="T3948" s="74"/>
      <c r="AI3948" s="259"/>
      <c r="AO3948" s="74"/>
    </row>
    <row r="3949" s="72" customFormat="1" customHeight="1" spans="6:41">
      <c r="F3949" s="74"/>
      <c r="G3949" s="267" t="str">
        <f t="shared" si="67"/>
        <v/>
      </c>
      <c r="H3949" s="74"/>
      <c r="I3949" s="74"/>
      <c r="J3949" s="74"/>
      <c r="K3949" s="74"/>
      <c r="L3949" s="74"/>
      <c r="P3949" s="122"/>
      <c r="Q3949" s="74"/>
      <c r="R3949" s="74"/>
      <c r="S3949" s="74"/>
      <c r="T3949" s="74"/>
      <c r="AI3949" s="259"/>
      <c r="AO3949" s="74"/>
    </row>
    <row r="3950" s="72" customFormat="1" customHeight="1" spans="6:41">
      <c r="F3950" s="74"/>
      <c r="G3950" s="267" t="str">
        <f t="shared" si="67"/>
        <v/>
      </c>
      <c r="H3950" s="74"/>
      <c r="I3950" s="74"/>
      <c r="J3950" s="74"/>
      <c r="K3950" s="74"/>
      <c r="L3950" s="74"/>
      <c r="P3950" s="122"/>
      <c r="Q3950" s="74"/>
      <c r="R3950" s="74"/>
      <c r="S3950" s="74"/>
      <c r="T3950" s="74"/>
      <c r="AI3950" s="259"/>
      <c r="AO3950" s="74"/>
    </row>
    <row r="3951" s="72" customFormat="1" customHeight="1" spans="6:41">
      <c r="F3951" s="74"/>
      <c r="G3951" s="267" t="str">
        <f t="shared" si="67"/>
        <v/>
      </c>
      <c r="H3951" s="74"/>
      <c r="I3951" s="74"/>
      <c r="J3951" s="74"/>
      <c r="K3951" s="74"/>
      <c r="L3951" s="74"/>
      <c r="P3951" s="122"/>
      <c r="Q3951" s="74"/>
      <c r="R3951" s="74"/>
      <c r="S3951" s="74"/>
      <c r="T3951" s="74"/>
      <c r="AI3951" s="259"/>
      <c r="AO3951" s="74"/>
    </row>
    <row r="3952" s="72" customFormat="1" customHeight="1" spans="6:41">
      <c r="F3952" s="74"/>
      <c r="G3952" s="267" t="str">
        <f t="shared" si="67"/>
        <v/>
      </c>
      <c r="H3952" s="74"/>
      <c r="I3952" s="74"/>
      <c r="J3952" s="74"/>
      <c r="K3952" s="74"/>
      <c r="L3952" s="74"/>
      <c r="P3952" s="122"/>
      <c r="Q3952" s="74"/>
      <c r="R3952" s="74"/>
      <c r="S3952" s="74"/>
      <c r="T3952" s="74"/>
      <c r="AI3952" s="259"/>
      <c r="AO3952" s="74"/>
    </row>
    <row r="3953" s="72" customFormat="1" customHeight="1" spans="6:41">
      <c r="F3953" s="74"/>
      <c r="G3953" s="267" t="str">
        <f t="shared" si="67"/>
        <v/>
      </c>
      <c r="H3953" s="74"/>
      <c r="I3953" s="74"/>
      <c r="J3953" s="74"/>
      <c r="K3953" s="74"/>
      <c r="L3953" s="74"/>
      <c r="P3953" s="122"/>
      <c r="Q3953" s="74"/>
      <c r="R3953" s="74"/>
      <c r="S3953" s="74"/>
      <c r="T3953" s="74"/>
      <c r="AI3953" s="259"/>
      <c r="AO3953" s="74"/>
    </row>
    <row r="3954" s="72" customFormat="1" customHeight="1" spans="6:41">
      <c r="F3954" s="74"/>
      <c r="G3954" s="267" t="str">
        <f t="shared" si="67"/>
        <v/>
      </c>
      <c r="H3954" s="74"/>
      <c r="I3954" s="74"/>
      <c r="J3954" s="74"/>
      <c r="K3954" s="74"/>
      <c r="L3954" s="74"/>
      <c r="P3954" s="122"/>
      <c r="Q3954" s="74"/>
      <c r="R3954" s="74"/>
      <c r="S3954" s="74"/>
      <c r="T3954" s="74"/>
      <c r="AI3954" s="259"/>
      <c r="AO3954" s="74"/>
    </row>
    <row r="3955" s="72" customFormat="1" customHeight="1" spans="6:41">
      <c r="F3955" s="74"/>
      <c r="G3955" s="267" t="str">
        <f t="shared" si="67"/>
        <v/>
      </c>
      <c r="H3955" s="74"/>
      <c r="I3955" s="74"/>
      <c r="J3955" s="74"/>
      <c r="K3955" s="74"/>
      <c r="L3955" s="74"/>
      <c r="P3955" s="122"/>
      <c r="Q3955" s="74"/>
      <c r="R3955" s="74"/>
      <c r="S3955" s="74"/>
      <c r="T3955" s="74"/>
      <c r="AI3955" s="259"/>
      <c r="AO3955" s="74"/>
    </row>
    <row r="3956" s="72" customFormat="1" customHeight="1" spans="6:41">
      <c r="F3956" s="74"/>
      <c r="G3956" s="267" t="str">
        <f t="shared" si="67"/>
        <v/>
      </c>
      <c r="H3956" s="74"/>
      <c r="I3956" s="74"/>
      <c r="J3956" s="74"/>
      <c r="K3956" s="74"/>
      <c r="L3956" s="74"/>
      <c r="P3956" s="122"/>
      <c r="Q3956" s="74"/>
      <c r="R3956" s="74"/>
      <c r="S3956" s="74"/>
      <c r="T3956" s="74"/>
      <c r="AI3956" s="259"/>
      <c r="AO3956" s="74"/>
    </row>
    <row r="3957" s="72" customFormat="1" customHeight="1" spans="6:41">
      <c r="F3957" s="74"/>
      <c r="G3957" s="267" t="str">
        <f t="shared" si="67"/>
        <v/>
      </c>
      <c r="H3957" s="74"/>
      <c r="I3957" s="74"/>
      <c r="J3957" s="74"/>
      <c r="K3957" s="74"/>
      <c r="L3957" s="74"/>
      <c r="P3957" s="122"/>
      <c r="Q3957" s="74"/>
      <c r="R3957" s="74"/>
      <c r="S3957" s="74"/>
      <c r="T3957" s="74"/>
      <c r="AI3957" s="259"/>
      <c r="AO3957" s="74"/>
    </row>
    <row r="3958" s="72" customFormat="1" customHeight="1" spans="6:41">
      <c r="F3958" s="74"/>
      <c r="G3958" s="267" t="str">
        <f t="shared" si="67"/>
        <v/>
      </c>
      <c r="H3958" s="74"/>
      <c r="I3958" s="74"/>
      <c r="J3958" s="74"/>
      <c r="K3958" s="74"/>
      <c r="L3958" s="74"/>
      <c r="P3958" s="122"/>
      <c r="Q3958" s="74"/>
      <c r="R3958" s="74"/>
      <c r="S3958" s="74"/>
      <c r="T3958" s="74"/>
      <c r="AI3958" s="259"/>
      <c r="AO3958" s="74"/>
    </row>
    <row r="3959" s="72" customFormat="1" customHeight="1" spans="6:41">
      <c r="F3959" s="74"/>
      <c r="G3959" s="267" t="str">
        <f t="shared" si="67"/>
        <v/>
      </c>
      <c r="H3959" s="74"/>
      <c r="I3959" s="74"/>
      <c r="J3959" s="74"/>
      <c r="K3959" s="74"/>
      <c r="L3959" s="74"/>
      <c r="P3959" s="122"/>
      <c r="Q3959" s="74"/>
      <c r="R3959" s="74"/>
      <c r="S3959" s="74"/>
      <c r="T3959" s="74"/>
      <c r="AI3959" s="259"/>
      <c r="AO3959" s="74"/>
    </row>
    <row r="3960" s="72" customFormat="1" customHeight="1" spans="6:41">
      <c r="F3960" s="74"/>
      <c r="G3960" s="267" t="str">
        <f t="shared" si="67"/>
        <v/>
      </c>
      <c r="H3960" s="74"/>
      <c r="I3960" s="74"/>
      <c r="J3960" s="74"/>
      <c r="K3960" s="74"/>
      <c r="L3960" s="74"/>
      <c r="P3960" s="122"/>
      <c r="Q3960" s="74"/>
      <c r="R3960" s="74"/>
      <c r="S3960" s="74"/>
      <c r="T3960" s="74"/>
      <c r="AI3960" s="259"/>
      <c r="AO3960" s="74"/>
    </row>
    <row r="3961" s="72" customFormat="1" customHeight="1" spans="6:41">
      <c r="F3961" s="74"/>
      <c r="G3961" s="267" t="str">
        <f t="shared" si="67"/>
        <v/>
      </c>
      <c r="H3961" s="74"/>
      <c r="I3961" s="74"/>
      <c r="J3961" s="74"/>
      <c r="K3961" s="74"/>
      <c r="L3961" s="74"/>
      <c r="P3961" s="122"/>
      <c r="Q3961" s="74"/>
      <c r="R3961" s="74"/>
      <c r="S3961" s="74"/>
      <c r="T3961" s="74"/>
      <c r="AI3961" s="259"/>
      <c r="AO3961" s="74"/>
    </row>
    <row r="3962" s="72" customFormat="1" customHeight="1" spans="6:41">
      <c r="F3962" s="74"/>
      <c r="G3962" s="267" t="str">
        <f t="shared" si="67"/>
        <v/>
      </c>
      <c r="H3962" s="74"/>
      <c r="I3962" s="74"/>
      <c r="J3962" s="74"/>
      <c r="K3962" s="74"/>
      <c r="L3962" s="74"/>
      <c r="P3962" s="122"/>
      <c r="Q3962" s="74"/>
      <c r="R3962" s="74"/>
      <c r="S3962" s="74"/>
      <c r="T3962" s="74"/>
      <c r="AI3962" s="259"/>
      <c r="AO3962" s="74"/>
    </row>
    <row r="3963" s="72" customFormat="1" customHeight="1" spans="6:41">
      <c r="F3963" s="74"/>
      <c r="G3963" s="267" t="str">
        <f t="shared" si="67"/>
        <v/>
      </c>
      <c r="H3963" s="74"/>
      <c r="I3963" s="74"/>
      <c r="J3963" s="74"/>
      <c r="K3963" s="74"/>
      <c r="L3963" s="74"/>
      <c r="P3963" s="122"/>
      <c r="Q3963" s="74"/>
      <c r="R3963" s="74"/>
      <c r="S3963" s="74"/>
      <c r="T3963" s="74"/>
      <c r="AI3963" s="259"/>
      <c r="AO3963" s="74"/>
    </row>
    <row r="3964" s="72" customFormat="1" customHeight="1" spans="6:41">
      <c r="F3964" s="74"/>
      <c r="G3964" s="267" t="str">
        <f t="shared" si="67"/>
        <v/>
      </c>
      <c r="H3964" s="74"/>
      <c r="I3964" s="74"/>
      <c r="J3964" s="74"/>
      <c r="K3964" s="74"/>
      <c r="L3964" s="74"/>
      <c r="P3964" s="122"/>
      <c r="Q3964" s="74"/>
      <c r="R3964" s="74"/>
      <c r="S3964" s="74"/>
      <c r="T3964" s="74"/>
      <c r="AI3964" s="259"/>
      <c r="AO3964" s="74"/>
    </row>
    <row r="3965" s="72" customFormat="1" customHeight="1" spans="6:41">
      <c r="F3965" s="74"/>
      <c r="G3965" s="267" t="str">
        <f t="shared" si="67"/>
        <v/>
      </c>
      <c r="H3965" s="74"/>
      <c r="I3965" s="74"/>
      <c r="J3965" s="74"/>
      <c r="K3965" s="74"/>
      <c r="L3965" s="74"/>
      <c r="P3965" s="122"/>
      <c r="Q3965" s="74"/>
      <c r="R3965" s="74"/>
      <c r="S3965" s="74"/>
      <c r="T3965" s="74"/>
      <c r="AI3965" s="259"/>
      <c r="AO3965" s="74"/>
    </row>
    <row r="3966" s="72" customFormat="1" customHeight="1" spans="6:41">
      <c r="F3966" s="74"/>
      <c r="G3966" s="267" t="str">
        <f t="shared" si="67"/>
        <v/>
      </c>
      <c r="H3966" s="74"/>
      <c r="I3966" s="74"/>
      <c r="J3966" s="74"/>
      <c r="K3966" s="74"/>
      <c r="L3966" s="74"/>
      <c r="P3966" s="122"/>
      <c r="Q3966" s="74"/>
      <c r="R3966" s="74"/>
      <c r="S3966" s="74"/>
      <c r="T3966" s="74"/>
      <c r="AI3966" s="259"/>
      <c r="AO3966" s="74"/>
    </row>
    <row r="3967" s="72" customFormat="1" customHeight="1" spans="6:41">
      <c r="F3967" s="74"/>
      <c r="G3967" s="267" t="str">
        <f t="shared" si="67"/>
        <v/>
      </c>
      <c r="H3967" s="74"/>
      <c r="I3967" s="74"/>
      <c r="J3967" s="74"/>
      <c r="K3967" s="74"/>
      <c r="L3967" s="74"/>
      <c r="P3967" s="122"/>
      <c r="Q3967" s="74"/>
      <c r="R3967" s="74"/>
      <c r="S3967" s="74"/>
      <c r="T3967" s="74"/>
      <c r="AI3967" s="259"/>
      <c r="AO3967" s="74"/>
    </row>
    <row r="3968" s="72" customFormat="1" customHeight="1" spans="6:41">
      <c r="F3968" s="74"/>
      <c r="G3968" s="267" t="str">
        <f t="shared" si="67"/>
        <v/>
      </c>
      <c r="H3968" s="74"/>
      <c r="I3968" s="74"/>
      <c r="J3968" s="74"/>
      <c r="K3968" s="74"/>
      <c r="L3968" s="74"/>
      <c r="P3968" s="122"/>
      <c r="Q3968" s="74"/>
      <c r="R3968" s="74"/>
      <c r="S3968" s="74"/>
      <c r="T3968" s="74"/>
      <c r="AI3968" s="259"/>
      <c r="AO3968" s="74"/>
    </row>
    <row r="3969" s="72" customFormat="1" customHeight="1" spans="6:41">
      <c r="F3969" s="74"/>
      <c r="G3969" s="267" t="str">
        <f t="shared" si="67"/>
        <v/>
      </c>
      <c r="H3969" s="74"/>
      <c r="I3969" s="74"/>
      <c r="J3969" s="74"/>
      <c r="K3969" s="74"/>
      <c r="L3969" s="74"/>
      <c r="P3969" s="122"/>
      <c r="Q3969" s="74"/>
      <c r="R3969" s="74"/>
      <c r="S3969" s="74"/>
      <c r="T3969" s="74"/>
      <c r="AI3969" s="259"/>
      <c r="AO3969" s="74"/>
    </row>
    <row r="3970" s="72" customFormat="1" customHeight="1" spans="6:41">
      <c r="F3970" s="74"/>
      <c r="G3970" s="267" t="str">
        <f t="shared" ref="G3970:G4033" si="68">IF(H3970="","",IF(H3970=I3970,H3970,_xlfn.CONCAT(H3970,"-",I3970)))</f>
        <v/>
      </c>
      <c r="H3970" s="74"/>
      <c r="I3970" s="74"/>
      <c r="J3970" s="74"/>
      <c r="K3970" s="74"/>
      <c r="L3970" s="74"/>
      <c r="P3970" s="122"/>
      <c r="Q3970" s="74"/>
      <c r="R3970" s="74"/>
      <c r="S3970" s="74"/>
      <c r="T3970" s="74"/>
      <c r="AI3970" s="259"/>
      <c r="AO3970" s="74"/>
    </row>
    <row r="3971" s="72" customFormat="1" customHeight="1" spans="6:41">
      <c r="F3971" s="74"/>
      <c r="G3971" s="267" t="str">
        <f t="shared" si="68"/>
        <v/>
      </c>
      <c r="H3971" s="74"/>
      <c r="I3971" s="74"/>
      <c r="J3971" s="74"/>
      <c r="K3971" s="74"/>
      <c r="L3971" s="74"/>
      <c r="P3971" s="122"/>
      <c r="Q3971" s="74"/>
      <c r="R3971" s="74"/>
      <c r="S3971" s="74"/>
      <c r="T3971" s="74"/>
      <c r="AI3971" s="259"/>
      <c r="AO3971" s="74"/>
    </row>
    <row r="3972" s="72" customFormat="1" customHeight="1" spans="6:41">
      <c r="F3972" s="74"/>
      <c r="G3972" s="267" t="str">
        <f t="shared" si="68"/>
        <v/>
      </c>
      <c r="H3972" s="74"/>
      <c r="I3972" s="74"/>
      <c r="J3972" s="74"/>
      <c r="K3972" s="74"/>
      <c r="L3972" s="74"/>
      <c r="P3972" s="122"/>
      <c r="Q3972" s="74"/>
      <c r="R3972" s="74"/>
      <c r="S3972" s="74"/>
      <c r="T3972" s="74"/>
      <c r="AI3972" s="259"/>
      <c r="AO3972" s="74"/>
    </row>
    <row r="3973" s="72" customFormat="1" customHeight="1" spans="6:41">
      <c r="F3973" s="74"/>
      <c r="G3973" s="267" t="str">
        <f t="shared" si="68"/>
        <v/>
      </c>
      <c r="H3973" s="74"/>
      <c r="I3973" s="74"/>
      <c r="J3973" s="74"/>
      <c r="K3973" s="74"/>
      <c r="L3973" s="74"/>
      <c r="P3973" s="122"/>
      <c r="Q3973" s="74"/>
      <c r="R3973" s="74"/>
      <c r="S3973" s="74"/>
      <c r="T3973" s="74"/>
      <c r="AI3973" s="259"/>
      <c r="AO3973" s="74"/>
    </row>
    <row r="3974" s="72" customFormat="1" customHeight="1" spans="6:41">
      <c r="F3974" s="74"/>
      <c r="G3974" s="267" t="str">
        <f t="shared" si="68"/>
        <v/>
      </c>
      <c r="H3974" s="74"/>
      <c r="I3974" s="74"/>
      <c r="J3974" s="74"/>
      <c r="K3974" s="74"/>
      <c r="L3974" s="74"/>
      <c r="P3974" s="122"/>
      <c r="Q3974" s="74"/>
      <c r="R3974" s="74"/>
      <c r="S3974" s="74"/>
      <c r="T3974" s="74"/>
      <c r="AI3974" s="259"/>
      <c r="AO3974" s="74"/>
    </row>
    <row r="3975" s="72" customFormat="1" customHeight="1" spans="6:41">
      <c r="F3975" s="74"/>
      <c r="G3975" s="267" t="str">
        <f t="shared" si="68"/>
        <v/>
      </c>
      <c r="H3975" s="74"/>
      <c r="I3975" s="74"/>
      <c r="J3975" s="74"/>
      <c r="K3975" s="74"/>
      <c r="L3975" s="74"/>
      <c r="P3975" s="122"/>
      <c r="Q3975" s="74"/>
      <c r="R3975" s="74"/>
      <c r="S3975" s="74"/>
      <c r="T3975" s="74"/>
      <c r="AI3975" s="259"/>
      <c r="AO3975" s="74"/>
    </row>
    <row r="3976" s="72" customFormat="1" customHeight="1" spans="6:41">
      <c r="F3976" s="74"/>
      <c r="G3976" s="267" t="str">
        <f t="shared" si="68"/>
        <v/>
      </c>
      <c r="H3976" s="74"/>
      <c r="I3976" s="74"/>
      <c r="J3976" s="74"/>
      <c r="K3976" s="74"/>
      <c r="L3976" s="74"/>
      <c r="P3976" s="122"/>
      <c r="Q3976" s="74"/>
      <c r="R3976" s="74"/>
      <c r="S3976" s="74"/>
      <c r="T3976" s="74"/>
      <c r="AI3976" s="259"/>
      <c r="AO3976" s="74"/>
    </row>
    <row r="3977" s="72" customFormat="1" customHeight="1" spans="6:41">
      <c r="F3977" s="74"/>
      <c r="G3977" s="267" t="str">
        <f t="shared" si="68"/>
        <v/>
      </c>
      <c r="H3977" s="74"/>
      <c r="I3977" s="74"/>
      <c r="J3977" s="74"/>
      <c r="K3977" s="74"/>
      <c r="L3977" s="74"/>
      <c r="P3977" s="122"/>
      <c r="Q3977" s="74"/>
      <c r="R3977" s="74"/>
      <c r="S3977" s="74"/>
      <c r="T3977" s="74"/>
      <c r="AI3977" s="259"/>
      <c r="AO3977" s="74"/>
    </row>
    <row r="3978" s="72" customFormat="1" customHeight="1" spans="6:41">
      <c r="F3978" s="74"/>
      <c r="G3978" s="267" t="str">
        <f t="shared" si="68"/>
        <v/>
      </c>
      <c r="H3978" s="74"/>
      <c r="I3978" s="74"/>
      <c r="J3978" s="74"/>
      <c r="K3978" s="74"/>
      <c r="L3978" s="74"/>
      <c r="P3978" s="122"/>
      <c r="Q3978" s="74"/>
      <c r="R3978" s="74"/>
      <c r="S3978" s="74"/>
      <c r="T3978" s="74"/>
      <c r="AI3978" s="259"/>
      <c r="AO3978" s="74"/>
    </row>
    <row r="3979" s="72" customFormat="1" customHeight="1" spans="6:41">
      <c r="F3979" s="74"/>
      <c r="G3979" s="267" t="str">
        <f t="shared" si="68"/>
        <v/>
      </c>
      <c r="H3979" s="74"/>
      <c r="I3979" s="74"/>
      <c r="J3979" s="74"/>
      <c r="K3979" s="74"/>
      <c r="L3979" s="74"/>
      <c r="P3979" s="122"/>
      <c r="Q3979" s="74"/>
      <c r="R3979" s="74"/>
      <c r="S3979" s="74"/>
      <c r="T3979" s="74"/>
      <c r="AI3979" s="259"/>
      <c r="AO3979" s="74"/>
    </row>
    <row r="3980" s="72" customFormat="1" customHeight="1" spans="6:41">
      <c r="F3980" s="74"/>
      <c r="G3980" s="267" t="str">
        <f t="shared" si="68"/>
        <v/>
      </c>
      <c r="H3980" s="74"/>
      <c r="I3980" s="74"/>
      <c r="J3980" s="74"/>
      <c r="K3980" s="74"/>
      <c r="L3980" s="74"/>
      <c r="P3980" s="122"/>
      <c r="Q3980" s="74"/>
      <c r="R3980" s="74"/>
      <c r="S3980" s="74"/>
      <c r="T3980" s="74"/>
      <c r="AI3980" s="259"/>
      <c r="AO3980" s="74"/>
    </row>
    <row r="3981" s="72" customFormat="1" customHeight="1" spans="6:41">
      <c r="F3981" s="74"/>
      <c r="G3981" s="267" t="str">
        <f t="shared" si="68"/>
        <v/>
      </c>
      <c r="H3981" s="74"/>
      <c r="I3981" s="74"/>
      <c r="J3981" s="74"/>
      <c r="K3981" s="74"/>
      <c r="L3981" s="74"/>
      <c r="P3981" s="122"/>
      <c r="Q3981" s="74"/>
      <c r="R3981" s="74"/>
      <c r="S3981" s="74"/>
      <c r="T3981" s="74"/>
      <c r="AI3981" s="259"/>
      <c r="AO3981" s="74"/>
    </row>
    <row r="3982" s="72" customFormat="1" customHeight="1" spans="6:41">
      <c r="F3982" s="74"/>
      <c r="G3982" s="267" t="str">
        <f t="shared" si="68"/>
        <v/>
      </c>
      <c r="H3982" s="74"/>
      <c r="I3982" s="74"/>
      <c r="J3982" s="74"/>
      <c r="K3982" s="74"/>
      <c r="L3982" s="74"/>
      <c r="P3982" s="122"/>
      <c r="Q3982" s="74"/>
      <c r="R3982" s="74"/>
      <c r="S3982" s="74"/>
      <c r="T3982" s="74"/>
      <c r="AI3982" s="259"/>
      <c r="AO3982" s="74"/>
    </row>
    <row r="3983" s="72" customFormat="1" customHeight="1" spans="6:41">
      <c r="F3983" s="74"/>
      <c r="G3983" s="267" t="str">
        <f t="shared" si="68"/>
        <v/>
      </c>
      <c r="H3983" s="74"/>
      <c r="I3983" s="74"/>
      <c r="J3983" s="74"/>
      <c r="K3983" s="74"/>
      <c r="L3983" s="74"/>
      <c r="P3983" s="122"/>
      <c r="Q3983" s="74"/>
      <c r="R3983" s="74"/>
      <c r="S3983" s="74"/>
      <c r="T3983" s="74"/>
      <c r="AI3983" s="259"/>
      <c r="AO3983" s="74"/>
    </row>
    <row r="3984" s="72" customFormat="1" customHeight="1" spans="6:41">
      <c r="F3984" s="74"/>
      <c r="G3984" s="267" t="str">
        <f t="shared" si="68"/>
        <v/>
      </c>
      <c r="H3984" s="74"/>
      <c r="I3984" s="74"/>
      <c r="J3984" s="74"/>
      <c r="K3984" s="74"/>
      <c r="L3984" s="74"/>
      <c r="P3984" s="122"/>
      <c r="Q3984" s="74"/>
      <c r="R3984" s="74"/>
      <c r="S3984" s="74"/>
      <c r="T3984" s="74"/>
      <c r="AI3984" s="259"/>
      <c r="AO3984" s="74"/>
    </row>
    <row r="3985" s="72" customFormat="1" customHeight="1" spans="6:41">
      <c r="F3985" s="74"/>
      <c r="G3985" s="267" t="str">
        <f t="shared" si="68"/>
        <v/>
      </c>
      <c r="H3985" s="74"/>
      <c r="I3985" s="74"/>
      <c r="J3985" s="74"/>
      <c r="K3985" s="74"/>
      <c r="L3985" s="74"/>
      <c r="P3985" s="122"/>
      <c r="Q3985" s="74"/>
      <c r="R3985" s="74"/>
      <c r="S3985" s="74"/>
      <c r="T3985" s="74"/>
      <c r="AI3985" s="259"/>
      <c r="AO3985" s="74"/>
    </row>
    <row r="3986" s="72" customFormat="1" customHeight="1" spans="6:41">
      <c r="F3986" s="74"/>
      <c r="G3986" s="267" t="str">
        <f t="shared" si="68"/>
        <v/>
      </c>
      <c r="H3986" s="74"/>
      <c r="I3986" s="74"/>
      <c r="J3986" s="74"/>
      <c r="K3986" s="74"/>
      <c r="L3986" s="74"/>
      <c r="P3986" s="122"/>
      <c r="Q3986" s="74"/>
      <c r="R3986" s="74"/>
      <c r="S3986" s="74"/>
      <c r="T3986" s="74"/>
      <c r="AI3986" s="259"/>
      <c r="AO3986" s="74"/>
    </row>
    <row r="3987" s="72" customFormat="1" customHeight="1" spans="6:41">
      <c r="F3987" s="74"/>
      <c r="G3987" s="267" t="str">
        <f t="shared" si="68"/>
        <v/>
      </c>
      <c r="H3987" s="74"/>
      <c r="I3987" s="74"/>
      <c r="J3987" s="74"/>
      <c r="K3987" s="74"/>
      <c r="L3987" s="74"/>
      <c r="P3987" s="122"/>
      <c r="Q3987" s="74"/>
      <c r="R3987" s="74"/>
      <c r="S3987" s="74"/>
      <c r="T3987" s="74"/>
      <c r="AI3987" s="259"/>
      <c r="AO3987" s="74"/>
    </row>
    <row r="3988" s="72" customFormat="1" customHeight="1" spans="6:41">
      <c r="F3988" s="74"/>
      <c r="G3988" s="267" t="str">
        <f t="shared" si="68"/>
        <v/>
      </c>
      <c r="H3988" s="74"/>
      <c r="I3988" s="74"/>
      <c r="J3988" s="74"/>
      <c r="K3988" s="74"/>
      <c r="L3988" s="74"/>
      <c r="P3988" s="122"/>
      <c r="Q3988" s="74"/>
      <c r="R3988" s="74"/>
      <c r="S3988" s="74"/>
      <c r="T3988" s="74"/>
      <c r="AI3988" s="259"/>
      <c r="AO3988" s="74"/>
    </row>
    <row r="3989" s="72" customFormat="1" customHeight="1" spans="6:41">
      <c r="F3989" s="74"/>
      <c r="G3989" s="267" t="str">
        <f t="shared" si="68"/>
        <v/>
      </c>
      <c r="H3989" s="74"/>
      <c r="I3989" s="74"/>
      <c r="J3989" s="74"/>
      <c r="K3989" s="74"/>
      <c r="L3989" s="74"/>
      <c r="P3989" s="122"/>
      <c r="Q3989" s="74"/>
      <c r="R3989" s="74"/>
      <c r="S3989" s="74"/>
      <c r="T3989" s="74"/>
      <c r="AI3989" s="259"/>
      <c r="AO3989" s="74"/>
    </row>
    <row r="3990" s="72" customFormat="1" customHeight="1" spans="6:41">
      <c r="F3990" s="74"/>
      <c r="G3990" s="267" t="str">
        <f t="shared" si="68"/>
        <v/>
      </c>
      <c r="H3990" s="74"/>
      <c r="I3990" s="74"/>
      <c r="J3990" s="74"/>
      <c r="K3990" s="74"/>
      <c r="L3990" s="74"/>
      <c r="P3990" s="122"/>
      <c r="Q3990" s="74"/>
      <c r="R3990" s="74"/>
      <c r="S3990" s="74"/>
      <c r="T3990" s="74"/>
      <c r="AI3990" s="259"/>
      <c r="AO3990" s="74"/>
    </row>
    <row r="3991" s="72" customFormat="1" customHeight="1" spans="6:41">
      <c r="F3991" s="74"/>
      <c r="G3991" s="267" t="str">
        <f t="shared" si="68"/>
        <v/>
      </c>
      <c r="H3991" s="74"/>
      <c r="I3991" s="74"/>
      <c r="J3991" s="74"/>
      <c r="K3991" s="74"/>
      <c r="L3991" s="74"/>
      <c r="P3991" s="122"/>
      <c r="Q3991" s="74"/>
      <c r="R3991" s="74"/>
      <c r="S3991" s="74"/>
      <c r="T3991" s="74"/>
      <c r="AI3991" s="259"/>
      <c r="AO3991" s="74"/>
    </row>
    <row r="3992" s="72" customFormat="1" customHeight="1" spans="6:41">
      <c r="F3992" s="74"/>
      <c r="G3992" s="267" t="str">
        <f t="shared" si="68"/>
        <v/>
      </c>
      <c r="H3992" s="74"/>
      <c r="I3992" s="74"/>
      <c r="J3992" s="74"/>
      <c r="K3992" s="74"/>
      <c r="L3992" s="74"/>
      <c r="P3992" s="122"/>
      <c r="Q3992" s="74"/>
      <c r="R3992" s="74"/>
      <c r="S3992" s="74"/>
      <c r="T3992" s="74"/>
      <c r="AI3992" s="259"/>
      <c r="AO3992" s="74"/>
    </row>
    <row r="3993" s="72" customFormat="1" customHeight="1" spans="6:41">
      <c r="F3993" s="74"/>
      <c r="G3993" s="267" t="str">
        <f t="shared" si="68"/>
        <v/>
      </c>
      <c r="H3993" s="74"/>
      <c r="I3993" s="74"/>
      <c r="J3993" s="74"/>
      <c r="K3993" s="74"/>
      <c r="L3993" s="74"/>
      <c r="P3993" s="122"/>
      <c r="Q3993" s="74"/>
      <c r="R3993" s="74"/>
      <c r="S3993" s="74"/>
      <c r="T3993" s="74"/>
      <c r="AI3993" s="259"/>
      <c r="AO3993" s="74"/>
    </row>
    <row r="3994" s="72" customFormat="1" customHeight="1" spans="6:41">
      <c r="F3994" s="74"/>
      <c r="G3994" s="267" t="str">
        <f t="shared" si="68"/>
        <v/>
      </c>
      <c r="H3994" s="74"/>
      <c r="I3994" s="74"/>
      <c r="J3994" s="74"/>
      <c r="K3994" s="74"/>
      <c r="L3994" s="74"/>
      <c r="P3994" s="122"/>
      <c r="Q3994" s="74"/>
      <c r="R3994" s="74"/>
      <c r="S3994" s="74"/>
      <c r="T3994" s="74"/>
      <c r="AI3994" s="259"/>
      <c r="AO3994" s="74"/>
    </row>
    <row r="3995" s="72" customFormat="1" customHeight="1" spans="6:41">
      <c r="F3995" s="74"/>
      <c r="G3995" s="267" t="str">
        <f t="shared" si="68"/>
        <v/>
      </c>
      <c r="H3995" s="74"/>
      <c r="I3995" s="74"/>
      <c r="J3995" s="74"/>
      <c r="K3995" s="74"/>
      <c r="L3995" s="74"/>
      <c r="P3995" s="122"/>
      <c r="Q3995" s="74"/>
      <c r="R3995" s="74"/>
      <c r="S3995" s="74"/>
      <c r="T3995" s="74"/>
      <c r="AI3995" s="259"/>
      <c r="AO3995" s="74"/>
    </row>
    <row r="3996" s="72" customFormat="1" customHeight="1" spans="6:41">
      <c r="F3996" s="74"/>
      <c r="G3996" s="267" t="str">
        <f t="shared" si="68"/>
        <v/>
      </c>
      <c r="H3996" s="74"/>
      <c r="I3996" s="74"/>
      <c r="J3996" s="74"/>
      <c r="K3996" s="74"/>
      <c r="L3996" s="74"/>
      <c r="P3996" s="122"/>
      <c r="Q3996" s="74"/>
      <c r="R3996" s="74"/>
      <c r="S3996" s="74"/>
      <c r="T3996" s="74"/>
      <c r="AI3996" s="259"/>
      <c r="AO3996" s="74"/>
    </row>
    <row r="3997" s="72" customFormat="1" customHeight="1" spans="6:41">
      <c r="F3997" s="74"/>
      <c r="G3997" s="267" t="str">
        <f t="shared" si="68"/>
        <v/>
      </c>
      <c r="H3997" s="74"/>
      <c r="I3997" s="74"/>
      <c r="J3997" s="74"/>
      <c r="K3997" s="74"/>
      <c r="L3997" s="74"/>
      <c r="P3997" s="122"/>
      <c r="Q3997" s="74"/>
      <c r="R3997" s="74"/>
      <c r="S3997" s="74"/>
      <c r="T3997" s="74"/>
      <c r="AI3997" s="259"/>
      <c r="AO3997" s="74"/>
    </row>
    <row r="3998" s="72" customFormat="1" customHeight="1" spans="6:41">
      <c r="F3998" s="74"/>
      <c r="G3998" s="267" t="str">
        <f t="shared" si="68"/>
        <v/>
      </c>
      <c r="H3998" s="74"/>
      <c r="I3998" s="74"/>
      <c r="J3998" s="74"/>
      <c r="K3998" s="74"/>
      <c r="L3998" s="74"/>
      <c r="P3998" s="122"/>
      <c r="Q3998" s="74"/>
      <c r="R3998" s="74"/>
      <c r="S3998" s="74"/>
      <c r="T3998" s="74"/>
      <c r="AI3998" s="259"/>
      <c r="AO3998" s="74"/>
    </row>
    <row r="3999" s="72" customFormat="1" customHeight="1" spans="6:41">
      <c r="F3999" s="74"/>
      <c r="G3999" s="267" t="str">
        <f t="shared" si="68"/>
        <v/>
      </c>
      <c r="H3999" s="74"/>
      <c r="I3999" s="74"/>
      <c r="J3999" s="74"/>
      <c r="K3999" s="74"/>
      <c r="L3999" s="74"/>
      <c r="P3999" s="122"/>
      <c r="Q3999" s="74"/>
      <c r="R3999" s="74"/>
      <c r="S3999" s="74"/>
      <c r="T3999" s="74"/>
      <c r="AI3999" s="259"/>
      <c r="AO3999" s="74"/>
    </row>
    <row r="4000" s="72" customFormat="1" customHeight="1" spans="6:41">
      <c r="F4000" s="74"/>
      <c r="G4000" s="267" t="str">
        <f t="shared" si="68"/>
        <v/>
      </c>
      <c r="H4000" s="74"/>
      <c r="I4000" s="74"/>
      <c r="J4000" s="74"/>
      <c r="K4000" s="74"/>
      <c r="L4000" s="74"/>
      <c r="P4000" s="122"/>
      <c r="Q4000" s="74"/>
      <c r="R4000" s="74"/>
      <c r="S4000" s="74"/>
      <c r="T4000" s="74"/>
      <c r="AI4000" s="259"/>
      <c r="AO4000" s="74"/>
    </row>
    <row r="4001" s="72" customFormat="1" customHeight="1" spans="6:41">
      <c r="F4001" s="74"/>
      <c r="G4001" s="267" t="str">
        <f t="shared" si="68"/>
        <v/>
      </c>
      <c r="H4001" s="74"/>
      <c r="I4001" s="74"/>
      <c r="J4001" s="74"/>
      <c r="K4001" s="74"/>
      <c r="L4001" s="74"/>
      <c r="P4001" s="122"/>
      <c r="Q4001" s="74"/>
      <c r="R4001" s="74"/>
      <c r="S4001" s="74"/>
      <c r="T4001" s="74"/>
      <c r="AI4001" s="259"/>
      <c r="AO4001" s="74"/>
    </row>
    <row r="4002" s="72" customFormat="1" customHeight="1" spans="6:41">
      <c r="F4002" s="74"/>
      <c r="G4002" s="267" t="str">
        <f t="shared" si="68"/>
        <v/>
      </c>
      <c r="H4002" s="74"/>
      <c r="I4002" s="74"/>
      <c r="J4002" s="74"/>
      <c r="K4002" s="74"/>
      <c r="L4002" s="74"/>
      <c r="P4002" s="122"/>
      <c r="Q4002" s="74"/>
      <c r="R4002" s="74"/>
      <c r="S4002" s="74"/>
      <c r="T4002" s="74"/>
      <c r="AI4002" s="259"/>
      <c r="AO4002" s="74"/>
    </row>
    <row r="4003" s="72" customFormat="1" customHeight="1" spans="6:41">
      <c r="F4003" s="74"/>
      <c r="G4003" s="267" t="str">
        <f t="shared" si="68"/>
        <v/>
      </c>
      <c r="H4003" s="74"/>
      <c r="I4003" s="74"/>
      <c r="J4003" s="74"/>
      <c r="K4003" s="74"/>
      <c r="L4003" s="74"/>
      <c r="P4003" s="122"/>
      <c r="Q4003" s="74"/>
      <c r="R4003" s="74"/>
      <c r="S4003" s="74"/>
      <c r="T4003" s="74"/>
      <c r="AI4003" s="259"/>
      <c r="AO4003" s="74"/>
    </row>
    <row r="4004" s="72" customFormat="1" customHeight="1" spans="6:41">
      <c r="F4004" s="74"/>
      <c r="G4004" s="267" t="str">
        <f t="shared" si="68"/>
        <v/>
      </c>
      <c r="H4004" s="74"/>
      <c r="I4004" s="74"/>
      <c r="J4004" s="74"/>
      <c r="K4004" s="74"/>
      <c r="L4004" s="74"/>
      <c r="P4004" s="122"/>
      <c r="Q4004" s="74"/>
      <c r="R4004" s="74"/>
      <c r="S4004" s="74"/>
      <c r="T4004" s="74"/>
      <c r="AI4004" s="259"/>
      <c r="AO4004" s="74"/>
    </row>
    <row r="4005" s="72" customFormat="1" customHeight="1" spans="6:41">
      <c r="F4005" s="74"/>
      <c r="G4005" s="267" t="str">
        <f t="shared" si="68"/>
        <v/>
      </c>
      <c r="H4005" s="74"/>
      <c r="I4005" s="74"/>
      <c r="J4005" s="74"/>
      <c r="K4005" s="74"/>
      <c r="L4005" s="74"/>
      <c r="P4005" s="122"/>
      <c r="Q4005" s="74"/>
      <c r="R4005" s="74"/>
      <c r="S4005" s="74"/>
      <c r="T4005" s="74"/>
      <c r="AI4005" s="259"/>
      <c r="AO4005" s="74"/>
    </row>
    <row r="4006" s="72" customFormat="1" customHeight="1" spans="6:41">
      <c r="F4006" s="74"/>
      <c r="G4006" s="267" t="str">
        <f t="shared" si="68"/>
        <v/>
      </c>
      <c r="H4006" s="74"/>
      <c r="I4006" s="74"/>
      <c r="J4006" s="74"/>
      <c r="K4006" s="74"/>
      <c r="L4006" s="74"/>
      <c r="P4006" s="122"/>
      <c r="Q4006" s="74"/>
      <c r="R4006" s="74"/>
      <c r="S4006" s="74"/>
      <c r="T4006" s="74"/>
      <c r="AI4006" s="259"/>
      <c r="AO4006" s="74"/>
    </row>
    <row r="4007" s="72" customFormat="1" customHeight="1" spans="6:41">
      <c r="F4007" s="74"/>
      <c r="G4007" s="267" t="str">
        <f t="shared" si="68"/>
        <v/>
      </c>
      <c r="H4007" s="74"/>
      <c r="I4007" s="74"/>
      <c r="J4007" s="74"/>
      <c r="K4007" s="74"/>
      <c r="L4007" s="74"/>
      <c r="P4007" s="122"/>
      <c r="Q4007" s="74"/>
      <c r="R4007" s="74"/>
      <c r="S4007" s="74"/>
      <c r="T4007" s="74"/>
      <c r="AI4007" s="259"/>
      <c r="AO4007" s="74"/>
    </row>
    <row r="4008" s="72" customFormat="1" customHeight="1" spans="6:41">
      <c r="F4008" s="74"/>
      <c r="G4008" s="267" t="str">
        <f t="shared" si="68"/>
        <v/>
      </c>
      <c r="H4008" s="74"/>
      <c r="I4008" s="74"/>
      <c r="J4008" s="74"/>
      <c r="K4008" s="74"/>
      <c r="L4008" s="74"/>
      <c r="P4008" s="122"/>
      <c r="Q4008" s="74"/>
      <c r="R4008" s="74"/>
      <c r="S4008" s="74"/>
      <c r="T4008" s="74"/>
      <c r="AI4008" s="259"/>
      <c r="AO4008" s="74"/>
    </row>
    <row r="4009" s="72" customFormat="1" customHeight="1" spans="6:41">
      <c r="F4009" s="74"/>
      <c r="G4009" s="267" t="str">
        <f t="shared" si="68"/>
        <v/>
      </c>
      <c r="H4009" s="74"/>
      <c r="I4009" s="74"/>
      <c r="J4009" s="74"/>
      <c r="K4009" s="74"/>
      <c r="L4009" s="74"/>
      <c r="P4009" s="122"/>
      <c r="Q4009" s="74"/>
      <c r="R4009" s="74"/>
      <c r="S4009" s="74"/>
      <c r="T4009" s="74"/>
      <c r="AI4009" s="259"/>
      <c r="AO4009" s="74"/>
    </row>
    <row r="4010" s="72" customFormat="1" customHeight="1" spans="6:41">
      <c r="F4010" s="74"/>
      <c r="G4010" s="267" t="str">
        <f t="shared" si="68"/>
        <v/>
      </c>
      <c r="H4010" s="74"/>
      <c r="I4010" s="74"/>
      <c r="J4010" s="74"/>
      <c r="K4010" s="74"/>
      <c r="L4010" s="74"/>
      <c r="P4010" s="122"/>
      <c r="Q4010" s="74"/>
      <c r="R4010" s="74"/>
      <c r="S4010" s="74"/>
      <c r="T4010" s="74"/>
      <c r="AI4010" s="259"/>
      <c r="AO4010" s="74"/>
    </row>
    <row r="4011" s="72" customFormat="1" customHeight="1" spans="6:41">
      <c r="F4011" s="74"/>
      <c r="G4011" s="267" t="str">
        <f t="shared" si="68"/>
        <v/>
      </c>
      <c r="H4011" s="74"/>
      <c r="I4011" s="74"/>
      <c r="J4011" s="74"/>
      <c r="K4011" s="74"/>
      <c r="L4011" s="74"/>
      <c r="P4011" s="122"/>
      <c r="Q4011" s="74"/>
      <c r="R4011" s="74"/>
      <c r="S4011" s="74"/>
      <c r="T4011" s="74"/>
      <c r="AI4011" s="259"/>
      <c r="AO4011" s="74"/>
    </row>
    <row r="4012" s="72" customFormat="1" customHeight="1" spans="6:41">
      <c r="F4012" s="74"/>
      <c r="G4012" s="267" t="str">
        <f t="shared" si="68"/>
        <v/>
      </c>
      <c r="H4012" s="74"/>
      <c r="I4012" s="74"/>
      <c r="J4012" s="74"/>
      <c r="K4012" s="74"/>
      <c r="L4012" s="74"/>
      <c r="P4012" s="122"/>
      <c r="Q4012" s="74"/>
      <c r="R4012" s="74"/>
      <c r="S4012" s="74"/>
      <c r="T4012" s="74"/>
      <c r="AI4012" s="259"/>
      <c r="AO4012" s="74"/>
    </row>
    <row r="4013" s="72" customFormat="1" customHeight="1" spans="6:41">
      <c r="F4013" s="74"/>
      <c r="G4013" s="267" t="str">
        <f t="shared" si="68"/>
        <v/>
      </c>
      <c r="H4013" s="74"/>
      <c r="I4013" s="74"/>
      <c r="J4013" s="74"/>
      <c r="K4013" s="74"/>
      <c r="L4013" s="74"/>
      <c r="P4013" s="122"/>
      <c r="Q4013" s="74"/>
      <c r="R4013" s="74"/>
      <c r="S4013" s="74"/>
      <c r="T4013" s="74"/>
      <c r="AI4013" s="259"/>
      <c r="AO4013" s="74"/>
    </row>
    <row r="4014" s="72" customFormat="1" customHeight="1" spans="6:41">
      <c r="F4014" s="74"/>
      <c r="G4014" s="267" t="str">
        <f t="shared" si="68"/>
        <v/>
      </c>
      <c r="H4014" s="74"/>
      <c r="I4014" s="74"/>
      <c r="J4014" s="74"/>
      <c r="K4014" s="74"/>
      <c r="L4014" s="74"/>
      <c r="P4014" s="122"/>
      <c r="Q4014" s="74"/>
      <c r="R4014" s="74"/>
      <c r="S4014" s="74"/>
      <c r="T4014" s="74"/>
      <c r="AI4014" s="259"/>
      <c r="AO4014" s="74"/>
    </row>
    <row r="4015" s="72" customFormat="1" customHeight="1" spans="6:41">
      <c r="F4015" s="74"/>
      <c r="G4015" s="267" t="str">
        <f t="shared" si="68"/>
        <v/>
      </c>
      <c r="H4015" s="74"/>
      <c r="I4015" s="74"/>
      <c r="J4015" s="74"/>
      <c r="K4015" s="74"/>
      <c r="L4015" s="74"/>
      <c r="P4015" s="122"/>
      <c r="Q4015" s="74"/>
      <c r="R4015" s="74"/>
      <c r="S4015" s="74"/>
      <c r="T4015" s="74"/>
      <c r="AI4015" s="259"/>
      <c r="AO4015" s="74"/>
    </row>
    <row r="4016" s="72" customFormat="1" customHeight="1" spans="6:41">
      <c r="F4016" s="74"/>
      <c r="G4016" s="267" t="str">
        <f t="shared" si="68"/>
        <v/>
      </c>
      <c r="H4016" s="74"/>
      <c r="I4016" s="74"/>
      <c r="J4016" s="74"/>
      <c r="K4016" s="74"/>
      <c r="L4016" s="74"/>
      <c r="P4016" s="122"/>
      <c r="Q4016" s="74"/>
      <c r="R4016" s="74"/>
      <c r="S4016" s="74"/>
      <c r="T4016" s="74"/>
      <c r="AI4016" s="259"/>
      <c r="AO4016" s="74"/>
    </row>
    <row r="4017" s="72" customFormat="1" customHeight="1" spans="6:41">
      <c r="F4017" s="74"/>
      <c r="G4017" s="267" t="str">
        <f t="shared" si="68"/>
        <v/>
      </c>
      <c r="H4017" s="74"/>
      <c r="I4017" s="74"/>
      <c r="J4017" s="74"/>
      <c r="K4017" s="74"/>
      <c r="L4017" s="74"/>
      <c r="P4017" s="122"/>
      <c r="Q4017" s="74"/>
      <c r="R4017" s="74"/>
      <c r="S4017" s="74"/>
      <c r="T4017" s="74"/>
      <c r="AI4017" s="259"/>
      <c r="AO4017" s="74"/>
    </row>
    <row r="4018" s="72" customFormat="1" customHeight="1" spans="6:41">
      <c r="F4018" s="74"/>
      <c r="G4018" s="267" t="str">
        <f t="shared" si="68"/>
        <v/>
      </c>
      <c r="H4018" s="74"/>
      <c r="I4018" s="74"/>
      <c r="J4018" s="74"/>
      <c r="K4018" s="74"/>
      <c r="L4018" s="74"/>
      <c r="P4018" s="122"/>
      <c r="Q4018" s="74"/>
      <c r="R4018" s="74"/>
      <c r="S4018" s="74"/>
      <c r="T4018" s="74"/>
      <c r="AI4018" s="259"/>
      <c r="AO4018" s="74"/>
    </row>
    <row r="4019" s="72" customFormat="1" customHeight="1" spans="6:41">
      <c r="F4019" s="74"/>
      <c r="G4019" s="267" t="str">
        <f t="shared" si="68"/>
        <v/>
      </c>
      <c r="H4019" s="74"/>
      <c r="I4019" s="74"/>
      <c r="J4019" s="74"/>
      <c r="K4019" s="74"/>
      <c r="L4019" s="74"/>
      <c r="P4019" s="122"/>
      <c r="Q4019" s="74"/>
      <c r="R4019" s="74"/>
      <c r="S4019" s="74"/>
      <c r="T4019" s="74"/>
      <c r="AI4019" s="259"/>
      <c r="AO4019" s="74"/>
    </row>
    <row r="4020" s="72" customFormat="1" customHeight="1" spans="6:41">
      <c r="F4020" s="74"/>
      <c r="G4020" s="267" t="str">
        <f t="shared" si="68"/>
        <v/>
      </c>
      <c r="H4020" s="74"/>
      <c r="I4020" s="74"/>
      <c r="J4020" s="74"/>
      <c r="K4020" s="74"/>
      <c r="L4020" s="74"/>
      <c r="P4020" s="122"/>
      <c r="Q4020" s="74"/>
      <c r="R4020" s="74"/>
      <c r="S4020" s="74"/>
      <c r="T4020" s="74"/>
      <c r="AI4020" s="259"/>
      <c r="AO4020" s="74"/>
    </row>
    <row r="4021" s="72" customFormat="1" customHeight="1" spans="6:41">
      <c r="F4021" s="74"/>
      <c r="G4021" s="267" t="str">
        <f t="shared" si="68"/>
        <v/>
      </c>
      <c r="H4021" s="74"/>
      <c r="I4021" s="74"/>
      <c r="J4021" s="74"/>
      <c r="K4021" s="74"/>
      <c r="L4021" s="74"/>
      <c r="P4021" s="122"/>
      <c r="Q4021" s="74"/>
      <c r="R4021" s="74"/>
      <c r="S4021" s="74"/>
      <c r="T4021" s="74"/>
      <c r="AI4021" s="259"/>
      <c r="AO4021" s="74"/>
    </row>
    <row r="4022" s="72" customFormat="1" customHeight="1" spans="6:41">
      <c r="F4022" s="74"/>
      <c r="G4022" s="267" t="str">
        <f t="shared" si="68"/>
        <v/>
      </c>
      <c r="H4022" s="74"/>
      <c r="I4022" s="74"/>
      <c r="J4022" s="74"/>
      <c r="K4022" s="74"/>
      <c r="L4022" s="74"/>
      <c r="P4022" s="122"/>
      <c r="Q4022" s="74"/>
      <c r="R4022" s="74"/>
      <c r="S4022" s="74"/>
      <c r="T4022" s="74"/>
      <c r="AI4022" s="259"/>
      <c r="AO4022" s="74"/>
    </row>
    <row r="4023" s="72" customFormat="1" customHeight="1" spans="6:41">
      <c r="F4023" s="74"/>
      <c r="G4023" s="267" t="str">
        <f t="shared" si="68"/>
        <v/>
      </c>
      <c r="H4023" s="74"/>
      <c r="I4023" s="74"/>
      <c r="J4023" s="74"/>
      <c r="K4023" s="74"/>
      <c r="L4023" s="74"/>
      <c r="P4023" s="122"/>
      <c r="Q4023" s="74"/>
      <c r="R4023" s="74"/>
      <c r="S4023" s="74"/>
      <c r="T4023" s="74"/>
      <c r="AI4023" s="259"/>
      <c r="AO4023" s="74"/>
    </row>
    <row r="4024" s="72" customFormat="1" customHeight="1" spans="6:41">
      <c r="F4024" s="74"/>
      <c r="G4024" s="267" t="str">
        <f t="shared" si="68"/>
        <v/>
      </c>
      <c r="H4024" s="74"/>
      <c r="I4024" s="74"/>
      <c r="J4024" s="74"/>
      <c r="K4024" s="74"/>
      <c r="L4024" s="74"/>
      <c r="P4024" s="122"/>
      <c r="Q4024" s="74"/>
      <c r="R4024" s="74"/>
      <c r="S4024" s="74"/>
      <c r="T4024" s="74"/>
      <c r="AI4024" s="259"/>
      <c r="AO4024" s="74"/>
    </row>
    <row r="4025" s="72" customFormat="1" customHeight="1" spans="6:41">
      <c r="F4025" s="74"/>
      <c r="G4025" s="267" t="str">
        <f t="shared" si="68"/>
        <v/>
      </c>
      <c r="H4025" s="74"/>
      <c r="I4025" s="74"/>
      <c r="J4025" s="74"/>
      <c r="K4025" s="74"/>
      <c r="L4025" s="74"/>
      <c r="P4025" s="122"/>
      <c r="Q4025" s="74"/>
      <c r="R4025" s="74"/>
      <c r="S4025" s="74"/>
      <c r="T4025" s="74"/>
      <c r="AI4025" s="259"/>
      <c r="AO4025" s="74"/>
    </row>
    <row r="4026" s="72" customFormat="1" customHeight="1" spans="6:41">
      <c r="F4026" s="74"/>
      <c r="G4026" s="267" t="str">
        <f t="shared" si="68"/>
        <v/>
      </c>
      <c r="H4026" s="74"/>
      <c r="I4026" s="74"/>
      <c r="J4026" s="74"/>
      <c r="K4026" s="74"/>
      <c r="L4026" s="74"/>
      <c r="P4026" s="122"/>
      <c r="Q4026" s="74"/>
      <c r="R4026" s="74"/>
      <c r="S4026" s="74"/>
      <c r="T4026" s="74"/>
      <c r="AI4026" s="259"/>
      <c r="AO4026" s="74"/>
    </row>
    <row r="4027" s="72" customFormat="1" customHeight="1" spans="6:41">
      <c r="F4027" s="74"/>
      <c r="G4027" s="267" t="str">
        <f t="shared" si="68"/>
        <v/>
      </c>
      <c r="H4027" s="74"/>
      <c r="I4027" s="74"/>
      <c r="J4027" s="74"/>
      <c r="K4027" s="74"/>
      <c r="L4027" s="74"/>
      <c r="P4027" s="122"/>
      <c r="Q4027" s="74"/>
      <c r="R4027" s="74"/>
      <c r="S4027" s="74"/>
      <c r="T4027" s="74"/>
      <c r="AI4027" s="259"/>
      <c r="AO4027" s="74"/>
    </row>
    <row r="4028" s="72" customFormat="1" customHeight="1" spans="6:41">
      <c r="F4028" s="74"/>
      <c r="G4028" s="267" t="str">
        <f t="shared" si="68"/>
        <v/>
      </c>
      <c r="H4028" s="74"/>
      <c r="I4028" s="74"/>
      <c r="J4028" s="74"/>
      <c r="K4028" s="74"/>
      <c r="L4028" s="74"/>
      <c r="P4028" s="122"/>
      <c r="Q4028" s="74"/>
      <c r="R4028" s="74"/>
      <c r="S4028" s="74"/>
      <c r="T4028" s="74"/>
      <c r="AI4028" s="259"/>
      <c r="AO4028" s="74"/>
    </row>
    <row r="4029" s="72" customFormat="1" customHeight="1" spans="6:41">
      <c r="F4029" s="74"/>
      <c r="G4029" s="267" t="str">
        <f t="shared" si="68"/>
        <v/>
      </c>
      <c r="H4029" s="74"/>
      <c r="I4029" s="74"/>
      <c r="J4029" s="74"/>
      <c r="K4029" s="74"/>
      <c r="L4029" s="74"/>
      <c r="P4029" s="122"/>
      <c r="Q4029" s="74"/>
      <c r="R4029" s="74"/>
      <c r="S4029" s="74"/>
      <c r="T4029" s="74"/>
      <c r="AI4029" s="259"/>
      <c r="AO4029" s="74"/>
    </row>
    <row r="4030" s="72" customFormat="1" customHeight="1" spans="6:41">
      <c r="F4030" s="74"/>
      <c r="G4030" s="267" t="str">
        <f t="shared" si="68"/>
        <v/>
      </c>
      <c r="H4030" s="74"/>
      <c r="I4030" s="74"/>
      <c r="J4030" s="74"/>
      <c r="K4030" s="74"/>
      <c r="L4030" s="74"/>
      <c r="P4030" s="122"/>
      <c r="Q4030" s="74"/>
      <c r="R4030" s="74"/>
      <c r="S4030" s="74"/>
      <c r="T4030" s="74"/>
      <c r="AI4030" s="259"/>
      <c r="AO4030" s="74"/>
    </row>
    <row r="4031" s="72" customFormat="1" customHeight="1" spans="6:41">
      <c r="F4031" s="74"/>
      <c r="G4031" s="267" t="str">
        <f t="shared" si="68"/>
        <v/>
      </c>
      <c r="H4031" s="74"/>
      <c r="I4031" s="74"/>
      <c r="J4031" s="74"/>
      <c r="K4031" s="74"/>
      <c r="L4031" s="74"/>
      <c r="P4031" s="122"/>
      <c r="Q4031" s="74"/>
      <c r="R4031" s="74"/>
      <c r="S4031" s="74"/>
      <c r="T4031" s="74"/>
      <c r="AI4031" s="259"/>
      <c r="AO4031" s="74"/>
    </row>
    <row r="4032" s="72" customFormat="1" customHeight="1" spans="6:41">
      <c r="F4032" s="74"/>
      <c r="G4032" s="267" t="str">
        <f t="shared" si="68"/>
        <v/>
      </c>
      <c r="H4032" s="74"/>
      <c r="I4032" s="74"/>
      <c r="J4032" s="74"/>
      <c r="K4032" s="74"/>
      <c r="L4032" s="74"/>
      <c r="P4032" s="122"/>
      <c r="Q4032" s="74"/>
      <c r="R4032" s="74"/>
      <c r="S4032" s="74"/>
      <c r="T4032" s="74"/>
      <c r="AI4032" s="259"/>
      <c r="AO4032" s="74"/>
    </row>
    <row r="4033" s="72" customFormat="1" customHeight="1" spans="6:41">
      <c r="F4033" s="74"/>
      <c r="G4033" s="267" t="str">
        <f t="shared" si="68"/>
        <v/>
      </c>
      <c r="H4033" s="74"/>
      <c r="I4033" s="74"/>
      <c r="J4033" s="74"/>
      <c r="K4033" s="74"/>
      <c r="L4033" s="74"/>
      <c r="P4033" s="122"/>
      <c r="Q4033" s="74"/>
      <c r="R4033" s="74"/>
      <c r="S4033" s="74"/>
      <c r="T4033" s="74"/>
      <c r="AI4033" s="259"/>
      <c r="AO4033" s="74"/>
    </row>
    <row r="4034" s="72" customFormat="1" customHeight="1" spans="6:41">
      <c r="F4034" s="74"/>
      <c r="G4034" s="267" t="str">
        <f t="shared" ref="G4034:G4097" si="69">IF(H4034="","",IF(H4034=I4034,H4034,_xlfn.CONCAT(H4034,"-",I4034)))</f>
        <v/>
      </c>
      <c r="H4034" s="74"/>
      <c r="I4034" s="74"/>
      <c r="J4034" s="74"/>
      <c r="K4034" s="74"/>
      <c r="L4034" s="74"/>
      <c r="P4034" s="122"/>
      <c r="Q4034" s="74"/>
      <c r="R4034" s="74"/>
      <c r="S4034" s="74"/>
      <c r="T4034" s="74"/>
      <c r="AI4034" s="259"/>
      <c r="AO4034" s="74"/>
    </row>
    <row r="4035" s="72" customFormat="1" customHeight="1" spans="6:41">
      <c r="F4035" s="74"/>
      <c r="G4035" s="267" t="str">
        <f t="shared" si="69"/>
        <v/>
      </c>
      <c r="H4035" s="74"/>
      <c r="I4035" s="74"/>
      <c r="J4035" s="74"/>
      <c r="K4035" s="74"/>
      <c r="L4035" s="74"/>
      <c r="P4035" s="122"/>
      <c r="Q4035" s="74"/>
      <c r="R4035" s="74"/>
      <c r="S4035" s="74"/>
      <c r="T4035" s="74"/>
      <c r="AI4035" s="259"/>
      <c r="AO4035" s="74"/>
    </row>
    <row r="4036" s="72" customFormat="1" customHeight="1" spans="6:41">
      <c r="F4036" s="74"/>
      <c r="G4036" s="267" t="str">
        <f t="shared" si="69"/>
        <v/>
      </c>
      <c r="H4036" s="74"/>
      <c r="I4036" s="74"/>
      <c r="J4036" s="74"/>
      <c r="K4036" s="74"/>
      <c r="L4036" s="74"/>
      <c r="P4036" s="122"/>
      <c r="Q4036" s="74"/>
      <c r="R4036" s="74"/>
      <c r="S4036" s="74"/>
      <c r="T4036" s="74"/>
      <c r="AI4036" s="259"/>
      <c r="AO4036" s="74"/>
    </row>
    <row r="4037" s="72" customFormat="1" customHeight="1" spans="6:41">
      <c r="F4037" s="74"/>
      <c r="G4037" s="267" t="str">
        <f t="shared" si="69"/>
        <v/>
      </c>
      <c r="H4037" s="74"/>
      <c r="I4037" s="74"/>
      <c r="J4037" s="74"/>
      <c r="K4037" s="74"/>
      <c r="L4037" s="74"/>
      <c r="P4037" s="122"/>
      <c r="Q4037" s="74"/>
      <c r="R4037" s="74"/>
      <c r="S4037" s="74"/>
      <c r="T4037" s="74"/>
      <c r="AI4037" s="259"/>
      <c r="AO4037" s="74"/>
    </row>
    <row r="4038" s="72" customFormat="1" customHeight="1" spans="6:41">
      <c r="F4038" s="74"/>
      <c r="G4038" s="267" t="str">
        <f t="shared" si="69"/>
        <v/>
      </c>
      <c r="H4038" s="74"/>
      <c r="I4038" s="74"/>
      <c r="J4038" s="74"/>
      <c r="K4038" s="74"/>
      <c r="L4038" s="74"/>
      <c r="P4038" s="122"/>
      <c r="Q4038" s="74"/>
      <c r="R4038" s="74"/>
      <c r="S4038" s="74"/>
      <c r="T4038" s="74"/>
      <c r="AI4038" s="259"/>
      <c r="AO4038" s="74"/>
    </row>
    <row r="4039" s="72" customFormat="1" customHeight="1" spans="6:41">
      <c r="F4039" s="74"/>
      <c r="G4039" s="267" t="str">
        <f t="shared" si="69"/>
        <v/>
      </c>
      <c r="H4039" s="74"/>
      <c r="I4039" s="74"/>
      <c r="J4039" s="74"/>
      <c r="K4039" s="74"/>
      <c r="L4039" s="74"/>
      <c r="P4039" s="122"/>
      <c r="Q4039" s="74"/>
      <c r="R4039" s="74"/>
      <c r="S4039" s="74"/>
      <c r="T4039" s="74"/>
      <c r="AI4039" s="259"/>
      <c r="AO4039" s="74"/>
    </row>
    <row r="4040" s="72" customFormat="1" customHeight="1" spans="6:41">
      <c r="F4040" s="74"/>
      <c r="G4040" s="267" t="str">
        <f t="shared" si="69"/>
        <v/>
      </c>
      <c r="H4040" s="74"/>
      <c r="I4040" s="74"/>
      <c r="J4040" s="74"/>
      <c r="K4040" s="74"/>
      <c r="L4040" s="74"/>
      <c r="P4040" s="122"/>
      <c r="Q4040" s="74"/>
      <c r="R4040" s="74"/>
      <c r="S4040" s="74"/>
      <c r="T4040" s="74"/>
      <c r="AI4040" s="259"/>
      <c r="AO4040" s="74"/>
    </row>
    <row r="4041" s="72" customFormat="1" customHeight="1" spans="6:41">
      <c r="F4041" s="74"/>
      <c r="G4041" s="267" t="str">
        <f t="shared" si="69"/>
        <v/>
      </c>
      <c r="H4041" s="74"/>
      <c r="I4041" s="74"/>
      <c r="J4041" s="74"/>
      <c r="K4041" s="74"/>
      <c r="L4041" s="74"/>
      <c r="P4041" s="122"/>
      <c r="Q4041" s="74"/>
      <c r="R4041" s="74"/>
      <c r="S4041" s="74"/>
      <c r="T4041" s="74"/>
      <c r="AI4041" s="259"/>
      <c r="AO4041" s="74"/>
    </row>
    <row r="4042" s="72" customFormat="1" customHeight="1" spans="6:41">
      <c r="F4042" s="74"/>
      <c r="G4042" s="267" t="str">
        <f t="shared" si="69"/>
        <v/>
      </c>
      <c r="H4042" s="74"/>
      <c r="I4042" s="74"/>
      <c r="J4042" s="74"/>
      <c r="K4042" s="74"/>
      <c r="L4042" s="74"/>
      <c r="P4042" s="122"/>
      <c r="Q4042" s="74"/>
      <c r="R4042" s="74"/>
      <c r="S4042" s="74"/>
      <c r="T4042" s="74"/>
      <c r="AI4042" s="259"/>
      <c r="AO4042" s="74"/>
    </row>
    <row r="4043" s="72" customFormat="1" customHeight="1" spans="6:41">
      <c r="F4043" s="74"/>
      <c r="G4043" s="267" t="str">
        <f t="shared" si="69"/>
        <v/>
      </c>
      <c r="H4043" s="74"/>
      <c r="I4043" s="74"/>
      <c r="J4043" s="74"/>
      <c r="K4043" s="74"/>
      <c r="L4043" s="74"/>
      <c r="P4043" s="122"/>
      <c r="Q4043" s="74"/>
      <c r="R4043" s="74"/>
      <c r="S4043" s="74"/>
      <c r="T4043" s="74"/>
      <c r="AI4043" s="259"/>
      <c r="AO4043" s="74"/>
    </row>
    <row r="4044" s="72" customFormat="1" customHeight="1" spans="6:41">
      <c r="F4044" s="74"/>
      <c r="G4044" s="267" t="str">
        <f t="shared" si="69"/>
        <v/>
      </c>
      <c r="H4044" s="74"/>
      <c r="I4044" s="74"/>
      <c r="J4044" s="74"/>
      <c r="K4044" s="74"/>
      <c r="L4044" s="74"/>
      <c r="P4044" s="122"/>
      <c r="Q4044" s="74"/>
      <c r="R4044" s="74"/>
      <c r="S4044" s="74"/>
      <c r="T4044" s="74"/>
      <c r="AI4044" s="259"/>
      <c r="AO4044" s="74"/>
    </row>
    <row r="4045" s="72" customFormat="1" customHeight="1" spans="6:41">
      <c r="F4045" s="74"/>
      <c r="G4045" s="267" t="str">
        <f t="shared" si="69"/>
        <v/>
      </c>
      <c r="H4045" s="74"/>
      <c r="I4045" s="74"/>
      <c r="J4045" s="74"/>
      <c r="K4045" s="74"/>
      <c r="L4045" s="74"/>
      <c r="P4045" s="122"/>
      <c r="Q4045" s="74"/>
      <c r="R4045" s="74"/>
      <c r="S4045" s="74"/>
      <c r="T4045" s="74"/>
      <c r="AI4045" s="259"/>
      <c r="AO4045" s="74"/>
    </row>
    <row r="4046" s="72" customFormat="1" customHeight="1" spans="6:41">
      <c r="F4046" s="74"/>
      <c r="G4046" s="267" t="str">
        <f t="shared" si="69"/>
        <v/>
      </c>
      <c r="H4046" s="74"/>
      <c r="I4046" s="74"/>
      <c r="J4046" s="74"/>
      <c r="K4046" s="74"/>
      <c r="L4046" s="74"/>
      <c r="P4046" s="122"/>
      <c r="Q4046" s="74"/>
      <c r="R4046" s="74"/>
      <c r="S4046" s="74"/>
      <c r="T4046" s="74"/>
      <c r="AI4046" s="259"/>
      <c r="AO4046" s="74"/>
    </row>
    <row r="4047" s="72" customFormat="1" customHeight="1" spans="6:41">
      <c r="F4047" s="74"/>
      <c r="G4047" s="267" t="str">
        <f t="shared" si="69"/>
        <v/>
      </c>
      <c r="H4047" s="74"/>
      <c r="I4047" s="74"/>
      <c r="J4047" s="74"/>
      <c r="K4047" s="74"/>
      <c r="L4047" s="74"/>
      <c r="P4047" s="122"/>
      <c r="Q4047" s="74"/>
      <c r="R4047" s="74"/>
      <c r="S4047" s="74"/>
      <c r="T4047" s="74"/>
      <c r="AI4047" s="259"/>
      <c r="AO4047" s="74"/>
    </row>
    <row r="4048" s="72" customFormat="1" customHeight="1" spans="6:41">
      <c r="F4048" s="74"/>
      <c r="G4048" s="267" t="str">
        <f t="shared" si="69"/>
        <v/>
      </c>
      <c r="H4048" s="74"/>
      <c r="I4048" s="74"/>
      <c r="J4048" s="74"/>
      <c r="K4048" s="74"/>
      <c r="L4048" s="74"/>
      <c r="P4048" s="122"/>
      <c r="Q4048" s="74"/>
      <c r="R4048" s="74"/>
      <c r="S4048" s="74"/>
      <c r="T4048" s="74"/>
      <c r="AI4048" s="259"/>
      <c r="AO4048" s="74"/>
    </row>
    <row r="4049" s="72" customFormat="1" customHeight="1" spans="6:41">
      <c r="F4049" s="74"/>
      <c r="G4049" s="267" t="str">
        <f t="shared" si="69"/>
        <v/>
      </c>
      <c r="H4049" s="74"/>
      <c r="I4049" s="74"/>
      <c r="J4049" s="74"/>
      <c r="K4049" s="74"/>
      <c r="L4049" s="74"/>
      <c r="P4049" s="122"/>
      <c r="Q4049" s="74"/>
      <c r="R4049" s="74"/>
      <c r="S4049" s="74"/>
      <c r="T4049" s="74"/>
      <c r="AI4049" s="259"/>
      <c r="AO4049" s="74"/>
    </row>
    <row r="4050" s="72" customFormat="1" customHeight="1" spans="6:41">
      <c r="F4050" s="74"/>
      <c r="G4050" s="267" t="str">
        <f t="shared" si="69"/>
        <v/>
      </c>
      <c r="H4050" s="74"/>
      <c r="I4050" s="74"/>
      <c r="J4050" s="74"/>
      <c r="K4050" s="74"/>
      <c r="L4050" s="74"/>
      <c r="P4050" s="122"/>
      <c r="Q4050" s="74"/>
      <c r="R4050" s="74"/>
      <c r="S4050" s="74"/>
      <c r="T4050" s="74"/>
      <c r="AI4050" s="259"/>
      <c r="AO4050" s="74"/>
    </row>
    <row r="4051" s="72" customFormat="1" customHeight="1" spans="6:41">
      <c r="F4051" s="74"/>
      <c r="G4051" s="267" t="str">
        <f t="shared" si="69"/>
        <v/>
      </c>
      <c r="H4051" s="74"/>
      <c r="I4051" s="74"/>
      <c r="J4051" s="74"/>
      <c r="K4051" s="74"/>
      <c r="L4051" s="74"/>
      <c r="P4051" s="122"/>
      <c r="Q4051" s="74"/>
      <c r="R4051" s="74"/>
      <c r="S4051" s="74"/>
      <c r="T4051" s="74"/>
      <c r="AI4051" s="259"/>
      <c r="AO4051" s="74"/>
    </row>
    <row r="4052" s="72" customFormat="1" customHeight="1" spans="6:41">
      <c r="F4052" s="74"/>
      <c r="G4052" s="267" t="str">
        <f t="shared" si="69"/>
        <v/>
      </c>
      <c r="H4052" s="74"/>
      <c r="I4052" s="74"/>
      <c r="J4052" s="74"/>
      <c r="K4052" s="74"/>
      <c r="L4052" s="74"/>
      <c r="P4052" s="122"/>
      <c r="Q4052" s="74"/>
      <c r="R4052" s="74"/>
      <c r="S4052" s="74"/>
      <c r="T4052" s="74"/>
      <c r="AI4052" s="259"/>
      <c r="AO4052" s="74"/>
    </row>
    <row r="4053" s="72" customFormat="1" customHeight="1" spans="6:41">
      <c r="F4053" s="74"/>
      <c r="G4053" s="267" t="str">
        <f t="shared" si="69"/>
        <v/>
      </c>
      <c r="H4053" s="74"/>
      <c r="I4053" s="74"/>
      <c r="J4053" s="74"/>
      <c r="K4053" s="74"/>
      <c r="L4053" s="74"/>
      <c r="P4053" s="122"/>
      <c r="Q4053" s="74"/>
      <c r="R4053" s="74"/>
      <c r="S4053" s="74"/>
      <c r="T4053" s="74"/>
      <c r="AI4053" s="259"/>
      <c r="AO4053" s="74"/>
    </row>
    <row r="4054" s="72" customFormat="1" customHeight="1" spans="6:41">
      <c r="F4054" s="74"/>
      <c r="G4054" s="267" t="str">
        <f t="shared" si="69"/>
        <v/>
      </c>
      <c r="H4054" s="74"/>
      <c r="I4054" s="74"/>
      <c r="J4054" s="74"/>
      <c r="K4054" s="74"/>
      <c r="L4054" s="74"/>
      <c r="P4054" s="122"/>
      <c r="Q4054" s="74"/>
      <c r="R4054" s="74"/>
      <c r="S4054" s="74"/>
      <c r="T4054" s="74"/>
      <c r="AI4054" s="259"/>
      <c r="AO4054" s="74"/>
    </row>
    <row r="4055" s="72" customFormat="1" customHeight="1" spans="6:41">
      <c r="F4055" s="74"/>
      <c r="G4055" s="267" t="str">
        <f t="shared" si="69"/>
        <v/>
      </c>
      <c r="H4055" s="74"/>
      <c r="I4055" s="74"/>
      <c r="J4055" s="74"/>
      <c r="K4055" s="74"/>
      <c r="L4055" s="74"/>
      <c r="P4055" s="122"/>
      <c r="Q4055" s="74"/>
      <c r="R4055" s="74"/>
      <c r="S4055" s="74"/>
      <c r="T4055" s="74"/>
      <c r="AI4055" s="259"/>
      <c r="AO4055" s="74"/>
    </row>
    <row r="4056" s="72" customFormat="1" customHeight="1" spans="6:41">
      <c r="F4056" s="74"/>
      <c r="G4056" s="267" t="str">
        <f t="shared" si="69"/>
        <v/>
      </c>
      <c r="H4056" s="74"/>
      <c r="I4056" s="74"/>
      <c r="J4056" s="74"/>
      <c r="K4056" s="74"/>
      <c r="L4056" s="74"/>
      <c r="P4056" s="122"/>
      <c r="Q4056" s="74"/>
      <c r="R4056" s="74"/>
      <c r="S4056" s="74"/>
      <c r="T4056" s="74"/>
      <c r="AI4056" s="259"/>
      <c r="AO4056" s="74"/>
    </row>
    <row r="4057" s="72" customFormat="1" customHeight="1" spans="6:41">
      <c r="F4057" s="74"/>
      <c r="G4057" s="267" t="str">
        <f t="shared" si="69"/>
        <v/>
      </c>
      <c r="H4057" s="74"/>
      <c r="I4057" s="74"/>
      <c r="J4057" s="74"/>
      <c r="K4057" s="74"/>
      <c r="L4057" s="74"/>
      <c r="P4057" s="122"/>
      <c r="Q4057" s="74"/>
      <c r="R4057" s="74"/>
      <c r="S4057" s="74"/>
      <c r="T4057" s="74"/>
      <c r="AI4057" s="259"/>
      <c r="AO4057" s="74"/>
    </row>
    <row r="4058" s="72" customFormat="1" customHeight="1" spans="6:41">
      <c r="F4058" s="74"/>
      <c r="G4058" s="267" t="str">
        <f t="shared" si="69"/>
        <v/>
      </c>
      <c r="H4058" s="74"/>
      <c r="I4058" s="74"/>
      <c r="J4058" s="74"/>
      <c r="K4058" s="74"/>
      <c r="L4058" s="74"/>
      <c r="P4058" s="122"/>
      <c r="Q4058" s="74"/>
      <c r="R4058" s="74"/>
      <c r="S4058" s="74"/>
      <c r="T4058" s="74"/>
      <c r="AI4058" s="259"/>
      <c r="AO4058" s="74"/>
    </row>
    <row r="4059" s="72" customFormat="1" customHeight="1" spans="6:41">
      <c r="F4059" s="74"/>
      <c r="G4059" s="267" t="str">
        <f t="shared" si="69"/>
        <v/>
      </c>
      <c r="H4059" s="74"/>
      <c r="I4059" s="74"/>
      <c r="J4059" s="74"/>
      <c r="K4059" s="74"/>
      <c r="L4059" s="74"/>
      <c r="P4059" s="122"/>
      <c r="Q4059" s="74"/>
      <c r="R4059" s="74"/>
      <c r="S4059" s="74"/>
      <c r="T4059" s="74"/>
      <c r="AI4059" s="259"/>
      <c r="AO4059" s="74"/>
    </row>
    <row r="4060" s="72" customFormat="1" customHeight="1" spans="6:41">
      <c r="F4060" s="74"/>
      <c r="G4060" s="267" t="str">
        <f t="shared" si="69"/>
        <v/>
      </c>
      <c r="H4060" s="74"/>
      <c r="I4060" s="74"/>
      <c r="J4060" s="74"/>
      <c r="K4060" s="74"/>
      <c r="L4060" s="74"/>
      <c r="P4060" s="122"/>
      <c r="Q4060" s="74"/>
      <c r="R4060" s="74"/>
      <c r="S4060" s="74"/>
      <c r="T4060" s="74"/>
      <c r="AI4060" s="259"/>
      <c r="AO4060" s="74"/>
    </row>
    <row r="4061" s="72" customFormat="1" customHeight="1" spans="6:41">
      <c r="F4061" s="74"/>
      <c r="G4061" s="267" t="str">
        <f t="shared" si="69"/>
        <v/>
      </c>
      <c r="H4061" s="74"/>
      <c r="I4061" s="74"/>
      <c r="J4061" s="74"/>
      <c r="K4061" s="74"/>
      <c r="L4061" s="74"/>
      <c r="P4061" s="122"/>
      <c r="Q4061" s="74"/>
      <c r="R4061" s="74"/>
      <c r="S4061" s="74"/>
      <c r="T4061" s="74"/>
      <c r="AI4061" s="259"/>
      <c r="AO4061" s="74"/>
    </row>
    <row r="4062" s="72" customFormat="1" customHeight="1" spans="6:41">
      <c r="F4062" s="74"/>
      <c r="G4062" s="267" t="str">
        <f t="shared" si="69"/>
        <v/>
      </c>
      <c r="H4062" s="74"/>
      <c r="I4062" s="74"/>
      <c r="J4062" s="74"/>
      <c r="K4062" s="74"/>
      <c r="L4062" s="74"/>
      <c r="P4062" s="122"/>
      <c r="Q4062" s="74"/>
      <c r="R4062" s="74"/>
      <c r="S4062" s="74"/>
      <c r="T4062" s="74"/>
      <c r="AI4062" s="259"/>
      <c r="AO4062" s="74"/>
    </row>
    <row r="4063" s="72" customFormat="1" customHeight="1" spans="6:41">
      <c r="F4063" s="74"/>
      <c r="G4063" s="267" t="str">
        <f t="shared" si="69"/>
        <v/>
      </c>
      <c r="H4063" s="74"/>
      <c r="I4063" s="74"/>
      <c r="J4063" s="74"/>
      <c r="K4063" s="74"/>
      <c r="L4063" s="74"/>
      <c r="P4063" s="122"/>
      <c r="Q4063" s="74"/>
      <c r="R4063" s="74"/>
      <c r="S4063" s="74"/>
      <c r="T4063" s="74"/>
      <c r="AI4063" s="259"/>
      <c r="AO4063" s="74"/>
    </row>
    <row r="4064" s="72" customFormat="1" customHeight="1" spans="6:41">
      <c r="F4064" s="74"/>
      <c r="G4064" s="267" t="str">
        <f t="shared" si="69"/>
        <v/>
      </c>
      <c r="H4064" s="74"/>
      <c r="I4064" s="74"/>
      <c r="J4064" s="74"/>
      <c r="K4064" s="74"/>
      <c r="L4064" s="74"/>
      <c r="P4064" s="122"/>
      <c r="Q4064" s="74"/>
      <c r="R4064" s="74"/>
      <c r="S4064" s="74"/>
      <c r="T4064" s="74"/>
      <c r="AI4064" s="259"/>
      <c r="AO4064" s="74"/>
    </row>
    <row r="4065" s="72" customFormat="1" customHeight="1" spans="6:41">
      <c r="F4065" s="74"/>
      <c r="G4065" s="267" t="str">
        <f t="shared" si="69"/>
        <v/>
      </c>
      <c r="H4065" s="74"/>
      <c r="I4065" s="74"/>
      <c r="J4065" s="74"/>
      <c r="K4065" s="74"/>
      <c r="L4065" s="74"/>
      <c r="P4065" s="122"/>
      <c r="Q4065" s="74"/>
      <c r="R4065" s="74"/>
      <c r="S4065" s="74"/>
      <c r="T4065" s="74"/>
      <c r="AI4065" s="259"/>
      <c r="AO4065" s="74"/>
    </row>
    <row r="4066" s="72" customFormat="1" customHeight="1" spans="6:41">
      <c r="F4066" s="74"/>
      <c r="G4066" s="267" t="str">
        <f t="shared" si="69"/>
        <v/>
      </c>
      <c r="H4066" s="74"/>
      <c r="I4066" s="74"/>
      <c r="J4066" s="74"/>
      <c r="K4066" s="74"/>
      <c r="L4066" s="74"/>
      <c r="P4066" s="122"/>
      <c r="Q4066" s="74"/>
      <c r="R4066" s="74"/>
      <c r="S4066" s="74"/>
      <c r="T4066" s="74"/>
      <c r="AI4066" s="259"/>
      <c r="AO4066" s="74"/>
    </row>
    <row r="4067" s="72" customFormat="1" customHeight="1" spans="6:41">
      <c r="F4067" s="74"/>
      <c r="G4067" s="267" t="str">
        <f t="shared" si="69"/>
        <v/>
      </c>
      <c r="H4067" s="74"/>
      <c r="I4067" s="74"/>
      <c r="J4067" s="74"/>
      <c r="K4067" s="74"/>
      <c r="L4067" s="74"/>
      <c r="P4067" s="122"/>
      <c r="Q4067" s="74"/>
      <c r="R4067" s="74"/>
      <c r="S4067" s="74"/>
      <c r="T4067" s="74"/>
      <c r="AI4067" s="259"/>
      <c r="AO4067" s="74"/>
    </row>
    <row r="4068" s="72" customFormat="1" customHeight="1" spans="6:41">
      <c r="F4068" s="74"/>
      <c r="G4068" s="267" t="str">
        <f t="shared" si="69"/>
        <v/>
      </c>
      <c r="H4068" s="74"/>
      <c r="I4068" s="74"/>
      <c r="J4068" s="74"/>
      <c r="K4068" s="74"/>
      <c r="L4068" s="74"/>
      <c r="P4068" s="122"/>
      <c r="Q4068" s="74"/>
      <c r="R4068" s="74"/>
      <c r="S4068" s="74"/>
      <c r="T4068" s="74"/>
      <c r="AI4068" s="259"/>
      <c r="AO4068" s="74"/>
    </row>
    <row r="4069" s="72" customFormat="1" customHeight="1" spans="6:41">
      <c r="F4069" s="74"/>
      <c r="G4069" s="267" t="str">
        <f t="shared" si="69"/>
        <v/>
      </c>
      <c r="H4069" s="74"/>
      <c r="I4069" s="74"/>
      <c r="J4069" s="74"/>
      <c r="K4069" s="74"/>
      <c r="L4069" s="74"/>
      <c r="P4069" s="122"/>
      <c r="Q4069" s="74"/>
      <c r="R4069" s="74"/>
      <c r="S4069" s="74"/>
      <c r="T4069" s="74"/>
      <c r="AI4069" s="259"/>
      <c r="AO4069" s="74"/>
    </row>
    <row r="4070" s="72" customFormat="1" customHeight="1" spans="6:41">
      <c r="F4070" s="74"/>
      <c r="G4070" s="267" t="str">
        <f t="shared" si="69"/>
        <v/>
      </c>
      <c r="H4070" s="74"/>
      <c r="I4070" s="74"/>
      <c r="J4070" s="74"/>
      <c r="K4070" s="74"/>
      <c r="L4070" s="74"/>
      <c r="P4070" s="122"/>
      <c r="Q4070" s="74"/>
      <c r="R4070" s="74"/>
      <c r="S4070" s="74"/>
      <c r="T4070" s="74"/>
      <c r="AI4070" s="259"/>
      <c r="AO4070" s="74"/>
    </row>
    <row r="4071" s="72" customFormat="1" customHeight="1" spans="6:41">
      <c r="F4071" s="74"/>
      <c r="G4071" s="267" t="str">
        <f t="shared" si="69"/>
        <v/>
      </c>
      <c r="H4071" s="74"/>
      <c r="I4071" s="74"/>
      <c r="J4071" s="74"/>
      <c r="K4071" s="74"/>
      <c r="L4071" s="74"/>
      <c r="P4071" s="122"/>
      <c r="Q4071" s="74"/>
      <c r="R4071" s="74"/>
      <c r="S4071" s="74"/>
      <c r="T4071" s="74"/>
      <c r="AI4071" s="259"/>
      <c r="AO4071" s="74"/>
    </row>
    <row r="4072" s="72" customFormat="1" customHeight="1" spans="6:41">
      <c r="F4072" s="74"/>
      <c r="G4072" s="267" t="str">
        <f t="shared" si="69"/>
        <v/>
      </c>
      <c r="H4072" s="74"/>
      <c r="I4072" s="74"/>
      <c r="J4072" s="74"/>
      <c r="K4072" s="74"/>
      <c r="L4072" s="74"/>
      <c r="P4072" s="122"/>
      <c r="Q4072" s="74"/>
      <c r="R4072" s="74"/>
      <c r="S4072" s="74"/>
      <c r="T4072" s="74"/>
      <c r="AI4072" s="259"/>
      <c r="AO4072" s="74"/>
    </row>
    <row r="4073" s="72" customFormat="1" customHeight="1" spans="6:41">
      <c r="F4073" s="74"/>
      <c r="G4073" s="267" t="str">
        <f t="shared" si="69"/>
        <v/>
      </c>
      <c r="H4073" s="74"/>
      <c r="I4073" s="74"/>
      <c r="J4073" s="74"/>
      <c r="K4073" s="74"/>
      <c r="L4073" s="74"/>
      <c r="P4073" s="122"/>
      <c r="Q4073" s="74"/>
      <c r="R4073" s="74"/>
      <c r="S4073" s="74"/>
      <c r="T4073" s="74"/>
      <c r="AI4073" s="259"/>
      <c r="AO4073" s="74"/>
    </row>
    <row r="4074" s="72" customFormat="1" customHeight="1" spans="6:41">
      <c r="F4074" s="74"/>
      <c r="G4074" s="267" t="str">
        <f t="shared" si="69"/>
        <v/>
      </c>
      <c r="H4074" s="74"/>
      <c r="I4074" s="74"/>
      <c r="J4074" s="74"/>
      <c r="K4074" s="74"/>
      <c r="L4074" s="74"/>
      <c r="P4074" s="122"/>
      <c r="Q4074" s="74"/>
      <c r="R4074" s="74"/>
      <c r="S4074" s="74"/>
      <c r="T4074" s="74"/>
      <c r="AI4074" s="259"/>
      <c r="AO4074" s="74"/>
    </row>
    <row r="4075" s="72" customFormat="1" customHeight="1" spans="6:41">
      <c r="F4075" s="74"/>
      <c r="G4075" s="267" t="str">
        <f t="shared" si="69"/>
        <v/>
      </c>
      <c r="H4075" s="74"/>
      <c r="I4075" s="74"/>
      <c r="J4075" s="74"/>
      <c r="K4075" s="74"/>
      <c r="L4075" s="74"/>
      <c r="P4075" s="122"/>
      <c r="Q4075" s="74"/>
      <c r="R4075" s="74"/>
      <c r="S4075" s="74"/>
      <c r="T4075" s="74"/>
      <c r="AI4075" s="259"/>
      <c r="AO4075" s="74"/>
    </row>
    <row r="4076" s="72" customFormat="1" customHeight="1" spans="6:41">
      <c r="F4076" s="74"/>
      <c r="G4076" s="267" t="str">
        <f t="shared" si="69"/>
        <v/>
      </c>
      <c r="H4076" s="74"/>
      <c r="I4076" s="74"/>
      <c r="J4076" s="74"/>
      <c r="K4076" s="74"/>
      <c r="L4076" s="74"/>
      <c r="P4076" s="122"/>
      <c r="Q4076" s="74"/>
      <c r="R4076" s="74"/>
      <c r="S4076" s="74"/>
      <c r="T4076" s="74"/>
      <c r="AI4076" s="259"/>
      <c r="AO4076" s="74"/>
    </row>
    <row r="4077" s="72" customFormat="1" customHeight="1" spans="6:41">
      <c r="F4077" s="74"/>
      <c r="G4077" s="267" t="str">
        <f t="shared" si="69"/>
        <v/>
      </c>
      <c r="H4077" s="74"/>
      <c r="I4077" s="74"/>
      <c r="J4077" s="74"/>
      <c r="K4077" s="74"/>
      <c r="L4077" s="74"/>
      <c r="P4077" s="122"/>
      <c r="Q4077" s="74"/>
      <c r="R4077" s="74"/>
      <c r="S4077" s="74"/>
      <c r="T4077" s="74"/>
      <c r="AI4077" s="259"/>
      <c r="AO4077" s="74"/>
    </row>
    <row r="4078" s="72" customFormat="1" customHeight="1" spans="6:41">
      <c r="F4078" s="74"/>
      <c r="G4078" s="267" t="str">
        <f t="shared" si="69"/>
        <v/>
      </c>
      <c r="H4078" s="74"/>
      <c r="I4078" s="74"/>
      <c r="J4078" s="74"/>
      <c r="K4078" s="74"/>
      <c r="L4078" s="74"/>
      <c r="P4078" s="122"/>
      <c r="Q4078" s="74"/>
      <c r="R4078" s="74"/>
      <c r="S4078" s="74"/>
      <c r="T4078" s="74"/>
      <c r="AI4078" s="259"/>
      <c r="AO4078" s="74"/>
    </row>
    <row r="4079" s="72" customFormat="1" customHeight="1" spans="6:41">
      <c r="F4079" s="74"/>
      <c r="G4079" s="267" t="str">
        <f t="shared" si="69"/>
        <v/>
      </c>
      <c r="H4079" s="74"/>
      <c r="I4079" s="74"/>
      <c r="J4079" s="74"/>
      <c r="K4079" s="74"/>
      <c r="L4079" s="74"/>
      <c r="P4079" s="122"/>
      <c r="Q4079" s="74"/>
      <c r="R4079" s="74"/>
      <c r="S4079" s="74"/>
      <c r="T4079" s="74"/>
      <c r="AI4079" s="259"/>
      <c r="AO4079" s="74"/>
    </row>
    <row r="4080" s="72" customFormat="1" customHeight="1" spans="6:41">
      <c r="F4080" s="74"/>
      <c r="G4080" s="267" t="str">
        <f t="shared" si="69"/>
        <v/>
      </c>
      <c r="H4080" s="74"/>
      <c r="I4080" s="74"/>
      <c r="J4080" s="74"/>
      <c r="K4080" s="74"/>
      <c r="L4080" s="74"/>
      <c r="P4080" s="122"/>
      <c r="Q4080" s="74"/>
      <c r="R4080" s="74"/>
      <c r="S4080" s="74"/>
      <c r="T4080" s="74"/>
      <c r="AI4080" s="259"/>
      <c r="AO4080" s="74"/>
    </row>
    <row r="4081" s="72" customFormat="1" customHeight="1" spans="6:41">
      <c r="F4081" s="74"/>
      <c r="G4081" s="267" t="str">
        <f t="shared" si="69"/>
        <v/>
      </c>
      <c r="H4081" s="74"/>
      <c r="I4081" s="74"/>
      <c r="J4081" s="74"/>
      <c r="K4081" s="74"/>
      <c r="L4081" s="74"/>
      <c r="P4081" s="122"/>
      <c r="Q4081" s="74"/>
      <c r="R4081" s="74"/>
      <c r="S4081" s="74"/>
      <c r="T4081" s="74"/>
      <c r="AI4081" s="259"/>
      <c r="AO4081" s="74"/>
    </row>
    <row r="4082" s="72" customFormat="1" customHeight="1" spans="6:41">
      <c r="F4082" s="74"/>
      <c r="G4082" s="267" t="str">
        <f t="shared" si="69"/>
        <v/>
      </c>
      <c r="H4082" s="74"/>
      <c r="I4082" s="74"/>
      <c r="J4082" s="74"/>
      <c r="K4082" s="74"/>
      <c r="L4082" s="74"/>
      <c r="P4082" s="122"/>
      <c r="Q4082" s="74"/>
      <c r="R4082" s="74"/>
      <c r="S4082" s="74"/>
      <c r="T4082" s="74"/>
      <c r="AI4082" s="259"/>
      <c r="AO4082" s="74"/>
    </row>
    <row r="4083" s="72" customFormat="1" customHeight="1" spans="6:41">
      <c r="F4083" s="74"/>
      <c r="G4083" s="267" t="str">
        <f t="shared" si="69"/>
        <v/>
      </c>
      <c r="H4083" s="74"/>
      <c r="I4083" s="74"/>
      <c r="J4083" s="74"/>
      <c r="K4083" s="74"/>
      <c r="L4083" s="74"/>
      <c r="P4083" s="122"/>
      <c r="Q4083" s="74"/>
      <c r="R4083" s="74"/>
      <c r="S4083" s="74"/>
      <c r="T4083" s="74"/>
      <c r="AI4083" s="259"/>
      <c r="AO4083" s="74"/>
    </row>
    <row r="4084" s="72" customFormat="1" customHeight="1" spans="6:41">
      <c r="F4084" s="74"/>
      <c r="G4084" s="267" t="str">
        <f t="shared" si="69"/>
        <v/>
      </c>
      <c r="H4084" s="74"/>
      <c r="I4084" s="74"/>
      <c r="J4084" s="74"/>
      <c r="K4084" s="74"/>
      <c r="L4084" s="74"/>
      <c r="P4084" s="122"/>
      <c r="Q4084" s="74"/>
      <c r="R4084" s="74"/>
      <c r="S4084" s="74"/>
      <c r="T4084" s="74"/>
      <c r="AI4084" s="259"/>
      <c r="AO4084" s="74"/>
    </row>
    <row r="4085" s="72" customFormat="1" customHeight="1" spans="6:41">
      <c r="F4085" s="74"/>
      <c r="G4085" s="267" t="str">
        <f t="shared" si="69"/>
        <v/>
      </c>
      <c r="H4085" s="74"/>
      <c r="I4085" s="74"/>
      <c r="J4085" s="74"/>
      <c r="K4085" s="74"/>
      <c r="L4085" s="74"/>
      <c r="P4085" s="122"/>
      <c r="Q4085" s="74"/>
      <c r="R4085" s="74"/>
      <c r="S4085" s="74"/>
      <c r="T4085" s="74"/>
      <c r="AI4085" s="259"/>
      <c r="AO4085" s="74"/>
    </row>
    <row r="4086" s="72" customFormat="1" customHeight="1" spans="6:41">
      <c r="F4086" s="74"/>
      <c r="G4086" s="267" t="str">
        <f t="shared" si="69"/>
        <v/>
      </c>
      <c r="H4086" s="74"/>
      <c r="I4086" s="74"/>
      <c r="J4086" s="74"/>
      <c r="K4086" s="74"/>
      <c r="L4086" s="74"/>
      <c r="P4086" s="122"/>
      <c r="Q4086" s="74"/>
      <c r="R4086" s="74"/>
      <c r="S4086" s="74"/>
      <c r="T4086" s="74"/>
      <c r="AI4086" s="259"/>
      <c r="AO4086" s="74"/>
    </row>
    <row r="4087" s="72" customFormat="1" customHeight="1" spans="6:41">
      <c r="F4087" s="74"/>
      <c r="G4087" s="267" t="str">
        <f t="shared" si="69"/>
        <v/>
      </c>
      <c r="H4087" s="74"/>
      <c r="I4087" s="74"/>
      <c r="J4087" s="74"/>
      <c r="K4087" s="74"/>
      <c r="L4087" s="74"/>
      <c r="P4087" s="122"/>
      <c r="Q4087" s="74"/>
      <c r="R4087" s="74"/>
      <c r="S4087" s="74"/>
      <c r="T4087" s="74"/>
      <c r="AI4087" s="259"/>
      <c r="AO4087" s="74"/>
    </row>
    <row r="4088" s="72" customFormat="1" customHeight="1" spans="6:41">
      <c r="F4088" s="74"/>
      <c r="G4088" s="267" t="str">
        <f t="shared" si="69"/>
        <v/>
      </c>
      <c r="H4088" s="74"/>
      <c r="I4088" s="74"/>
      <c r="J4088" s="74"/>
      <c r="K4088" s="74"/>
      <c r="L4088" s="74"/>
      <c r="P4088" s="122"/>
      <c r="Q4088" s="74"/>
      <c r="R4088" s="74"/>
      <c r="S4088" s="74"/>
      <c r="T4088" s="74"/>
      <c r="AI4088" s="259"/>
      <c r="AO4088" s="74"/>
    </row>
    <row r="4089" s="72" customFormat="1" customHeight="1" spans="6:41">
      <c r="F4089" s="74"/>
      <c r="G4089" s="267" t="str">
        <f t="shared" si="69"/>
        <v/>
      </c>
      <c r="H4089" s="74"/>
      <c r="I4089" s="74"/>
      <c r="J4089" s="74"/>
      <c r="K4089" s="74"/>
      <c r="L4089" s="74"/>
      <c r="P4089" s="122"/>
      <c r="Q4089" s="74"/>
      <c r="R4089" s="74"/>
      <c r="S4089" s="74"/>
      <c r="T4089" s="74"/>
      <c r="AI4089" s="259"/>
      <c r="AO4089" s="74"/>
    </row>
    <row r="4090" s="72" customFormat="1" customHeight="1" spans="6:41">
      <c r="F4090" s="74"/>
      <c r="G4090" s="267" t="str">
        <f t="shared" si="69"/>
        <v/>
      </c>
      <c r="H4090" s="74"/>
      <c r="I4090" s="74"/>
      <c r="J4090" s="74"/>
      <c r="K4090" s="74"/>
      <c r="L4090" s="74"/>
      <c r="P4090" s="122"/>
      <c r="Q4090" s="74"/>
      <c r="R4090" s="74"/>
      <c r="S4090" s="74"/>
      <c r="T4090" s="74"/>
      <c r="AI4090" s="259"/>
      <c r="AO4090" s="74"/>
    </row>
    <row r="4091" s="72" customFormat="1" customHeight="1" spans="6:41">
      <c r="F4091" s="74"/>
      <c r="G4091" s="267" t="str">
        <f t="shared" si="69"/>
        <v/>
      </c>
      <c r="H4091" s="74"/>
      <c r="I4091" s="74"/>
      <c r="J4091" s="74"/>
      <c r="K4091" s="74"/>
      <c r="L4091" s="74"/>
      <c r="P4091" s="122"/>
      <c r="Q4091" s="74"/>
      <c r="R4091" s="74"/>
      <c r="S4091" s="74"/>
      <c r="T4091" s="74"/>
      <c r="AI4091" s="259"/>
      <c r="AO4091" s="74"/>
    </row>
    <row r="4092" s="72" customFormat="1" customHeight="1" spans="6:41">
      <c r="F4092" s="74"/>
      <c r="G4092" s="267" t="str">
        <f t="shared" si="69"/>
        <v/>
      </c>
      <c r="H4092" s="74"/>
      <c r="I4092" s="74"/>
      <c r="J4092" s="74"/>
      <c r="K4092" s="74"/>
      <c r="L4092" s="74"/>
      <c r="P4092" s="122"/>
      <c r="Q4092" s="74"/>
      <c r="R4092" s="74"/>
      <c r="S4092" s="74"/>
      <c r="T4092" s="74"/>
      <c r="AI4092" s="259"/>
      <c r="AO4092" s="74"/>
    </row>
    <row r="4093" s="72" customFormat="1" customHeight="1" spans="6:41">
      <c r="F4093" s="74"/>
      <c r="G4093" s="267" t="str">
        <f t="shared" si="69"/>
        <v/>
      </c>
      <c r="H4093" s="74"/>
      <c r="I4093" s="74"/>
      <c r="J4093" s="74"/>
      <c r="K4093" s="74"/>
      <c r="L4093" s="74"/>
      <c r="P4093" s="122"/>
      <c r="Q4093" s="74"/>
      <c r="R4093" s="74"/>
      <c r="S4093" s="74"/>
      <c r="T4093" s="74"/>
      <c r="AI4093" s="259"/>
      <c r="AO4093" s="74"/>
    </row>
    <row r="4094" s="72" customFormat="1" customHeight="1" spans="6:41">
      <c r="F4094" s="74"/>
      <c r="G4094" s="267" t="str">
        <f t="shared" si="69"/>
        <v/>
      </c>
      <c r="H4094" s="74"/>
      <c r="I4094" s="74"/>
      <c r="J4094" s="74"/>
      <c r="K4094" s="74"/>
      <c r="L4094" s="74"/>
      <c r="P4094" s="122"/>
      <c r="Q4094" s="74"/>
      <c r="R4094" s="74"/>
      <c r="S4094" s="74"/>
      <c r="T4094" s="74"/>
      <c r="AI4094" s="259"/>
      <c r="AO4094" s="74"/>
    </row>
    <row r="4095" s="72" customFormat="1" customHeight="1" spans="6:41">
      <c r="F4095" s="74"/>
      <c r="G4095" s="267" t="str">
        <f t="shared" si="69"/>
        <v/>
      </c>
      <c r="H4095" s="74"/>
      <c r="I4095" s="74"/>
      <c r="J4095" s="74"/>
      <c r="K4095" s="74"/>
      <c r="L4095" s="74"/>
      <c r="P4095" s="122"/>
      <c r="Q4095" s="74"/>
      <c r="R4095" s="74"/>
      <c r="S4095" s="74"/>
      <c r="T4095" s="74"/>
      <c r="AI4095" s="259"/>
      <c r="AO4095" s="74"/>
    </row>
    <row r="4096" s="72" customFormat="1" customHeight="1" spans="6:41">
      <c r="F4096" s="74"/>
      <c r="G4096" s="267" t="str">
        <f t="shared" si="69"/>
        <v/>
      </c>
      <c r="H4096" s="74"/>
      <c r="I4096" s="74"/>
      <c r="J4096" s="74"/>
      <c r="K4096" s="74"/>
      <c r="L4096" s="74"/>
      <c r="P4096" s="122"/>
      <c r="Q4096" s="74"/>
      <c r="R4096" s="74"/>
      <c r="S4096" s="74"/>
      <c r="T4096" s="74"/>
      <c r="AI4096" s="259"/>
      <c r="AO4096" s="74"/>
    </row>
    <row r="4097" s="72" customFormat="1" customHeight="1" spans="6:41">
      <c r="F4097" s="74"/>
      <c r="G4097" s="267" t="str">
        <f t="shared" si="69"/>
        <v/>
      </c>
      <c r="H4097" s="74"/>
      <c r="I4097" s="74"/>
      <c r="J4097" s="74"/>
      <c r="K4097" s="74"/>
      <c r="L4097" s="74"/>
      <c r="P4097" s="122"/>
      <c r="Q4097" s="74"/>
      <c r="R4097" s="74"/>
      <c r="S4097" s="74"/>
      <c r="T4097" s="74"/>
      <c r="AI4097" s="259"/>
      <c r="AO4097" s="74"/>
    </row>
    <row r="4098" s="72" customFormat="1" customHeight="1" spans="6:41">
      <c r="F4098" s="74"/>
      <c r="G4098" s="267" t="str">
        <f t="shared" ref="G4098:G4161" si="70">IF(H4098="","",IF(H4098=I4098,H4098,_xlfn.CONCAT(H4098,"-",I4098)))</f>
        <v/>
      </c>
      <c r="H4098" s="74"/>
      <c r="I4098" s="74"/>
      <c r="J4098" s="74"/>
      <c r="K4098" s="74"/>
      <c r="L4098" s="74"/>
      <c r="P4098" s="122"/>
      <c r="Q4098" s="74"/>
      <c r="R4098" s="74"/>
      <c r="S4098" s="74"/>
      <c r="T4098" s="74"/>
      <c r="AI4098" s="259"/>
      <c r="AO4098" s="74"/>
    </row>
    <row r="4099" s="72" customFormat="1" customHeight="1" spans="6:41">
      <c r="F4099" s="74"/>
      <c r="G4099" s="267" t="str">
        <f t="shared" si="70"/>
        <v/>
      </c>
      <c r="H4099" s="74"/>
      <c r="I4099" s="74"/>
      <c r="J4099" s="74"/>
      <c r="K4099" s="74"/>
      <c r="L4099" s="74"/>
      <c r="P4099" s="122"/>
      <c r="Q4099" s="74"/>
      <c r="R4099" s="74"/>
      <c r="S4099" s="74"/>
      <c r="T4099" s="74"/>
      <c r="AI4099" s="259"/>
      <c r="AO4099" s="74"/>
    </row>
    <row r="4100" s="72" customFormat="1" customHeight="1" spans="6:41">
      <c r="F4100" s="74"/>
      <c r="G4100" s="267" t="str">
        <f t="shared" si="70"/>
        <v/>
      </c>
      <c r="H4100" s="74"/>
      <c r="I4100" s="74"/>
      <c r="J4100" s="74"/>
      <c r="K4100" s="74"/>
      <c r="L4100" s="74"/>
      <c r="P4100" s="122"/>
      <c r="Q4100" s="74"/>
      <c r="R4100" s="74"/>
      <c r="S4100" s="74"/>
      <c r="T4100" s="74"/>
      <c r="AI4100" s="259"/>
      <c r="AO4100" s="74"/>
    </row>
    <row r="4101" s="72" customFormat="1" customHeight="1" spans="6:41">
      <c r="F4101" s="74"/>
      <c r="G4101" s="267" t="str">
        <f t="shared" si="70"/>
        <v/>
      </c>
      <c r="H4101" s="74"/>
      <c r="I4101" s="74"/>
      <c r="J4101" s="74"/>
      <c r="K4101" s="74"/>
      <c r="L4101" s="74"/>
      <c r="P4101" s="122"/>
      <c r="Q4101" s="74"/>
      <c r="R4101" s="74"/>
      <c r="S4101" s="74"/>
      <c r="T4101" s="74"/>
      <c r="AI4101" s="259"/>
      <c r="AO4101" s="74"/>
    </row>
    <row r="4102" s="72" customFormat="1" customHeight="1" spans="6:41">
      <c r="F4102" s="74"/>
      <c r="G4102" s="267" t="str">
        <f t="shared" si="70"/>
        <v/>
      </c>
      <c r="H4102" s="74"/>
      <c r="I4102" s="74"/>
      <c r="J4102" s="74"/>
      <c r="K4102" s="74"/>
      <c r="L4102" s="74"/>
      <c r="P4102" s="122"/>
      <c r="Q4102" s="74"/>
      <c r="R4102" s="74"/>
      <c r="S4102" s="74"/>
      <c r="T4102" s="74"/>
      <c r="AI4102" s="259"/>
      <c r="AO4102" s="74"/>
    </row>
    <row r="4103" s="72" customFormat="1" customHeight="1" spans="6:41">
      <c r="F4103" s="74"/>
      <c r="G4103" s="267" t="str">
        <f t="shared" si="70"/>
        <v/>
      </c>
      <c r="H4103" s="74"/>
      <c r="I4103" s="74"/>
      <c r="J4103" s="74"/>
      <c r="K4103" s="74"/>
      <c r="L4103" s="74"/>
      <c r="P4103" s="122"/>
      <c r="Q4103" s="74"/>
      <c r="R4103" s="74"/>
      <c r="S4103" s="74"/>
      <c r="T4103" s="74"/>
      <c r="AI4103" s="259"/>
      <c r="AO4103" s="74"/>
    </row>
    <row r="4104" s="72" customFormat="1" customHeight="1" spans="6:41">
      <c r="F4104" s="74"/>
      <c r="G4104" s="267" t="str">
        <f t="shared" si="70"/>
        <v/>
      </c>
      <c r="H4104" s="74"/>
      <c r="I4104" s="74"/>
      <c r="J4104" s="74"/>
      <c r="K4104" s="74"/>
      <c r="L4104" s="74"/>
      <c r="P4104" s="122"/>
      <c r="Q4104" s="74"/>
      <c r="R4104" s="74"/>
      <c r="S4104" s="74"/>
      <c r="T4104" s="74"/>
      <c r="AI4104" s="259"/>
      <c r="AO4104" s="74"/>
    </row>
    <row r="4105" s="72" customFormat="1" customHeight="1" spans="6:41">
      <c r="F4105" s="74"/>
      <c r="G4105" s="267" t="str">
        <f t="shared" si="70"/>
        <v/>
      </c>
      <c r="H4105" s="74"/>
      <c r="I4105" s="74"/>
      <c r="J4105" s="74"/>
      <c r="K4105" s="74"/>
      <c r="L4105" s="74"/>
      <c r="P4105" s="122"/>
      <c r="Q4105" s="74"/>
      <c r="R4105" s="74"/>
      <c r="S4105" s="74"/>
      <c r="T4105" s="74"/>
      <c r="AI4105" s="259"/>
      <c r="AO4105" s="74"/>
    </row>
    <row r="4106" s="72" customFormat="1" customHeight="1" spans="6:41">
      <c r="F4106" s="74"/>
      <c r="G4106" s="267" t="str">
        <f t="shared" si="70"/>
        <v/>
      </c>
      <c r="H4106" s="74"/>
      <c r="I4106" s="74"/>
      <c r="J4106" s="74"/>
      <c r="K4106" s="74"/>
      <c r="L4106" s="74"/>
      <c r="P4106" s="122"/>
      <c r="Q4106" s="74"/>
      <c r="R4106" s="74"/>
      <c r="S4106" s="74"/>
      <c r="T4106" s="74"/>
      <c r="AI4106" s="259"/>
      <c r="AO4106" s="74"/>
    </row>
    <row r="4107" s="72" customFormat="1" customHeight="1" spans="6:41">
      <c r="F4107" s="74"/>
      <c r="G4107" s="267" t="str">
        <f t="shared" si="70"/>
        <v/>
      </c>
      <c r="H4107" s="74"/>
      <c r="I4107" s="74"/>
      <c r="J4107" s="74"/>
      <c r="K4107" s="74"/>
      <c r="L4107" s="74"/>
      <c r="P4107" s="122"/>
      <c r="Q4107" s="74"/>
      <c r="R4107" s="74"/>
      <c r="S4107" s="74"/>
      <c r="T4107" s="74"/>
      <c r="AI4107" s="259"/>
      <c r="AO4107" s="74"/>
    </row>
    <row r="4108" s="72" customFormat="1" customHeight="1" spans="6:41">
      <c r="F4108" s="74"/>
      <c r="G4108" s="267" t="str">
        <f t="shared" si="70"/>
        <v/>
      </c>
      <c r="H4108" s="74"/>
      <c r="I4108" s="74"/>
      <c r="J4108" s="74"/>
      <c r="K4108" s="74"/>
      <c r="L4108" s="74"/>
      <c r="P4108" s="122"/>
      <c r="Q4108" s="74"/>
      <c r="R4108" s="74"/>
      <c r="S4108" s="74"/>
      <c r="T4108" s="74"/>
      <c r="AI4108" s="259"/>
      <c r="AO4108" s="74"/>
    </row>
    <row r="4109" s="72" customFormat="1" customHeight="1" spans="6:41">
      <c r="F4109" s="74"/>
      <c r="G4109" s="267" t="str">
        <f t="shared" si="70"/>
        <v/>
      </c>
      <c r="H4109" s="74"/>
      <c r="I4109" s="74"/>
      <c r="J4109" s="74"/>
      <c r="K4109" s="74"/>
      <c r="L4109" s="74"/>
      <c r="P4109" s="122"/>
      <c r="Q4109" s="74"/>
      <c r="R4109" s="74"/>
      <c r="S4109" s="74"/>
      <c r="T4109" s="74"/>
      <c r="AI4109" s="259"/>
      <c r="AO4109" s="74"/>
    </row>
    <row r="4110" s="72" customFormat="1" customHeight="1" spans="6:41">
      <c r="F4110" s="74"/>
      <c r="G4110" s="267" t="str">
        <f t="shared" si="70"/>
        <v/>
      </c>
      <c r="H4110" s="74"/>
      <c r="I4110" s="74"/>
      <c r="J4110" s="74"/>
      <c r="K4110" s="74"/>
      <c r="L4110" s="74"/>
      <c r="P4110" s="122"/>
      <c r="Q4110" s="74"/>
      <c r="R4110" s="74"/>
      <c r="S4110" s="74"/>
      <c r="T4110" s="74"/>
      <c r="AI4110" s="259"/>
      <c r="AO4110" s="74"/>
    </row>
    <row r="4111" s="72" customFormat="1" customHeight="1" spans="6:41">
      <c r="F4111" s="74"/>
      <c r="G4111" s="267" t="str">
        <f t="shared" si="70"/>
        <v/>
      </c>
      <c r="H4111" s="74"/>
      <c r="I4111" s="74"/>
      <c r="J4111" s="74"/>
      <c r="K4111" s="74"/>
      <c r="L4111" s="74"/>
      <c r="P4111" s="122"/>
      <c r="Q4111" s="74"/>
      <c r="R4111" s="74"/>
      <c r="S4111" s="74"/>
      <c r="T4111" s="74"/>
      <c r="AI4111" s="259"/>
      <c r="AO4111" s="74"/>
    </row>
    <row r="4112" s="72" customFormat="1" customHeight="1" spans="6:41">
      <c r="F4112" s="74"/>
      <c r="G4112" s="267" t="str">
        <f t="shared" si="70"/>
        <v/>
      </c>
      <c r="H4112" s="74"/>
      <c r="I4112" s="74"/>
      <c r="J4112" s="74"/>
      <c r="K4112" s="74"/>
      <c r="L4112" s="74"/>
      <c r="P4112" s="122"/>
      <c r="Q4112" s="74"/>
      <c r="R4112" s="74"/>
      <c r="S4112" s="74"/>
      <c r="T4112" s="74"/>
      <c r="AI4112" s="259"/>
      <c r="AO4112" s="74"/>
    </row>
    <row r="4113" s="72" customFormat="1" customHeight="1" spans="6:41">
      <c r="F4113" s="74"/>
      <c r="G4113" s="267" t="str">
        <f t="shared" si="70"/>
        <v/>
      </c>
      <c r="H4113" s="74"/>
      <c r="I4113" s="74"/>
      <c r="J4113" s="74"/>
      <c r="K4113" s="74"/>
      <c r="L4113" s="74"/>
      <c r="P4113" s="122"/>
      <c r="Q4113" s="74"/>
      <c r="R4113" s="74"/>
      <c r="S4113" s="74"/>
      <c r="T4113" s="74"/>
      <c r="AI4113" s="259"/>
      <c r="AO4113" s="74"/>
    </row>
    <row r="4114" s="72" customFormat="1" customHeight="1" spans="6:41">
      <c r="F4114" s="74"/>
      <c r="G4114" s="267" t="str">
        <f t="shared" si="70"/>
        <v/>
      </c>
      <c r="H4114" s="74"/>
      <c r="I4114" s="74"/>
      <c r="J4114" s="74"/>
      <c r="K4114" s="74"/>
      <c r="L4114" s="74"/>
      <c r="P4114" s="122"/>
      <c r="Q4114" s="74"/>
      <c r="R4114" s="74"/>
      <c r="S4114" s="74"/>
      <c r="T4114" s="74"/>
      <c r="AI4114" s="259"/>
      <c r="AO4114" s="74"/>
    </row>
    <row r="4115" s="72" customFormat="1" customHeight="1" spans="6:41">
      <c r="F4115" s="74"/>
      <c r="G4115" s="267" t="str">
        <f t="shared" si="70"/>
        <v/>
      </c>
      <c r="H4115" s="74"/>
      <c r="I4115" s="74"/>
      <c r="J4115" s="74"/>
      <c r="K4115" s="74"/>
      <c r="L4115" s="74"/>
      <c r="P4115" s="122"/>
      <c r="Q4115" s="74"/>
      <c r="R4115" s="74"/>
      <c r="S4115" s="74"/>
      <c r="T4115" s="74"/>
      <c r="AI4115" s="259"/>
      <c r="AO4115" s="74"/>
    </row>
    <row r="4116" s="72" customFormat="1" customHeight="1" spans="6:41">
      <c r="F4116" s="74"/>
      <c r="G4116" s="267" t="str">
        <f t="shared" si="70"/>
        <v/>
      </c>
      <c r="H4116" s="74"/>
      <c r="I4116" s="74"/>
      <c r="J4116" s="74"/>
      <c r="K4116" s="74"/>
      <c r="L4116" s="74"/>
      <c r="P4116" s="122"/>
      <c r="Q4116" s="74"/>
      <c r="R4116" s="74"/>
      <c r="S4116" s="74"/>
      <c r="T4116" s="74"/>
      <c r="AI4116" s="259"/>
      <c r="AO4116" s="74"/>
    </row>
    <row r="4117" s="72" customFormat="1" customHeight="1" spans="6:41">
      <c r="F4117" s="74"/>
      <c r="G4117" s="267" t="str">
        <f t="shared" si="70"/>
        <v/>
      </c>
      <c r="H4117" s="74"/>
      <c r="I4117" s="74"/>
      <c r="J4117" s="74"/>
      <c r="K4117" s="74"/>
      <c r="L4117" s="74"/>
      <c r="P4117" s="122"/>
      <c r="Q4117" s="74"/>
      <c r="R4117" s="74"/>
      <c r="S4117" s="74"/>
      <c r="T4117" s="74"/>
      <c r="AI4117" s="259"/>
      <c r="AO4117" s="74"/>
    </row>
    <row r="4118" s="72" customFormat="1" customHeight="1" spans="6:41">
      <c r="F4118" s="74"/>
      <c r="G4118" s="267" t="str">
        <f t="shared" si="70"/>
        <v/>
      </c>
      <c r="H4118" s="74"/>
      <c r="I4118" s="74"/>
      <c r="J4118" s="74"/>
      <c r="K4118" s="74"/>
      <c r="L4118" s="74"/>
      <c r="P4118" s="122"/>
      <c r="Q4118" s="74"/>
      <c r="R4118" s="74"/>
      <c r="S4118" s="74"/>
      <c r="T4118" s="74"/>
      <c r="AI4118" s="259"/>
      <c r="AO4118" s="74"/>
    </row>
    <row r="4119" s="72" customFormat="1" customHeight="1" spans="6:41">
      <c r="F4119" s="74"/>
      <c r="G4119" s="267" t="str">
        <f t="shared" si="70"/>
        <v/>
      </c>
      <c r="H4119" s="74"/>
      <c r="I4119" s="74"/>
      <c r="J4119" s="74"/>
      <c r="K4119" s="74"/>
      <c r="L4119" s="74"/>
      <c r="P4119" s="122"/>
      <c r="Q4119" s="74"/>
      <c r="R4119" s="74"/>
      <c r="S4119" s="74"/>
      <c r="T4119" s="74"/>
      <c r="AI4119" s="259"/>
      <c r="AO4119" s="74"/>
    </row>
    <row r="4120" s="72" customFormat="1" customHeight="1" spans="6:41">
      <c r="F4120" s="74"/>
      <c r="G4120" s="267" t="str">
        <f t="shared" si="70"/>
        <v/>
      </c>
      <c r="H4120" s="74"/>
      <c r="I4120" s="74"/>
      <c r="J4120" s="74"/>
      <c r="K4120" s="74"/>
      <c r="L4120" s="74"/>
      <c r="P4120" s="122"/>
      <c r="Q4120" s="74"/>
      <c r="R4120" s="74"/>
      <c r="S4120" s="74"/>
      <c r="T4120" s="74"/>
      <c r="AI4120" s="259"/>
      <c r="AO4120" s="74"/>
    </row>
    <row r="4121" s="72" customFormat="1" customHeight="1" spans="6:41">
      <c r="F4121" s="74"/>
      <c r="G4121" s="267" t="str">
        <f t="shared" si="70"/>
        <v/>
      </c>
      <c r="H4121" s="74"/>
      <c r="I4121" s="74"/>
      <c r="J4121" s="74"/>
      <c r="K4121" s="74"/>
      <c r="L4121" s="74"/>
      <c r="P4121" s="122"/>
      <c r="Q4121" s="74"/>
      <c r="R4121" s="74"/>
      <c r="S4121" s="74"/>
      <c r="T4121" s="74"/>
      <c r="AI4121" s="259"/>
      <c r="AO4121" s="74"/>
    </row>
    <row r="4122" s="72" customFormat="1" customHeight="1" spans="6:41">
      <c r="F4122" s="74"/>
      <c r="G4122" s="267" t="str">
        <f t="shared" si="70"/>
        <v/>
      </c>
      <c r="H4122" s="74"/>
      <c r="I4122" s="74"/>
      <c r="J4122" s="74"/>
      <c r="K4122" s="74"/>
      <c r="L4122" s="74"/>
      <c r="P4122" s="122"/>
      <c r="Q4122" s="74"/>
      <c r="R4122" s="74"/>
      <c r="S4122" s="74"/>
      <c r="T4122" s="74"/>
      <c r="AI4122" s="259"/>
      <c r="AO4122" s="74"/>
    </row>
    <row r="4123" s="72" customFormat="1" customHeight="1" spans="6:41">
      <c r="F4123" s="74"/>
      <c r="G4123" s="267" t="str">
        <f t="shared" si="70"/>
        <v/>
      </c>
      <c r="H4123" s="74"/>
      <c r="I4123" s="74"/>
      <c r="J4123" s="74"/>
      <c r="K4123" s="74"/>
      <c r="L4123" s="74"/>
      <c r="P4123" s="122"/>
      <c r="Q4123" s="74"/>
      <c r="R4123" s="74"/>
      <c r="S4123" s="74"/>
      <c r="T4123" s="74"/>
      <c r="AI4123" s="259"/>
      <c r="AO4123" s="74"/>
    </row>
    <row r="4124" s="72" customFormat="1" customHeight="1" spans="6:41">
      <c r="F4124" s="74"/>
      <c r="G4124" s="267" t="str">
        <f t="shared" si="70"/>
        <v/>
      </c>
      <c r="H4124" s="74"/>
      <c r="I4124" s="74"/>
      <c r="J4124" s="74"/>
      <c r="K4124" s="74"/>
      <c r="L4124" s="74"/>
      <c r="P4124" s="122"/>
      <c r="Q4124" s="74"/>
      <c r="R4124" s="74"/>
      <c r="S4124" s="74"/>
      <c r="T4124" s="74"/>
      <c r="AI4124" s="259"/>
      <c r="AO4124" s="74"/>
    </row>
    <row r="4125" s="72" customFormat="1" customHeight="1" spans="6:41">
      <c r="F4125" s="74"/>
      <c r="G4125" s="267" t="str">
        <f t="shared" si="70"/>
        <v/>
      </c>
      <c r="H4125" s="74"/>
      <c r="I4125" s="74"/>
      <c r="J4125" s="74"/>
      <c r="K4125" s="74"/>
      <c r="L4125" s="74"/>
      <c r="P4125" s="122"/>
      <c r="Q4125" s="74"/>
      <c r="R4125" s="74"/>
      <c r="S4125" s="74"/>
      <c r="T4125" s="74"/>
      <c r="AI4125" s="259"/>
      <c r="AO4125" s="74"/>
    </row>
    <row r="4126" s="72" customFormat="1" customHeight="1" spans="6:41">
      <c r="F4126" s="74"/>
      <c r="G4126" s="267" t="str">
        <f t="shared" si="70"/>
        <v/>
      </c>
      <c r="H4126" s="74"/>
      <c r="I4126" s="74"/>
      <c r="J4126" s="74"/>
      <c r="K4126" s="74"/>
      <c r="L4126" s="74"/>
      <c r="P4126" s="122"/>
      <c r="Q4126" s="74"/>
      <c r="R4126" s="74"/>
      <c r="S4126" s="74"/>
      <c r="T4126" s="74"/>
      <c r="AI4126" s="259"/>
      <c r="AO4126" s="74"/>
    </row>
    <row r="4127" s="72" customFormat="1" customHeight="1" spans="6:41">
      <c r="F4127" s="74"/>
      <c r="G4127" s="267" t="str">
        <f t="shared" si="70"/>
        <v/>
      </c>
      <c r="H4127" s="74"/>
      <c r="I4127" s="74"/>
      <c r="J4127" s="74"/>
      <c r="K4127" s="74"/>
      <c r="L4127" s="74"/>
      <c r="P4127" s="122"/>
      <c r="Q4127" s="74"/>
      <c r="R4127" s="74"/>
      <c r="S4127" s="74"/>
      <c r="T4127" s="74"/>
      <c r="AI4127" s="259"/>
      <c r="AO4127" s="74"/>
    </row>
    <row r="4128" s="72" customFormat="1" customHeight="1" spans="6:41">
      <c r="F4128" s="74"/>
      <c r="G4128" s="267" t="str">
        <f t="shared" si="70"/>
        <v/>
      </c>
      <c r="H4128" s="74"/>
      <c r="I4128" s="74"/>
      <c r="J4128" s="74"/>
      <c r="K4128" s="74"/>
      <c r="L4128" s="74"/>
      <c r="P4128" s="122"/>
      <c r="Q4128" s="74"/>
      <c r="R4128" s="74"/>
      <c r="S4128" s="74"/>
      <c r="T4128" s="74"/>
      <c r="AI4128" s="259"/>
      <c r="AO4128" s="74"/>
    </row>
    <row r="4129" s="72" customFormat="1" customHeight="1" spans="6:41">
      <c r="F4129" s="74"/>
      <c r="G4129" s="267" t="str">
        <f t="shared" si="70"/>
        <v/>
      </c>
      <c r="H4129" s="74"/>
      <c r="I4129" s="74"/>
      <c r="J4129" s="74"/>
      <c r="K4129" s="74"/>
      <c r="L4129" s="74"/>
      <c r="P4129" s="122"/>
      <c r="Q4129" s="74"/>
      <c r="R4129" s="74"/>
      <c r="S4129" s="74"/>
      <c r="T4129" s="74"/>
      <c r="AI4129" s="259"/>
      <c r="AO4129" s="74"/>
    </row>
    <row r="4130" s="72" customFormat="1" customHeight="1" spans="6:41">
      <c r="F4130" s="74"/>
      <c r="G4130" s="267" t="str">
        <f t="shared" si="70"/>
        <v/>
      </c>
      <c r="H4130" s="74"/>
      <c r="I4130" s="74"/>
      <c r="J4130" s="74"/>
      <c r="K4130" s="74"/>
      <c r="L4130" s="74"/>
      <c r="P4130" s="122"/>
      <c r="Q4130" s="74"/>
      <c r="R4130" s="74"/>
      <c r="S4130" s="74"/>
      <c r="T4130" s="74"/>
      <c r="AI4130" s="259"/>
      <c r="AO4130" s="74"/>
    </row>
    <row r="4131" s="72" customFormat="1" customHeight="1" spans="6:41">
      <c r="F4131" s="74"/>
      <c r="G4131" s="267" t="str">
        <f t="shared" si="70"/>
        <v/>
      </c>
      <c r="H4131" s="74"/>
      <c r="I4131" s="74"/>
      <c r="J4131" s="74"/>
      <c r="K4131" s="74"/>
      <c r="L4131" s="74"/>
      <c r="P4131" s="122"/>
      <c r="Q4131" s="74"/>
      <c r="R4131" s="74"/>
      <c r="S4131" s="74"/>
      <c r="T4131" s="74"/>
      <c r="AI4131" s="259"/>
      <c r="AO4131" s="74"/>
    </row>
    <row r="4132" s="72" customFormat="1" customHeight="1" spans="6:41">
      <c r="F4132" s="74"/>
      <c r="G4132" s="267" t="str">
        <f t="shared" si="70"/>
        <v/>
      </c>
      <c r="H4132" s="74"/>
      <c r="I4132" s="74"/>
      <c r="J4132" s="74"/>
      <c r="K4132" s="74"/>
      <c r="L4132" s="74"/>
      <c r="P4132" s="122"/>
      <c r="Q4132" s="74"/>
      <c r="R4132" s="74"/>
      <c r="S4132" s="74"/>
      <c r="T4132" s="74"/>
      <c r="AI4132" s="259"/>
      <c r="AO4132" s="74"/>
    </row>
    <row r="4133" s="72" customFormat="1" customHeight="1" spans="6:41">
      <c r="F4133" s="74"/>
      <c r="G4133" s="267" t="str">
        <f t="shared" si="70"/>
        <v/>
      </c>
      <c r="H4133" s="74"/>
      <c r="I4133" s="74"/>
      <c r="J4133" s="74"/>
      <c r="K4133" s="74"/>
      <c r="L4133" s="74"/>
      <c r="P4133" s="122"/>
      <c r="Q4133" s="74"/>
      <c r="R4133" s="74"/>
      <c r="S4133" s="74"/>
      <c r="T4133" s="74"/>
      <c r="AI4133" s="259"/>
      <c r="AO4133" s="74"/>
    </row>
    <row r="4134" s="72" customFormat="1" customHeight="1" spans="6:41">
      <c r="F4134" s="74"/>
      <c r="G4134" s="267" t="str">
        <f t="shared" si="70"/>
        <v/>
      </c>
      <c r="H4134" s="74"/>
      <c r="I4134" s="74"/>
      <c r="J4134" s="74"/>
      <c r="K4134" s="74"/>
      <c r="L4134" s="74"/>
      <c r="P4134" s="122"/>
      <c r="Q4134" s="74"/>
      <c r="R4134" s="74"/>
      <c r="S4134" s="74"/>
      <c r="T4134" s="74"/>
      <c r="AI4134" s="259"/>
      <c r="AO4134" s="74"/>
    </row>
    <row r="4135" s="72" customFormat="1" customHeight="1" spans="6:41">
      <c r="F4135" s="74"/>
      <c r="G4135" s="267" t="str">
        <f t="shared" si="70"/>
        <v/>
      </c>
      <c r="H4135" s="74"/>
      <c r="I4135" s="74"/>
      <c r="J4135" s="74"/>
      <c r="K4135" s="74"/>
      <c r="L4135" s="74"/>
      <c r="P4135" s="122"/>
      <c r="Q4135" s="74"/>
      <c r="R4135" s="74"/>
      <c r="S4135" s="74"/>
      <c r="T4135" s="74"/>
      <c r="AI4135" s="259"/>
      <c r="AO4135" s="74"/>
    </row>
    <row r="4136" s="72" customFormat="1" customHeight="1" spans="6:41">
      <c r="F4136" s="74"/>
      <c r="G4136" s="267" t="str">
        <f t="shared" si="70"/>
        <v/>
      </c>
      <c r="H4136" s="74"/>
      <c r="I4136" s="74"/>
      <c r="J4136" s="74"/>
      <c r="K4136" s="74"/>
      <c r="L4136" s="74"/>
      <c r="P4136" s="122"/>
      <c r="Q4136" s="74"/>
      <c r="R4136" s="74"/>
      <c r="S4136" s="74"/>
      <c r="T4136" s="74"/>
      <c r="AI4136" s="259"/>
      <c r="AO4136" s="74"/>
    </row>
    <row r="4137" s="72" customFormat="1" customHeight="1" spans="6:41">
      <c r="F4137" s="74"/>
      <c r="G4137" s="267" t="str">
        <f t="shared" si="70"/>
        <v/>
      </c>
      <c r="H4137" s="74"/>
      <c r="I4137" s="74"/>
      <c r="J4137" s="74"/>
      <c r="K4137" s="74"/>
      <c r="L4137" s="74"/>
      <c r="P4137" s="122"/>
      <c r="Q4137" s="74"/>
      <c r="R4137" s="74"/>
      <c r="S4137" s="74"/>
      <c r="T4137" s="74"/>
      <c r="AI4137" s="259"/>
      <c r="AO4137" s="74"/>
    </row>
    <row r="4138" s="72" customFormat="1" customHeight="1" spans="6:41">
      <c r="F4138" s="74"/>
      <c r="G4138" s="267" t="str">
        <f t="shared" si="70"/>
        <v/>
      </c>
      <c r="H4138" s="74"/>
      <c r="I4138" s="74"/>
      <c r="J4138" s="74"/>
      <c r="K4138" s="74"/>
      <c r="L4138" s="74"/>
      <c r="P4138" s="122"/>
      <c r="Q4138" s="74"/>
      <c r="R4138" s="74"/>
      <c r="S4138" s="74"/>
      <c r="T4138" s="74"/>
      <c r="AI4138" s="259"/>
      <c r="AO4138" s="74"/>
    </row>
    <row r="4139" s="72" customFormat="1" customHeight="1" spans="6:41">
      <c r="F4139" s="74"/>
      <c r="G4139" s="267" t="str">
        <f t="shared" si="70"/>
        <v/>
      </c>
      <c r="H4139" s="74"/>
      <c r="I4139" s="74"/>
      <c r="J4139" s="74"/>
      <c r="K4139" s="74"/>
      <c r="L4139" s="74"/>
      <c r="P4139" s="122"/>
      <c r="Q4139" s="74"/>
      <c r="R4139" s="74"/>
      <c r="S4139" s="74"/>
      <c r="T4139" s="74"/>
      <c r="AI4139" s="259"/>
      <c r="AO4139" s="74"/>
    </row>
    <row r="4140" s="72" customFormat="1" customHeight="1" spans="6:41">
      <c r="F4140" s="74"/>
      <c r="G4140" s="267" t="str">
        <f t="shared" si="70"/>
        <v/>
      </c>
      <c r="H4140" s="74"/>
      <c r="I4140" s="74"/>
      <c r="J4140" s="74"/>
      <c r="K4140" s="74"/>
      <c r="L4140" s="74"/>
      <c r="P4140" s="122"/>
      <c r="Q4140" s="74"/>
      <c r="R4140" s="74"/>
      <c r="S4140" s="74"/>
      <c r="T4140" s="74"/>
      <c r="AI4140" s="259"/>
      <c r="AO4140" s="74"/>
    </row>
    <row r="4141" s="72" customFormat="1" customHeight="1" spans="6:41">
      <c r="F4141" s="74"/>
      <c r="G4141" s="267" t="str">
        <f t="shared" si="70"/>
        <v/>
      </c>
      <c r="H4141" s="74"/>
      <c r="I4141" s="74"/>
      <c r="J4141" s="74"/>
      <c r="K4141" s="74"/>
      <c r="L4141" s="74"/>
      <c r="P4141" s="122"/>
      <c r="Q4141" s="74"/>
      <c r="R4141" s="74"/>
      <c r="S4141" s="74"/>
      <c r="T4141" s="74"/>
      <c r="AI4141" s="259"/>
      <c r="AO4141" s="74"/>
    </row>
    <row r="4142" s="72" customFormat="1" customHeight="1" spans="6:41">
      <c r="F4142" s="74"/>
      <c r="G4142" s="267" t="str">
        <f t="shared" si="70"/>
        <v/>
      </c>
      <c r="H4142" s="74"/>
      <c r="I4142" s="74"/>
      <c r="J4142" s="74"/>
      <c r="K4142" s="74"/>
      <c r="L4142" s="74"/>
      <c r="P4142" s="122"/>
      <c r="Q4142" s="74"/>
      <c r="R4142" s="74"/>
      <c r="S4142" s="74"/>
      <c r="T4142" s="74"/>
      <c r="AI4142" s="259"/>
      <c r="AO4142" s="74"/>
    </row>
    <row r="4143" s="72" customFormat="1" customHeight="1" spans="6:41">
      <c r="F4143" s="74"/>
      <c r="G4143" s="267" t="str">
        <f t="shared" si="70"/>
        <v/>
      </c>
      <c r="H4143" s="74"/>
      <c r="I4143" s="74"/>
      <c r="J4143" s="74"/>
      <c r="K4143" s="74"/>
      <c r="L4143" s="74"/>
      <c r="P4143" s="122"/>
      <c r="Q4143" s="74"/>
      <c r="R4143" s="74"/>
      <c r="S4143" s="74"/>
      <c r="T4143" s="74"/>
      <c r="AI4143" s="259"/>
      <c r="AO4143" s="74"/>
    </row>
    <row r="4144" s="72" customFormat="1" customHeight="1" spans="6:41">
      <c r="F4144" s="74"/>
      <c r="G4144" s="267" t="str">
        <f t="shared" si="70"/>
        <v/>
      </c>
      <c r="H4144" s="74"/>
      <c r="I4144" s="74"/>
      <c r="J4144" s="74"/>
      <c r="K4144" s="74"/>
      <c r="L4144" s="74"/>
      <c r="P4144" s="122"/>
      <c r="Q4144" s="74"/>
      <c r="R4144" s="74"/>
      <c r="S4144" s="74"/>
      <c r="T4144" s="74"/>
      <c r="AI4144" s="259"/>
      <c r="AO4144" s="74"/>
    </row>
    <row r="4145" s="72" customFormat="1" customHeight="1" spans="6:41">
      <c r="F4145" s="74"/>
      <c r="G4145" s="267" t="str">
        <f t="shared" si="70"/>
        <v/>
      </c>
      <c r="H4145" s="74"/>
      <c r="I4145" s="74"/>
      <c r="J4145" s="74"/>
      <c r="K4145" s="74"/>
      <c r="L4145" s="74"/>
      <c r="P4145" s="122"/>
      <c r="Q4145" s="74"/>
      <c r="R4145" s="74"/>
      <c r="S4145" s="74"/>
      <c r="T4145" s="74"/>
      <c r="AI4145" s="259"/>
      <c r="AO4145" s="74"/>
    </row>
    <row r="4146" s="72" customFormat="1" customHeight="1" spans="6:41">
      <c r="F4146" s="74"/>
      <c r="G4146" s="267" t="str">
        <f t="shared" si="70"/>
        <v/>
      </c>
      <c r="H4146" s="74"/>
      <c r="I4146" s="74"/>
      <c r="J4146" s="74"/>
      <c r="K4146" s="74"/>
      <c r="L4146" s="74"/>
      <c r="P4146" s="122"/>
      <c r="Q4146" s="74"/>
      <c r="R4146" s="74"/>
      <c r="S4146" s="74"/>
      <c r="T4146" s="74"/>
      <c r="AI4146" s="259"/>
      <c r="AO4146" s="74"/>
    </row>
    <row r="4147" s="72" customFormat="1" customHeight="1" spans="6:41">
      <c r="F4147" s="74"/>
      <c r="G4147" s="267" t="str">
        <f t="shared" si="70"/>
        <v/>
      </c>
      <c r="H4147" s="74"/>
      <c r="I4147" s="74"/>
      <c r="J4147" s="74"/>
      <c r="K4147" s="74"/>
      <c r="L4147" s="74"/>
      <c r="P4147" s="122"/>
      <c r="Q4147" s="74"/>
      <c r="R4147" s="74"/>
      <c r="S4147" s="74"/>
      <c r="T4147" s="74"/>
      <c r="AI4147" s="259"/>
      <c r="AO4147" s="74"/>
    </row>
    <row r="4148" s="72" customFormat="1" customHeight="1" spans="6:41">
      <c r="F4148" s="74"/>
      <c r="G4148" s="267" t="str">
        <f t="shared" si="70"/>
        <v/>
      </c>
      <c r="H4148" s="74"/>
      <c r="I4148" s="74"/>
      <c r="J4148" s="74"/>
      <c r="K4148" s="74"/>
      <c r="L4148" s="74"/>
      <c r="P4148" s="122"/>
      <c r="Q4148" s="74"/>
      <c r="R4148" s="74"/>
      <c r="S4148" s="74"/>
      <c r="T4148" s="74"/>
      <c r="AI4148" s="259"/>
      <c r="AO4148" s="74"/>
    </row>
    <row r="4149" s="72" customFormat="1" customHeight="1" spans="6:41">
      <c r="F4149" s="74"/>
      <c r="G4149" s="267" t="str">
        <f t="shared" si="70"/>
        <v/>
      </c>
      <c r="H4149" s="74"/>
      <c r="I4149" s="74"/>
      <c r="J4149" s="74"/>
      <c r="K4149" s="74"/>
      <c r="L4149" s="74"/>
      <c r="P4149" s="122"/>
      <c r="Q4149" s="74"/>
      <c r="R4149" s="74"/>
      <c r="S4149" s="74"/>
      <c r="T4149" s="74"/>
      <c r="AI4149" s="259"/>
      <c r="AO4149" s="74"/>
    </row>
    <row r="4150" s="72" customFormat="1" customHeight="1" spans="6:41">
      <c r="F4150" s="74"/>
      <c r="G4150" s="267" t="str">
        <f t="shared" si="70"/>
        <v/>
      </c>
      <c r="H4150" s="74"/>
      <c r="I4150" s="74"/>
      <c r="J4150" s="74"/>
      <c r="K4150" s="74"/>
      <c r="L4150" s="74"/>
      <c r="P4150" s="122"/>
      <c r="Q4150" s="74"/>
      <c r="R4150" s="74"/>
      <c r="S4150" s="74"/>
      <c r="T4150" s="74"/>
      <c r="AI4150" s="259"/>
      <c r="AO4150" s="74"/>
    </row>
    <row r="4151" s="72" customFormat="1" customHeight="1" spans="6:41">
      <c r="F4151" s="74"/>
      <c r="G4151" s="267" t="str">
        <f t="shared" si="70"/>
        <v/>
      </c>
      <c r="H4151" s="74"/>
      <c r="I4151" s="74"/>
      <c r="J4151" s="74"/>
      <c r="K4151" s="74"/>
      <c r="L4151" s="74"/>
      <c r="P4151" s="122"/>
      <c r="Q4151" s="74"/>
      <c r="R4151" s="74"/>
      <c r="S4151" s="74"/>
      <c r="T4151" s="74"/>
      <c r="AI4151" s="259"/>
      <c r="AO4151" s="74"/>
    </row>
    <row r="4152" s="72" customFormat="1" customHeight="1" spans="6:41">
      <c r="F4152" s="74"/>
      <c r="G4152" s="267" t="str">
        <f t="shared" si="70"/>
        <v/>
      </c>
      <c r="H4152" s="74"/>
      <c r="I4152" s="74"/>
      <c r="J4152" s="74"/>
      <c r="K4152" s="74"/>
      <c r="L4152" s="74"/>
      <c r="P4152" s="122"/>
      <c r="Q4152" s="74"/>
      <c r="R4152" s="74"/>
      <c r="S4152" s="74"/>
      <c r="T4152" s="74"/>
      <c r="AI4152" s="259"/>
      <c r="AO4152" s="74"/>
    </row>
    <row r="4153" s="72" customFormat="1" customHeight="1" spans="6:41">
      <c r="F4153" s="74"/>
      <c r="G4153" s="267" t="str">
        <f t="shared" si="70"/>
        <v/>
      </c>
      <c r="H4153" s="74"/>
      <c r="I4153" s="74"/>
      <c r="J4153" s="74"/>
      <c r="K4153" s="74"/>
      <c r="L4153" s="74"/>
      <c r="P4153" s="122"/>
      <c r="Q4153" s="74"/>
      <c r="R4153" s="74"/>
      <c r="S4153" s="74"/>
      <c r="T4153" s="74"/>
      <c r="AI4153" s="259"/>
      <c r="AO4153" s="74"/>
    </row>
    <row r="4154" s="72" customFormat="1" customHeight="1" spans="6:41">
      <c r="F4154" s="74"/>
      <c r="G4154" s="267" t="str">
        <f t="shared" si="70"/>
        <v/>
      </c>
      <c r="H4154" s="74"/>
      <c r="I4154" s="74"/>
      <c r="J4154" s="74"/>
      <c r="K4154" s="74"/>
      <c r="L4154" s="74"/>
      <c r="P4154" s="122"/>
      <c r="Q4154" s="74"/>
      <c r="R4154" s="74"/>
      <c r="S4154" s="74"/>
      <c r="T4154" s="74"/>
      <c r="AI4154" s="259"/>
      <c r="AO4154" s="74"/>
    </row>
    <row r="4155" s="72" customFormat="1" customHeight="1" spans="6:41">
      <c r="F4155" s="74"/>
      <c r="G4155" s="267" t="str">
        <f t="shared" si="70"/>
        <v/>
      </c>
      <c r="H4155" s="74"/>
      <c r="I4155" s="74"/>
      <c r="J4155" s="74"/>
      <c r="K4155" s="74"/>
      <c r="L4155" s="74"/>
      <c r="P4155" s="122"/>
      <c r="Q4155" s="74"/>
      <c r="R4155" s="74"/>
      <c r="S4155" s="74"/>
      <c r="T4155" s="74"/>
      <c r="AI4155" s="259"/>
      <c r="AO4155" s="74"/>
    </row>
    <row r="4156" s="72" customFormat="1" customHeight="1" spans="6:41">
      <c r="F4156" s="74"/>
      <c r="G4156" s="267" t="str">
        <f t="shared" si="70"/>
        <v/>
      </c>
      <c r="H4156" s="74"/>
      <c r="I4156" s="74"/>
      <c r="J4156" s="74"/>
      <c r="K4156" s="74"/>
      <c r="L4156" s="74"/>
      <c r="P4156" s="122"/>
      <c r="Q4156" s="74"/>
      <c r="R4156" s="74"/>
      <c r="S4156" s="74"/>
      <c r="T4156" s="74"/>
      <c r="AI4156" s="259"/>
      <c r="AO4156" s="74"/>
    </row>
    <row r="4157" s="72" customFormat="1" customHeight="1" spans="6:41">
      <c r="F4157" s="74"/>
      <c r="G4157" s="267" t="str">
        <f t="shared" si="70"/>
        <v/>
      </c>
      <c r="H4157" s="74"/>
      <c r="I4157" s="74"/>
      <c r="J4157" s="74"/>
      <c r="K4157" s="74"/>
      <c r="L4157" s="74"/>
      <c r="P4157" s="122"/>
      <c r="Q4157" s="74"/>
      <c r="R4157" s="74"/>
      <c r="S4157" s="74"/>
      <c r="T4157" s="74"/>
      <c r="AI4157" s="259"/>
      <c r="AO4157" s="74"/>
    </row>
    <row r="4158" s="72" customFormat="1" customHeight="1" spans="6:41">
      <c r="F4158" s="74"/>
      <c r="G4158" s="267" t="str">
        <f t="shared" si="70"/>
        <v/>
      </c>
      <c r="H4158" s="74"/>
      <c r="I4158" s="74"/>
      <c r="J4158" s="74"/>
      <c r="K4158" s="74"/>
      <c r="L4158" s="74"/>
      <c r="P4158" s="122"/>
      <c r="Q4158" s="74"/>
      <c r="R4158" s="74"/>
      <c r="S4158" s="74"/>
      <c r="T4158" s="74"/>
      <c r="AI4158" s="259"/>
      <c r="AO4158" s="74"/>
    </row>
    <row r="4159" s="72" customFormat="1" customHeight="1" spans="6:41">
      <c r="F4159" s="74"/>
      <c r="G4159" s="267" t="str">
        <f t="shared" si="70"/>
        <v/>
      </c>
      <c r="H4159" s="74"/>
      <c r="I4159" s="74"/>
      <c r="J4159" s="74"/>
      <c r="K4159" s="74"/>
      <c r="L4159" s="74"/>
      <c r="P4159" s="122"/>
      <c r="Q4159" s="74"/>
      <c r="R4159" s="74"/>
      <c r="S4159" s="74"/>
      <c r="T4159" s="74"/>
      <c r="AI4159" s="259"/>
      <c r="AO4159" s="74"/>
    </row>
    <row r="4160" s="72" customFormat="1" customHeight="1" spans="6:41">
      <c r="F4160" s="74"/>
      <c r="G4160" s="267" t="str">
        <f t="shared" si="70"/>
        <v/>
      </c>
      <c r="H4160" s="74"/>
      <c r="I4160" s="74"/>
      <c r="J4160" s="74"/>
      <c r="K4160" s="74"/>
      <c r="L4160" s="74"/>
      <c r="P4160" s="122"/>
      <c r="Q4160" s="74"/>
      <c r="R4160" s="74"/>
      <c r="S4160" s="74"/>
      <c r="T4160" s="74"/>
      <c r="AI4160" s="259"/>
      <c r="AO4160" s="74"/>
    </row>
    <row r="4161" s="72" customFormat="1" customHeight="1" spans="6:41">
      <c r="F4161" s="74"/>
      <c r="G4161" s="267" t="str">
        <f t="shared" si="70"/>
        <v/>
      </c>
      <c r="H4161" s="74"/>
      <c r="I4161" s="74"/>
      <c r="J4161" s="74"/>
      <c r="K4161" s="74"/>
      <c r="L4161" s="74"/>
      <c r="P4161" s="122"/>
      <c r="Q4161" s="74"/>
      <c r="R4161" s="74"/>
      <c r="S4161" s="74"/>
      <c r="T4161" s="74"/>
      <c r="AI4161" s="259"/>
      <c r="AO4161" s="74"/>
    </row>
    <row r="4162" s="72" customFormat="1" customHeight="1" spans="6:41">
      <c r="F4162" s="74"/>
      <c r="G4162" s="267" t="str">
        <f t="shared" ref="G4162:G4225" si="71">IF(H4162="","",IF(H4162=I4162,H4162,_xlfn.CONCAT(H4162,"-",I4162)))</f>
        <v/>
      </c>
      <c r="H4162" s="74"/>
      <c r="I4162" s="74"/>
      <c r="J4162" s="74"/>
      <c r="K4162" s="74"/>
      <c r="L4162" s="74"/>
      <c r="P4162" s="122"/>
      <c r="Q4162" s="74"/>
      <c r="R4162" s="74"/>
      <c r="S4162" s="74"/>
      <c r="T4162" s="74"/>
      <c r="AI4162" s="259"/>
      <c r="AO4162" s="74"/>
    </row>
    <row r="4163" s="72" customFormat="1" customHeight="1" spans="6:41">
      <c r="F4163" s="74"/>
      <c r="G4163" s="267" t="str">
        <f t="shared" si="71"/>
        <v/>
      </c>
      <c r="H4163" s="74"/>
      <c r="I4163" s="74"/>
      <c r="J4163" s="74"/>
      <c r="K4163" s="74"/>
      <c r="L4163" s="74"/>
      <c r="P4163" s="122"/>
      <c r="Q4163" s="74"/>
      <c r="R4163" s="74"/>
      <c r="S4163" s="74"/>
      <c r="T4163" s="74"/>
      <c r="AI4163" s="259"/>
      <c r="AO4163" s="74"/>
    </row>
    <row r="4164" s="72" customFormat="1" customHeight="1" spans="6:41">
      <c r="F4164" s="74"/>
      <c r="G4164" s="267" t="str">
        <f t="shared" si="71"/>
        <v/>
      </c>
      <c r="H4164" s="74"/>
      <c r="I4164" s="74"/>
      <c r="J4164" s="74"/>
      <c r="K4164" s="74"/>
      <c r="L4164" s="74"/>
      <c r="P4164" s="122"/>
      <c r="Q4164" s="74"/>
      <c r="R4164" s="74"/>
      <c r="S4164" s="74"/>
      <c r="T4164" s="74"/>
      <c r="AI4164" s="259"/>
      <c r="AO4164" s="74"/>
    </row>
    <row r="4165" s="72" customFormat="1" customHeight="1" spans="6:41">
      <c r="F4165" s="74"/>
      <c r="G4165" s="267" t="str">
        <f t="shared" si="71"/>
        <v/>
      </c>
      <c r="H4165" s="74"/>
      <c r="I4165" s="74"/>
      <c r="J4165" s="74"/>
      <c r="K4165" s="74"/>
      <c r="L4165" s="74"/>
      <c r="P4165" s="122"/>
      <c r="Q4165" s="74"/>
      <c r="R4165" s="74"/>
      <c r="S4165" s="74"/>
      <c r="T4165" s="74"/>
      <c r="AI4165" s="259"/>
      <c r="AO4165" s="74"/>
    </row>
    <row r="4166" s="72" customFormat="1" customHeight="1" spans="6:41">
      <c r="F4166" s="74"/>
      <c r="G4166" s="267" t="str">
        <f t="shared" si="71"/>
        <v/>
      </c>
      <c r="H4166" s="74"/>
      <c r="I4166" s="74"/>
      <c r="J4166" s="74"/>
      <c r="K4166" s="74"/>
      <c r="L4166" s="74"/>
      <c r="P4166" s="122"/>
      <c r="Q4166" s="74"/>
      <c r="R4166" s="74"/>
      <c r="S4166" s="74"/>
      <c r="T4166" s="74"/>
      <c r="AI4166" s="259"/>
      <c r="AO4166" s="74"/>
    </row>
    <row r="4167" s="72" customFormat="1" customHeight="1" spans="6:41">
      <c r="F4167" s="74"/>
      <c r="G4167" s="267" t="str">
        <f t="shared" si="71"/>
        <v/>
      </c>
      <c r="H4167" s="74"/>
      <c r="I4167" s="74"/>
      <c r="J4167" s="74"/>
      <c r="K4167" s="74"/>
      <c r="L4167" s="74"/>
      <c r="P4167" s="122"/>
      <c r="Q4167" s="74"/>
      <c r="R4167" s="74"/>
      <c r="S4167" s="74"/>
      <c r="T4167" s="74"/>
      <c r="AI4167" s="259"/>
      <c r="AO4167" s="74"/>
    </row>
    <row r="4168" s="72" customFormat="1" customHeight="1" spans="6:41">
      <c r="F4168" s="74"/>
      <c r="G4168" s="267" t="str">
        <f t="shared" si="71"/>
        <v/>
      </c>
      <c r="H4168" s="74"/>
      <c r="I4168" s="74"/>
      <c r="J4168" s="74"/>
      <c r="K4168" s="74"/>
      <c r="L4168" s="74"/>
      <c r="P4168" s="122"/>
      <c r="Q4168" s="74"/>
      <c r="R4168" s="74"/>
      <c r="S4168" s="74"/>
      <c r="T4168" s="74"/>
      <c r="AI4168" s="259"/>
      <c r="AO4168" s="74"/>
    </row>
    <row r="4169" s="72" customFormat="1" customHeight="1" spans="6:41">
      <c r="F4169" s="74"/>
      <c r="G4169" s="267" t="str">
        <f t="shared" si="71"/>
        <v/>
      </c>
      <c r="H4169" s="74"/>
      <c r="I4169" s="74"/>
      <c r="J4169" s="74"/>
      <c r="K4169" s="74"/>
      <c r="L4169" s="74"/>
      <c r="P4169" s="122"/>
      <c r="Q4169" s="74"/>
      <c r="R4169" s="74"/>
      <c r="S4169" s="74"/>
      <c r="T4169" s="74"/>
      <c r="AI4169" s="259"/>
      <c r="AO4169" s="74"/>
    </row>
    <row r="4170" s="72" customFormat="1" customHeight="1" spans="6:41">
      <c r="F4170" s="74"/>
      <c r="G4170" s="267" t="str">
        <f t="shared" si="71"/>
        <v/>
      </c>
      <c r="H4170" s="74"/>
      <c r="I4170" s="74"/>
      <c r="J4170" s="74"/>
      <c r="K4170" s="74"/>
      <c r="L4170" s="74"/>
      <c r="P4170" s="122"/>
      <c r="Q4170" s="74"/>
      <c r="R4170" s="74"/>
      <c r="S4170" s="74"/>
      <c r="T4170" s="74"/>
      <c r="AI4170" s="259"/>
      <c r="AO4170" s="74"/>
    </row>
    <row r="4171" s="72" customFormat="1" customHeight="1" spans="6:41">
      <c r="F4171" s="74"/>
      <c r="G4171" s="267" t="str">
        <f t="shared" si="71"/>
        <v/>
      </c>
      <c r="H4171" s="74"/>
      <c r="I4171" s="74"/>
      <c r="J4171" s="74"/>
      <c r="K4171" s="74"/>
      <c r="L4171" s="74"/>
      <c r="P4171" s="122"/>
      <c r="Q4171" s="74"/>
      <c r="R4171" s="74"/>
      <c r="S4171" s="74"/>
      <c r="T4171" s="74"/>
      <c r="AI4171" s="259"/>
      <c r="AO4171" s="74"/>
    </row>
    <row r="4172" s="72" customFormat="1" customHeight="1" spans="6:41">
      <c r="F4172" s="74"/>
      <c r="G4172" s="267" t="str">
        <f t="shared" si="71"/>
        <v/>
      </c>
      <c r="H4172" s="74"/>
      <c r="I4172" s="74"/>
      <c r="J4172" s="74"/>
      <c r="K4172" s="74"/>
      <c r="L4172" s="74"/>
      <c r="P4172" s="122"/>
      <c r="Q4172" s="74"/>
      <c r="R4172" s="74"/>
      <c r="S4172" s="74"/>
      <c r="T4172" s="74"/>
      <c r="AI4172" s="259"/>
      <c r="AO4172" s="74"/>
    </row>
    <row r="4173" s="72" customFormat="1" customHeight="1" spans="6:41">
      <c r="F4173" s="74"/>
      <c r="G4173" s="267" t="str">
        <f t="shared" si="71"/>
        <v/>
      </c>
      <c r="H4173" s="74"/>
      <c r="I4173" s="74"/>
      <c r="J4173" s="74"/>
      <c r="K4173" s="74"/>
      <c r="L4173" s="74"/>
      <c r="P4173" s="122"/>
      <c r="Q4173" s="74"/>
      <c r="R4173" s="74"/>
      <c r="S4173" s="74"/>
      <c r="T4173" s="74"/>
      <c r="AI4173" s="259"/>
      <c r="AO4173" s="74"/>
    </row>
    <row r="4174" s="72" customFormat="1" customHeight="1" spans="6:41">
      <c r="F4174" s="74"/>
      <c r="G4174" s="267" t="str">
        <f t="shared" si="71"/>
        <v/>
      </c>
      <c r="H4174" s="74"/>
      <c r="I4174" s="74"/>
      <c r="J4174" s="74"/>
      <c r="K4174" s="74"/>
      <c r="L4174" s="74"/>
      <c r="P4174" s="122"/>
      <c r="Q4174" s="74"/>
      <c r="R4174" s="74"/>
      <c r="S4174" s="74"/>
      <c r="T4174" s="74"/>
      <c r="AI4174" s="259"/>
      <c r="AO4174" s="74"/>
    </row>
    <row r="4175" s="72" customFormat="1" customHeight="1" spans="6:41">
      <c r="F4175" s="74"/>
      <c r="G4175" s="267" t="str">
        <f t="shared" si="71"/>
        <v/>
      </c>
      <c r="H4175" s="74"/>
      <c r="I4175" s="74"/>
      <c r="J4175" s="74"/>
      <c r="K4175" s="74"/>
      <c r="L4175" s="74"/>
      <c r="P4175" s="122"/>
      <c r="Q4175" s="74"/>
      <c r="R4175" s="74"/>
      <c r="S4175" s="74"/>
      <c r="T4175" s="74"/>
      <c r="AI4175" s="259"/>
      <c r="AO4175" s="74"/>
    </row>
    <row r="4176" s="72" customFormat="1" customHeight="1" spans="6:41">
      <c r="F4176" s="74"/>
      <c r="G4176" s="267" t="str">
        <f t="shared" si="71"/>
        <v/>
      </c>
      <c r="H4176" s="74"/>
      <c r="I4176" s="74"/>
      <c r="J4176" s="74"/>
      <c r="K4176" s="74"/>
      <c r="L4176" s="74"/>
      <c r="P4176" s="122"/>
      <c r="Q4176" s="74"/>
      <c r="R4176" s="74"/>
      <c r="S4176" s="74"/>
      <c r="T4176" s="74"/>
      <c r="AI4176" s="259"/>
      <c r="AO4176" s="74"/>
    </row>
    <row r="4177" s="72" customFormat="1" customHeight="1" spans="6:41">
      <c r="F4177" s="74"/>
      <c r="G4177" s="267" t="str">
        <f t="shared" si="71"/>
        <v/>
      </c>
      <c r="H4177" s="74"/>
      <c r="I4177" s="74"/>
      <c r="J4177" s="74"/>
      <c r="K4177" s="74"/>
      <c r="L4177" s="74"/>
      <c r="P4177" s="122"/>
      <c r="Q4177" s="74"/>
      <c r="R4177" s="74"/>
      <c r="S4177" s="74"/>
      <c r="T4177" s="74"/>
      <c r="AI4177" s="259"/>
      <c r="AO4177" s="74"/>
    </row>
    <row r="4178" s="72" customFormat="1" customHeight="1" spans="6:41">
      <c r="F4178" s="74"/>
      <c r="G4178" s="267" t="str">
        <f t="shared" si="71"/>
        <v/>
      </c>
      <c r="H4178" s="74"/>
      <c r="I4178" s="74"/>
      <c r="J4178" s="74"/>
      <c r="K4178" s="74"/>
      <c r="L4178" s="74"/>
      <c r="P4178" s="122"/>
      <c r="Q4178" s="74"/>
      <c r="R4178" s="74"/>
      <c r="S4178" s="74"/>
      <c r="T4178" s="74"/>
      <c r="AI4178" s="259"/>
      <c r="AO4178" s="74"/>
    </row>
    <row r="4179" s="72" customFormat="1" customHeight="1" spans="6:41">
      <c r="F4179" s="74"/>
      <c r="G4179" s="267" t="str">
        <f t="shared" si="71"/>
        <v/>
      </c>
      <c r="H4179" s="74"/>
      <c r="I4179" s="74"/>
      <c r="J4179" s="74"/>
      <c r="K4179" s="74"/>
      <c r="L4179" s="74"/>
      <c r="P4179" s="122"/>
      <c r="Q4179" s="74"/>
      <c r="R4179" s="74"/>
      <c r="S4179" s="74"/>
      <c r="T4179" s="74"/>
      <c r="AI4179" s="259"/>
      <c r="AO4179" s="74"/>
    </row>
    <row r="4180" s="72" customFormat="1" customHeight="1" spans="6:41">
      <c r="F4180" s="74"/>
      <c r="G4180" s="267" t="str">
        <f t="shared" si="71"/>
        <v/>
      </c>
      <c r="H4180" s="74"/>
      <c r="I4180" s="74"/>
      <c r="J4180" s="74"/>
      <c r="K4180" s="74"/>
      <c r="L4180" s="74"/>
      <c r="P4180" s="122"/>
      <c r="Q4180" s="74"/>
      <c r="R4180" s="74"/>
      <c r="S4180" s="74"/>
      <c r="T4180" s="74"/>
      <c r="AI4180" s="259"/>
      <c r="AO4180" s="74"/>
    </row>
    <row r="4181" s="72" customFormat="1" customHeight="1" spans="6:41">
      <c r="F4181" s="74"/>
      <c r="G4181" s="267" t="str">
        <f t="shared" si="71"/>
        <v/>
      </c>
      <c r="H4181" s="74"/>
      <c r="I4181" s="74"/>
      <c r="J4181" s="74"/>
      <c r="K4181" s="74"/>
      <c r="L4181" s="74"/>
      <c r="P4181" s="122"/>
      <c r="Q4181" s="74"/>
      <c r="R4181" s="74"/>
      <c r="S4181" s="74"/>
      <c r="T4181" s="74"/>
      <c r="AI4181" s="259"/>
      <c r="AO4181" s="74"/>
    </row>
    <row r="4182" s="72" customFormat="1" customHeight="1" spans="6:41">
      <c r="F4182" s="74"/>
      <c r="G4182" s="267" t="str">
        <f t="shared" si="71"/>
        <v/>
      </c>
      <c r="H4182" s="74"/>
      <c r="I4182" s="74"/>
      <c r="J4182" s="74"/>
      <c r="K4182" s="74"/>
      <c r="L4182" s="74"/>
      <c r="P4182" s="122"/>
      <c r="Q4182" s="74"/>
      <c r="R4182" s="74"/>
      <c r="S4182" s="74"/>
      <c r="T4182" s="74"/>
      <c r="AI4182" s="259"/>
      <c r="AO4182" s="74"/>
    </row>
    <row r="4183" s="72" customFormat="1" customHeight="1" spans="6:41">
      <c r="F4183" s="74"/>
      <c r="G4183" s="267" t="str">
        <f t="shared" si="71"/>
        <v/>
      </c>
      <c r="H4183" s="74"/>
      <c r="I4183" s="74"/>
      <c r="J4183" s="74"/>
      <c r="K4183" s="74"/>
      <c r="L4183" s="74"/>
      <c r="P4183" s="122"/>
      <c r="Q4183" s="74"/>
      <c r="R4183" s="74"/>
      <c r="S4183" s="74"/>
      <c r="T4183" s="74"/>
      <c r="AI4183" s="259"/>
      <c r="AO4183" s="74"/>
    </row>
    <row r="4184" s="72" customFormat="1" customHeight="1" spans="6:41">
      <c r="F4184" s="74"/>
      <c r="G4184" s="267" t="str">
        <f t="shared" si="71"/>
        <v/>
      </c>
      <c r="H4184" s="74"/>
      <c r="I4184" s="74"/>
      <c r="J4184" s="74"/>
      <c r="K4184" s="74"/>
      <c r="L4184" s="74"/>
      <c r="P4184" s="122"/>
      <c r="Q4184" s="74"/>
      <c r="R4184" s="74"/>
      <c r="S4184" s="74"/>
      <c r="T4184" s="74"/>
      <c r="AI4184" s="259"/>
      <c r="AO4184" s="74"/>
    </row>
    <row r="4185" s="72" customFormat="1" customHeight="1" spans="6:41">
      <c r="F4185" s="74"/>
      <c r="G4185" s="267" t="str">
        <f t="shared" si="71"/>
        <v/>
      </c>
      <c r="H4185" s="74"/>
      <c r="I4185" s="74"/>
      <c r="J4185" s="74"/>
      <c r="K4185" s="74"/>
      <c r="L4185" s="74"/>
      <c r="P4185" s="122"/>
      <c r="Q4185" s="74"/>
      <c r="R4185" s="74"/>
      <c r="S4185" s="74"/>
      <c r="T4185" s="74"/>
      <c r="AI4185" s="259"/>
      <c r="AO4185" s="74"/>
    </row>
    <row r="4186" s="72" customFormat="1" customHeight="1" spans="6:41">
      <c r="F4186" s="74"/>
      <c r="G4186" s="267" t="str">
        <f t="shared" si="71"/>
        <v/>
      </c>
      <c r="H4186" s="74"/>
      <c r="I4186" s="74"/>
      <c r="J4186" s="74"/>
      <c r="K4186" s="74"/>
      <c r="L4186" s="74"/>
      <c r="P4186" s="122"/>
      <c r="Q4186" s="74"/>
      <c r="R4186" s="74"/>
      <c r="S4186" s="74"/>
      <c r="T4186" s="74"/>
      <c r="AI4186" s="259"/>
      <c r="AO4186" s="74"/>
    </row>
    <row r="4187" s="72" customFormat="1" customHeight="1" spans="6:41">
      <c r="F4187" s="74"/>
      <c r="G4187" s="267" t="str">
        <f t="shared" si="71"/>
        <v/>
      </c>
      <c r="H4187" s="74"/>
      <c r="I4187" s="74"/>
      <c r="J4187" s="74"/>
      <c r="K4187" s="74"/>
      <c r="L4187" s="74"/>
      <c r="P4187" s="122"/>
      <c r="Q4187" s="74"/>
      <c r="R4187" s="74"/>
      <c r="S4187" s="74"/>
      <c r="T4187" s="74"/>
      <c r="AI4187" s="259"/>
      <c r="AO4187" s="74"/>
    </row>
    <row r="4188" s="72" customFormat="1" customHeight="1" spans="6:41">
      <c r="F4188" s="74"/>
      <c r="G4188" s="267" t="str">
        <f t="shared" si="71"/>
        <v/>
      </c>
      <c r="H4188" s="74"/>
      <c r="I4188" s="74"/>
      <c r="J4188" s="74"/>
      <c r="K4188" s="74"/>
      <c r="L4188" s="74"/>
      <c r="P4188" s="122"/>
      <c r="Q4188" s="74"/>
      <c r="R4188" s="74"/>
      <c r="S4188" s="74"/>
      <c r="T4188" s="74"/>
      <c r="AI4188" s="259"/>
      <c r="AO4188" s="74"/>
    </row>
    <row r="4189" s="72" customFormat="1" customHeight="1" spans="6:41">
      <c r="F4189" s="74"/>
      <c r="G4189" s="267" t="str">
        <f t="shared" si="71"/>
        <v/>
      </c>
      <c r="H4189" s="74"/>
      <c r="I4189" s="74"/>
      <c r="J4189" s="74"/>
      <c r="K4189" s="74"/>
      <c r="L4189" s="74"/>
      <c r="P4189" s="122"/>
      <c r="Q4189" s="74"/>
      <c r="R4189" s="74"/>
      <c r="S4189" s="74"/>
      <c r="T4189" s="74"/>
      <c r="AI4189" s="259"/>
      <c r="AO4189" s="74"/>
    </row>
    <row r="4190" s="72" customFormat="1" customHeight="1" spans="6:41">
      <c r="F4190" s="74"/>
      <c r="G4190" s="267" t="str">
        <f t="shared" si="71"/>
        <v/>
      </c>
      <c r="H4190" s="74"/>
      <c r="I4190" s="74"/>
      <c r="J4190" s="74"/>
      <c r="K4190" s="74"/>
      <c r="L4190" s="74"/>
      <c r="P4190" s="122"/>
      <c r="Q4190" s="74"/>
      <c r="R4190" s="74"/>
      <c r="S4190" s="74"/>
      <c r="T4190" s="74"/>
      <c r="AI4190" s="259"/>
      <c r="AO4190" s="74"/>
    </row>
    <row r="4191" s="72" customFormat="1" customHeight="1" spans="6:41">
      <c r="F4191" s="74"/>
      <c r="G4191" s="267" t="str">
        <f t="shared" si="71"/>
        <v/>
      </c>
      <c r="H4191" s="74"/>
      <c r="I4191" s="74"/>
      <c r="J4191" s="74"/>
      <c r="K4191" s="74"/>
      <c r="L4191" s="74"/>
      <c r="P4191" s="122"/>
      <c r="Q4191" s="74"/>
      <c r="R4191" s="74"/>
      <c r="S4191" s="74"/>
      <c r="T4191" s="74"/>
      <c r="AI4191" s="259"/>
      <c r="AO4191" s="74"/>
    </row>
    <row r="4192" s="72" customFormat="1" customHeight="1" spans="6:41">
      <c r="F4192" s="74"/>
      <c r="G4192" s="267" t="str">
        <f t="shared" si="71"/>
        <v/>
      </c>
      <c r="H4192" s="74"/>
      <c r="I4192" s="74"/>
      <c r="J4192" s="74"/>
      <c r="K4192" s="74"/>
      <c r="L4192" s="74"/>
      <c r="P4192" s="122"/>
      <c r="Q4192" s="74"/>
      <c r="R4192" s="74"/>
      <c r="S4192" s="74"/>
      <c r="T4192" s="74"/>
      <c r="AI4192" s="259"/>
      <c r="AO4192" s="74"/>
    </row>
    <row r="4193" s="72" customFormat="1" customHeight="1" spans="6:41">
      <c r="F4193" s="74"/>
      <c r="G4193" s="267" t="str">
        <f t="shared" si="71"/>
        <v/>
      </c>
      <c r="H4193" s="74"/>
      <c r="I4193" s="74"/>
      <c r="J4193" s="74"/>
      <c r="K4193" s="74"/>
      <c r="L4193" s="74"/>
      <c r="P4193" s="122"/>
      <c r="Q4193" s="74"/>
      <c r="R4193" s="74"/>
      <c r="S4193" s="74"/>
      <c r="T4193" s="74"/>
      <c r="AI4193" s="259"/>
      <c r="AO4193" s="74"/>
    </row>
    <row r="4194" s="72" customFormat="1" customHeight="1" spans="6:41">
      <c r="F4194" s="74"/>
      <c r="G4194" s="267" t="str">
        <f t="shared" si="71"/>
        <v/>
      </c>
      <c r="H4194" s="74"/>
      <c r="I4194" s="74"/>
      <c r="J4194" s="74"/>
      <c r="K4194" s="74"/>
      <c r="L4194" s="74"/>
      <c r="P4194" s="122"/>
      <c r="Q4194" s="74"/>
      <c r="R4194" s="74"/>
      <c r="S4194" s="74"/>
      <c r="T4194" s="74"/>
      <c r="AI4194" s="259"/>
      <c r="AO4194" s="74"/>
    </row>
    <row r="4195" s="72" customFormat="1" customHeight="1" spans="6:41">
      <c r="F4195" s="74"/>
      <c r="G4195" s="267" t="str">
        <f t="shared" si="71"/>
        <v/>
      </c>
      <c r="H4195" s="74"/>
      <c r="I4195" s="74"/>
      <c r="J4195" s="74"/>
      <c r="K4195" s="74"/>
      <c r="L4195" s="74"/>
      <c r="P4195" s="122"/>
      <c r="Q4195" s="74"/>
      <c r="R4195" s="74"/>
      <c r="S4195" s="74"/>
      <c r="T4195" s="74"/>
      <c r="AI4195" s="259"/>
      <c r="AO4195" s="74"/>
    </row>
    <row r="4196" s="72" customFormat="1" customHeight="1" spans="6:41">
      <c r="F4196" s="74"/>
      <c r="G4196" s="267" t="str">
        <f t="shared" si="71"/>
        <v/>
      </c>
      <c r="H4196" s="74"/>
      <c r="I4196" s="74"/>
      <c r="J4196" s="74"/>
      <c r="K4196" s="74"/>
      <c r="L4196" s="74"/>
      <c r="P4196" s="122"/>
      <c r="Q4196" s="74"/>
      <c r="R4196" s="74"/>
      <c r="S4196" s="74"/>
      <c r="T4196" s="74"/>
      <c r="AI4196" s="259"/>
      <c r="AO4196" s="74"/>
    </row>
    <row r="4197" s="72" customFormat="1" customHeight="1" spans="6:41">
      <c r="F4197" s="74"/>
      <c r="G4197" s="267" t="str">
        <f t="shared" si="71"/>
        <v/>
      </c>
      <c r="H4197" s="74"/>
      <c r="I4197" s="74"/>
      <c r="J4197" s="74"/>
      <c r="K4197" s="74"/>
      <c r="L4197" s="74"/>
      <c r="P4197" s="122"/>
      <c r="Q4197" s="74"/>
      <c r="R4197" s="74"/>
      <c r="S4197" s="74"/>
      <c r="T4197" s="74"/>
      <c r="AI4197" s="259"/>
      <c r="AO4197" s="74"/>
    </row>
    <row r="4198" s="72" customFormat="1" customHeight="1" spans="6:41">
      <c r="F4198" s="74"/>
      <c r="G4198" s="267" t="str">
        <f t="shared" si="71"/>
        <v/>
      </c>
      <c r="H4198" s="74"/>
      <c r="I4198" s="74"/>
      <c r="J4198" s="74"/>
      <c r="K4198" s="74"/>
      <c r="L4198" s="74"/>
      <c r="P4198" s="122"/>
      <c r="Q4198" s="74"/>
      <c r="R4198" s="74"/>
      <c r="S4198" s="74"/>
      <c r="T4198" s="74"/>
      <c r="AI4198" s="259"/>
      <c r="AO4198" s="74"/>
    </row>
    <row r="4199" s="72" customFormat="1" customHeight="1" spans="6:41">
      <c r="F4199" s="74"/>
      <c r="G4199" s="267" t="str">
        <f t="shared" si="71"/>
        <v/>
      </c>
      <c r="H4199" s="74"/>
      <c r="I4199" s="74"/>
      <c r="J4199" s="74"/>
      <c r="K4199" s="74"/>
      <c r="L4199" s="74"/>
      <c r="P4199" s="122"/>
      <c r="Q4199" s="74"/>
      <c r="R4199" s="74"/>
      <c r="S4199" s="74"/>
      <c r="T4199" s="74"/>
      <c r="AI4199" s="259"/>
      <c r="AO4199" s="74"/>
    </row>
    <row r="4200" s="72" customFormat="1" customHeight="1" spans="6:41">
      <c r="F4200" s="74"/>
      <c r="G4200" s="267" t="str">
        <f t="shared" si="71"/>
        <v/>
      </c>
      <c r="H4200" s="74"/>
      <c r="I4200" s="74"/>
      <c r="J4200" s="74"/>
      <c r="K4200" s="74"/>
      <c r="L4200" s="74"/>
      <c r="P4200" s="122"/>
      <c r="Q4200" s="74"/>
      <c r="R4200" s="74"/>
      <c r="S4200" s="74"/>
      <c r="T4200" s="74"/>
      <c r="AI4200" s="259"/>
      <c r="AO4200" s="74"/>
    </row>
    <row r="4201" s="72" customFormat="1" customHeight="1" spans="6:41">
      <c r="F4201" s="74"/>
      <c r="G4201" s="267" t="str">
        <f t="shared" si="71"/>
        <v/>
      </c>
      <c r="H4201" s="74"/>
      <c r="I4201" s="74"/>
      <c r="J4201" s="74"/>
      <c r="K4201" s="74"/>
      <c r="L4201" s="74"/>
      <c r="P4201" s="122"/>
      <c r="Q4201" s="74"/>
      <c r="R4201" s="74"/>
      <c r="S4201" s="74"/>
      <c r="T4201" s="74"/>
      <c r="AI4201" s="259"/>
      <c r="AO4201" s="74"/>
    </row>
    <row r="4202" s="72" customFormat="1" customHeight="1" spans="6:41">
      <c r="F4202" s="74"/>
      <c r="G4202" s="267" t="str">
        <f t="shared" si="71"/>
        <v/>
      </c>
      <c r="H4202" s="74"/>
      <c r="I4202" s="74"/>
      <c r="J4202" s="74"/>
      <c r="K4202" s="74"/>
      <c r="L4202" s="74"/>
      <c r="P4202" s="122"/>
      <c r="Q4202" s="74"/>
      <c r="R4202" s="74"/>
      <c r="S4202" s="74"/>
      <c r="T4202" s="74"/>
      <c r="AI4202" s="259"/>
      <c r="AO4202" s="74"/>
    </row>
    <row r="4203" s="72" customFormat="1" customHeight="1" spans="6:41">
      <c r="F4203" s="74"/>
      <c r="G4203" s="267" t="str">
        <f t="shared" si="71"/>
        <v/>
      </c>
      <c r="H4203" s="74"/>
      <c r="I4203" s="74"/>
      <c r="J4203" s="74"/>
      <c r="K4203" s="74"/>
      <c r="L4203" s="74"/>
      <c r="P4203" s="122"/>
      <c r="Q4203" s="74"/>
      <c r="R4203" s="74"/>
      <c r="S4203" s="74"/>
      <c r="T4203" s="74"/>
      <c r="AI4203" s="259"/>
      <c r="AO4203" s="74"/>
    </row>
    <row r="4204" s="72" customFormat="1" customHeight="1" spans="6:41">
      <c r="F4204" s="74"/>
      <c r="G4204" s="267" t="str">
        <f t="shared" si="71"/>
        <v/>
      </c>
      <c r="H4204" s="74"/>
      <c r="I4204" s="74"/>
      <c r="J4204" s="74"/>
      <c r="K4204" s="74"/>
      <c r="L4204" s="74"/>
      <c r="P4204" s="122"/>
      <c r="Q4204" s="74"/>
      <c r="R4204" s="74"/>
      <c r="S4204" s="74"/>
      <c r="T4204" s="74"/>
      <c r="AI4204" s="259"/>
      <c r="AO4204" s="74"/>
    </row>
    <row r="4205" s="72" customFormat="1" customHeight="1" spans="6:41">
      <c r="F4205" s="74"/>
      <c r="G4205" s="267" t="str">
        <f t="shared" si="71"/>
        <v/>
      </c>
      <c r="H4205" s="74"/>
      <c r="I4205" s="74"/>
      <c r="J4205" s="74"/>
      <c r="K4205" s="74"/>
      <c r="L4205" s="74"/>
      <c r="P4205" s="122"/>
      <c r="Q4205" s="74"/>
      <c r="R4205" s="74"/>
      <c r="S4205" s="74"/>
      <c r="T4205" s="74"/>
      <c r="AI4205" s="259"/>
      <c r="AO4205" s="74"/>
    </row>
    <row r="4206" s="72" customFormat="1" customHeight="1" spans="6:41">
      <c r="F4206" s="74"/>
      <c r="G4206" s="267" t="str">
        <f t="shared" si="71"/>
        <v/>
      </c>
      <c r="H4206" s="74"/>
      <c r="I4206" s="74"/>
      <c r="J4206" s="74"/>
      <c r="K4206" s="74"/>
      <c r="L4206" s="74"/>
      <c r="P4206" s="122"/>
      <c r="Q4206" s="74"/>
      <c r="R4206" s="74"/>
      <c r="S4206" s="74"/>
      <c r="T4206" s="74"/>
      <c r="AI4206" s="259"/>
      <c r="AO4206" s="74"/>
    </row>
    <row r="4207" s="72" customFormat="1" customHeight="1" spans="6:41">
      <c r="F4207" s="74"/>
      <c r="G4207" s="267" t="str">
        <f t="shared" si="71"/>
        <v/>
      </c>
      <c r="H4207" s="74"/>
      <c r="I4207" s="74"/>
      <c r="J4207" s="74"/>
      <c r="K4207" s="74"/>
      <c r="L4207" s="74"/>
      <c r="P4207" s="122"/>
      <c r="Q4207" s="74"/>
      <c r="R4207" s="74"/>
      <c r="S4207" s="74"/>
      <c r="T4207" s="74"/>
      <c r="AI4207" s="259"/>
      <c r="AO4207" s="74"/>
    </row>
    <row r="4208" s="72" customFormat="1" customHeight="1" spans="6:41">
      <c r="F4208" s="74"/>
      <c r="G4208" s="267" t="str">
        <f t="shared" si="71"/>
        <v/>
      </c>
      <c r="H4208" s="74"/>
      <c r="I4208" s="74"/>
      <c r="J4208" s="74"/>
      <c r="K4208" s="74"/>
      <c r="L4208" s="74"/>
      <c r="P4208" s="122"/>
      <c r="Q4208" s="74"/>
      <c r="R4208" s="74"/>
      <c r="S4208" s="74"/>
      <c r="T4208" s="74"/>
      <c r="AI4208" s="259"/>
      <c r="AO4208" s="74"/>
    </row>
    <row r="4209" s="72" customFormat="1" customHeight="1" spans="6:41">
      <c r="F4209" s="74"/>
      <c r="G4209" s="267" t="str">
        <f t="shared" si="71"/>
        <v/>
      </c>
      <c r="H4209" s="74"/>
      <c r="I4209" s="74"/>
      <c r="J4209" s="74"/>
      <c r="K4209" s="74"/>
      <c r="L4209" s="74"/>
      <c r="P4209" s="122"/>
      <c r="Q4209" s="74"/>
      <c r="R4209" s="74"/>
      <c r="S4209" s="74"/>
      <c r="T4209" s="74"/>
      <c r="AI4209" s="259"/>
      <c r="AO4209" s="74"/>
    </row>
    <row r="4210" s="72" customFormat="1" customHeight="1" spans="6:41">
      <c r="F4210" s="74"/>
      <c r="G4210" s="267" t="str">
        <f t="shared" si="71"/>
        <v/>
      </c>
      <c r="H4210" s="74"/>
      <c r="I4210" s="74"/>
      <c r="J4210" s="74"/>
      <c r="K4210" s="74"/>
      <c r="L4210" s="74"/>
      <c r="P4210" s="122"/>
      <c r="Q4210" s="74"/>
      <c r="R4210" s="74"/>
      <c r="S4210" s="74"/>
      <c r="T4210" s="74"/>
      <c r="AI4210" s="259"/>
      <c r="AO4210" s="74"/>
    </row>
    <row r="4211" s="72" customFormat="1" customHeight="1" spans="6:41">
      <c r="F4211" s="74"/>
      <c r="G4211" s="267" t="str">
        <f t="shared" si="71"/>
        <v/>
      </c>
      <c r="H4211" s="74"/>
      <c r="I4211" s="74"/>
      <c r="J4211" s="74"/>
      <c r="K4211" s="74"/>
      <c r="L4211" s="74"/>
      <c r="P4211" s="122"/>
      <c r="Q4211" s="74"/>
      <c r="R4211" s="74"/>
      <c r="S4211" s="74"/>
      <c r="T4211" s="74"/>
      <c r="AI4211" s="259"/>
      <c r="AO4211" s="74"/>
    </row>
    <row r="4212" s="72" customFormat="1" customHeight="1" spans="6:41">
      <c r="F4212" s="74"/>
      <c r="G4212" s="267" t="str">
        <f t="shared" si="71"/>
        <v/>
      </c>
      <c r="H4212" s="74"/>
      <c r="I4212" s="74"/>
      <c r="J4212" s="74"/>
      <c r="K4212" s="74"/>
      <c r="L4212" s="74"/>
      <c r="P4212" s="122"/>
      <c r="Q4212" s="74"/>
      <c r="R4212" s="74"/>
      <c r="S4212" s="74"/>
      <c r="T4212" s="74"/>
      <c r="AI4212" s="259"/>
      <c r="AO4212" s="74"/>
    </row>
    <row r="4213" s="72" customFormat="1" customHeight="1" spans="6:41">
      <c r="F4213" s="74"/>
      <c r="G4213" s="267" t="str">
        <f t="shared" si="71"/>
        <v/>
      </c>
      <c r="H4213" s="74"/>
      <c r="I4213" s="74"/>
      <c r="J4213" s="74"/>
      <c r="K4213" s="74"/>
      <c r="L4213" s="74"/>
      <c r="P4213" s="122"/>
      <c r="Q4213" s="74"/>
      <c r="R4213" s="74"/>
      <c r="S4213" s="74"/>
      <c r="T4213" s="74"/>
      <c r="AI4213" s="259"/>
      <c r="AO4213" s="74"/>
    </row>
    <row r="4214" s="72" customFormat="1" customHeight="1" spans="6:41">
      <c r="F4214" s="74"/>
      <c r="G4214" s="267" t="str">
        <f t="shared" si="71"/>
        <v/>
      </c>
      <c r="H4214" s="74"/>
      <c r="I4214" s="74"/>
      <c r="J4214" s="74"/>
      <c r="K4214" s="74"/>
      <c r="L4214" s="74"/>
      <c r="P4214" s="122"/>
      <c r="Q4214" s="74"/>
      <c r="R4214" s="74"/>
      <c r="S4214" s="74"/>
      <c r="T4214" s="74"/>
      <c r="AI4214" s="259"/>
      <c r="AO4214" s="74"/>
    </row>
    <row r="4215" s="72" customFormat="1" customHeight="1" spans="6:41">
      <c r="F4215" s="74"/>
      <c r="G4215" s="267" t="str">
        <f t="shared" si="71"/>
        <v/>
      </c>
      <c r="H4215" s="74"/>
      <c r="I4215" s="74"/>
      <c r="J4215" s="74"/>
      <c r="K4215" s="74"/>
      <c r="L4215" s="74"/>
      <c r="P4215" s="122"/>
      <c r="Q4215" s="74"/>
      <c r="R4215" s="74"/>
      <c r="S4215" s="74"/>
      <c r="T4215" s="74"/>
      <c r="AI4215" s="259"/>
      <c r="AO4215" s="74"/>
    </row>
    <row r="4216" s="72" customFormat="1" customHeight="1" spans="6:41">
      <c r="F4216" s="74"/>
      <c r="G4216" s="267" t="str">
        <f t="shared" si="71"/>
        <v/>
      </c>
      <c r="H4216" s="74"/>
      <c r="I4216" s="74"/>
      <c r="J4216" s="74"/>
      <c r="K4216" s="74"/>
      <c r="L4216" s="74"/>
      <c r="P4216" s="122"/>
      <c r="Q4216" s="74"/>
      <c r="R4216" s="74"/>
      <c r="S4216" s="74"/>
      <c r="T4216" s="74"/>
      <c r="AI4216" s="259"/>
      <c r="AO4216" s="74"/>
    </row>
    <row r="4217" s="72" customFormat="1" customHeight="1" spans="6:41">
      <c r="F4217" s="74"/>
      <c r="G4217" s="267" t="str">
        <f t="shared" si="71"/>
        <v/>
      </c>
      <c r="H4217" s="74"/>
      <c r="I4217" s="74"/>
      <c r="J4217" s="74"/>
      <c r="K4217" s="74"/>
      <c r="L4217" s="74"/>
      <c r="P4217" s="122"/>
      <c r="Q4217" s="74"/>
      <c r="R4217" s="74"/>
      <c r="S4217" s="74"/>
      <c r="T4217" s="74"/>
      <c r="AI4217" s="259"/>
      <c r="AO4217" s="74"/>
    </row>
    <row r="4218" s="72" customFormat="1" customHeight="1" spans="6:41">
      <c r="F4218" s="74"/>
      <c r="G4218" s="267" t="str">
        <f t="shared" si="71"/>
        <v/>
      </c>
      <c r="H4218" s="74"/>
      <c r="I4218" s="74"/>
      <c r="J4218" s="74"/>
      <c r="K4218" s="74"/>
      <c r="L4218" s="74"/>
      <c r="P4218" s="122"/>
      <c r="Q4218" s="74"/>
      <c r="R4218" s="74"/>
      <c r="S4218" s="74"/>
      <c r="T4218" s="74"/>
      <c r="AI4218" s="259"/>
      <c r="AO4218" s="74"/>
    </row>
    <row r="4219" s="72" customFormat="1" customHeight="1" spans="6:41">
      <c r="F4219" s="74"/>
      <c r="G4219" s="267" t="str">
        <f t="shared" si="71"/>
        <v/>
      </c>
      <c r="H4219" s="74"/>
      <c r="I4219" s="74"/>
      <c r="J4219" s="74"/>
      <c r="K4219" s="74"/>
      <c r="L4219" s="74"/>
      <c r="P4219" s="122"/>
      <c r="Q4219" s="74"/>
      <c r="R4219" s="74"/>
      <c r="S4219" s="74"/>
      <c r="T4219" s="74"/>
      <c r="AI4219" s="259"/>
      <c r="AO4219" s="74"/>
    </row>
    <row r="4220" s="72" customFormat="1" customHeight="1" spans="6:41">
      <c r="F4220" s="74"/>
      <c r="G4220" s="267" t="str">
        <f t="shared" si="71"/>
        <v/>
      </c>
      <c r="H4220" s="74"/>
      <c r="I4220" s="74"/>
      <c r="J4220" s="74"/>
      <c r="K4220" s="74"/>
      <c r="L4220" s="74"/>
      <c r="P4220" s="122"/>
      <c r="Q4220" s="74"/>
      <c r="R4220" s="74"/>
      <c r="S4220" s="74"/>
      <c r="T4220" s="74"/>
      <c r="AI4220" s="259"/>
      <c r="AO4220" s="74"/>
    </row>
    <row r="4221" s="72" customFormat="1" customHeight="1" spans="6:41">
      <c r="F4221" s="74"/>
      <c r="G4221" s="267" t="str">
        <f t="shared" si="71"/>
        <v/>
      </c>
      <c r="H4221" s="74"/>
      <c r="I4221" s="74"/>
      <c r="J4221" s="74"/>
      <c r="K4221" s="74"/>
      <c r="L4221" s="74"/>
      <c r="P4221" s="122"/>
      <c r="Q4221" s="74"/>
      <c r="R4221" s="74"/>
      <c r="S4221" s="74"/>
      <c r="T4221" s="74"/>
      <c r="AI4221" s="259"/>
      <c r="AO4221" s="74"/>
    </row>
    <row r="4222" s="72" customFormat="1" customHeight="1" spans="6:41">
      <c r="F4222" s="74"/>
      <c r="G4222" s="267" t="str">
        <f t="shared" si="71"/>
        <v/>
      </c>
      <c r="H4222" s="74"/>
      <c r="I4222" s="74"/>
      <c r="J4222" s="74"/>
      <c r="K4222" s="74"/>
      <c r="L4222" s="74"/>
      <c r="P4222" s="122"/>
      <c r="Q4222" s="74"/>
      <c r="R4222" s="74"/>
      <c r="S4222" s="74"/>
      <c r="T4222" s="74"/>
      <c r="AI4222" s="259"/>
      <c r="AO4222" s="74"/>
    </row>
    <row r="4223" s="72" customFormat="1" customHeight="1" spans="6:41">
      <c r="F4223" s="74"/>
      <c r="G4223" s="267" t="str">
        <f t="shared" si="71"/>
        <v/>
      </c>
      <c r="H4223" s="74"/>
      <c r="I4223" s="74"/>
      <c r="J4223" s="74"/>
      <c r="K4223" s="74"/>
      <c r="L4223" s="74"/>
      <c r="P4223" s="122"/>
      <c r="Q4223" s="74"/>
      <c r="R4223" s="74"/>
      <c r="S4223" s="74"/>
      <c r="T4223" s="74"/>
      <c r="AI4223" s="259"/>
      <c r="AO4223" s="74"/>
    </row>
    <row r="4224" s="72" customFormat="1" customHeight="1" spans="6:41">
      <c r="F4224" s="74"/>
      <c r="G4224" s="267" t="str">
        <f t="shared" si="71"/>
        <v/>
      </c>
      <c r="H4224" s="74"/>
      <c r="I4224" s="74"/>
      <c r="J4224" s="74"/>
      <c r="K4224" s="74"/>
      <c r="L4224" s="74"/>
      <c r="P4224" s="122"/>
      <c r="Q4224" s="74"/>
      <c r="R4224" s="74"/>
      <c r="S4224" s="74"/>
      <c r="T4224" s="74"/>
      <c r="AI4224" s="259"/>
      <c r="AO4224" s="74"/>
    </row>
    <row r="4225" s="72" customFormat="1" customHeight="1" spans="6:41">
      <c r="F4225" s="74"/>
      <c r="G4225" s="267" t="str">
        <f t="shared" si="71"/>
        <v/>
      </c>
      <c r="H4225" s="74"/>
      <c r="I4225" s="74"/>
      <c r="J4225" s="74"/>
      <c r="K4225" s="74"/>
      <c r="L4225" s="74"/>
      <c r="P4225" s="122"/>
      <c r="Q4225" s="74"/>
      <c r="R4225" s="74"/>
      <c r="S4225" s="74"/>
      <c r="T4225" s="74"/>
      <c r="AI4225" s="259"/>
      <c r="AO4225" s="74"/>
    </row>
    <row r="4226" s="72" customFormat="1" customHeight="1" spans="6:41">
      <c r="F4226" s="74"/>
      <c r="G4226" s="267" t="str">
        <f t="shared" ref="G4226:G4289" si="72">IF(H4226="","",IF(H4226=I4226,H4226,_xlfn.CONCAT(H4226,"-",I4226)))</f>
        <v/>
      </c>
      <c r="H4226" s="74"/>
      <c r="I4226" s="74"/>
      <c r="J4226" s="74"/>
      <c r="K4226" s="74"/>
      <c r="L4226" s="74"/>
      <c r="P4226" s="122"/>
      <c r="Q4226" s="74"/>
      <c r="R4226" s="74"/>
      <c r="S4226" s="74"/>
      <c r="T4226" s="74"/>
      <c r="AI4226" s="259"/>
      <c r="AO4226" s="74"/>
    </row>
    <row r="4227" s="72" customFormat="1" customHeight="1" spans="6:41">
      <c r="F4227" s="74"/>
      <c r="G4227" s="267" t="str">
        <f t="shared" si="72"/>
        <v/>
      </c>
      <c r="H4227" s="74"/>
      <c r="I4227" s="74"/>
      <c r="J4227" s="74"/>
      <c r="K4227" s="74"/>
      <c r="L4227" s="74"/>
      <c r="P4227" s="122"/>
      <c r="Q4227" s="74"/>
      <c r="R4227" s="74"/>
      <c r="S4227" s="74"/>
      <c r="T4227" s="74"/>
      <c r="AI4227" s="259"/>
      <c r="AO4227" s="74"/>
    </row>
    <row r="4228" s="72" customFormat="1" customHeight="1" spans="6:41">
      <c r="F4228" s="74"/>
      <c r="G4228" s="267" t="str">
        <f t="shared" si="72"/>
        <v/>
      </c>
      <c r="H4228" s="74"/>
      <c r="I4228" s="74"/>
      <c r="J4228" s="74"/>
      <c r="K4228" s="74"/>
      <c r="L4228" s="74"/>
      <c r="P4228" s="122"/>
      <c r="Q4228" s="74"/>
      <c r="R4228" s="74"/>
      <c r="S4228" s="74"/>
      <c r="T4228" s="74"/>
      <c r="AI4228" s="259"/>
      <c r="AO4228" s="74"/>
    </row>
    <row r="4229" s="72" customFormat="1" customHeight="1" spans="6:41">
      <c r="F4229" s="74"/>
      <c r="G4229" s="267" t="str">
        <f t="shared" si="72"/>
        <v/>
      </c>
      <c r="H4229" s="74"/>
      <c r="I4229" s="74"/>
      <c r="J4229" s="74"/>
      <c r="K4229" s="74"/>
      <c r="L4229" s="74"/>
      <c r="P4229" s="122"/>
      <c r="Q4229" s="74"/>
      <c r="R4229" s="74"/>
      <c r="S4229" s="74"/>
      <c r="T4229" s="74"/>
      <c r="AI4229" s="259"/>
      <c r="AO4229" s="74"/>
    </row>
    <row r="4230" s="72" customFormat="1" customHeight="1" spans="6:41">
      <c r="F4230" s="74"/>
      <c r="G4230" s="267" t="str">
        <f t="shared" si="72"/>
        <v/>
      </c>
      <c r="H4230" s="74"/>
      <c r="I4230" s="74"/>
      <c r="J4230" s="74"/>
      <c r="K4230" s="74"/>
      <c r="L4230" s="74"/>
      <c r="P4230" s="122"/>
      <c r="Q4230" s="74"/>
      <c r="R4230" s="74"/>
      <c r="S4230" s="74"/>
      <c r="T4230" s="74"/>
      <c r="AI4230" s="259"/>
      <c r="AO4230" s="74"/>
    </row>
    <row r="4231" s="72" customFormat="1" customHeight="1" spans="6:41">
      <c r="F4231" s="74"/>
      <c r="G4231" s="267" t="str">
        <f t="shared" si="72"/>
        <v/>
      </c>
      <c r="H4231" s="74"/>
      <c r="I4231" s="74"/>
      <c r="J4231" s="74"/>
      <c r="K4231" s="74"/>
      <c r="L4231" s="74"/>
      <c r="P4231" s="122"/>
      <c r="Q4231" s="74"/>
      <c r="R4231" s="74"/>
      <c r="S4231" s="74"/>
      <c r="T4231" s="74"/>
      <c r="AI4231" s="259"/>
      <c r="AO4231" s="74"/>
    </row>
    <row r="4232" s="72" customFormat="1" customHeight="1" spans="6:41">
      <c r="F4232" s="74"/>
      <c r="G4232" s="267" t="str">
        <f t="shared" si="72"/>
        <v/>
      </c>
      <c r="H4232" s="74"/>
      <c r="I4232" s="74"/>
      <c r="J4232" s="74"/>
      <c r="K4232" s="74"/>
      <c r="L4232" s="74"/>
      <c r="P4232" s="122"/>
      <c r="Q4232" s="74"/>
      <c r="R4232" s="74"/>
      <c r="S4232" s="74"/>
      <c r="T4232" s="74"/>
      <c r="AI4232" s="259"/>
      <c r="AO4232" s="74"/>
    </row>
    <row r="4233" s="72" customFormat="1" customHeight="1" spans="6:41">
      <c r="F4233" s="74"/>
      <c r="G4233" s="267" t="str">
        <f t="shared" si="72"/>
        <v/>
      </c>
      <c r="H4233" s="74"/>
      <c r="I4233" s="74"/>
      <c r="J4233" s="74"/>
      <c r="K4233" s="74"/>
      <c r="L4233" s="74"/>
      <c r="P4233" s="122"/>
      <c r="Q4233" s="74"/>
      <c r="R4233" s="74"/>
      <c r="S4233" s="74"/>
      <c r="T4233" s="74"/>
      <c r="AI4233" s="259"/>
      <c r="AO4233" s="74"/>
    </row>
    <row r="4234" s="72" customFormat="1" customHeight="1" spans="6:41">
      <c r="F4234" s="74"/>
      <c r="G4234" s="267" t="str">
        <f t="shared" si="72"/>
        <v/>
      </c>
      <c r="H4234" s="74"/>
      <c r="I4234" s="74"/>
      <c r="J4234" s="74"/>
      <c r="K4234" s="74"/>
      <c r="L4234" s="74"/>
      <c r="P4234" s="122"/>
      <c r="Q4234" s="74"/>
      <c r="R4234" s="74"/>
      <c r="S4234" s="74"/>
      <c r="T4234" s="74"/>
      <c r="AI4234" s="259"/>
      <c r="AO4234" s="74"/>
    </row>
    <row r="4235" s="72" customFormat="1" customHeight="1" spans="6:41">
      <c r="F4235" s="74"/>
      <c r="G4235" s="267" t="str">
        <f t="shared" si="72"/>
        <v/>
      </c>
      <c r="H4235" s="74"/>
      <c r="I4235" s="74"/>
      <c r="J4235" s="74"/>
      <c r="K4235" s="74"/>
      <c r="L4235" s="74"/>
      <c r="P4235" s="122"/>
      <c r="Q4235" s="74"/>
      <c r="R4235" s="74"/>
      <c r="S4235" s="74"/>
      <c r="T4235" s="74"/>
      <c r="AI4235" s="259"/>
      <c r="AO4235" s="74"/>
    </row>
    <row r="4236" s="72" customFormat="1" customHeight="1" spans="6:41">
      <c r="F4236" s="74"/>
      <c r="G4236" s="267" t="str">
        <f t="shared" si="72"/>
        <v/>
      </c>
      <c r="H4236" s="74"/>
      <c r="I4236" s="74"/>
      <c r="J4236" s="74"/>
      <c r="K4236" s="74"/>
      <c r="L4236" s="74"/>
      <c r="P4236" s="122"/>
      <c r="Q4236" s="74"/>
      <c r="R4236" s="74"/>
      <c r="S4236" s="74"/>
      <c r="T4236" s="74"/>
      <c r="AI4236" s="259"/>
      <c r="AO4236" s="74"/>
    </row>
    <row r="4237" s="72" customFormat="1" customHeight="1" spans="6:41">
      <c r="F4237" s="74"/>
      <c r="G4237" s="267" t="str">
        <f t="shared" si="72"/>
        <v/>
      </c>
      <c r="H4237" s="74"/>
      <c r="I4237" s="74"/>
      <c r="J4237" s="74"/>
      <c r="K4237" s="74"/>
      <c r="L4237" s="74"/>
      <c r="P4237" s="122"/>
      <c r="Q4237" s="74"/>
      <c r="R4237" s="74"/>
      <c r="S4237" s="74"/>
      <c r="T4237" s="74"/>
      <c r="AI4237" s="259"/>
      <c r="AO4237" s="74"/>
    </row>
    <row r="4238" s="72" customFormat="1" customHeight="1" spans="6:41">
      <c r="F4238" s="74"/>
      <c r="G4238" s="267" t="str">
        <f t="shared" si="72"/>
        <v/>
      </c>
      <c r="H4238" s="74"/>
      <c r="I4238" s="74"/>
      <c r="J4238" s="74"/>
      <c r="K4238" s="74"/>
      <c r="L4238" s="74"/>
      <c r="P4238" s="122"/>
      <c r="Q4238" s="74"/>
      <c r="R4238" s="74"/>
      <c r="S4238" s="74"/>
      <c r="T4238" s="74"/>
      <c r="AI4238" s="259"/>
      <c r="AO4238" s="74"/>
    </row>
    <row r="4239" s="72" customFormat="1" customHeight="1" spans="6:41">
      <c r="F4239" s="74"/>
      <c r="G4239" s="267" t="str">
        <f t="shared" si="72"/>
        <v/>
      </c>
      <c r="H4239" s="74"/>
      <c r="I4239" s="74"/>
      <c r="J4239" s="74"/>
      <c r="K4239" s="74"/>
      <c r="L4239" s="74"/>
      <c r="P4239" s="122"/>
      <c r="Q4239" s="74"/>
      <c r="R4239" s="74"/>
      <c r="S4239" s="74"/>
      <c r="T4239" s="74"/>
      <c r="AI4239" s="259"/>
      <c r="AO4239" s="74"/>
    </row>
    <row r="4240" s="72" customFormat="1" customHeight="1" spans="6:41">
      <c r="F4240" s="74"/>
      <c r="G4240" s="267" t="str">
        <f t="shared" si="72"/>
        <v/>
      </c>
      <c r="H4240" s="74"/>
      <c r="I4240" s="74"/>
      <c r="J4240" s="74"/>
      <c r="K4240" s="74"/>
      <c r="L4240" s="74"/>
      <c r="P4240" s="122"/>
      <c r="Q4240" s="74"/>
      <c r="R4240" s="74"/>
      <c r="S4240" s="74"/>
      <c r="T4240" s="74"/>
      <c r="AI4240" s="259"/>
      <c r="AO4240" s="74"/>
    </row>
    <row r="4241" s="72" customFormat="1" customHeight="1" spans="6:41">
      <c r="F4241" s="74"/>
      <c r="G4241" s="267" t="str">
        <f t="shared" si="72"/>
        <v/>
      </c>
      <c r="H4241" s="74"/>
      <c r="I4241" s="74"/>
      <c r="J4241" s="74"/>
      <c r="K4241" s="74"/>
      <c r="L4241" s="74"/>
      <c r="P4241" s="122"/>
      <c r="Q4241" s="74"/>
      <c r="R4241" s="74"/>
      <c r="S4241" s="74"/>
      <c r="T4241" s="74"/>
      <c r="AI4241" s="259"/>
      <c r="AO4241" s="74"/>
    </row>
    <row r="4242" s="72" customFormat="1" customHeight="1" spans="6:41">
      <c r="F4242" s="74"/>
      <c r="G4242" s="267" t="str">
        <f t="shared" si="72"/>
        <v/>
      </c>
      <c r="H4242" s="74"/>
      <c r="I4242" s="74"/>
      <c r="J4242" s="74"/>
      <c r="K4242" s="74"/>
      <c r="L4242" s="74"/>
      <c r="P4242" s="122"/>
      <c r="Q4242" s="74"/>
      <c r="R4242" s="74"/>
      <c r="S4242" s="74"/>
      <c r="T4242" s="74"/>
      <c r="AI4242" s="259"/>
      <c r="AO4242" s="74"/>
    </row>
    <row r="4243" s="72" customFormat="1" customHeight="1" spans="6:41">
      <c r="F4243" s="74"/>
      <c r="G4243" s="267" t="str">
        <f t="shared" si="72"/>
        <v/>
      </c>
      <c r="H4243" s="74"/>
      <c r="I4243" s="74"/>
      <c r="J4243" s="74"/>
      <c r="K4243" s="74"/>
      <c r="L4243" s="74"/>
      <c r="P4243" s="122"/>
      <c r="Q4243" s="74"/>
      <c r="R4243" s="74"/>
      <c r="S4243" s="74"/>
      <c r="T4243" s="74"/>
      <c r="AI4243" s="259"/>
      <c r="AO4243" s="74"/>
    </row>
    <row r="4244" s="72" customFormat="1" customHeight="1" spans="6:41">
      <c r="F4244" s="74"/>
      <c r="G4244" s="267" t="str">
        <f t="shared" si="72"/>
        <v/>
      </c>
      <c r="H4244" s="74"/>
      <c r="I4244" s="74"/>
      <c r="J4244" s="74"/>
      <c r="K4244" s="74"/>
      <c r="L4244" s="74"/>
      <c r="P4244" s="122"/>
      <c r="Q4244" s="74"/>
      <c r="R4244" s="74"/>
      <c r="S4244" s="74"/>
      <c r="T4244" s="74"/>
      <c r="AI4244" s="259"/>
      <c r="AO4244" s="74"/>
    </row>
    <row r="4245" s="72" customFormat="1" customHeight="1" spans="6:41">
      <c r="F4245" s="74"/>
      <c r="G4245" s="267" t="str">
        <f t="shared" si="72"/>
        <v/>
      </c>
      <c r="H4245" s="74"/>
      <c r="I4245" s="74"/>
      <c r="J4245" s="74"/>
      <c r="K4245" s="74"/>
      <c r="L4245" s="74"/>
      <c r="P4245" s="122"/>
      <c r="Q4245" s="74"/>
      <c r="R4245" s="74"/>
      <c r="S4245" s="74"/>
      <c r="T4245" s="74"/>
      <c r="AI4245" s="259"/>
      <c r="AO4245" s="74"/>
    </row>
    <row r="4246" s="72" customFormat="1" customHeight="1" spans="6:41">
      <c r="F4246" s="74"/>
      <c r="G4246" s="267" t="str">
        <f t="shared" si="72"/>
        <v/>
      </c>
      <c r="H4246" s="74"/>
      <c r="I4246" s="74"/>
      <c r="J4246" s="74"/>
      <c r="K4246" s="74"/>
      <c r="L4246" s="74"/>
      <c r="P4246" s="122"/>
      <c r="Q4246" s="74"/>
      <c r="R4246" s="74"/>
      <c r="S4246" s="74"/>
      <c r="T4246" s="74"/>
      <c r="AI4246" s="259"/>
      <c r="AO4246" s="74"/>
    </row>
    <row r="4247" s="72" customFormat="1" customHeight="1" spans="6:41">
      <c r="F4247" s="74"/>
      <c r="G4247" s="267" t="str">
        <f t="shared" si="72"/>
        <v/>
      </c>
      <c r="H4247" s="74"/>
      <c r="I4247" s="74"/>
      <c r="J4247" s="74"/>
      <c r="K4247" s="74"/>
      <c r="L4247" s="74"/>
      <c r="P4247" s="122"/>
      <c r="Q4247" s="74"/>
      <c r="R4247" s="74"/>
      <c r="S4247" s="74"/>
      <c r="T4247" s="74"/>
      <c r="AI4247" s="259"/>
      <c r="AO4247" s="74"/>
    </row>
    <row r="4248" s="72" customFormat="1" customHeight="1" spans="6:41">
      <c r="F4248" s="74"/>
      <c r="G4248" s="267" t="str">
        <f t="shared" si="72"/>
        <v/>
      </c>
      <c r="H4248" s="74"/>
      <c r="I4248" s="74"/>
      <c r="J4248" s="74"/>
      <c r="K4248" s="74"/>
      <c r="L4248" s="74"/>
      <c r="P4248" s="122"/>
      <c r="Q4248" s="74"/>
      <c r="R4248" s="74"/>
      <c r="S4248" s="74"/>
      <c r="T4248" s="74"/>
      <c r="AI4248" s="259"/>
      <c r="AO4248" s="74"/>
    </row>
    <row r="4249" s="72" customFormat="1" customHeight="1" spans="6:41">
      <c r="F4249" s="74"/>
      <c r="G4249" s="267" t="str">
        <f t="shared" si="72"/>
        <v/>
      </c>
      <c r="H4249" s="74"/>
      <c r="I4249" s="74"/>
      <c r="J4249" s="74"/>
      <c r="K4249" s="74"/>
      <c r="L4249" s="74"/>
      <c r="P4249" s="122"/>
      <c r="Q4249" s="74"/>
      <c r="R4249" s="74"/>
      <c r="S4249" s="74"/>
      <c r="T4249" s="74"/>
      <c r="AI4249" s="259"/>
      <c r="AO4249" s="74"/>
    </row>
    <row r="4250" s="72" customFormat="1" customHeight="1" spans="6:41">
      <c r="F4250" s="74"/>
      <c r="G4250" s="267" t="str">
        <f t="shared" si="72"/>
        <v/>
      </c>
      <c r="H4250" s="74"/>
      <c r="I4250" s="74"/>
      <c r="J4250" s="74"/>
      <c r="K4250" s="74"/>
      <c r="L4250" s="74"/>
      <c r="P4250" s="122"/>
      <c r="Q4250" s="74"/>
      <c r="R4250" s="74"/>
      <c r="S4250" s="74"/>
      <c r="T4250" s="74"/>
      <c r="AI4250" s="259"/>
      <c r="AO4250" s="74"/>
    </row>
    <row r="4251" s="72" customFormat="1" customHeight="1" spans="6:41">
      <c r="F4251" s="74"/>
      <c r="G4251" s="267" t="str">
        <f t="shared" si="72"/>
        <v/>
      </c>
      <c r="H4251" s="74"/>
      <c r="I4251" s="74"/>
      <c r="J4251" s="74"/>
      <c r="K4251" s="74"/>
      <c r="L4251" s="74"/>
      <c r="P4251" s="122"/>
      <c r="Q4251" s="74"/>
      <c r="R4251" s="74"/>
      <c r="S4251" s="74"/>
      <c r="T4251" s="74"/>
      <c r="AI4251" s="259"/>
      <c r="AO4251" s="74"/>
    </row>
    <row r="4252" s="72" customFormat="1" customHeight="1" spans="6:41">
      <c r="F4252" s="74"/>
      <c r="G4252" s="267" t="str">
        <f t="shared" si="72"/>
        <v/>
      </c>
      <c r="H4252" s="74"/>
      <c r="I4252" s="74"/>
      <c r="J4252" s="74"/>
      <c r="K4252" s="74"/>
      <c r="L4252" s="74"/>
      <c r="P4252" s="122"/>
      <c r="Q4252" s="74"/>
      <c r="R4252" s="74"/>
      <c r="S4252" s="74"/>
      <c r="T4252" s="74"/>
      <c r="AI4252" s="259"/>
      <c r="AO4252" s="74"/>
    </row>
    <row r="4253" s="72" customFormat="1" customHeight="1" spans="6:41">
      <c r="F4253" s="74"/>
      <c r="G4253" s="267" t="str">
        <f t="shared" si="72"/>
        <v/>
      </c>
      <c r="H4253" s="74"/>
      <c r="I4253" s="74"/>
      <c r="J4253" s="74"/>
      <c r="K4253" s="74"/>
      <c r="L4253" s="74"/>
      <c r="P4253" s="122"/>
      <c r="Q4253" s="74"/>
      <c r="R4253" s="74"/>
      <c r="S4253" s="74"/>
      <c r="T4253" s="74"/>
      <c r="AI4253" s="259"/>
      <c r="AO4253" s="74"/>
    </row>
    <row r="4254" s="72" customFormat="1" customHeight="1" spans="6:41">
      <c r="F4254" s="74"/>
      <c r="G4254" s="267" t="str">
        <f t="shared" si="72"/>
        <v/>
      </c>
      <c r="H4254" s="74"/>
      <c r="I4254" s="74"/>
      <c r="J4254" s="74"/>
      <c r="K4254" s="74"/>
      <c r="L4254" s="74"/>
      <c r="P4254" s="122"/>
      <c r="Q4254" s="74"/>
      <c r="R4254" s="74"/>
      <c r="S4254" s="74"/>
      <c r="T4254" s="74"/>
      <c r="AI4254" s="259"/>
      <c r="AO4254" s="74"/>
    </row>
    <row r="4255" s="72" customFormat="1" customHeight="1" spans="6:41">
      <c r="F4255" s="74"/>
      <c r="G4255" s="267" t="str">
        <f t="shared" si="72"/>
        <v/>
      </c>
      <c r="H4255" s="74"/>
      <c r="I4255" s="74"/>
      <c r="J4255" s="74"/>
      <c r="K4255" s="74"/>
      <c r="L4255" s="74"/>
      <c r="P4255" s="122"/>
      <c r="Q4255" s="74"/>
      <c r="R4255" s="74"/>
      <c r="S4255" s="74"/>
      <c r="T4255" s="74"/>
      <c r="AI4255" s="259"/>
      <c r="AO4255" s="74"/>
    </row>
    <row r="4256" s="72" customFormat="1" customHeight="1" spans="6:41">
      <c r="F4256" s="74"/>
      <c r="G4256" s="267" t="str">
        <f t="shared" si="72"/>
        <v/>
      </c>
      <c r="H4256" s="74"/>
      <c r="I4256" s="74"/>
      <c r="J4256" s="74"/>
      <c r="K4256" s="74"/>
      <c r="L4256" s="74"/>
      <c r="P4256" s="122"/>
      <c r="Q4256" s="74"/>
      <c r="R4256" s="74"/>
      <c r="S4256" s="74"/>
      <c r="T4256" s="74"/>
      <c r="AI4256" s="259"/>
      <c r="AO4256" s="74"/>
    </row>
    <row r="4257" s="72" customFormat="1" customHeight="1" spans="6:41">
      <c r="F4257" s="74"/>
      <c r="G4257" s="267" t="str">
        <f t="shared" si="72"/>
        <v/>
      </c>
      <c r="H4257" s="74"/>
      <c r="I4257" s="74"/>
      <c r="J4257" s="74"/>
      <c r="K4257" s="74"/>
      <c r="L4257" s="74"/>
      <c r="P4257" s="122"/>
      <c r="Q4257" s="74"/>
      <c r="R4257" s="74"/>
      <c r="S4257" s="74"/>
      <c r="T4257" s="74"/>
      <c r="AI4257" s="259"/>
      <c r="AO4257" s="74"/>
    </row>
    <row r="4258" s="72" customFormat="1" customHeight="1" spans="6:41">
      <c r="F4258" s="74"/>
      <c r="G4258" s="267" t="str">
        <f t="shared" si="72"/>
        <v/>
      </c>
      <c r="H4258" s="74"/>
      <c r="I4258" s="74"/>
      <c r="J4258" s="74"/>
      <c r="K4258" s="74"/>
      <c r="L4258" s="74"/>
      <c r="P4258" s="122"/>
      <c r="Q4258" s="74"/>
      <c r="R4258" s="74"/>
      <c r="S4258" s="74"/>
      <c r="T4258" s="74"/>
      <c r="AI4258" s="259"/>
      <c r="AO4258" s="74"/>
    </row>
    <row r="4259" s="72" customFormat="1" customHeight="1" spans="6:41">
      <c r="F4259" s="74"/>
      <c r="G4259" s="267" t="str">
        <f t="shared" si="72"/>
        <v/>
      </c>
      <c r="H4259" s="74"/>
      <c r="I4259" s="74"/>
      <c r="J4259" s="74"/>
      <c r="K4259" s="74"/>
      <c r="L4259" s="74"/>
      <c r="P4259" s="122"/>
      <c r="Q4259" s="74"/>
      <c r="R4259" s="74"/>
      <c r="S4259" s="74"/>
      <c r="T4259" s="74"/>
      <c r="AI4259" s="259"/>
      <c r="AO4259" s="74"/>
    </row>
    <row r="4260" s="72" customFormat="1" customHeight="1" spans="6:41">
      <c r="F4260" s="74"/>
      <c r="G4260" s="267" t="str">
        <f t="shared" si="72"/>
        <v/>
      </c>
      <c r="H4260" s="74"/>
      <c r="I4260" s="74"/>
      <c r="J4260" s="74"/>
      <c r="K4260" s="74"/>
      <c r="L4260" s="74"/>
      <c r="P4260" s="122"/>
      <c r="Q4260" s="74"/>
      <c r="R4260" s="74"/>
      <c r="S4260" s="74"/>
      <c r="T4260" s="74"/>
      <c r="AI4260" s="259"/>
      <c r="AO4260" s="74"/>
    </row>
    <row r="4261" s="72" customFormat="1" customHeight="1" spans="6:41">
      <c r="F4261" s="74"/>
      <c r="G4261" s="267" t="str">
        <f t="shared" si="72"/>
        <v/>
      </c>
      <c r="H4261" s="74"/>
      <c r="I4261" s="74"/>
      <c r="J4261" s="74"/>
      <c r="K4261" s="74"/>
      <c r="L4261" s="74"/>
      <c r="P4261" s="122"/>
      <c r="Q4261" s="74"/>
      <c r="R4261" s="74"/>
      <c r="S4261" s="74"/>
      <c r="T4261" s="74"/>
      <c r="AI4261" s="259"/>
      <c r="AO4261" s="74"/>
    </row>
    <row r="4262" s="72" customFormat="1" customHeight="1" spans="6:41">
      <c r="F4262" s="74"/>
      <c r="G4262" s="267" t="str">
        <f t="shared" si="72"/>
        <v/>
      </c>
      <c r="H4262" s="74"/>
      <c r="I4262" s="74"/>
      <c r="J4262" s="74"/>
      <c r="K4262" s="74"/>
      <c r="L4262" s="74"/>
      <c r="P4262" s="122"/>
      <c r="Q4262" s="74"/>
      <c r="R4262" s="74"/>
      <c r="S4262" s="74"/>
      <c r="T4262" s="74"/>
      <c r="AI4262" s="259"/>
      <c r="AO4262" s="74"/>
    </row>
    <row r="4263" s="72" customFormat="1" customHeight="1" spans="6:41">
      <c r="F4263" s="74"/>
      <c r="G4263" s="267" t="str">
        <f t="shared" si="72"/>
        <v/>
      </c>
      <c r="H4263" s="74"/>
      <c r="I4263" s="74"/>
      <c r="J4263" s="74"/>
      <c r="K4263" s="74"/>
      <c r="L4263" s="74"/>
      <c r="P4263" s="122"/>
      <c r="Q4263" s="74"/>
      <c r="R4263" s="74"/>
      <c r="S4263" s="74"/>
      <c r="T4263" s="74"/>
      <c r="AI4263" s="259"/>
      <c r="AO4263" s="74"/>
    </row>
    <row r="4264" s="72" customFormat="1" customHeight="1" spans="6:41">
      <c r="F4264" s="74"/>
      <c r="G4264" s="267" t="str">
        <f t="shared" si="72"/>
        <v/>
      </c>
      <c r="H4264" s="74"/>
      <c r="I4264" s="74"/>
      <c r="J4264" s="74"/>
      <c r="K4264" s="74"/>
      <c r="L4264" s="74"/>
      <c r="P4264" s="122"/>
      <c r="Q4264" s="74"/>
      <c r="R4264" s="74"/>
      <c r="S4264" s="74"/>
      <c r="T4264" s="74"/>
      <c r="AI4264" s="259"/>
      <c r="AO4264" s="74"/>
    </row>
    <row r="4265" s="72" customFormat="1" customHeight="1" spans="6:41">
      <c r="F4265" s="74"/>
      <c r="G4265" s="267" t="str">
        <f t="shared" si="72"/>
        <v/>
      </c>
      <c r="H4265" s="74"/>
      <c r="I4265" s="74"/>
      <c r="J4265" s="74"/>
      <c r="K4265" s="74"/>
      <c r="L4265" s="74"/>
      <c r="P4265" s="122"/>
      <c r="Q4265" s="74"/>
      <c r="R4265" s="74"/>
      <c r="S4265" s="74"/>
      <c r="T4265" s="74"/>
      <c r="AI4265" s="259"/>
      <c r="AO4265" s="74"/>
    </row>
    <row r="4266" s="72" customFormat="1" customHeight="1" spans="6:41">
      <c r="F4266" s="74"/>
      <c r="G4266" s="267" t="str">
        <f t="shared" si="72"/>
        <v/>
      </c>
      <c r="H4266" s="74"/>
      <c r="I4266" s="74"/>
      <c r="J4266" s="74"/>
      <c r="K4266" s="74"/>
      <c r="L4266" s="74"/>
      <c r="P4266" s="122"/>
      <c r="Q4266" s="74"/>
      <c r="R4266" s="74"/>
      <c r="S4266" s="74"/>
      <c r="T4266" s="74"/>
      <c r="AI4266" s="259"/>
      <c r="AO4266" s="74"/>
    </row>
    <row r="4267" s="72" customFormat="1" customHeight="1" spans="6:41">
      <c r="F4267" s="74"/>
      <c r="G4267" s="267" t="str">
        <f t="shared" si="72"/>
        <v/>
      </c>
      <c r="H4267" s="74"/>
      <c r="I4267" s="74"/>
      <c r="J4267" s="74"/>
      <c r="K4267" s="74"/>
      <c r="L4267" s="74"/>
      <c r="P4267" s="122"/>
      <c r="Q4267" s="74"/>
      <c r="R4267" s="74"/>
      <c r="S4267" s="74"/>
      <c r="T4267" s="74"/>
      <c r="AI4267" s="259"/>
      <c r="AO4267" s="74"/>
    </row>
    <row r="4268" s="72" customFormat="1" customHeight="1" spans="6:41">
      <c r="F4268" s="74"/>
      <c r="G4268" s="267" t="str">
        <f t="shared" si="72"/>
        <v/>
      </c>
      <c r="H4268" s="74"/>
      <c r="I4268" s="74"/>
      <c r="J4268" s="74"/>
      <c r="K4268" s="74"/>
      <c r="L4268" s="74"/>
      <c r="P4268" s="122"/>
      <c r="Q4268" s="74"/>
      <c r="R4268" s="74"/>
      <c r="S4268" s="74"/>
      <c r="T4268" s="74"/>
      <c r="AI4268" s="259"/>
      <c r="AO4268" s="74"/>
    </row>
    <row r="4269" s="72" customFormat="1" customHeight="1" spans="6:41">
      <c r="F4269" s="74"/>
      <c r="G4269" s="267" t="str">
        <f t="shared" si="72"/>
        <v/>
      </c>
      <c r="H4269" s="74"/>
      <c r="I4269" s="74"/>
      <c r="J4269" s="74"/>
      <c r="K4269" s="74"/>
      <c r="L4269" s="74"/>
      <c r="P4269" s="122"/>
      <c r="Q4269" s="74"/>
      <c r="R4269" s="74"/>
      <c r="S4269" s="74"/>
      <c r="T4269" s="74"/>
      <c r="AI4269" s="259"/>
      <c r="AO4269" s="74"/>
    </row>
    <row r="4270" s="72" customFormat="1" customHeight="1" spans="6:41">
      <c r="F4270" s="74"/>
      <c r="G4270" s="267" t="str">
        <f t="shared" si="72"/>
        <v/>
      </c>
      <c r="H4270" s="74"/>
      <c r="I4270" s="74"/>
      <c r="J4270" s="74"/>
      <c r="K4270" s="74"/>
      <c r="L4270" s="74"/>
      <c r="P4270" s="122"/>
      <c r="Q4270" s="74"/>
      <c r="R4270" s="74"/>
      <c r="S4270" s="74"/>
      <c r="T4270" s="74"/>
      <c r="AI4270" s="259"/>
      <c r="AO4270" s="74"/>
    </row>
    <row r="4271" s="72" customFormat="1" customHeight="1" spans="6:41">
      <c r="F4271" s="74"/>
      <c r="G4271" s="267" t="str">
        <f t="shared" si="72"/>
        <v/>
      </c>
      <c r="H4271" s="74"/>
      <c r="I4271" s="74"/>
      <c r="J4271" s="74"/>
      <c r="K4271" s="74"/>
      <c r="L4271" s="74"/>
      <c r="P4271" s="122"/>
      <c r="Q4271" s="74"/>
      <c r="R4271" s="74"/>
      <c r="S4271" s="74"/>
      <c r="T4271" s="74"/>
      <c r="AI4271" s="259"/>
      <c r="AO4271" s="74"/>
    </row>
    <row r="4272" s="72" customFormat="1" customHeight="1" spans="6:41">
      <c r="F4272" s="74"/>
      <c r="G4272" s="267" t="str">
        <f t="shared" si="72"/>
        <v/>
      </c>
      <c r="H4272" s="74"/>
      <c r="I4272" s="74"/>
      <c r="J4272" s="74"/>
      <c r="K4272" s="74"/>
      <c r="L4272" s="74"/>
      <c r="P4272" s="122"/>
      <c r="Q4272" s="74"/>
      <c r="R4272" s="74"/>
      <c r="S4272" s="74"/>
      <c r="T4272" s="74"/>
      <c r="AI4272" s="259"/>
      <c r="AO4272" s="74"/>
    </row>
    <row r="4273" s="72" customFormat="1" customHeight="1" spans="6:41">
      <c r="F4273" s="74"/>
      <c r="G4273" s="267" t="str">
        <f t="shared" si="72"/>
        <v/>
      </c>
      <c r="H4273" s="74"/>
      <c r="I4273" s="74"/>
      <c r="J4273" s="74"/>
      <c r="K4273" s="74"/>
      <c r="L4273" s="74"/>
      <c r="P4273" s="122"/>
      <c r="Q4273" s="74"/>
      <c r="R4273" s="74"/>
      <c r="S4273" s="74"/>
      <c r="T4273" s="74"/>
      <c r="AI4273" s="259"/>
      <c r="AO4273" s="74"/>
    </row>
    <row r="4274" s="72" customFormat="1" customHeight="1" spans="6:41">
      <c r="F4274" s="74"/>
      <c r="G4274" s="267" t="str">
        <f t="shared" si="72"/>
        <v/>
      </c>
      <c r="H4274" s="74"/>
      <c r="I4274" s="74"/>
      <c r="J4274" s="74"/>
      <c r="K4274" s="74"/>
      <c r="L4274" s="74"/>
      <c r="P4274" s="122"/>
      <c r="Q4274" s="74"/>
      <c r="R4274" s="74"/>
      <c r="S4274" s="74"/>
      <c r="T4274" s="74"/>
      <c r="AI4274" s="259"/>
      <c r="AO4274" s="74"/>
    </row>
    <row r="4275" s="72" customFormat="1" customHeight="1" spans="6:41">
      <c r="F4275" s="74"/>
      <c r="G4275" s="267" t="str">
        <f t="shared" si="72"/>
        <v/>
      </c>
      <c r="H4275" s="74"/>
      <c r="I4275" s="74"/>
      <c r="J4275" s="74"/>
      <c r="K4275" s="74"/>
      <c r="L4275" s="74"/>
      <c r="P4275" s="122"/>
      <c r="Q4275" s="74"/>
      <c r="R4275" s="74"/>
      <c r="S4275" s="74"/>
      <c r="T4275" s="74"/>
      <c r="AI4275" s="259"/>
      <c r="AO4275" s="74"/>
    </row>
    <row r="4276" s="72" customFormat="1" customHeight="1" spans="6:41">
      <c r="F4276" s="74"/>
      <c r="G4276" s="267" t="str">
        <f t="shared" si="72"/>
        <v/>
      </c>
      <c r="H4276" s="74"/>
      <c r="I4276" s="74"/>
      <c r="J4276" s="74"/>
      <c r="K4276" s="74"/>
      <c r="L4276" s="74"/>
      <c r="P4276" s="122"/>
      <c r="Q4276" s="74"/>
      <c r="R4276" s="74"/>
      <c r="S4276" s="74"/>
      <c r="T4276" s="74"/>
      <c r="AI4276" s="259"/>
      <c r="AO4276" s="74"/>
    </row>
    <row r="4277" s="72" customFormat="1" customHeight="1" spans="6:41">
      <c r="F4277" s="74"/>
      <c r="G4277" s="267" t="str">
        <f t="shared" si="72"/>
        <v/>
      </c>
      <c r="H4277" s="74"/>
      <c r="I4277" s="74"/>
      <c r="J4277" s="74"/>
      <c r="K4277" s="74"/>
      <c r="L4277" s="74"/>
      <c r="P4277" s="122"/>
      <c r="Q4277" s="74"/>
      <c r="R4277" s="74"/>
      <c r="S4277" s="74"/>
      <c r="T4277" s="74"/>
      <c r="AI4277" s="259"/>
      <c r="AO4277" s="74"/>
    </row>
    <row r="4278" s="72" customFormat="1" customHeight="1" spans="6:41">
      <c r="F4278" s="74"/>
      <c r="G4278" s="267" t="str">
        <f t="shared" si="72"/>
        <v/>
      </c>
      <c r="H4278" s="74"/>
      <c r="I4278" s="74"/>
      <c r="J4278" s="74"/>
      <c r="K4278" s="74"/>
      <c r="L4278" s="74"/>
      <c r="P4278" s="122"/>
      <c r="Q4278" s="74"/>
      <c r="R4278" s="74"/>
      <c r="S4278" s="74"/>
      <c r="T4278" s="74"/>
      <c r="AI4278" s="259"/>
      <c r="AO4278" s="74"/>
    </row>
    <row r="4279" s="72" customFormat="1" customHeight="1" spans="6:41">
      <c r="F4279" s="74"/>
      <c r="G4279" s="267" t="str">
        <f t="shared" si="72"/>
        <v/>
      </c>
      <c r="H4279" s="74"/>
      <c r="I4279" s="74"/>
      <c r="J4279" s="74"/>
      <c r="K4279" s="74"/>
      <c r="L4279" s="74"/>
      <c r="P4279" s="122"/>
      <c r="Q4279" s="74"/>
      <c r="R4279" s="74"/>
      <c r="S4279" s="74"/>
      <c r="T4279" s="74"/>
      <c r="AI4279" s="259"/>
      <c r="AO4279" s="74"/>
    </row>
    <row r="4280" s="72" customFormat="1" customHeight="1" spans="6:41">
      <c r="F4280" s="74"/>
      <c r="G4280" s="267" t="str">
        <f t="shared" si="72"/>
        <v/>
      </c>
      <c r="H4280" s="74"/>
      <c r="I4280" s="74"/>
      <c r="J4280" s="74"/>
      <c r="K4280" s="74"/>
      <c r="L4280" s="74"/>
      <c r="P4280" s="122"/>
      <c r="Q4280" s="74"/>
      <c r="R4280" s="74"/>
      <c r="S4280" s="74"/>
      <c r="T4280" s="74"/>
      <c r="AI4280" s="259"/>
      <c r="AO4280" s="74"/>
    </row>
    <row r="4281" s="72" customFormat="1" customHeight="1" spans="6:41">
      <c r="F4281" s="74"/>
      <c r="G4281" s="267" t="str">
        <f t="shared" si="72"/>
        <v/>
      </c>
      <c r="H4281" s="74"/>
      <c r="I4281" s="74"/>
      <c r="J4281" s="74"/>
      <c r="K4281" s="74"/>
      <c r="L4281" s="74"/>
      <c r="P4281" s="122"/>
      <c r="Q4281" s="74"/>
      <c r="R4281" s="74"/>
      <c r="S4281" s="74"/>
      <c r="T4281" s="74"/>
      <c r="AI4281" s="259"/>
      <c r="AO4281" s="74"/>
    </row>
    <row r="4282" s="72" customFormat="1" customHeight="1" spans="6:41">
      <c r="F4282" s="74"/>
      <c r="G4282" s="267" t="str">
        <f t="shared" si="72"/>
        <v/>
      </c>
      <c r="H4282" s="74"/>
      <c r="I4282" s="74"/>
      <c r="J4282" s="74"/>
      <c r="K4282" s="74"/>
      <c r="L4282" s="74"/>
      <c r="P4282" s="122"/>
      <c r="Q4282" s="74"/>
      <c r="R4282" s="74"/>
      <c r="S4282" s="74"/>
      <c r="T4282" s="74"/>
      <c r="AI4282" s="259"/>
      <c r="AO4282" s="74"/>
    </row>
    <row r="4283" s="72" customFormat="1" customHeight="1" spans="6:41">
      <c r="F4283" s="74"/>
      <c r="G4283" s="267" t="str">
        <f t="shared" si="72"/>
        <v/>
      </c>
      <c r="H4283" s="74"/>
      <c r="I4283" s="74"/>
      <c r="J4283" s="74"/>
      <c r="K4283" s="74"/>
      <c r="L4283" s="74"/>
      <c r="P4283" s="122"/>
      <c r="Q4283" s="74"/>
      <c r="R4283" s="74"/>
      <c r="S4283" s="74"/>
      <c r="T4283" s="74"/>
      <c r="AI4283" s="259"/>
      <c r="AO4283" s="74"/>
    </row>
    <row r="4284" s="72" customFormat="1" customHeight="1" spans="6:41">
      <c r="F4284" s="74"/>
      <c r="G4284" s="267" t="str">
        <f t="shared" si="72"/>
        <v/>
      </c>
      <c r="H4284" s="74"/>
      <c r="I4284" s="74"/>
      <c r="J4284" s="74"/>
      <c r="K4284" s="74"/>
      <c r="L4284" s="74"/>
      <c r="P4284" s="122"/>
      <c r="Q4284" s="74"/>
      <c r="R4284" s="74"/>
      <c r="S4284" s="74"/>
      <c r="T4284" s="74"/>
      <c r="AI4284" s="259"/>
      <c r="AO4284" s="74"/>
    </row>
    <row r="4285" s="72" customFormat="1" customHeight="1" spans="6:41">
      <c r="F4285" s="74"/>
      <c r="G4285" s="267" t="str">
        <f t="shared" si="72"/>
        <v/>
      </c>
      <c r="H4285" s="74"/>
      <c r="I4285" s="74"/>
      <c r="J4285" s="74"/>
      <c r="K4285" s="74"/>
      <c r="L4285" s="74"/>
      <c r="P4285" s="122"/>
      <c r="Q4285" s="74"/>
      <c r="R4285" s="74"/>
      <c r="S4285" s="74"/>
      <c r="T4285" s="74"/>
      <c r="AI4285" s="259"/>
      <c r="AO4285" s="74"/>
    </row>
    <row r="4286" s="72" customFormat="1" customHeight="1" spans="6:41">
      <c r="F4286" s="74"/>
      <c r="G4286" s="267" t="str">
        <f t="shared" si="72"/>
        <v/>
      </c>
      <c r="H4286" s="74"/>
      <c r="I4286" s="74"/>
      <c r="J4286" s="74"/>
      <c r="K4286" s="74"/>
      <c r="L4286" s="74"/>
      <c r="P4286" s="122"/>
      <c r="Q4286" s="74"/>
      <c r="R4286" s="74"/>
      <c r="S4286" s="74"/>
      <c r="T4286" s="74"/>
      <c r="AI4286" s="259"/>
      <c r="AO4286" s="74"/>
    </row>
    <row r="4287" s="72" customFormat="1" customHeight="1" spans="6:41">
      <c r="F4287" s="74"/>
      <c r="G4287" s="267" t="str">
        <f t="shared" si="72"/>
        <v/>
      </c>
      <c r="H4287" s="74"/>
      <c r="I4287" s="74"/>
      <c r="J4287" s="74"/>
      <c r="K4287" s="74"/>
      <c r="L4287" s="74"/>
      <c r="P4287" s="122"/>
      <c r="Q4287" s="74"/>
      <c r="R4287" s="74"/>
      <c r="S4287" s="74"/>
      <c r="T4287" s="74"/>
      <c r="AI4287" s="259"/>
      <c r="AO4287" s="74"/>
    </row>
    <row r="4288" s="72" customFormat="1" customHeight="1" spans="6:41">
      <c r="F4288" s="74"/>
      <c r="G4288" s="267" t="str">
        <f t="shared" si="72"/>
        <v/>
      </c>
      <c r="H4288" s="74"/>
      <c r="I4288" s="74"/>
      <c r="J4288" s="74"/>
      <c r="K4288" s="74"/>
      <c r="L4288" s="74"/>
      <c r="P4288" s="122"/>
      <c r="Q4288" s="74"/>
      <c r="R4288" s="74"/>
      <c r="S4288" s="74"/>
      <c r="T4288" s="74"/>
      <c r="AI4288" s="259"/>
      <c r="AO4288" s="74"/>
    </row>
    <row r="4289" s="72" customFormat="1" customHeight="1" spans="6:41">
      <c r="F4289" s="74"/>
      <c r="G4289" s="267" t="str">
        <f t="shared" si="72"/>
        <v/>
      </c>
      <c r="H4289" s="74"/>
      <c r="I4289" s="74"/>
      <c r="J4289" s="74"/>
      <c r="K4289" s="74"/>
      <c r="L4289" s="74"/>
      <c r="P4289" s="122"/>
      <c r="Q4289" s="74"/>
      <c r="R4289" s="74"/>
      <c r="S4289" s="74"/>
      <c r="T4289" s="74"/>
      <c r="AI4289" s="259"/>
      <c r="AO4289" s="74"/>
    </row>
    <row r="4290" s="72" customFormat="1" customHeight="1" spans="6:41">
      <c r="F4290" s="74"/>
      <c r="G4290" s="267" t="str">
        <f t="shared" ref="G4290:G4353" si="73">IF(H4290="","",IF(H4290=I4290,H4290,_xlfn.CONCAT(H4290,"-",I4290)))</f>
        <v/>
      </c>
      <c r="H4290" s="74"/>
      <c r="I4290" s="74"/>
      <c r="J4290" s="74"/>
      <c r="K4290" s="74"/>
      <c r="L4290" s="74"/>
      <c r="P4290" s="122"/>
      <c r="Q4290" s="74"/>
      <c r="R4290" s="74"/>
      <c r="S4290" s="74"/>
      <c r="T4290" s="74"/>
      <c r="AI4290" s="259"/>
      <c r="AO4290" s="74"/>
    </row>
    <row r="4291" s="72" customFormat="1" customHeight="1" spans="6:41">
      <c r="F4291" s="74"/>
      <c r="G4291" s="267" t="str">
        <f t="shared" si="73"/>
        <v/>
      </c>
      <c r="H4291" s="74"/>
      <c r="I4291" s="74"/>
      <c r="J4291" s="74"/>
      <c r="K4291" s="74"/>
      <c r="L4291" s="74"/>
      <c r="P4291" s="122"/>
      <c r="Q4291" s="74"/>
      <c r="R4291" s="74"/>
      <c r="S4291" s="74"/>
      <c r="T4291" s="74"/>
      <c r="AI4291" s="259"/>
      <c r="AO4291" s="74"/>
    </row>
    <row r="4292" s="72" customFormat="1" customHeight="1" spans="6:41">
      <c r="F4292" s="74"/>
      <c r="G4292" s="267" t="str">
        <f t="shared" si="73"/>
        <v/>
      </c>
      <c r="H4292" s="74"/>
      <c r="I4292" s="74"/>
      <c r="J4292" s="74"/>
      <c r="K4292" s="74"/>
      <c r="L4292" s="74"/>
      <c r="P4292" s="122"/>
      <c r="Q4292" s="74"/>
      <c r="R4292" s="74"/>
      <c r="S4292" s="74"/>
      <c r="T4292" s="74"/>
      <c r="AI4292" s="259"/>
      <c r="AO4292" s="74"/>
    </row>
    <row r="4293" s="72" customFormat="1" customHeight="1" spans="6:41">
      <c r="F4293" s="74"/>
      <c r="G4293" s="267" t="str">
        <f t="shared" si="73"/>
        <v/>
      </c>
      <c r="H4293" s="74"/>
      <c r="I4293" s="74"/>
      <c r="J4293" s="74"/>
      <c r="K4293" s="74"/>
      <c r="L4293" s="74"/>
      <c r="P4293" s="122"/>
      <c r="Q4293" s="74"/>
      <c r="R4293" s="74"/>
      <c r="S4293" s="74"/>
      <c r="T4293" s="74"/>
      <c r="AI4293" s="259"/>
      <c r="AO4293" s="74"/>
    </row>
    <row r="4294" s="72" customFormat="1" customHeight="1" spans="6:41">
      <c r="F4294" s="74"/>
      <c r="G4294" s="267" t="str">
        <f t="shared" si="73"/>
        <v/>
      </c>
      <c r="H4294" s="74"/>
      <c r="I4294" s="74"/>
      <c r="J4294" s="74"/>
      <c r="K4294" s="74"/>
      <c r="L4294" s="74"/>
      <c r="P4294" s="122"/>
      <c r="Q4294" s="74"/>
      <c r="R4294" s="74"/>
      <c r="S4294" s="74"/>
      <c r="T4294" s="74"/>
      <c r="AI4294" s="259"/>
      <c r="AO4294" s="74"/>
    </row>
    <row r="4295" s="72" customFormat="1" customHeight="1" spans="6:41">
      <c r="F4295" s="74"/>
      <c r="G4295" s="267" t="str">
        <f t="shared" si="73"/>
        <v/>
      </c>
      <c r="H4295" s="74"/>
      <c r="I4295" s="74"/>
      <c r="J4295" s="74"/>
      <c r="K4295" s="74"/>
      <c r="L4295" s="74"/>
      <c r="P4295" s="122"/>
      <c r="Q4295" s="74"/>
      <c r="R4295" s="74"/>
      <c r="S4295" s="74"/>
      <c r="T4295" s="74"/>
      <c r="AI4295" s="259"/>
      <c r="AO4295" s="74"/>
    </row>
    <row r="4296" s="72" customFormat="1" customHeight="1" spans="6:41">
      <c r="F4296" s="74"/>
      <c r="G4296" s="267" t="str">
        <f t="shared" si="73"/>
        <v/>
      </c>
      <c r="H4296" s="74"/>
      <c r="I4296" s="74"/>
      <c r="J4296" s="74"/>
      <c r="K4296" s="74"/>
      <c r="L4296" s="74"/>
      <c r="P4296" s="122"/>
      <c r="Q4296" s="74"/>
      <c r="R4296" s="74"/>
      <c r="S4296" s="74"/>
      <c r="T4296" s="74"/>
      <c r="AI4296" s="259"/>
      <c r="AO4296" s="74"/>
    </row>
    <row r="4297" s="72" customFormat="1" customHeight="1" spans="6:41">
      <c r="F4297" s="74"/>
      <c r="G4297" s="267" t="str">
        <f t="shared" si="73"/>
        <v/>
      </c>
      <c r="H4297" s="74"/>
      <c r="I4297" s="74"/>
      <c r="J4297" s="74"/>
      <c r="K4297" s="74"/>
      <c r="L4297" s="74"/>
      <c r="P4297" s="122"/>
      <c r="Q4297" s="74"/>
      <c r="R4297" s="74"/>
      <c r="S4297" s="74"/>
      <c r="T4297" s="74"/>
      <c r="AI4297" s="259"/>
      <c r="AO4297" s="74"/>
    </row>
    <row r="4298" s="72" customFormat="1" customHeight="1" spans="6:41">
      <c r="F4298" s="74"/>
      <c r="G4298" s="267" t="str">
        <f t="shared" si="73"/>
        <v/>
      </c>
      <c r="H4298" s="74"/>
      <c r="I4298" s="74"/>
      <c r="J4298" s="74"/>
      <c r="K4298" s="74"/>
      <c r="L4298" s="74"/>
      <c r="P4298" s="122"/>
      <c r="Q4298" s="74"/>
      <c r="R4298" s="74"/>
      <c r="S4298" s="74"/>
      <c r="T4298" s="74"/>
      <c r="AI4298" s="259"/>
      <c r="AO4298" s="74"/>
    </row>
    <row r="4299" s="72" customFormat="1" customHeight="1" spans="6:41">
      <c r="F4299" s="74"/>
      <c r="G4299" s="267" t="str">
        <f t="shared" si="73"/>
        <v/>
      </c>
      <c r="H4299" s="74"/>
      <c r="I4299" s="74"/>
      <c r="J4299" s="74"/>
      <c r="K4299" s="74"/>
      <c r="L4299" s="74"/>
      <c r="P4299" s="122"/>
      <c r="Q4299" s="74"/>
      <c r="R4299" s="74"/>
      <c r="S4299" s="74"/>
      <c r="T4299" s="74"/>
      <c r="AI4299" s="259"/>
      <c r="AO4299" s="74"/>
    </row>
    <row r="4300" s="72" customFormat="1" customHeight="1" spans="6:41">
      <c r="F4300" s="74"/>
      <c r="G4300" s="267" t="str">
        <f t="shared" si="73"/>
        <v/>
      </c>
      <c r="H4300" s="74"/>
      <c r="I4300" s="74"/>
      <c r="J4300" s="74"/>
      <c r="K4300" s="74"/>
      <c r="L4300" s="74"/>
      <c r="P4300" s="122"/>
      <c r="Q4300" s="74"/>
      <c r="R4300" s="74"/>
      <c r="S4300" s="74"/>
      <c r="T4300" s="74"/>
      <c r="AI4300" s="259"/>
      <c r="AO4300" s="74"/>
    </row>
    <row r="4301" s="72" customFormat="1" customHeight="1" spans="6:41">
      <c r="F4301" s="74"/>
      <c r="G4301" s="267" t="str">
        <f t="shared" si="73"/>
        <v/>
      </c>
      <c r="H4301" s="74"/>
      <c r="I4301" s="74"/>
      <c r="J4301" s="74"/>
      <c r="K4301" s="74"/>
      <c r="L4301" s="74"/>
      <c r="P4301" s="122"/>
      <c r="Q4301" s="74"/>
      <c r="R4301" s="74"/>
      <c r="S4301" s="74"/>
      <c r="T4301" s="74"/>
      <c r="AI4301" s="259"/>
      <c r="AO4301" s="74"/>
    </row>
    <row r="4302" s="72" customFormat="1" customHeight="1" spans="6:41">
      <c r="F4302" s="74"/>
      <c r="G4302" s="267" t="str">
        <f t="shared" si="73"/>
        <v/>
      </c>
      <c r="H4302" s="74"/>
      <c r="I4302" s="74"/>
      <c r="J4302" s="74"/>
      <c r="K4302" s="74"/>
      <c r="L4302" s="74"/>
      <c r="P4302" s="122"/>
      <c r="Q4302" s="74"/>
      <c r="R4302" s="74"/>
      <c r="S4302" s="74"/>
      <c r="T4302" s="74"/>
      <c r="AI4302" s="259"/>
      <c r="AO4302" s="74"/>
    </row>
    <row r="4303" s="72" customFormat="1" customHeight="1" spans="6:41">
      <c r="F4303" s="74"/>
      <c r="G4303" s="267" t="str">
        <f t="shared" si="73"/>
        <v/>
      </c>
      <c r="H4303" s="74"/>
      <c r="I4303" s="74"/>
      <c r="J4303" s="74"/>
      <c r="K4303" s="74"/>
      <c r="L4303" s="74"/>
      <c r="P4303" s="122"/>
      <c r="Q4303" s="74"/>
      <c r="R4303" s="74"/>
      <c r="S4303" s="74"/>
      <c r="T4303" s="74"/>
      <c r="AI4303" s="259"/>
      <c r="AO4303" s="74"/>
    </row>
    <row r="4304" s="72" customFormat="1" customHeight="1" spans="6:41">
      <c r="F4304" s="74"/>
      <c r="G4304" s="267" t="str">
        <f t="shared" si="73"/>
        <v/>
      </c>
      <c r="H4304" s="74"/>
      <c r="I4304" s="74"/>
      <c r="J4304" s="74"/>
      <c r="K4304" s="74"/>
      <c r="L4304" s="74"/>
      <c r="P4304" s="122"/>
      <c r="Q4304" s="74"/>
      <c r="R4304" s="74"/>
      <c r="S4304" s="74"/>
      <c r="T4304" s="74"/>
      <c r="AI4304" s="259"/>
      <c r="AO4304" s="74"/>
    </row>
    <row r="4305" s="72" customFormat="1" customHeight="1" spans="6:41">
      <c r="F4305" s="74"/>
      <c r="G4305" s="267" t="str">
        <f t="shared" si="73"/>
        <v/>
      </c>
      <c r="H4305" s="74"/>
      <c r="I4305" s="74"/>
      <c r="J4305" s="74"/>
      <c r="K4305" s="74"/>
      <c r="L4305" s="74"/>
      <c r="P4305" s="122"/>
      <c r="Q4305" s="74"/>
      <c r="R4305" s="74"/>
      <c r="S4305" s="74"/>
      <c r="T4305" s="74"/>
      <c r="AI4305" s="259"/>
      <c r="AO4305" s="74"/>
    </row>
    <row r="4306" s="72" customFormat="1" customHeight="1" spans="6:41">
      <c r="F4306" s="74"/>
      <c r="G4306" s="267" t="str">
        <f t="shared" si="73"/>
        <v/>
      </c>
      <c r="H4306" s="74"/>
      <c r="I4306" s="74"/>
      <c r="J4306" s="74"/>
      <c r="K4306" s="74"/>
      <c r="L4306" s="74"/>
      <c r="P4306" s="122"/>
      <c r="Q4306" s="74"/>
      <c r="R4306" s="74"/>
      <c r="S4306" s="74"/>
      <c r="T4306" s="74"/>
      <c r="AI4306" s="259"/>
      <c r="AO4306" s="74"/>
    </row>
    <row r="4307" s="72" customFormat="1" customHeight="1" spans="6:41">
      <c r="F4307" s="74"/>
      <c r="G4307" s="267" t="str">
        <f t="shared" si="73"/>
        <v/>
      </c>
      <c r="H4307" s="74"/>
      <c r="I4307" s="74"/>
      <c r="J4307" s="74"/>
      <c r="K4307" s="74"/>
      <c r="L4307" s="74"/>
      <c r="P4307" s="122"/>
      <c r="Q4307" s="74"/>
      <c r="R4307" s="74"/>
      <c r="S4307" s="74"/>
      <c r="T4307" s="74"/>
      <c r="AI4307" s="259"/>
      <c r="AO4307" s="74"/>
    </row>
    <row r="4308" s="72" customFormat="1" customHeight="1" spans="6:41">
      <c r="F4308" s="74"/>
      <c r="G4308" s="267" t="str">
        <f t="shared" si="73"/>
        <v/>
      </c>
      <c r="H4308" s="74"/>
      <c r="I4308" s="74"/>
      <c r="J4308" s="74"/>
      <c r="K4308" s="74"/>
      <c r="L4308" s="74"/>
      <c r="P4308" s="122"/>
      <c r="Q4308" s="74"/>
      <c r="R4308" s="74"/>
      <c r="S4308" s="74"/>
      <c r="T4308" s="74"/>
      <c r="AI4308" s="259"/>
      <c r="AO4308" s="74"/>
    </row>
    <row r="4309" s="72" customFormat="1" customHeight="1" spans="6:41">
      <c r="F4309" s="74"/>
      <c r="G4309" s="267" t="str">
        <f t="shared" si="73"/>
        <v/>
      </c>
      <c r="H4309" s="74"/>
      <c r="I4309" s="74"/>
      <c r="J4309" s="74"/>
      <c r="K4309" s="74"/>
      <c r="L4309" s="74"/>
      <c r="P4309" s="122"/>
      <c r="Q4309" s="74"/>
      <c r="R4309" s="74"/>
      <c r="S4309" s="74"/>
      <c r="T4309" s="74"/>
      <c r="AI4309" s="259"/>
      <c r="AO4309" s="74"/>
    </row>
    <row r="4310" s="72" customFormat="1" customHeight="1" spans="6:41">
      <c r="F4310" s="74"/>
      <c r="G4310" s="267" t="str">
        <f t="shared" si="73"/>
        <v/>
      </c>
      <c r="H4310" s="74"/>
      <c r="I4310" s="74"/>
      <c r="J4310" s="74"/>
      <c r="K4310" s="74"/>
      <c r="L4310" s="74"/>
      <c r="P4310" s="122"/>
      <c r="Q4310" s="74"/>
      <c r="R4310" s="74"/>
      <c r="S4310" s="74"/>
      <c r="T4310" s="74"/>
      <c r="AI4310" s="259"/>
      <c r="AO4310" s="74"/>
    </row>
    <row r="4311" s="72" customFormat="1" customHeight="1" spans="6:41">
      <c r="F4311" s="74"/>
      <c r="G4311" s="267" t="str">
        <f t="shared" si="73"/>
        <v/>
      </c>
      <c r="H4311" s="74"/>
      <c r="I4311" s="74"/>
      <c r="J4311" s="74"/>
      <c r="K4311" s="74"/>
      <c r="L4311" s="74"/>
      <c r="P4311" s="122"/>
      <c r="Q4311" s="74"/>
      <c r="R4311" s="74"/>
      <c r="S4311" s="74"/>
      <c r="T4311" s="74"/>
      <c r="AI4311" s="259"/>
      <c r="AO4311" s="74"/>
    </row>
    <row r="4312" s="72" customFormat="1" customHeight="1" spans="6:41">
      <c r="F4312" s="74"/>
      <c r="G4312" s="267" t="str">
        <f t="shared" si="73"/>
        <v/>
      </c>
      <c r="H4312" s="74"/>
      <c r="I4312" s="74"/>
      <c r="J4312" s="74"/>
      <c r="K4312" s="74"/>
      <c r="L4312" s="74"/>
      <c r="P4312" s="122"/>
      <c r="Q4312" s="74"/>
      <c r="R4312" s="74"/>
      <c r="S4312" s="74"/>
      <c r="T4312" s="74"/>
      <c r="AI4312" s="259"/>
      <c r="AO4312" s="74"/>
    </row>
    <row r="4313" s="72" customFormat="1" customHeight="1" spans="6:41">
      <c r="F4313" s="74"/>
      <c r="G4313" s="267" t="str">
        <f t="shared" si="73"/>
        <v/>
      </c>
      <c r="H4313" s="74"/>
      <c r="I4313" s="74"/>
      <c r="J4313" s="74"/>
      <c r="K4313" s="74"/>
      <c r="L4313" s="74"/>
      <c r="P4313" s="122"/>
      <c r="Q4313" s="74"/>
      <c r="R4313" s="74"/>
      <c r="S4313" s="74"/>
      <c r="T4313" s="74"/>
      <c r="AI4313" s="259"/>
      <c r="AO4313" s="74"/>
    </row>
    <row r="4314" s="72" customFormat="1" customHeight="1" spans="6:41">
      <c r="F4314" s="74"/>
      <c r="G4314" s="267" t="str">
        <f t="shared" si="73"/>
        <v/>
      </c>
      <c r="H4314" s="74"/>
      <c r="I4314" s="74"/>
      <c r="J4314" s="74"/>
      <c r="K4314" s="74"/>
      <c r="L4314" s="74"/>
      <c r="P4314" s="122"/>
      <c r="Q4314" s="74"/>
      <c r="R4314" s="74"/>
      <c r="S4314" s="74"/>
      <c r="T4314" s="74"/>
      <c r="AI4314" s="259"/>
      <c r="AO4314" s="74"/>
    </row>
    <row r="4315" s="72" customFormat="1" customHeight="1" spans="6:41">
      <c r="F4315" s="74"/>
      <c r="G4315" s="267" t="str">
        <f t="shared" si="73"/>
        <v/>
      </c>
      <c r="H4315" s="74"/>
      <c r="I4315" s="74"/>
      <c r="J4315" s="74"/>
      <c r="K4315" s="74"/>
      <c r="L4315" s="74"/>
      <c r="P4315" s="122"/>
      <c r="Q4315" s="74"/>
      <c r="R4315" s="74"/>
      <c r="S4315" s="74"/>
      <c r="T4315" s="74"/>
      <c r="AI4315" s="259"/>
      <c r="AO4315" s="74"/>
    </row>
    <row r="4316" s="72" customFormat="1" customHeight="1" spans="6:41">
      <c r="F4316" s="74"/>
      <c r="G4316" s="267" t="str">
        <f t="shared" si="73"/>
        <v/>
      </c>
      <c r="H4316" s="74"/>
      <c r="I4316" s="74"/>
      <c r="J4316" s="74"/>
      <c r="K4316" s="74"/>
      <c r="L4316" s="74"/>
      <c r="P4316" s="122"/>
      <c r="Q4316" s="74"/>
      <c r="R4316" s="74"/>
      <c r="S4316" s="74"/>
      <c r="T4316" s="74"/>
      <c r="AI4316" s="259"/>
      <c r="AO4316" s="74"/>
    </row>
    <row r="4317" s="72" customFormat="1" customHeight="1" spans="6:41">
      <c r="F4317" s="74"/>
      <c r="G4317" s="267" t="str">
        <f t="shared" si="73"/>
        <v/>
      </c>
      <c r="H4317" s="74"/>
      <c r="I4317" s="74"/>
      <c r="J4317" s="74"/>
      <c r="K4317" s="74"/>
      <c r="L4317" s="74"/>
      <c r="P4317" s="122"/>
      <c r="Q4317" s="74"/>
      <c r="R4317" s="74"/>
      <c r="S4317" s="74"/>
      <c r="T4317" s="74"/>
      <c r="AI4317" s="259"/>
      <c r="AO4317" s="74"/>
    </row>
    <row r="4318" s="72" customFormat="1" customHeight="1" spans="6:41">
      <c r="F4318" s="74"/>
      <c r="G4318" s="267" t="str">
        <f t="shared" si="73"/>
        <v/>
      </c>
      <c r="H4318" s="74"/>
      <c r="I4318" s="74"/>
      <c r="J4318" s="74"/>
      <c r="K4318" s="74"/>
      <c r="L4318" s="74"/>
      <c r="P4318" s="122"/>
      <c r="Q4318" s="74"/>
      <c r="R4318" s="74"/>
      <c r="S4318" s="74"/>
      <c r="T4318" s="74"/>
      <c r="AI4318" s="259"/>
      <c r="AO4318" s="74"/>
    </row>
    <row r="4319" s="72" customFormat="1" customHeight="1" spans="6:41">
      <c r="F4319" s="74"/>
      <c r="G4319" s="267" t="str">
        <f t="shared" si="73"/>
        <v/>
      </c>
      <c r="H4319" s="74"/>
      <c r="I4319" s="74"/>
      <c r="J4319" s="74"/>
      <c r="K4319" s="74"/>
      <c r="L4319" s="74"/>
      <c r="P4319" s="122"/>
      <c r="Q4319" s="74"/>
      <c r="R4319" s="74"/>
      <c r="S4319" s="74"/>
      <c r="T4319" s="74"/>
      <c r="AI4319" s="259"/>
      <c r="AO4319" s="74"/>
    </row>
    <row r="4320" s="72" customFormat="1" customHeight="1" spans="6:41">
      <c r="F4320" s="74"/>
      <c r="G4320" s="267" t="str">
        <f t="shared" si="73"/>
        <v/>
      </c>
      <c r="H4320" s="74"/>
      <c r="I4320" s="74"/>
      <c r="J4320" s="74"/>
      <c r="K4320" s="74"/>
      <c r="L4320" s="74"/>
      <c r="P4320" s="122"/>
      <c r="Q4320" s="74"/>
      <c r="R4320" s="74"/>
      <c r="S4320" s="74"/>
      <c r="T4320" s="74"/>
      <c r="AI4320" s="259"/>
      <c r="AO4320" s="74"/>
    </row>
    <row r="4321" s="72" customFormat="1" customHeight="1" spans="6:41">
      <c r="F4321" s="74"/>
      <c r="G4321" s="267" t="str">
        <f t="shared" si="73"/>
        <v/>
      </c>
      <c r="H4321" s="74"/>
      <c r="I4321" s="74"/>
      <c r="J4321" s="74"/>
      <c r="K4321" s="74"/>
      <c r="L4321" s="74"/>
      <c r="P4321" s="122"/>
      <c r="Q4321" s="74"/>
      <c r="R4321" s="74"/>
      <c r="S4321" s="74"/>
      <c r="T4321" s="74"/>
      <c r="AI4321" s="259"/>
      <c r="AO4321" s="74"/>
    </row>
    <row r="4322" s="72" customFormat="1" customHeight="1" spans="6:41">
      <c r="F4322" s="74"/>
      <c r="G4322" s="267" t="str">
        <f t="shared" si="73"/>
        <v/>
      </c>
      <c r="H4322" s="74"/>
      <c r="I4322" s="74"/>
      <c r="J4322" s="74"/>
      <c r="K4322" s="74"/>
      <c r="L4322" s="74"/>
      <c r="P4322" s="122"/>
      <c r="Q4322" s="74"/>
      <c r="R4322" s="74"/>
      <c r="S4322" s="74"/>
      <c r="T4322" s="74"/>
      <c r="AI4322" s="259"/>
      <c r="AO4322" s="74"/>
    </row>
    <row r="4323" s="72" customFormat="1" customHeight="1" spans="6:41">
      <c r="F4323" s="74"/>
      <c r="G4323" s="267" t="str">
        <f t="shared" si="73"/>
        <v/>
      </c>
      <c r="H4323" s="74"/>
      <c r="I4323" s="74"/>
      <c r="J4323" s="74"/>
      <c r="K4323" s="74"/>
      <c r="L4323" s="74"/>
      <c r="P4323" s="122"/>
      <c r="Q4323" s="74"/>
      <c r="R4323" s="74"/>
      <c r="S4323" s="74"/>
      <c r="T4323" s="74"/>
      <c r="AI4323" s="259"/>
      <c r="AO4323" s="74"/>
    </row>
    <row r="4324" s="72" customFormat="1" customHeight="1" spans="6:41">
      <c r="F4324" s="74"/>
      <c r="G4324" s="267" t="str">
        <f t="shared" si="73"/>
        <v/>
      </c>
      <c r="H4324" s="74"/>
      <c r="I4324" s="74"/>
      <c r="J4324" s="74"/>
      <c r="K4324" s="74"/>
      <c r="L4324" s="74"/>
      <c r="P4324" s="122"/>
      <c r="Q4324" s="74"/>
      <c r="R4324" s="74"/>
      <c r="S4324" s="74"/>
      <c r="T4324" s="74"/>
      <c r="AI4324" s="259"/>
      <c r="AO4324" s="74"/>
    </row>
    <row r="4325" s="72" customFormat="1" customHeight="1" spans="6:41">
      <c r="F4325" s="74"/>
      <c r="G4325" s="267" t="str">
        <f t="shared" si="73"/>
        <v/>
      </c>
      <c r="H4325" s="74"/>
      <c r="I4325" s="74"/>
      <c r="J4325" s="74"/>
      <c r="K4325" s="74"/>
      <c r="L4325" s="74"/>
      <c r="P4325" s="122"/>
      <c r="Q4325" s="74"/>
      <c r="R4325" s="74"/>
      <c r="S4325" s="74"/>
      <c r="T4325" s="74"/>
      <c r="AI4325" s="259"/>
      <c r="AO4325" s="74"/>
    </row>
    <row r="4326" s="72" customFormat="1" customHeight="1" spans="6:41">
      <c r="F4326" s="74"/>
      <c r="G4326" s="267" t="str">
        <f t="shared" si="73"/>
        <v/>
      </c>
      <c r="H4326" s="74"/>
      <c r="I4326" s="74"/>
      <c r="J4326" s="74"/>
      <c r="K4326" s="74"/>
      <c r="L4326" s="74"/>
      <c r="P4326" s="122"/>
      <c r="Q4326" s="74"/>
      <c r="R4326" s="74"/>
      <c r="S4326" s="74"/>
      <c r="T4326" s="74"/>
      <c r="AI4326" s="259"/>
      <c r="AO4326" s="74"/>
    </row>
    <row r="4327" s="72" customFormat="1" customHeight="1" spans="6:41">
      <c r="F4327" s="74"/>
      <c r="G4327" s="267" t="str">
        <f t="shared" si="73"/>
        <v/>
      </c>
      <c r="H4327" s="74"/>
      <c r="I4327" s="74"/>
      <c r="J4327" s="74"/>
      <c r="K4327" s="74"/>
      <c r="L4327" s="74"/>
      <c r="P4327" s="122"/>
      <c r="Q4327" s="74"/>
      <c r="R4327" s="74"/>
      <c r="S4327" s="74"/>
      <c r="T4327" s="74"/>
      <c r="AI4327" s="259"/>
      <c r="AO4327" s="74"/>
    </row>
    <row r="4328" s="72" customFormat="1" customHeight="1" spans="6:41">
      <c r="F4328" s="74"/>
      <c r="G4328" s="267" t="str">
        <f t="shared" si="73"/>
        <v/>
      </c>
      <c r="H4328" s="74"/>
      <c r="I4328" s="74"/>
      <c r="J4328" s="74"/>
      <c r="K4328" s="74"/>
      <c r="L4328" s="74"/>
      <c r="P4328" s="122"/>
      <c r="Q4328" s="74"/>
      <c r="R4328" s="74"/>
      <c r="S4328" s="74"/>
      <c r="T4328" s="74"/>
      <c r="AI4328" s="259"/>
      <c r="AO4328" s="74"/>
    </row>
    <row r="4329" s="72" customFormat="1" customHeight="1" spans="6:41">
      <c r="F4329" s="74"/>
      <c r="G4329" s="267" t="str">
        <f t="shared" si="73"/>
        <v/>
      </c>
      <c r="H4329" s="74"/>
      <c r="I4329" s="74"/>
      <c r="J4329" s="74"/>
      <c r="K4329" s="74"/>
      <c r="L4329" s="74"/>
      <c r="P4329" s="122"/>
      <c r="Q4329" s="74"/>
      <c r="R4329" s="74"/>
      <c r="S4329" s="74"/>
      <c r="T4329" s="74"/>
      <c r="AI4329" s="259"/>
      <c r="AO4329" s="74"/>
    </row>
    <row r="4330" s="72" customFormat="1" customHeight="1" spans="6:41">
      <c r="F4330" s="74"/>
      <c r="G4330" s="267" t="str">
        <f t="shared" si="73"/>
        <v/>
      </c>
      <c r="H4330" s="74"/>
      <c r="I4330" s="74"/>
      <c r="J4330" s="74"/>
      <c r="K4330" s="74"/>
      <c r="L4330" s="74"/>
      <c r="P4330" s="122"/>
      <c r="Q4330" s="74"/>
      <c r="R4330" s="74"/>
      <c r="S4330" s="74"/>
      <c r="T4330" s="74"/>
      <c r="AI4330" s="259"/>
      <c r="AO4330" s="74"/>
    </row>
    <row r="4331" s="72" customFormat="1" customHeight="1" spans="6:41">
      <c r="F4331" s="74"/>
      <c r="G4331" s="267" t="str">
        <f t="shared" si="73"/>
        <v/>
      </c>
      <c r="H4331" s="74"/>
      <c r="I4331" s="74"/>
      <c r="J4331" s="74"/>
      <c r="K4331" s="74"/>
      <c r="L4331" s="74"/>
      <c r="P4331" s="122"/>
      <c r="Q4331" s="74"/>
      <c r="R4331" s="74"/>
      <c r="S4331" s="74"/>
      <c r="T4331" s="74"/>
      <c r="AI4331" s="259"/>
      <c r="AO4331" s="74"/>
    </row>
    <row r="4332" s="72" customFormat="1" customHeight="1" spans="6:41">
      <c r="F4332" s="74"/>
      <c r="G4332" s="267" t="str">
        <f t="shared" si="73"/>
        <v/>
      </c>
      <c r="H4332" s="74"/>
      <c r="I4332" s="74"/>
      <c r="J4332" s="74"/>
      <c r="K4332" s="74"/>
      <c r="L4332" s="74"/>
      <c r="P4332" s="122"/>
      <c r="Q4332" s="74"/>
      <c r="R4332" s="74"/>
      <c r="S4332" s="74"/>
      <c r="T4332" s="74"/>
      <c r="AI4332" s="259"/>
      <c r="AO4332" s="74"/>
    </row>
    <row r="4333" s="72" customFormat="1" customHeight="1" spans="6:41">
      <c r="F4333" s="74"/>
      <c r="G4333" s="267" t="str">
        <f t="shared" si="73"/>
        <v/>
      </c>
      <c r="H4333" s="74"/>
      <c r="I4333" s="74"/>
      <c r="J4333" s="74"/>
      <c r="K4333" s="74"/>
      <c r="L4333" s="74"/>
      <c r="P4333" s="122"/>
      <c r="Q4333" s="74"/>
      <c r="R4333" s="74"/>
      <c r="S4333" s="74"/>
      <c r="T4333" s="74"/>
      <c r="AI4333" s="259"/>
      <c r="AO4333" s="74"/>
    </row>
    <row r="4334" s="72" customFormat="1" customHeight="1" spans="6:41">
      <c r="F4334" s="74"/>
      <c r="G4334" s="267" t="str">
        <f t="shared" si="73"/>
        <v/>
      </c>
      <c r="H4334" s="74"/>
      <c r="I4334" s="74"/>
      <c r="J4334" s="74"/>
      <c r="K4334" s="74"/>
      <c r="L4334" s="74"/>
      <c r="P4334" s="122"/>
      <c r="Q4334" s="74"/>
      <c r="R4334" s="74"/>
      <c r="S4334" s="74"/>
      <c r="T4334" s="74"/>
      <c r="AI4334" s="259"/>
      <c r="AO4334" s="74"/>
    </row>
    <row r="4335" s="72" customFormat="1" customHeight="1" spans="6:41">
      <c r="F4335" s="74"/>
      <c r="G4335" s="267" t="str">
        <f t="shared" si="73"/>
        <v/>
      </c>
      <c r="H4335" s="74"/>
      <c r="I4335" s="74"/>
      <c r="J4335" s="74"/>
      <c r="K4335" s="74"/>
      <c r="L4335" s="74"/>
      <c r="P4335" s="122"/>
      <c r="Q4335" s="74"/>
      <c r="R4335" s="74"/>
      <c r="S4335" s="74"/>
      <c r="T4335" s="74"/>
      <c r="AI4335" s="259"/>
      <c r="AO4335" s="74"/>
    </row>
    <row r="4336" s="72" customFormat="1" customHeight="1" spans="6:41">
      <c r="F4336" s="74"/>
      <c r="G4336" s="267" t="str">
        <f t="shared" si="73"/>
        <v/>
      </c>
      <c r="H4336" s="74"/>
      <c r="I4336" s="74"/>
      <c r="J4336" s="74"/>
      <c r="K4336" s="74"/>
      <c r="L4336" s="74"/>
      <c r="P4336" s="122"/>
      <c r="Q4336" s="74"/>
      <c r="R4336" s="74"/>
      <c r="S4336" s="74"/>
      <c r="T4336" s="74"/>
      <c r="AI4336" s="259"/>
      <c r="AO4336" s="74"/>
    </row>
    <row r="4337" s="72" customFormat="1" customHeight="1" spans="6:41">
      <c r="F4337" s="74"/>
      <c r="G4337" s="267" t="str">
        <f t="shared" si="73"/>
        <v/>
      </c>
      <c r="H4337" s="74"/>
      <c r="I4337" s="74"/>
      <c r="J4337" s="74"/>
      <c r="K4337" s="74"/>
      <c r="L4337" s="74"/>
      <c r="P4337" s="122"/>
      <c r="Q4337" s="74"/>
      <c r="R4337" s="74"/>
      <c r="S4337" s="74"/>
      <c r="T4337" s="74"/>
      <c r="AI4337" s="259"/>
      <c r="AO4337" s="74"/>
    </row>
    <row r="4338" s="72" customFormat="1" customHeight="1" spans="6:41">
      <c r="F4338" s="74"/>
      <c r="G4338" s="267" t="str">
        <f t="shared" si="73"/>
        <v/>
      </c>
      <c r="H4338" s="74"/>
      <c r="I4338" s="74"/>
      <c r="J4338" s="74"/>
      <c r="K4338" s="74"/>
      <c r="L4338" s="74"/>
      <c r="P4338" s="122"/>
      <c r="Q4338" s="74"/>
      <c r="R4338" s="74"/>
      <c r="S4338" s="74"/>
      <c r="T4338" s="74"/>
      <c r="AI4338" s="259"/>
      <c r="AO4338" s="74"/>
    </row>
    <row r="4339" s="72" customFormat="1" customHeight="1" spans="6:41">
      <c r="F4339" s="74"/>
      <c r="G4339" s="267" t="str">
        <f t="shared" si="73"/>
        <v/>
      </c>
      <c r="H4339" s="74"/>
      <c r="I4339" s="74"/>
      <c r="J4339" s="74"/>
      <c r="K4339" s="74"/>
      <c r="L4339" s="74"/>
      <c r="P4339" s="122"/>
      <c r="Q4339" s="74"/>
      <c r="R4339" s="74"/>
      <c r="S4339" s="74"/>
      <c r="T4339" s="74"/>
      <c r="AI4339" s="259"/>
      <c r="AO4339" s="74"/>
    </row>
    <row r="4340" s="72" customFormat="1" customHeight="1" spans="6:41">
      <c r="F4340" s="74"/>
      <c r="G4340" s="267" t="str">
        <f t="shared" si="73"/>
        <v/>
      </c>
      <c r="H4340" s="74"/>
      <c r="I4340" s="74"/>
      <c r="J4340" s="74"/>
      <c r="K4340" s="74"/>
      <c r="L4340" s="74"/>
      <c r="P4340" s="122"/>
      <c r="Q4340" s="74"/>
      <c r="R4340" s="74"/>
      <c r="S4340" s="74"/>
      <c r="T4340" s="74"/>
      <c r="AI4340" s="259"/>
      <c r="AO4340" s="74"/>
    </row>
    <row r="4341" s="72" customFormat="1" customHeight="1" spans="6:41">
      <c r="F4341" s="74"/>
      <c r="G4341" s="267" t="str">
        <f t="shared" si="73"/>
        <v/>
      </c>
      <c r="H4341" s="74"/>
      <c r="I4341" s="74"/>
      <c r="J4341" s="74"/>
      <c r="K4341" s="74"/>
      <c r="L4341" s="74"/>
      <c r="P4341" s="122"/>
      <c r="Q4341" s="74"/>
      <c r="R4341" s="74"/>
      <c r="S4341" s="74"/>
      <c r="T4341" s="74"/>
      <c r="AI4341" s="259"/>
      <c r="AO4341" s="74"/>
    </row>
    <row r="4342" s="72" customFormat="1" customHeight="1" spans="6:41">
      <c r="F4342" s="74"/>
      <c r="G4342" s="267" t="str">
        <f t="shared" si="73"/>
        <v/>
      </c>
      <c r="H4342" s="74"/>
      <c r="I4342" s="74"/>
      <c r="J4342" s="74"/>
      <c r="K4342" s="74"/>
      <c r="L4342" s="74"/>
      <c r="P4342" s="122"/>
      <c r="Q4342" s="74"/>
      <c r="R4342" s="74"/>
      <c r="S4342" s="74"/>
      <c r="T4342" s="74"/>
      <c r="AI4342" s="259"/>
      <c r="AO4342" s="74"/>
    </row>
    <row r="4343" s="72" customFormat="1" customHeight="1" spans="6:41">
      <c r="F4343" s="74"/>
      <c r="G4343" s="267" t="str">
        <f t="shared" si="73"/>
        <v/>
      </c>
      <c r="H4343" s="74"/>
      <c r="I4343" s="74"/>
      <c r="J4343" s="74"/>
      <c r="K4343" s="74"/>
      <c r="L4343" s="74"/>
      <c r="P4343" s="122"/>
      <c r="Q4343" s="74"/>
      <c r="R4343" s="74"/>
      <c r="S4343" s="74"/>
      <c r="T4343" s="74"/>
      <c r="AI4343" s="259"/>
      <c r="AO4343" s="74"/>
    </row>
    <row r="4344" s="72" customFormat="1" customHeight="1" spans="6:41">
      <c r="F4344" s="74"/>
      <c r="G4344" s="267" t="str">
        <f t="shared" si="73"/>
        <v/>
      </c>
      <c r="H4344" s="74"/>
      <c r="I4344" s="74"/>
      <c r="J4344" s="74"/>
      <c r="K4344" s="74"/>
      <c r="L4344" s="74"/>
      <c r="P4344" s="122"/>
      <c r="Q4344" s="74"/>
      <c r="R4344" s="74"/>
      <c r="S4344" s="74"/>
      <c r="T4344" s="74"/>
      <c r="AI4344" s="259"/>
      <c r="AO4344" s="74"/>
    </row>
    <row r="4345" s="72" customFormat="1" customHeight="1" spans="6:41">
      <c r="F4345" s="74"/>
      <c r="G4345" s="267" t="str">
        <f t="shared" si="73"/>
        <v/>
      </c>
      <c r="H4345" s="74"/>
      <c r="I4345" s="74"/>
      <c r="J4345" s="74"/>
      <c r="K4345" s="74"/>
      <c r="L4345" s="74"/>
      <c r="P4345" s="122"/>
      <c r="Q4345" s="74"/>
      <c r="R4345" s="74"/>
      <c r="S4345" s="74"/>
      <c r="T4345" s="74"/>
      <c r="AI4345" s="259"/>
      <c r="AO4345" s="74"/>
    </row>
    <row r="4346" s="72" customFormat="1" customHeight="1" spans="6:41">
      <c r="F4346" s="74"/>
      <c r="G4346" s="267" t="str">
        <f t="shared" si="73"/>
        <v/>
      </c>
      <c r="H4346" s="74"/>
      <c r="I4346" s="74"/>
      <c r="J4346" s="74"/>
      <c r="K4346" s="74"/>
      <c r="L4346" s="74"/>
      <c r="P4346" s="122"/>
      <c r="Q4346" s="74"/>
      <c r="R4346" s="74"/>
      <c r="S4346" s="74"/>
      <c r="T4346" s="74"/>
      <c r="AI4346" s="259"/>
      <c r="AO4346" s="74"/>
    </row>
    <row r="4347" s="72" customFormat="1" customHeight="1" spans="6:41">
      <c r="F4347" s="74"/>
      <c r="G4347" s="267" t="str">
        <f t="shared" si="73"/>
        <v/>
      </c>
      <c r="H4347" s="74"/>
      <c r="I4347" s="74"/>
      <c r="J4347" s="74"/>
      <c r="K4347" s="74"/>
      <c r="L4347" s="74"/>
      <c r="P4347" s="122"/>
      <c r="Q4347" s="74"/>
      <c r="R4347" s="74"/>
      <c r="S4347" s="74"/>
      <c r="T4347" s="74"/>
      <c r="AI4347" s="259"/>
      <c r="AO4347" s="74"/>
    </row>
    <row r="4348" s="72" customFormat="1" customHeight="1" spans="6:41">
      <c r="F4348" s="74"/>
      <c r="G4348" s="267" t="str">
        <f t="shared" si="73"/>
        <v/>
      </c>
      <c r="H4348" s="74"/>
      <c r="I4348" s="74"/>
      <c r="J4348" s="74"/>
      <c r="K4348" s="74"/>
      <c r="L4348" s="74"/>
      <c r="P4348" s="122"/>
      <c r="Q4348" s="74"/>
      <c r="R4348" s="74"/>
      <c r="S4348" s="74"/>
      <c r="T4348" s="74"/>
      <c r="AI4348" s="259"/>
      <c r="AO4348" s="74"/>
    </row>
    <row r="4349" s="72" customFormat="1" customHeight="1" spans="6:41">
      <c r="F4349" s="74"/>
      <c r="G4349" s="267" t="str">
        <f t="shared" si="73"/>
        <v/>
      </c>
      <c r="H4349" s="74"/>
      <c r="I4349" s="74"/>
      <c r="J4349" s="74"/>
      <c r="K4349" s="74"/>
      <c r="L4349" s="74"/>
      <c r="P4349" s="122"/>
      <c r="Q4349" s="74"/>
      <c r="R4349" s="74"/>
      <c r="S4349" s="74"/>
      <c r="T4349" s="74"/>
      <c r="AI4349" s="259"/>
      <c r="AO4349" s="74"/>
    </row>
    <row r="4350" s="72" customFormat="1" customHeight="1" spans="6:41">
      <c r="F4350" s="74"/>
      <c r="G4350" s="267" t="str">
        <f t="shared" si="73"/>
        <v/>
      </c>
      <c r="H4350" s="74"/>
      <c r="I4350" s="74"/>
      <c r="J4350" s="74"/>
      <c r="K4350" s="74"/>
      <c r="L4350" s="74"/>
      <c r="P4350" s="122"/>
      <c r="Q4350" s="74"/>
      <c r="R4350" s="74"/>
      <c r="S4350" s="74"/>
      <c r="T4350" s="74"/>
      <c r="AI4350" s="259"/>
      <c r="AO4350" s="74"/>
    </row>
    <row r="4351" s="72" customFormat="1" customHeight="1" spans="6:41">
      <c r="F4351" s="74"/>
      <c r="G4351" s="267" t="str">
        <f t="shared" si="73"/>
        <v/>
      </c>
      <c r="H4351" s="74"/>
      <c r="I4351" s="74"/>
      <c r="J4351" s="74"/>
      <c r="K4351" s="74"/>
      <c r="L4351" s="74"/>
      <c r="P4351" s="122"/>
      <c r="Q4351" s="74"/>
      <c r="R4351" s="74"/>
      <c r="S4351" s="74"/>
      <c r="T4351" s="74"/>
      <c r="AI4351" s="259"/>
      <c r="AO4351" s="74"/>
    </row>
    <row r="4352" s="72" customFormat="1" customHeight="1" spans="6:41">
      <c r="F4352" s="74"/>
      <c r="G4352" s="267" t="str">
        <f t="shared" si="73"/>
        <v/>
      </c>
      <c r="H4352" s="74"/>
      <c r="I4352" s="74"/>
      <c r="J4352" s="74"/>
      <c r="K4352" s="74"/>
      <c r="L4352" s="74"/>
      <c r="P4352" s="122"/>
      <c r="Q4352" s="74"/>
      <c r="R4352" s="74"/>
      <c r="S4352" s="74"/>
      <c r="T4352" s="74"/>
      <c r="AI4352" s="259"/>
      <c r="AO4352" s="74"/>
    </row>
    <row r="4353" s="72" customFormat="1" customHeight="1" spans="6:41">
      <c r="F4353" s="74"/>
      <c r="G4353" s="267" t="str">
        <f t="shared" si="73"/>
        <v/>
      </c>
      <c r="H4353" s="74"/>
      <c r="I4353" s="74"/>
      <c r="J4353" s="74"/>
      <c r="K4353" s="74"/>
      <c r="L4353" s="74"/>
      <c r="P4353" s="122"/>
      <c r="Q4353" s="74"/>
      <c r="R4353" s="74"/>
      <c r="S4353" s="74"/>
      <c r="T4353" s="74"/>
      <c r="AI4353" s="259"/>
      <c r="AO4353" s="74"/>
    </row>
    <row r="4354" s="72" customFormat="1" customHeight="1" spans="6:41">
      <c r="F4354" s="74"/>
      <c r="G4354" s="267" t="str">
        <f t="shared" ref="G4354:G4417" si="74">IF(H4354="","",IF(H4354=I4354,H4354,_xlfn.CONCAT(H4354,"-",I4354)))</f>
        <v/>
      </c>
      <c r="H4354" s="74"/>
      <c r="I4354" s="74"/>
      <c r="J4354" s="74"/>
      <c r="K4354" s="74"/>
      <c r="L4354" s="74"/>
      <c r="P4354" s="122"/>
      <c r="Q4354" s="74"/>
      <c r="R4354" s="74"/>
      <c r="S4354" s="74"/>
      <c r="T4354" s="74"/>
      <c r="AI4354" s="259"/>
      <c r="AO4354" s="74"/>
    </row>
    <row r="4355" s="72" customFormat="1" customHeight="1" spans="6:41">
      <c r="F4355" s="74"/>
      <c r="G4355" s="267" t="str">
        <f t="shared" si="74"/>
        <v/>
      </c>
      <c r="H4355" s="74"/>
      <c r="I4355" s="74"/>
      <c r="J4355" s="74"/>
      <c r="K4355" s="74"/>
      <c r="L4355" s="74"/>
      <c r="P4355" s="122"/>
      <c r="Q4355" s="74"/>
      <c r="R4355" s="74"/>
      <c r="S4355" s="74"/>
      <c r="T4355" s="74"/>
      <c r="AI4355" s="259"/>
      <c r="AO4355" s="74"/>
    </row>
    <row r="4356" s="72" customFormat="1" customHeight="1" spans="6:41">
      <c r="F4356" s="74"/>
      <c r="G4356" s="267" t="str">
        <f t="shared" si="74"/>
        <v/>
      </c>
      <c r="H4356" s="74"/>
      <c r="I4356" s="74"/>
      <c r="J4356" s="74"/>
      <c r="K4356" s="74"/>
      <c r="L4356" s="74"/>
      <c r="P4356" s="122"/>
      <c r="Q4356" s="74"/>
      <c r="R4356" s="74"/>
      <c r="S4356" s="74"/>
      <c r="T4356" s="74"/>
      <c r="AI4356" s="259"/>
      <c r="AO4356" s="74"/>
    </row>
    <row r="4357" s="72" customFormat="1" customHeight="1" spans="6:41">
      <c r="F4357" s="74"/>
      <c r="G4357" s="267" t="str">
        <f t="shared" si="74"/>
        <v/>
      </c>
      <c r="H4357" s="74"/>
      <c r="I4357" s="74"/>
      <c r="J4357" s="74"/>
      <c r="K4357" s="74"/>
      <c r="L4357" s="74"/>
      <c r="P4357" s="122"/>
      <c r="Q4357" s="74"/>
      <c r="R4357" s="74"/>
      <c r="S4357" s="74"/>
      <c r="T4357" s="74"/>
      <c r="AI4357" s="259"/>
      <c r="AO4357" s="74"/>
    </row>
    <row r="4358" s="72" customFormat="1" customHeight="1" spans="6:41">
      <c r="F4358" s="74"/>
      <c r="G4358" s="267" t="str">
        <f t="shared" si="74"/>
        <v/>
      </c>
      <c r="H4358" s="74"/>
      <c r="I4358" s="74"/>
      <c r="J4358" s="74"/>
      <c r="K4358" s="74"/>
      <c r="L4358" s="74"/>
      <c r="P4358" s="122"/>
      <c r="Q4358" s="74"/>
      <c r="R4358" s="74"/>
      <c r="S4358" s="74"/>
      <c r="T4358" s="74"/>
      <c r="AI4358" s="259"/>
      <c r="AO4358" s="74"/>
    </row>
    <row r="4359" s="72" customFormat="1" customHeight="1" spans="6:41">
      <c r="F4359" s="74"/>
      <c r="G4359" s="267" t="str">
        <f t="shared" si="74"/>
        <v/>
      </c>
      <c r="H4359" s="74"/>
      <c r="I4359" s="74"/>
      <c r="J4359" s="74"/>
      <c r="K4359" s="74"/>
      <c r="L4359" s="74"/>
      <c r="P4359" s="122"/>
      <c r="Q4359" s="74"/>
      <c r="R4359" s="74"/>
      <c r="S4359" s="74"/>
      <c r="T4359" s="74"/>
      <c r="AI4359" s="259"/>
      <c r="AO4359" s="74"/>
    </row>
    <row r="4360" s="72" customFormat="1" customHeight="1" spans="6:41">
      <c r="F4360" s="74"/>
      <c r="G4360" s="267" t="str">
        <f t="shared" si="74"/>
        <v/>
      </c>
      <c r="H4360" s="74"/>
      <c r="I4360" s="74"/>
      <c r="J4360" s="74"/>
      <c r="K4360" s="74"/>
      <c r="L4360" s="74"/>
      <c r="P4360" s="122"/>
      <c r="Q4360" s="74"/>
      <c r="R4360" s="74"/>
      <c r="S4360" s="74"/>
      <c r="T4360" s="74"/>
      <c r="AI4360" s="259"/>
      <c r="AO4360" s="74"/>
    </row>
    <row r="4361" s="72" customFormat="1" customHeight="1" spans="6:41">
      <c r="F4361" s="74"/>
      <c r="G4361" s="267" t="str">
        <f t="shared" si="74"/>
        <v/>
      </c>
      <c r="H4361" s="74"/>
      <c r="I4361" s="74"/>
      <c r="J4361" s="74"/>
      <c r="K4361" s="74"/>
      <c r="L4361" s="74"/>
      <c r="P4361" s="122"/>
      <c r="Q4361" s="74"/>
      <c r="R4361" s="74"/>
      <c r="S4361" s="74"/>
      <c r="T4361" s="74"/>
      <c r="AI4361" s="259"/>
      <c r="AO4361" s="74"/>
    </row>
    <row r="4362" s="72" customFormat="1" customHeight="1" spans="6:41">
      <c r="F4362" s="74"/>
      <c r="G4362" s="267" t="str">
        <f t="shared" si="74"/>
        <v/>
      </c>
      <c r="H4362" s="74"/>
      <c r="I4362" s="74"/>
      <c r="J4362" s="74"/>
      <c r="K4362" s="74"/>
      <c r="L4362" s="74"/>
      <c r="P4362" s="122"/>
      <c r="Q4362" s="74"/>
      <c r="R4362" s="74"/>
      <c r="S4362" s="74"/>
      <c r="T4362" s="74"/>
      <c r="AI4362" s="259"/>
      <c r="AO4362" s="74"/>
    </row>
    <row r="4363" s="72" customFormat="1" customHeight="1" spans="6:41">
      <c r="F4363" s="74"/>
      <c r="G4363" s="267" t="str">
        <f t="shared" si="74"/>
        <v/>
      </c>
      <c r="H4363" s="74"/>
      <c r="I4363" s="74"/>
      <c r="J4363" s="74"/>
      <c r="K4363" s="74"/>
      <c r="L4363" s="74"/>
      <c r="P4363" s="122"/>
      <c r="Q4363" s="74"/>
      <c r="R4363" s="74"/>
      <c r="S4363" s="74"/>
      <c r="T4363" s="74"/>
      <c r="AI4363" s="259"/>
      <c r="AO4363" s="74"/>
    </row>
    <row r="4364" s="72" customFormat="1" customHeight="1" spans="6:41">
      <c r="F4364" s="74"/>
      <c r="G4364" s="267" t="str">
        <f t="shared" si="74"/>
        <v/>
      </c>
      <c r="H4364" s="74"/>
      <c r="I4364" s="74"/>
      <c r="J4364" s="74"/>
      <c r="K4364" s="74"/>
      <c r="L4364" s="74"/>
      <c r="P4364" s="122"/>
      <c r="Q4364" s="74"/>
      <c r="R4364" s="74"/>
      <c r="S4364" s="74"/>
      <c r="T4364" s="74"/>
      <c r="AI4364" s="259"/>
      <c r="AO4364" s="74"/>
    </row>
    <row r="4365" s="72" customFormat="1" customHeight="1" spans="6:41">
      <c r="F4365" s="74"/>
      <c r="G4365" s="267" t="str">
        <f t="shared" si="74"/>
        <v/>
      </c>
      <c r="H4365" s="74"/>
      <c r="I4365" s="74"/>
      <c r="J4365" s="74"/>
      <c r="K4365" s="74"/>
      <c r="L4365" s="74"/>
      <c r="P4365" s="122"/>
      <c r="Q4365" s="74"/>
      <c r="R4365" s="74"/>
      <c r="S4365" s="74"/>
      <c r="T4365" s="74"/>
      <c r="AI4365" s="259"/>
      <c r="AO4365" s="74"/>
    </row>
    <row r="4366" s="72" customFormat="1" customHeight="1" spans="6:41">
      <c r="F4366" s="74"/>
      <c r="G4366" s="267" t="str">
        <f t="shared" si="74"/>
        <v/>
      </c>
      <c r="H4366" s="74"/>
      <c r="I4366" s="74"/>
      <c r="J4366" s="74"/>
      <c r="K4366" s="74"/>
      <c r="L4366" s="74"/>
      <c r="P4366" s="122"/>
      <c r="Q4366" s="74"/>
      <c r="R4366" s="74"/>
      <c r="S4366" s="74"/>
      <c r="T4366" s="74"/>
      <c r="AI4366" s="259"/>
      <c r="AO4366" s="74"/>
    </row>
    <row r="4367" s="72" customFormat="1" customHeight="1" spans="6:41">
      <c r="F4367" s="74"/>
      <c r="G4367" s="267" t="str">
        <f t="shared" si="74"/>
        <v/>
      </c>
      <c r="H4367" s="74"/>
      <c r="I4367" s="74"/>
      <c r="J4367" s="74"/>
      <c r="K4367" s="74"/>
      <c r="L4367" s="74"/>
      <c r="P4367" s="122"/>
      <c r="Q4367" s="74"/>
      <c r="R4367" s="74"/>
      <c r="S4367" s="74"/>
      <c r="T4367" s="74"/>
      <c r="AI4367" s="259"/>
      <c r="AO4367" s="74"/>
    </row>
    <row r="4368" s="72" customFormat="1" customHeight="1" spans="6:41">
      <c r="F4368" s="74"/>
      <c r="G4368" s="267" t="str">
        <f t="shared" si="74"/>
        <v/>
      </c>
      <c r="H4368" s="74"/>
      <c r="I4368" s="74"/>
      <c r="J4368" s="74"/>
      <c r="K4368" s="74"/>
      <c r="L4368" s="74"/>
      <c r="P4368" s="122"/>
      <c r="Q4368" s="74"/>
      <c r="R4368" s="74"/>
      <c r="S4368" s="74"/>
      <c r="T4368" s="74"/>
      <c r="AI4368" s="259"/>
      <c r="AO4368" s="74"/>
    </row>
    <row r="4369" s="72" customFormat="1" customHeight="1" spans="6:41">
      <c r="F4369" s="74"/>
      <c r="G4369" s="267" t="str">
        <f t="shared" si="74"/>
        <v/>
      </c>
      <c r="H4369" s="74"/>
      <c r="I4369" s="74"/>
      <c r="J4369" s="74"/>
      <c r="K4369" s="74"/>
      <c r="L4369" s="74"/>
      <c r="P4369" s="122"/>
      <c r="Q4369" s="74"/>
      <c r="R4369" s="74"/>
      <c r="S4369" s="74"/>
      <c r="T4369" s="74"/>
      <c r="AI4369" s="259"/>
      <c r="AO4369" s="74"/>
    </row>
    <row r="4370" s="72" customFormat="1" customHeight="1" spans="6:41">
      <c r="F4370" s="74"/>
      <c r="G4370" s="267" t="str">
        <f t="shared" si="74"/>
        <v/>
      </c>
      <c r="H4370" s="74"/>
      <c r="I4370" s="74"/>
      <c r="J4370" s="74"/>
      <c r="K4370" s="74"/>
      <c r="L4370" s="74"/>
      <c r="P4370" s="122"/>
      <c r="Q4370" s="74"/>
      <c r="R4370" s="74"/>
      <c r="S4370" s="74"/>
      <c r="T4370" s="74"/>
      <c r="AI4370" s="259"/>
      <c r="AO4370" s="74"/>
    </row>
    <row r="4371" s="72" customFormat="1" customHeight="1" spans="6:41">
      <c r="F4371" s="74"/>
      <c r="G4371" s="267" t="str">
        <f t="shared" si="74"/>
        <v/>
      </c>
      <c r="H4371" s="74"/>
      <c r="I4371" s="74"/>
      <c r="J4371" s="74"/>
      <c r="K4371" s="74"/>
      <c r="L4371" s="74"/>
      <c r="P4371" s="122"/>
      <c r="Q4371" s="74"/>
      <c r="R4371" s="74"/>
      <c r="S4371" s="74"/>
      <c r="T4371" s="74"/>
      <c r="AI4371" s="259"/>
      <c r="AO4371" s="74"/>
    </row>
    <row r="4372" s="72" customFormat="1" customHeight="1" spans="6:41">
      <c r="F4372" s="74"/>
      <c r="G4372" s="267" t="str">
        <f t="shared" si="74"/>
        <v/>
      </c>
      <c r="H4372" s="74"/>
      <c r="I4372" s="74"/>
      <c r="J4372" s="74"/>
      <c r="K4372" s="74"/>
      <c r="L4372" s="74"/>
      <c r="P4372" s="122"/>
      <c r="Q4372" s="74"/>
      <c r="R4372" s="74"/>
      <c r="S4372" s="74"/>
      <c r="T4372" s="74"/>
      <c r="AI4372" s="259"/>
      <c r="AO4372" s="74"/>
    </row>
    <row r="4373" s="72" customFormat="1" customHeight="1" spans="6:41">
      <c r="F4373" s="74"/>
      <c r="G4373" s="267" t="str">
        <f t="shared" si="74"/>
        <v/>
      </c>
      <c r="H4373" s="74"/>
      <c r="I4373" s="74"/>
      <c r="J4373" s="74"/>
      <c r="K4373" s="74"/>
      <c r="L4373" s="74"/>
      <c r="P4373" s="122"/>
      <c r="Q4373" s="74"/>
      <c r="R4373" s="74"/>
      <c r="S4373" s="74"/>
      <c r="T4373" s="74"/>
      <c r="AI4373" s="259"/>
      <c r="AO4373" s="74"/>
    </row>
    <row r="4374" s="72" customFormat="1" customHeight="1" spans="6:41">
      <c r="F4374" s="74"/>
      <c r="G4374" s="267" t="str">
        <f t="shared" si="74"/>
        <v/>
      </c>
      <c r="H4374" s="74"/>
      <c r="I4374" s="74"/>
      <c r="J4374" s="74"/>
      <c r="K4374" s="74"/>
      <c r="L4374" s="74"/>
      <c r="P4374" s="122"/>
      <c r="Q4374" s="74"/>
      <c r="R4374" s="74"/>
      <c r="S4374" s="74"/>
      <c r="T4374" s="74"/>
      <c r="AI4374" s="259"/>
      <c r="AO4374" s="74"/>
    </row>
    <row r="4375" s="72" customFormat="1" customHeight="1" spans="6:41">
      <c r="F4375" s="74"/>
      <c r="G4375" s="267" t="str">
        <f t="shared" si="74"/>
        <v/>
      </c>
      <c r="H4375" s="74"/>
      <c r="I4375" s="74"/>
      <c r="J4375" s="74"/>
      <c r="K4375" s="74"/>
      <c r="L4375" s="74"/>
      <c r="P4375" s="122"/>
      <c r="Q4375" s="74"/>
      <c r="R4375" s="74"/>
      <c r="S4375" s="74"/>
      <c r="T4375" s="74"/>
      <c r="AI4375" s="259"/>
      <c r="AO4375" s="74"/>
    </row>
    <row r="4376" s="72" customFormat="1" customHeight="1" spans="6:41">
      <c r="F4376" s="74"/>
      <c r="G4376" s="267" t="str">
        <f t="shared" si="74"/>
        <v/>
      </c>
      <c r="H4376" s="74"/>
      <c r="I4376" s="74"/>
      <c r="J4376" s="74"/>
      <c r="K4376" s="74"/>
      <c r="L4376" s="74"/>
      <c r="P4376" s="122"/>
      <c r="Q4376" s="74"/>
      <c r="R4376" s="74"/>
      <c r="S4376" s="74"/>
      <c r="T4376" s="74"/>
      <c r="AI4376" s="259"/>
      <c r="AO4376" s="74"/>
    </row>
    <row r="4377" s="72" customFormat="1" customHeight="1" spans="6:41">
      <c r="F4377" s="74"/>
      <c r="G4377" s="267" t="str">
        <f t="shared" si="74"/>
        <v/>
      </c>
      <c r="H4377" s="74"/>
      <c r="I4377" s="74"/>
      <c r="J4377" s="74"/>
      <c r="K4377" s="74"/>
      <c r="L4377" s="74"/>
      <c r="P4377" s="122"/>
      <c r="Q4377" s="74"/>
      <c r="R4377" s="74"/>
      <c r="S4377" s="74"/>
      <c r="T4377" s="74"/>
      <c r="AI4377" s="259"/>
      <c r="AO4377" s="74"/>
    </row>
    <row r="4378" s="72" customFormat="1" customHeight="1" spans="6:41">
      <c r="F4378" s="74"/>
      <c r="G4378" s="267" t="str">
        <f t="shared" si="74"/>
        <v/>
      </c>
      <c r="H4378" s="74"/>
      <c r="I4378" s="74"/>
      <c r="J4378" s="74"/>
      <c r="K4378" s="74"/>
      <c r="L4378" s="74"/>
      <c r="P4378" s="122"/>
      <c r="Q4378" s="74"/>
      <c r="R4378" s="74"/>
      <c r="S4378" s="74"/>
      <c r="T4378" s="74"/>
      <c r="AI4378" s="259"/>
      <c r="AO4378" s="74"/>
    </row>
    <row r="4379" s="72" customFormat="1" customHeight="1" spans="6:41">
      <c r="F4379" s="74"/>
      <c r="G4379" s="267" t="str">
        <f t="shared" si="74"/>
        <v/>
      </c>
      <c r="H4379" s="74"/>
      <c r="I4379" s="74"/>
      <c r="J4379" s="74"/>
      <c r="K4379" s="74"/>
      <c r="L4379" s="74"/>
      <c r="P4379" s="122"/>
      <c r="Q4379" s="74"/>
      <c r="R4379" s="74"/>
      <c r="S4379" s="74"/>
      <c r="T4379" s="74"/>
      <c r="AI4379" s="259"/>
      <c r="AO4379" s="74"/>
    </row>
    <row r="4380" s="72" customFormat="1" customHeight="1" spans="6:41">
      <c r="F4380" s="74"/>
      <c r="G4380" s="267" t="str">
        <f t="shared" si="74"/>
        <v/>
      </c>
      <c r="H4380" s="74"/>
      <c r="I4380" s="74"/>
      <c r="J4380" s="74"/>
      <c r="K4380" s="74"/>
      <c r="L4380" s="74"/>
      <c r="P4380" s="122"/>
      <c r="Q4380" s="74"/>
      <c r="R4380" s="74"/>
      <c r="S4380" s="74"/>
      <c r="T4380" s="74"/>
      <c r="AI4380" s="259"/>
      <c r="AO4380" s="74"/>
    </row>
    <row r="4381" s="72" customFormat="1" customHeight="1" spans="6:41">
      <c r="F4381" s="74"/>
      <c r="G4381" s="267" t="str">
        <f t="shared" si="74"/>
        <v/>
      </c>
      <c r="H4381" s="74"/>
      <c r="I4381" s="74"/>
      <c r="J4381" s="74"/>
      <c r="K4381" s="74"/>
      <c r="L4381" s="74"/>
      <c r="P4381" s="122"/>
      <c r="Q4381" s="74"/>
      <c r="R4381" s="74"/>
      <c r="S4381" s="74"/>
      <c r="T4381" s="74"/>
      <c r="AI4381" s="259"/>
      <c r="AO4381" s="74"/>
    </row>
    <row r="4382" s="72" customFormat="1" customHeight="1" spans="6:41">
      <c r="F4382" s="74"/>
      <c r="G4382" s="267" t="str">
        <f t="shared" si="74"/>
        <v/>
      </c>
      <c r="H4382" s="74"/>
      <c r="I4382" s="74"/>
      <c r="J4382" s="74"/>
      <c r="K4382" s="74"/>
      <c r="L4382" s="74"/>
      <c r="P4382" s="122"/>
      <c r="Q4382" s="74"/>
      <c r="R4382" s="74"/>
      <c r="S4382" s="74"/>
      <c r="T4382" s="74"/>
      <c r="AI4382" s="259"/>
      <c r="AO4382" s="74"/>
    </row>
    <row r="4383" s="72" customFormat="1" customHeight="1" spans="6:41">
      <c r="F4383" s="74"/>
      <c r="G4383" s="267" t="str">
        <f t="shared" si="74"/>
        <v/>
      </c>
      <c r="H4383" s="74"/>
      <c r="I4383" s="74"/>
      <c r="J4383" s="74"/>
      <c r="K4383" s="74"/>
      <c r="L4383" s="74"/>
      <c r="P4383" s="122"/>
      <c r="Q4383" s="74"/>
      <c r="R4383" s="74"/>
      <c r="S4383" s="74"/>
      <c r="T4383" s="74"/>
      <c r="AI4383" s="259"/>
      <c r="AO4383" s="74"/>
    </row>
    <row r="4384" s="72" customFormat="1" customHeight="1" spans="6:41">
      <c r="F4384" s="74"/>
      <c r="G4384" s="267" t="str">
        <f t="shared" si="74"/>
        <v/>
      </c>
      <c r="H4384" s="74"/>
      <c r="I4384" s="74"/>
      <c r="J4384" s="74"/>
      <c r="K4384" s="74"/>
      <c r="L4384" s="74"/>
      <c r="P4384" s="122"/>
      <c r="Q4384" s="74"/>
      <c r="R4384" s="74"/>
      <c r="S4384" s="74"/>
      <c r="T4384" s="74"/>
      <c r="AI4384" s="259"/>
      <c r="AO4384" s="74"/>
    </row>
    <row r="4385" s="72" customFormat="1" customHeight="1" spans="6:41">
      <c r="F4385" s="74"/>
      <c r="G4385" s="267" t="str">
        <f t="shared" si="74"/>
        <v/>
      </c>
      <c r="H4385" s="74"/>
      <c r="I4385" s="74"/>
      <c r="J4385" s="74"/>
      <c r="K4385" s="74"/>
      <c r="L4385" s="74"/>
      <c r="P4385" s="122"/>
      <c r="Q4385" s="74"/>
      <c r="R4385" s="74"/>
      <c r="S4385" s="74"/>
      <c r="T4385" s="74"/>
      <c r="AI4385" s="259"/>
      <c r="AO4385" s="74"/>
    </row>
    <row r="4386" s="72" customFormat="1" customHeight="1" spans="6:41">
      <c r="F4386" s="74"/>
      <c r="G4386" s="267" t="str">
        <f t="shared" si="74"/>
        <v/>
      </c>
      <c r="H4386" s="74"/>
      <c r="I4386" s="74"/>
      <c r="J4386" s="74"/>
      <c r="K4386" s="74"/>
      <c r="L4386" s="74"/>
      <c r="P4386" s="122"/>
      <c r="Q4386" s="74"/>
      <c r="R4386" s="74"/>
      <c r="S4386" s="74"/>
      <c r="T4386" s="74"/>
      <c r="AI4386" s="259"/>
      <c r="AO4386" s="74"/>
    </row>
    <row r="4387" s="72" customFormat="1" customHeight="1" spans="6:41">
      <c r="F4387" s="74"/>
      <c r="G4387" s="267" t="str">
        <f t="shared" si="74"/>
        <v/>
      </c>
      <c r="H4387" s="74"/>
      <c r="I4387" s="74"/>
      <c r="J4387" s="74"/>
      <c r="K4387" s="74"/>
      <c r="L4387" s="74"/>
      <c r="P4387" s="122"/>
      <c r="Q4387" s="74"/>
      <c r="R4387" s="74"/>
      <c r="S4387" s="74"/>
      <c r="T4387" s="74"/>
      <c r="AI4387" s="259"/>
      <c r="AO4387" s="74"/>
    </row>
    <row r="4388" s="72" customFormat="1" customHeight="1" spans="6:41">
      <c r="F4388" s="74"/>
      <c r="G4388" s="267" t="str">
        <f t="shared" si="74"/>
        <v/>
      </c>
      <c r="H4388" s="74"/>
      <c r="I4388" s="74"/>
      <c r="J4388" s="74"/>
      <c r="K4388" s="74"/>
      <c r="L4388" s="74"/>
      <c r="P4388" s="122"/>
      <c r="Q4388" s="74"/>
      <c r="R4388" s="74"/>
      <c r="S4388" s="74"/>
      <c r="T4388" s="74"/>
      <c r="AI4388" s="259"/>
      <c r="AO4388" s="74"/>
    </row>
    <row r="4389" s="72" customFormat="1" customHeight="1" spans="6:41">
      <c r="F4389" s="74"/>
      <c r="G4389" s="267" t="str">
        <f t="shared" si="74"/>
        <v/>
      </c>
      <c r="H4389" s="74"/>
      <c r="I4389" s="74"/>
      <c r="J4389" s="74"/>
      <c r="K4389" s="74"/>
      <c r="L4389" s="74"/>
      <c r="P4389" s="122"/>
      <c r="Q4389" s="74"/>
      <c r="R4389" s="74"/>
      <c r="S4389" s="74"/>
      <c r="T4389" s="74"/>
      <c r="AI4389" s="259"/>
      <c r="AO4389" s="74"/>
    </row>
    <row r="4390" s="72" customFormat="1" customHeight="1" spans="6:41">
      <c r="F4390" s="74"/>
      <c r="G4390" s="267" t="str">
        <f t="shared" si="74"/>
        <v/>
      </c>
      <c r="H4390" s="74"/>
      <c r="I4390" s="74"/>
      <c r="J4390" s="74"/>
      <c r="K4390" s="74"/>
      <c r="L4390" s="74"/>
      <c r="P4390" s="122"/>
      <c r="Q4390" s="74"/>
      <c r="R4390" s="74"/>
      <c r="S4390" s="74"/>
      <c r="T4390" s="74"/>
      <c r="AI4390" s="259"/>
      <c r="AO4390" s="74"/>
    </row>
    <row r="4391" s="72" customFormat="1" customHeight="1" spans="6:41">
      <c r="F4391" s="74"/>
      <c r="G4391" s="267" t="str">
        <f t="shared" si="74"/>
        <v/>
      </c>
      <c r="H4391" s="74"/>
      <c r="I4391" s="74"/>
      <c r="J4391" s="74"/>
      <c r="K4391" s="74"/>
      <c r="L4391" s="74"/>
      <c r="P4391" s="122"/>
      <c r="Q4391" s="74"/>
      <c r="R4391" s="74"/>
      <c r="S4391" s="74"/>
      <c r="T4391" s="74"/>
      <c r="AI4391" s="259"/>
      <c r="AO4391" s="74"/>
    </row>
    <row r="4392" s="72" customFormat="1" customHeight="1" spans="6:41">
      <c r="F4392" s="74"/>
      <c r="G4392" s="267" t="str">
        <f t="shared" si="74"/>
        <v/>
      </c>
      <c r="H4392" s="74"/>
      <c r="I4392" s="74"/>
      <c r="J4392" s="74"/>
      <c r="K4392" s="74"/>
      <c r="L4392" s="74"/>
      <c r="P4392" s="122"/>
      <c r="Q4392" s="74"/>
      <c r="R4392" s="74"/>
      <c r="S4392" s="74"/>
      <c r="T4392" s="74"/>
      <c r="AI4392" s="259"/>
      <c r="AO4392" s="74"/>
    </row>
    <row r="4393" s="72" customFormat="1" customHeight="1" spans="6:41">
      <c r="F4393" s="74"/>
      <c r="G4393" s="267" t="str">
        <f t="shared" si="74"/>
        <v/>
      </c>
      <c r="H4393" s="74"/>
      <c r="I4393" s="74"/>
      <c r="J4393" s="74"/>
      <c r="K4393" s="74"/>
      <c r="L4393" s="74"/>
      <c r="P4393" s="122"/>
      <c r="Q4393" s="74"/>
      <c r="R4393" s="74"/>
      <c r="S4393" s="74"/>
      <c r="T4393" s="74"/>
      <c r="AI4393" s="259"/>
      <c r="AO4393" s="74"/>
    </row>
    <row r="4394" s="72" customFormat="1" customHeight="1" spans="6:41">
      <c r="F4394" s="74"/>
      <c r="G4394" s="267" t="str">
        <f t="shared" si="74"/>
        <v/>
      </c>
      <c r="H4394" s="74"/>
      <c r="I4394" s="74"/>
      <c r="J4394" s="74"/>
      <c r="K4394" s="74"/>
      <c r="L4394" s="74"/>
      <c r="P4394" s="122"/>
      <c r="Q4394" s="74"/>
      <c r="R4394" s="74"/>
      <c r="S4394" s="74"/>
      <c r="T4394" s="74"/>
      <c r="AI4394" s="259"/>
      <c r="AO4394" s="74"/>
    </row>
    <row r="4395" s="72" customFormat="1" customHeight="1" spans="6:41">
      <c r="F4395" s="74"/>
      <c r="G4395" s="267" t="str">
        <f t="shared" si="74"/>
        <v/>
      </c>
      <c r="H4395" s="74"/>
      <c r="I4395" s="74"/>
      <c r="J4395" s="74"/>
      <c r="K4395" s="74"/>
      <c r="L4395" s="74"/>
      <c r="P4395" s="122"/>
      <c r="Q4395" s="74"/>
      <c r="R4395" s="74"/>
      <c r="S4395" s="74"/>
      <c r="T4395" s="74"/>
      <c r="AI4395" s="259"/>
      <c r="AO4395" s="74"/>
    </row>
    <row r="4396" s="72" customFormat="1" customHeight="1" spans="6:41">
      <c r="F4396" s="74"/>
      <c r="G4396" s="267" t="str">
        <f t="shared" si="74"/>
        <v/>
      </c>
      <c r="H4396" s="74"/>
      <c r="I4396" s="74"/>
      <c r="J4396" s="74"/>
      <c r="K4396" s="74"/>
      <c r="L4396" s="74"/>
      <c r="P4396" s="122"/>
      <c r="Q4396" s="74"/>
      <c r="R4396" s="74"/>
      <c r="S4396" s="74"/>
      <c r="T4396" s="74"/>
      <c r="AI4396" s="259"/>
      <c r="AO4396" s="74"/>
    </row>
    <row r="4397" s="72" customFormat="1" customHeight="1" spans="6:41">
      <c r="F4397" s="74"/>
      <c r="G4397" s="267" t="str">
        <f t="shared" si="74"/>
        <v/>
      </c>
      <c r="H4397" s="74"/>
      <c r="I4397" s="74"/>
      <c r="J4397" s="74"/>
      <c r="K4397" s="74"/>
      <c r="L4397" s="74"/>
      <c r="P4397" s="122"/>
      <c r="Q4397" s="74"/>
      <c r="R4397" s="74"/>
      <c r="S4397" s="74"/>
      <c r="T4397" s="74"/>
      <c r="AI4397" s="259"/>
      <c r="AO4397" s="74"/>
    </row>
    <row r="4398" s="72" customFormat="1" customHeight="1" spans="6:41">
      <c r="F4398" s="74"/>
      <c r="G4398" s="267" t="str">
        <f t="shared" si="74"/>
        <v/>
      </c>
      <c r="H4398" s="74"/>
      <c r="I4398" s="74"/>
      <c r="J4398" s="74"/>
      <c r="K4398" s="74"/>
      <c r="L4398" s="74"/>
      <c r="P4398" s="122"/>
      <c r="Q4398" s="74"/>
      <c r="R4398" s="74"/>
      <c r="S4398" s="74"/>
      <c r="T4398" s="74"/>
      <c r="AI4398" s="259"/>
      <c r="AO4398" s="74"/>
    </row>
    <row r="4399" s="72" customFormat="1" customHeight="1" spans="6:41">
      <c r="F4399" s="74"/>
      <c r="G4399" s="267" t="str">
        <f t="shared" si="74"/>
        <v/>
      </c>
      <c r="H4399" s="74"/>
      <c r="I4399" s="74"/>
      <c r="J4399" s="74"/>
      <c r="K4399" s="74"/>
      <c r="L4399" s="74"/>
      <c r="P4399" s="122"/>
      <c r="Q4399" s="74"/>
      <c r="R4399" s="74"/>
      <c r="S4399" s="74"/>
      <c r="T4399" s="74"/>
      <c r="AI4399" s="259"/>
      <c r="AO4399" s="74"/>
    </row>
    <row r="4400" s="72" customFormat="1" customHeight="1" spans="6:41">
      <c r="F4400" s="74"/>
      <c r="G4400" s="267" t="str">
        <f t="shared" si="74"/>
        <v/>
      </c>
      <c r="H4400" s="74"/>
      <c r="I4400" s="74"/>
      <c r="J4400" s="74"/>
      <c r="K4400" s="74"/>
      <c r="L4400" s="74"/>
      <c r="P4400" s="122"/>
      <c r="Q4400" s="74"/>
      <c r="R4400" s="74"/>
      <c r="S4400" s="74"/>
      <c r="T4400" s="74"/>
      <c r="AI4400" s="259"/>
      <c r="AO4400" s="74"/>
    </row>
    <row r="4401" s="72" customFormat="1" customHeight="1" spans="6:41">
      <c r="F4401" s="74"/>
      <c r="G4401" s="267" t="str">
        <f t="shared" si="74"/>
        <v/>
      </c>
      <c r="H4401" s="74"/>
      <c r="I4401" s="74"/>
      <c r="J4401" s="74"/>
      <c r="K4401" s="74"/>
      <c r="L4401" s="74"/>
      <c r="P4401" s="122"/>
      <c r="Q4401" s="74"/>
      <c r="R4401" s="74"/>
      <c r="S4401" s="74"/>
      <c r="T4401" s="74"/>
      <c r="AI4401" s="259"/>
      <c r="AO4401" s="74"/>
    </row>
    <row r="4402" s="72" customFormat="1" customHeight="1" spans="6:41">
      <c r="F4402" s="74"/>
      <c r="G4402" s="267" t="str">
        <f t="shared" si="74"/>
        <v/>
      </c>
      <c r="H4402" s="74"/>
      <c r="I4402" s="74"/>
      <c r="J4402" s="74"/>
      <c r="K4402" s="74"/>
      <c r="L4402" s="74"/>
      <c r="P4402" s="122"/>
      <c r="Q4402" s="74"/>
      <c r="R4402" s="74"/>
      <c r="S4402" s="74"/>
      <c r="T4402" s="74"/>
      <c r="AI4402" s="259"/>
      <c r="AO4402" s="74"/>
    </row>
    <row r="4403" s="72" customFormat="1" customHeight="1" spans="6:41">
      <c r="F4403" s="74"/>
      <c r="G4403" s="267" t="str">
        <f t="shared" si="74"/>
        <v/>
      </c>
      <c r="H4403" s="74"/>
      <c r="I4403" s="74"/>
      <c r="J4403" s="74"/>
      <c r="K4403" s="74"/>
      <c r="L4403" s="74"/>
      <c r="P4403" s="122"/>
      <c r="Q4403" s="74"/>
      <c r="R4403" s="74"/>
      <c r="S4403" s="74"/>
      <c r="T4403" s="74"/>
      <c r="AI4403" s="259"/>
      <c r="AO4403" s="74"/>
    </row>
    <row r="4404" s="72" customFormat="1" customHeight="1" spans="6:41">
      <c r="F4404" s="74"/>
      <c r="G4404" s="267" t="str">
        <f t="shared" si="74"/>
        <v/>
      </c>
      <c r="H4404" s="74"/>
      <c r="I4404" s="74"/>
      <c r="J4404" s="74"/>
      <c r="K4404" s="74"/>
      <c r="L4404" s="74"/>
      <c r="P4404" s="122"/>
      <c r="Q4404" s="74"/>
      <c r="R4404" s="74"/>
      <c r="S4404" s="74"/>
      <c r="T4404" s="74"/>
      <c r="AI4404" s="259"/>
      <c r="AO4404" s="74"/>
    </row>
    <row r="4405" s="72" customFormat="1" customHeight="1" spans="6:41">
      <c r="F4405" s="74"/>
      <c r="G4405" s="267" t="str">
        <f t="shared" si="74"/>
        <v/>
      </c>
      <c r="H4405" s="74"/>
      <c r="I4405" s="74"/>
      <c r="J4405" s="74"/>
      <c r="K4405" s="74"/>
      <c r="L4405" s="74"/>
      <c r="P4405" s="122"/>
      <c r="Q4405" s="74"/>
      <c r="R4405" s="74"/>
      <c r="S4405" s="74"/>
      <c r="T4405" s="74"/>
      <c r="AI4405" s="259"/>
      <c r="AO4405" s="74"/>
    </row>
    <row r="4406" s="72" customFormat="1" customHeight="1" spans="6:41">
      <c r="F4406" s="74"/>
      <c r="G4406" s="267" t="str">
        <f t="shared" si="74"/>
        <v/>
      </c>
      <c r="H4406" s="74"/>
      <c r="I4406" s="74"/>
      <c r="J4406" s="74"/>
      <c r="K4406" s="74"/>
      <c r="L4406" s="74"/>
      <c r="P4406" s="122"/>
      <c r="Q4406" s="74"/>
      <c r="R4406" s="74"/>
      <c r="S4406" s="74"/>
      <c r="T4406" s="74"/>
      <c r="AI4406" s="259"/>
      <c r="AO4406" s="74"/>
    </row>
    <row r="4407" s="72" customFormat="1" customHeight="1" spans="6:41">
      <c r="F4407" s="74"/>
      <c r="G4407" s="267" t="str">
        <f t="shared" si="74"/>
        <v/>
      </c>
      <c r="H4407" s="74"/>
      <c r="I4407" s="74"/>
      <c r="J4407" s="74"/>
      <c r="K4407" s="74"/>
      <c r="L4407" s="74"/>
      <c r="P4407" s="122"/>
      <c r="Q4407" s="74"/>
      <c r="R4407" s="74"/>
      <c r="S4407" s="74"/>
      <c r="T4407" s="74"/>
      <c r="AI4407" s="259"/>
      <c r="AO4407" s="74"/>
    </row>
    <row r="4408" s="72" customFormat="1" customHeight="1" spans="6:41">
      <c r="F4408" s="74"/>
      <c r="G4408" s="267" t="str">
        <f t="shared" si="74"/>
        <v/>
      </c>
      <c r="H4408" s="74"/>
      <c r="I4408" s="74"/>
      <c r="J4408" s="74"/>
      <c r="K4408" s="74"/>
      <c r="L4408" s="74"/>
      <c r="P4408" s="122"/>
      <c r="Q4408" s="74"/>
      <c r="R4408" s="74"/>
      <c r="S4408" s="74"/>
      <c r="T4408" s="74"/>
      <c r="AI4408" s="259"/>
      <c r="AO4408" s="74"/>
    </row>
    <row r="4409" s="72" customFormat="1" customHeight="1" spans="6:41">
      <c r="F4409" s="74"/>
      <c r="G4409" s="267" t="str">
        <f t="shared" si="74"/>
        <v/>
      </c>
      <c r="H4409" s="74"/>
      <c r="I4409" s="74"/>
      <c r="J4409" s="74"/>
      <c r="K4409" s="74"/>
      <c r="L4409" s="74"/>
      <c r="P4409" s="122"/>
      <c r="Q4409" s="74"/>
      <c r="R4409" s="74"/>
      <c r="S4409" s="74"/>
      <c r="T4409" s="74"/>
      <c r="AI4409" s="259"/>
      <c r="AO4409" s="74"/>
    </row>
    <row r="4410" s="72" customFormat="1" customHeight="1" spans="6:41">
      <c r="F4410" s="74"/>
      <c r="G4410" s="267" t="str">
        <f t="shared" si="74"/>
        <v/>
      </c>
      <c r="H4410" s="74"/>
      <c r="I4410" s="74"/>
      <c r="J4410" s="74"/>
      <c r="K4410" s="74"/>
      <c r="L4410" s="74"/>
      <c r="P4410" s="122"/>
      <c r="Q4410" s="74"/>
      <c r="R4410" s="74"/>
      <c r="S4410" s="74"/>
      <c r="T4410" s="74"/>
      <c r="AI4410" s="259"/>
      <c r="AO4410" s="74"/>
    </row>
    <row r="4411" s="72" customFormat="1" customHeight="1" spans="6:41">
      <c r="F4411" s="74"/>
      <c r="G4411" s="267" t="str">
        <f t="shared" si="74"/>
        <v/>
      </c>
      <c r="H4411" s="74"/>
      <c r="I4411" s="74"/>
      <c r="J4411" s="74"/>
      <c r="K4411" s="74"/>
      <c r="L4411" s="74"/>
      <c r="P4411" s="122"/>
      <c r="Q4411" s="74"/>
      <c r="R4411" s="74"/>
      <c r="S4411" s="74"/>
      <c r="T4411" s="74"/>
      <c r="AI4411" s="259"/>
      <c r="AO4411" s="74"/>
    </row>
    <row r="4412" s="72" customFormat="1" customHeight="1" spans="6:41">
      <c r="F4412" s="74"/>
      <c r="G4412" s="267" t="str">
        <f t="shared" si="74"/>
        <v/>
      </c>
      <c r="H4412" s="74"/>
      <c r="I4412" s="74"/>
      <c r="J4412" s="74"/>
      <c r="K4412" s="74"/>
      <c r="L4412" s="74"/>
      <c r="P4412" s="122"/>
      <c r="Q4412" s="74"/>
      <c r="R4412" s="74"/>
      <c r="S4412" s="74"/>
      <c r="T4412" s="74"/>
      <c r="AI4412" s="259"/>
      <c r="AO4412" s="74"/>
    </row>
    <row r="4413" s="72" customFormat="1" customHeight="1" spans="6:41">
      <c r="F4413" s="74"/>
      <c r="G4413" s="267" t="str">
        <f t="shared" si="74"/>
        <v/>
      </c>
      <c r="H4413" s="74"/>
      <c r="I4413" s="74"/>
      <c r="J4413" s="74"/>
      <c r="K4413" s="74"/>
      <c r="L4413" s="74"/>
      <c r="P4413" s="122"/>
      <c r="Q4413" s="74"/>
      <c r="R4413" s="74"/>
      <c r="S4413" s="74"/>
      <c r="T4413" s="74"/>
      <c r="AI4413" s="259"/>
      <c r="AO4413" s="74"/>
    </row>
    <row r="4414" s="72" customFormat="1" customHeight="1" spans="6:41">
      <c r="F4414" s="74"/>
      <c r="G4414" s="267" t="str">
        <f t="shared" si="74"/>
        <v/>
      </c>
      <c r="H4414" s="74"/>
      <c r="I4414" s="74"/>
      <c r="J4414" s="74"/>
      <c r="K4414" s="74"/>
      <c r="L4414" s="74"/>
      <c r="P4414" s="122"/>
      <c r="Q4414" s="74"/>
      <c r="R4414" s="74"/>
      <c r="S4414" s="74"/>
      <c r="T4414" s="74"/>
      <c r="AI4414" s="259"/>
      <c r="AO4414" s="74"/>
    </row>
    <row r="4415" s="72" customFormat="1" customHeight="1" spans="6:41">
      <c r="F4415" s="74"/>
      <c r="G4415" s="267" t="str">
        <f t="shared" si="74"/>
        <v/>
      </c>
      <c r="H4415" s="74"/>
      <c r="I4415" s="74"/>
      <c r="J4415" s="74"/>
      <c r="K4415" s="74"/>
      <c r="L4415" s="74"/>
      <c r="P4415" s="122"/>
      <c r="Q4415" s="74"/>
      <c r="R4415" s="74"/>
      <c r="S4415" s="74"/>
      <c r="T4415" s="74"/>
      <c r="AI4415" s="259"/>
      <c r="AO4415" s="74"/>
    </row>
    <row r="4416" s="72" customFormat="1" customHeight="1" spans="6:41">
      <c r="F4416" s="74"/>
      <c r="G4416" s="267" t="str">
        <f t="shared" si="74"/>
        <v/>
      </c>
      <c r="H4416" s="74"/>
      <c r="I4416" s="74"/>
      <c r="J4416" s="74"/>
      <c r="K4416" s="74"/>
      <c r="L4416" s="74"/>
      <c r="P4416" s="122"/>
      <c r="Q4416" s="74"/>
      <c r="R4416" s="74"/>
      <c r="S4416" s="74"/>
      <c r="T4416" s="74"/>
      <c r="AI4416" s="259"/>
      <c r="AO4416" s="74"/>
    </row>
    <row r="4417" s="72" customFormat="1" customHeight="1" spans="6:41">
      <c r="F4417" s="74"/>
      <c r="G4417" s="267" t="str">
        <f t="shared" si="74"/>
        <v/>
      </c>
      <c r="H4417" s="74"/>
      <c r="I4417" s="74"/>
      <c r="J4417" s="74"/>
      <c r="K4417" s="74"/>
      <c r="L4417" s="74"/>
      <c r="P4417" s="122"/>
      <c r="Q4417" s="74"/>
      <c r="R4417" s="74"/>
      <c r="S4417" s="74"/>
      <c r="T4417" s="74"/>
      <c r="AI4417" s="259"/>
      <c r="AO4417" s="74"/>
    </row>
    <row r="4418" s="72" customFormat="1" customHeight="1" spans="6:41">
      <c r="F4418" s="74"/>
      <c r="G4418" s="267" t="str">
        <f t="shared" ref="G4418:G4481" si="75">IF(H4418="","",IF(H4418=I4418,H4418,_xlfn.CONCAT(H4418,"-",I4418)))</f>
        <v/>
      </c>
      <c r="H4418" s="74"/>
      <c r="I4418" s="74"/>
      <c r="J4418" s="74"/>
      <c r="K4418" s="74"/>
      <c r="L4418" s="74"/>
      <c r="P4418" s="122"/>
      <c r="Q4418" s="74"/>
      <c r="R4418" s="74"/>
      <c r="S4418" s="74"/>
      <c r="T4418" s="74"/>
      <c r="AI4418" s="259"/>
      <c r="AO4418" s="74"/>
    </row>
    <row r="4419" s="72" customFormat="1" customHeight="1" spans="6:41">
      <c r="F4419" s="74"/>
      <c r="G4419" s="267" t="str">
        <f t="shared" si="75"/>
        <v/>
      </c>
      <c r="H4419" s="74"/>
      <c r="I4419" s="74"/>
      <c r="J4419" s="74"/>
      <c r="K4419" s="74"/>
      <c r="L4419" s="74"/>
      <c r="P4419" s="122"/>
      <c r="Q4419" s="74"/>
      <c r="R4419" s="74"/>
      <c r="S4419" s="74"/>
      <c r="T4419" s="74"/>
      <c r="AI4419" s="259"/>
      <c r="AO4419" s="74"/>
    </row>
    <row r="4420" s="72" customFormat="1" customHeight="1" spans="6:41">
      <c r="F4420" s="74"/>
      <c r="G4420" s="267" t="str">
        <f t="shared" si="75"/>
        <v/>
      </c>
      <c r="H4420" s="74"/>
      <c r="I4420" s="74"/>
      <c r="J4420" s="74"/>
      <c r="K4420" s="74"/>
      <c r="L4420" s="74"/>
      <c r="P4420" s="122"/>
      <c r="Q4420" s="74"/>
      <c r="R4420" s="74"/>
      <c r="S4420" s="74"/>
      <c r="T4420" s="74"/>
      <c r="AI4420" s="259"/>
      <c r="AO4420" s="74"/>
    </row>
    <row r="4421" s="72" customFormat="1" customHeight="1" spans="6:41">
      <c r="F4421" s="74"/>
      <c r="G4421" s="267" t="str">
        <f t="shared" si="75"/>
        <v/>
      </c>
      <c r="H4421" s="74"/>
      <c r="I4421" s="74"/>
      <c r="J4421" s="74"/>
      <c r="K4421" s="74"/>
      <c r="L4421" s="74"/>
      <c r="P4421" s="122"/>
      <c r="Q4421" s="74"/>
      <c r="R4421" s="74"/>
      <c r="S4421" s="74"/>
      <c r="T4421" s="74"/>
      <c r="AI4421" s="259"/>
      <c r="AO4421" s="74"/>
    </row>
    <row r="4422" s="72" customFormat="1" customHeight="1" spans="6:41">
      <c r="F4422" s="74"/>
      <c r="G4422" s="267" t="str">
        <f t="shared" si="75"/>
        <v/>
      </c>
      <c r="H4422" s="74"/>
      <c r="I4422" s="74"/>
      <c r="J4422" s="74"/>
      <c r="K4422" s="74"/>
      <c r="L4422" s="74"/>
      <c r="P4422" s="122"/>
      <c r="Q4422" s="74"/>
      <c r="R4422" s="74"/>
      <c r="S4422" s="74"/>
      <c r="T4422" s="74"/>
      <c r="AI4422" s="259"/>
      <c r="AO4422" s="74"/>
    </row>
    <row r="4423" s="72" customFormat="1" customHeight="1" spans="6:41">
      <c r="F4423" s="74"/>
      <c r="G4423" s="267" t="str">
        <f t="shared" si="75"/>
        <v/>
      </c>
      <c r="H4423" s="74"/>
      <c r="I4423" s="74"/>
      <c r="J4423" s="74"/>
      <c r="K4423" s="74"/>
      <c r="L4423" s="74"/>
      <c r="P4423" s="122"/>
      <c r="Q4423" s="74"/>
      <c r="R4423" s="74"/>
      <c r="S4423" s="74"/>
      <c r="T4423" s="74"/>
      <c r="AI4423" s="259"/>
      <c r="AO4423" s="74"/>
    </row>
    <row r="4424" s="72" customFormat="1" customHeight="1" spans="6:41">
      <c r="F4424" s="74"/>
      <c r="G4424" s="267" t="str">
        <f t="shared" si="75"/>
        <v/>
      </c>
      <c r="H4424" s="74"/>
      <c r="I4424" s="74"/>
      <c r="J4424" s="74"/>
      <c r="K4424" s="74"/>
      <c r="L4424" s="74"/>
      <c r="P4424" s="122"/>
      <c r="Q4424" s="74"/>
      <c r="R4424" s="74"/>
      <c r="S4424" s="74"/>
      <c r="T4424" s="74"/>
      <c r="AI4424" s="259"/>
      <c r="AO4424" s="74"/>
    </row>
    <row r="4425" s="72" customFormat="1" customHeight="1" spans="6:41">
      <c r="F4425" s="74"/>
      <c r="G4425" s="267" t="str">
        <f t="shared" si="75"/>
        <v/>
      </c>
      <c r="H4425" s="74"/>
      <c r="I4425" s="74"/>
      <c r="J4425" s="74"/>
      <c r="K4425" s="74"/>
      <c r="L4425" s="74"/>
      <c r="P4425" s="122"/>
      <c r="Q4425" s="74"/>
      <c r="R4425" s="74"/>
      <c r="S4425" s="74"/>
      <c r="T4425" s="74"/>
      <c r="AI4425" s="259"/>
      <c r="AO4425" s="74"/>
    </row>
    <row r="4426" s="72" customFormat="1" customHeight="1" spans="6:41">
      <c r="F4426" s="74"/>
      <c r="G4426" s="267" t="str">
        <f t="shared" si="75"/>
        <v/>
      </c>
      <c r="H4426" s="74"/>
      <c r="I4426" s="74"/>
      <c r="J4426" s="74"/>
      <c r="K4426" s="74"/>
      <c r="L4426" s="74"/>
      <c r="P4426" s="122"/>
      <c r="Q4426" s="74"/>
      <c r="R4426" s="74"/>
      <c r="S4426" s="74"/>
      <c r="T4426" s="74"/>
      <c r="AI4426" s="259"/>
      <c r="AO4426" s="74"/>
    </row>
    <row r="4427" s="72" customFormat="1" customHeight="1" spans="6:41">
      <c r="F4427" s="74"/>
      <c r="G4427" s="267" t="str">
        <f t="shared" si="75"/>
        <v/>
      </c>
      <c r="H4427" s="74"/>
      <c r="I4427" s="74"/>
      <c r="J4427" s="74"/>
      <c r="K4427" s="74"/>
      <c r="L4427" s="74"/>
      <c r="P4427" s="122"/>
      <c r="Q4427" s="74"/>
      <c r="R4427" s="74"/>
      <c r="S4427" s="74"/>
      <c r="T4427" s="74"/>
      <c r="AI4427" s="259"/>
      <c r="AO4427" s="74"/>
    </row>
    <row r="4428" s="72" customFormat="1" customHeight="1" spans="6:41">
      <c r="F4428" s="74"/>
      <c r="G4428" s="267" t="str">
        <f t="shared" si="75"/>
        <v/>
      </c>
      <c r="H4428" s="74"/>
      <c r="I4428" s="74"/>
      <c r="J4428" s="74"/>
      <c r="K4428" s="74"/>
      <c r="L4428" s="74"/>
      <c r="P4428" s="122"/>
      <c r="Q4428" s="74"/>
      <c r="R4428" s="74"/>
      <c r="S4428" s="74"/>
      <c r="T4428" s="74"/>
      <c r="AI4428" s="259"/>
      <c r="AO4428" s="74"/>
    </row>
    <row r="4429" s="72" customFormat="1" customHeight="1" spans="6:41">
      <c r="F4429" s="74"/>
      <c r="G4429" s="267" t="str">
        <f t="shared" si="75"/>
        <v/>
      </c>
      <c r="H4429" s="74"/>
      <c r="I4429" s="74"/>
      <c r="J4429" s="74"/>
      <c r="K4429" s="74"/>
      <c r="L4429" s="74"/>
      <c r="P4429" s="122"/>
      <c r="Q4429" s="74"/>
      <c r="R4429" s="74"/>
      <c r="S4429" s="74"/>
      <c r="T4429" s="74"/>
      <c r="AI4429" s="259"/>
      <c r="AO4429" s="74"/>
    </row>
    <row r="4430" s="72" customFormat="1" customHeight="1" spans="6:41">
      <c r="F4430" s="74"/>
      <c r="G4430" s="267" t="str">
        <f t="shared" si="75"/>
        <v/>
      </c>
      <c r="H4430" s="74"/>
      <c r="I4430" s="74"/>
      <c r="J4430" s="74"/>
      <c r="K4430" s="74"/>
      <c r="L4430" s="74"/>
      <c r="P4430" s="122"/>
      <c r="Q4430" s="74"/>
      <c r="R4430" s="74"/>
      <c r="S4430" s="74"/>
      <c r="T4430" s="74"/>
      <c r="AI4430" s="259"/>
      <c r="AO4430" s="74"/>
    </row>
    <row r="4431" s="72" customFormat="1" customHeight="1" spans="6:41">
      <c r="F4431" s="74"/>
      <c r="G4431" s="267" t="str">
        <f t="shared" si="75"/>
        <v/>
      </c>
      <c r="H4431" s="74"/>
      <c r="I4431" s="74"/>
      <c r="J4431" s="74"/>
      <c r="K4431" s="74"/>
      <c r="L4431" s="74"/>
      <c r="P4431" s="122"/>
      <c r="Q4431" s="74"/>
      <c r="R4431" s="74"/>
      <c r="S4431" s="74"/>
      <c r="T4431" s="74"/>
      <c r="AI4431" s="259"/>
      <c r="AO4431" s="74"/>
    </row>
    <row r="4432" s="72" customFormat="1" customHeight="1" spans="6:41">
      <c r="F4432" s="74"/>
      <c r="G4432" s="267" t="str">
        <f t="shared" si="75"/>
        <v/>
      </c>
      <c r="H4432" s="74"/>
      <c r="I4432" s="74"/>
      <c r="J4432" s="74"/>
      <c r="K4432" s="74"/>
      <c r="L4432" s="74"/>
      <c r="P4432" s="122"/>
      <c r="Q4432" s="74"/>
      <c r="R4432" s="74"/>
      <c r="S4432" s="74"/>
      <c r="T4432" s="74"/>
      <c r="AI4432" s="259"/>
      <c r="AO4432" s="74"/>
    </row>
    <row r="4433" s="72" customFormat="1" customHeight="1" spans="6:41">
      <c r="F4433" s="74"/>
      <c r="G4433" s="267" t="str">
        <f t="shared" si="75"/>
        <v/>
      </c>
      <c r="H4433" s="74"/>
      <c r="I4433" s="74"/>
      <c r="J4433" s="74"/>
      <c r="K4433" s="74"/>
      <c r="L4433" s="74"/>
      <c r="P4433" s="122"/>
      <c r="Q4433" s="74"/>
      <c r="R4433" s="74"/>
      <c r="S4433" s="74"/>
      <c r="T4433" s="74"/>
      <c r="AI4433" s="259"/>
      <c r="AO4433" s="74"/>
    </row>
    <row r="4434" s="72" customFormat="1" customHeight="1" spans="6:41">
      <c r="F4434" s="74"/>
      <c r="G4434" s="267" t="str">
        <f t="shared" si="75"/>
        <v/>
      </c>
      <c r="H4434" s="74"/>
      <c r="I4434" s="74"/>
      <c r="J4434" s="74"/>
      <c r="K4434" s="74"/>
      <c r="L4434" s="74"/>
      <c r="P4434" s="122"/>
      <c r="Q4434" s="74"/>
      <c r="R4434" s="74"/>
      <c r="S4434" s="74"/>
      <c r="T4434" s="74"/>
      <c r="AI4434" s="259"/>
      <c r="AO4434" s="74"/>
    </row>
    <row r="4435" s="72" customFormat="1" customHeight="1" spans="6:41">
      <c r="F4435" s="74"/>
      <c r="G4435" s="267" t="str">
        <f t="shared" si="75"/>
        <v/>
      </c>
      <c r="H4435" s="74"/>
      <c r="I4435" s="74"/>
      <c r="J4435" s="74"/>
      <c r="K4435" s="74"/>
      <c r="L4435" s="74"/>
      <c r="P4435" s="122"/>
      <c r="Q4435" s="74"/>
      <c r="R4435" s="74"/>
      <c r="S4435" s="74"/>
      <c r="T4435" s="74"/>
      <c r="AI4435" s="259"/>
      <c r="AO4435" s="74"/>
    </row>
    <row r="4436" s="72" customFormat="1" customHeight="1" spans="6:41">
      <c r="F4436" s="74"/>
      <c r="G4436" s="267" t="str">
        <f t="shared" si="75"/>
        <v/>
      </c>
      <c r="H4436" s="74"/>
      <c r="I4436" s="74"/>
      <c r="J4436" s="74"/>
      <c r="K4436" s="74"/>
      <c r="L4436" s="74"/>
      <c r="P4436" s="122"/>
      <c r="Q4436" s="74"/>
      <c r="R4436" s="74"/>
      <c r="S4436" s="74"/>
      <c r="T4436" s="74"/>
      <c r="AI4436" s="259"/>
      <c r="AO4436" s="74"/>
    </row>
    <row r="4437" s="72" customFormat="1" customHeight="1" spans="6:41">
      <c r="F4437" s="74"/>
      <c r="G4437" s="267" t="str">
        <f t="shared" si="75"/>
        <v/>
      </c>
      <c r="H4437" s="74"/>
      <c r="I4437" s="74"/>
      <c r="J4437" s="74"/>
      <c r="K4437" s="74"/>
      <c r="L4437" s="74"/>
      <c r="P4437" s="122"/>
      <c r="Q4437" s="74"/>
      <c r="R4437" s="74"/>
      <c r="S4437" s="74"/>
      <c r="T4437" s="74"/>
      <c r="AI4437" s="259"/>
      <c r="AO4437" s="74"/>
    </row>
    <row r="4438" s="72" customFormat="1" customHeight="1" spans="6:41">
      <c r="F4438" s="74"/>
      <c r="G4438" s="267" t="str">
        <f t="shared" si="75"/>
        <v/>
      </c>
      <c r="H4438" s="74"/>
      <c r="I4438" s="74"/>
      <c r="J4438" s="74"/>
      <c r="K4438" s="74"/>
      <c r="L4438" s="74"/>
      <c r="P4438" s="122"/>
      <c r="Q4438" s="74"/>
      <c r="R4438" s="74"/>
      <c r="S4438" s="74"/>
      <c r="T4438" s="74"/>
      <c r="AI4438" s="259"/>
      <c r="AO4438" s="74"/>
    </row>
    <row r="4439" s="72" customFormat="1" customHeight="1" spans="6:41">
      <c r="F4439" s="74"/>
      <c r="G4439" s="267" t="str">
        <f t="shared" si="75"/>
        <v/>
      </c>
      <c r="H4439" s="74"/>
      <c r="I4439" s="74"/>
      <c r="J4439" s="74"/>
      <c r="K4439" s="74"/>
      <c r="L4439" s="74"/>
      <c r="P4439" s="122"/>
      <c r="Q4439" s="74"/>
      <c r="R4439" s="74"/>
      <c r="S4439" s="74"/>
      <c r="T4439" s="74"/>
      <c r="AI4439" s="259"/>
      <c r="AO4439" s="74"/>
    </row>
    <row r="4440" s="72" customFormat="1" customHeight="1" spans="6:41">
      <c r="F4440" s="74"/>
      <c r="G4440" s="267" t="str">
        <f t="shared" si="75"/>
        <v/>
      </c>
      <c r="H4440" s="74"/>
      <c r="I4440" s="74"/>
      <c r="J4440" s="74"/>
      <c r="K4440" s="74"/>
      <c r="L4440" s="74"/>
      <c r="P4440" s="122"/>
      <c r="Q4440" s="74"/>
      <c r="R4440" s="74"/>
      <c r="S4440" s="74"/>
      <c r="T4440" s="74"/>
      <c r="AI4440" s="259"/>
      <c r="AO4440" s="74"/>
    </row>
    <row r="4441" s="72" customFormat="1" customHeight="1" spans="6:41">
      <c r="F4441" s="74"/>
      <c r="G4441" s="267" t="str">
        <f t="shared" si="75"/>
        <v/>
      </c>
      <c r="H4441" s="74"/>
      <c r="I4441" s="74"/>
      <c r="J4441" s="74"/>
      <c r="K4441" s="74"/>
      <c r="L4441" s="74"/>
      <c r="P4441" s="122"/>
      <c r="Q4441" s="74"/>
      <c r="R4441" s="74"/>
      <c r="S4441" s="74"/>
      <c r="T4441" s="74"/>
      <c r="AI4441" s="259"/>
      <c r="AO4441" s="74"/>
    </row>
    <row r="4442" s="72" customFormat="1" customHeight="1" spans="6:41">
      <c r="F4442" s="74"/>
      <c r="G4442" s="267" t="str">
        <f t="shared" si="75"/>
        <v/>
      </c>
      <c r="H4442" s="74"/>
      <c r="I4442" s="74"/>
      <c r="J4442" s="74"/>
      <c r="K4442" s="74"/>
      <c r="L4442" s="74"/>
      <c r="P4442" s="122"/>
      <c r="Q4442" s="74"/>
      <c r="R4442" s="74"/>
      <c r="S4442" s="74"/>
      <c r="T4442" s="74"/>
      <c r="AI4442" s="259"/>
      <c r="AO4442" s="74"/>
    </row>
    <row r="4443" s="72" customFormat="1" customHeight="1" spans="6:41">
      <c r="F4443" s="74"/>
      <c r="G4443" s="267" t="str">
        <f t="shared" si="75"/>
        <v/>
      </c>
      <c r="H4443" s="74"/>
      <c r="I4443" s="74"/>
      <c r="J4443" s="74"/>
      <c r="K4443" s="74"/>
      <c r="L4443" s="74"/>
      <c r="P4443" s="122"/>
      <c r="Q4443" s="74"/>
      <c r="R4443" s="74"/>
      <c r="S4443" s="74"/>
      <c r="T4443" s="74"/>
      <c r="AI4443" s="259"/>
      <c r="AO4443" s="74"/>
    </row>
    <row r="4444" s="72" customFormat="1" customHeight="1" spans="6:41">
      <c r="F4444" s="74"/>
      <c r="G4444" s="267" t="str">
        <f t="shared" si="75"/>
        <v/>
      </c>
      <c r="H4444" s="74"/>
      <c r="I4444" s="74"/>
      <c r="J4444" s="74"/>
      <c r="K4444" s="74"/>
      <c r="L4444" s="74"/>
      <c r="P4444" s="122"/>
      <c r="Q4444" s="74"/>
      <c r="R4444" s="74"/>
      <c r="S4444" s="74"/>
      <c r="T4444" s="74"/>
      <c r="AI4444" s="259"/>
      <c r="AO4444" s="74"/>
    </row>
    <row r="4445" s="72" customFormat="1" customHeight="1" spans="6:41">
      <c r="F4445" s="74"/>
      <c r="G4445" s="267" t="str">
        <f t="shared" si="75"/>
        <v/>
      </c>
      <c r="H4445" s="74"/>
      <c r="I4445" s="74"/>
      <c r="J4445" s="74"/>
      <c r="K4445" s="74"/>
      <c r="L4445" s="74"/>
      <c r="P4445" s="122"/>
      <c r="Q4445" s="74"/>
      <c r="R4445" s="74"/>
      <c r="S4445" s="74"/>
      <c r="T4445" s="74"/>
      <c r="AI4445" s="259"/>
      <c r="AO4445" s="74"/>
    </row>
    <row r="4446" s="72" customFormat="1" customHeight="1" spans="6:41">
      <c r="F4446" s="74"/>
      <c r="G4446" s="267" t="str">
        <f t="shared" si="75"/>
        <v/>
      </c>
      <c r="H4446" s="74"/>
      <c r="I4446" s="74"/>
      <c r="J4446" s="74"/>
      <c r="K4446" s="74"/>
      <c r="L4446" s="74"/>
      <c r="P4446" s="122"/>
      <c r="Q4446" s="74"/>
      <c r="R4446" s="74"/>
      <c r="S4446" s="74"/>
      <c r="T4446" s="74"/>
      <c r="AI4446" s="259"/>
      <c r="AO4446" s="74"/>
    </row>
    <row r="4447" s="72" customFormat="1" customHeight="1" spans="6:41">
      <c r="F4447" s="74"/>
      <c r="G4447" s="267" t="str">
        <f t="shared" si="75"/>
        <v/>
      </c>
      <c r="H4447" s="74"/>
      <c r="I4447" s="74"/>
      <c r="J4447" s="74"/>
      <c r="K4447" s="74"/>
      <c r="L4447" s="74"/>
      <c r="P4447" s="122"/>
      <c r="Q4447" s="74"/>
      <c r="R4447" s="74"/>
      <c r="S4447" s="74"/>
      <c r="T4447" s="74"/>
      <c r="AI4447" s="259"/>
      <c r="AO4447" s="74"/>
    </row>
    <row r="4448" s="72" customFormat="1" customHeight="1" spans="6:41">
      <c r="F4448" s="74"/>
      <c r="G4448" s="267" t="str">
        <f t="shared" si="75"/>
        <v/>
      </c>
      <c r="H4448" s="74"/>
      <c r="I4448" s="74"/>
      <c r="J4448" s="74"/>
      <c r="K4448" s="74"/>
      <c r="L4448" s="74"/>
      <c r="P4448" s="122"/>
      <c r="Q4448" s="74"/>
      <c r="R4448" s="74"/>
      <c r="S4448" s="74"/>
      <c r="T4448" s="74"/>
      <c r="AI4448" s="259"/>
      <c r="AO4448" s="74"/>
    </row>
    <row r="4449" s="72" customFormat="1" customHeight="1" spans="6:41">
      <c r="F4449" s="74"/>
      <c r="G4449" s="267" t="str">
        <f t="shared" si="75"/>
        <v/>
      </c>
      <c r="H4449" s="74"/>
      <c r="I4449" s="74"/>
      <c r="J4449" s="74"/>
      <c r="K4449" s="74"/>
      <c r="L4449" s="74"/>
      <c r="P4449" s="122"/>
      <c r="Q4449" s="74"/>
      <c r="R4449" s="74"/>
      <c r="S4449" s="74"/>
      <c r="T4449" s="74"/>
      <c r="AI4449" s="259"/>
      <c r="AO4449" s="74"/>
    </row>
    <row r="4450" s="72" customFormat="1" customHeight="1" spans="6:41">
      <c r="F4450" s="74"/>
      <c r="G4450" s="267" t="str">
        <f t="shared" si="75"/>
        <v/>
      </c>
      <c r="H4450" s="74"/>
      <c r="I4450" s="74"/>
      <c r="J4450" s="74"/>
      <c r="K4450" s="74"/>
      <c r="L4450" s="74"/>
      <c r="P4450" s="122"/>
      <c r="Q4450" s="74"/>
      <c r="R4450" s="74"/>
      <c r="S4450" s="74"/>
      <c r="T4450" s="74"/>
      <c r="AI4450" s="259"/>
      <c r="AO4450" s="74"/>
    </row>
    <row r="4451" s="72" customFormat="1" customHeight="1" spans="6:41">
      <c r="F4451" s="74"/>
      <c r="G4451" s="267" t="str">
        <f t="shared" si="75"/>
        <v/>
      </c>
      <c r="H4451" s="74"/>
      <c r="I4451" s="74"/>
      <c r="J4451" s="74"/>
      <c r="K4451" s="74"/>
      <c r="L4451" s="74"/>
      <c r="P4451" s="122"/>
      <c r="Q4451" s="74"/>
      <c r="R4451" s="74"/>
      <c r="S4451" s="74"/>
      <c r="T4451" s="74"/>
      <c r="AI4451" s="259"/>
      <c r="AO4451" s="74"/>
    </row>
    <row r="4452" s="72" customFormat="1" customHeight="1" spans="6:41">
      <c r="F4452" s="74"/>
      <c r="G4452" s="267" t="str">
        <f t="shared" si="75"/>
        <v/>
      </c>
      <c r="H4452" s="74"/>
      <c r="I4452" s="74"/>
      <c r="J4452" s="74"/>
      <c r="K4452" s="74"/>
      <c r="L4452" s="74"/>
      <c r="P4452" s="122"/>
      <c r="Q4452" s="74"/>
      <c r="R4452" s="74"/>
      <c r="S4452" s="74"/>
      <c r="T4452" s="74"/>
      <c r="AI4452" s="259"/>
      <c r="AO4452" s="74"/>
    </row>
    <row r="4453" s="72" customFormat="1" customHeight="1" spans="6:41">
      <c r="F4453" s="74"/>
      <c r="G4453" s="267" t="str">
        <f t="shared" si="75"/>
        <v/>
      </c>
      <c r="H4453" s="74"/>
      <c r="I4453" s="74"/>
      <c r="J4453" s="74"/>
      <c r="K4453" s="74"/>
      <c r="L4453" s="74"/>
      <c r="P4453" s="122"/>
      <c r="Q4453" s="74"/>
      <c r="R4453" s="74"/>
      <c r="S4453" s="74"/>
      <c r="T4453" s="74"/>
      <c r="AI4453" s="259"/>
      <c r="AO4453" s="74"/>
    </row>
    <row r="4454" s="72" customFormat="1" customHeight="1" spans="6:41">
      <c r="F4454" s="74"/>
      <c r="G4454" s="267" t="str">
        <f t="shared" si="75"/>
        <v/>
      </c>
      <c r="H4454" s="74"/>
      <c r="I4454" s="74"/>
      <c r="J4454" s="74"/>
      <c r="K4454" s="74"/>
      <c r="L4454" s="74"/>
      <c r="P4454" s="122"/>
      <c r="Q4454" s="74"/>
      <c r="R4454" s="74"/>
      <c r="S4454" s="74"/>
      <c r="T4454" s="74"/>
      <c r="AI4454" s="259"/>
      <c r="AO4454" s="74"/>
    </row>
    <row r="4455" s="72" customFormat="1" customHeight="1" spans="6:41">
      <c r="F4455" s="74"/>
      <c r="G4455" s="267" t="str">
        <f t="shared" si="75"/>
        <v/>
      </c>
      <c r="H4455" s="74"/>
      <c r="I4455" s="74"/>
      <c r="J4455" s="74"/>
      <c r="K4455" s="74"/>
      <c r="L4455" s="74"/>
      <c r="P4455" s="122"/>
      <c r="Q4455" s="74"/>
      <c r="R4455" s="74"/>
      <c r="S4455" s="74"/>
      <c r="T4455" s="74"/>
      <c r="AI4455" s="259"/>
      <c r="AO4455" s="74"/>
    </row>
    <row r="4456" s="72" customFormat="1" customHeight="1" spans="6:41">
      <c r="F4456" s="74"/>
      <c r="G4456" s="267" t="str">
        <f t="shared" si="75"/>
        <v/>
      </c>
      <c r="H4456" s="74"/>
      <c r="I4456" s="74"/>
      <c r="J4456" s="74"/>
      <c r="K4456" s="74"/>
      <c r="L4456" s="74"/>
      <c r="P4456" s="122"/>
      <c r="Q4456" s="74"/>
      <c r="R4456" s="74"/>
      <c r="S4456" s="74"/>
      <c r="T4456" s="74"/>
      <c r="AI4456" s="259"/>
      <c r="AO4456" s="74"/>
    </row>
    <row r="4457" s="72" customFormat="1" customHeight="1" spans="6:41">
      <c r="F4457" s="74"/>
      <c r="G4457" s="267" t="str">
        <f t="shared" si="75"/>
        <v/>
      </c>
      <c r="H4457" s="74"/>
      <c r="I4457" s="74"/>
      <c r="J4457" s="74"/>
      <c r="K4457" s="74"/>
      <c r="L4457" s="74"/>
      <c r="P4457" s="122"/>
      <c r="Q4457" s="74"/>
      <c r="R4457" s="74"/>
      <c r="S4457" s="74"/>
      <c r="T4457" s="74"/>
      <c r="AI4457" s="259"/>
      <c r="AO4457" s="74"/>
    </row>
    <row r="4458" s="72" customFormat="1" customHeight="1" spans="6:41">
      <c r="F4458" s="74"/>
      <c r="G4458" s="267" t="str">
        <f t="shared" si="75"/>
        <v/>
      </c>
      <c r="H4458" s="74"/>
      <c r="I4458" s="74"/>
      <c r="J4458" s="74"/>
      <c r="K4458" s="74"/>
      <c r="L4458" s="74"/>
      <c r="P4458" s="122"/>
      <c r="Q4458" s="74"/>
      <c r="R4458" s="74"/>
      <c r="S4458" s="74"/>
      <c r="T4458" s="74"/>
      <c r="AI4458" s="259"/>
      <c r="AO4458" s="74"/>
    </row>
    <row r="4459" s="72" customFormat="1" customHeight="1" spans="6:41">
      <c r="F4459" s="74"/>
      <c r="G4459" s="267" t="str">
        <f t="shared" si="75"/>
        <v/>
      </c>
      <c r="H4459" s="74"/>
      <c r="I4459" s="74"/>
      <c r="J4459" s="74"/>
      <c r="K4459" s="74"/>
      <c r="L4459" s="74"/>
      <c r="P4459" s="122"/>
      <c r="Q4459" s="74"/>
      <c r="R4459" s="74"/>
      <c r="S4459" s="74"/>
      <c r="T4459" s="74"/>
      <c r="AI4459" s="259"/>
      <c r="AO4459" s="74"/>
    </row>
    <row r="4460" s="72" customFormat="1" customHeight="1" spans="6:41">
      <c r="F4460" s="74"/>
      <c r="G4460" s="267" t="str">
        <f t="shared" si="75"/>
        <v/>
      </c>
      <c r="H4460" s="74"/>
      <c r="I4460" s="74"/>
      <c r="J4460" s="74"/>
      <c r="K4460" s="74"/>
      <c r="L4460" s="74"/>
      <c r="P4460" s="122"/>
      <c r="Q4460" s="74"/>
      <c r="R4460" s="74"/>
      <c r="S4460" s="74"/>
      <c r="T4460" s="74"/>
      <c r="AI4460" s="259"/>
      <c r="AO4460" s="74"/>
    </row>
    <row r="4461" s="72" customFormat="1" customHeight="1" spans="6:41">
      <c r="F4461" s="74"/>
      <c r="G4461" s="267" t="str">
        <f t="shared" si="75"/>
        <v/>
      </c>
      <c r="H4461" s="74"/>
      <c r="I4461" s="74"/>
      <c r="J4461" s="74"/>
      <c r="K4461" s="74"/>
      <c r="L4461" s="74"/>
      <c r="P4461" s="122"/>
      <c r="Q4461" s="74"/>
      <c r="R4461" s="74"/>
      <c r="S4461" s="74"/>
      <c r="T4461" s="74"/>
      <c r="AI4461" s="259"/>
      <c r="AO4461" s="74"/>
    </row>
    <row r="4462" s="72" customFormat="1" customHeight="1" spans="6:41">
      <c r="F4462" s="74"/>
      <c r="G4462" s="267" t="str">
        <f t="shared" si="75"/>
        <v/>
      </c>
      <c r="H4462" s="74"/>
      <c r="I4462" s="74"/>
      <c r="J4462" s="74"/>
      <c r="K4462" s="74"/>
      <c r="L4462" s="74"/>
      <c r="P4462" s="122"/>
      <c r="Q4462" s="74"/>
      <c r="R4462" s="74"/>
      <c r="S4462" s="74"/>
      <c r="T4462" s="74"/>
      <c r="AI4462" s="259"/>
      <c r="AO4462" s="74"/>
    </row>
    <row r="4463" s="72" customFormat="1" customHeight="1" spans="6:41">
      <c r="F4463" s="74"/>
      <c r="G4463" s="267" t="str">
        <f t="shared" si="75"/>
        <v/>
      </c>
      <c r="H4463" s="74"/>
      <c r="I4463" s="74"/>
      <c r="J4463" s="74"/>
      <c r="K4463" s="74"/>
      <c r="L4463" s="74"/>
      <c r="P4463" s="122"/>
      <c r="Q4463" s="74"/>
      <c r="R4463" s="74"/>
      <c r="S4463" s="74"/>
      <c r="T4463" s="74"/>
      <c r="AI4463" s="259"/>
      <c r="AO4463" s="74"/>
    </row>
    <row r="4464" s="72" customFormat="1" customHeight="1" spans="6:41">
      <c r="F4464" s="74"/>
      <c r="G4464" s="267" t="str">
        <f t="shared" si="75"/>
        <v/>
      </c>
      <c r="H4464" s="74"/>
      <c r="I4464" s="74"/>
      <c r="J4464" s="74"/>
      <c r="K4464" s="74"/>
      <c r="L4464" s="74"/>
      <c r="P4464" s="122"/>
      <c r="Q4464" s="74"/>
      <c r="R4464" s="74"/>
      <c r="S4464" s="74"/>
      <c r="T4464" s="74"/>
      <c r="AI4464" s="259"/>
      <c r="AO4464" s="74"/>
    </row>
    <row r="4465" s="72" customFormat="1" customHeight="1" spans="6:41">
      <c r="F4465" s="74"/>
      <c r="G4465" s="267" t="str">
        <f t="shared" si="75"/>
        <v/>
      </c>
      <c r="H4465" s="74"/>
      <c r="I4465" s="74"/>
      <c r="J4465" s="74"/>
      <c r="K4465" s="74"/>
      <c r="L4465" s="74"/>
      <c r="P4465" s="122"/>
      <c r="Q4465" s="74"/>
      <c r="R4465" s="74"/>
      <c r="S4465" s="74"/>
      <c r="T4465" s="74"/>
      <c r="AI4465" s="259"/>
      <c r="AO4465" s="74"/>
    </row>
    <row r="4466" s="72" customFormat="1" customHeight="1" spans="6:41">
      <c r="F4466" s="74"/>
      <c r="G4466" s="267" t="str">
        <f t="shared" si="75"/>
        <v/>
      </c>
      <c r="H4466" s="74"/>
      <c r="I4466" s="74"/>
      <c r="J4466" s="74"/>
      <c r="K4466" s="74"/>
      <c r="L4466" s="74"/>
      <c r="P4466" s="122"/>
      <c r="Q4466" s="74"/>
      <c r="R4466" s="74"/>
      <c r="S4466" s="74"/>
      <c r="T4466" s="74"/>
      <c r="AI4466" s="259"/>
      <c r="AO4466" s="74"/>
    </row>
    <row r="4467" s="72" customFormat="1" customHeight="1" spans="6:41">
      <c r="F4467" s="74"/>
      <c r="G4467" s="267" t="str">
        <f t="shared" si="75"/>
        <v/>
      </c>
      <c r="H4467" s="74"/>
      <c r="I4467" s="74"/>
      <c r="J4467" s="74"/>
      <c r="K4467" s="74"/>
      <c r="L4467" s="74"/>
      <c r="P4467" s="122"/>
      <c r="Q4467" s="74"/>
      <c r="R4467" s="74"/>
      <c r="S4467" s="74"/>
      <c r="T4467" s="74"/>
      <c r="AI4467" s="259"/>
      <c r="AO4467" s="74"/>
    </row>
    <row r="4468" s="72" customFormat="1" customHeight="1" spans="6:41">
      <c r="F4468" s="74"/>
      <c r="G4468" s="267" t="str">
        <f t="shared" si="75"/>
        <v/>
      </c>
      <c r="H4468" s="74"/>
      <c r="I4468" s="74"/>
      <c r="J4468" s="74"/>
      <c r="K4468" s="74"/>
      <c r="L4468" s="74"/>
      <c r="P4468" s="122"/>
      <c r="Q4468" s="74"/>
      <c r="R4468" s="74"/>
      <c r="S4468" s="74"/>
      <c r="T4468" s="74"/>
      <c r="AI4468" s="259"/>
      <c r="AO4468" s="74"/>
    </row>
    <row r="4469" s="72" customFormat="1" customHeight="1" spans="6:41">
      <c r="F4469" s="74"/>
      <c r="G4469" s="267" t="str">
        <f t="shared" si="75"/>
        <v/>
      </c>
      <c r="H4469" s="74"/>
      <c r="I4469" s="74"/>
      <c r="J4469" s="74"/>
      <c r="K4469" s="74"/>
      <c r="L4469" s="74"/>
      <c r="P4469" s="122"/>
      <c r="Q4469" s="74"/>
      <c r="R4469" s="74"/>
      <c r="S4469" s="74"/>
      <c r="T4469" s="74"/>
      <c r="AI4469" s="259"/>
      <c r="AO4469" s="74"/>
    </row>
    <row r="4470" s="72" customFormat="1" customHeight="1" spans="6:41">
      <c r="F4470" s="74"/>
      <c r="G4470" s="267" t="str">
        <f t="shared" si="75"/>
        <v/>
      </c>
      <c r="H4470" s="74"/>
      <c r="I4470" s="74"/>
      <c r="J4470" s="74"/>
      <c r="K4470" s="74"/>
      <c r="L4470" s="74"/>
      <c r="P4470" s="122"/>
      <c r="Q4470" s="74"/>
      <c r="R4470" s="74"/>
      <c r="S4470" s="74"/>
      <c r="T4470" s="74"/>
      <c r="AI4470" s="259"/>
      <c r="AO4470" s="74"/>
    </row>
    <row r="4471" s="72" customFormat="1" customHeight="1" spans="6:41">
      <c r="F4471" s="74"/>
      <c r="G4471" s="267" t="str">
        <f t="shared" si="75"/>
        <v/>
      </c>
      <c r="H4471" s="74"/>
      <c r="I4471" s="74"/>
      <c r="J4471" s="74"/>
      <c r="K4471" s="74"/>
      <c r="L4471" s="74"/>
      <c r="P4471" s="122"/>
      <c r="Q4471" s="74"/>
      <c r="R4471" s="74"/>
      <c r="S4471" s="74"/>
      <c r="T4471" s="74"/>
      <c r="AI4471" s="259"/>
      <c r="AO4471" s="74"/>
    </row>
    <row r="4472" s="72" customFormat="1" customHeight="1" spans="6:41">
      <c r="F4472" s="74"/>
      <c r="G4472" s="267" t="str">
        <f t="shared" si="75"/>
        <v/>
      </c>
      <c r="H4472" s="74"/>
      <c r="I4472" s="74"/>
      <c r="J4472" s="74"/>
      <c r="K4472" s="74"/>
      <c r="L4472" s="74"/>
      <c r="P4472" s="122"/>
      <c r="Q4472" s="74"/>
      <c r="R4472" s="74"/>
      <c r="S4472" s="74"/>
      <c r="T4472" s="74"/>
      <c r="AI4472" s="259"/>
      <c r="AO4472" s="74"/>
    </row>
    <row r="4473" s="72" customFormat="1" customHeight="1" spans="6:41">
      <c r="F4473" s="74"/>
      <c r="G4473" s="267" t="str">
        <f t="shared" si="75"/>
        <v/>
      </c>
      <c r="H4473" s="74"/>
      <c r="I4473" s="74"/>
      <c r="J4473" s="74"/>
      <c r="K4473" s="74"/>
      <c r="L4473" s="74"/>
      <c r="P4473" s="122"/>
      <c r="Q4473" s="74"/>
      <c r="R4473" s="74"/>
      <c r="S4473" s="74"/>
      <c r="T4473" s="74"/>
      <c r="AI4473" s="259"/>
      <c r="AO4473" s="74"/>
    </row>
    <row r="4474" s="72" customFormat="1" customHeight="1" spans="6:41">
      <c r="F4474" s="74"/>
      <c r="G4474" s="267" t="str">
        <f t="shared" si="75"/>
        <v/>
      </c>
      <c r="H4474" s="74"/>
      <c r="I4474" s="74"/>
      <c r="J4474" s="74"/>
      <c r="K4474" s="74"/>
      <c r="L4474" s="74"/>
      <c r="P4474" s="122"/>
      <c r="Q4474" s="74"/>
      <c r="R4474" s="74"/>
      <c r="S4474" s="74"/>
      <c r="T4474" s="74"/>
      <c r="AI4474" s="259"/>
      <c r="AO4474" s="74"/>
    </row>
    <row r="4475" s="72" customFormat="1" customHeight="1" spans="6:41">
      <c r="F4475" s="74"/>
      <c r="G4475" s="267" t="str">
        <f t="shared" si="75"/>
        <v/>
      </c>
      <c r="H4475" s="74"/>
      <c r="I4475" s="74"/>
      <c r="J4475" s="74"/>
      <c r="K4475" s="74"/>
      <c r="L4475" s="74"/>
      <c r="P4475" s="122"/>
      <c r="Q4475" s="74"/>
      <c r="R4475" s="74"/>
      <c r="S4475" s="74"/>
      <c r="T4475" s="74"/>
      <c r="AI4475" s="259"/>
      <c r="AO4475" s="74"/>
    </row>
    <row r="4476" s="72" customFormat="1" customHeight="1" spans="6:41">
      <c r="F4476" s="74"/>
      <c r="G4476" s="267" t="str">
        <f t="shared" si="75"/>
        <v/>
      </c>
      <c r="H4476" s="74"/>
      <c r="I4476" s="74"/>
      <c r="J4476" s="74"/>
      <c r="K4476" s="74"/>
      <c r="L4476" s="74"/>
      <c r="P4476" s="122"/>
      <c r="Q4476" s="74"/>
      <c r="R4476" s="74"/>
      <c r="S4476" s="74"/>
      <c r="T4476" s="74"/>
      <c r="AI4476" s="259"/>
      <c r="AO4476" s="74"/>
    </row>
    <row r="4477" s="72" customFormat="1" customHeight="1" spans="6:41">
      <c r="F4477" s="74"/>
      <c r="G4477" s="267" t="str">
        <f t="shared" si="75"/>
        <v/>
      </c>
      <c r="H4477" s="74"/>
      <c r="I4477" s="74"/>
      <c r="J4477" s="74"/>
      <c r="K4477" s="74"/>
      <c r="L4477" s="74"/>
      <c r="P4477" s="122"/>
      <c r="Q4477" s="74"/>
      <c r="R4477" s="74"/>
      <c r="S4477" s="74"/>
      <c r="T4477" s="74"/>
      <c r="AI4477" s="259"/>
      <c r="AO4477" s="74"/>
    </row>
    <row r="4478" s="72" customFormat="1" customHeight="1" spans="6:41">
      <c r="F4478" s="74"/>
      <c r="G4478" s="267" t="str">
        <f t="shared" si="75"/>
        <v/>
      </c>
      <c r="H4478" s="74"/>
      <c r="I4478" s="74"/>
      <c r="J4478" s="74"/>
      <c r="K4478" s="74"/>
      <c r="L4478" s="74"/>
      <c r="P4478" s="122"/>
      <c r="Q4478" s="74"/>
      <c r="R4478" s="74"/>
      <c r="S4478" s="74"/>
      <c r="T4478" s="74"/>
      <c r="AI4478" s="259"/>
      <c r="AO4478" s="74"/>
    </row>
    <row r="4479" s="72" customFormat="1" customHeight="1" spans="6:41">
      <c r="F4479" s="74"/>
      <c r="G4479" s="267" t="str">
        <f t="shared" si="75"/>
        <v/>
      </c>
      <c r="H4479" s="74"/>
      <c r="I4479" s="74"/>
      <c r="J4479" s="74"/>
      <c r="K4479" s="74"/>
      <c r="L4479" s="74"/>
      <c r="P4479" s="122"/>
      <c r="Q4479" s="74"/>
      <c r="R4479" s="74"/>
      <c r="S4479" s="74"/>
      <c r="T4479" s="74"/>
      <c r="AI4479" s="259"/>
      <c r="AO4479" s="74"/>
    </row>
    <row r="4480" s="72" customFormat="1" customHeight="1" spans="6:41">
      <c r="F4480" s="74"/>
      <c r="G4480" s="267" t="str">
        <f t="shared" si="75"/>
        <v/>
      </c>
      <c r="H4480" s="74"/>
      <c r="I4480" s="74"/>
      <c r="J4480" s="74"/>
      <c r="K4480" s="74"/>
      <c r="L4480" s="74"/>
      <c r="P4480" s="122"/>
      <c r="Q4480" s="74"/>
      <c r="R4480" s="74"/>
      <c r="S4480" s="74"/>
      <c r="T4480" s="74"/>
      <c r="AI4480" s="259"/>
      <c r="AO4480" s="74"/>
    </row>
    <row r="4481" s="72" customFormat="1" customHeight="1" spans="6:41">
      <c r="F4481" s="74"/>
      <c r="G4481" s="267" t="str">
        <f t="shared" si="75"/>
        <v/>
      </c>
      <c r="H4481" s="74"/>
      <c r="I4481" s="74"/>
      <c r="J4481" s="74"/>
      <c r="K4481" s="74"/>
      <c r="L4481" s="74"/>
      <c r="P4481" s="122"/>
      <c r="Q4481" s="74"/>
      <c r="R4481" s="74"/>
      <c r="S4481" s="74"/>
      <c r="T4481" s="74"/>
      <c r="AI4481" s="259"/>
      <c r="AO4481" s="74"/>
    </row>
    <row r="4482" s="72" customFormat="1" customHeight="1" spans="6:41">
      <c r="F4482" s="74"/>
      <c r="G4482" s="267" t="str">
        <f t="shared" ref="G4482:G4545" si="76">IF(H4482="","",IF(H4482=I4482,H4482,_xlfn.CONCAT(H4482,"-",I4482)))</f>
        <v/>
      </c>
      <c r="H4482" s="74"/>
      <c r="I4482" s="74"/>
      <c r="J4482" s="74"/>
      <c r="K4482" s="74"/>
      <c r="L4482" s="74"/>
      <c r="P4482" s="122"/>
      <c r="Q4482" s="74"/>
      <c r="R4482" s="74"/>
      <c r="S4482" s="74"/>
      <c r="T4482" s="74"/>
      <c r="AI4482" s="259"/>
      <c r="AO4482" s="74"/>
    </row>
    <row r="4483" s="72" customFormat="1" customHeight="1" spans="6:41">
      <c r="F4483" s="74"/>
      <c r="G4483" s="267" t="str">
        <f t="shared" si="76"/>
        <v/>
      </c>
      <c r="H4483" s="74"/>
      <c r="I4483" s="74"/>
      <c r="J4483" s="74"/>
      <c r="K4483" s="74"/>
      <c r="L4483" s="74"/>
      <c r="P4483" s="122"/>
      <c r="Q4483" s="74"/>
      <c r="R4483" s="74"/>
      <c r="S4483" s="74"/>
      <c r="T4483" s="74"/>
      <c r="AI4483" s="259"/>
      <c r="AO4483" s="74"/>
    </row>
    <row r="4484" s="72" customFormat="1" customHeight="1" spans="6:41">
      <c r="F4484" s="74"/>
      <c r="G4484" s="267" t="str">
        <f t="shared" si="76"/>
        <v/>
      </c>
      <c r="H4484" s="74"/>
      <c r="I4484" s="74"/>
      <c r="J4484" s="74"/>
      <c r="K4484" s="74"/>
      <c r="L4484" s="74"/>
      <c r="P4484" s="122"/>
      <c r="Q4484" s="74"/>
      <c r="R4484" s="74"/>
      <c r="S4484" s="74"/>
      <c r="T4484" s="74"/>
      <c r="AI4484" s="259"/>
      <c r="AO4484" s="74"/>
    </row>
    <row r="4485" s="72" customFormat="1" customHeight="1" spans="6:41">
      <c r="F4485" s="74"/>
      <c r="G4485" s="267" t="str">
        <f t="shared" si="76"/>
        <v/>
      </c>
      <c r="H4485" s="74"/>
      <c r="I4485" s="74"/>
      <c r="J4485" s="74"/>
      <c r="K4485" s="74"/>
      <c r="L4485" s="74"/>
      <c r="P4485" s="122"/>
      <c r="Q4485" s="74"/>
      <c r="R4485" s="74"/>
      <c r="S4485" s="74"/>
      <c r="T4485" s="74"/>
      <c r="AI4485" s="259"/>
      <c r="AO4485" s="74"/>
    </row>
    <row r="4486" s="72" customFormat="1" customHeight="1" spans="6:41">
      <c r="F4486" s="74"/>
      <c r="G4486" s="267" t="str">
        <f t="shared" si="76"/>
        <v/>
      </c>
      <c r="H4486" s="74"/>
      <c r="I4486" s="74"/>
      <c r="J4486" s="74"/>
      <c r="K4486" s="74"/>
      <c r="L4486" s="74"/>
      <c r="P4486" s="122"/>
      <c r="Q4486" s="74"/>
      <c r="R4486" s="74"/>
      <c r="S4486" s="74"/>
      <c r="T4486" s="74"/>
      <c r="AI4486" s="259"/>
      <c r="AO4486" s="74"/>
    </row>
    <row r="4487" s="72" customFormat="1" customHeight="1" spans="6:41">
      <c r="F4487" s="74"/>
      <c r="G4487" s="267" t="str">
        <f t="shared" si="76"/>
        <v/>
      </c>
      <c r="H4487" s="74"/>
      <c r="I4487" s="74"/>
      <c r="J4487" s="74"/>
      <c r="K4487" s="74"/>
      <c r="L4487" s="74"/>
      <c r="P4487" s="122"/>
      <c r="Q4487" s="74"/>
      <c r="R4487" s="74"/>
      <c r="S4487" s="74"/>
      <c r="T4487" s="74"/>
      <c r="AI4487" s="259"/>
      <c r="AO4487" s="74"/>
    </row>
    <row r="4488" s="72" customFormat="1" customHeight="1" spans="6:41">
      <c r="F4488" s="74"/>
      <c r="G4488" s="267" t="str">
        <f t="shared" si="76"/>
        <v/>
      </c>
      <c r="H4488" s="74"/>
      <c r="I4488" s="74"/>
      <c r="J4488" s="74"/>
      <c r="K4488" s="74"/>
      <c r="L4488" s="74"/>
      <c r="P4488" s="122"/>
      <c r="Q4488" s="74"/>
      <c r="R4488" s="74"/>
      <c r="S4488" s="74"/>
      <c r="T4488" s="74"/>
      <c r="AI4488" s="259"/>
      <c r="AO4488" s="74"/>
    </row>
    <row r="4489" s="72" customFormat="1" customHeight="1" spans="6:41">
      <c r="F4489" s="74"/>
      <c r="G4489" s="267" t="str">
        <f t="shared" si="76"/>
        <v/>
      </c>
      <c r="H4489" s="74"/>
      <c r="I4489" s="74"/>
      <c r="J4489" s="74"/>
      <c r="K4489" s="74"/>
      <c r="L4489" s="74"/>
      <c r="P4489" s="122"/>
      <c r="Q4489" s="74"/>
      <c r="R4489" s="74"/>
      <c r="S4489" s="74"/>
      <c r="T4489" s="74"/>
      <c r="AI4489" s="259"/>
      <c r="AO4489" s="74"/>
    </row>
    <row r="4490" s="72" customFormat="1" customHeight="1" spans="6:41">
      <c r="F4490" s="74"/>
      <c r="G4490" s="267" t="str">
        <f t="shared" si="76"/>
        <v/>
      </c>
      <c r="H4490" s="74"/>
      <c r="I4490" s="74"/>
      <c r="J4490" s="74"/>
      <c r="K4490" s="74"/>
      <c r="L4490" s="74"/>
      <c r="P4490" s="122"/>
      <c r="Q4490" s="74"/>
      <c r="R4490" s="74"/>
      <c r="S4490" s="74"/>
      <c r="T4490" s="74"/>
      <c r="AI4490" s="259"/>
      <c r="AO4490" s="74"/>
    </row>
    <row r="4491" s="72" customFormat="1" customHeight="1" spans="6:41">
      <c r="F4491" s="74"/>
      <c r="G4491" s="267" t="str">
        <f t="shared" si="76"/>
        <v/>
      </c>
      <c r="H4491" s="74"/>
      <c r="I4491" s="74"/>
      <c r="J4491" s="74"/>
      <c r="K4491" s="74"/>
      <c r="L4491" s="74"/>
      <c r="P4491" s="122"/>
      <c r="Q4491" s="74"/>
      <c r="R4491" s="74"/>
      <c r="S4491" s="74"/>
      <c r="T4491" s="74"/>
      <c r="AI4491" s="259"/>
      <c r="AO4491" s="74"/>
    </row>
    <row r="4492" s="72" customFormat="1" customHeight="1" spans="6:41">
      <c r="F4492" s="74"/>
      <c r="G4492" s="267" t="str">
        <f t="shared" si="76"/>
        <v/>
      </c>
      <c r="H4492" s="74"/>
      <c r="I4492" s="74"/>
      <c r="J4492" s="74"/>
      <c r="K4492" s="74"/>
      <c r="L4492" s="74"/>
      <c r="P4492" s="122"/>
      <c r="Q4492" s="74"/>
      <c r="R4492" s="74"/>
      <c r="S4492" s="74"/>
      <c r="T4492" s="74"/>
      <c r="AI4492" s="259"/>
      <c r="AO4492" s="74"/>
    </row>
    <row r="4493" s="72" customFormat="1" customHeight="1" spans="6:41">
      <c r="F4493" s="74"/>
      <c r="G4493" s="267" t="str">
        <f t="shared" si="76"/>
        <v/>
      </c>
      <c r="H4493" s="74"/>
      <c r="I4493" s="74"/>
      <c r="J4493" s="74"/>
      <c r="K4493" s="74"/>
      <c r="L4493" s="74"/>
      <c r="P4493" s="122"/>
      <c r="Q4493" s="74"/>
      <c r="R4493" s="74"/>
      <c r="S4493" s="74"/>
      <c r="T4493" s="74"/>
      <c r="AI4493" s="259"/>
      <c r="AO4493" s="74"/>
    </row>
    <row r="4494" s="72" customFormat="1" customHeight="1" spans="6:41">
      <c r="F4494" s="74"/>
      <c r="G4494" s="267" t="str">
        <f t="shared" si="76"/>
        <v/>
      </c>
      <c r="H4494" s="74"/>
      <c r="I4494" s="74"/>
      <c r="J4494" s="74"/>
      <c r="K4494" s="74"/>
      <c r="L4494" s="74"/>
      <c r="P4494" s="122"/>
      <c r="Q4494" s="74"/>
      <c r="R4494" s="74"/>
      <c r="S4494" s="74"/>
      <c r="T4494" s="74"/>
      <c r="AI4494" s="259"/>
      <c r="AO4494" s="74"/>
    </row>
    <row r="4495" s="72" customFormat="1" customHeight="1" spans="6:41">
      <c r="F4495" s="74"/>
      <c r="G4495" s="267" t="str">
        <f t="shared" si="76"/>
        <v/>
      </c>
      <c r="H4495" s="74"/>
      <c r="I4495" s="74"/>
      <c r="J4495" s="74"/>
      <c r="K4495" s="74"/>
      <c r="L4495" s="74"/>
      <c r="P4495" s="122"/>
      <c r="Q4495" s="74"/>
      <c r="R4495" s="74"/>
      <c r="S4495" s="74"/>
      <c r="T4495" s="74"/>
      <c r="AI4495" s="259"/>
      <c r="AO4495" s="74"/>
    </row>
    <row r="4496" s="72" customFormat="1" customHeight="1" spans="6:41">
      <c r="F4496" s="74"/>
      <c r="G4496" s="267" t="str">
        <f t="shared" si="76"/>
        <v/>
      </c>
      <c r="H4496" s="74"/>
      <c r="I4496" s="74"/>
      <c r="J4496" s="74"/>
      <c r="K4496" s="74"/>
      <c r="L4496" s="74"/>
      <c r="P4496" s="122"/>
      <c r="Q4496" s="74"/>
      <c r="R4496" s="74"/>
      <c r="S4496" s="74"/>
      <c r="T4496" s="74"/>
      <c r="AI4496" s="259"/>
      <c r="AO4496" s="74"/>
    </row>
    <row r="4497" s="72" customFormat="1" customHeight="1" spans="6:41">
      <c r="F4497" s="74"/>
      <c r="G4497" s="267" t="str">
        <f t="shared" si="76"/>
        <v/>
      </c>
      <c r="H4497" s="74"/>
      <c r="I4497" s="74"/>
      <c r="J4497" s="74"/>
      <c r="K4497" s="74"/>
      <c r="L4497" s="74"/>
      <c r="P4497" s="122"/>
      <c r="Q4497" s="74"/>
      <c r="R4497" s="74"/>
      <c r="S4497" s="74"/>
      <c r="T4497" s="74"/>
      <c r="AI4497" s="259"/>
      <c r="AO4497" s="74"/>
    </row>
    <row r="4498" s="72" customFormat="1" customHeight="1" spans="6:41">
      <c r="F4498" s="74"/>
      <c r="G4498" s="267" t="str">
        <f t="shared" si="76"/>
        <v/>
      </c>
      <c r="H4498" s="74"/>
      <c r="I4498" s="74"/>
      <c r="J4498" s="74"/>
      <c r="K4498" s="74"/>
      <c r="L4498" s="74"/>
      <c r="P4498" s="122"/>
      <c r="Q4498" s="74"/>
      <c r="R4498" s="74"/>
      <c r="S4498" s="74"/>
      <c r="T4498" s="74"/>
      <c r="AI4498" s="259"/>
      <c r="AO4498" s="74"/>
    </row>
    <row r="4499" s="72" customFormat="1" customHeight="1" spans="6:41">
      <c r="F4499" s="74"/>
      <c r="G4499" s="267" t="str">
        <f t="shared" si="76"/>
        <v/>
      </c>
      <c r="H4499" s="74"/>
      <c r="I4499" s="74"/>
      <c r="J4499" s="74"/>
      <c r="K4499" s="74"/>
      <c r="L4499" s="74"/>
      <c r="P4499" s="122"/>
      <c r="Q4499" s="74"/>
      <c r="R4499" s="74"/>
      <c r="S4499" s="74"/>
      <c r="T4499" s="74"/>
      <c r="AI4499" s="259"/>
      <c r="AO4499" s="74"/>
    </row>
    <row r="4500" s="72" customFormat="1" customHeight="1" spans="6:41">
      <c r="F4500" s="74"/>
      <c r="G4500" s="267" t="str">
        <f t="shared" si="76"/>
        <v/>
      </c>
      <c r="H4500" s="74"/>
      <c r="I4500" s="74"/>
      <c r="J4500" s="74"/>
      <c r="K4500" s="74"/>
      <c r="L4500" s="74"/>
      <c r="P4500" s="122"/>
      <c r="Q4500" s="74"/>
      <c r="R4500" s="74"/>
      <c r="S4500" s="74"/>
      <c r="T4500" s="74"/>
      <c r="AI4500" s="259"/>
      <c r="AO4500" s="74"/>
    </row>
    <row r="4501" s="72" customFormat="1" customHeight="1" spans="6:41">
      <c r="F4501" s="74"/>
      <c r="G4501" s="267" t="str">
        <f t="shared" si="76"/>
        <v/>
      </c>
      <c r="H4501" s="74"/>
      <c r="I4501" s="74"/>
      <c r="J4501" s="74"/>
      <c r="K4501" s="74"/>
      <c r="L4501" s="74"/>
      <c r="P4501" s="122"/>
      <c r="Q4501" s="74"/>
      <c r="R4501" s="74"/>
      <c r="S4501" s="74"/>
      <c r="T4501" s="74"/>
      <c r="AI4501" s="259"/>
      <c r="AO4501" s="74"/>
    </row>
    <row r="4502" s="72" customFormat="1" customHeight="1" spans="6:41">
      <c r="F4502" s="74"/>
      <c r="G4502" s="267" t="str">
        <f t="shared" si="76"/>
        <v/>
      </c>
      <c r="H4502" s="74"/>
      <c r="I4502" s="74"/>
      <c r="J4502" s="74"/>
      <c r="K4502" s="74"/>
      <c r="L4502" s="74"/>
      <c r="P4502" s="122"/>
      <c r="Q4502" s="74"/>
      <c r="R4502" s="74"/>
      <c r="S4502" s="74"/>
      <c r="T4502" s="74"/>
      <c r="AI4502" s="259"/>
      <c r="AO4502" s="74"/>
    </row>
    <row r="4503" s="72" customFormat="1" customHeight="1" spans="6:41">
      <c r="F4503" s="74"/>
      <c r="G4503" s="267" t="str">
        <f t="shared" si="76"/>
        <v/>
      </c>
      <c r="H4503" s="74"/>
      <c r="I4503" s="74"/>
      <c r="J4503" s="74"/>
      <c r="K4503" s="74"/>
      <c r="L4503" s="74"/>
      <c r="P4503" s="122"/>
      <c r="Q4503" s="74"/>
      <c r="R4503" s="74"/>
      <c r="S4503" s="74"/>
      <c r="T4503" s="74"/>
      <c r="AI4503" s="259"/>
      <c r="AO4503" s="74"/>
    </row>
    <row r="4504" s="72" customFormat="1" customHeight="1" spans="6:41">
      <c r="F4504" s="74"/>
      <c r="G4504" s="267" t="str">
        <f t="shared" si="76"/>
        <v/>
      </c>
      <c r="H4504" s="74"/>
      <c r="I4504" s="74"/>
      <c r="J4504" s="74"/>
      <c r="K4504" s="74"/>
      <c r="L4504" s="74"/>
      <c r="P4504" s="122"/>
      <c r="Q4504" s="74"/>
      <c r="R4504" s="74"/>
      <c r="S4504" s="74"/>
      <c r="T4504" s="74"/>
      <c r="AI4504" s="259"/>
      <c r="AO4504" s="74"/>
    </row>
    <row r="4505" s="72" customFormat="1" customHeight="1" spans="6:41">
      <c r="F4505" s="74"/>
      <c r="G4505" s="267" t="str">
        <f t="shared" si="76"/>
        <v/>
      </c>
      <c r="H4505" s="74"/>
      <c r="I4505" s="74"/>
      <c r="J4505" s="74"/>
      <c r="K4505" s="74"/>
      <c r="L4505" s="74"/>
      <c r="P4505" s="122"/>
      <c r="Q4505" s="74"/>
      <c r="R4505" s="74"/>
      <c r="S4505" s="74"/>
      <c r="T4505" s="74"/>
      <c r="AI4505" s="259"/>
      <c r="AO4505" s="74"/>
    </row>
    <row r="4506" s="72" customFormat="1" customHeight="1" spans="6:41">
      <c r="F4506" s="74"/>
      <c r="G4506" s="267" t="str">
        <f t="shared" si="76"/>
        <v/>
      </c>
      <c r="H4506" s="74"/>
      <c r="I4506" s="74"/>
      <c r="J4506" s="74"/>
      <c r="K4506" s="74"/>
      <c r="L4506" s="74"/>
      <c r="P4506" s="122"/>
      <c r="Q4506" s="74"/>
      <c r="R4506" s="74"/>
      <c r="S4506" s="74"/>
      <c r="T4506" s="74"/>
      <c r="AI4506" s="259"/>
      <c r="AO4506" s="74"/>
    </row>
    <row r="4507" s="72" customFormat="1" customHeight="1" spans="6:41">
      <c r="F4507" s="74"/>
      <c r="G4507" s="267" t="str">
        <f t="shared" si="76"/>
        <v/>
      </c>
      <c r="H4507" s="74"/>
      <c r="I4507" s="74"/>
      <c r="J4507" s="74"/>
      <c r="K4507" s="74"/>
      <c r="L4507" s="74"/>
      <c r="P4507" s="122"/>
      <c r="Q4507" s="74"/>
      <c r="R4507" s="74"/>
      <c r="S4507" s="74"/>
      <c r="T4507" s="74"/>
      <c r="AI4507" s="259"/>
      <c r="AO4507" s="74"/>
    </row>
    <row r="4508" s="72" customFormat="1" customHeight="1" spans="6:41">
      <c r="F4508" s="74"/>
      <c r="G4508" s="267" t="str">
        <f t="shared" si="76"/>
        <v/>
      </c>
      <c r="H4508" s="74"/>
      <c r="I4508" s="74"/>
      <c r="J4508" s="74"/>
      <c r="K4508" s="74"/>
      <c r="L4508" s="74"/>
      <c r="P4508" s="122"/>
      <c r="Q4508" s="74"/>
      <c r="R4508" s="74"/>
      <c r="S4508" s="74"/>
      <c r="T4508" s="74"/>
      <c r="AI4508" s="259"/>
      <c r="AO4508" s="74"/>
    </row>
    <row r="4509" s="72" customFormat="1" customHeight="1" spans="6:41">
      <c r="F4509" s="74"/>
      <c r="G4509" s="267" t="str">
        <f t="shared" si="76"/>
        <v/>
      </c>
      <c r="H4509" s="74"/>
      <c r="I4509" s="74"/>
      <c r="J4509" s="74"/>
      <c r="K4509" s="74"/>
      <c r="L4509" s="74"/>
      <c r="P4509" s="122"/>
      <c r="Q4509" s="74"/>
      <c r="R4509" s="74"/>
      <c r="S4509" s="74"/>
      <c r="T4509" s="74"/>
      <c r="AI4509" s="259"/>
      <c r="AO4509" s="74"/>
    </row>
    <row r="4510" s="72" customFormat="1" customHeight="1" spans="6:41">
      <c r="F4510" s="74"/>
      <c r="G4510" s="267" t="str">
        <f t="shared" si="76"/>
        <v/>
      </c>
      <c r="H4510" s="74"/>
      <c r="I4510" s="74"/>
      <c r="J4510" s="74"/>
      <c r="K4510" s="74"/>
      <c r="L4510" s="74"/>
      <c r="P4510" s="122"/>
      <c r="Q4510" s="74"/>
      <c r="R4510" s="74"/>
      <c r="S4510" s="74"/>
      <c r="T4510" s="74"/>
      <c r="AI4510" s="259"/>
      <c r="AO4510" s="74"/>
    </row>
    <row r="4511" s="72" customFormat="1" customHeight="1" spans="6:41">
      <c r="F4511" s="74"/>
      <c r="G4511" s="267" t="str">
        <f t="shared" si="76"/>
        <v/>
      </c>
      <c r="H4511" s="74"/>
      <c r="I4511" s="74"/>
      <c r="J4511" s="74"/>
      <c r="K4511" s="74"/>
      <c r="L4511" s="74"/>
      <c r="P4511" s="122"/>
      <c r="Q4511" s="74"/>
      <c r="R4511" s="74"/>
      <c r="S4511" s="74"/>
      <c r="T4511" s="74"/>
      <c r="AI4511" s="259"/>
      <c r="AO4511" s="74"/>
    </row>
    <row r="4512" s="72" customFormat="1" customHeight="1" spans="6:41">
      <c r="F4512" s="74"/>
      <c r="G4512" s="267" t="str">
        <f t="shared" si="76"/>
        <v/>
      </c>
      <c r="H4512" s="74"/>
      <c r="I4512" s="74"/>
      <c r="J4512" s="74"/>
      <c r="K4512" s="74"/>
      <c r="L4512" s="74"/>
      <c r="P4512" s="122"/>
      <c r="Q4512" s="74"/>
      <c r="R4512" s="74"/>
      <c r="S4512" s="74"/>
      <c r="T4512" s="74"/>
      <c r="AI4512" s="259"/>
      <c r="AO4512" s="74"/>
    </row>
    <row r="4513" s="72" customFormat="1" customHeight="1" spans="6:41">
      <c r="F4513" s="74"/>
      <c r="G4513" s="267" t="str">
        <f t="shared" si="76"/>
        <v/>
      </c>
      <c r="H4513" s="74"/>
      <c r="I4513" s="74"/>
      <c r="J4513" s="74"/>
      <c r="K4513" s="74"/>
      <c r="L4513" s="74"/>
      <c r="P4513" s="122"/>
      <c r="Q4513" s="74"/>
      <c r="R4513" s="74"/>
      <c r="S4513" s="74"/>
      <c r="T4513" s="74"/>
      <c r="AI4513" s="259"/>
      <c r="AO4513" s="74"/>
    </row>
    <row r="4514" s="72" customFormat="1" customHeight="1" spans="6:41">
      <c r="F4514" s="74"/>
      <c r="G4514" s="267" t="str">
        <f t="shared" si="76"/>
        <v/>
      </c>
      <c r="H4514" s="74"/>
      <c r="I4514" s="74"/>
      <c r="J4514" s="74"/>
      <c r="K4514" s="74"/>
      <c r="L4514" s="74"/>
      <c r="P4514" s="122"/>
      <c r="Q4514" s="74"/>
      <c r="R4514" s="74"/>
      <c r="S4514" s="74"/>
      <c r="T4514" s="74"/>
      <c r="AI4514" s="259"/>
      <c r="AO4514" s="74"/>
    </row>
    <row r="4515" s="72" customFormat="1" customHeight="1" spans="6:41">
      <c r="F4515" s="74"/>
      <c r="G4515" s="267" t="str">
        <f t="shared" si="76"/>
        <v/>
      </c>
      <c r="H4515" s="74"/>
      <c r="I4515" s="74"/>
      <c r="J4515" s="74"/>
      <c r="K4515" s="74"/>
      <c r="L4515" s="74"/>
      <c r="P4515" s="122"/>
      <c r="Q4515" s="74"/>
      <c r="R4515" s="74"/>
      <c r="S4515" s="74"/>
      <c r="T4515" s="74"/>
      <c r="AI4515" s="259"/>
      <c r="AO4515" s="74"/>
    </row>
    <row r="4516" s="72" customFormat="1" customHeight="1" spans="6:41">
      <c r="F4516" s="74"/>
      <c r="G4516" s="267" t="str">
        <f t="shared" si="76"/>
        <v/>
      </c>
      <c r="H4516" s="74"/>
      <c r="I4516" s="74"/>
      <c r="J4516" s="74"/>
      <c r="K4516" s="74"/>
      <c r="L4516" s="74"/>
      <c r="P4516" s="122"/>
      <c r="Q4516" s="74"/>
      <c r="R4516" s="74"/>
      <c r="S4516" s="74"/>
      <c r="T4516" s="74"/>
      <c r="AI4516" s="259"/>
      <c r="AO4516" s="74"/>
    </row>
    <row r="4517" s="72" customFormat="1" customHeight="1" spans="6:41">
      <c r="F4517" s="74"/>
      <c r="G4517" s="267" t="str">
        <f t="shared" si="76"/>
        <v/>
      </c>
      <c r="H4517" s="74"/>
      <c r="I4517" s="74"/>
      <c r="J4517" s="74"/>
      <c r="K4517" s="74"/>
      <c r="L4517" s="74"/>
      <c r="P4517" s="122"/>
      <c r="Q4517" s="74"/>
      <c r="R4517" s="74"/>
      <c r="S4517" s="74"/>
      <c r="T4517" s="74"/>
      <c r="AI4517" s="259"/>
      <c r="AO4517" s="74"/>
    </row>
    <row r="4518" s="72" customFormat="1" customHeight="1" spans="6:41">
      <c r="F4518" s="74"/>
      <c r="G4518" s="267" t="str">
        <f t="shared" si="76"/>
        <v/>
      </c>
      <c r="H4518" s="74"/>
      <c r="I4518" s="74"/>
      <c r="J4518" s="74"/>
      <c r="K4518" s="74"/>
      <c r="L4518" s="74"/>
      <c r="P4518" s="122"/>
      <c r="Q4518" s="74"/>
      <c r="R4518" s="74"/>
      <c r="S4518" s="74"/>
      <c r="T4518" s="74"/>
      <c r="AI4518" s="259"/>
      <c r="AO4518" s="74"/>
    </row>
    <row r="4519" s="72" customFormat="1" customHeight="1" spans="6:41">
      <c r="F4519" s="74"/>
      <c r="G4519" s="267" t="str">
        <f t="shared" si="76"/>
        <v/>
      </c>
      <c r="H4519" s="74"/>
      <c r="I4519" s="74"/>
      <c r="J4519" s="74"/>
      <c r="K4519" s="74"/>
      <c r="L4519" s="74"/>
      <c r="P4519" s="122"/>
      <c r="Q4519" s="74"/>
      <c r="R4519" s="74"/>
      <c r="S4519" s="74"/>
      <c r="T4519" s="74"/>
      <c r="AI4519" s="259"/>
      <c r="AO4519" s="74"/>
    </row>
    <row r="4520" s="72" customFormat="1" customHeight="1" spans="6:41">
      <c r="F4520" s="74"/>
      <c r="G4520" s="267" t="str">
        <f t="shared" si="76"/>
        <v/>
      </c>
      <c r="H4520" s="74"/>
      <c r="I4520" s="74"/>
      <c r="J4520" s="74"/>
      <c r="K4520" s="74"/>
      <c r="L4520" s="74"/>
      <c r="P4520" s="122"/>
      <c r="Q4520" s="74"/>
      <c r="R4520" s="74"/>
      <c r="S4520" s="74"/>
      <c r="T4520" s="74"/>
      <c r="AI4520" s="259"/>
      <c r="AO4520" s="74"/>
    </row>
    <row r="4521" s="72" customFormat="1" customHeight="1" spans="6:41">
      <c r="F4521" s="74"/>
      <c r="G4521" s="267" t="str">
        <f t="shared" si="76"/>
        <v/>
      </c>
      <c r="H4521" s="74"/>
      <c r="I4521" s="74"/>
      <c r="J4521" s="74"/>
      <c r="K4521" s="74"/>
      <c r="L4521" s="74"/>
      <c r="P4521" s="122"/>
      <c r="Q4521" s="74"/>
      <c r="R4521" s="74"/>
      <c r="S4521" s="74"/>
      <c r="T4521" s="74"/>
      <c r="AI4521" s="259"/>
      <c r="AO4521" s="74"/>
    </row>
    <row r="4522" s="72" customFormat="1" customHeight="1" spans="6:41">
      <c r="F4522" s="74"/>
      <c r="G4522" s="267" t="str">
        <f t="shared" si="76"/>
        <v/>
      </c>
      <c r="H4522" s="74"/>
      <c r="I4522" s="74"/>
      <c r="J4522" s="74"/>
      <c r="K4522" s="74"/>
      <c r="L4522" s="74"/>
      <c r="P4522" s="122"/>
      <c r="Q4522" s="74"/>
      <c r="R4522" s="74"/>
      <c r="S4522" s="74"/>
      <c r="T4522" s="74"/>
      <c r="AI4522" s="259"/>
      <c r="AO4522" s="74"/>
    </row>
    <row r="4523" s="72" customFormat="1" customHeight="1" spans="6:41">
      <c r="F4523" s="74"/>
      <c r="G4523" s="267" t="str">
        <f t="shared" si="76"/>
        <v/>
      </c>
      <c r="H4523" s="74"/>
      <c r="I4523" s="74"/>
      <c r="J4523" s="74"/>
      <c r="K4523" s="74"/>
      <c r="L4523" s="74"/>
      <c r="P4523" s="122"/>
      <c r="Q4523" s="74"/>
      <c r="R4523" s="74"/>
      <c r="S4523" s="74"/>
      <c r="T4523" s="74"/>
      <c r="AI4523" s="259"/>
      <c r="AO4523" s="74"/>
    </row>
    <row r="4524" s="72" customFormat="1" customHeight="1" spans="6:41">
      <c r="F4524" s="74"/>
      <c r="G4524" s="267" t="str">
        <f t="shared" si="76"/>
        <v/>
      </c>
      <c r="H4524" s="74"/>
      <c r="I4524" s="74"/>
      <c r="J4524" s="74"/>
      <c r="K4524" s="74"/>
      <c r="L4524" s="74"/>
      <c r="P4524" s="122"/>
      <c r="Q4524" s="74"/>
      <c r="R4524" s="74"/>
      <c r="S4524" s="74"/>
      <c r="T4524" s="74"/>
      <c r="AI4524" s="259"/>
      <c r="AO4524" s="74"/>
    </row>
    <row r="4525" s="72" customFormat="1" customHeight="1" spans="6:41">
      <c r="F4525" s="74"/>
      <c r="G4525" s="267" t="str">
        <f t="shared" si="76"/>
        <v/>
      </c>
      <c r="H4525" s="74"/>
      <c r="I4525" s="74"/>
      <c r="J4525" s="74"/>
      <c r="K4525" s="74"/>
      <c r="L4525" s="74"/>
      <c r="P4525" s="122"/>
      <c r="Q4525" s="74"/>
      <c r="R4525" s="74"/>
      <c r="S4525" s="74"/>
      <c r="T4525" s="74"/>
      <c r="AI4525" s="259"/>
      <c r="AO4525" s="74"/>
    </row>
    <row r="4526" s="72" customFormat="1" customHeight="1" spans="6:41">
      <c r="F4526" s="74"/>
      <c r="G4526" s="267" t="str">
        <f t="shared" si="76"/>
        <v/>
      </c>
      <c r="H4526" s="74"/>
      <c r="I4526" s="74"/>
      <c r="J4526" s="74"/>
      <c r="K4526" s="74"/>
      <c r="L4526" s="74"/>
      <c r="P4526" s="122"/>
      <c r="Q4526" s="74"/>
      <c r="R4526" s="74"/>
      <c r="S4526" s="74"/>
      <c r="T4526" s="74"/>
      <c r="AI4526" s="259"/>
      <c r="AO4526" s="74"/>
    </row>
    <row r="4527" s="72" customFormat="1" customHeight="1" spans="6:41">
      <c r="F4527" s="74"/>
      <c r="G4527" s="267" t="str">
        <f t="shared" si="76"/>
        <v/>
      </c>
      <c r="H4527" s="74"/>
      <c r="I4527" s="74"/>
      <c r="J4527" s="74"/>
      <c r="K4527" s="74"/>
      <c r="L4527" s="74"/>
      <c r="P4527" s="122"/>
      <c r="Q4527" s="74"/>
      <c r="R4527" s="74"/>
      <c r="S4527" s="74"/>
      <c r="T4527" s="74"/>
      <c r="AI4527" s="259"/>
      <c r="AO4527" s="74"/>
    </row>
    <row r="4528" s="72" customFormat="1" customHeight="1" spans="6:41">
      <c r="F4528" s="74"/>
      <c r="G4528" s="267" t="str">
        <f t="shared" si="76"/>
        <v/>
      </c>
      <c r="H4528" s="74"/>
      <c r="I4528" s="74"/>
      <c r="J4528" s="74"/>
      <c r="K4528" s="74"/>
      <c r="L4528" s="74"/>
      <c r="P4528" s="122"/>
      <c r="Q4528" s="74"/>
      <c r="R4528" s="74"/>
      <c r="S4528" s="74"/>
      <c r="T4528" s="74"/>
      <c r="AI4528" s="259"/>
      <c r="AO4528" s="74"/>
    </row>
    <row r="4529" s="72" customFormat="1" customHeight="1" spans="6:41">
      <c r="F4529" s="74"/>
      <c r="G4529" s="267" t="str">
        <f t="shared" si="76"/>
        <v/>
      </c>
      <c r="H4529" s="74"/>
      <c r="I4529" s="74"/>
      <c r="J4529" s="74"/>
      <c r="K4529" s="74"/>
      <c r="L4529" s="74"/>
      <c r="P4529" s="122"/>
      <c r="Q4529" s="74"/>
      <c r="R4529" s="74"/>
      <c r="S4529" s="74"/>
      <c r="T4529" s="74"/>
      <c r="AI4529" s="259"/>
      <c r="AO4529" s="74"/>
    </row>
    <row r="4530" s="72" customFormat="1" customHeight="1" spans="6:41">
      <c r="F4530" s="74"/>
      <c r="G4530" s="267" t="str">
        <f t="shared" si="76"/>
        <v/>
      </c>
      <c r="H4530" s="74"/>
      <c r="I4530" s="74"/>
      <c r="J4530" s="74"/>
      <c r="K4530" s="74"/>
      <c r="L4530" s="74"/>
      <c r="P4530" s="122"/>
      <c r="Q4530" s="74"/>
      <c r="R4530" s="74"/>
      <c r="S4530" s="74"/>
      <c r="T4530" s="74"/>
      <c r="AI4530" s="259"/>
      <c r="AO4530" s="74"/>
    </row>
    <row r="4531" s="72" customFormat="1" customHeight="1" spans="6:41">
      <c r="F4531" s="74"/>
      <c r="G4531" s="267" t="str">
        <f t="shared" si="76"/>
        <v/>
      </c>
      <c r="H4531" s="74"/>
      <c r="I4531" s="74"/>
      <c r="J4531" s="74"/>
      <c r="K4531" s="74"/>
      <c r="L4531" s="74"/>
      <c r="P4531" s="122"/>
      <c r="Q4531" s="74"/>
      <c r="R4531" s="74"/>
      <c r="S4531" s="74"/>
      <c r="T4531" s="74"/>
      <c r="AI4531" s="259"/>
      <c r="AO4531" s="74"/>
    </row>
    <row r="4532" s="72" customFormat="1" customHeight="1" spans="6:41">
      <c r="F4532" s="74"/>
      <c r="G4532" s="267" t="str">
        <f t="shared" si="76"/>
        <v/>
      </c>
      <c r="H4532" s="74"/>
      <c r="I4532" s="74"/>
      <c r="J4532" s="74"/>
      <c r="K4532" s="74"/>
      <c r="L4532" s="74"/>
      <c r="P4532" s="122"/>
      <c r="Q4532" s="74"/>
      <c r="R4532" s="74"/>
      <c r="S4532" s="74"/>
      <c r="T4532" s="74"/>
      <c r="AI4532" s="259"/>
      <c r="AO4532" s="74"/>
    </row>
    <row r="4533" s="72" customFormat="1" customHeight="1" spans="6:41">
      <c r="F4533" s="74"/>
      <c r="G4533" s="267" t="str">
        <f t="shared" si="76"/>
        <v/>
      </c>
      <c r="H4533" s="74"/>
      <c r="I4533" s="74"/>
      <c r="J4533" s="74"/>
      <c r="K4533" s="74"/>
      <c r="L4533" s="74"/>
      <c r="P4533" s="122"/>
      <c r="Q4533" s="74"/>
      <c r="R4533" s="74"/>
      <c r="S4533" s="74"/>
      <c r="T4533" s="74"/>
      <c r="AI4533" s="259"/>
      <c r="AO4533" s="74"/>
    </row>
    <row r="4534" s="72" customFormat="1" customHeight="1" spans="6:41">
      <c r="F4534" s="74"/>
      <c r="G4534" s="267" t="str">
        <f t="shared" si="76"/>
        <v/>
      </c>
      <c r="H4534" s="74"/>
      <c r="I4534" s="74"/>
      <c r="J4534" s="74"/>
      <c r="K4534" s="74"/>
      <c r="L4534" s="74"/>
      <c r="P4534" s="122"/>
      <c r="Q4534" s="74"/>
      <c r="R4534" s="74"/>
      <c r="S4534" s="74"/>
      <c r="T4534" s="74"/>
      <c r="AI4534" s="259"/>
      <c r="AO4534" s="74"/>
    </row>
    <row r="4535" s="72" customFormat="1" customHeight="1" spans="6:41">
      <c r="F4535" s="74"/>
      <c r="G4535" s="267" t="str">
        <f t="shared" si="76"/>
        <v/>
      </c>
      <c r="H4535" s="74"/>
      <c r="I4535" s="74"/>
      <c r="J4535" s="74"/>
      <c r="K4535" s="74"/>
      <c r="L4535" s="74"/>
      <c r="P4535" s="122"/>
      <c r="Q4535" s="74"/>
      <c r="R4535" s="74"/>
      <c r="S4535" s="74"/>
      <c r="T4535" s="74"/>
      <c r="AI4535" s="259"/>
      <c r="AO4535" s="74"/>
    </row>
    <row r="4536" s="72" customFormat="1" customHeight="1" spans="6:41">
      <c r="F4536" s="74"/>
      <c r="G4536" s="267" t="str">
        <f t="shared" si="76"/>
        <v/>
      </c>
      <c r="H4536" s="74"/>
      <c r="I4536" s="74"/>
      <c r="J4536" s="74"/>
      <c r="K4536" s="74"/>
      <c r="L4536" s="74"/>
      <c r="P4536" s="122"/>
      <c r="Q4536" s="74"/>
      <c r="R4536" s="74"/>
      <c r="S4536" s="74"/>
      <c r="T4536" s="74"/>
      <c r="AI4536" s="259"/>
      <c r="AO4536" s="74"/>
    </row>
    <row r="4537" s="72" customFormat="1" customHeight="1" spans="6:41">
      <c r="F4537" s="74"/>
      <c r="G4537" s="267" t="str">
        <f t="shared" si="76"/>
        <v/>
      </c>
      <c r="H4537" s="74"/>
      <c r="I4537" s="74"/>
      <c r="J4537" s="74"/>
      <c r="K4537" s="74"/>
      <c r="L4537" s="74"/>
      <c r="P4537" s="122"/>
      <c r="Q4537" s="74"/>
      <c r="R4537" s="74"/>
      <c r="S4537" s="74"/>
      <c r="T4537" s="74"/>
      <c r="AI4537" s="259"/>
      <c r="AO4537" s="74"/>
    </row>
    <row r="4538" s="72" customFormat="1" customHeight="1" spans="6:41">
      <c r="F4538" s="74"/>
      <c r="G4538" s="267" t="str">
        <f t="shared" si="76"/>
        <v/>
      </c>
      <c r="H4538" s="74"/>
      <c r="I4538" s="74"/>
      <c r="J4538" s="74"/>
      <c r="K4538" s="74"/>
      <c r="L4538" s="74"/>
      <c r="P4538" s="122"/>
      <c r="Q4538" s="74"/>
      <c r="R4538" s="74"/>
      <c r="S4538" s="74"/>
      <c r="T4538" s="74"/>
      <c r="AI4538" s="259"/>
      <c r="AO4538" s="74"/>
    </row>
    <row r="4539" s="72" customFormat="1" customHeight="1" spans="6:41">
      <c r="F4539" s="74"/>
      <c r="G4539" s="267" t="str">
        <f t="shared" si="76"/>
        <v/>
      </c>
      <c r="H4539" s="74"/>
      <c r="I4539" s="74"/>
      <c r="J4539" s="74"/>
      <c r="K4539" s="74"/>
      <c r="L4539" s="74"/>
      <c r="P4539" s="122"/>
      <c r="Q4539" s="74"/>
      <c r="R4539" s="74"/>
      <c r="S4539" s="74"/>
      <c r="T4539" s="74"/>
      <c r="AI4539" s="259"/>
      <c r="AO4539" s="74"/>
    </row>
    <row r="4540" s="72" customFormat="1" customHeight="1" spans="6:41">
      <c r="F4540" s="74"/>
      <c r="G4540" s="267" t="str">
        <f t="shared" si="76"/>
        <v/>
      </c>
      <c r="H4540" s="74"/>
      <c r="I4540" s="74"/>
      <c r="J4540" s="74"/>
      <c r="K4540" s="74"/>
      <c r="L4540" s="74"/>
      <c r="P4540" s="122"/>
      <c r="Q4540" s="74"/>
      <c r="R4540" s="74"/>
      <c r="S4540" s="74"/>
      <c r="T4540" s="74"/>
      <c r="AI4540" s="259"/>
      <c r="AO4540" s="74"/>
    </row>
    <row r="4541" s="72" customFormat="1" customHeight="1" spans="6:41">
      <c r="F4541" s="74"/>
      <c r="G4541" s="267" t="str">
        <f t="shared" si="76"/>
        <v/>
      </c>
      <c r="H4541" s="74"/>
      <c r="I4541" s="74"/>
      <c r="J4541" s="74"/>
      <c r="K4541" s="74"/>
      <c r="L4541" s="74"/>
      <c r="P4541" s="122"/>
      <c r="Q4541" s="74"/>
      <c r="R4541" s="74"/>
      <c r="S4541" s="74"/>
      <c r="T4541" s="74"/>
      <c r="AI4541" s="259"/>
      <c r="AO4541" s="74"/>
    </row>
    <row r="4542" s="72" customFormat="1" customHeight="1" spans="6:41">
      <c r="F4542" s="74"/>
      <c r="G4542" s="267" t="str">
        <f t="shared" si="76"/>
        <v/>
      </c>
      <c r="H4542" s="74"/>
      <c r="I4542" s="74"/>
      <c r="J4542" s="74"/>
      <c r="K4542" s="74"/>
      <c r="L4542" s="74"/>
      <c r="P4542" s="122"/>
      <c r="Q4542" s="74"/>
      <c r="R4542" s="74"/>
      <c r="S4542" s="74"/>
      <c r="T4542" s="74"/>
      <c r="AI4542" s="259"/>
      <c r="AO4542" s="74"/>
    </row>
    <row r="4543" s="72" customFormat="1" customHeight="1" spans="6:41">
      <c r="F4543" s="74"/>
      <c r="G4543" s="267" t="str">
        <f t="shared" si="76"/>
        <v/>
      </c>
      <c r="H4543" s="74"/>
      <c r="I4543" s="74"/>
      <c r="J4543" s="74"/>
      <c r="K4543" s="74"/>
      <c r="L4543" s="74"/>
      <c r="P4543" s="122"/>
      <c r="Q4543" s="74"/>
      <c r="R4543" s="74"/>
      <c r="S4543" s="74"/>
      <c r="T4543" s="74"/>
      <c r="AI4543" s="259"/>
      <c r="AO4543" s="74"/>
    </row>
    <row r="4544" s="72" customFormat="1" customHeight="1" spans="6:41">
      <c r="F4544" s="74"/>
      <c r="G4544" s="267" t="str">
        <f t="shared" si="76"/>
        <v/>
      </c>
      <c r="H4544" s="74"/>
      <c r="I4544" s="74"/>
      <c r="J4544" s="74"/>
      <c r="K4544" s="74"/>
      <c r="L4544" s="74"/>
      <c r="P4544" s="122"/>
      <c r="Q4544" s="74"/>
      <c r="R4544" s="74"/>
      <c r="S4544" s="74"/>
      <c r="T4544" s="74"/>
      <c r="AI4544" s="259"/>
      <c r="AO4544" s="74"/>
    </row>
    <row r="4545" s="72" customFormat="1" customHeight="1" spans="6:41">
      <c r="F4545" s="74"/>
      <c r="G4545" s="267" t="str">
        <f t="shared" si="76"/>
        <v/>
      </c>
      <c r="H4545" s="74"/>
      <c r="I4545" s="74"/>
      <c r="J4545" s="74"/>
      <c r="K4545" s="74"/>
      <c r="L4545" s="74"/>
      <c r="P4545" s="122"/>
      <c r="Q4545" s="74"/>
      <c r="R4545" s="74"/>
      <c r="S4545" s="74"/>
      <c r="T4545" s="74"/>
      <c r="AI4545" s="259"/>
      <c r="AO4545" s="74"/>
    </row>
    <row r="4546" s="72" customFormat="1" customHeight="1" spans="6:41">
      <c r="F4546" s="74"/>
      <c r="G4546" s="267" t="str">
        <f t="shared" ref="G4546:G4609" si="77">IF(H4546="","",IF(H4546=I4546,H4546,_xlfn.CONCAT(H4546,"-",I4546)))</f>
        <v/>
      </c>
      <c r="H4546" s="74"/>
      <c r="I4546" s="74"/>
      <c r="J4546" s="74"/>
      <c r="K4546" s="74"/>
      <c r="L4546" s="74"/>
      <c r="P4546" s="122"/>
      <c r="Q4546" s="74"/>
      <c r="R4546" s="74"/>
      <c r="S4546" s="74"/>
      <c r="T4546" s="74"/>
      <c r="AI4546" s="259"/>
      <c r="AO4546" s="74"/>
    </row>
    <row r="4547" s="72" customFormat="1" customHeight="1" spans="6:41">
      <c r="F4547" s="74"/>
      <c r="G4547" s="267" t="str">
        <f t="shared" si="77"/>
        <v/>
      </c>
      <c r="H4547" s="74"/>
      <c r="I4547" s="74"/>
      <c r="J4547" s="74"/>
      <c r="K4547" s="74"/>
      <c r="L4547" s="74"/>
      <c r="P4547" s="122"/>
      <c r="Q4547" s="74"/>
      <c r="R4547" s="74"/>
      <c r="S4547" s="74"/>
      <c r="T4547" s="74"/>
      <c r="AI4547" s="259"/>
      <c r="AO4547" s="74"/>
    </row>
    <row r="4548" s="72" customFormat="1" customHeight="1" spans="6:41">
      <c r="F4548" s="74"/>
      <c r="G4548" s="267" t="str">
        <f t="shared" si="77"/>
        <v/>
      </c>
      <c r="H4548" s="74"/>
      <c r="I4548" s="74"/>
      <c r="J4548" s="74"/>
      <c r="K4548" s="74"/>
      <c r="L4548" s="74"/>
      <c r="P4548" s="122"/>
      <c r="Q4548" s="74"/>
      <c r="R4548" s="74"/>
      <c r="S4548" s="74"/>
      <c r="T4548" s="74"/>
      <c r="AI4548" s="259"/>
      <c r="AO4548" s="74"/>
    </row>
    <row r="4549" s="72" customFormat="1" customHeight="1" spans="6:41">
      <c r="F4549" s="74"/>
      <c r="G4549" s="267" t="str">
        <f t="shared" si="77"/>
        <v/>
      </c>
      <c r="H4549" s="74"/>
      <c r="I4549" s="74"/>
      <c r="J4549" s="74"/>
      <c r="K4549" s="74"/>
      <c r="L4549" s="74"/>
      <c r="P4549" s="122"/>
      <c r="Q4549" s="74"/>
      <c r="R4549" s="74"/>
      <c r="S4549" s="74"/>
      <c r="T4549" s="74"/>
      <c r="AI4549" s="259"/>
      <c r="AO4549" s="74"/>
    </row>
    <row r="4550" s="72" customFormat="1" customHeight="1" spans="6:41">
      <c r="F4550" s="74"/>
      <c r="G4550" s="267" t="str">
        <f t="shared" si="77"/>
        <v/>
      </c>
      <c r="H4550" s="74"/>
      <c r="I4550" s="74"/>
      <c r="J4550" s="74"/>
      <c r="K4550" s="74"/>
      <c r="L4550" s="74"/>
      <c r="P4550" s="122"/>
      <c r="Q4550" s="74"/>
      <c r="R4550" s="74"/>
      <c r="S4550" s="74"/>
      <c r="T4550" s="74"/>
      <c r="AI4550" s="259"/>
      <c r="AO4550" s="74"/>
    </row>
    <row r="4551" s="72" customFormat="1" customHeight="1" spans="6:41">
      <c r="F4551" s="74"/>
      <c r="G4551" s="267" t="str">
        <f t="shared" si="77"/>
        <v/>
      </c>
      <c r="H4551" s="74"/>
      <c r="I4551" s="74"/>
      <c r="J4551" s="74"/>
      <c r="K4551" s="74"/>
      <c r="L4551" s="74"/>
      <c r="P4551" s="122"/>
      <c r="Q4551" s="74"/>
      <c r="R4551" s="74"/>
      <c r="S4551" s="74"/>
      <c r="T4551" s="74"/>
      <c r="AI4551" s="259"/>
      <c r="AO4551" s="74"/>
    </row>
    <row r="4552" s="72" customFormat="1" customHeight="1" spans="6:41">
      <c r="F4552" s="74"/>
      <c r="G4552" s="267" t="str">
        <f t="shared" si="77"/>
        <v/>
      </c>
      <c r="H4552" s="74"/>
      <c r="I4552" s="74"/>
      <c r="J4552" s="74"/>
      <c r="K4552" s="74"/>
      <c r="L4552" s="74"/>
      <c r="P4552" s="122"/>
      <c r="Q4552" s="74"/>
      <c r="R4552" s="74"/>
      <c r="S4552" s="74"/>
      <c r="T4552" s="74"/>
      <c r="AI4552" s="259"/>
      <c r="AO4552" s="74"/>
    </row>
    <row r="4553" s="72" customFormat="1" customHeight="1" spans="6:41">
      <c r="F4553" s="74"/>
      <c r="G4553" s="267" t="str">
        <f t="shared" si="77"/>
        <v/>
      </c>
      <c r="H4553" s="74"/>
      <c r="I4553" s="74"/>
      <c r="J4553" s="74"/>
      <c r="K4553" s="74"/>
      <c r="L4553" s="74"/>
      <c r="P4553" s="122"/>
      <c r="Q4553" s="74"/>
      <c r="R4553" s="74"/>
      <c r="S4553" s="74"/>
      <c r="T4553" s="74"/>
      <c r="AI4553" s="259"/>
      <c r="AO4553" s="74"/>
    </row>
    <row r="4554" s="72" customFormat="1" customHeight="1" spans="6:41">
      <c r="F4554" s="74"/>
      <c r="G4554" s="267" t="str">
        <f t="shared" si="77"/>
        <v/>
      </c>
      <c r="H4554" s="74"/>
      <c r="I4554" s="74"/>
      <c r="J4554" s="74"/>
      <c r="K4554" s="74"/>
      <c r="L4554" s="74"/>
      <c r="P4554" s="122"/>
      <c r="Q4554" s="74"/>
      <c r="R4554" s="74"/>
      <c r="S4554" s="74"/>
      <c r="T4554" s="74"/>
      <c r="AI4554" s="259"/>
      <c r="AO4554" s="74"/>
    </row>
    <row r="4555" s="72" customFormat="1" customHeight="1" spans="6:41">
      <c r="F4555" s="74"/>
      <c r="G4555" s="267" t="str">
        <f t="shared" si="77"/>
        <v/>
      </c>
      <c r="H4555" s="74"/>
      <c r="I4555" s="74"/>
      <c r="J4555" s="74"/>
      <c r="K4555" s="74"/>
      <c r="L4555" s="74"/>
      <c r="P4555" s="122"/>
      <c r="Q4555" s="74"/>
      <c r="R4555" s="74"/>
      <c r="S4555" s="74"/>
      <c r="T4555" s="74"/>
      <c r="AI4555" s="259"/>
      <c r="AO4555" s="74"/>
    </row>
    <row r="4556" s="72" customFormat="1" customHeight="1" spans="6:41">
      <c r="F4556" s="74"/>
      <c r="G4556" s="267" t="str">
        <f t="shared" si="77"/>
        <v/>
      </c>
      <c r="H4556" s="74"/>
      <c r="I4556" s="74"/>
      <c r="J4556" s="74"/>
      <c r="K4556" s="74"/>
      <c r="L4556" s="74"/>
      <c r="P4556" s="122"/>
      <c r="Q4556" s="74"/>
      <c r="R4556" s="74"/>
      <c r="S4556" s="74"/>
      <c r="T4556" s="74"/>
      <c r="AI4556" s="259"/>
      <c r="AO4556" s="74"/>
    </row>
    <row r="4557" s="72" customFormat="1" customHeight="1" spans="6:41">
      <c r="F4557" s="74"/>
      <c r="G4557" s="267" t="str">
        <f t="shared" si="77"/>
        <v/>
      </c>
      <c r="H4557" s="74"/>
      <c r="I4557" s="74"/>
      <c r="J4557" s="74"/>
      <c r="K4557" s="74"/>
      <c r="L4557" s="74"/>
      <c r="P4557" s="122"/>
      <c r="Q4557" s="74"/>
      <c r="R4557" s="74"/>
      <c r="S4557" s="74"/>
      <c r="T4557" s="74"/>
      <c r="AI4557" s="259"/>
      <c r="AO4557" s="74"/>
    </row>
    <row r="4558" s="72" customFormat="1" customHeight="1" spans="6:41">
      <c r="F4558" s="74"/>
      <c r="G4558" s="267" t="str">
        <f t="shared" si="77"/>
        <v/>
      </c>
      <c r="H4558" s="74"/>
      <c r="I4558" s="74"/>
      <c r="J4558" s="74"/>
      <c r="K4558" s="74"/>
      <c r="L4558" s="74"/>
      <c r="P4558" s="122"/>
      <c r="Q4558" s="74"/>
      <c r="R4558" s="74"/>
      <c r="S4558" s="74"/>
      <c r="T4558" s="74"/>
      <c r="AI4558" s="259"/>
      <c r="AO4558" s="74"/>
    </row>
    <row r="4559" s="72" customFormat="1" customHeight="1" spans="6:41">
      <c r="F4559" s="74"/>
      <c r="G4559" s="267" t="str">
        <f t="shared" si="77"/>
        <v/>
      </c>
      <c r="H4559" s="74"/>
      <c r="I4559" s="74"/>
      <c r="J4559" s="74"/>
      <c r="K4559" s="74"/>
      <c r="L4559" s="74"/>
      <c r="P4559" s="122"/>
      <c r="Q4559" s="74"/>
      <c r="R4559" s="74"/>
      <c r="S4559" s="74"/>
      <c r="T4559" s="74"/>
      <c r="AI4559" s="259"/>
      <c r="AO4559" s="74"/>
    </row>
    <row r="4560" s="72" customFormat="1" customHeight="1" spans="6:41">
      <c r="F4560" s="74"/>
      <c r="G4560" s="267" t="str">
        <f t="shared" si="77"/>
        <v/>
      </c>
      <c r="H4560" s="74"/>
      <c r="I4560" s="74"/>
      <c r="J4560" s="74"/>
      <c r="K4560" s="74"/>
      <c r="L4560" s="74"/>
      <c r="P4560" s="122"/>
      <c r="Q4560" s="74"/>
      <c r="R4560" s="74"/>
      <c r="S4560" s="74"/>
      <c r="T4560" s="74"/>
      <c r="AI4560" s="259"/>
      <c r="AO4560" s="74"/>
    </row>
    <row r="4561" s="72" customFormat="1" customHeight="1" spans="6:41">
      <c r="F4561" s="74"/>
      <c r="G4561" s="267" t="str">
        <f t="shared" si="77"/>
        <v/>
      </c>
      <c r="H4561" s="74"/>
      <c r="I4561" s="74"/>
      <c r="J4561" s="74"/>
      <c r="K4561" s="74"/>
      <c r="L4561" s="74"/>
      <c r="P4561" s="122"/>
      <c r="Q4561" s="74"/>
      <c r="R4561" s="74"/>
      <c r="S4561" s="74"/>
      <c r="T4561" s="74"/>
      <c r="AI4561" s="259"/>
      <c r="AO4561" s="74"/>
    </row>
    <row r="4562" s="72" customFormat="1" customHeight="1" spans="6:41">
      <c r="F4562" s="74"/>
      <c r="G4562" s="267" t="str">
        <f t="shared" si="77"/>
        <v/>
      </c>
      <c r="H4562" s="74"/>
      <c r="I4562" s="74"/>
      <c r="J4562" s="74"/>
      <c r="K4562" s="74"/>
      <c r="L4562" s="74"/>
      <c r="P4562" s="122"/>
      <c r="Q4562" s="74"/>
      <c r="R4562" s="74"/>
      <c r="S4562" s="74"/>
      <c r="T4562" s="74"/>
      <c r="AI4562" s="259"/>
      <c r="AO4562" s="74"/>
    </row>
    <row r="4563" s="72" customFormat="1" customHeight="1" spans="6:41">
      <c r="F4563" s="74"/>
      <c r="G4563" s="267" t="str">
        <f t="shared" si="77"/>
        <v/>
      </c>
      <c r="H4563" s="74"/>
      <c r="I4563" s="74"/>
      <c r="J4563" s="74"/>
      <c r="K4563" s="74"/>
      <c r="L4563" s="74"/>
      <c r="P4563" s="122"/>
      <c r="Q4563" s="74"/>
      <c r="R4563" s="74"/>
      <c r="S4563" s="74"/>
      <c r="T4563" s="74"/>
      <c r="AI4563" s="259"/>
      <c r="AO4563" s="74"/>
    </row>
    <row r="4564" s="72" customFormat="1" customHeight="1" spans="6:41">
      <c r="F4564" s="74"/>
      <c r="G4564" s="267" t="str">
        <f t="shared" si="77"/>
        <v/>
      </c>
      <c r="H4564" s="74"/>
      <c r="I4564" s="74"/>
      <c r="J4564" s="74"/>
      <c r="K4564" s="74"/>
      <c r="L4564" s="74"/>
      <c r="P4564" s="122"/>
      <c r="Q4564" s="74"/>
      <c r="R4564" s="74"/>
      <c r="S4564" s="74"/>
      <c r="T4564" s="74"/>
      <c r="AI4564" s="259"/>
      <c r="AO4564" s="74"/>
    </row>
    <row r="4565" s="72" customFormat="1" customHeight="1" spans="6:41">
      <c r="F4565" s="74"/>
      <c r="G4565" s="267" t="str">
        <f t="shared" si="77"/>
        <v/>
      </c>
      <c r="H4565" s="74"/>
      <c r="I4565" s="74"/>
      <c r="J4565" s="74"/>
      <c r="K4565" s="74"/>
      <c r="L4565" s="74"/>
      <c r="P4565" s="122"/>
      <c r="Q4565" s="74"/>
      <c r="R4565" s="74"/>
      <c r="S4565" s="74"/>
      <c r="T4565" s="74"/>
      <c r="AI4565" s="259"/>
      <c r="AO4565" s="74"/>
    </row>
    <row r="4566" s="72" customFormat="1" customHeight="1" spans="6:41">
      <c r="F4566" s="74"/>
      <c r="G4566" s="267" t="str">
        <f t="shared" si="77"/>
        <v/>
      </c>
      <c r="H4566" s="74"/>
      <c r="I4566" s="74"/>
      <c r="J4566" s="74"/>
      <c r="K4566" s="74"/>
      <c r="L4566" s="74"/>
      <c r="P4566" s="122"/>
      <c r="Q4566" s="74"/>
      <c r="R4566" s="74"/>
      <c r="S4566" s="74"/>
      <c r="T4566" s="74"/>
      <c r="AI4566" s="259"/>
      <c r="AO4566" s="74"/>
    </row>
    <row r="4567" s="72" customFormat="1" customHeight="1" spans="6:41">
      <c r="F4567" s="74"/>
      <c r="G4567" s="267" t="str">
        <f t="shared" si="77"/>
        <v/>
      </c>
      <c r="H4567" s="74"/>
      <c r="I4567" s="74"/>
      <c r="J4567" s="74"/>
      <c r="K4567" s="74"/>
      <c r="L4567" s="74"/>
      <c r="P4567" s="122"/>
      <c r="Q4567" s="74"/>
      <c r="R4567" s="74"/>
      <c r="S4567" s="74"/>
      <c r="T4567" s="74"/>
      <c r="AI4567" s="259"/>
      <c r="AO4567" s="74"/>
    </row>
    <row r="4568" s="72" customFormat="1" customHeight="1" spans="6:41">
      <c r="F4568" s="74"/>
      <c r="G4568" s="267" t="str">
        <f t="shared" si="77"/>
        <v/>
      </c>
      <c r="H4568" s="74"/>
      <c r="I4568" s="74"/>
      <c r="J4568" s="74"/>
      <c r="K4568" s="74"/>
      <c r="L4568" s="74"/>
      <c r="P4568" s="122"/>
      <c r="Q4568" s="74"/>
      <c r="R4568" s="74"/>
      <c r="S4568" s="74"/>
      <c r="T4568" s="74"/>
      <c r="AI4568" s="259"/>
      <c r="AO4568" s="74"/>
    </row>
    <row r="4569" s="72" customFormat="1" customHeight="1" spans="6:41">
      <c r="F4569" s="74"/>
      <c r="G4569" s="267" t="str">
        <f t="shared" si="77"/>
        <v/>
      </c>
      <c r="H4569" s="74"/>
      <c r="I4569" s="74"/>
      <c r="J4569" s="74"/>
      <c r="K4569" s="74"/>
      <c r="L4569" s="74"/>
      <c r="P4569" s="122"/>
      <c r="Q4569" s="74"/>
      <c r="R4569" s="74"/>
      <c r="S4569" s="74"/>
      <c r="T4569" s="74"/>
      <c r="AI4569" s="259"/>
      <c r="AO4569" s="74"/>
    </row>
    <row r="4570" s="72" customFormat="1" customHeight="1" spans="6:41">
      <c r="F4570" s="74"/>
      <c r="G4570" s="267" t="str">
        <f t="shared" si="77"/>
        <v/>
      </c>
      <c r="H4570" s="74"/>
      <c r="I4570" s="74"/>
      <c r="J4570" s="74"/>
      <c r="K4570" s="74"/>
      <c r="L4570" s="74"/>
      <c r="P4570" s="122"/>
      <c r="Q4570" s="74"/>
      <c r="R4570" s="74"/>
      <c r="S4570" s="74"/>
      <c r="T4570" s="74"/>
      <c r="AI4570" s="259"/>
      <c r="AO4570" s="74"/>
    </row>
    <row r="4571" s="72" customFormat="1" customHeight="1" spans="6:41">
      <c r="F4571" s="74"/>
      <c r="G4571" s="267" t="str">
        <f t="shared" si="77"/>
        <v/>
      </c>
      <c r="H4571" s="74"/>
      <c r="I4571" s="74"/>
      <c r="J4571" s="74"/>
      <c r="K4571" s="74"/>
      <c r="L4571" s="74"/>
      <c r="P4571" s="122"/>
      <c r="Q4571" s="74"/>
      <c r="R4571" s="74"/>
      <c r="S4571" s="74"/>
      <c r="T4571" s="74"/>
      <c r="AI4571" s="259"/>
      <c r="AO4571" s="74"/>
    </row>
    <row r="4572" s="72" customFormat="1" customHeight="1" spans="6:41">
      <c r="F4572" s="74"/>
      <c r="G4572" s="267" t="str">
        <f t="shared" si="77"/>
        <v/>
      </c>
      <c r="H4572" s="74"/>
      <c r="I4572" s="74"/>
      <c r="J4572" s="74"/>
      <c r="K4572" s="74"/>
      <c r="L4572" s="74"/>
      <c r="P4572" s="122"/>
      <c r="Q4572" s="74"/>
      <c r="R4572" s="74"/>
      <c r="S4572" s="74"/>
      <c r="T4572" s="74"/>
      <c r="AI4572" s="259"/>
      <c r="AO4572" s="74"/>
    </row>
    <row r="4573" s="72" customFormat="1" customHeight="1" spans="6:41">
      <c r="F4573" s="74"/>
      <c r="G4573" s="267" t="str">
        <f t="shared" si="77"/>
        <v/>
      </c>
      <c r="H4573" s="74"/>
      <c r="I4573" s="74"/>
      <c r="J4573" s="74"/>
      <c r="K4573" s="74"/>
      <c r="L4573" s="74"/>
      <c r="P4573" s="122"/>
      <c r="Q4573" s="74"/>
      <c r="R4573" s="74"/>
      <c r="S4573" s="74"/>
      <c r="T4573" s="74"/>
      <c r="AI4573" s="259"/>
      <c r="AO4573" s="74"/>
    </row>
    <row r="4574" s="72" customFormat="1" customHeight="1" spans="6:41">
      <c r="F4574" s="74"/>
      <c r="G4574" s="267" t="str">
        <f t="shared" si="77"/>
        <v/>
      </c>
      <c r="H4574" s="74"/>
      <c r="I4574" s="74"/>
      <c r="J4574" s="74"/>
      <c r="K4574" s="74"/>
      <c r="L4574" s="74"/>
      <c r="P4574" s="122"/>
      <c r="Q4574" s="74"/>
      <c r="R4574" s="74"/>
      <c r="S4574" s="74"/>
      <c r="T4574" s="74"/>
      <c r="AI4574" s="259"/>
      <c r="AO4574" s="74"/>
    </row>
    <row r="4575" s="72" customFormat="1" customHeight="1" spans="6:41">
      <c r="F4575" s="74"/>
      <c r="G4575" s="267" t="str">
        <f t="shared" si="77"/>
        <v/>
      </c>
      <c r="H4575" s="74"/>
      <c r="I4575" s="74"/>
      <c r="J4575" s="74"/>
      <c r="K4575" s="74"/>
      <c r="L4575" s="74"/>
      <c r="P4575" s="122"/>
      <c r="Q4575" s="74"/>
      <c r="R4575" s="74"/>
      <c r="S4575" s="74"/>
      <c r="T4575" s="74"/>
      <c r="AI4575" s="259"/>
      <c r="AO4575" s="74"/>
    </row>
    <row r="4576" s="72" customFormat="1" customHeight="1" spans="6:41">
      <c r="F4576" s="74"/>
      <c r="G4576" s="267" t="str">
        <f t="shared" si="77"/>
        <v/>
      </c>
      <c r="H4576" s="74"/>
      <c r="I4576" s="74"/>
      <c r="J4576" s="74"/>
      <c r="K4576" s="74"/>
      <c r="L4576" s="74"/>
      <c r="P4576" s="122"/>
      <c r="Q4576" s="74"/>
      <c r="R4576" s="74"/>
      <c r="S4576" s="74"/>
      <c r="T4576" s="74"/>
      <c r="AI4576" s="259"/>
      <c r="AO4576" s="74"/>
    </row>
    <row r="4577" s="72" customFormat="1" customHeight="1" spans="6:41">
      <c r="F4577" s="74"/>
      <c r="G4577" s="267" t="str">
        <f t="shared" si="77"/>
        <v/>
      </c>
      <c r="H4577" s="74"/>
      <c r="I4577" s="74"/>
      <c r="J4577" s="74"/>
      <c r="K4577" s="74"/>
      <c r="L4577" s="74"/>
      <c r="P4577" s="122"/>
      <c r="Q4577" s="74"/>
      <c r="R4577" s="74"/>
      <c r="S4577" s="74"/>
      <c r="T4577" s="74"/>
      <c r="AI4577" s="259"/>
      <c r="AO4577" s="74"/>
    </row>
    <row r="4578" s="72" customFormat="1" customHeight="1" spans="6:41">
      <c r="F4578" s="74"/>
      <c r="G4578" s="267" t="str">
        <f t="shared" si="77"/>
        <v/>
      </c>
      <c r="H4578" s="74"/>
      <c r="I4578" s="74"/>
      <c r="J4578" s="74"/>
      <c r="K4578" s="74"/>
      <c r="L4578" s="74"/>
      <c r="P4578" s="122"/>
      <c r="Q4578" s="74"/>
      <c r="R4578" s="74"/>
      <c r="S4578" s="74"/>
      <c r="T4578" s="74"/>
      <c r="AI4578" s="259"/>
      <c r="AO4578" s="74"/>
    </row>
    <row r="4579" s="72" customFormat="1" customHeight="1" spans="6:41">
      <c r="F4579" s="74"/>
      <c r="G4579" s="267" t="str">
        <f t="shared" si="77"/>
        <v/>
      </c>
      <c r="H4579" s="74"/>
      <c r="I4579" s="74"/>
      <c r="J4579" s="74"/>
      <c r="K4579" s="74"/>
      <c r="L4579" s="74"/>
      <c r="P4579" s="122"/>
      <c r="Q4579" s="74"/>
      <c r="R4579" s="74"/>
      <c r="S4579" s="74"/>
      <c r="T4579" s="74"/>
      <c r="AI4579" s="259"/>
      <c r="AO4579" s="74"/>
    </row>
    <row r="4580" s="72" customFormat="1" customHeight="1" spans="6:41">
      <c r="F4580" s="74"/>
      <c r="G4580" s="267" t="str">
        <f t="shared" si="77"/>
        <v/>
      </c>
      <c r="H4580" s="74"/>
      <c r="I4580" s="74"/>
      <c r="J4580" s="74"/>
      <c r="K4580" s="74"/>
      <c r="L4580" s="74"/>
      <c r="P4580" s="122"/>
      <c r="Q4580" s="74"/>
      <c r="R4580" s="74"/>
      <c r="S4580" s="74"/>
      <c r="T4580" s="74"/>
      <c r="AI4580" s="259"/>
      <c r="AO4580" s="74"/>
    </row>
    <row r="4581" s="72" customFormat="1" customHeight="1" spans="6:41">
      <c r="F4581" s="74"/>
      <c r="G4581" s="267" t="str">
        <f t="shared" si="77"/>
        <v/>
      </c>
      <c r="H4581" s="74"/>
      <c r="I4581" s="74"/>
      <c r="J4581" s="74"/>
      <c r="K4581" s="74"/>
      <c r="L4581" s="74"/>
      <c r="P4581" s="122"/>
      <c r="Q4581" s="74"/>
      <c r="R4581" s="74"/>
      <c r="S4581" s="74"/>
      <c r="T4581" s="74"/>
      <c r="AI4581" s="259"/>
      <c r="AO4581" s="74"/>
    </row>
    <row r="4582" s="72" customFormat="1" customHeight="1" spans="6:41">
      <c r="F4582" s="74"/>
      <c r="G4582" s="267" t="str">
        <f t="shared" si="77"/>
        <v/>
      </c>
      <c r="H4582" s="74"/>
      <c r="I4582" s="74"/>
      <c r="J4582" s="74"/>
      <c r="K4582" s="74"/>
      <c r="L4582" s="74"/>
      <c r="P4582" s="122"/>
      <c r="Q4582" s="74"/>
      <c r="R4582" s="74"/>
      <c r="S4582" s="74"/>
      <c r="T4582" s="74"/>
      <c r="AI4582" s="259"/>
      <c r="AO4582" s="74"/>
    </row>
    <row r="4583" s="72" customFormat="1" customHeight="1" spans="6:41">
      <c r="F4583" s="74"/>
      <c r="G4583" s="267" t="str">
        <f t="shared" si="77"/>
        <v/>
      </c>
      <c r="H4583" s="74"/>
      <c r="I4583" s="74"/>
      <c r="J4583" s="74"/>
      <c r="K4583" s="74"/>
      <c r="L4583" s="74"/>
      <c r="P4583" s="122"/>
      <c r="Q4583" s="74"/>
      <c r="R4583" s="74"/>
      <c r="S4583" s="74"/>
      <c r="T4583" s="74"/>
      <c r="AI4583" s="259"/>
      <c r="AO4583" s="74"/>
    </row>
    <row r="4584" s="72" customFormat="1" customHeight="1" spans="6:41">
      <c r="F4584" s="74"/>
      <c r="G4584" s="267" t="str">
        <f t="shared" si="77"/>
        <v/>
      </c>
      <c r="H4584" s="74"/>
      <c r="I4584" s="74"/>
      <c r="J4584" s="74"/>
      <c r="K4584" s="74"/>
      <c r="L4584" s="74"/>
      <c r="P4584" s="122"/>
      <c r="Q4584" s="74"/>
      <c r="R4584" s="74"/>
      <c r="S4584" s="74"/>
      <c r="T4584" s="74"/>
      <c r="AI4584" s="259"/>
      <c r="AO4584" s="74"/>
    </row>
    <row r="4585" s="72" customFormat="1" customHeight="1" spans="6:41">
      <c r="F4585" s="74"/>
      <c r="G4585" s="267" t="str">
        <f t="shared" si="77"/>
        <v/>
      </c>
      <c r="H4585" s="74"/>
      <c r="I4585" s="74"/>
      <c r="J4585" s="74"/>
      <c r="K4585" s="74"/>
      <c r="L4585" s="74"/>
      <c r="P4585" s="122"/>
      <c r="Q4585" s="74"/>
      <c r="R4585" s="74"/>
      <c r="S4585" s="74"/>
      <c r="T4585" s="74"/>
      <c r="AI4585" s="259"/>
      <c r="AO4585" s="74"/>
    </row>
    <row r="4586" s="72" customFormat="1" customHeight="1" spans="6:41">
      <c r="F4586" s="74"/>
      <c r="G4586" s="267" t="str">
        <f t="shared" si="77"/>
        <v/>
      </c>
      <c r="H4586" s="74"/>
      <c r="I4586" s="74"/>
      <c r="J4586" s="74"/>
      <c r="K4586" s="74"/>
      <c r="L4586" s="74"/>
      <c r="P4586" s="122"/>
      <c r="Q4586" s="74"/>
      <c r="R4586" s="74"/>
      <c r="S4586" s="74"/>
      <c r="T4586" s="74"/>
      <c r="AI4586" s="259"/>
      <c r="AO4586" s="74"/>
    </row>
    <row r="4587" s="72" customFormat="1" customHeight="1" spans="6:41">
      <c r="F4587" s="74"/>
      <c r="G4587" s="267" t="str">
        <f t="shared" si="77"/>
        <v/>
      </c>
      <c r="H4587" s="74"/>
      <c r="I4587" s="74"/>
      <c r="J4587" s="74"/>
      <c r="K4587" s="74"/>
      <c r="L4587" s="74"/>
      <c r="P4587" s="122"/>
      <c r="Q4587" s="74"/>
      <c r="R4587" s="74"/>
      <c r="S4587" s="74"/>
      <c r="T4587" s="74"/>
      <c r="AI4587" s="259"/>
      <c r="AO4587" s="74"/>
    </row>
    <row r="4588" s="72" customFormat="1" customHeight="1" spans="6:41">
      <c r="F4588" s="74"/>
      <c r="G4588" s="267" t="str">
        <f t="shared" si="77"/>
        <v/>
      </c>
      <c r="H4588" s="74"/>
      <c r="I4588" s="74"/>
      <c r="J4588" s="74"/>
      <c r="K4588" s="74"/>
      <c r="L4588" s="74"/>
      <c r="P4588" s="122"/>
      <c r="Q4588" s="74"/>
      <c r="R4588" s="74"/>
      <c r="S4588" s="74"/>
      <c r="T4588" s="74"/>
      <c r="AI4588" s="259"/>
      <c r="AO4588" s="74"/>
    </row>
    <row r="4589" s="72" customFormat="1" customHeight="1" spans="6:41">
      <c r="F4589" s="74"/>
      <c r="G4589" s="267" t="str">
        <f t="shared" si="77"/>
        <v/>
      </c>
      <c r="H4589" s="74"/>
      <c r="I4589" s="74"/>
      <c r="J4589" s="74"/>
      <c r="K4589" s="74"/>
      <c r="L4589" s="74"/>
      <c r="P4589" s="122"/>
      <c r="Q4589" s="74"/>
      <c r="R4589" s="74"/>
      <c r="S4589" s="74"/>
      <c r="T4589" s="74"/>
      <c r="AI4589" s="259"/>
      <c r="AO4589" s="74"/>
    </row>
    <row r="4590" s="72" customFormat="1" customHeight="1" spans="6:41">
      <c r="F4590" s="74"/>
      <c r="G4590" s="267" t="str">
        <f t="shared" si="77"/>
        <v/>
      </c>
      <c r="H4590" s="74"/>
      <c r="I4590" s="74"/>
      <c r="J4590" s="74"/>
      <c r="K4590" s="74"/>
      <c r="L4590" s="74"/>
      <c r="P4590" s="122"/>
      <c r="Q4590" s="74"/>
      <c r="R4590" s="74"/>
      <c r="S4590" s="74"/>
      <c r="T4590" s="74"/>
      <c r="AI4590" s="259"/>
      <c r="AO4590" s="74"/>
    </row>
    <row r="4591" s="72" customFormat="1" customHeight="1" spans="6:41">
      <c r="F4591" s="74"/>
      <c r="G4591" s="267" t="str">
        <f t="shared" si="77"/>
        <v/>
      </c>
      <c r="H4591" s="74"/>
      <c r="I4591" s="74"/>
      <c r="J4591" s="74"/>
      <c r="K4591" s="74"/>
      <c r="L4591" s="74"/>
      <c r="P4591" s="122"/>
      <c r="Q4591" s="74"/>
      <c r="R4591" s="74"/>
      <c r="S4591" s="74"/>
      <c r="T4591" s="74"/>
      <c r="AI4591" s="259"/>
      <c r="AO4591" s="74"/>
    </row>
    <row r="4592" s="72" customFormat="1" customHeight="1" spans="6:41">
      <c r="F4592" s="74"/>
      <c r="G4592" s="267" t="str">
        <f t="shared" si="77"/>
        <v/>
      </c>
      <c r="H4592" s="74"/>
      <c r="I4592" s="74"/>
      <c r="J4592" s="74"/>
      <c r="K4592" s="74"/>
      <c r="L4592" s="74"/>
      <c r="P4592" s="122"/>
      <c r="Q4592" s="74"/>
      <c r="R4592" s="74"/>
      <c r="S4592" s="74"/>
      <c r="T4592" s="74"/>
      <c r="AI4592" s="259"/>
      <c r="AO4592" s="74"/>
    </row>
    <row r="4593" s="72" customFormat="1" customHeight="1" spans="6:41">
      <c r="F4593" s="74"/>
      <c r="G4593" s="267" t="str">
        <f t="shared" si="77"/>
        <v/>
      </c>
      <c r="H4593" s="74"/>
      <c r="I4593" s="74"/>
      <c r="J4593" s="74"/>
      <c r="K4593" s="74"/>
      <c r="L4593" s="74"/>
      <c r="P4593" s="122"/>
      <c r="Q4593" s="74"/>
      <c r="R4593" s="74"/>
      <c r="S4593" s="74"/>
      <c r="T4593" s="74"/>
      <c r="AI4593" s="259"/>
      <c r="AO4593" s="74"/>
    </row>
    <row r="4594" s="72" customFormat="1" customHeight="1" spans="6:41">
      <c r="F4594" s="74"/>
      <c r="G4594" s="267" t="str">
        <f t="shared" si="77"/>
        <v/>
      </c>
      <c r="H4594" s="74"/>
      <c r="I4594" s="74"/>
      <c r="J4594" s="74"/>
      <c r="K4594" s="74"/>
      <c r="L4594" s="74"/>
      <c r="P4594" s="122"/>
      <c r="Q4594" s="74"/>
      <c r="R4594" s="74"/>
      <c r="S4594" s="74"/>
      <c r="T4594" s="74"/>
      <c r="AI4594" s="259"/>
      <c r="AO4594" s="74"/>
    </row>
    <row r="4595" s="72" customFormat="1" customHeight="1" spans="6:41">
      <c r="F4595" s="74"/>
      <c r="G4595" s="267" t="str">
        <f t="shared" si="77"/>
        <v/>
      </c>
      <c r="H4595" s="74"/>
      <c r="I4595" s="74"/>
      <c r="J4595" s="74"/>
      <c r="K4595" s="74"/>
      <c r="L4595" s="74"/>
      <c r="P4595" s="122"/>
      <c r="Q4595" s="74"/>
      <c r="R4595" s="74"/>
      <c r="S4595" s="74"/>
      <c r="T4595" s="74"/>
      <c r="AI4595" s="259"/>
      <c r="AO4595" s="74"/>
    </row>
    <row r="4596" s="72" customFormat="1" customHeight="1" spans="6:41">
      <c r="F4596" s="74"/>
      <c r="G4596" s="267" t="str">
        <f t="shared" si="77"/>
        <v/>
      </c>
      <c r="H4596" s="74"/>
      <c r="I4596" s="74"/>
      <c r="J4596" s="74"/>
      <c r="K4596" s="74"/>
      <c r="L4596" s="74"/>
      <c r="P4596" s="122"/>
      <c r="Q4596" s="74"/>
      <c r="R4596" s="74"/>
      <c r="S4596" s="74"/>
      <c r="T4596" s="74"/>
      <c r="AI4596" s="259"/>
      <c r="AO4596" s="74"/>
    </row>
    <row r="4597" s="72" customFormat="1" customHeight="1" spans="6:41">
      <c r="F4597" s="74"/>
      <c r="G4597" s="267" t="str">
        <f t="shared" si="77"/>
        <v/>
      </c>
      <c r="H4597" s="74"/>
      <c r="I4597" s="74"/>
      <c r="J4597" s="74"/>
      <c r="K4597" s="74"/>
      <c r="L4597" s="74"/>
      <c r="P4597" s="122"/>
      <c r="Q4597" s="74"/>
      <c r="R4597" s="74"/>
      <c r="S4597" s="74"/>
      <c r="T4597" s="74"/>
      <c r="AI4597" s="259"/>
      <c r="AO4597" s="74"/>
    </row>
    <row r="4598" s="72" customFormat="1" customHeight="1" spans="6:41">
      <c r="F4598" s="74"/>
      <c r="G4598" s="267" t="str">
        <f t="shared" si="77"/>
        <v/>
      </c>
      <c r="H4598" s="74"/>
      <c r="I4598" s="74"/>
      <c r="J4598" s="74"/>
      <c r="K4598" s="74"/>
      <c r="L4598" s="74"/>
      <c r="P4598" s="122"/>
      <c r="Q4598" s="74"/>
      <c r="R4598" s="74"/>
      <c r="S4598" s="74"/>
      <c r="T4598" s="74"/>
      <c r="AI4598" s="259"/>
      <c r="AO4598" s="74"/>
    </row>
    <row r="4599" s="72" customFormat="1" customHeight="1" spans="6:41">
      <c r="F4599" s="74"/>
      <c r="G4599" s="267" t="str">
        <f t="shared" si="77"/>
        <v/>
      </c>
      <c r="H4599" s="74"/>
      <c r="I4599" s="74"/>
      <c r="J4599" s="74"/>
      <c r="K4599" s="74"/>
      <c r="L4599" s="74"/>
      <c r="P4599" s="122"/>
      <c r="Q4599" s="74"/>
      <c r="R4599" s="74"/>
      <c r="S4599" s="74"/>
      <c r="T4599" s="74"/>
      <c r="AI4599" s="259"/>
      <c r="AO4599" s="74"/>
    </row>
    <row r="4600" s="72" customFormat="1" customHeight="1" spans="6:41">
      <c r="F4600" s="74"/>
      <c r="G4600" s="267" t="str">
        <f t="shared" si="77"/>
        <v/>
      </c>
      <c r="H4600" s="74"/>
      <c r="I4600" s="74"/>
      <c r="J4600" s="74"/>
      <c r="K4600" s="74"/>
      <c r="L4600" s="74"/>
      <c r="P4600" s="122"/>
      <c r="Q4600" s="74"/>
      <c r="R4600" s="74"/>
      <c r="S4600" s="74"/>
      <c r="T4600" s="74"/>
      <c r="AI4600" s="259"/>
      <c r="AO4600" s="74"/>
    </row>
    <row r="4601" s="72" customFormat="1" customHeight="1" spans="6:41">
      <c r="F4601" s="74"/>
      <c r="G4601" s="267" t="str">
        <f t="shared" si="77"/>
        <v/>
      </c>
      <c r="H4601" s="74"/>
      <c r="I4601" s="74"/>
      <c r="J4601" s="74"/>
      <c r="K4601" s="74"/>
      <c r="L4601" s="74"/>
      <c r="P4601" s="122"/>
      <c r="Q4601" s="74"/>
      <c r="R4601" s="74"/>
      <c r="S4601" s="74"/>
      <c r="T4601" s="74"/>
      <c r="AI4601" s="259"/>
      <c r="AO4601" s="74"/>
    </row>
    <row r="4602" s="72" customFormat="1" customHeight="1" spans="6:41">
      <c r="F4602" s="74"/>
      <c r="G4602" s="267" t="str">
        <f t="shared" si="77"/>
        <v/>
      </c>
      <c r="H4602" s="74"/>
      <c r="I4602" s="74"/>
      <c r="J4602" s="74"/>
      <c r="K4602" s="74"/>
      <c r="L4602" s="74"/>
      <c r="P4602" s="122"/>
      <c r="Q4602" s="74"/>
      <c r="R4602" s="74"/>
      <c r="S4602" s="74"/>
      <c r="T4602" s="74"/>
      <c r="AI4602" s="259"/>
      <c r="AO4602" s="74"/>
    </row>
    <row r="4603" s="72" customFormat="1" customHeight="1" spans="6:41">
      <c r="F4603" s="74"/>
      <c r="G4603" s="267" t="str">
        <f t="shared" si="77"/>
        <v/>
      </c>
      <c r="H4603" s="74"/>
      <c r="I4603" s="74"/>
      <c r="J4603" s="74"/>
      <c r="K4603" s="74"/>
      <c r="L4603" s="74"/>
      <c r="P4603" s="122"/>
      <c r="Q4603" s="74"/>
      <c r="R4603" s="74"/>
      <c r="S4603" s="74"/>
      <c r="T4603" s="74"/>
      <c r="AI4603" s="259"/>
      <c r="AO4603" s="74"/>
    </row>
    <row r="4604" s="72" customFormat="1" customHeight="1" spans="6:41">
      <c r="F4604" s="74"/>
      <c r="G4604" s="267" t="str">
        <f t="shared" si="77"/>
        <v/>
      </c>
      <c r="H4604" s="74"/>
      <c r="I4604" s="74"/>
      <c r="J4604" s="74"/>
      <c r="K4604" s="74"/>
      <c r="L4604" s="74"/>
      <c r="P4604" s="122"/>
      <c r="Q4604" s="74"/>
      <c r="R4604" s="74"/>
      <c r="S4604" s="74"/>
      <c r="T4604" s="74"/>
      <c r="AI4604" s="259"/>
      <c r="AO4604" s="74"/>
    </row>
    <row r="4605" s="72" customFormat="1" customHeight="1" spans="6:41">
      <c r="F4605" s="74"/>
      <c r="G4605" s="267" t="str">
        <f t="shared" si="77"/>
        <v/>
      </c>
      <c r="H4605" s="74"/>
      <c r="I4605" s="74"/>
      <c r="J4605" s="74"/>
      <c r="K4605" s="74"/>
      <c r="L4605" s="74"/>
      <c r="P4605" s="122"/>
      <c r="Q4605" s="74"/>
      <c r="R4605" s="74"/>
      <c r="S4605" s="74"/>
      <c r="T4605" s="74"/>
      <c r="AI4605" s="259"/>
      <c r="AO4605" s="74"/>
    </row>
    <row r="4606" s="72" customFormat="1" customHeight="1" spans="6:41">
      <c r="F4606" s="74"/>
      <c r="G4606" s="267" t="str">
        <f t="shared" si="77"/>
        <v/>
      </c>
      <c r="H4606" s="74"/>
      <c r="I4606" s="74"/>
      <c r="J4606" s="74"/>
      <c r="K4606" s="74"/>
      <c r="L4606" s="74"/>
      <c r="P4606" s="122"/>
      <c r="Q4606" s="74"/>
      <c r="R4606" s="74"/>
      <c r="S4606" s="74"/>
      <c r="T4606" s="74"/>
      <c r="AI4606" s="259"/>
      <c r="AO4606" s="74"/>
    </row>
    <row r="4607" s="72" customFormat="1" customHeight="1" spans="6:41">
      <c r="F4607" s="74"/>
      <c r="G4607" s="267" t="str">
        <f t="shared" si="77"/>
        <v/>
      </c>
      <c r="H4607" s="74"/>
      <c r="I4607" s="74"/>
      <c r="J4607" s="74"/>
      <c r="K4607" s="74"/>
      <c r="L4607" s="74"/>
      <c r="P4607" s="122"/>
      <c r="Q4607" s="74"/>
      <c r="R4607" s="74"/>
      <c r="S4607" s="74"/>
      <c r="T4607" s="74"/>
      <c r="AI4607" s="259"/>
      <c r="AO4607" s="74"/>
    </row>
    <row r="4608" s="72" customFormat="1" customHeight="1" spans="6:41">
      <c r="F4608" s="74"/>
      <c r="G4608" s="267" t="str">
        <f t="shared" si="77"/>
        <v/>
      </c>
      <c r="H4608" s="74"/>
      <c r="I4608" s="74"/>
      <c r="J4608" s="74"/>
      <c r="K4608" s="74"/>
      <c r="L4608" s="74"/>
      <c r="P4608" s="122"/>
      <c r="Q4608" s="74"/>
      <c r="R4608" s="74"/>
      <c r="S4608" s="74"/>
      <c r="T4608" s="74"/>
      <c r="AI4608" s="259"/>
      <c r="AO4608" s="74"/>
    </row>
    <row r="4609" s="72" customFormat="1" customHeight="1" spans="6:41">
      <c r="F4609" s="74"/>
      <c r="G4609" s="267" t="str">
        <f t="shared" si="77"/>
        <v/>
      </c>
      <c r="H4609" s="74"/>
      <c r="I4609" s="74"/>
      <c r="J4609" s="74"/>
      <c r="K4609" s="74"/>
      <c r="L4609" s="74"/>
      <c r="P4609" s="122"/>
      <c r="Q4609" s="74"/>
      <c r="R4609" s="74"/>
      <c r="S4609" s="74"/>
      <c r="T4609" s="74"/>
      <c r="AI4609" s="259"/>
      <c r="AO4609" s="74"/>
    </row>
    <row r="4610" s="72" customFormat="1" customHeight="1" spans="6:41">
      <c r="F4610" s="74"/>
      <c r="G4610" s="267" t="str">
        <f t="shared" ref="G4610:G4673" si="78">IF(H4610="","",IF(H4610=I4610,H4610,_xlfn.CONCAT(H4610,"-",I4610)))</f>
        <v/>
      </c>
      <c r="H4610" s="74"/>
      <c r="I4610" s="74"/>
      <c r="J4610" s="74"/>
      <c r="K4610" s="74"/>
      <c r="L4610" s="74"/>
      <c r="P4610" s="122"/>
      <c r="Q4610" s="74"/>
      <c r="R4610" s="74"/>
      <c r="S4610" s="74"/>
      <c r="T4610" s="74"/>
      <c r="AI4610" s="259"/>
      <c r="AO4610" s="74"/>
    </row>
    <row r="4611" s="72" customFormat="1" customHeight="1" spans="6:41">
      <c r="F4611" s="74"/>
      <c r="G4611" s="267" t="str">
        <f t="shared" si="78"/>
        <v/>
      </c>
      <c r="H4611" s="74"/>
      <c r="I4611" s="74"/>
      <c r="J4611" s="74"/>
      <c r="K4611" s="74"/>
      <c r="L4611" s="74"/>
      <c r="P4611" s="122"/>
      <c r="Q4611" s="74"/>
      <c r="R4611" s="74"/>
      <c r="S4611" s="74"/>
      <c r="T4611" s="74"/>
      <c r="AI4611" s="259"/>
      <c r="AO4611" s="74"/>
    </row>
    <row r="4612" s="72" customFormat="1" customHeight="1" spans="6:41">
      <c r="F4612" s="74"/>
      <c r="G4612" s="267" t="str">
        <f t="shared" si="78"/>
        <v/>
      </c>
      <c r="H4612" s="74"/>
      <c r="I4612" s="74"/>
      <c r="J4612" s="74"/>
      <c r="K4612" s="74"/>
      <c r="L4612" s="74"/>
      <c r="P4612" s="122"/>
      <c r="Q4612" s="74"/>
      <c r="R4612" s="74"/>
      <c r="S4612" s="74"/>
      <c r="T4612" s="74"/>
      <c r="AI4612" s="259"/>
      <c r="AO4612" s="74"/>
    </row>
    <row r="4613" s="72" customFormat="1" customHeight="1" spans="6:41">
      <c r="F4613" s="74"/>
      <c r="G4613" s="267" t="str">
        <f t="shared" si="78"/>
        <v/>
      </c>
      <c r="H4613" s="74"/>
      <c r="I4613" s="74"/>
      <c r="J4613" s="74"/>
      <c r="K4613" s="74"/>
      <c r="L4613" s="74"/>
      <c r="P4613" s="122"/>
      <c r="Q4613" s="74"/>
      <c r="R4613" s="74"/>
      <c r="S4613" s="74"/>
      <c r="T4613" s="74"/>
      <c r="AI4613" s="259"/>
      <c r="AO4613" s="74"/>
    </row>
    <row r="4614" s="72" customFormat="1" customHeight="1" spans="6:41">
      <c r="F4614" s="74"/>
      <c r="G4614" s="267" t="str">
        <f t="shared" si="78"/>
        <v/>
      </c>
      <c r="H4614" s="74"/>
      <c r="I4614" s="74"/>
      <c r="J4614" s="74"/>
      <c r="K4614" s="74"/>
      <c r="L4614" s="74"/>
      <c r="P4614" s="122"/>
      <c r="Q4614" s="74"/>
      <c r="R4614" s="74"/>
      <c r="S4614" s="74"/>
      <c r="T4614" s="74"/>
      <c r="AI4614" s="259"/>
      <c r="AO4614" s="74"/>
    </row>
    <row r="4615" s="72" customFormat="1" customHeight="1" spans="6:41">
      <c r="F4615" s="74"/>
      <c r="G4615" s="267" t="str">
        <f t="shared" si="78"/>
        <v/>
      </c>
      <c r="H4615" s="74"/>
      <c r="I4615" s="74"/>
      <c r="J4615" s="74"/>
      <c r="K4615" s="74"/>
      <c r="L4615" s="74"/>
      <c r="P4615" s="122"/>
      <c r="Q4615" s="74"/>
      <c r="R4615" s="74"/>
      <c r="S4615" s="74"/>
      <c r="T4615" s="74"/>
      <c r="AI4615" s="259"/>
      <c r="AO4615" s="74"/>
    </row>
    <row r="4616" s="72" customFormat="1" customHeight="1" spans="6:41">
      <c r="F4616" s="74"/>
      <c r="G4616" s="267" t="str">
        <f t="shared" si="78"/>
        <v/>
      </c>
      <c r="H4616" s="74"/>
      <c r="I4616" s="74"/>
      <c r="J4616" s="74"/>
      <c r="K4616" s="74"/>
      <c r="L4616" s="74"/>
      <c r="P4616" s="122"/>
      <c r="Q4616" s="74"/>
      <c r="R4616" s="74"/>
      <c r="S4616" s="74"/>
      <c r="T4616" s="74"/>
      <c r="AI4616" s="259"/>
      <c r="AO4616" s="74"/>
    </row>
    <row r="4617" s="72" customFormat="1" customHeight="1" spans="6:41">
      <c r="F4617" s="74"/>
      <c r="G4617" s="267" t="str">
        <f t="shared" si="78"/>
        <v/>
      </c>
      <c r="H4617" s="74"/>
      <c r="I4617" s="74"/>
      <c r="J4617" s="74"/>
      <c r="K4617" s="74"/>
      <c r="L4617" s="74"/>
      <c r="P4617" s="122"/>
      <c r="Q4617" s="74"/>
      <c r="R4617" s="74"/>
      <c r="S4617" s="74"/>
      <c r="T4617" s="74"/>
      <c r="AI4617" s="259"/>
      <c r="AO4617" s="74"/>
    </row>
    <row r="4618" s="72" customFormat="1" customHeight="1" spans="6:41">
      <c r="F4618" s="74"/>
      <c r="G4618" s="267" t="str">
        <f t="shared" si="78"/>
        <v/>
      </c>
      <c r="H4618" s="74"/>
      <c r="I4618" s="74"/>
      <c r="J4618" s="74"/>
      <c r="K4618" s="74"/>
      <c r="L4618" s="74"/>
      <c r="P4618" s="122"/>
      <c r="Q4618" s="74"/>
      <c r="R4618" s="74"/>
      <c r="S4618" s="74"/>
      <c r="T4618" s="74"/>
      <c r="AI4618" s="259"/>
      <c r="AO4618" s="74"/>
    </row>
    <row r="4619" s="72" customFormat="1" customHeight="1" spans="6:41">
      <c r="F4619" s="74"/>
      <c r="G4619" s="267" t="str">
        <f t="shared" si="78"/>
        <v/>
      </c>
      <c r="H4619" s="74"/>
      <c r="I4619" s="74"/>
      <c r="J4619" s="74"/>
      <c r="K4619" s="74"/>
      <c r="L4619" s="74"/>
      <c r="P4619" s="122"/>
      <c r="Q4619" s="74"/>
      <c r="R4619" s="74"/>
      <c r="S4619" s="74"/>
      <c r="T4619" s="74"/>
      <c r="AI4619" s="259"/>
      <c r="AO4619" s="74"/>
    </row>
    <row r="4620" s="72" customFormat="1" customHeight="1" spans="6:41">
      <c r="F4620" s="74"/>
      <c r="G4620" s="267" t="str">
        <f t="shared" si="78"/>
        <v/>
      </c>
      <c r="H4620" s="74"/>
      <c r="I4620" s="74"/>
      <c r="J4620" s="74"/>
      <c r="K4620" s="74"/>
      <c r="L4620" s="74"/>
      <c r="P4620" s="122"/>
      <c r="Q4620" s="74"/>
      <c r="R4620" s="74"/>
      <c r="S4620" s="74"/>
      <c r="T4620" s="74"/>
      <c r="AI4620" s="259"/>
      <c r="AO4620" s="74"/>
    </row>
    <row r="4621" s="72" customFormat="1" customHeight="1" spans="6:41">
      <c r="F4621" s="74"/>
      <c r="G4621" s="267" t="str">
        <f t="shared" si="78"/>
        <v/>
      </c>
      <c r="H4621" s="74"/>
      <c r="I4621" s="74"/>
      <c r="J4621" s="74"/>
      <c r="K4621" s="74"/>
      <c r="L4621" s="74"/>
      <c r="P4621" s="122"/>
      <c r="Q4621" s="74"/>
      <c r="R4621" s="74"/>
      <c r="S4621" s="74"/>
      <c r="T4621" s="74"/>
      <c r="AI4621" s="259"/>
      <c r="AO4621" s="74"/>
    </row>
    <row r="4622" s="72" customFormat="1" customHeight="1" spans="6:41">
      <c r="F4622" s="74"/>
      <c r="G4622" s="267" t="str">
        <f t="shared" si="78"/>
        <v/>
      </c>
      <c r="H4622" s="74"/>
      <c r="I4622" s="74"/>
      <c r="J4622" s="74"/>
      <c r="K4622" s="74"/>
      <c r="L4622" s="74"/>
      <c r="P4622" s="122"/>
      <c r="Q4622" s="74"/>
      <c r="R4622" s="74"/>
      <c r="S4622" s="74"/>
      <c r="T4622" s="74"/>
      <c r="AI4622" s="259"/>
      <c r="AO4622" s="74"/>
    </row>
    <row r="4623" s="72" customFormat="1" customHeight="1" spans="6:41">
      <c r="F4623" s="74"/>
      <c r="G4623" s="267" t="str">
        <f t="shared" si="78"/>
        <v/>
      </c>
      <c r="H4623" s="74"/>
      <c r="I4623" s="74"/>
      <c r="J4623" s="74"/>
      <c r="K4623" s="74"/>
      <c r="L4623" s="74"/>
      <c r="P4623" s="122"/>
      <c r="Q4623" s="74"/>
      <c r="R4623" s="74"/>
      <c r="S4623" s="74"/>
      <c r="T4623" s="74"/>
      <c r="AI4623" s="259"/>
      <c r="AO4623" s="74"/>
    </row>
    <row r="4624" s="72" customFormat="1" customHeight="1" spans="6:41">
      <c r="F4624" s="74"/>
      <c r="G4624" s="267" t="str">
        <f t="shared" si="78"/>
        <v/>
      </c>
      <c r="H4624" s="74"/>
      <c r="I4624" s="74"/>
      <c r="J4624" s="74"/>
      <c r="K4624" s="74"/>
      <c r="L4624" s="74"/>
      <c r="P4624" s="122"/>
      <c r="Q4624" s="74"/>
      <c r="R4624" s="74"/>
      <c r="S4624" s="74"/>
      <c r="T4624" s="74"/>
      <c r="AI4624" s="259"/>
      <c r="AO4624" s="74"/>
    </row>
    <row r="4625" s="72" customFormat="1" customHeight="1" spans="6:41">
      <c r="F4625" s="74"/>
      <c r="G4625" s="267" t="str">
        <f t="shared" si="78"/>
        <v/>
      </c>
      <c r="H4625" s="74"/>
      <c r="I4625" s="74"/>
      <c r="J4625" s="74"/>
      <c r="K4625" s="74"/>
      <c r="L4625" s="74"/>
      <c r="P4625" s="122"/>
      <c r="Q4625" s="74"/>
      <c r="R4625" s="74"/>
      <c r="S4625" s="74"/>
      <c r="T4625" s="74"/>
      <c r="AI4625" s="259"/>
      <c r="AO4625" s="74"/>
    </row>
    <row r="4626" s="72" customFormat="1" customHeight="1" spans="6:41">
      <c r="F4626" s="74"/>
      <c r="G4626" s="267" t="str">
        <f t="shared" si="78"/>
        <v/>
      </c>
      <c r="H4626" s="74"/>
      <c r="I4626" s="74"/>
      <c r="J4626" s="74"/>
      <c r="K4626" s="74"/>
      <c r="L4626" s="74"/>
      <c r="P4626" s="122"/>
      <c r="Q4626" s="74"/>
      <c r="R4626" s="74"/>
      <c r="S4626" s="74"/>
      <c r="T4626" s="74"/>
      <c r="AI4626" s="259"/>
      <c r="AO4626" s="74"/>
    </row>
    <row r="4627" s="72" customFormat="1" customHeight="1" spans="6:41">
      <c r="F4627" s="74"/>
      <c r="G4627" s="267" t="str">
        <f t="shared" si="78"/>
        <v/>
      </c>
      <c r="H4627" s="74"/>
      <c r="I4627" s="74"/>
      <c r="J4627" s="74"/>
      <c r="K4627" s="74"/>
      <c r="L4627" s="74"/>
      <c r="P4627" s="122"/>
      <c r="Q4627" s="74"/>
      <c r="R4627" s="74"/>
      <c r="S4627" s="74"/>
      <c r="T4627" s="74"/>
      <c r="AI4627" s="259"/>
      <c r="AO4627" s="74"/>
    </row>
    <row r="4628" s="72" customFormat="1" customHeight="1" spans="6:41">
      <c r="F4628" s="74"/>
      <c r="G4628" s="267" t="str">
        <f t="shared" si="78"/>
        <v/>
      </c>
      <c r="H4628" s="74"/>
      <c r="I4628" s="74"/>
      <c r="J4628" s="74"/>
      <c r="K4628" s="74"/>
      <c r="L4628" s="74"/>
      <c r="P4628" s="122"/>
      <c r="Q4628" s="74"/>
      <c r="R4628" s="74"/>
      <c r="S4628" s="74"/>
      <c r="T4628" s="74"/>
      <c r="AI4628" s="259"/>
      <c r="AO4628" s="74"/>
    </row>
    <row r="4629" s="72" customFormat="1" customHeight="1" spans="6:41">
      <c r="F4629" s="74"/>
      <c r="G4629" s="267" t="str">
        <f t="shared" si="78"/>
        <v/>
      </c>
      <c r="H4629" s="74"/>
      <c r="I4629" s="74"/>
      <c r="J4629" s="74"/>
      <c r="K4629" s="74"/>
      <c r="L4629" s="74"/>
      <c r="P4629" s="122"/>
      <c r="Q4629" s="74"/>
      <c r="R4629" s="74"/>
      <c r="S4629" s="74"/>
      <c r="T4629" s="74"/>
      <c r="AI4629" s="259"/>
      <c r="AO4629" s="74"/>
    </row>
    <row r="4630" s="72" customFormat="1" customHeight="1" spans="6:41">
      <c r="F4630" s="74"/>
      <c r="G4630" s="267" t="str">
        <f t="shared" si="78"/>
        <v/>
      </c>
      <c r="H4630" s="74"/>
      <c r="I4630" s="74"/>
      <c r="J4630" s="74"/>
      <c r="K4630" s="74"/>
      <c r="L4630" s="74"/>
      <c r="P4630" s="122"/>
      <c r="Q4630" s="74"/>
      <c r="R4630" s="74"/>
      <c r="S4630" s="74"/>
      <c r="T4630" s="74"/>
      <c r="AI4630" s="259"/>
      <c r="AO4630" s="74"/>
    </row>
    <row r="4631" s="72" customFormat="1" customHeight="1" spans="6:41">
      <c r="F4631" s="74"/>
      <c r="G4631" s="267" t="str">
        <f t="shared" si="78"/>
        <v/>
      </c>
      <c r="H4631" s="74"/>
      <c r="I4631" s="74"/>
      <c r="J4631" s="74"/>
      <c r="K4631" s="74"/>
      <c r="L4631" s="74"/>
      <c r="P4631" s="122"/>
      <c r="Q4631" s="74"/>
      <c r="R4631" s="74"/>
      <c r="S4631" s="74"/>
      <c r="T4631" s="74"/>
      <c r="AI4631" s="259"/>
      <c r="AO4631" s="74"/>
    </row>
    <row r="4632" s="72" customFormat="1" customHeight="1" spans="6:41">
      <c r="F4632" s="74"/>
      <c r="G4632" s="267" t="str">
        <f t="shared" si="78"/>
        <v/>
      </c>
      <c r="H4632" s="74"/>
      <c r="I4632" s="74"/>
      <c r="J4632" s="74"/>
      <c r="K4632" s="74"/>
      <c r="L4632" s="74"/>
      <c r="P4632" s="122"/>
      <c r="Q4632" s="74"/>
      <c r="R4632" s="74"/>
      <c r="S4632" s="74"/>
      <c r="T4632" s="74"/>
      <c r="AI4632" s="259"/>
      <c r="AO4632" s="74"/>
    </row>
    <row r="4633" s="72" customFormat="1" customHeight="1" spans="6:41">
      <c r="F4633" s="74"/>
      <c r="G4633" s="267" t="str">
        <f t="shared" si="78"/>
        <v/>
      </c>
      <c r="H4633" s="74"/>
      <c r="I4633" s="74"/>
      <c r="J4633" s="74"/>
      <c r="K4633" s="74"/>
      <c r="L4633" s="74"/>
      <c r="P4633" s="122"/>
      <c r="Q4633" s="74"/>
      <c r="R4633" s="74"/>
      <c r="S4633" s="74"/>
      <c r="T4633" s="74"/>
      <c r="AI4633" s="259"/>
      <c r="AO4633" s="74"/>
    </row>
    <row r="4634" s="72" customFormat="1" customHeight="1" spans="6:41">
      <c r="F4634" s="74"/>
      <c r="G4634" s="267" t="str">
        <f t="shared" si="78"/>
        <v/>
      </c>
      <c r="H4634" s="74"/>
      <c r="I4634" s="74"/>
      <c r="J4634" s="74"/>
      <c r="K4634" s="74"/>
      <c r="L4634" s="74"/>
      <c r="P4634" s="122"/>
      <c r="Q4634" s="74"/>
      <c r="R4634" s="74"/>
      <c r="S4634" s="74"/>
      <c r="T4634" s="74"/>
      <c r="AI4634" s="259"/>
      <c r="AO4634" s="74"/>
    </row>
    <row r="4635" s="72" customFormat="1" customHeight="1" spans="6:41">
      <c r="F4635" s="74"/>
      <c r="G4635" s="267" t="str">
        <f t="shared" si="78"/>
        <v/>
      </c>
      <c r="H4635" s="74"/>
      <c r="I4635" s="74"/>
      <c r="J4635" s="74"/>
      <c r="K4635" s="74"/>
      <c r="L4635" s="74"/>
      <c r="P4635" s="122"/>
      <c r="Q4635" s="74"/>
      <c r="R4635" s="74"/>
      <c r="S4635" s="74"/>
      <c r="T4635" s="74"/>
      <c r="AI4635" s="259"/>
      <c r="AO4635" s="74"/>
    </row>
    <row r="4636" s="72" customFormat="1" customHeight="1" spans="6:41">
      <c r="F4636" s="74"/>
      <c r="G4636" s="267" t="str">
        <f t="shared" si="78"/>
        <v/>
      </c>
      <c r="H4636" s="74"/>
      <c r="I4636" s="74"/>
      <c r="J4636" s="74"/>
      <c r="K4636" s="74"/>
      <c r="L4636" s="74"/>
      <c r="P4636" s="122"/>
      <c r="Q4636" s="74"/>
      <c r="R4636" s="74"/>
      <c r="S4636" s="74"/>
      <c r="T4636" s="74"/>
      <c r="AI4636" s="259"/>
      <c r="AO4636" s="74"/>
    </row>
    <row r="4637" s="72" customFormat="1" customHeight="1" spans="6:41">
      <c r="F4637" s="74"/>
      <c r="G4637" s="267" t="str">
        <f t="shared" si="78"/>
        <v/>
      </c>
      <c r="H4637" s="74"/>
      <c r="I4637" s="74"/>
      <c r="J4637" s="74"/>
      <c r="K4637" s="74"/>
      <c r="L4637" s="74"/>
      <c r="P4637" s="122"/>
      <c r="Q4637" s="74"/>
      <c r="R4637" s="74"/>
      <c r="S4637" s="74"/>
      <c r="T4637" s="74"/>
      <c r="AI4637" s="259"/>
      <c r="AO4637" s="74"/>
    </row>
    <row r="4638" s="72" customFormat="1" customHeight="1" spans="6:41">
      <c r="F4638" s="74"/>
      <c r="G4638" s="267" t="str">
        <f t="shared" si="78"/>
        <v/>
      </c>
      <c r="H4638" s="74"/>
      <c r="I4638" s="74"/>
      <c r="J4638" s="74"/>
      <c r="K4638" s="74"/>
      <c r="L4638" s="74"/>
      <c r="P4638" s="122"/>
      <c r="Q4638" s="74"/>
      <c r="R4638" s="74"/>
      <c r="S4638" s="74"/>
      <c r="T4638" s="74"/>
      <c r="AI4638" s="259"/>
      <c r="AO4638" s="74"/>
    </row>
    <row r="4639" s="72" customFormat="1" customHeight="1" spans="6:41">
      <c r="F4639" s="74"/>
      <c r="G4639" s="267" t="str">
        <f t="shared" si="78"/>
        <v/>
      </c>
      <c r="H4639" s="74"/>
      <c r="I4639" s="74"/>
      <c r="J4639" s="74"/>
      <c r="K4639" s="74"/>
      <c r="L4639" s="74"/>
      <c r="P4639" s="122"/>
      <c r="Q4639" s="74"/>
      <c r="R4639" s="74"/>
      <c r="S4639" s="74"/>
      <c r="T4639" s="74"/>
      <c r="AI4639" s="259"/>
      <c r="AO4639" s="74"/>
    </row>
    <row r="4640" s="72" customFormat="1" customHeight="1" spans="6:41">
      <c r="F4640" s="74"/>
      <c r="G4640" s="267" t="str">
        <f t="shared" si="78"/>
        <v/>
      </c>
      <c r="H4640" s="74"/>
      <c r="I4640" s="74"/>
      <c r="J4640" s="74"/>
      <c r="K4640" s="74"/>
      <c r="L4640" s="74"/>
      <c r="P4640" s="122"/>
      <c r="Q4640" s="74"/>
      <c r="R4640" s="74"/>
      <c r="S4640" s="74"/>
      <c r="T4640" s="74"/>
      <c r="AI4640" s="259"/>
      <c r="AO4640" s="74"/>
    </row>
    <row r="4641" s="72" customFormat="1" customHeight="1" spans="6:41">
      <c r="F4641" s="74"/>
      <c r="G4641" s="267" t="str">
        <f t="shared" si="78"/>
        <v/>
      </c>
      <c r="H4641" s="74"/>
      <c r="I4641" s="74"/>
      <c r="J4641" s="74"/>
      <c r="K4641" s="74"/>
      <c r="L4641" s="74"/>
      <c r="P4641" s="122"/>
      <c r="Q4641" s="74"/>
      <c r="R4641" s="74"/>
      <c r="S4641" s="74"/>
      <c r="T4641" s="74"/>
      <c r="AI4641" s="259"/>
      <c r="AO4641" s="74"/>
    </row>
    <row r="4642" s="72" customFormat="1" customHeight="1" spans="6:41">
      <c r="F4642" s="74"/>
      <c r="G4642" s="267" t="str">
        <f t="shared" si="78"/>
        <v/>
      </c>
      <c r="H4642" s="74"/>
      <c r="I4642" s="74"/>
      <c r="J4642" s="74"/>
      <c r="K4642" s="74"/>
      <c r="L4642" s="74"/>
      <c r="P4642" s="122"/>
      <c r="Q4642" s="74"/>
      <c r="R4642" s="74"/>
      <c r="S4642" s="74"/>
      <c r="T4642" s="74"/>
      <c r="AI4642" s="259"/>
      <c r="AO4642" s="74"/>
    </row>
    <row r="4643" s="72" customFormat="1" customHeight="1" spans="6:41">
      <c r="F4643" s="74"/>
      <c r="G4643" s="267" t="str">
        <f t="shared" si="78"/>
        <v/>
      </c>
      <c r="H4643" s="74"/>
      <c r="I4643" s="74"/>
      <c r="J4643" s="74"/>
      <c r="K4643" s="74"/>
      <c r="L4643" s="74"/>
      <c r="P4643" s="122"/>
      <c r="Q4643" s="74"/>
      <c r="R4643" s="74"/>
      <c r="S4643" s="74"/>
      <c r="T4643" s="74"/>
      <c r="AI4643" s="259"/>
      <c r="AO4643" s="74"/>
    </row>
    <row r="4644" s="72" customFormat="1" customHeight="1" spans="6:41">
      <c r="F4644" s="74"/>
      <c r="G4644" s="267" t="str">
        <f t="shared" si="78"/>
        <v/>
      </c>
      <c r="H4644" s="74"/>
      <c r="I4644" s="74"/>
      <c r="J4644" s="74"/>
      <c r="K4644" s="74"/>
      <c r="L4644" s="74"/>
      <c r="P4644" s="122"/>
      <c r="Q4644" s="74"/>
      <c r="R4644" s="74"/>
      <c r="S4644" s="74"/>
      <c r="T4644" s="74"/>
      <c r="AI4644" s="259"/>
      <c r="AO4644" s="74"/>
    </row>
    <row r="4645" s="72" customFormat="1" customHeight="1" spans="6:41">
      <c r="F4645" s="74"/>
      <c r="G4645" s="267" t="str">
        <f t="shared" si="78"/>
        <v/>
      </c>
      <c r="H4645" s="74"/>
      <c r="I4645" s="74"/>
      <c r="J4645" s="74"/>
      <c r="K4645" s="74"/>
      <c r="L4645" s="74"/>
      <c r="P4645" s="122"/>
      <c r="Q4645" s="74"/>
      <c r="R4645" s="74"/>
      <c r="S4645" s="74"/>
      <c r="T4645" s="74"/>
      <c r="AI4645" s="259"/>
      <c r="AO4645" s="74"/>
    </row>
    <row r="4646" s="72" customFormat="1" customHeight="1" spans="6:41">
      <c r="F4646" s="74"/>
      <c r="G4646" s="267" t="str">
        <f t="shared" si="78"/>
        <v/>
      </c>
      <c r="H4646" s="74"/>
      <c r="I4646" s="74"/>
      <c r="J4646" s="74"/>
      <c r="K4646" s="74"/>
      <c r="L4646" s="74"/>
      <c r="P4646" s="122"/>
      <c r="Q4646" s="74"/>
      <c r="R4646" s="74"/>
      <c r="S4646" s="74"/>
      <c r="T4646" s="74"/>
      <c r="AI4646" s="259"/>
      <c r="AO4646" s="74"/>
    </row>
    <row r="4647" s="72" customFormat="1" customHeight="1" spans="6:41">
      <c r="F4647" s="74"/>
      <c r="G4647" s="267" t="str">
        <f t="shared" si="78"/>
        <v/>
      </c>
      <c r="H4647" s="74"/>
      <c r="I4647" s="74"/>
      <c r="J4647" s="74"/>
      <c r="K4647" s="74"/>
      <c r="L4647" s="74"/>
      <c r="P4647" s="122"/>
      <c r="Q4647" s="74"/>
      <c r="R4647" s="74"/>
      <c r="S4647" s="74"/>
      <c r="T4647" s="74"/>
      <c r="AI4647" s="259"/>
      <c r="AO4647" s="74"/>
    </row>
    <row r="4648" s="72" customFormat="1" customHeight="1" spans="6:41">
      <c r="F4648" s="74"/>
      <c r="G4648" s="267" t="str">
        <f t="shared" si="78"/>
        <v/>
      </c>
      <c r="H4648" s="74"/>
      <c r="I4648" s="74"/>
      <c r="J4648" s="74"/>
      <c r="K4648" s="74"/>
      <c r="L4648" s="74"/>
      <c r="P4648" s="122"/>
      <c r="Q4648" s="74"/>
      <c r="R4648" s="74"/>
      <c r="S4648" s="74"/>
      <c r="T4648" s="74"/>
      <c r="AI4648" s="259"/>
      <c r="AO4648" s="74"/>
    </row>
    <row r="4649" s="72" customFormat="1" customHeight="1" spans="6:41">
      <c r="F4649" s="74"/>
      <c r="G4649" s="267" t="str">
        <f t="shared" si="78"/>
        <v/>
      </c>
      <c r="H4649" s="74"/>
      <c r="I4649" s="74"/>
      <c r="J4649" s="74"/>
      <c r="K4649" s="74"/>
      <c r="L4649" s="74"/>
      <c r="P4649" s="122"/>
      <c r="Q4649" s="74"/>
      <c r="R4649" s="74"/>
      <c r="S4649" s="74"/>
      <c r="T4649" s="74"/>
      <c r="AI4649" s="259"/>
      <c r="AO4649" s="74"/>
    </row>
    <row r="4650" s="72" customFormat="1" customHeight="1" spans="6:41">
      <c r="F4650" s="74"/>
      <c r="G4650" s="267" t="str">
        <f t="shared" si="78"/>
        <v/>
      </c>
      <c r="H4650" s="74"/>
      <c r="I4650" s="74"/>
      <c r="J4650" s="74"/>
      <c r="K4650" s="74"/>
      <c r="L4650" s="74"/>
      <c r="P4650" s="122"/>
      <c r="Q4650" s="74"/>
      <c r="R4650" s="74"/>
      <c r="S4650" s="74"/>
      <c r="T4650" s="74"/>
      <c r="AI4650" s="259"/>
      <c r="AO4650" s="74"/>
    </row>
    <row r="4651" s="72" customFormat="1" customHeight="1" spans="6:41">
      <c r="F4651" s="74"/>
      <c r="G4651" s="267" t="str">
        <f t="shared" si="78"/>
        <v/>
      </c>
      <c r="H4651" s="74"/>
      <c r="I4651" s="74"/>
      <c r="J4651" s="74"/>
      <c r="K4651" s="74"/>
      <c r="L4651" s="74"/>
      <c r="P4651" s="122"/>
      <c r="Q4651" s="74"/>
      <c r="R4651" s="74"/>
      <c r="S4651" s="74"/>
      <c r="T4651" s="74"/>
      <c r="AI4651" s="259"/>
      <c r="AO4651" s="74"/>
    </row>
    <row r="4652" s="72" customFormat="1" customHeight="1" spans="6:41">
      <c r="F4652" s="74"/>
      <c r="G4652" s="267" t="str">
        <f t="shared" si="78"/>
        <v/>
      </c>
      <c r="H4652" s="74"/>
      <c r="I4652" s="74"/>
      <c r="J4652" s="74"/>
      <c r="K4652" s="74"/>
      <c r="L4652" s="74"/>
      <c r="P4652" s="122"/>
      <c r="Q4652" s="74"/>
      <c r="R4652" s="74"/>
      <c r="S4652" s="74"/>
      <c r="T4652" s="74"/>
      <c r="AI4652" s="259"/>
      <c r="AO4652" s="74"/>
    </row>
    <row r="4653" s="72" customFormat="1" customHeight="1" spans="6:41">
      <c r="F4653" s="74"/>
      <c r="G4653" s="267" t="str">
        <f t="shared" si="78"/>
        <v/>
      </c>
      <c r="H4653" s="74"/>
      <c r="I4653" s="74"/>
      <c r="J4653" s="74"/>
      <c r="K4653" s="74"/>
      <c r="L4653" s="74"/>
      <c r="P4653" s="122"/>
      <c r="Q4653" s="74"/>
      <c r="R4653" s="74"/>
      <c r="S4653" s="74"/>
      <c r="T4653" s="74"/>
      <c r="AI4653" s="259"/>
      <c r="AO4653" s="74"/>
    </row>
    <row r="4654" s="72" customFormat="1" customHeight="1" spans="6:41">
      <c r="F4654" s="74"/>
      <c r="G4654" s="267" t="str">
        <f t="shared" si="78"/>
        <v/>
      </c>
      <c r="H4654" s="74"/>
      <c r="I4654" s="74"/>
      <c r="J4654" s="74"/>
      <c r="K4654" s="74"/>
      <c r="L4654" s="74"/>
      <c r="P4654" s="122"/>
      <c r="Q4654" s="74"/>
      <c r="R4654" s="74"/>
      <c r="S4654" s="74"/>
      <c r="T4654" s="74"/>
      <c r="AI4654" s="259"/>
      <c r="AO4654" s="74"/>
    </row>
    <row r="4655" s="72" customFormat="1" customHeight="1" spans="6:41">
      <c r="F4655" s="74"/>
      <c r="G4655" s="267" t="str">
        <f t="shared" si="78"/>
        <v/>
      </c>
      <c r="H4655" s="74"/>
      <c r="I4655" s="74"/>
      <c r="J4655" s="74"/>
      <c r="K4655" s="74"/>
      <c r="L4655" s="74"/>
      <c r="P4655" s="122"/>
      <c r="Q4655" s="74"/>
      <c r="R4655" s="74"/>
      <c r="S4655" s="74"/>
      <c r="T4655" s="74"/>
      <c r="AI4655" s="259"/>
      <c r="AO4655" s="74"/>
    </row>
    <row r="4656" s="72" customFormat="1" customHeight="1" spans="6:41">
      <c r="F4656" s="74"/>
      <c r="G4656" s="267" t="str">
        <f t="shared" si="78"/>
        <v/>
      </c>
      <c r="H4656" s="74"/>
      <c r="I4656" s="74"/>
      <c r="J4656" s="74"/>
      <c r="K4656" s="74"/>
      <c r="L4656" s="74"/>
      <c r="P4656" s="122"/>
      <c r="Q4656" s="74"/>
      <c r="R4656" s="74"/>
      <c r="S4656" s="74"/>
      <c r="T4656" s="74"/>
      <c r="AI4656" s="259"/>
      <c r="AO4656" s="74"/>
    </row>
    <row r="4657" s="72" customFormat="1" customHeight="1" spans="6:41">
      <c r="F4657" s="74"/>
      <c r="G4657" s="267" t="str">
        <f t="shared" si="78"/>
        <v/>
      </c>
      <c r="H4657" s="74"/>
      <c r="I4657" s="74"/>
      <c r="J4657" s="74"/>
      <c r="K4657" s="74"/>
      <c r="L4657" s="74"/>
      <c r="P4657" s="122"/>
      <c r="Q4657" s="74"/>
      <c r="R4657" s="74"/>
      <c r="S4657" s="74"/>
      <c r="T4657" s="74"/>
      <c r="AI4657" s="259"/>
      <c r="AO4657" s="74"/>
    </row>
    <row r="4658" s="72" customFormat="1" customHeight="1" spans="6:41">
      <c r="F4658" s="74"/>
      <c r="G4658" s="267" t="str">
        <f t="shared" si="78"/>
        <v/>
      </c>
      <c r="H4658" s="74"/>
      <c r="I4658" s="74"/>
      <c r="J4658" s="74"/>
      <c r="K4658" s="74"/>
      <c r="L4658" s="74"/>
      <c r="P4658" s="122"/>
      <c r="Q4658" s="74"/>
      <c r="R4658" s="74"/>
      <c r="S4658" s="74"/>
      <c r="T4658" s="74"/>
      <c r="AI4658" s="259"/>
      <c r="AO4658" s="74"/>
    </row>
    <row r="4659" s="72" customFormat="1" customHeight="1" spans="6:41">
      <c r="F4659" s="74"/>
      <c r="G4659" s="267" t="str">
        <f t="shared" si="78"/>
        <v/>
      </c>
      <c r="H4659" s="74"/>
      <c r="I4659" s="74"/>
      <c r="J4659" s="74"/>
      <c r="K4659" s="74"/>
      <c r="L4659" s="74"/>
      <c r="P4659" s="122"/>
      <c r="Q4659" s="74"/>
      <c r="R4659" s="74"/>
      <c r="S4659" s="74"/>
      <c r="T4659" s="74"/>
      <c r="AI4659" s="259"/>
      <c r="AO4659" s="74"/>
    </row>
    <row r="4660" s="72" customFormat="1" customHeight="1" spans="6:41">
      <c r="F4660" s="74"/>
      <c r="G4660" s="267" t="str">
        <f t="shared" si="78"/>
        <v/>
      </c>
      <c r="H4660" s="74"/>
      <c r="I4660" s="74"/>
      <c r="J4660" s="74"/>
      <c r="K4660" s="74"/>
      <c r="L4660" s="74"/>
      <c r="P4660" s="122"/>
      <c r="Q4660" s="74"/>
      <c r="R4660" s="74"/>
      <c r="S4660" s="74"/>
      <c r="T4660" s="74"/>
      <c r="AI4660" s="259"/>
      <c r="AO4660" s="74"/>
    </row>
    <row r="4661" s="72" customFormat="1" customHeight="1" spans="6:41">
      <c r="F4661" s="74"/>
      <c r="G4661" s="267" t="str">
        <f t="shared" si="78"/>
        <v/>
      </c>
      <c r="H4661" s="74"/>
      <c r="I4661" s="74"/>
      <c r="J4661" s="74"/>
      <c r="K4661" s="74"/>
      <c r="L4661" s="74"/>
      <c r="P4661" s="122"/>
      <c r="Q4661" s="74"/>
      <c r="R4661" s="74"/>
      <c r="S4661" s="74"/>
      <c r="T4661" s="74"/>
      <c r="AI4661" s="259"/>
      <c r="AO4661" s="74"/>
    </row>
    <row r="4662" s="72" customFormat="1" customHeight="1" spans="6:41">
      <c r="F4662" s="74"/>
      <c r="G4662" s="267" t="str">
        <f t="shared" si="78"/>
        <v/>
      </c>
      <c r="H4662" s="74"/>
      <c r="I4662" s="74"/>
      <c r="J4662" s="74"/>
      <c r="K4662" s="74"/>
      <c r="L4662" s="74"/>
      <c r="P4662" s="122"/>
      <c r="Q4662" s="74"/>
      <c r="R4662" s="74"/>
      <c r="S4662" s="74"/>
      <c r="T4662" s="74"/>
      <c r="AI4662" s="259"/>
      <c r="AO4662" s="74"/>
    </row>
    <row r="4663" s="72" customFormat="1" customHeight="1" spans="6:41">
      <c r="F4663" s="74"/>
      <c r="G4663" s="267" t="str">
        <f t="shared" si="78"/>
        <v/>
      </c>
      <c r="H4663" s="74"/>
      <c r="I4663" s="74"/>
      <c r="J4663" s="74"/>
      <c r="K4663" s="74"/>
      <c r="L4663" s="74"/>
      <c r="P4663" s="122"/>
      <c r="Q4663" s="74"/>
      <c r="R4663" s="74"/>
      <c r="S4663" s="74"/>
      <c r="T4663" s="74"/>
      <c r="AI4663" s="259"/>
      <c r="AO4663" s="74"/>
    </row>
    <row r="4664" s="72" customFormat="1" customHeight="1" spans="6:41">
      <c r="F4664" s="74"/>
      <c r="G4664" s="267" t="str">
        <f t="shared" si="78"/>
        <v/>
      </c>
      <c r="H4664" s="74"/>
      <c r="I4664" s="74"/>
      <c r="J4664" s="74"/>
      <c r="K4664" s="74"/>
      <c r="L4664" s="74"/>
      <c r="P4664" s="122"/>
      <c r="Q4664" s="74"/>
      <c r="R4664" s="74"/>
      <c r="S4664" s="74"/>
      <c r="T4664" s="74"/>
      <c r="AI4664" s="259"/>
      <c r="AO4664" s="74"/>
    </row>
    <row r="4665" s="72" customFormat="1" customHeight="1" spans="6:41">
      <c r="F4665" s="74"/>
      <c r="G4665" s="267" t="str">
        <f t="shared" si="78"/>
        <v/>
      </c>
      <c r="H4665" s="74"/>
      <c r="I4665" s="74"/>
      <c r="J4665" s="74"/>
      <c r="K4665" s="74"/>
      <c r="L4665" s="74"/>
      <c r="P4665" s="122"/>
      <c r="Q4665" s="74"/>
      <c r="R4665" s="74"/>
      <c r="S4665" s="74"/>
      <c r="T4665" s="74"/>
      <c r="AI4665" s="259"/>
      <c r="AO4665" s="74"/>
    </row>
    <row r="4666" s="72" customFormat="1" customHeight="1" spans="6:41">
      <c r="F4666" s="74"/>
      <c r="G4666" s="267" t="str">
        <f t="shared" si="78"/>
        <v/>
      </c>
      <c r="H4666" s="74"/>
      <c r="I4666" s="74"/>
      <c r="J4666" s="74"/>
      <c r="K4666" s="74"/>
      <c r="L4666" s="74"/>
      <c r="P4666" s="122"/>
      <c r="Q4666" s="74"/>
      <c r="R4666" s="74"/>
      <c r="S4666" s="74"/>
      <c r="T4666" s="74"/>
      <c r="AI4666" s="259"/>
      <c r="AO4666" s="74"/>
    </row>
    <row r="4667" s="72" customFormat="1" customHeight="1" spans="6:41">
      <c r="F4667" s="74"/>
      <c r="G4667" s="267" t="str">
        <f t="shared" si="78"/>
        <v/>
      </c>
      <c r="H4667" s="74"/>
      <c r="I4667" s="74"/>
      <c r="J4667" s="74"/>
      <c r="K4667" s="74"/>
      <c r="L4667" s="74"/>
      <c r="P4667" s="122"/>
      <c r="Q4667" s="74"/>
      <c r="R4667" s="74"/>
      <c r="S4667" s="74"/>
      <c r="T4667" s="74"/>
      <c r="AI4667" s="259"/>
      <c r="AO4667" s="74"/>
    </row>
    <row r="4668" s="72" customFormat="1" customHeight="1" spans="6:41">
      <c r="F4668" s="74"/>
      <c r="G4668" s="267" t="str">
        <f t="shared" si="78"/>
        <v/>
      </c>
      <c r="H4668" s="74"/>
      <c r="I4668" s="74"/>
      <c r="J4668" s="74"/>
      <c r="K4668" s="74"/>
      <c r="L4668" s="74"/>
      <c r="P4668" s="122"/>
      <c r="Q4668" s="74"/>
      <c r="R4668" s="74"/>
      <c r="S4668" s="74"/>
      <c r="T4668" s="74"/>
      <c r="AI4668" s="259"/>
      <c r="AO4668" s="74"/>
    </row>
    <row r="4669" s="72" customFormat="1" customHeight="1" spans="6:41">
      <c r="F4669" s="74"/>
      <c r="G4669" s="267" t="str">
        <f t="shared" si="78"/>
        <v/>
      </c>
      <c r="H4669" s="74"/>
      <c r="I4669" s="74"/>
      <c r="J4669" s="74"/>
      <c r="K4669" s="74"/>
      <c r="L4669" s="74"/>
      <c r="P4669" s="122"/>
      <c r="Q4669" s="74"/>
      <c r="R4669" s="74"/>
      <c r="S4669" s="74"/>
      <c r="T4669" s="74"/>
      <c r="AI4669" s="259"/>
      <c r="AO4669" s="74"/>
    </row>
    <row r="4670" s="72" customFormat="1" customHeight="1" spans="6:41">
      <c r="F4670" s="74"/>
      <c r="G4670" s="267" t="str">
        <f t="shared" si="78"/>
        <v/>
      </c>
      <c r="H4670" s="74"/>
      <c r="I4670" s="74"/>
      <c r="J4670" s="74"/>
      <c r="K4670" s="74"/>
      <c r="L4670" s="74"/>
      <c r="P4670" s="122"/>
      <c r="Q4670" s="74"/>
      <c r="R4670" s="74"/>
      <c r="S4670" s="74"/>
      <c r="T4670" s="74"/>
      <c r="AI4670" s="259"/>
      <c r="AO4670" s="74"/>
    </row>
    <row r="4671" s="72" customFormat="1" customHeight="1" spans="6:41">
      <c r="F4671" s="74"/>
      <c r="G4671" s="267" t="str">
        <f t="shared" si="78"/>
        <v/>
      </c>
      <c r="H4671" s="74"/>
      <c r="I4671" s="74"/>
      <c r="J4671" s="74"/>
      <c r="K4671" s="74"/>
      <c r="L4671" s="74"/>
      <c r="P4671" s="122"/>
      <c r="Q4671" s="74"/>
      <c r="R4671" s="74"/>
      <c r="S4671" s="74"/>
      <c r="T4671" s="74"/>
      <c r="AI4671" s="259"/>
      <c r="AO4671" s="74"/>
    </row>
    <row r="4672" s="72" customFormat="1" customHeight="1" spans="6:41">
      <c r="F4672" s="74"/>
      <c r="G4672" s="267" t="str">
        <f t="shared" si="78"/>
        <v/>
      </c>
      <c r="H4672" s="74"/>
      <c r="I4672" s="74"/>
      <c r="J4672" s="74"/>
      <c r="K4672" s="74"/>
      <c r="L4672" s="74"/>
      <c r="P4672" s="122"/>
      <c r="Q4672" s="74"/>
      <c r="R4672" s="74"/>
      <c r="S4672" s="74"/>
      <c r="T4672" s="74"/>
      <c r="AI4672" s="259"/>
      <c r="AO4672" s="74"/>
    </row>
    <row r="4673" s="72" customFormat="1" customHeight="1" spans="6:41">
      <c r="F4673" s="74"/>
      <c r="G4673" s="267" t="str">
        <f t="shared" si="78"/>
        <v/>
      </c>
      <c r="H4673" s="74"/>
      <c r="I4673" s="74"/>
      <c r="J4673" s="74"/>
      <c r="K4673" s="74"/>
      <c r="L4673" s="74"/>
      <c r="P4673" s="122"/>
      <c r="Q4673" s="74"/>
      <c r="R4673" s="74"/>
      <c r="S4673" s="74"/>
      <c r="T4673" s="74"/>
      <c r="AI4673" s="259"/>
      <c r="AO4673" s="74"/>
    </row>
    <row r="4674" s="72" customFormat="1" customHeight="1" spans="6:41">
      <c r="F4674" s="74"/>
      <c r="G4674" s="267" t="str">
        <f t="shared" ref="G4674:G4737" si="79">IF(H4674="","",IF(H4674=I4674,H4674,_xlfn.CONCAT(H4674,"-",I4674)))</f>
        <v/>
      </c>
      <c r="H4674" s="74"/>
      <c r="I4674" s="74"/>
      <c r="J4674" s="74"/>
      <c r="K4674" s="74"/>
      <c r="L4674" s="74"/>
      <c r="P4674" s="122"/>
      <c r="Q4674" s="74"/>
      <c r="R4674" s="74"/>
      <c r="S4674" s="74"/>
      <c r="T4674" s="74"/>
      <c r="AI4674" s="259"/>
      <c r="AO4674" s="74"/>
    </row>
    <row r="4675" s="72" customFormat="1" customHeight="1" spans="6:41">
      <c r="F4675" s="74"/>
      <c r="G4675" s="267" t="str">
        <f t="shared" si="79"/>
        <v/>
      </c>
      <c r="H4675" s="74"/>
      <c r="I4675" s="74"/>
      <c r="J4675" s="74"/>
      <c r="K4675" s="74"/>
      <c r="L4675" s="74"/>
      <c r="P4675" s="122"/>
      <c r="Q4675" s="74"/>
      <c r="R4675" s="74"/>
      <c r="S4675" s="74"/>
      <c r="T4675" s="74"/>
      <c r="AI4675" s="259"/>
      <c r="AO4675" s="74"/>
    </row>
    <row r="4676" s="72" customFormat="1" customHeight="1" spans="6:41">
      <c r="F4676" s="74"/>
      <c r="G4676" s="267" t="str">
        <f t="shared" si="79"/>
        <v/>
      </c>
      <c r="H4676" s="74"/>
      <c r="I4676" s="74"/>
      <c r="J4676" s="74"/>
      <c r="K4676" s="74"/>
      <c r="L4676" s="74"/>
      <c r="P4676" s="122"/>
      <c r="Q4676" s="74"/>
      <c r="R4676" s="74"/>
      <c r="S4676" s="74"/>
      <c r="T4676" s="74"/>
      <c r="AI4676" s="259"/>
      <c r="AO4676" s="74"/>
    </row>
    <row r="4677" s="72" customFormat="1" customHeight="1" spans="6:41">
      <c r="F4677" s="74"/>
      <c r="G4677" s="267" t="str">
        <f t="shared" si="79"/>
        <v/>
      </c>
      <c r="H4677" s="74"/>
      <c r="I4677" s="74"/>
      <c r="J4677" s="74"/>
      <c r="K4677" s="74"/>
      <c r="L4677" s="74"/>
      <c r="P4677" s="122"/>
      <c r="Q4677" s="74"/>
      <c r="R4677" s="74"/>
      <c r="S4677" s="74"/>
      <c r="T4677" s="74"/>
      <c r="AI4677" s="259"/>
      <c r="AO4677" s="74"/>
    </row>
    <row r="4678" s="72" customFormat="1" customHeight="1" spans="6:41">
      <c r="F4678" s="74"/>
      <c r="G4678" s="267" t="str">
        <f t="shared" si="79"/>
        <v/>
      </c>
      <c r="H4678" s="74"/>
      <c r="I4678" s="74"/>
      <c r="J4678" s="74"/>
      <c r="K4678" s="74"/>
      <c r="L4678" s="74"/>
      <c r="P4678" s="122"/>
      <c r="Q4678" s="74"/>
      <c r="R4678" s="74"/>
      <c r="S4678" s="74"/>
      <c r="T4678" s="74"/>
      <c r="AI4678" s="259"/>
      <c r="AO4678" s="74"/>
    </row>
    <row r="4679" s="72" customFormat="1" customHeight="1" spans="6:41">
      <c r="F4679" s="74"/>
      <c r="G4679" s="267" t="str">
        <f t="shared" si="79"/>
        <v/>
      </c>
      <c r="H4679" s="74"/>
      <c r="I4679" s="74"/>
      <c r="J4679" s="74"/>
      <c r="K4679" s="74"/>
      <c r="L4679" s="74"/>
      <c r="P4679" s="122"/>
      <c r="Q4679" s="74"/>
      <c r="R4679" s="74"/>
      <c r="S4679" s="74"/>
      <c r="T4679" s="74"/>
      <c r="AI4679" s="259"/>
      <c r="AO4679" s="74"/>
    </row>
    <row r="4680" s="72" customFormat="1" customHeight="1" spans="6:41">
      <c r="F4680" s="74"/>
      <c r="G4680" s="267" t="str">
        <f t="shared" si="79"/>
        <v/>
      </c>
      <c r="H4680" s="74"/>
      <c r="I4680" s="74"/>
      <c r="J4680" s="74"/>
      <c r="K4680" s="74"/>
      <c r="L4680" s="74"/>
      <c r="P4680" s="122"/>
      <c r="Q4680" s="74"/>
      <c r="R4680" s="74"/>
      <c r="S4680" s="74"/>
      <c r="T4680" s="74"/>
      <c r="AI4680" s="259"/>
      <c r="AO4680" s="74"/>
    </row>
    <row r="4681" s="72" customFormat="1" customHeight="1" spans="6:41">
      <c r="F4681" s="74"/>
      <c r="G4681" s="267" t="str">
        <f t="shared" si="79"/>
        <v/>
      </c>
      <c r="H4681" s="74"/>
      <c r="I4681" s="74"/>
      <c r="J4681" s="74"/>
      <c r="K4681" s="74"/>
      <c r="L4681" s="74"/>
      <c r="P4681" s="122"/>
      <c r="Q4681" s="74"/>
      <c r="R4681" s="74"/>
      <c r="S4681" s="74"/>
      <c r="T4681" s="74"/>
      <c r="AI4681" s="259"/>
      <c r="AO4681" s="74"/>
    </row>
    <row r="4682" s="72" customFormat="1" customHeight="1" spans="6:41">
      <c r="F4682" s="74"/>
      <c r="G4682" s="267" t="str">
        <f t="shared" si="79"/>
        <v/>
      </c>
      <c r="H4682" s="74"/>
      <c r="I4682" s="74"/>
      <c r="J4682" s="74"/>
      <c r="K4682" s="74"/>
      <c r="L4682" s="74"/>
      <c r="P4682" s="122"/>
      <c r="Q4682" s="74"/>
      <c r="R4682" s="74"/>
      <c r="S4682" s="74"/>
      <c r="T4682" s="74"/>
      <c r="AI4682" s="259"/>
      <c r="AO4682" s="74"/>
    </row>
    <row r="4683" s="72" customFormat="1" customHeight="1" spans="6:41">
      <c r="F4683" s="74"/>
      <c r="G4683" s="267" t="str">
        <f t="shared" si="79"/>
        <v/>
      </c>
      <c r="H4683" s="74"/>
      <c r="I4683" s="74"/>
      <c r="J4683" s="74"/>
      <c r="K4683" s="74"/>
      <c r="L4683" s="74"/>
      <c r="P4683" s="122"/>
      <c r="Q4683" s="74"/>
      <c r="R4683" s="74"/>
      <c r="S4683" s="74"/>
      <c r="T4683" s="74"/>
      <c r="AI4683" s="259"/>
      <c r="AO4683" s="74"/>
    </row>
    <row r="4684" s="72" customFormat="1" customHeight="1" spans="6:41">
      <c r="F4684" s="74"/>
      <c r="G4684" s="267" t="str">
        <f t="shared" si="79"/>
        <v/>
      </c>
      <c r="H4684" s="74"/>
      <c r="I4684" s="74"/>
      <c r="J4684" s="74"/>
      <c r="K4684" s="74"/>
      <c r="L4684" s="74"/>
      <c r="P4684" s="122"/>
      <c r="Q4684" s="74"/>
      <c r="R4684" s="74"/>
      <c r="S4684" s="74"/>
      <c r="T4684" s="74"/>
      <c r="AI4684" s="259"/>
      <c r="AO4684" s="74"/>
    </row>
    <row r="4685" s="72" customFormat="1" customHeight="1" spans="6:41">
      <c r="F4685" s="74"/>
      <c r="G4685" s="267" t="str">
        <f t="shared" si="79"/>
        <v/>
      </c>
      <c r="H4685" s="74"/>
      <c r="I4685" s="74"/>
      <c r="J4685" s="74"/>
      <c r="K4685" s="74"/>
      <c r="L4685" s="74"/>
      <c r="P4685" s="122"/>
      <c r="Q4685" s="74"/>
      <c r="R4685" s="74"/>
      <c r="S4685" s="74"/>
      <c r="T4685" s="74"/>
      <c r="AI4685" s="259"/>
      <c r="AO4685" s="74"/>
    </row>
    <row r="4686" s="72" customFormat="1" customHeight="1" spans="6:41">
      <c r="F4686" s="74"/>
      <c r="G4686" s="267" t="str">
        <f t="shared" si="79"/>
        <v/>
      </c>
      <c r="H4686" s="74"/>
      <c r="I4686" s="74"/>
      <c r="J4686" s="74"/>
      <c r="K4686" s="74"/>
      <c r="L4686" s="74"/>
      <c r="P4686" s="122"/>
      <c r="Q4686" s="74"/>
      <c r="R4686" s="74"/>
      <c r="S4686" s="74"/>
      <c r="T4686" s="74"/>
      <c r="AI4686" s="259"/>
      <c r="AO4686" s="74"/>
    </row>
    <row r="4687" s="72" customFormat="1" customHeight="1" spans="6:41">
      <c r="F4687" s="74"/>
      <c r="G4687" s="267" t="str">
        <f t="shared" si="79"/>
        <v/>
      </c>
      <c r="H4687" s="74"/>
      <c r="I4687" s="74"/>
      <c r="J4687" s="74"/>
      <c r="K4687" s="74"/>
      <c r="L4687" s="74"/>
      <c r="P4687" s="122"/>
      <c r="Q4687" s="74"/>
      <c r="R4687" s="74"/>
      <c r="S4687" s="74"/>
      <c r="T4687" s="74"/>
      <c r="AI4687" s="259"/>
      <c r="AO4687" s="74"/>
    </row>
    <row r="4688" s="72" customFormat="1" customHeight="1" spans="6:41">
      <c r="F4688" s="74"/>
      <c r="G4688" s="267" t="str">
        <f t="shared" si="79"/>
        <v/>
      </c>
      <c r="H4688" s="74"/>
      <c r="I4688" s="74"/>
      <c r="J4688" s="74"/>
      <c r="K4688" s="74"/>
      <c r="L4688" s="74"/>
      <c r="P4688" s="122"/>
      <c r="Q4688" s="74"/>
      <c r="R4688" s="74"/>
      <c r="S4688" s="74"/>
      <c r="T4688" s="74"/>
      <c r="AI4688" s="259"/>
      <c r="AO4688" s="74"/>
    </row>
    <row r="4689" s="72" customFormat="1" customHeight="1" spans="6:41">
      <c r="F4689" s="74"/>
      <c r="G4689" s="267" t="str">
        <f t="shared" si="79"/>
        <v/>
      </c>
      <c r="H4689" s="74"/>
      <c r="I4689" s="74"/>
      <c r="J4689" s="74"/>
      <c r="K4689" s="74"/>
      <c r="L4689" s="74"/>
      <c r="P4689" s="122"/>
      <c r="Q4689" s="74"/>
      <c r="R4689" s="74"/>
      <c r="S4689" s="74"/>
      <c r="T4689" s="74"/>
      <c r="AI4689" s="259"/>
      <c r="AO4689" s="74"/>
    </row>
    <row r="4690" s="72" customFormat="1" customHeight="1" spans="6:41">
      <c r="F4690" s="74"/>
      <c r="G4690" s="267" t="str">
        <f t="shared" si="79"/>
        <v/>
      </c>
      <c r="H4690" s="74"/>
      <c r="I4690" s="74"/>
      <c r="J4690" s="74"/>
      <c r="K4690" s="74"/>
      <c r="L4690" s="74"/>
      <c r="P4690" s="122"/>
      <c r="Q4690" s="74"/>
      <c r="R4690" s="74"/>
      <c r="S4690" s="74"/>
      <c r="T4690" s="74"/>
      <c r="AI4690" s="259"/>
      <c r="AO4690" s="74"/>
    </row>
    <row r="4691" s="72" customFormat="1" customHeight="1" spans="6:41">
      <c r="F4691" s="74"/>
      <c r="G4691" s="267" t="str">
        <f t="shared" si="79"/>
        <v/>
      </c>
      <c r="H4691" s="74"/>
      <c r="I4691" s="74"/>
      <c r="J4691" s="74"/>
      <c r="K4691" s="74"/>
      <c r="L4691" s="74"/>
      <c r="P4691" s="122"/>
      <c r="Q4691" s="74"/>
      <c r="R4691" s="74"/>
      <c r="S4691" s="74"/>
      <c r="T4691" s="74"/>
      <c r="AI4691" s="259"/>
      <c r="AO4691" s="74"/>
    </row>
    <row r="4692" s="72" customFormat="1" customHeight="1" spans="6:41">
      <c r="F4692" s="74"/>
      <c r="G4692" s="267" t="str">
        <f t="shared" si="79"/>
        <v/>
      </c>
      <c r="H4692" s="74"/>
      <c r="I4692" s="74"/>
      <c r="J4692" s="74"/>
      <c r="K4692" s="74"/>
      <c r="L4692" s="74"/>
      <c r="P4692" s="122"/>
      <c r="Q4692" s="74"/>
      <c r="R4692" s="74"/>
      <c r="S4692" s="74"/>
      <c r="T4692" s="74"/>
      <c r="AI4692" s="259"/>
      <c r="AO4692" s="74"/>
    </row>
    <row r="4693" s="72" customFormat="1" customHeight="1" spans="6:41">
      <c r="F4693" s="74"/>
      <c r="G4693" s="267" t="str">
        <f t="shared" si="79"/>
        <v/>
      </c>
      <c r="H4693" s="74"/>
      <c r="I4693" s="74"/>
      <c r="J4693" s="74"/>
      <c r="K4693" s="74"/>
      <c r="L4693" s="74"/>
      <c r="P4693" s="122"/>
      <c r="Q4693" s="74"/>
      <c r="R4693" s="74"/>
      <c r="S4693" s="74"/>
      <c r="T4693" s="74"/>
      <c r="AI4693" s="259"/>
      <c r="AO4693" s="74"/>
    </row>
    <row r="4694" s="72" customFormat="1" customHeight="1" spans="6:41">
      <c r="F4694" s="74"/>
      <c r="G4694" s="267" t="str">
        <f t="shared" si="79"/>
        <v/>
      </c>
      <c r="H4694" s="74"/>
      <c r="I4694" s="74"/>
      <c r="J4694" s="74"/>
      <c r="K4694" s="74"/>
      <c r="L4694" s="74"/>
      <c r="P4694" s="122"/>
      <c r="Q4694" s="74"/>
      <c r="R4694" s="74"/>
      <c r="S4694" s="74"/>
      <c r="T4694" s="74"/>
      <c r="AI4694" s="259"/>
      <c r="AO4694" s="74"/>
    </row>
    <row r="4695" s="72" customFormat="1" customHeight="1" spans="6:41">
      <c r="F4695" s="74"/>
      <c r="G4695" s="267" t="str">
        <f t="shared" si="79"/>
        <v/>
      </c>
      <c r="H4695" s="74"/>
      <c r="I4695" s="74"/>
      <c r="J4695" s="74"/>
      <c r="K4695" s="74"/>
      <c r="L4695" s="74"/>
      <c r="P4695" s="122"/>
      <c r="Q4695" s="74"/>
      <c r="R4695" s="74"/>
      <c r="S4695" s="74"/>
      <c r="T4695" s="74"/>
      <c r="AI4695" s="259"/>
      <c r="AO4695" s="74"/>
    </row>
    <row r="4696" s="72" customFormat="1" customHeight="1" spans="6:41">
      <c r="F4696" s="74"/>
      <c r="G4696" s="267" t="str">
        <f t="shared" si="79"/>
        <v/>
      </c>
      <c r="H4696" s="74"/>
      <c r="I4696" s="74"/>
      <c r="J4696" s="74"/>
      <c r="K4696" s="74"/>
      <c r="L4696" s="74"/>
      <c r="P4696" s="122"/>
      <c r="Q4696" s="74"/>
      <c r="R4696" s="74"/>
      <c r="S4696" s="74"/>
      <c r="T4696" s="74"/>
      <c r="AI4696" s="259"/>
      <c r="AO4696" s="74"/>
    </row>
    <row r="4697" s="72" customFormat="1" customHeight="1" spans="6:41">
      <c r="F4697" s="74"/>
      <c r="G4697" s="267" t="str">
        <f t="shared" si="79"/>
        <v/>
      </c>
      <c r="H4697" s="74"/>
      <c r="I4697" s="74"/>
      <c r="J4697" s="74"/>
      <c r="K4697" s="74"/>
      <c r="L4697" s="74"/>
      <c r="P4697" s="122"/>
      <c r="Q4697" s="74"/>
      <c r="R4697" s="74"/>
      <c r="S4697" s="74"/>
      <c r="T4697" s="74"/>
      <c r="AI4697" s="259"/>
      <c r="AO4697" s="74"/>
    </row>
    <row r="4698" s="72" customFormat="1" customHeight="1" spans="6:41">
      <c r="F4698" s="74"/>
      <c r="G4698" s="267" t="str">
        <f t="shared" si="79"/>
        <v/>
      </c>
      <c r="H4698" s="74"/>
      <c r="I4698" s="74"/>
      <c r="J4698" s="74"/>
      <c r="K4698" s="74"/>
      <c r="L4698" s="74"/>
      <c r="P4698" s="122"/>
      <c r="Q4698" s="74"/>
      <c r="R4698" s="74"/>
      <c r="S4698" s="74"/>
      <c r="T4698" s="74"/>
      <c r="AI4698" s="259"/>
      <c r="AO4698" s="74"/>
    </row>
    <row r="4699" s="72" customFormat="1" customHeight="1" spans="6:41">
      <c r="F4699" s="74"/>
      <c r="G4699" s="267" t="str">
        <f t="shared" si="79"/>
        <v/>
      </c>
      <c r="H4699" s="74"/>
      <c r="I4699" s="74"/>
      <c r="J4699" s="74"/>
      <c r="K4699" s="74"/>
      <c r="L4699" s="74"/>
      <c r="P4699" s="122"/>
      <c r="Q4699" s="74"/>
      <c r="R4699" s="74"/>
      <c r="S4699" s="74"/>
      <c r="T4699" s="74"/>
      <c r="AI4699" s="259"/>
      <c r="AO4699" s="74"/>
    </row>
    <row r="4700" s="72" customFormat="1" customHeight="1" spans="6:41">
      <c r="F4700" s="74"/>
      <c r="G4700" s="267" t="str">
        <f t="shared" si="79"/>
        <v/>
      </c>
      <c r="H4700" s="74"/>
      <c r="I4700" s="74"/>
      <c r="J4700" s="74"/>
      <c r="K4700" s="74"/>
      <c r="L4700" s="74"/>
      <c r="P4700" s="122"/>
      <c r="Q4700" s="74"/>
      <c r="R4700" s="74"/>
      <c r="S4700" s="74"/>
      <c r="T4700" s="74"/>
      <c r="AI4700" s="259"/>
      <c r="AO4700" s="74"/>
    </row>
    <row r="4701" s="72" customFormat="1" customHeight="1" spans="6:41">
      <c r="F4701" s="74"/>
      <c r="G4701" s="267" t="str">
        <f t="shared" si="79"/>
        <v/>
      </c>
      <c r="H4701" s="74"/>
      <c r="I4701" s="74"/>
      <c r="J4701" s="74"/>
      <c r="K4701" s="74"/>
      <c r="L4701" s="74"/>
      <c r="P4701" s="122"/>
      <c r="Q4701" s="74"/>
      <c r="R4701" s="74"/>
      <c r="S4701" s="74"/>
      <c r="T4701" s="74"/>
      <c r="AI4701" s="259"/>
      <c r="AO4701" s="74"/>
    </row>
    <row r="4702" s="72" customFormat="1" customHeight="1" spans="6:41">
      <c r="F4702" s="74"/>
      <c r="G4702" s="267" t="str">
        <f t="shared" si="79"/>
        <v/>
      </c>
      <c r="H4702" s="74"/>
      <c r="I4702" s="74"/>
      <c r="J4702" s="74"/>
      <c r="K4702" s="74"/>
      <c r="L4702" s="74"/>
      <c r="P4702" s="122"/>
      <c r="Q4702" s="74"/>
      <c r="R4702" s="74"/>
      <c r="S4702" s="74"/>
      <c r="T4702" s="74"/>
      <c r="AI4702" s="259"/>
      <c r="AO4702" s="74"/>
    </row>
    <row r="4703" s="72" customFormat="1" customHeight="1" spans="6:41">
      <c r="F4703" s="74"/>
      <c r="G4703" s="267" t="str">
        <f t="shared" si="79"/>
        <v/>
      </c>
      <c r="H4703" s="74"/>
      <c r="I4703" s="74"/>
      <c r="J4703" s="74"/>
      <c r="K4703" s="74"/>
      <c r="L4703" s="74"/>
      <c r="P4703" s="122"/>
      <c r="Q4703" s="74"/>
      <c r="R4703" s="74"/>
      <c r="S4703" s="74"/>
      <c r="T4703" s="74"/>
      <c r="AI4703" s="259"/>
      <c r="AO4703" s="74"/>
    </row>
    <row r="4704" s="72" customFormat="1" customHeight="1" spans="6:41">
      <c r="F4704" s="74"/>
      <c r="G4704" s="267" t="str">
        <f t="shared" si="79"/>
        <v/>
      </c>
      <c r="H4704" s="74"/>
      <c r="I4704" s="74"/>
      <c r="J4704" s="74"/>
      <c r="K4704" s="74"/>
      <c r="L4704" s="74"/>
      <c r="P4704" s="122"/>
      <c r="Q4704" s="74"/>
      <c r="R4704" s="74"/>
      <c r="S4704" s="74"/>
      <c r="T4704" s="74"/>
      <c r="AI4704" s="259"/>
      <c r="AO4704" s="74"/>
    </row>
    <row r="4705" s="72" customFormat="1" customHeight="1" spans="6:41">
      <c r="F4705" s="74"/>
      <c r="G4705" s="267" t="str">
        <f t="shared" si="79"/>
        <v/>
      </c>
      <c r="H4705" s="74"/>
      <c r="I4705" s="74"/>
      <c r="J4705" s="74"/>
      <c r="K4705" s="74"/>
      <c r="L4705" s="74"/>
      <c r="P4705" s="122"/>
      <c r="Q4705" s="74"/>
      <c r="R4705" s="74"/>
      <c r="S4705" s="74"/>
      <c r="T4705" s="74"/>
      <c r="AI4705" s="259"/>
      <c r="AO4705" s="74"/>
    </row>
    <row r="4706" s="72" customFormat="1" customHeight="1" spans="6:41">
      <c r="F4706" s="74"/>
      <c r="G4706" s="267" t="str">
        <f t="shared" si="79"/>
        <v/>
      </c>
      <c r="H4706" s="74"/>
      <c r="I4706" s="74"/>
      <c r="J4706" s="74"/>
      <c r="K4706" s="74"/>
      <c r="L4706" s="74"/>
      <c r="P4706" s="122"/>
      <c r="Q4706" s="74"/>
      <c r="R4706" s="74"/>
      <c r="S4706" s="74"/>
      <c r="T4706" s="74"/>
      <c r="AI4706" s="259"/>
      <c r="AO4706" s="74"/>
    </row>
    <row r="4707" s="72" customFormat="1" customHeight="1" spans="6:41">
      <c r="F4707" s="74"/>
      <c r="G4707" s="267" t="str">
        <f t="shared" si="79"/>
        <v/>
      </c>
      <c r="H4707" s="74"/>
      <c r="I4707" s="74"/>
      <c r="J4707" s="74"/>
      <c r="K4707" s="74"/>
      <c r="L4707" s="74"/>
      <c r="P4707" s="122"/>
      <c r="Q4707" s="74"/>
      <c r="R4707" s="74"/>
      <c r="S4707" s="74"/>
      <c r="T4707" s="74"/>
      <c r="AI4707" s="259"/>
      <c r="AO4707" s="74"/>
    </row>
    <row r="4708" s="72" customFormat="1" customHeight="1" spans="6:41">
      <c r="F4708" s="74"/>
      <c r="G4708" s="267" t="str">
        <f t="shared" si="79"/>
        <v/>
      </c>
      <c r="H4708" s="74"/>
      <c r="I4708" s="74"/>
      <c r="J4708" s="74"/>
      <c r="K4708" s="74"/>
      <c r="L4708" s="74"/>
      <c r="P4708" s="122"/>
      <c r="Q4708" s="74"/>
      <c r="R4708" s="74"/>
      <c r="S4708" s="74"/>
      <c r="T4708" s="74"/>
      <c r="AI4708" s="259"/>
      <c r="AO4708" s="74"/>
    </row>
    <row r="4709" s="72" customFormat="1" customHeight="1" spans="6:41">
      <c r="F4709" s="74"/>
      <c r="G4709" s="267" t="str">
        <f t="shared" si="79"/>
        <v/>
      </c>
      <c r="H4709" s="74"/>
      <c r="I4709" s="74"/>
      <c r="J4709" s="74"/>
      <c r="K4709" s="74"/>
      <c r="L4709" s="74"/>
      <c r="P4709" s="122"/>
      <c r="Q4709" s="74"/>
      <c r="R4709" s="74"/>
      <c r="S4709" s="74"/>
      <c r="T4709" s="74"/>
      <c r="AI4709" s="259"/>
      <c r="AO4709" s="74"/>
    </row>
    <row r="4710" s="72" customFormat="1" customHeight="1" spans="6:41">
      <c r="F4710" s="74"/>
      <c r="G4710" s="267" t="str">
        <f t="shared" si="79"/>
        <v/>
      </c>
      <c r="H4710" s="74"/>
      <c r="I4710" s="74"/>
      <c r="J4710" s="74"/>
      <c r="K4710" s="74"/>
      <c r="L4710" s="74"/>
      <c r="P4710" s="122"/>
      <c r="Q4710" s="74"/>
      <c r="R4710" s="74"/>
      <c r="S4710" s="74"/>
      <c r="T4710" s="74"/>
      <c r="AI4710" s="259"/>
      <c r="AO4710" s="74"/>
    </row>
    <row r="4711" s="72" customFormat="1" customHeight="1" spans="6:41">
      <c r="F4711" s="74"/>
      <c r="G4711" s="267" t="str">
        <f t="shared" si="79"/>
        <v/>
      </c>
      <c r="H4711" s="74"/>
      <c r="I4711" s="74"/>
      <c r="J4711" s="74"/>
      <c r="K4711" s="74"/>
      <c r="L4711" s="74"/>
      <c r="P4711" s="122"/>
      <c r="Q4711" s="74"/>
      <c r="R4711" s="74"/>
      <c r="S4711" s="74"/>
      <c r="T4711" s="74"/>
      <c r="AI4711" s="259"/>
      <c r="AO4711" s="74"/>
    </row>
    <row r="4712" s="72" customFormat="1" customHeight="1" spans="6:41">
      <c r="F4712" s="74"/>
      <c r="G4712" s="267" t="str">
        <f t="shared" si="79"/>
        <v/>
      </c>
      <c r="H4712" s="74"/>
      <c r="I4712" s="74"/>
      <c r="J4712" s="74"/>
      <c r="K4712" s="74"/>
      <c r="L4712" s="74"/>
      <c r="P4712" s="122"/>
      <c r="Q4712" s="74"/>
      <c r="R4712" s="74"/>
      <c r="S4712" s="74"/>
      <c r="T4712" s="74"/>
      <c r="AI4712" s="259"/>
      <c r="AO4712" s="74"/>
    </row>
    <row r="4713" s="72" customFormat="1" customHeight="1" spans="6:41">
      <c r="F4713" s="74"/>
      <c r="G4713" s="267" t="str">
        <f t="shared" si="79"/>
        <v/>
      </c>
      <c r="H4713" s="74"/>
      <c r="I4713" s="74"/>
      <c r="J4713" s="74"/>
      <c r="K4713" s="74"/>
      <c r="L4713" s="74"/>
      <c r="P4713" s="122"/>
      <c r="Q4713" s="74"/>
      <c r="R4713" s="74"/>
      <c r="S4713" s="74"/>
      <c r="T4713" s="74"/>
      <c r="AI4713" s="259"/>
      <c r="AO4713" s="74"/>
    </row>
    <row r="4714" s="72" customFormat="1" customHeight="1" spans="6:41">
      <c r="F4714" s="74"/>
      <c r="G4714" s="267" t="str">
        <f t="shared" si="79"/>
        <v/>
      </c>
      <c r="H4714" s="74"/>
      <c r="I4714" s="74"/>
      <c r="J4714" s="74"/>
      <c r="K4714" s="74"/>
      <c r="L4714" s="74"/>
      <c r="P4714" s="122"/>
      <c r="Q4714" s="74"/>
      <c r="R4714" s="74"/>
      <c r="S4714" s="74"/>
      <c r="T4714" s="74"/>
      <c r="AI4714" s="259"/>
      <c r="AO4714" s="74"/>
    </row>
    <row r="4715" s="72" customFormat="1" customHeight="1" spans="6:41">
      <c r="F4715" s="74"/>
      <c r="G4715" s="267" t="str">
        <f t="shared" si="79"/>
        <v/>
      </c>
      <c r="H4715" s="74"/>
      <c r="I4715" s="74"/>
      <c r="J4715" s="74"/>
      <c r="K4715" s="74"/>
      <c r="L4715" s="74"/>
      <c r="P4715" s="122"/>
      <c r="Q4715" s="74"/>
      <c r="R4715" s="74"/>
      <c r="S4715" s="74"/>
      <c r="T4715" s="74"/>
      <c r="AI4715" s="259"/>
      <c r="AO4715" s="74"/>
    </row>
    <row r="4716" s="72" customFormat="1" customHeight="1" spans="6:41">
      <c r="F4716" s="74"/>
      <c r="G4716" s="267" t="str">
        <f t="shared" si="79"/>
        <v/>
      </c>
      <c r="H4716" s="74"/>
      <c r="I4716" s="74"/>
      <c r="J4716" s="74"/>
      <c r="K4716" s="74"/>
      <c r="L4716" s="74"/>
      <c r="P4716" s="122"/>
      <c r="Q4716" s="74"/>
      <c r="R4716" s="74"/>
      <c r="S4716" s="74"/>
      <c r="T4716" s="74"/>
      <c r="AI4716" s="259"/>
      <c r="AO4716" s="74"/>
    </row>
    <row r="4717" s="72" customFormat="1" customHeight="1" spans="6:41">
      <c r="F4717" s="74"/>
      <c r="G4717" s="267" t="str">
        <f t="shared" si="79"/>
        <v/>
      </c>
      <c r="H4717" s="74"/>
      <c r="I4717" s="74"/>
      <c r="J4717" s="74"/>
      <c r="K4717" s="74"/>
      <c r="L4717" s="74"/>
      <c r="P4717" s="122"/>
      <c r="Q4717" s="74"/>
      <c r="R4717" s="74"/>
      <c r="S4717" s="74"/>
      <c r="T4717" s="74"/>
      <c r="AI4717" s="259"/>
      <c r="AO4717" s="74"/>
    </row>
    <row r="4718" s="72" customFormat="1" customHeight="1" spans="6:41">
      <c r="F4718" s="74"/>
      <c r="G4718" s="267" t="str">
        <f t="shared" si="79"/>
        <v/>
      </c>
      <c r="H4718" s="74"/>
      <c r="I4718" s="74"/>
      <c r="J4718" s="74"/>
      <c r="K4718" s="74"/>
      <c r="L4718" s="74"/>
      <c r="P4718" s="122"/>
      <c r="Q4718" s="74"/>
      <c r="R4718" s="74"/>
      <c r="S4718" s="74"/>
      <c r="T4718" s="74"/>
      <c r="AI4718" s="259"/>
      <c r="AO4718" s="74"/>
    </row>
    <row r="4719" s="72" customFormat="1" customHeight="1" spans="6:41">
      <c r="F4719" s="74"/>
      <c r="G4719" s="267" t="str">
        <f t="shared" si="79"/>
        <v/>
      </c>
      <c r="H4719" s="74"/>
      <c r="I4719" s="74"/>
      <c r="J4719" s="74"/>
      <c r="K4719" s="74"/>
      <c r="L4719" s="74"/>
      <c r="P4719" s="122"/>
      <c r="Q4719" s="74"/>
      <c r="R4719" s="74"/>
      <c r="S4719" s="74"/>
      <c r="T4719" s="74"/>
      <c r="AI4719" s="259"/>
      <c r="AO4719" s="74"/>
    </row>
    <row r="4720" s="72" customFormat="1" customHeight="1" spans="6:41">
      <c r="F4720" s="74"/>
      <c r="G4720" s="267" t="str">
        <f t="shared" si="79"/>
        <v/>
      </c>
      <c r="H4720" s="74"/>
      <c r="I4720" s="74"/>
      <c r="J4720" s="74"/>
      <c r="K4720" s="74"/>
      <c r="L4720" s="74"/>
      <c r="P4720" s="122"/>
      <c r="Q4720" s="74"/>
      <c r="R4720" s="74"/>
      <c r="S4720" s="74"/>
      <c r="T4720" s="74"/>
      <c r="AI4720" s="259"/>
      <c r="AO4720" s="74"/>
    </row>
    <row r="4721" s="72" customFormat="1" customHeight="1" spans="6:41">
      <c r="F4721" s="74"/>
      <c r="G4721" s="267" t="str">
        <f t="shared" si="79"/>
        <v/>
      </c>
      <c r="H4721" s="74"/>
      <c r="I4721" s="74"/>
      <c r="J4721" s="74"/>
      <c r="K4721" s="74"/>
      <c r="L4721" s="74"/>
      <c r="P4721" s="122"/>
      <c r="Q4721" s="74"/>
      <c r="R4721" s="74"/>
      <c r="S4721" s="74"/>
      <c r="T4721" s="74"/>
      <c r="AI4721" s="259"/>
      <c r="AO4721" s="74"/>
    </row>
    <row r="4722" s="72" customFormat="1" customHeight="1" spans="6:41">
      <c r="F4722" s="74"/>
      <c r="G4722" s="267" t="str">
        <f t="shared" si="79"/>
        <v/>
      </c>
      <c r="H4722" s="74"/>
      <c r="I4722" s="74"/>
      <c r="J4722" s="74"/>
      <c r="K4722" s="74"/>
      <c r="L4722" s="74"/>
      <c r="P4722" s="122"/>
      <c r="Q4722" s="74"/>
      <c r="R4722" s="74"/>
      <c r="S4722" s="74"/>
      <c r="T4722" s="74"/>
      <c r="AI4722" s="259"/>
      <c r="AO4722" s="74"/>
    </row>
    <row r="4723" s="72" customFormat="1" customHeight="1" spans="6:41">
      <c r="F4723" s="74"/>
      <c r="G4723" s="267" t="str">
        <f t="shared" si="79"/>
        <v/>
      </c>
      <c r="H4723" s="74"/>
      <c r="I4723" s="74"/>
      <c r="J4723" s="74"/>
      <c r="K4723" s="74"/>
      <c r="L4723" s="74"/>
      <c r="P4723" s="122"/>
      <c r="Q4723" s="74"/>
      <c r="R4723" s="74"/>
      <c r="S4723" s="74"/>
      <c r="T4723" s="74"/>
      <c r="AI4723" s="259"/>
      <c r="AO4723" s="74"/>
    </row>
    <row r="4724" s="72" customFormat="1" customHeight="1" spans="6:41">
      <c r="F4724" s="74"/>
      <c r="G4724" s="267" t="str">
        <f t="shared" si="79"/>
        <v/>
      </c>
      <c r="H4724" s="74"/>
      <c r="I4724" s="74"/>
      <c r="J4724" s="74"/>
      <c r="K4724" s="74"/>
      <c r="L4724" s="74"/>
      <c r="P4724" s="122"/>
      <c r="Q4724" s="74"/>
      <c r="R4724" s="74"/>
      <c r="S4724" s="74"/>
      <c r="T4724" s="74"/>
      <c r="AI4724" s="259"/>
      <c r="AO4724" s="74"/>
    </row>
    <row r="4725" s="72" customFormat="1" customHeight="1" spans="6:41">
      <c r="F4725" s="74"/>
      <c r="G4725" s="267" t="str">
        <f t="shared" si="79"/>
        <v/>
      </c>
      <c r="H4725" s="74"/>
      <c r="I4725" s="74"/>
      <c r="J4725" s="74"/>
      <c r="K4725" s="74"/>
      <c r="L4725" s="74"/>
      <c r="P4725" s="122"/>
      <c r="Q4725" s="74"/>
      <c r="R4725" s="74"/>
      <c r="S4725" s="74"/>
      <c r="T4725" s="74"/>
      <c r="AI4725" s="259"/>
      <c r="AO4725" s="74"/>
    </row>
    <row r="4726" s="72" customFormat="1" customHeight="1" spans="6:41">
      <c r="F4726" s="74"/>
      <c r="G4726" s="267" t="str">
        <f t="shared" si="79"/>
        <v/>
      </c>
      <c r="H4726" s="74"/>
      <c r="I4726" s="74"/>
      <c r="J4726" s="74"/>
      <c r="K4726" s="74"/>
      <c r="L4726" s="74"/>
      <c r="P4726" s="122"/>
      <c r="Q4726" s="74"/>
      <c r="R4726" s="74"/>
      <c r="S4726" s="74"/>
      <c r="T4726" s="74"/>
      <c r="AI4726" s="259"/>
      <c r="AO4726" s="74"/>
    </row>
    <row r="4727" s="72" customFormat="1" customHeight="1" spans="6:41">
      <c r="F4727" s="74"/>
      <c r="G4727" s="267" t="str">
        <f t="shared" si="79"/>
        <v/>
      </c>
      <c r="H4727" s="74"/>
      <c r="I4727" s="74"/>
      <c r="J4727" s="74"/>
      <c r="K4727" s="74"/>
      <c r="L4727" s="74"/>
      <c r="P4727" s="122"/>
      <c r="Q4727" s="74"/>
      <c r="R4727" s="74"/>
      <c r="S4727" s="74"/>
      <c r="T4727" s="74"/>
      <c r="AI4727" s="259"/>
      <c r="AO4727" s="74"/>
    </row>
    <row r="4728" s="72" customFormat="1" customHeight="1" spans="6:41">
      <c r="F4728" s="74"/>
      <c r="G4728" s="267" t="str">
        <f t="shared" si="79"/>
        <v/>
      </c>
      <c r="H4728" s="74"/>
      <c r="I4728" s="74"/>
      <c r="J4728" s="74"/>
      <c r="K4728" s="74"/>
      <c r="L4728" s="74"/>
      <c r="P4728" s="122"/>
      <c r="Q4728" s="74"/>
      <c r="R4728" s="74"/>
      <c r="S4728" s="74"/>
      <c r="T4728" s="74"/>
      <c r="AI4728" s="259"/>
      <c r="AO4728" s="74"/>
    </row>
    <row r="4729" s="72" customFormat="1" customHeight="1" spans="6:41">
      <c r="F4729" s="74"/>
      <c r="G4729" s="267" t="str">
        <f t="shared" si="79"/>
        <v/>
      </c>
      <c r="H4729" s="74"/>
      <c r="I4729" s="74"/>
      <c r="J4729" s="74"/>
      <c r="K4729" s="74"/>
      <c r="L4729" s="74"/>
      <c r="P4729" s="122"/>
      <c r="Q4729" s="74"/>
      <c r="R4729" s="74"/>
      <c r="S4729" s="74"/>
      <c r="T4729" s="74"/>
      <c r="AI4729" s="259"/>
      <c r="AO4729" s="74"/>
    </row>
    <row r="4730" s="72" customFormat="1" customHeight="1" spans="6:41">
      <c r="F4730" s="74"/>
      <c r="G4730" s="267" t="str">
        <f t="shared" si="79"/>
        <v/>
      </c>
      <c r="H4730" s="74"/>
      <c r="I4730" s="74"/>
      <c r="J4730" s="74"/>
      <c r="K4730" s="74"/>
      <c r="L4730" s="74"/>
      <c r="P4730" s="122"/>
      <c r="Q4730" s="74"/>
      <c r="R4730" s="74"/>
      <c r="S4730" s="74"/>
      <c r="T4730" s="74"/>
      <c r="AI4730" s="259"/>
      <c r="AO4730" s="74"/>
    </row>
    <row r="4731" s="72" customFormat="1" customHeight="1" spans="6:41">
      <c r="F4731" s="74"/>
      <c r="G4731" s="267" t="str">
        <f t="shared" si="79"/>
        <v/>
      </c>
      <c r="H4731" s="74"/>
      <c r="I4731" s="74"/>
      <c r="J4731" s="74"/>
      <c r="K4731" s="74"/>
      <c r="L4731" s="74"/>
      <c r="P4731" s="122"/>
      <c r="Q4731" s="74"/>
      <c r="R4731" s="74"/>
      <c r="S4731" s="74"/>
      <c r="T4731" s="74"/>
      <c r="AI4731" s="259"/>
      <c r="AO4731" s="74"/>
    </row>
    <row r="4732" s="72" customFormat="1" customHeight="1" spans="6:41">
      <c r="F4732" s="74"/>
      <c r="G4732" s="267" t="str">
        <f t="shared" si="79"/>
        <v/>
      </c>
      <c r="H4732" s="74"/>
      <c r="I4732" s="74"/>
      <c r="J4732" s="74"/>
      <c r="K4732" s="74"/>
      <c r="L4732" s="74"/>
      <c r="P4732" s="122"/>
      <c r="Q4732" s="74"/>
      <c r="R4732" s="74"/>
      <c r="S4732" s="74"/>
      <c r="T4732" s="74"/>
      <c r="AI4732" s="259"/>
      <c r="AO4732" s="74"/>
    </row>
    <row r="4733" s="72" customFormat="1" customHeight="1" spans="6:41">
      <c r="F4733" s="74"/>
      <c r="G4733" s="267" t="str">
        <f t="shared" si="79"/>
        <v/>
      </c>
      <c r="H4733" s="74"/>
      <c r="I4733" s="74"/>
      <c r="J4733" s="74"/>
      <c r="K4733" s="74"/>
      <c r="L4733" s="74"/>
      <c r="P4733" s="122"/>
      <c r="Q4733" s="74"/>
      <c r="R4733" s="74"/>
      <c r="S4733" s="74"/>
      <c r="T4733" s="74"/>
      <c r="AI4733" s="259"/>
      <c r="AO4733" s="74"/>
    </row>
    <row r="4734" s="72" customFormat="1" customHeight="1" spans="6:41">
      <c r="F4734" s="74"/>
      <c r="G4734" s="267" t="str">
        <f t="shared" si="79"/>
        <v/>
      </c>
      <c r="H4734" s="74"/>
      <c r="I4734" s="74"/>
      <c r="J4734" s="74"/>
      <c r="K4734" s="74"/>
      <c r="L4734" s="74"/>
      <c r="P4734" s="122"/>
      <c r="Q4734" s="74"/>
      <c r="R4734" s="74"/>
      <c r="S4734" s="74"/>
      <c r="T4734" s="74"/>
      <c r="AI4734" s="259"/>
      <c r="AO4734" s="74"/>
    </row>
    <row r="4735" s="72" customFormat="1" customHeight="1" spans="6:41">
      <c r="F4735" s="74"/>
      <c r="G4735" s="267" t="str">
        <f t="shared" si="79"/>
        <v/>
      </c>
      <c r="H4735" s="74"/>
      <c r="I4735" s="74"/>
      <c r="J4735" s="74"/>
      <c r="K4735" s="74"/>
      <c r="L4735" s="74"/>
      <c r="P4735" s="122"/>
      <c r="Q4735" s="74"/>
      <c r="R4735" s="74"/>
      <c r="S4735" s="74"/>
      <c r="T4735" s="74"/>
      <c r="AI4735" s="259"/>
      <c r="AO4735" s="74"/>
    </row>
    <row r="4736" s="72" customFormat="1" customHeight="1" spans="6:41">
      <c r="F4736" s="74"/>
      <c r="G4736" s="267" t="str">
        <f t="shared" si="79"/>
        <v/>
      </c>
      <c r="H4736" s="74"/>
      <c r="I4736" s="74"/>
      <c r="J4736" s="74"/>
      <c r="K4736" s="74"/>
      <c r="L4736" s="74"/>
      <c r="P4736" s="122"/>
      <c r="Q4736" s="74"/>
      <c r="R4736" s="74"/>
      <c r="S4736" s="74"/>
      <c r="T4736" s="74"/>
      <c r="AI4736" s="259"/>
      <c r="AO4736" s="74"/>
    </row>
    <row r="4737" s="72" customFormat="1" customHeight="1" spans="6:41">
      <c r="F4737" s="74"/>
      <c r="G4737" s="267" t="str">
        <f t="shared" si="79"/>
        <v/>
      </c>
      <c r="H4737" s="74"/>
      <c r="I4737" s="74"/>
      <c r="J4737" s="74"/>
      <c r="K4737" s="74"/>
      <c r="L4737" s="74"/>
      <c r="P4737" s="122"/>
      <c r="Q4737" s="74"/>
      <c r="R4737" s="74"/>
      <c r="S4737" s="74"/>
      <c r="T4737" s="74"/>
      <c r="AI4737" s="259"/>
      <c r="AO4737" s="74"/>
    </row>
    <row r="4738" s="72" customFormat="1" customHeight="1" spans="6:41">
      <c r="F4738" s="74"/>
      <c r="G4738" s="267" t="str">
        <f t="shared" ref="G4738:G4801" si="80">IF(H4738="","",IF(H4738=I4738,H4738,_xlfn.CONCAT(H4738,"-",I4738)))</f>
        <v/>
      </c>
      <c r="H4738" s="74"/>
      <c r="I4738" s="74"/>
      <c r="J4738" s="74"/>
      <c r="K4738" s="74"/>
      <c r="L4738" s="74"/>
      <c r="P4738" s="122"/>
      <c r="Q4738" s="74"/>
      <c r="R4738" s="74"/>
      <c r="S4738" s="74"/>
      <c r="T4738" s="74"/>
      <c r="AI4738" s="259"/>
      <c r="AO4738" s="74"/>
    </row>
    <row r="4739" s="72" customFormat="1" customHeight="1" spans="6:41">
      <c r="F4739" s="74"/>
      <c r="G4739" s="267" t="str">
        <f t="shared" si="80"/>
        <v/>
      </c>
      <c r="H4739" s="74"/>
      <c r="I4739" s="74"/>
      <c r="J4739" s="74"/>
      <c r="K4739" s="74"/>
      <c r="L4739" s="74"/>
      <c r="P4739" s="122"/>
      <c r="Q4739" s="74"/>
      <c r="R4739" s="74"/>
      <c r="S4739" s="74"/>
      <c r="T4739" s="74"/>
      <c r="AI4739" s="259"/>
      <c r="AO4739" s="74"/>
    </row>
    <row r="4740" s="72" customFormat="1" customHeight="1" spans="6:41">
      <c r="F4740" s="74"/>
      <c r="G4740" s="267" t="str">
        <f t="shared" si="80"/>
        <v/>
      </c>
      <c r="H4740" s="74"/>
      <c r="I4740" s="74"/>
      <c r="J4740" s="74"/>
      <c r="K4740" s="74"/>
      <c r="L4740" s="74"/>
      <c r="P4740" s="122"/>
      <c r="Q4740" s="74"/>
      <c r="R4740" s="74"/>
      <c r="S4740" s="74"/>
      <c r="T4740" s="74"/>
      <c r="AI4740" s="259"/>
      <c r="AO4740" s="74"/>
    </row>
    <row r="4741" s="72" customFormat="1" customHeight="1" spans="6:41">
      <c r="F4741" s="74"/>
      <c r="G4741" s="267" t="str">
        <f t="shared" si="80"/>
        <v/>
      </c>
      <c r="H4741" s="74"/>
      <c r="I4741" s="74"/>
      <c r="J4741" s="74"/>
      <c r="K4741" s="74"/>
      <c r="L4741" s="74"/>
      <c r="P4741" s="122"/>
      <c r="Q4741" s="74"/>
      <c r="R4741" s="74"/>
      <c r="S4741" s="74"/>
      <c r="T4741" s="74"/>
      <c r="AI4741" s="259"/>
      <c r="AO4741" s="74"/>
    </row>
    <row r="4742" s="72" customFormat="1" customHeight="1" spans="6:41">
      <c r="F4742" s="74"/>
      <c r="G4742" s="267" t="str">
        <f t="shared" si="80"/>
        <v/>
      </c>
      <c r="H4742" s="74"/>
      <c r="I4742" s="74"/>
      <c r="J4742" s="74"/>
      <c r="K4742" s="74"/>
      <c r="L4742" s="74"/>
      <c r="P4742" s="122"/>
      <c r="Q4742" s="74"/>
      <c r="R4742" s="74"/>
      <c r="S4742" s="74"/>
      <c r="T4742" s="74"/>
      <c r="AI4742" s="259"/>
      <c r="AO4742" s="74"/>
    </row>
    <row r="4743" s="72" customFormat="1" customHeight="1" spans="6:41">
      <c r="F4743" s="74"/>
      <c r="G4743" s="267" t="str">
        <f t="shared" si="80"/>
        <v/>
      </c>
      <c r="H4743" s="74"/>
      <c r="I4743" s="74"/>
      <c r="J4743" s="74"/>
      <c r="K4743" s="74"/>
      <c r="L4743" s="74"/>
      <c r="P4743" s="122"/>
      <c r="Q4743" s="74"/>
      <c r="R4743" s="74"/>
      <c r="S4743" s="74"/>
      <c r="T4743" s="74"/>
      <c r="AI4743" s="259"/>
      <c r="AO4743" s="74"/>
    </row>
    <row r="4744" s="72" customFormat="1" customHeight="1" spans="6:41">
      <c r="F4744" s="74"/>
      <c r="G4744" s="267" t="str">
        <f t="shared" si="80"/>
        <v/>
      </c>
      <c r="H4744" s="74"/>
      <c r="I4744" s="74"/>
      <c r="J4744" s="74"/>
      <c r="K4744" s="74"/>
      <c r="L4744" s="74"/>
      <c r="P4744" s="122"/>
      <c r="Q4744" s="74"/>
      <c r="R4744" s="74"/>
      <c r="S4744" s="74"/>
      <c r="T4744" s="74"/>
      <c r="AI4744" s="259"/>
      <c r="AO4744" s="74"/>
    </row>
    <row r="4745" s="72" customFormat="1" customHeight="1" spans="6:41">
      <c r="F4745" s="74"/>
      <c r="G4745" s="267" t="str">
        <f t="shared" si="80"/>
        <v/>
      </c>
      <c r="H4745" s="74"/>
      <c r="I4745" s="74"/>
      <c r="J4745" s="74"/>
      <c r="K4745" s="74"/>
      <c r="L4745" s="74"/>
      <c r="P4745" s="122"/>
      <c r="Q4745" s="74"/>
      <c r="R4745" s="74"/>
      <c r="S4745" s="74"/>
      <c r="T4745" s="74"/>
      <c r="AI4745" s="259"/>
      <c r="AO4745" s="74"/>
    </row>
    <row r="4746" s="72" customFormat="1" customHeight="1" spans="6:41">
      <c r="F4746" s="74"/>
      <c r="G4746" s="267" t="str">
        <f t="shared" si="80"/>
        <v/>
      </c>
      <c r="H4746" s="74"/>
      <c r="I4746" s="74"/>
      <c r="J4746" s="74"/>
      <c r="K4746" s="74"/>
      <c r="L4746" s="74"/>
      <c r="P4746" s="122"/>
      <c r="Q4746" s="74"/>
      <c r="R4746" s="74"/>
      <c r="S4746" s="74"/>
      <c r="T4746" s="74"/>
      <c r="AI4746" s="259"/>
      <c r="AO4746" s="74"/>
    </row>
    <row r="4747" s="72" customFormat="1" customHeight="1" spans="6:41">
      <c r="F4747" s="74"/>
      <c r="G4747" s="267" t="str">
        <f t="shared" si="80"/>
        <v/>
      </c>
      <c r="H4747" s="74"/>
      <c r="I4747" s="74"/>
      <c r="J4747" s="74"/>
      <c r="K4747" s="74"/>
      <c r="L4747" s="74"/>
      <c r="P4747" s="122"/>
      <c r="Q4747" s="74"/>
      <c r="R4747" s="74"/>
      <c r="S4747" s="74"/>
      <c r="T4747" s="74"/>
      <c r="AI4747" s="259"/>
      <c r="AO4747" s="74"/>
    </row>
    <row r="4748" s="72" customFormat="1" customHeight="1" spans="6:41">
      <c r="F4748" s="74"/>
      <c r="G4748" s="267" t="str">
        <f t="shared" si="80"/>
        <v/>
      </c>
      <c r="H4748" s="74"/>
      <c r="I4748" s="74"/>
      <c r="J4748" s="74"/>
      <c r="K4748" s="74"/>
      <c r="L4748" s="74"/>
      <c r="P4748" s="122"/>
      <c r="Q4748" s="74"/>
      <c r="R4748" s="74"/>
      <c r="S4748" s="74"/>
      <c r="T4748" s="74"/>
      <c r="AI4748" s="259"/>
      <c r="AO4748" s="74"/>
    </row>
    <row r="4749" s="72" customFormat="1" customHeight="1" spans="6:41">
      <c r="F4749" s="74"/>
      <c r="G4749" s="267" t="str">
        <f t="shared" si="80"/>
        <v/>
      </c>
      <c r="H4749" s="74"/>
      <c r="I4749" s="74"/>
      <c r="J4749" s="74"/>
      <c r="K4749" s="74"/>
      <c r="L4749" s="74"/>
      <c r="P4749" s="122"/>
      <c r="Q4749" s="74"/>
      <c r="R4749" s="74"/>
      <c r="S4749" s="74"/>
      <c r="T4749" s="74"/>
      <c r="AI4749" s="259"/>
      <c r="AO4749" s="74"/>
    </row>
    <row r="4750" s="72" customFormat="1" customHeight="1" spans="6:41">
      <c r="F4750" s="74"/>
      <c r="G4750" s="267" t="str">
        <f t="shared" si="80"/>
        <v/>
      </c>
      <c r="H4750" s="74"/>
      <c r="I4750" s="74"/>
      <c r="J4750" s="74"/>
      <c r="K4750" s="74"/>
      <c r="L4750" s="74"/>
      <c r="P4750" s="122"/>
      <c r="Q4750" s="74"/>
      <c r="R4750" s="74"/>
      <c r="S4750" s="74"/>
      <c r="T4750" s="74"/>
      <c r="AI4750" s="259"/>
      <c r="AO4750" s="74"/>
    </row>
    <row r="4751" s="72" customFormat="1" customHeight="1" spans="6:41">
      <c r="F4751" s="74"/>
      <c r="G4751" s="267" t="str">
        <f t="shared" si="80"/>
        <v/>
      </c>
      <c r="H4751" s="74"/>
      <c r="I4751" s="74"/>
      <c r="J4751" s="74"/>
      <c r="K4751" s="74"/>
      <c r="L4751" s="74"/>
      <c r="P4751" s="122"/>
      <c r="Q4751" s="74"/>
      <c r="R4751" s="74"/>
      <c r="S4751" s="74"/>
      <c r="T4751" s="74"/>
      <c r="AI4751" s="259"/>
      <c r="AO4751" s="74"/>
    </row>
    <row r="4752" s="72" customFormat="1" customHeight="1" spans="6:41">
      <c r="F4752" s="74"/>
      <c r="G4752" s="267" t="str">
        <f t="shared" si="80"/>
        <v/>
      </c>
      <c r="H4752" s="74"/>
      <c r="I4752" s="74"/>
      <c r="J4752" s="74"/>
      <c r="K4752" s="74"/>
      <c r="L4752" s="74"/>
      <c r="P4752" s="122"/>
      <c r="Q4752" s="74"/>
      <c r="R4752" s="74"/>
      <c r="S4752" s="74"/>
      <c r="T4752" s="74"/>
      <c r="AI4752" s="259"/>
      <c r="AO4752" s="74"/>
    </row>
    <row r="4753" s="72" customFormat="1" customHeight="1" spans="6:41">
      <c r="F4753" s="74"/>
      <c r="G4753" s="267" t="str">
        <f t="shared" si="80"/>
        <v/>
      </c>
      <c r="H4753" s="74"/>
      <c r="I4753" s="74"/>
      <c r="J4753" s="74"/>
      <c r="K4753" s="74"/>
      <c r="L4753" s="74"/>
      <c r="P4753" s="122"/>
      <c r="Q4753" s="74"/>
      <c r="R4753" s="74"/>
      <c r="S4753" s="74"/>
      <c r="T4753" s="74"/>
      <c r="AI4753" s="259"/>
      <c r="AO4753" s="74"/>
    </row>
    <row r="4754" s="72" customFormat="1" customHeight="1" spans="6:41">
      <c r="F4754" s="74"/>
      <c r="G4754" s="267" t="str">
        <f t="shared" si="80"/>
        <v/>
      </c>
      <c r="H4754" s="74"/>
      <c r="I4754" s="74"/>
      <c r="J4754" s="74"/>
      <c r="K4754" s="74"/>
      <c r="L4754" s="74"/>
      <c r="P4754" s="122"/>
      <c r="Q4754" s="74"/>
      <c r="R4754" s="74"/>
      <c r="S4754" s="74"/>
      <c r="T4754" s="74"/>
      <c r="AI4754" s="259"/>
      <c r="AO4754" s="74"/>
    </row>
    <row r="4755" s="72" customFormat="1" customHeight="1" spans="6:41">
      <c r="F4755" s="74"/>
      <c r="G4755" s="267" t="str">
        <f t="shared" si="80"/>
        <v/>
      </c>
      <c r="H4755" s="74"/>
      <c r="I4755" s="74"/>
      <c r="J4755" s="74"/>
      <c r="K4755" s="74"/>
      <c r="L4755" s="74"/>
      <c r="P4755" s="122"/>
      <c r="Q4755" s="74"/>
      <c r="R4755" s="74"/>
      <c r="S4755" s="74"/>
      <c r="T4755" s="74"/>
      <c r="AI4755" s="259"/>
      <c r="AO4755" s="74"/>
    </row>
    <row r="4756" s="72" customFormat="1" customHeight="1" spans="6:41">
      <c r="F4756" s="74"/>
      <c r="G4756" s="267" t="str">
        <f t="shared" si="80"/>
        <v/>
      </c>
      <c r="H4756" s="74"/>
      <c r="I4756" s="74"/>
      <c r="J4756" s="74"/>
      <c r="K4756" s="74"/>
      <c r="L4756" s="74"/>
      <c r="P4756" s="122"/>
      <c r="Q4756" s="74"/>
      <c r="R4756" s="74"/>
      <c r="S4756" s="74"/>
      <c r="T4756" s="74"/>
      <c r="AI4756" s="259"/>
      <c r="AO4756" s="74"/>
    </row>
    <row r="4757" s="72" customFormat="1" customHeight="1" spans="6:41">
      <c r="F4757" s="74"/>
      <c r="G4757" s="267" t="str">
        <f t="shared" si="80"/>
        <v/>
      </c>
      <c r="H4757" s="74"/>
      <c r="I4757" s="74"/>
      <c r="J4757" s="74"/>
      <c r="K4757" s="74"/>
      <c r="L4757" s="74"/>
      <c r="P4757" s="122"/>
      <c r="Q4757" s="74"/>
      <c r="R4757" s="74"/>
      <c r="S4757" s="74"/>
      <c r="T4757" s="74"/>
      <c r="AI4757" s="259"/>
      <c r="AO4757" s="74"/>
    </row>
    <row r="4758" s="72" customFormat="1" customHeight="1" spans="6:41">
      <c r="F4758" s="74"/>
      <c r="G4758" s="267" t="str">
        <f t="shared" si="80"/>
        <v/>
      </c>
      <c r="H4758" s="74"/>
      <c r="I4758" s="74"/>
      <c r="J4758" s="74"/>
      <c r="K4758" s="74"/>
      <c r="L4758" s="74"/>
      <c r="P4758" s="122"/>
      <c r="Q4758" s="74"/>
      <c r="R4758" s="74"/>
      <c r="S4758" s="74"/>
      <c r="T4758" s="74"/>
      <c r="AI4758" s="259"/>
      <c r="AO4758" s="74"/>
    </row>
    <row r="4759" s="72" customFormat="1" customHeight="1" spans="6:41">
      <c r="F4759" s="74"/>
      <c r="G4759" s="267" t="str">
        <f t="shared" si="80"/>
        <v/>
      </c>
      <c r="H4759" s="74"/>
      <c r="I4759" s="74"/>
      <c r="J4759" s="74"/>
      <c r="K4759" s="74"/>
      <c r="L4759" s="74"/>
      <c r="P4759" s="122"/>
      <c r="Q4759" s="74"/>
      <c r="R4759" s="74"/>
      <c r="S4759" s="74"/>
      <c r="T4759" s="74"/>
      <c r="AI4759" s="259"/>
      <c r="AO4759" s="74"/>
    </row>
    <row r="4760" s="72" customFormat="1" customHeight="1" spans="6:41">
      <c r="F4760" s="74"/>
      <c r="G4760" s="267" t="str">
        <f t="shared" si="80"/>
        <v/>
      </c>
      <c r="H4760" s="74"/>
      <c r="I4760" s="74"/>
      <c r="J4760" s="74"/>
      <c r="K4760" s="74"/>
      <c r="L4760" s="74"/>
      <c r="P4760" s="122"/>
      <c r="Q4760" s="74"/>
      <c r="R4760" s="74"/>
      <c r="S4760" s="74"/>
      <c r="T4760" s="74"/>
      <c r="AI4760" s="259"/>
      <c r="AO4760" s="74"/>
    </row>
    <row r="4761" s="72" customFormat="1" customHeight="1" spans="6:41">
      <c r="F4761" s="74"/>
      <c r="G4761" s="267" t="str">
        <f t="shared" si="80"/>
        <v/>
      </c>
      <c r="H4761" s="74"/>
      <c r="I4761" s="74"/>
      <c r="J4761" s="74"/>
      <c r="K4761" s="74"/>
      <c r="L4761" s="74"/>
      <c r="P4761" s="122"/>
      <c r="Q4761" s="74"/>
      <c r="R4761" s="74"/>
      <c r="S4761" s="74"/>
      <c r="T4761" s="74"/>
      <c r="AI4761" s="259"/>
      <c r="AO4761" s="74"/>
    </row>
    <row r="4762" s="72" customFormat="1" customHeight="1" spans="6:41">
      <c r="F4762" s="74"/>
      <c r="G4762" s="267" t="str">
        <f t="shared" si="80"/>
        <v/>
      </c>
      <c r="H4762" s="74"/>
      <c r="I4762" s="74"/>
      <c r="J4762" s="74"/>
      <c r="K4762" s="74"/>
      <c r="L4762" s="74"/>
      <c r="P4762" s="122"/>
      <c r="Q4762" s="74"/>
      <c r="R4762" s="74"/>
      <c r="S4762" s="74"/>
      <c r="T4762" s="74"/>
      <c r="AI4762" s="259"/>
      <c r="AO4762" s="74"/>
    </row>
    <row r="4763" s="72" customFormat="1" customHeight="1" spans="6:41">
      <c r="F4763" s="74"/>
      <c r="G4763" s="267" t="str">
        <f t="shared" si="80"/>
        <v/>
      </c>
      <c r="H4763" s="74"/>
      <c r="I4763" s="74"/>
      <c r="J4763" s="74"/>
      <c r="K4763" s="74"/>
      <c r="L4763" s="74"/>
      <c r="P4763" s="122"/>
      <c r="Q4763" s="74"/>
      <c r="R4763" s="74"/>
      <c r="S4763" s="74"/>
      <c r="T4763" s="74"/>
      <c r="AI4763" s="259"/>
      <c r="AO4763" s="74"/>
    </row>
    <row r="4764" s="72" customFormat="1" customHeight="1" spans="6:41">
      <c r="F4764" s="74"/>
      <c r="G4764" s="267" t="str">
        <f t="shared" si="80"/>
        <v/>
      </c>
      <c r="H4764" s="74"/>
      <c r="I4764" s="74"/>
      <c r="J4764" s="74"/>
      <c r="K4764" s="74"/>
      <c r="L4764" s="74"/>
      <c r="P4764" s="122"/>
      <c r="Q4764" s="74"/>
      <c r="R4764" s="74"/>
      <c r="S4764" s="74"/>
      <c r="T4764" s="74"/>
      <c r="AI4764" s="259"/>
      <c r="AO4764" s="74"/>
    </row>
    <row r="4765" s="72" customFormat="1" customHeight="1" spans="6:41">
      <c r="F4765" s="74"/>
      <c r="G4765" s="267" t="str">
        <f t="shared" si="80"/>
        <v/>
      </c>
      <c r="H4765" s="74"/>
      <c r="I4765" s="74"/>
      <c r="J4765" s="74"/>
      <c r="K4765" s="74"/>
      <c r="L4765" s="74"/>
      <c r="P4765" s="122"/>
      <c r="Q4765" s="74"/>
      <c r="R4765" s="74"/>
      <c r="S4765" s="74"/>
      <c r="T4765" s="74"/>
      <c r="AI4765" s="259"/>
      <c r="AO4765" s="74"/>
    </row>
    <row r="4766" s="72" customFormat="1" customHeight="1" spans="6:41">
      <c r="F4766" s="74"/>
      <c r="G4766" s="267" t="str">
        <f t="shared" si="80"/>
        <v/>
      </c>
      <c r="H4766" s="74"/>
      <c r="I4766" s="74"/>
      <c r="J4766" s="74"/>
      <c r="K4766" s="74"/>
      <c r="L4766" s="74"/>
      <c r="P4766" s="122"/>
      <c r="Q4766" s="74"/>
      <c r="R4766" s="74"/>
      <c r="S4766" s="74"/>
      <c r="T4766" s="74"/>
      <c r="AI4766" s="259"/>
      <c r="AO4766" s="74"/>
    </row>
    <row r="4767" s="72" customFormat="1" customHeight="1" spans="6:41">
      <c r="F4767" s="74"/>
      <c r="G4767" s="267" t="str">
        <f t="shared" si="80"/>
        <v/>
      </c>
      <c r="H4767" s="74"/>
      <c r="I4767" s="74"/>
      <c r="J4767" s="74"/>
      <c r="K4767" s="74"/>
      <c r="L4767" s="74"/>
      <c r="P4767" s="122"/>
      <c r="Q4767" s="74"/>
      <c r="R4767" s="74"/>
      <c r="S4767" s="74"/>
      <c r="T4767" s="74"/>
      <c r="AI4767" s="259"/>
      <c r="AO4767" s="74"/>
    </row>
    <row r="4768" s="72" customFormat="1" customHeight="1" spans="6:41">
      <c r="F4768" s="74"/>
      <c r="G4768" s="267" t="str">
        <f t="shared" si="80"/>
        <v/>
      </c>
      <c r="H4768" s="74"/>
      <c r="I4768" s="74"/>
      <c r="J4768" s="74"/>
      <c r="K4768" s="74"/>
      <c r="L4768" s="74"/>
      <c r="P4768" s="122"/>
      <c r="Q4768" s="74"/>
      <c r="R4768" s="74"/>
      <c r="S4768" s="74"/>
      <c r="T4768" s="74"/>
      <c r="AI4768" s="259"/>
      <c r="AO4768" s="74"/>
    </row>
    <row r="4769" s="72" customFormat="1" customHeight="1" spans="6:41">
      <c r="F4769" s="74"/>
      <c r="G4769" s="267" t="str">
        <f t="shared" si="80"/>
        <v/>
      </c>
      <c r="H4769" s="74"/>
      <c r="I4769" s="74"/>
      <c r="J4769" s="74"/>
      <c r="K4769" s="74"/>
      <c r="L4769" s="74"/>
      <c r="P4769" s="122"/>
      <c r="Q4769" s="74"/>
      <c r="R4769" s="74"/>
      <c r="S4769" s="74"/>
      <c r="T4769" s="74"/>
      <c r="AI4769" s="259"/>
      <c r="AO4769" s="74"/>
    </row>
    <row r="4770" s="72" customFormat="1" customHeight="1" spans="6:41">
      <c r="F4770" s="74"/>
      <c r="G4770" s="267" t="str">
        <f t="shared" si="80"/>
        <v/>
      </c>
      <c r="H4770" s="74"/>
      <c r="I4770" s="74"/>
      <c r="J4770" s="74"/>
      <c r="K4770" s="74"/>
      <c r="L4770" s="74"/>
      <c r="P4770" s="122"/>
      <c r="Q4770" s="74"/>
      <c r="R4770" s="74"/>
      <c r="S4770" s="74"/>
      <c r="T4770" s="74"/>
      <c r="AI4770" s="259"/>
      <c r="AO4770" s="74"/>
    </row>
    <row r="4771" s="72" customFormat="1" customHeight="1" spans="6:41">
      <c r="F4771" s="74"/>
      <c r="G4771" s="267" t="str">
        <f t="shared" si="80"/>
        <v/>
      </c>
      <c r="H4771" s="74"/>
      <c r="I4771" s="74"/>
      <c r="J4771" s="74"/>
      <c r="K4771" s="74"/>
      <c r="L4771" s="74"/>
      <c r="P4771" s="122"/>
      <c r="Q4771" s="74"/>
      <c r="R4771" s="74"/>
      <c r="S4771" s="74"/>
      <c r="T4771" s="74"/>
      <c r="AI4771" s="259"/>
      <c r="AO4771" s="74"/>
    </row>
    <row r="4772" s="72" customFormat="1" customHeight="1" spans="6:41">
      <c r="F4772" s="74"/>
      <c r="G4772" s="267" t="str">
        <f t="shared" si="80"/>
        <v/>
      </c>
      <c r="H4772" s="74"/>
      <c r="I4772" s="74"/>
      <c r="J4772" s="74"/>
      <c r="K4772" s="74"/>
      <c r="L4772" s="74"/>
      <c r="P4772" s="122"/>
      <c r="Q4772" s="74"/>
      <c r="R4772" s="74"/>
      <c r="S4772" s="74"/>
      <c r="T4772" s="74"/>
      <c r="AI4772" s="259"/>
      <c r="AO4772" s="74"/>
    </row>
    <row r="4773" s="72" customFormat="1" customHeight="1" spans="6:41">
      <c r="F4773" s="74"/>
      <c r="G4773" s="267" t="str">
        <f t="shared" si="80"/>
        <v/>
      </c>
      <c r="H4773" s="74"/>
      <c r="I4773" s="74"/>
      <c r="J4773" s="74"/>
      <c r="K4773" s="74"/>
      <c r="L4773" s="74"/>
      <c r="P4773" s="122"/>
      <c r="Q4773" s="74"/>
      <c r="R4773" s="74"/>
      <c r="S4773" s="74"/>
      <c r="T4773" s="74"/>
      <c r="AI4773" s="259"/>
      <c r="AO4773" s="74"/>
    </row>
    <row r="4774" s="72" customFormat="1" customHeight="1" spans="6:41">
      <c r="F4774" s="74"/>
      <c r="G4774" s="267" t="str">
        <f t="shared" si="80"/>
        <v/>
      </c>
      <c r="H4774" s="74"/>
      <c r="I4774" s="74"/>
      <c r="J4774" s="74"/>
      <c r="K4774" s="74"/>
      <c r="L4774" s="74"/>
      <c r="P4774" s="122"/>
      <c r="Q4774" s="74"/>
      <c r="R4774" s="74"/>
      <c r="S4774" s="74"/>
      <c r="T4774" s="74"/>
      <c r="AI4774" s="259"/>
      <c r="AO4774" s="74"/>
    </row>
    <row r="4775" s="72" customFormat="1" customHeight="1" spans="6:41">
      <c r="F4775" s="74"/>
      <c r="G4775" s="267" t="str">
        <f t="shared" si="80"/>
        <v/>
      </c>
      <c r="H4775" s="74"/>
      <c r="I4775" s="74"/>
      <c r="J4775" s="74"/>
      <c r="K4775" s="74"/>
      <c r="L4775" s="74"/>
      <c r="P4775" s="122"/>
      <c r="Q4775" s="74"/>
      <c r="R4775" s="74"/>
      <c r="S4775" s="74"/>
      <c r="T4775" s="74"/>
      <c r="AI4775" s="259"/>
      <c r="AO4775" s="74"/>
    </row>
    <row r="4776" s="72" customFormat="1" customHeight="1" spans="6:41">
      <c r="F4776" s="74"/>
      <c r="G4776" s="267" t="str">
        <f t="shared" si="80"/>
        <v/>
      </c>
      <c r="H4776" s="74"/>
      <c r="I4776" s="74"/>
      <c r="J4776" s="74"/>
      <c r="K4776" s="74"/>
      <c r="L4776" s="74"/>
      <c r="P4776" s="122"/>
      <c r="Q4776" s="74"/>
      <c r="R4776" s="74"/>
      <c r="S4776" s="74"/>
      <c r="T4776" s="74"/>
      <c r="AI4776" s="259"/>
      <c r="AO4776" s="74"/>
    </row>
    <row r="4777" s="72" customFormat="1" customHeight="1" spans="6:41">
      <c r="F4777" s="74"/>
      <c r="G4777" s="267" t="str">
        <f t="shared" si="80"/>
        <v/>
      </c>
      <c r="H4777" s="74"/>
      <c r="I4777" s="74"/>
      <c r="J4777" s="74"/>
      <c r="K4777" s="74"/>
      <c r="L4777" s="74"/>
      <c r="P4777" s="122"/>
      <c r="Q4777" s="74"/>
      <c r="R4777" s="74"/>
      <c r="S4777" s="74"/>
      <c r="T4777" s="74"/>
      <c r="AI4777" s="259"/>
      <c r="AO4777" s="74"/>
    </row>
    <row r="4778" s="72" customFormat="1" customHeight="1" spans="6:41">
      <c r="F4778" s="74"/>
      <c r="G4778" s="267" t="str">
        <f t="shared" si="80"/>
        <v/>
      </c>
      <c r="H4778" s="74"/>
      <c r="I4778" s="74"/>
      <c r="J4778" s="74"/>
      <c r="K4778" s="74"/>
      <c r="L4778" s="74"/>
      <c r="P4778" s="122"/>
      <c r="Q4778" s="74"/>
      <c r="R4778" s="74"/>
      <c r="S4778" s="74"/>
      <c r="T4778" s="74"/>
      <c r="AI4778" s="259"/>
      <c r="AO4778" s="74"/>
    </row>
    <row r="4779" s="72" customFormat="1" customHeight="1" spans="6:41">
      <c r="F4779" s="74"/>
      <c r="G4779" s="267" t="str">
        <f t="shared" si="80"/>
        <v/>
      </c>
      <c r="H4779" s="74"/>
      <c r="I4779" s="74"/>
      <c r="J4779" s="74"/>
      <c r="K4779" s="74"/>
      <c r="L4779" s="74"/>
      <c r="P4779" s="122"/>
      <c r="Q4779" s="74"/>
      <c r="R4779" s="74"/>
      <c r="S4779" s="74"/>
      <c r="T4779" s="74"/>
      <c r="AI4779" s="259"/>
      <c r="AO4779" s="74"/>
    </row>
    <row r="4780" s="72" customFormat="1" customHeight="1" spans="6:41">
      <c r="F4780" s="74"/>
      <c r="G4780" s="267" t="str">
        <f t="shared" si="80"/>
        <v/>
      </c>
      <c r="H4780" s="74"/>
      <c r="I4780" s="74"/>
      <c r="J4780" s="74"/>
      <c r="K4780" s="74"/>
      <c r="L4780" s="74"/>
      <c r="P4780" s="122"/>
      <c r="Q4780" s="74"/>
      <c r="R4780" s="74"/>
      <c r="S4780" s="74"/>
      <c r="T4780" s="74"/>
      <c r="AI4780" s="259"/>
      <c r="AO4780" s="74"/>
    </row>
    <row r="4781" s="72" customFormat="1" customHeight="1" spans="6:41">
      <c r="F4781" s="74"/>
      <c r="G4781" s="267" t="str">
        <f t="shared" si="80"/>
        <v/>
      </c>
      <c r="H4781" s="74"/>
      <c r="I4781" s="74"/>
      <c r="J4781" s="74"/>
      <c r="K4781" s="74"/>
      <c r="L4781" s="74"/>
      <c r="P4781" s="122"/>
      <c r="Q4781" s="74"/>
      <c r="R4781" s="74"/>
      <c r="S4781" s="74"/>
      <c r="T4781" s="74"/>
      <c r="AI4781" s="259"/>
      <c r="AO4781" s="74"/>
    </row>
    <row r="4782" s="72" customFormat="1" customHeight="1" spans="6:41">
      <c r="F4782" s="74"/>
      <c r="G4782" s="267" t="str">
        <f t="shared" si="80"/>
        <v/>
      </c>
      <c r="H4782" s="74"/>
      <c r="I4782" s="74"/>
      <c r="J4782" s="74"/>
      <c r="K4782" s="74"/>
      <c r="L4782" s="74"/>
      <c r="P4782" s="122"/>
      <c r="Q4782" s="74"/>
      <c r="R4782" s="74"/>
      <c r="S4782" s="74"/>
      <c r="T4782" s="74"/>
      <c r="AI4782" s="259"/>
      <c r="AO4782" s="74"/>
    </row>
    <row r="4783" s="72" customFormat="1" customHeight="1" spans="6:41">
      <c r="F4783" s="74"/>
      <c r="G4783" s="267" t="str">
        <f t="shared" si="80"/>
        <v/>
      </c>
      <c r="H4783" s="74"/>
      <c r="I4783" s="74"/>
      <c r="J4783" s="74"/>
      <c r="K4783" s="74"/>
      <c r="L4783" s="74"/>
      <c r="P4783" s="122"/>
      <c r="Q4783" s="74"/>
      <c r="R4783" s="74"/>
      <c r="S4783" s="74"/>
      <c r="T4783" s="74"/>
      <c r="AI4783" s="259"/>
      <c r="AO4783" s="74"/>
    </row>
    <row r="4784" s="72" customFormat="1" customHeight="1" spans="6:41">
      <c r="F4784" s="74"/>
      <c r="G4784" s="267" t="str">
        <f t="shared" si="80"/>
        <v/>
      </c>
      <c r="H4784" s="74"/>
      <c r="I4784" s="74"/>
      <c r="J4784" s="74"/>
      <c r="K4784" s="74"/>
      <c r="L4784" s="74"/>
      <c r="P4784" s="122"/>
      <c r="Q4784" s="74"/>
      <c r="R4784" s="74"/>
      <c r="S4784" s="74"/>
      <c r="T4784" s="74"/>
      <c r="AI4784" s="259"/>
      <c r="AO4784" s="74"/>
    </row>
    <row r="4785" s="72" customFormat="1" customHeight="1" spans="6:41">
      <c r="F4785" s="74"/>
      <c r="G4785" s="267" t="str">
        <f t="shared" si="80"/>
        <v/>
      </c>
      <c r="H4785" s="74"/>
      <c r="I4785" s="74"/>
      <c r="J4785" s="74"/>
      <c r="K4785" s="74"/>
      <c r="L4785" s="74"/>
      <c r="P4785" s="122"/>
      <c r="Q4785" s="74"/>
      <c r="R4785" s="74"/>
      <c r="S4785" s="74"/>
      <c r="T4785" s="74"/>
      <c r="AI4785" s="259"/>
      <c r="AO4785" s="74"/>
    </row>
    <row r="4786" s="72" customFormat="1" customHeight="1" spans="6:41">
      <c r="F4786" s="74"/>
      <c r="G4786" s="267" t="str">
        <f t="shared" si="80"/>
        <v/>
      </c>
      <c r="H4786" s="74"/>
      <c r="I4786" s="74"/>
      <c r="J4786" s="74"/>
      <c r="K4786" s="74"/>
      <c r="L4786" s="74"/>
      <c r="P4786" s="122"/>
      <c r="Q4786" s="74"/>
      <c r="R4786" s="74"/>
      <c r="S4786" s="74"/>
      <c r="T4786" s="74"/>
      <c r="AI4786" s="259"/>
      <c r="AO4786" s="74"/>
    </row>
    <row r="4787" s="72" customFormat="1" customHeight="1" spans="6:41">
      <c r="F4787" s="74"/>
      <c r="G4787" s="267" t="str">
        <f t="shared" si="80"/>
        <v/>
      </c>
      <c r="H4787" s="74"/>
      <c r="I4787" s="74"/>
      <c r="J4787" s="74"/>
      <c r="K4787" s="74"/>
      <c r="L4787" s="74"/>
      <c r="P4787" s="122"/>
      <c r="Q4787" s="74"/>
      <c r="R4787" s="74"/>
      <c r="S4787" s="74"/>
      <c r="T4787" s="74"/>
      <c r="AI4787" s="259"/>
      <c r="AO4787" s="74"/>
    </row>
    <row r="4788" s="72" customFormat="1" customHeight="1" spans="6:41">
      <c r="F4788" s="74"/>
      <c r="G4788" s="267" t="str">
        <f t="shared" si="80"/>
        <v/>
      </c>
      <c r="H4788" s="74"/>
      <c r="I4788" s="74"/>
      <c r="J4788" s="74"/>
      <c r="K4788" s="74"/>
      <c r="L4788" s="74"/>
      <c r="P4788" s="122"/>
      <c r="Q4788" s="74"/>
      <c r="R4788" s="74"/>
      <c r="S4788" s="74"/>
      <c r="T4788" s="74"/>
      <c r="AI4788" s="259"/>
      <c r="AO4788" s="74"/>
    </row>
    <row r="4789" s="72" customFormat="1" customHeight="1" spans="6:41">
      <c r="F4789" s="74"/>
      <c r="G4789" s="267" t="str">
        <f t="shared" si="80"/>
        <v/>
      </c>
      <c r="H4789" s="74"/>
      <c r="I4789" s="74"/>
      <c r="J4789" s="74"/>
      <c r="K4789" s="74"/>
      <c r="L4789" s="74"/>
      <c r="P4789" s="122"/>
      <c r="Q4789" s="74"/>
      <c r="R4789" s="74"/>
      <c r="S4789" s="74"/>
      <c r="T4789" s="74"/>
      <c r="AI4789" s="259"/>
      <c r="AO4789" s="74"/>
    </row>
    <row r="4790" s="72" customFormat="1" customHeight="1" spans="6:41">
      <c r="F4790" s="74"/>
      <c r="G4790" s="267" t="str">
        <f t="shared" si="80"/>
        <v/>
      </c>
      <c r="H4790" s="74"/>
      <c r="I4790" s="74"/>
      <c r="J4790" s="74"/>
      <c r="K4790" s="74"/>
      <c r="L4790" s="74"/>
      <c r="P4790" s="122"/>
      <c r="Q4790" s="74"/>
      <c r="R4790" s="74"/>
      <c r="S4790" s="74"/>
      <c r="T4790" s="74"/>
      <c r="AI4790" s="259"/>
      <c r="AO4790" s="74"/>
    </row>
    <row r="4791" s="72" customFormat="1" customHeight="1" spans="6:41">
      <c r="F4791" s="74"/>
      <c r="G4791" s="267" t="str">
        <f t="shared" si="80"/>
        <v/>
      </c>
      <c r="H4791" s="74"/>
      <c r="I4791" s="74"/>
      <c r="J4791" s="74"/>
      <c r="K4791" s="74"/>
      <c r="L4791" s="74"/>
      <c r="P4791" s="122"/>
      <c r="Q4791" s="74"/>
      <c r="R4791" s="74"/>
      <c r="S4791" s="74"/>
      <c r="T4791" s="74"/>
      <c r="AI4791" s="259"/>
      <c r="AO4791" s="74"/>
    </row>
    <row r="4792" s="72" customFormat="1" customHeight="1" spans="6:41">
      <c r="F4792" s="74"/>
      <c r="G4792" s="267" t="str">
        <f t="shared" si="80"/>
        <v/>
      </c>
      <c r="H4792" s="74"/>
      <c r="I4792" s="74"/>
      <c r="J4792" s="74"/>
      <c r="K4792" s="74"/>
      <c r="L4792" s="74"/>
      <c r="P4792" s="122"/>
      <c r="Q4792" s="74"/>
      <c r="R4792" s="74"/>
      <c r="S4792" s="74"/>
      <c r="T4792" s="74"/>
      <c r="AI4792" s="259"/>
      <c r="AO4792" s="74"/>
    </row>
    <row r="4793" s="72" customFormat="1" customHeight="1" spans="6:41">
      <c r="F4793" s="74"/>
      <c r="G4793" s="267" t="str">
        <f t="shared" si="80"/>
        <v/>
      </c>
      <c r="H4793" s="74"/>
      <c r="I4793" s="74"/>
      <c r="J4793" s="74"/>
      <c r="K4793" s="74"/>
      <c r="L4793" s="74"/>
      <c r="P4793" s="122"/>
      <c r="Q4793" s="74"/>
      <c r="R4793" s="74"/>
      <c r="S4793" s="74"/>
      <c r="T4793" s="74"/>
      <c r="AI4793" s="259"/>
      <c r="AO4793" s="74"/>
    </row>
    <row r="4794" s="72" customFormat="1" customHeight="1" spans="6:41">
      <c r="F4794" s="74"/>
      <c r="G4794" s="267" t="str">
        <f t="shared" si="80"/>
        <v/>
      </c>
      <c r="H4794" s="74"/>
      <c r="I4794" s="74"/>
      <c r="J4794" s="74"/>
      <c r="K4794" s="74"/>
      <c r="L4794" s="74"/>
      <c r="P4794" s="122"/>
      <c r="Q4794" s="74"/>
      <c r="R4794" s="74"/>
      <c r="S4794" s="74"/>
      <c r="T4794" s="74"/>
      <c r="AI4794" s="259"/>
      <c r="AO4794" s="74"/>
    </row>
    <row r="4795" s="72" customFormat="1" customHeight="1" spans="6:41">
      <c r="F4795" s="74"/>
      <c r="G4795" s="267" t="str">
        <f t="shared" si="80"/>
        <v/>
      </c>
      <c r="H4795" s="74"/>
      <c r="I4795" s="74"/>
      <c r="J4795" s="74"/>
      <c r="K4795" s="74"/>
      <c r="L4795" s="74"/>
      <c r="P4795" s="122"/>
      <c r="Q4795" s="74"/>
      <c r="R4795" s="74"/>
      <c r="S4795" s="74"/>
      <c r="T4795" s="74"/>
      <c r="AI4795" s="259"/>
      <c r="AO4795" s="74"/>
    </row>
    <row r="4796" s="72" customFormat="1" customHeight="1" spans="6:41">
      <c r="F4796" s="74"/>
      <c r="G4796" s="267" t="str">
        <f t="shared" si="80"/>
        <v/>
      </c>
      <c r="H4796" s="74"/>
      <c r="I4796" s="74"/>
      <c r="J4796" s="74"/>
      <c r="K4796" s="74"/>
      <c r="L4796" s="74"/>
      <c r="P4796" s="122"/>
      <c r="Q4796" s="74"/>
      <c r="R4796" s="74"/>
      <c r="S4796" s="74"/>
      <c r="T4796" s="74"/>
      <c r="AI4796" s="259"/>
      <c r="AO4796" s="74"/>
    </row>
    <row r="4797" s="72" customFormat="1" customHeight="1" spans="6:41">
      <c r="F4797" s="74"/>
      <c r="G4797" s="267" t="str">
        <f t="shared" si="80"/>
        <v/>
      </c>
      <c r="H4797" s="74"/>
      <c r="I4797" s="74"/>
      <c r="J4797" s="74"/>
      <c r="K4797" s="74"/>
      <c r="L4797" s="74"/>
      <c r="P4797" s="122"/>
      <c r="Q4797" s="74"/>
      <c r="R4797" s="74"/>
      <c r="S4797" s="74"/>
      <c r="T4797" s="74"/>
      <c r="AI4797" s="259"/>
      <c r="AO4797" s="74"/>
    </row>
    <row r="4798" s="72" customFormat="1" customHeight="1" spans="6:41">
      <c r="F4798" s="74"/>
      <c r="G4798" s="267" t="str">
        <f t="shared" si="80"/>
        <v/>
      </c>
      <c r="H4798" s="74"/>
      <c r="I4798" s="74"/>
      <c r="J4798" s="74"/>
      <c r="K4798" s="74"/>
      <c r="L4798" s="74"/>
      <c r="P4798" s="122"/>
      <c r="Q4798" s="74"/>
      <c r="R4798" s="74"/>
      <c r="S4798" s="74"/>
      <c r="T4798" s="74"/>
      <c r="AI4798" s="259"/>
      <c r="AO4798" s="74"/>
    </row>
    <row r="4799" s="72" customFormat="1" customHeight="1" spans="6:41">
      <c r="F4799" s="74"/>
      <c r="G4799" s="267" t="str">
        <f t="shared" si="80"/>
        <v/>
      </c>
      <c r="H4799" s="74"/>
      <c r="I4799" s="74"/>
      <c r="J4799" s="74"/>
      <c r="K4799" s="74"/>
      <c r="L4799" s="74"/>
      <c r="P4799" s="122"/>
      <c r="Q4799" s="74"/>
      <c r="R4799" s="74"/>
      <c r="S4799" s="74"/>
      <c r="T4799" s="74"/>
      <c r="AI4799" s="259"/>
      <c r="AO4799" s="74"/>
    </row>
    <row r="4800" s="72" customFormat="1" customHeight="1" spans="6:41">
      <c r="F4800" s="74"/>
      <c r="G4800" s="267" t="str">
        <f t="shared" si="80"/>
        <v/>
      </c>
      <c r="H4800" s="74"/>
      <c r="I4800" s="74"/>
      <c r="J4800" s="74"/>
      <c r="K4800" s="74"/>
      <c r="L4800" s="74"/>
      <c r="P4800" s="122"/>
      <c r="Q4800" s="74"/>
      <c r="R4800" s="74"/>
      <c r="S4800" s="74"/>
      <c r="T4800" s="74"/>
      <c r="AI4800" s="259"/>
      <c r="AO4800" s="74"/>
    </row>
    <row r="4801" s="72" customFormat="1" customHeight="1" spans="6:41">
      <c r="F4801" s="74"/>
      <c r="G4801" s="267" t="str">
        <f t="shared" si="80"/>
        <v/>
      </c>
      <c r="H4801" s="74"/>
      <c r="I4801" s="74"/>
      <c r="J4801" s="74"/>
      <c r="K4801" s="74"/>
      <c r="L4801" s="74"/>
      <c r="P4801" s="122"/>
      <c r="Q4801" s="74"/>
      <c r="R4801" s="74"/>
      <c r="S4801" s="74"/>
      <c r="T4801" s="74"/>
      <c r="AI4801" s="259"/>
      <c r="AO4801" s="74"/>
    </row>
    <row r="4802" s="72" customFormat="1" customHeight="1" spans="6:41">
      <c r="F4802" s="74"/>
      <c r="G4802" s="267" t="str">
        <f t="shared" ref="G4802:G4865" si="81">IF(H4802="","",IF(H4802=I4802,H4802,_xlfn.CONCAT(H4802,"-",I4802)))</f>
        <v/>
      </c>
      <c r="H4802" s="74"/>
      <c r="I4802" s="74"/>
      <c r="J4802" s="74"/>
      <c r="K4802" s="74"/>
      <c r="L4802" s="74"/>
      <c r="P4802" s="122"/>
      <c r="Q4802" s="74"/>
      <c r="R4802" s="74"/>
      <c r="S4802" s="74"/>
      <c r="T4802" s="74"/>
      <c r="AI4802" s="259"/>
      <c r="AO4802" s="74"/>
    </row>
    <row r="4803" s="72" customFormat="1" customHeight="1" spans="6:41">
      <c r="F4803" s="74"/>
      <c r="G4803" s="267" t="str">
        <f t="shared" si="81"/>
        <v/>
      </c>
      <c r="H4803" s="74"/>
      <c r="I4803" s="74"/>
      <c r="J4803" s="74"/>
      <c r="K4803" s="74"/>
      <c r="L4803" s="74"/>
      <c r="P4803" s="122"/>
      <c r="Q4803" s="74"/>
      <c r="R4803" s="74"/>
      <c r="S4803" s="74"/>
      <c r="T4803" s="74"/>
      <c r="AI4803" s="259"/>
      <c r="AO4803" s="74"/>
    </row>
    <row r="4804" s="72" customFormat="1" customHeight="1" spans="6:41">
      <c r="F4804" s="74"/>
      <c r="G4804" s="267" t="str">
        <f t="shared" si="81"/>
        <v/>
      </c>
      <c r="H4804" s="74"/>
      <c r="I4804" s="74"/>
      <c r="J4804" s="74"/>
      <c r="K4804" s="74"/>
      <c r="L4804" s="74"/>
      <c r="P4804" s="122"/>
      <c r="Q4804" s="74"/>
      <c r="R4804" s="74"/>
      <c r="S4804" s="74"/>
      <c r="T4804" s="74"/>
      <c r="AI4804" s="259"/>
      <c r="AO4804" s="74"/>
    </row>
    <row r="4805" s="72" customFormat="1" customHeight="1" spans="6:41">
      <c r="F4805" s="74"/>
      <c r="G4805" s="267" t="str">
        <f t="shared" si="81"/>
        <v/>
      </c>
      <c r="H4805" s="74"/>
      <c r="I4805" s="74"/>
      <c r="J4805" s="74"/>
      <c r="K4805" s="74"/>
      <c r="L4805" s="74"/>
      <c r="P4805" s="122"/>
      <c r="Q4805" s="74"/>
      <c r="R4805" s="74"/>
      <c r="S4805" s="74"/>
      <c r="T4805" s="74"/>
      <c r="AI4805" s="259"/>
      <c r="AO4805" s="74"/>
    </row>
    <row r="4806" s="72" customFormat="1" customHeight="1" spans="6:41">
      <c r="F4806" s="74"/>
      <c r="G4806" s="267" t="str">
        <f t="shared" si="81"/>
        <v/>
      </c>
      <c r="H4806" s="74"/>
      <c r="I4806" s="74"/>
      <c r="J4806" s="74"/>
      <c r="K4806" s="74"/>
      <c r="L4806" s="74"/>
      <c r="P4806" s="122"/>
      <c r="Q4806" s="74"/>
      <c r="R4806" s="74"/>
      <c r="S4806" s="74"/>
      <c r="T4806" s="74"/>
      <c r="AI4806" s="259"/>
      <c r="AO4806" s="74"/>
    </row>
    <row r="4807" s="72" customFormat="1" customHeight="1" spans="6:41">
      <c r="F4807" s="74"/>
      <c r="G4807" s="267" t="str">
        <f t="shared" si="81"/>
        <v/>
      </c>
      <c r="H4807" s="74"/>
      <c r="I4807" s="74"/>
      <c r="J4807" s="74"/>
      <c r="K4807" s="74"/>
      <c r="L4807" s="74"/>
      <c r="P4807" s="122"/>
      <c r="Q4807" s="74"/>
      <c r="R4807" s="74"/>
      <c r="S4807" s="74"/>
      <c r="T4807" s="74"/>
      <c r="AI4807" s="259"/>
      <c r="AO4807" s="74"/>
    </row>
    <row r="4808" s="72" customFormat="1" customHeight="1" spans="6:41">
      <c r="F4808" s="74"/>
      <c r="G4808" s="267" t="str">
        <f t="shared" si="81"/>
        <v/>
      </c>
      <c r="H4808" s="74"/>
      <c r="I4808" s="74"/>
      <c r="J4808" s="74"/>
      <c r="K4808" s="74"/>
      <c r="L4808" s="74"/>
      <c r="P4808" s="122"/>
      <c r="Q4808" s="74"/>
      <c r="R4808" s="74"/>
      <c r="S4808" s="74"/>
      <c r="T4808" s="74"/>
      <c r="AI4808" s="259"/>
      <c r="AO4808" s="74"/>
    </row>
    <row r="4809" s="72" customFormat="1" customHeight="1" spans="6:41">
      <c r="F4809" s="74"/>
      <c r="G4809" s="267" t="str">
        <f t="shared" si="81"/>
        <v/>
      </c>
      <c r="H4809" s="74"/>
      <c r="I4809" s="74"/>
      <c r="J4809" s="74"/>
      <c r="K4809" s="74"/>
      <c r="L4809" s="74"/>
      <c r="P4809" s="122"/>
      <c r="Q4809" s="74"/>
      <c r="R4809" s="74"/>
      <c r="S4809" s="74"/>
      <c r="T4809" s="74"/>
      <c r="AI4809" s="259"/>
      <c r="AO4809" s="74"/>
    </row>
    <row r="4810" s="72" customFormat="1" customHeight="1" spans="6:41">
      <c r="F4810" s="74"/>
      <c r="G4810" s="267" t="str">
        <f t="shared" si="81"/>
        <v/>
      </c>
      <c r="H4810" s="74"/>
      <c r="I4810" s="74"/>
      <c r="J4810" s="74"/>
      <c r="K4810" s="74"/>
      <c r="L4810" s="74"/>
      <c r="P4810" s="122"/>
      <c r="Q4810" s="74"/>
      <c r="R4810" s="74"/>
      <c r="S4810" s="74"/>
      <c r="T4810" s="74"/>
      <c r="AI4810" s="259"/>
      <c r="AO4810" s="74"/>
    </row>
    <row r="4811" s="72" customFormat="1" customHeight="1" spans="6:41">
      <c r="F4811" s="74"/>
      <c r="G4811" s="267" t="str">
        <f t="shared" si="81"/>
        <v/>
      </c>
      <c r="H4811" s="74"/>
      <c r="I4811" s="74"/>
      <c r="J4811" s="74"/>
      <c r="K4811" s="74"/>
      <c r="L4811" s="74"/>
      <c r="P4811" s="122"/>
      <c r="Q4811" s="74"/>
      <c r="R4811" s="74"/>
      <c r="S4811" s="74"/>
      <c r="T4811" s="74"/>
      <c r="AI4811" s="259"/>
      <c r="AO4811" s="74"/>
    </row>
    <row r="4812" s="72" customFormat="1" customHeight="1" spans="6:41">
      <c r="F4812" s="74"/>
      <c r="G4812" s="267" t="str">
        <f t="shared" si="81"/>
        <v/>
      </c>
      <c r="H4812" s="74"/>
      <c r="I4812" s="74"/>
      <c r="J4812" s="74"/>
      <c r="K4812" s="74"/>
      <c r="L4812" s="74"/>
      <c r="P4812" s="122"/>
      <c r="Q4812" s="74"/>
      <c r="R4812" s="74"/>
      <c r="S4812" s="74"/>
      <c r="T4812" s="74"/>
      <c r="AI4812" s="259"/>
      <c r="AO4812" s="74"/>
    </row>
    <row r="4813" s="72" customFormat="1" customHeight="1" spans="6:41">
      <c r="F4813" s="74"/>
      <c r="G4813" s="267" t="str">
        <f t="shared" si="81"/>
        <v/>
      </c>
      <c r="H4813" s="74"/>
      <c r="I4813" s="74"/>
      <c r="J4813" s="74"/>
      <c r="K4813" s="74"/>
      <c r="L4813" s="74"/>
      <c r="P4813" s="122"/>
      <c r="Q4813" s="74"/>
      <c r="R4813" s="74"/>
      <c r="S4813" s="74"/>
      <c r="T4813" s="74"/>
      <c r="AI4813" s="259"/>
      <c r="AO4813" s="74"/>
    </row>
    <row r="4814" s="72" customFormat="1" customHeight="1" spans="6:41">
      <c r="F4814" s="74"/>
      <c r="G4814" s="267" t="str">
        <f t="shared" si="81"/>
        <v/>
      </c>
      <c r="H4814" s="74"/>
      <c r="I4814" s="74"/>
      <c r="J4814" s="74"/>
      <c r="K4814" s="74"/>
      <c r="L4814" s="74"/>
      <c r="P4814" s="122"/>
      <c r="Q4814" s="74"/>
      <c r="R4814" s="74"/>
      <c r="S4814" s="74"/>
      <c r="T4814" s="74"/>
      <c r="AI4814" s="259"/>
      <c r="AO4814" s="74"/>
    </row>
    <row r="4815" s="72" customFormat="1" customHeight="1" spans="6:41">
      <c r="F4815" s="74"/>
      <c r="G4815" s="267" t="str">
        <f t="shared" si="81"/>
        <v/>
      </c>
      <c r="H4815" s="74"/>
      <c r="I4815" s="74"/>
      <c r="J4815" s="74"/>
      <c r="K4815" s="74"/>
      <c r="L4815" s="74"/>
      <c r="P4815" s="122"/>
      <c r="Q4815" s="74"/>
      <c r="R4815" s="74"/>
      <c r="S4815" s="74"/>
      <c r="T4815" s="74"/>
      <c r="AI4815" s="259"/>
      <c r="AO4815" s="74"/>
    </row>
    <row r="4816" s="72" customFormat="1" customHeight="1" spans="6:41">
      <c r="F4816" s="74"/>
      <c r="G4816" s="267" t="str">
        <f t="shared" si="81"/>
        <v/>
      </c>
      <c r="H4816" s="74"/>
      <c r="I4816" s="74"/>
      <c r="J4816" s="74"/>
      <c r="K4816" s="74"/>
      <c r="L4816" s="74"/>
      <c r="P4816" s="122"/>
      <c r="Q4816" s="74"/>
      <c r="R4816" s="74"/>
      <c r="S4816" s="74"/>
      <c r="T4816" s="74"/>
      <c r="AI4816" s="259"/>
      <c r="AO4816" s="74"/>
    </row>
    <row r="4817" s="72" customFormat="1" customHeight="1" spans="6:41">
      <c r="F4817" s="74"/>
      <c r="G4817" s="267" t="str">
        <f t="shared" si="81"/>
        <v/>
      </c>
      <c r="H4817" s="74"/>
      <c r="I4817" s="74"/>
      <c r="J4817" s="74"/>
      <c r="K4817" s="74"/>
      <c r="L4817" s="74"/>
      <c r="P4817" s="122"/>
      <c r="Q4817" s="74"/>
      <c r="R4817" s="74"/>
      <c r="S4817" s="74"/>
      <c r="T4817" s="74"/>
      <c r="AI4817" s="259"/>
      <c r="AO4817" s="74"/>
    </row>
    <row r="4818" s="72" customFormat="1" customHeight="1" spans="6:41">
      <c r="F4818" s="74"/>
      <c r="G4818" s="267" t="str">
        <f t="shared" si="81"/>
        <v/>
      </c>
      <c r="H4818" s="74"/>
      <c r="I4818" s="74"/>
      <c r="J4818" s="74"/>
      <c r="K4818" s="74"/>
      <c r="L4818" s="74"/>
      <c r="P4818" s="122"/>
      <c r="Q4818" s="74"/>
      <c r="R4818" s="74"/>
      <c r="S4818" s="74"/>
      <c r="T4818" s="74"/>
      <c r="AI4818" s="259"/>
      <c r="AO4818" s="74"/>
    </row>
    <row r="4819" s="72" customFormat="1" customHeight="1" spans="6:41">
      <c r="F4819" s="74"/>
      <c r="G4819" s="267" t="str">
        <f t="shared" si="81"/>
        <v/>
      </c>
      <c r="H4819" s="74"/>
      <c r="I4819" s="74"/>
      <c r="J4819" s="74"/>
      <c r="K4819" s="74"/>
      <c r="L4819" s="74"/>
      <c r="P4819" s="122"/>
      <c r="Q4819" s="74"/>
      <c r="R4819" s="74"/>
      <c r="S4819" s="74"/>
      <c r="T4819" s="74"/>
      <c r="AI4819" s="259"/>
      <c r="AO4819" s="74"/>
    </row>
    <row r="4820" s="72" customFormat="1" customHeight="1" spans="6:41">
      <c r="F4820" s="74"/>
      <c r="G4820" s="267" t="str">
        <f t="shared" si="81"/>
        <v/>
      </c>
      <c r="H4820" s="74"/>
      <c r="I4820" s="74"/>
      <c r="J4820" s="74"/>
      <c r="K4820" s="74"/>
      <c r="L4820" s="74"/>
      <c r="P4820" s="122"/>
      <c r="Q4820" s="74"/>
      <c r="R4820" s="74"/>
      <c r="S4820" s="74"/>
      <c r="T4820" s="74"/>
      <c r="AI4820" s="259"/>
      <c r="AO4820" s="74"/>
    </row>
    <row r="4821" s="72" customFormat="1" customHeight="1" spans="6:41">
      <c r="F4821" s="74"/>
      <c r="G4821" s="267" t="str">
        <f t="shared" si="81"/>
        <v/>
      </c>
      <c r="H4821" s="74"/>
      <c r="I4821" s="74"/>
      <c r="J4821" s="74"/>
      <c r="K4821" s="74"/>
      <c r="L4821" s="74"/>
      <c r="P4821" s="122"/>
      <c r="Q4821" s="74"/>
      <c r="R4821" s="74"/>
      <c r="S4821" s="74"/>
      <c r="T4821" s="74"/>
      <c r="AI4821" s="259"/>
      <c r="AO4821" s="74"/>
    </row>
    <row r="4822" s="72" customFormat="1" customHeight="1" spans="6:41">
      <c r="F4822" s="74"/>
      <c r="G4822" s="267" t="str">
        <f t="shared" si="81"/>
        <v/>
      </c>
      <c r="H4822" s="74"/>
      <c r="I4822" s="74"/>
      <c r="J4822" s="74"/>
      <c r="K4822" s="74"/>
      <c r="L4822" s="74"/>
      <c r="P4822" s="122"/>
      <c r="Q4822" s="74"/>
      <c r="R4822" s="74"/>
      <c r="S4822" s="74"/>
      <c r="T4822" s="74"/>
      <c r="AI4822" s="259"/>
      <c r="AO4822" s="74"/>
    </row>
    <row r="4823" s="72" customFormat="1" customHeight="1" spans="6:41">
      <c r="F4823" s="74"/>
      <c r="G4823" s="267" t="str">
        <f t="shared" si="81"/>
        <v/>
      </c>
      <c r="H4823" s="74"/>
      <c r="I4823" s="74"/>
      <c r="J4823" s="74"/>
      <c r="K4823" s="74"/>
      <c r="L4823" s="74"/>
      <c r="P4823" s="122"/>
      <c r="Q4823" s="74"/>
      <c r="R4823" s="74"/>
      <c r="S4823" s="74"/>
      <c r="T4823" s="74"/>
      <c r="AI4823" s="259"/>
      <c r="AO4823" s="74"/>
    </row>
    <row r="4824" s="72" customFormat="1" customHeight="1" spans="6:41">
      <c r="F4824" s="74"/>
      <c r="G4824" s="267" t="str">
        <f t="shared" si="81"/>
        <v/>
      </c>
      <c r="H4824" s="74"/>
      <c r="I4824" s="74"/>
      <c r="J4824" s="74"/>
      <c r="K4824" s="74"/>
      <c r="L4824" s="74"/>
      <c r="P4824" s="122"/>
      <c r="Q4824" s="74"/>
      <c r="R4824" s="74"/>
      <c r="S4824" s="74"/>
      <c r="T4824" s="74"/>
      <c r="AI4824" s="259"/>
      <c r="AO4824" s="74"/>
    </row>
    <row r="4825" s="72" customFormat="1" customHeight="1" spans="6:41">
      <c r="F4825" s="74"/>
      <c r="G4825" s="267" t="str">
        <f t="shared" si="81"/>
        <v/>
      </c>
      <c r="H4825" s="74"/>
      <c r="I4825" s="74"/>
      <c r="J4825" s="74"/>
      <c r="K4825" s="74"/>
      <c r="L4825" s="74"/>
      <c r="P4825" s="122"/>
      <c r="Q4825" s="74"/>
      <c r="R4825" s="74"/>
      <c r="S4825" s="74"/>
      <c r="T4825" s="74"/>
      <c r="AI4825" s="259"/>
      <c r="AO4825" s="74"/>
    </row>
    <row r="4826" s="72" customFormat="1" customHeight="1" spans="6:41">
      <c r="F4826" s="74"/>
      <c r="G4826" s="267" t="str">
        <f t="shared" si="81"/>
        <v/>
      </c>
      <c r="H4826" s="74"/>
      <c r="I4826" s="74"/>
      <c r="J4826" s="74"/>
      <c r="K4826" s="74"/>
      <c r="L4826" s="74"/>
      <c r="P4826" s="122"/>
      <c r="Q4826" s="74"/>
      <c r="R4826" s="74"/>
      <c r="S4826" s="74"/>
      <c r="T4826" s="74"/>
      <c r="AI4826" s="259"/>
      <c r="AO4826" s="74"/>
    </row>
    <row r="4827" s="72" customFormat="1" customHeight="1" spans="6:41">
      <c r="F4827" s="74"/>
      <c r="G4827" s="267" t="str">
        <f t="shared" si="81"/>
        <v/>
      </c>
      <c r="H4827" s="74"/>
      <c r="I4827" s="74"/>
      <c r="J4827" s="74"/>
      <c r="K4827" s="74"/>
      <c r="L4827" s="74"/>
      <c r="P4827" s="122"/>
      <c r="Q4827" s="74"/>
      <c r="R4827" s="74"/>
      <c r="S4827" s="74"/>
      <c r="T4827" s="74"/>
      <c r="AI4827" s="259"/>
      <c r="AO4827" s="74"/>
    </row>
    <row r="4828" s="72" customFormat="1" customHeight="1" spans="6:41">
      <c r="F4828" s="74"/>
      <c r="G4828" s="267" t="str">
        <f t="shared" si="81"/>
        <v/>
      </c>
      <c r="H4828" s="74"/>
      <c r="I4828" s="74"/>
      <c r="J4828" s="74"/>
      <c r="K4828" s="74"/>
      <c r="L4828" s="74"/>
      <c r="P4828" s="122"/>
      <c r="Q4828" s="74"/>
      <c r="R4828" s="74"/>
      <c r="S4828" s="74"/>
      <c r="T4828" s="74"/>
      <c r="AI4828" s="259"/>
      <c r="AO4828" s="74"/>
    </row>
    <row r="4829" s="72" customFormat="1" customHeight="1" spans="6:41">
      <c r="F4829" s="74"/>
      <c r="G4829" s="267" t="str">
        <f t="shared" si="81"/>
        <v/>
      </c>
      <c r="H4829" s="74"/>
      <c r="I4829" s="74"/>
      <c r="J4829" s="74"/>
      <c r="K4829" s="74"/>
      <c r="L4829" s="74"/>
      <c r="P4829" s="122"/>
      <c r="Q4829" s="74"/>
      <c r="R4829" s="74"/>
      <c r="S4829" s="74"/>
      <c r="T4829" s="74"/>
      <c r="AI4829" s="259"/>
      <c r="AO4829" s="74"/>
    </row>
    <row r="4830" s="72" customFormat="1" customHeight="1" spans="6:41">
      <c r="F4830" s="74"/>
      <c r="G4830" s="267" t="str">
        <f t="shared" si="81"/>
        <v/>
      </c>
      <c r="H4830" s="74"/>
      <c r="I4830" s="74"/>
      <c r="J4830" s="74"/>
      <c r="K4830" s="74"/>
      <c r="L4830" s="74"/>
      <c r="P4830" s="122"/>
      <c r="Q4830" s="74"/>
      <c r="R4830" s="74"/>
      <c r="S4830" s="74"/>
      <c r="T4830" s="74"/>
      <c r="AI4830" s="259"/>
      <c r="AO4830" s="74"/>
    </row>
    <row r="4831" s="72" customFormat="1" customHeight="1" spans="6:41">
      <c r="F4831" s="74"/>
      <c r="G4831" s="267" t="str">
        <f t="shared" si="81"/>
        <v/>
      </c>
      <c r="H4831" s="74"/>
      <c r="I4831" s="74"/>
      <c r="J4831" s="74"/>
      <c r="K4831" s="74"/>
      <c r="L4831" s="74"/>
      <c r="P4831" s="122"/>
      <c r="Q4831" s="74"/>
      <c r="R4831" s="74"/>
      <c r="S4831" s="74"/>
      <c r="T4831" s="74"/>
      <c r="AI4831" s="259"/>
      <c r="AO4831" s="74"/>
    </row>
    <row r="4832" s="72" customFormat="1" customHeight="1" spans="6:41">
      <c r="F4832" s="74"/>
      <c r="G4832" s="267" t="str">
        <f t="shared" si="81"/>
        <v/>
      </c>
      <c r="H4832" s="74"/>
      <c r="I4832" s="74"/>
      <c r="J4832" s="74"/>
      <c r="K4832" s="74"/>
      <c r="L4832" s="74"/>
      <c r="P4832" s="122"/>
      <c r="Q4832" s="74"/>
      <c r="R4832" s="74"/>
      <c r="S4832" s="74"/>
      <c r="T4832" s="74"/>
      <c r="AI4832" s="259"/>
      <c r="AO4832" s="74"/>
    </row>
    <row r="4833" s="72" customFormat="1" customHeight="1" spans="6:41">
      <c r="F4833" s="74"/>
      <c r="G4833" s="267" t="str">
        <f t="shared" si="81"/>
        <v/>
      </c>
      <c r="H4833" s="74"/>
      <c r="I4833" s="74"/>
      <c r="J4833" s="74"/>
      <c r="K4833" s="74"/>
      <c r="L4833" s="74"/>
      <c r="P4833" s="122"/>
      <c r="Q4833" s="74"/>
      <c r="R4833" s="74"/>
      <c r="S4833" s="74"/>
      <c r="T4833" s="74"/>
      <c r="AI4833" s="259"/>
      <c r="AO4833" s="74"/>
    </row>
    <row r="4834" s="72" customFormat="1" customHeight="1" spans="6:41">
      <c r="F4834" s="74"/>
      <c r="G4834" s="267" t="str">
        <f t="shared" si="81"/>
        <v/>
      </c>
      <c r="H4834" s="74"/>
      <c r="I4834" s="74"/>
      <c r="J4834" s="74"/>
      <c r="K4834" s="74"/>
      <c r="L4834" s="74"/>
      <c r="P4834" s="122"/>
      <c r="Q4834" s="74"/>
      <c r="R4834" s="74"/>
      <c r="S4834" s="74"/>
      <c r="T4834" s="74"/>
      <c r="AI4834" s="259"/>
      <c r="AO4834" s="74"/>
    </row>
    <row r="4835" s="72" customFormat="1" customHeight="1" spans="6:41">
      <c r="F4835" s="74"/>
      <c r="G4835" s="267" t="str">
        <f t="shared" si="81"/>
        <v/>
      </c>
      <c r="H4835" s="74"/>
      <c r="I4835" s="74"/>
      <c r="J4835" s="74"/>
      <c r="K4835" s="74"/>
      <c r="L4835" s="74"/>
      <c r="P4835" s="122"/>
      <c r="Q4835" s="74"/>
      <c r="R4835" s="74"/>
      <c r="S4835" s="74"/>
      <c r="T4835" s="74"/>
      <c r="AI4835" s="259"/>
      <c r="AO4835" s="74"/>
    </row>
    <row r="4836" s="72" customFormat="1" customHeight="1" spans="6:41">
      <c r="F4836" s="74"/>
      <c r="G4836" s="267" t="str">
        <f t="shared" si="81"/>
        <v/>
      </c>
      <c r="H4836" s="74"/>
      <c r="I4836" s="74"/>
      <c r="J4836" s="74"/>
      <c r="K4836" s="74"/>
      <c r="L4836" s="74"/>
      <c r="P4836" s="122"/>
      <c r="Q4836" s="74"/>
      <c r="R4836" s="74"/>
      <c r="S4836" s="74"/>
      <c r="T4836" s="74"/>
      <c r="AI4836" s="259"/>
      <c r="AO4836" s="74"/>
    </row>
    <row r="4837" s="72" customFormat="1" customHeight="1" spans="6:41">
      <c r="F4837" s="74"/>
      <c r="G4837" s="267" t="str">
        <f t="shared" si="81"/>
        <v/>
      </c>
      <c r="H4837" s="74"/>
      <c r="I4837" s="74"/>
      <c r="J4837" s="74"/>
      <c r="K4837" s="74"/>
      <c r="L4837" s="74"/>
      <c r="P4837" s="122"/>
      <c r="Q4837" s="74"/>
      <c r="R4837" s="74"/>
      <c r="S4837" s="74"/>
      <c r="T4837" s="74"/>
      <c r="AI4837" s="259"/>
      <c r="AO4837" s="74"/>
    </row>
    <row r="4838" s="72" customFormat="1" customHeight="1" spans="6:41">
      <c r="F4838" s="74"/>
      <c r="G4838" s="267" t="str">
        <f t="shared" si="81"/>
        <v/>
      </c>
      <c r="H4838" s="74"/>
      <c r="I4838" s="74"/>
      <c r="J4838" s="74"/>
      <c r="K4838" s="74"/>
      <c r="L4838" s="74"/>
      <c r="P4838" s="122"/>
      <c r="Q4838" s="74"/>
      <c r="R4838" s="74"/>
      <c r="S4838" s="74"/>
      <c r="T4838" s="74"/>
      <c r="AI4838" s="259"/>
      <c r="AO4838" s="74"/>
    </row>
    <row r="4839" s="72" customFormat="1" customHeight="1" spans="6:41">
      <c r="F4839" s="74"/>
      <c r="G4839" s="267" t="str">
        <f t="shared" si="81"/>
        <v/>
      </c>
      <c r="H4839" s="74"/>
      <c r="I4839" s="74"/>
      <c r="J4839" s="74"/>
      <c r="K4839" s="74"/>
      <c r="L4839" s="74"/>
      <c r="P4839" s="122"/>
      <c r="Q4839" s="74"/>
      <c r="R4839" s="74"/>
      <c r="S4839" s="74"/>
      <c r="T4839" s="74"/>
      <c r="AI4839" s="259"/>
      <c r="AO4839" s="74"/>
    </row>
    <row r="4840" s="72" customFormat="1" customHeight="1" spans="6:41">
      <c r="F4840" s="74"/>
      <c r="G4840" s="267" t="str">
        <f t="shared" si="81"/>
        <v/>
      </c>
      <c r="H4840" s="74"/>
      <c r="I4840" s="74"/>
      <c r="J4840" s="74"/>
      <c r="K4840" s="74"/>
      <c r="L4840" s="74"/>
      <c r="P4840" s="122"/>
      <c r="Q4840" s="74"/>
      <c r="R4840" s="74"/>
      <c r="S4840" s="74"/>
      <c r="T4840" s="74"/>
      <c r="AI4840" s="259"/>
      <c r="AO4840" s="74"/>
    </row>
    <row r="4841" s="72" customFormat="1" customHeight="1" spans="6:41">
      <c r="F4841" s="74"/>
      <c r="G4841" s="267" t="str">
        <f t="shared" si="81"/>
        <v/>
      </c>
      <c r="H4841" s="74"/>
      <c r="I4841" s="74"/>
      <c r="J4841" s="74"/>
      <c r="K4841" s="74"/>
      <c r="L4841" s="74"/>
      <c r="P4841" s="122"/>
      <c r="Q4841" s="74"/>
      <c r="R4841" s="74"/>
      <c r="S4841" s="74"/>
      <c r="T4841" s="74"/>
      <c r="AI4841" s="259"/>
      <c r="AO4841" s="74"/>
    </row>
    <row r="4842" s="72" customFormat="1" customHeight="1" spans="6:41">
      <c r="F4842" s="74"/>
      <c r="G4842" s="267" t="str">
        <f t="shared" si="81"/>
        <v/>
      </c>
      <c r="H4842" s="74"/>
      <c r="I4842" s="74"/>
      <c r="J4842" s="74"/>
      <c r="K4842" s="74"/>
      <c r="L4842" s="74"/>
      <c r="P4842" s="122"/>
      <c r="Q4842" s="74"/>
      <c r="R4842" s="74"/>
      <c r="S4842" s="74"/>
      <c r="T4842" s="74"/>
      <c r="AI4842" s="259"/>
      <c r="AO4842" s="74"/>
    </row>
    <row r="4843" s="72" customFormat="1" customHeight="1" spans="6:41">
      <c r="F4843" s="74"/>
      <c r="G4843" s="267" t="str">
        <f t="shared" si="81"/>
        <v/>
      </c>
      <c r="H4843" s="74"/>
      <c r="I4843" s="74"/>
      <c r="J4843" s="74"/>
      <c r="K4843" s="74"/>
      <c r="L4843" s="74"/>
      <c r="P4843" s="122"/>
      <c r="Q4843" s="74"/>
      <c r="R4843" s="74"/>
      <c r="S4843" s="74"/>
      <c r="T4843" s="74"/>
      <c r="AI4843" s="259"/>
      <c r="AO4843" s="74"/>
    </row>
    <row r="4844" s="72" customFormat="1" customHeight="1" spans="6:41">
      <c r="F4844" s="74"/>
      <c r="G4844" s="267" t="str">
        <f t="shared" si="81"/>
        <v/>
      </c>
      <c r="H4844" s="74"/>
      <c r="I4844" s="74"/>
      <c r="J4844" s="74"/>
      <c r="K4844" s="74"/>
      <c r="L4844" s="74"/>
      <c r="P4844" s="122"/>
      <c r="Q4844" s="74"/>
      <c r="R4844" s="74"/>
      <c r="S4844" s="74"/>
      <c r="T4844" s="74"/>
      <c r="AI4844" s="259"/>
      <c r="AO4844" s="74"/>
    </row>
    <row r="4845" s="72" customFormat="1" customHeight="1" spans="6:41">
      <c r="F4845" s="74"/>
      <c r="G4845" s="267" t="str">
        <f t="shared" si="81"/>
        <v/>
      </c>
      <c r="H4845" s="74"/>
      <c r="I4845" s="74"/>
      <c r="J4845" s="74"/>
      <c r="K4845" s="74"/>
      <c r="L4845" s="74"/>
      <c r="P4845" s="122"/>
      <c r="Q4845" s="74"/>
      <c r="R4845" s="74"/>
      <c r="S4845" s="74"/>
      <c r="T4845" s="74"/>
      <c r="AI4845" s="259"/>
      <c r="AO4845" s="74"/>
    </row>
    <row r="4846" s="72" customFormat="1" customHeight="1" spans="6:41">
      <c r="F4846" s="74"/>
      <c r="G4846" s="267" t="str">
        <f t="shared" si="81"/>
        <v/>
      </c>
      <c r="H4846" s="74"/>
      <c r="I4846" s="74"/>
      <c r="J4846" s="74"/>
      <c r="K4846" s="74"/>
      <c r="L4846" s="74"/>
      <c r="P4846" s="122"/>
      <c r="Q4846" s="74"/>
      <c r="R4846" s="74"/>
      <c r="S4846" s="74"/>
      <c r="T4846" s="74"/>
      <c r="AI4846" s="259"/>
      <c r="AO4846" s="74"/>
    </row>
    <row r="4847" s="72" customFormat="1" customHeight="1" spans="6:41">
      <c r="F4847" s="74"/>
      <c r="G4847" s="267" t="str">
        <f t="shared" si="81"/>
        <v/>
      </c>
      <c r="H4847" s="74"/>
      <c r="I4847" s="74"/>
      <c r="J4847" s="74"/>
      <c r="K4847" s="74"/>
      <c r="L4847" s="74"/>
      <c r="P4847" s="122"/>
      <c r="Q4847" s="74"/>
      <c r="R4847" s="74"/>
      <c r="S4847" s="74"/>
      <c r="T4847" s="74"/>
      <c r="AI4847" s="259"/>
      <c r="AO4847" s="74"/>
    </row>
    <row r="4848" s="72" customFormat="1" customHeight="1" spans="6:41">
      <c r="F4848" s="74"/>
      <c r="G4848" s="267" t="str">
        <f t="shared" si="81"/>
        <v/>
      </c>
      <c r="H4848" s="74"/>
      <c r="I4848" s="74"/>
      <c r="J4848" s="74"/>
      <c r="K4848" s="74"/>
      <c r="L4848" s="74"/>
      <c r="P4848" s="122"/>
      <c r="Q4848" s="74"/>
      <c r="R4848" s="74"/>
      <c r="S4848" s="74"/>
      <c r="T4848" s="74"/>
      <c r="AI4848" s="259"/>
      <c r="AO4848" s="74"/>
    </row>
    <row r="4849" s="72" customFormat="1" customHeight="1" spans="6:41">
      <c r="F4849" s="74"/>
      <c r="G4849" s="267" t="str">
        <f t="shared" si="81"/>
        <v/>
      </c>
      <c r="H4849" s="74"/>
      <c r="I4849" s="74"/>
      <c r="J4849" s="74"/>
      <c r="K4849" s="74"/>
      <c r="L4849" s="74"/>
      <c r="P4849" s="122"/>
      <c r="Q4849" s="74"/>
      <c r="R4849" s="74"/>
      <c r="S4849" s="74"/>
      <c r="T4849" s="74"/>
      <c r="AI4849" s="259"/>
      <c r="AO4849" s="74"/>
    </row>
    <row r="4850" s="72" customFormat="1" customHeight="1" spans="6:41">
      <c r="F4850" s="74"/>
      <c r="G4850" s="267" t="str">
        <f t="shared" si="81"/>
        <v/>
      </c>
      <c r="H4850" s="74"/>
      <c r="I4850" s="74"/>
      <c r="J4850" s="74"/>
      <c r="K4850" s="74"/>
      <c r="L4850" s="74"/>
      <c r="P4850" s="122"/>
      <c r="Q4850" s="74"/>
      <c r="R4850" s="74"/>
      <c r="S4850" s="74"/>
      <c r="T4850" s="74"/>
      <c r="AI4850" s="259"/>
      <c r="AO4850" s="74"/>
    </row>
    <row r="4851" s="72" customFormat="1" customHeight="1" spans="6:41">
      <c r="F4851" s="74"/>
      <c r="G4851" s="267" t="str">
        <f t="shared" si="81"/>
        <v/>
      </c>
      <c r="H4851" s="74"/>
      <c r="I4851" s="74"/>
      <c r="J4851" s="74"/>
      <c r="K4851" s="74"/>
      <c r="L4851" s="74"/>
      <c r="P4851" s="122"/>
      <c r="Q4851" s="74"/>
      <c r="R4851" s="74"/>
      <c r="S4851" s="74"/>
      <c r="T4851" s="74"/>
      <c r="AI4851" s="259"/>
      <c r="AO4851" s="74"/>
    </row>
    <row r="4852" s="72" customFormat="1" customHeight="1" spans="6:41">
      <c r="F4852" s="74"/>
      <c r="G4852" s="267" t="str">
        <f t="shared" si="81"/>
        <v/>
      </c>
      <c r="H4852" s="74"/>
      <c r="I4852" s="74"/>
      <c r="J4852" s="74"/>
      <c r="K4852" s="74"/>
      <c r="L4852" s="74"/>
      <c r="P4852" s="122"/>
      <c r="Q4852" s="74"/>
      <c r="R4852" s="74"/>
      <c r="S4852" s="74"/>
      <c r="T4852" s="74"/>
      <c r="AI4852" s="259"/>
      <c r="AO4852" s="74"/>
    </row>
    <row r="4853" s="72" customFormat="1" customHeight="1" spans="6:41">
      <c r="F4853" s="74"/>
      <c r="G4853" s="267" t="str">
        <f t="shared" si="81"/>
        <v/>
      </c>
      <c r="H4853" s="74"/>
      <c r="I4853" s="74"/>
      <c r="J4853" s="74"/>
      <c r="K4853" s="74"/>
      <c r="L4853" s="74"/>
      <c r="P4853" s="122"/>
      <c r="Q4853" s="74"/>
      <c r="R4853" s="74"/>
      <c r="S4853" s="74"/>
      <c r="T4853" s="74"/>
      <c r="AI4853" s="259"/>
      <c r="AO4853" s="74"/>
    </row>
    <row r="4854" s="72" customFormat="1" customHeight="1" spans="6:41">
      <c r="F4854" s="74"/>
      <c r="G4854" s="267" t="str">
        <f t="shared" si="81"/>
        <v/>
      </c>
      <c r="H4854" s="74"/>
      <c r="I4854" s="74"/>
      <c r="J4854" s="74"/>
      <c r="K4854" s="74"/>
      <c r="L4854" s="74"/>
      <c r="P4854" s="122"/>
      <c r="Q4854" s="74"/>
      <c r="R4854" s="74"/>
      <c r="S4854" s="74"/>
      <c r="T4854" s="74"/>
      <c r="AI4854" s="259"/>
      <c r="AO4854" s="74"/>
    </row>
    <row r="4855" s="72" customFormat="1" customHeight="1" spans="6:41">
      <c r="F4855" s="74"/>
      <c r="G4855" s="267" t="str">
        <f t="shared" si="81"/>
        <v/>
      </c>
      <c r="H4855" s="74"/>
      <c r="I4855" s="74"/>
      <c r="J4855" s="74"/>
      <c r="K4855" s="74"/>
      <c r="L4855" s="74"/>
      <c r="P4855" s="122"/>
      <c r="Q4855" s="74"/>
      <c r="R4855" s="74"/>
      <c r="S4855" s="74"/>
      <c r="T4855" s="74"/>
      <c r="AI4855" s="259"/>
      <c r="AO4855" s="74"/>
    </row>
    <row r="4856" s="72" customFormat="1" customHeight="1" spans="6:41">
      <c r="F4856" s="74"/>
      <c r="G4856" s="267" t="str">
        <f t="shared" si="81"/>
        <v/>
      </c>
      <c r="H4856" s="74"/>
      <c r="I4856" s="74"/>
      <c r="J4856" s="74"/>
      <c r="K4856" s="74"/>
      <c r="L4856" s="74"/>
      <c r="P4856" s="122"/>
      <c r="Q4856" s="74"/>
      <c r="R4856" s="74"/>
      <c r="S4856" s="74"/>
      <c r="T4856" s="74"/>
      <c r="AI4856" s="259"/>
      <c r="AO4856" s="74"/>
    </row>
    <row r="4857" s="72" customFormat="1" customHeight="1" spans="6:41">
      <c r="F4857" s="74"/>
      <c r="G4857" s="267" t="str">
        <f t="shared" si="81"/>
        <v/>
      </c>
      <c r="H4857" s="74"/>
      <c r="I4857" s="74"/>
      <c r="J4857" s="74"/>
      <c r="K4857" s="74"/>
      <c r="L4857" s="74"/>
      <c r="P4857" s="122"/>
      <c r="Q4857" s="74"/>
      <c r="R4857" s="74"/>
      <c r="S4857" s="74"/>
      <c r="T4857" s="74"/>
      <c r="AI4857" s="259"/>
      <c r="AO4857" s="74"/>
    </row>
    <row r="4858" s="72" customFormat="1" customHeight="1" spans="6:41">
      <c r="F4858" s="74"/>
      <c r="G4858" s="267" t="str">
        <f t="shared" si="81"/>
        <v/>
      </c>
      <c r="H4858" s="74"/>
      <c r="I4858" s="74"/>
      <c r="J4858" s="74"/>
      <c r="K4858" s="74"/>
      <c r="L4858" s="74"/>
      <c r="P4858" s="122"/>
      <c r="Q4858" s="74"/>
      <c r="R4858" s="74"/>
      <c r="S4858" s="74"/>
      <c r="T4858" s="74"/>
      <c r="AI4858" s="259"/>
      <c r="AO4858" s="74"/>
    </row>
    <row r="4859" s="72" customFormat="1" customHeight="1" spans="6:41">
      <c r="F4859" s="74"/>
      <c r="G4859" s="267" t="str">
        <f t="shared" si="81"/>
        <v/>
      </c>
      <c r="H4859" s="74"/>
      <c r="I4859" s="74"/>
      <c r="J4859" s="74"/>
      <c r="K4859" s="74"/>
      <c r="L4859" s="74"/>
      <c r="P4859" s="122"/>
      <c r="Q4859" s="74"/>
      <c r="R4859" s="74"/>
      <c r="S4859" s="74"/>
      <c r="T4859" s="74"/>
      <c r="AI4859" s="259"/>
      <c r="AO4859" s="74"/>
    </row>
    <row r="4860" s="72" customFormat="1" customHeight="1" spans="6:41">
      <c r="F4860" s="74"/>
      <c r="G4860" s="267" t="str">
        <f t="shared" si="81"/>
        <v/>
      </c>
      <c r="H4860" s="74"/>
      <c r="I4860" s="74"/>
      <c r="J4860" s="74"/>
      <c r="K4860" s="74"/>
      <c r="L4860" s="74"/>
      <c r="P4860" s="122"/>
      <c r="Q4860" s="74"/>
      <c r="R4860" s="74"/>
      <c r="S4860" s="74"/>
      <c r="T4860" s="74"/>
      <c r="AI4860" s="259"/>
      <c r="AO4860" s="74"/>
    </row>
    <row r="4861" s="72" customFormat="1" customHeight="1" spans="6:41">
      <c r="F4861" s="74"/>
      <c r="G4861" s="267" t="str">
        <f t="shared" si="81"/>
        <v/>
      </c>
      <c r="H4861" s="74"/>
      <c r="I4861" s="74"/>
      <c r="J4861" s="74"/>
      <c r="K4861" s="74"/>
      <c r="L4861" s="74"/>
      <c r="P4861" s="122"/>
      <c r="Q4861" s="74"/>
      <c r="R4861" s="74"/>
      <c r="S4861" s="74"/>
      <c r="T4861" s="74"/>
      <c r="AI4861" s="259"/>
      <c r="AO4861" s="74"/>
    </row>
    <row r="4862" s="72" customFormat="1" customHeight="1" spans="6:41">
      <c r="F4862" s="74"/>
      <c r="G4862" s="267" t="str">
        <f t="shared" si="81"/>
        <v/>
      </c>
      <c r="H4862" s="74"/>
      <c r="I4862" s="74"/>
      <c r="J4862" s="74"/>
      <c r="K4862" s="74"/>
      <c r="L4862" s="74"/>
      <c r="P4862" s="122"/>
      <c r="Q4862" s="74"/>
      <c r="R4862" s="74"/>
      <c r="S4862" s="74"/>
      <c r="T4862" s="74"/>
      <c r="AI4862" s="259"/>
      <c r="AO4862" s="74"/>
    </row>
    <row r="4863" s="72" customFormat="1" customHeight="1" spans="6:41">
      <c r="F4863" s="74"/>
      <c r="G4863" s="267" t="str">
        <f t="shared" si="81"/>
        <v/>
      </c>
      <c r="H4863" s="74"/>
      <c r="I4863" s="74"/>
      <c r="J4863" s="74"/>
      <c r="K4863" s="74"/>
      <c r="L4863" s="74"/>
      <c r="P4863" s="122"/>
      <c r="Q4863" s="74"/>
      <c r="R4863" s="74"/>
      <c r="S4863" s="74"/>
      <c r="T4863" s="74"/>
      <c r="AI4863" s="259"/>
      <c r="AO4863" s="74"/>
    </row>
    <row r="4864" s="72" customFormat="1" customHeight="1" spans="6:41">
      <c r="F4864" s="74"/>
      <c r="G4864" s="267" t="str">
        <f t="shared" si="81"/>
        <v/>
      </c>
      <c r="H4864" s="74"/>
      <c r="I4864" s="74"/>
      <c r="J4864" s="74"/>
      <c r="K4864" s="74"/>
      <c r="L4864" s="74"/>
      <c r="P4864" s="122"/>
      <c r="Q4864" s="74"/>
      <c r="R4864" s="74"/>
      <c r="S4864" s="74"/>
      <c r="T4864" s="74"/>
      <c r="AI4864" s="259"/>
      <c r="AO4864" s="74"/>
    </row>
    <row r="4865" s="72" customFormat="1" customHeight="1" spans="6:41">
      <c r="F4865" s="74"/>
      <c r="G4865" s="267" t="str">
        <f t="shared" si="81"/>
        <v/>
      </c>
      <c r="H4865" s="74"/>
      <c r="I4865" s="74"/>
      <c r="J4865" s="74"/>
      <c r="K4865" s="74"/>
      <c r="L4865" s="74"/>
      <c r="P4865" s="122"/>
      <c r="Q4865" s="74"/>
      <c r="R4865" s="74"/>
      <c r="S4865" s="74"/>
      <c r="T4865" s="74"/>
      <c r="AI4865" s="259"/>
      <c r="AO4865" s="74"/>
    </row>
    <row r="4866" s="72" customFormat="1" customHeight="1" spans="6:41">
      <c r="F4866" s="74"/>
      <c r="G4866" s="267" t="str">
        <f t="shared" ref="G4866:G4929" si="82">IF(H4866="","",IF(H4866=I4866,H4866,_xlfn.CONCAT(H4866,"-",I4866)))</f>
        <v/>
      </c>
      <c r="H4866" s="74"/>
      <c r="I4866" s="74"/>
      <c r="J4866" s="74"/>
      <c r="K4866" s="74"/>
      <c r="L4866" s="74"/>
      <c r="P4866" s="122"/>
      <c r="Q4866" s="74"/>
      <c r="R4866" s="74"/>
      <c r="S4866" s="74"/>
      <c r="T4866" s="74"/>
      <c r="AI4866" s="259"/>
      <c r="AO4866" s="74"/>
    </row>
    <row r="4867" s="72" customFormat="1" customHeight="1" spans="6:41">
      <c r="F4867" s="74"/>
      <c r="G4867" s="267" t="str">
        <f t="shared" si="82"/>
        <v/>
      </c>
      <c r="H4867" s="74"/>
      <c r="I4867" s="74"/>
      <c r="J4867" s="74"/>
      <c r="K4867" s="74"/>
      <c r="L4867" s="74"/>
      <c r="P4867" s="122"/>
      <c r="Q4867" s="74"/>
      <c r="R4867" s="74"/>
      <c r="S4867" s="74"/>
      <c r="T4867" s="74"/>
      <c r="AI4867" s="259"/>
      <c r="AO4867" s="74"/>
    </row>
    <row r="4868" s="72" customFormat="1" customHeight="1" spans="6:41">
      <c r="F4868" s="74"/>
      <c r="G4868" s="267" t="str">
        <f t="shared" si="82"/>
        <v/>
      </c>
      <c r="H4868" s="74"/>
      <c r="I4868" s="74"/>
      <c r="J4868" s="74"/>
      <c r="K4868" s="74"/>
      <c r="L4868" s="74"/>
      <c r="P4868" s="122"/>
      <c r="Q4868" s="74"/>
      <c r="R4868" s="74"/>
      <c r="S4868" s="74"/>
      <c r="T4868" s="74"/>
      <c r="AI4868" s="259"/>
      <c r="AO4868" s="74"/>
    </row>
    <row r="4869" s="72" customFormat="1" customHeight="1" spans="6:41">
      <c r="F4869" s="74"/>
      <c r="G4869" s="267" t="str">
        <f t="shared" si="82"/>
        <v/>
      </c>
      <c r="H4869" s="74"/>
      <c r="I4869" s="74"/>
      <c r="J4869" s="74"/>
      <c r="K4869" s="74"/>
      <c r="L4869" s="74"/>
      <c r="P4869" s="122"/>
      <c r="Q4869" s="74"/>
      <c r="R4869" s="74"/>
      <c r="S4869" s="74"/>
      <c r="T4869" s="74"/>
      <c r="AI4869" s="259"/>
      <c r="AO4869" s="74"/>
    </row>
    <row r="4870" s="72" customFormat="1" customHeight="1" spans="6:41">
      <c r="F4870" s="74"/>
      <c r="G4870" s="267" t="str">
        <f t="shared" si="82"/>
        <v/>
      </c>
      <c r="H4870" s="74"/>
      <c r="I4870" s="74"/>
      <c r="J4870" s="74"/>
      <c r="K4870" s="74"/>
      <c r="L4870" s="74"/>
      <c r="P4870" s="122"/>
      <c r="Q4870" s="74"/>
      <c r="R4870" s="74"/>
      <c r="S4870" s="74"/>
      <c r="T4870" s="74"/>
      <c r="AI4870" s="259"/>
      <c r="AO4870" s="74"/>
    </row>
    <row r="4871" s="72" customFormat="1" customHeight="1" spans="6:41">
      <c r="F4871" s="74"/>
      <c r="G4871" s="267" t="str">
        <f t="shared" si="82"/>
        <v/>
      </c>
      <c r="H4871" s="74"/>
      <c r="I4871" s="74"/>
      <c r="J4871" s="74"/>
      <c r="K4871" s="74"/>
      <c r="L4871" s="74"/>
      <c r="P4871" s="122"/>
      <c r="Q4871" s="74"/>
      <c r="R4871" s="74"/>
      <c r="S4871" s="74"/>
      <c r="T4871" s="74"/>
      <c r="AI4871" s="259"/>
      <c r="AO4871" s="74"/>
    </row>
    <row r="4872" s="72" customFormat="1" customHeight="1" spans="6:41">
      <c r="F4872" s="74"/>
      <c r="G4872" s="267" t="str">
        <f t="shared" si="82"/>
        <v/>
      </c>
      <c r="H4872" s="74"/>
      <c r="I4872" s="74"/>
      <c r="J4872" s="74"/>
      <c r="K4872" s="74"/>
      <c r="L4872" s="74"/>
      <c r="P4872" s="122"/>
      <c r="Q4872" s="74"/>
      <c r="R4872" s="74"/>
      <c r="S4872" s="74"/>
      <c r="T4872" s="74"/>
      <c r="AI4872" s="259"/>
      <c r="AO4872" s="74"/>
    </row>
    <row r="4873" s="72" customFormat="1" customHeight="1" spans="6:41">
      <c r="F4873" s="74"/>
      <c r="G4873" s="267" t="str">
        <f t="shared" si="82"/>
        <v/>
      </c>
      <c r="H4873" s="74"/>
      <c r="I4873" s="74"/>
      <c r="J4873" s="74"/>
      <c r="K4873" s="74"/>
      <c r="L4873" s="74"/>
      <c r="P4873" s="122"/>
      <c r="Q4873" s="74"/>
      <c r="R4873" s="74"/>
      <c r="S4873" s="74"/>
      <c r="T4873" s="74"/>
      <c r="AI4873" s="259"/>
      <c r="AO4873" s="74"/>
    </row>
    <row r="4874" s="72" customFormat="1" customHeight="1" spans="6:41">
      <c r="F4874" s="74"/>
      <c r="G4874" s="267" t="str">
        <f t="shared" si="82"/>
        <v/>
      </c>
      <c r="H4874" s="74"/>
      <c r="I4874" s="74"/>
      <c r="J4874" s="74"/>
      <c r="K4874" s="74"/>
      <c r="L4874" s="74"/>
      <c r="P4874" s="122"/>
      <c r="Q4874" s="74"/>
      <c r="R4874" s="74"/>
      <c r="S4874" s="74"/>
      <c r="T4874" s="74"/>
      <c r="AI4874" s="259"/>
      <c r="AO4874" s="74"/>
    </row>
    <row r="4875" s="72" customFormat="1" customHeight="1" spans="6:41">
      <c r="F4875" s="74"/>
      <c r="G4875" s="267" t="str">
        <f t="shared" si="82"/>
        <v/>
      </c>
      <c r="H4875" s="74"/>
      <c r="I4875" s="74"/>
      <c r="J4875" s="74"/>
      <c r="K4875" s="74"/>
      <c r="L4875" s="74"/>
      <c r="P4875" s="122"/>
      <c r="Q4875" s="74"/>
      <c r="R4875" s="74"/>
      <c r="S4875" s="74"/>
      <c r="T4875" s="74"/>
      <c r="AI4875" s="259"/>
      <c r="AO4875" s="74"/>
    </row>
    <row r="4876" s="72" customFormat="1" customHeight="1" spans="6:41">
      <c r="F4876" s="74"/>
      <c r="G4876" s="267" t="str">
        <f t="shared" si="82"/>
        <v/>
      </c>
      <c r="H4876" s="74"/>
      <c r="I4876" s="74"/>
      <c r="J4876" s="74"/>
      <c r="K4876" s="74"/>
      <c r="L4876" s="74"/>
      <c r="P4876" s="122"/>
      <c r="Q4876" s="74"/>
      <c r="R4876" s="74"/>
      <c r="S4876" s="74"/>
      <c r="T4876" s="74"/>
      <c r="AI4876" s="259"/>
      <c r="AO4876" s="74"/>
    </row>
    <row r="4877" s="72" customFormat="1" customHeight="1" spans="6:41">
      <c r="F4877" s="74"/>
      <c r="G4877" s="267" t="str">
        <f t="shared" si="82"/>
        <v/>
      </c>
      <c r="H4877" s="74"/>
      <c r="I4877" s="74"/>
      <c r="J4877" s="74"/>
      <c r="K4877" s="74"/>
      <c r="L4877" s="74"/>
      <c r="P4877" s="122"/>
      <c r="Q4877" s="74"/>
      <c r="R4877" s="74"/>
      <c r="S4877" s="74"/>
      <c r="T4877" s="74"/>
      <c r="AI4877" s="259"/>
      <c r="AO4877" s="74"/>
    </row>
    <row r="4878" s="72" customFormat="1" customHeight="1" spans="6:41">
      <c r="F4878" s="74"/>
      <c r="G4878" s="267" t="str">
        <f t="shared" si="82"/>
        <v/>
      </c>
      <c r="H4878" s="74"/>
      <c r="I4878" s="74"/>
      <c r="J4878" s="74"/>
      <c r="K4878" s="74"/>
      <c r="L4878" s="74"/>
      <c r="P4878" s="122"/>
      <c r="Q4878" s="74"/>
      <c r="R4878" s="74"/>
      <c r="S4878" s="74"/>
      <c r="T4878" s="74"/>
      <c r="AI4878" s="259"/>
      <c r="AO4878" s="74"/>
    </row>
    <row r="4879" s="72" customFormat="1" customHeight="1" spans="6:41">
      <c r="F4879" s="74"/>
      <c r="G4879" s="267" t="str">
        <f t="shared" si="82"/>
        <v/>
      </c>
      <c r="H4879" s="74"/>
      <c r="I4879" s="74"/>
      <c r="J4879" s="74"/>
      <c r="K4879" s="74"/>
      <c r="L4879" s="74"/>
      <c r="P4879" s="122"/>
      <c r="Q4879" s="74"/>
      <c r="R4879" s="74"/>
      <c r="S4879" s="74"/>
      <c r="T4879" s="74"/>
      <c r="AI4879" s="259"/>
      <c r="AO4879" s="74"/>
    </row>
    <row r="4880" s="72" customFormat="1" customHeight="1" spans="6:41">
      <c r="F4880" s="74"/>
      <c r="G4880" s="267" t="str">
        <f t="shared" si="82"/>
        <v/>
      </c>
      <c r="H4880" s="74"/>
      <c r="I4880" s="74"/>
      <c r="J4880" s="74"/>
      <c r="K4880" s="74"/>
      <c r="L4880" s="74"/>
      <c r="P4880" s="122"/>
      <c r="Q4880" s="74"/>
      <c r="R4880" s="74"/>
      <c r="S4880" s="74"/>
      <c r="T4880" s="74"/>
      <c r="AI4880" s="259"/>
      <c r="AO4880" s="74"/>
    </row>
    <row r="4881" s="72" customFormat="1" customHeight="1" spans="6:41">
      <c r="F4881" s="74"/>
      <c r="G4881" s="267" t="str">
        <f t="shared" si="82"/>
        <v/>
      </c>
      <c r="H4881" s="74"/>
      <c r="I4881" s="74"/>
      <c r="J4881" s="74"/>
      <c r="K4881" s="74"/>
      <c r="L4881" s="74"/>
      <c r="P4881" s="122"/>
      <c r="Q4881" s="74"/>
      <c r="R4881" s="74"/>
      <c r="S4881" s="74"/>
      <c r="T4881" s="74"/>
      <c r="AI4881" s="259"/>
      <c r="AO4881" s="74"/>
    </row>
    <row r="4882" s="72" customFormat="1" customHeight="1" spans="6:41">
      <c r="F4882" s="74"/>
      <c r="G4882" s="267" t="str">
        <f t="shared" si="82"/>
        <v/>
      </c>
      <c r="H4882" s="74"/>
      <c r="I4882" s="74"/>
      <c r="J4882" s="74"/>
      <c r="K4882" s="74"/>
      <c r="L4882" s="74"/>
      <c r="P4882" s="122"/>
      <c r="Q4882" s="74"/>
      <c r="R4882" s="74"/>
      <c r="S4882" s="74"/>
      <c r="T4882" s="74"/>
      <c r="AI4882" s="259"/>
      <c r="AO4882" s="74"/>
    </row>
    <row r="4883" s="72" customFormat="1" customHeight="1" spans="6:41">
      <c r="F4883" s="74"/>
      <c r="G4883" s="267" t="str">
        <f t="shared" si="82"/>
        <v/>
      </c>
      <c r="H4883" s="74"/>
      <c r="I4883" s="74"/>
      <c r="J4883" s="74"/>
      <c r="K4883" s="74"/>
      <c r="L4883" s="74"/>
      <c r="P4883" s="122"/>
      <c r="Q4883" s="74"/>
      <c r="R4883" s="74"/>
      <c r="S4883" s="74"/>
      <c r="T4883" s="74"/>
      <c r="AI4883" s="259"/>
      <c r="AO4883" s="74"/>
    </row>
    <row r="4884" s="72" customFormat="1" customHeight="1" spans="6:41">
      <c r="F4884" s="74"/>
      <c r="G4884" s="267" t="str">
        <f t="shared" si="82"/>
        <v/>
      </c>
      <c r="H4884" s="74"/>
      <c r="I4884" s="74"/>
      <c r="J4884" s="74"/>
      <c r="K4884" s="74"/>
      <c r="L4884" s="74"/>
      <c r="P4884" s="122"/>
      <c r="Q4884" s="74"/>
      <c r="R4884" s="74"/>
      <c r="S4884" s="74"/>
      <c r="T4884" s="74"/>
      <c r="AI4884" s="259"/>
      <c r="AO4884" s="74"/>
    </row>
    <row r="4885" s="72" customFormat="1" customHeight="1" spans="6:41">
      <c r="F4885" s="74"/>
      <c r="G4885" s="267" t="str">
        <f t="shared" si="82"/>
        <v/>
      </c>
      <c r="H4885" s="74"/>
      <c r="I4885" s="74"/>
      <c r="J4885" s="74"/>
      <c r="K4885" s="74"/>
      <c r="L4885" s="74"/>
      <c r="P4885" s="122"/>
      <c r="Q4885" s="74"/>
      <c r="R4885" s="74"/>
      <c r="S4885" s="74"/>
      <c r="T4885" s="74"/>
      <c r="AI4885" s="259"/>
      <c r="AO4885" s="74"/>
    </row>
    <row r="4886" s="72" customFormat="1" customHeight="1" spans="6:41">
      <c r="F4886" s="74"/>
      <c r="G4886" s="267" t="str">
        <f t="shared" si="82"/>
        <v/>
      </c>
      <c r="H4886" s="74"/>
      <c r="I4886" s="74"/>
      <c r="J4886" s="74"/>
      <c r="K4886" s="74"/>
      <c r="L4886" s="74"/>
      <c r="P4886" s="122"/>
      <c r="Q4886" s="74"/>
      <c r="R4886" s="74"/>
      <c r="S4886" s="74"/>
      <c r="T4886" s="74"/>
      <c r="AI4886" s="259"/>
      <c r="AO4886" s="74"/>
    </row>
    <row r="4887" s="72" customFormat="1" customHeight="1" spans="6:41">
      <c r="F4887" s="74"/>
      <c r="G4887" s="267" t="str">
        <f t="shared" si="82"/>
        <v/>
      </c>
      <c r="H4887" s="74"/>
      <c r="I4887" s="74"/>
      <c r="J4887" s="74"/>
      <c r="K4887" s="74"/>
      <c r="L4887" s="74"/>
      <c r="P4887" s="122"/>
      <c r="Q4887" s="74"/>
      <c r="R4887" s="74"/>
      <c r="S4887" s="74"/>
      <c r="T4887" s="74"/>
      <c r="AI4887" s="259"/>
      <c r="AO4887" s="74"/>
    </row>
    <row r="4888" s="72" customFormat="1" customHeight="1" spans="6:41">
      <c r="F4888" s="74"/>
      <c r="G4888" s="267" t="str">
        <f t="shared" si="82"/>
        <v/>
      </c>
      <c r="H4888" s="74"/>
      <c r="I4888" s="74"/>
      <c r="J4888" s="74"/>
      <c r="K4888" s="74"/>
      <c r="L4888" s="74"/>
      <c r="P4888" s="122"/>
      <c r="Q4888" s="74"/>
      <c r="R4888" s="74"/>
      <c r="S4888" s="74"/>
      <c r="T4888" s="74"/>
      <c r="AI4888" s="259"/>
      <c r="AO4888" s="74"/>
    </row>
    <row r="4889" s="72" customFormat="1" customHeight="1" spans="6:41">
      <c r="F4889" s="74"/>
      <c r="G4889" s="267" t="str">
        <f t="shared" si="82"/>
        <v/>
      </c>
      <c r="H4889" s="74"/>
      <c r="I4889" s="74"/>
      <c r="J4889" s="74"/>
      <c r="K4889" s="74"/>
      <c r="L4889" s="74"/>
      <c r="P4889" s="122"/>
      <c r="Q4889" s="74"/>
      <c r="R4889" s="74"/>
      <c r="S4889" s="74"/>
      <c r="T4889" s="74"/>
      <c r="AI4889" s="259"/>
      <c r="AO4889" s="74"/>
    </row>
    <row r="4890" s="72" customFormat="1" customHeight="1" spans="6:41">
      <c r="F4890" s="74"/>
      <c r="G4890" s="267" t="str">
        <f t="shared" si="82"/>
        <v/>
      </c>
      <c r="H4890" s="74"/>
      <c r="I4890" s="74"/>
      <c r="J4890" s="74"/>
      <c r="K4890" s="74"/>
      <c r="L4890" s="74"/>
      <c r="P4890" s="122"/>
      <c r="Q4890" s="74"/>
      <c r="R4890" s="74"/>
      <c r="S4890" s="74"/>
      <c r="T4890" s="74"/>
      <c r="AI4890" s="259"/>
      <c r="AO4890" s="74"/>
    </row>
    <row r="4891" s="72" customFormat="1" customHeight="1" spans="6:41">
      <c r="F4891" s="74"/>
      <c r="G4891" s="267" t="str">
        <f t="shared" si="82"/>
        <v/>
      </c>
      <c r="H4891" s="74"/>
      <c r="I4891" s="74"/>
      <c r="J4891" s="74"/>
      <c r="K4891" s="74"/>
      <c r="L4891" s="74"/>
      <c r="P4891" s="122"/>
      <c r="Q4891" s="74"/>
      <c r="R4891" s="74"/>
      <c r="S4891" s="74"/>
      <c r="T4891" s="74"/>
      <c r="AI4891" s="259"/>
      <c r="AO4891" s="74"/>
    </row>
    <row r="4892" s="72" customFormat="1" customHeight="1" spans="6:41">
      <c r="F4892" s="74"/>
      <c r="G4892" s="267" t="str">
        <f t="shared" si="82"/>
        <v/>
      </c>
      <c r="H4892" s="74"/>
      <c r="I4892" s="74"/>
      <c r="J4892" s="74"/>
      <c r="K4892" s="74"/>
      <c r="L4892" s="74"/>
      <c r="P4892" s="122"/>
      <c r="Q4892" s="74"/>
      <c r="R4892" s="74"/>
      <c r="S4892" s="74"/>
      <c r="T4892" s="74"/>
      <c r="AI4892" s="259"/>
      <c r="AO4892" s="74"/>
    </row>
    <row r="4893" s="72" customFormat="1" customHeight="1" spans="6:41">
      <c r="F4893" s="74"/>
      <c r="G4893" s="267" t="str">
        <f t="shared" si="82"/>
        <v/>
      </c>
      <c r="H4893" s="74"/>
      <c r="I4893" s="74"/>
      <c r="J4893" s="74"/>
      <c r="K4893" s="74"/>
      <c r="L4893" s="74"/>
      <c r="P4893" s="122"/>
      <c r="Q4893" s="74"/>
      <c r="R4893" s="74"/>
      <c r="S4893" s="74"/>
      <c r="T4893" s="74"/>
      <c r="AI4893" s="259"/>
      <c r="AO4893" s="74"/>
    </row>
    <row r="4894" s="72" customFormat="1" customHeight="1" spans="6:41">
      <c r="F4894" s="74"/>
      <c r="G4894" s="267" t="str">
        <f t="shared" si="82"/>
        <v/>
      </c>
      <c r="H4894" s="74"/>
      <c r="I4894" s="74"/>
      <c r="J4894" s="74"/>
      <c r="K4894" s="74"/>
      <c r="L4894" s="74"/>
      <c r="P4894" s="122"/>
      <c r="Q4894" s="74"/>
      <c r="R4894" s="74"/>
      <c r="S4894" s="74"/>
      <c r="T4894" s="74"/>
      <c r="AI4894" s="259"/>
      <c r="AO4894" s="74"/>
    </row>
    <row r="4895" s="72" customFormat="1" customHeight="1" spans="6:41">
      <c r="F4895" s="74"/>
      <c r="G4895" s="267" t="str">
        <f t="shared" si="82"/>
        <v/>
      </c>
      <c r="H4895" s="74"/>
      <c r="I4895" s="74"/>
      <c r="J4895" s="74"/>
      <c r="K4895" s="74"/>
      <c r="L4895" s="74"/>
      <c r="P4895" s="122"/>
      <c r="Q4895" s="74"/>
      <c r="R4895" s="74"/>
      <c r="S4895" s="74"/>
      <c r="T4895" s="74"/>
      <c r="AI4895" s="259"/>
      <c r="AO4895" s="74"/>
    </row>
    <row r="4896" s="72" customFormat="1" customHeight="1" spans="6:41">
      <c r="F4896" s="74"/>
      <c r="G4896" s="267" t="str">
        <f t="shared" si="82"/>
        <v/>
      </c>
      <c r="H4896" s="74"/>
      <c r="I4896" s="74"/>
      <c r="J4896" s="74"/>
      <c r="K4896" s="74"/>
      <c r="L4896" s="74"/>
      <c r="P4896" s="122"/>
      <c r="Q4896" s="74"/>
      <c r="R4896" s="74"/>
      <c r="S4896" s="74"/>
      <c r="T4896" s="74"/>
      <c r="AI4896" s="259"/>
      <c r="AO4896" s="74"/>
    </row>
    <row r="4897" s="72" customFormat="1" customHeight="1" spans="6:41">
      <c r="F4897" s="74"/>
      <c r="G4897" s="267" t="str">
        <f t="shared" si="82"/>
        <v/>
      </c>
      <c r="H4897" s="74"/>
      <c r="I4897" s="74"/>
      <c r="J4897" s="74"/>
      <c r="K4897" s="74"/>
      <c r="L4897" s="74"/>
      <c r="P4897" s="122"/>
      <c r="Q4897" s="74"/>
      <c r="R4897" s="74"/>
      <c r="S4897" s="74"/>
      <c r="T4897" s="74"/>
      <c r="AI4897" s="259"/>
      <c r="AO4897" s="74"/>
    </row>
    <row r="4898" s="72" customFormat="1" customHeight="1" spans="6:41">
      <c r="F4898" s="74"/>
      <c r="G4898" s="267" t="str">
        <f t="shared" si="82"/>
        <v/>
      </c>
      <c r="H4898" s="74"/>
      <c r="I4898" s="74"/>
      <c r="J4898" s="74"/>
      <c r="K4898" s="74"/>
      <c r="L4898" s="74"/>
      <c r="P4898" s="122"/>
      <c r="Q4898" s="74"/>
      <c r="R4898" s="74"/>
      <c r="S4898" s="74"/>
      <c r="T4898" s="74"/>
      <c r="AI4898" s="259"/>
      <c r="AO4898" s="74"/>
    </row>
    <row r="4899" s="72" customFormat="1" customHeight="1" spans="6:41">
      <c r="F4899" s="74"/>
      <c r="G4899" s="267" t="str">
        <f t="shared" si="82"/>
        <v/>
      </c>
      <c r="H4899" s="74"/>
      <c r="I4899" s="74"/>
      <c r="J4899" s="74"/>
      <c r="K4899" s="74"/>
      <c r="L4899" s="74"/>
      <c r="P4899" s="122"/>
      <c r="Q4899" s="74"/>
      <c r="R4899" s="74"/>
      <c r="S4899" s="74"/>
      <c r="T4899" s="74"/>
      <c r="AI4899" s="259"/>
      <c r="AO4899" s="74"/>
    </row>
    <row r="4900" s="72" customFormat="1" customHeight="1" spans="6:41">
      <c r="F4900" s="74"/>
      <c r="G4900" s="267" t="str">
        <f t="shared" si="82"/>
        <v/>
      </c>
      <c r="H4900" s="74"/>
      <c r="I4900" s="74"/>
      <c r="J4900" s="74"/>
      <c r="K4900" s="74"/>
      <c r="L4900" s="74"/>
      <c r="P4900" s="122"/>
      <c r="Q4900" s="74"/>
      <c r="R4900" s="74"/>
      <c r="S4900" s="74"/>
      <c r="T4900" s="74"/>
      <c r="AI4900" s="259"/>
      <c r="AO4900" s="74"/>
    </row>
    <row r="4901" s="72" customFormat="1" customHeight="1" spans="6:41">
      <c r="F4901" s="74"/>
      <c r="G4901" s="267" t="str">
        <f t="shared" si="82"/>
        <v/>
      </c>
      <c r="H4901" s="74"/>
      <c r="I4901" s="74"/>
      <c r="J4901" s="74"/>
      <c r="K4901" s="74"/>
      <c r="L4901" s="74"/>
      <c r="P4901" s="122"/>
      <c r="Q4901" s="74"/>
      <c r="R4901" s="74"/>
      <c r="S4901" s="74"/>
      <c r="T4901" s="74"/>
      <c r="AI4901" s="259"/>
      <c r="AO4901" s="74"/>
    </row>
    <row r="4902" s="72" customFormat="1" customHeight="1" spans="6:41">
      <c r="F4902" s="74"/>
      <c r="G4902" s="267" t="str">
        <f t="shared" si="82"/>
        <v/>
      </c>
      <c r="H4902" s="74"/>
      <c r="I4902" s="74"/>
      <c r="J4902" s="74"/>
      <c r="K4902" s="74"/>
      <c r="L4902" s="74"/>
      <c r="P4902" s="122"/>
      <c r="Q4902" s="74"/>
      <c r="R4902" s="74"/>
      <c r="S4902" s="74"/>
      <c r="T4902" s="74"/>
      <c r="AI4902" s="259"/>
      <c r="AO4902" s="74"/>
    </row>
    <row r="4903" s="72" customFormat="1" customHeight="1" spans="6:41">
      <c r="F4903" s="74"/>
      <c r="G4903" s="267" t="str">
        <f t="shared" si="82"/>
        <v/>
      </c>
      <c r="H4903" s="74"/>
      <c r="I4903" s="74"/>
      <c r="J4903" s="74"/>
      <c r="K4903" s="74"/>
      <c r="L4903" s="74"/>
      <c r="P4903" s="122"/>
      <c r="Q4903" s="74"/>
      <c r="R4903" s="74"/>
      <c r="S4903" s="74"/>
      <c r="T4903" s="74"/>
      <c r="AI4903" s="259"/>
      <c r="AO4903" s="74"/>
    </row>
    <row r="4904" s="72" customFormat="1" customHeight="1" spans="6:41">
      <c r="F4904" s="74"/>
      <c r="G4904" s="267" t="str">
        <f t="shared" si="82"/>
        <v/>
      </c>
      <c r="H4904" s="74"/>
      <c r="I4904" s="74"/>
      <c r="J4904" s="74"/>
      <c r="K4904" s="74"/>
      <c r="L4904" s="74"/>
      <c r="P4904" s="122"/>
      <c r="Q4904" s="74"/>
      <c r="R4904" s="74"/>
      <c r="S4904" s="74"/>
      <c r="T4904" s="74"/>
      <c r="AI4904" s="259"/>
      <c r="AO4904" s="74"/>
    </row>
    <row r="4905" s="72" customFormat="1" customHeight="1" spans="6:41">
      <c r="F4905" s="74"/>
      <c r="G4905" s="267" t="str">
        <f t="shared" si="82"/>
        <v/>
      </c>
      <c r="H4905" s="74"/>
      <c r="I4905" s="74"/>
      <c r="J4905" s="74"/>
      <c r="K4905" s="74"/>
      <c r="L4905" s="74"/>
      <c r="P4905" s="122"/>
      <c r="Q4905" s="74"/>
      <c r="R4905" s="74"/>
      <c r="S4905" s="74"/>
      <c r="T4905" s="74"/>
      <c r="AI4905" s="259"/>
      <c r="AO4905" s="74"/>
    </row>
    <row r="4906" s="72" customFormat="1" customHeight="1" spans="6:41">
      <c r="F4906" s="74"/>
      <c r="G4906" s="267" t="str">
        <f t="shared" si="82"/>
        <v/>
      </c>
      <c r="H4906" s="74"/>
      <c r="I4906" s="74"/>
      <c r="J4906" s="74"/>
      <c r="K4906" s="74"/>
      <c r="L4906" s="74"/>
      <c r="P4906" s="122"/>
      <c r="Q4906" s="74"/>
      <c r="R4906" s="74"/>
      <c r="S4906" s="74"/>
      <c r="T4906" s="74"/>
      <c r="AI4906" s="259"/>
      <c r="AO4906" s="74"/>
    </row>
    <row r="4907" s="72" customFormat="1" customHeight="1" spans="6:41">
      <c r="F4907" s="74"/>
      <c r="G4907" s="267" t="str">
        <f t="shared" si="82"/>
        <v/>
      </c>
      <c r="H4907" s="74"/>
      <c r="I4907" s="74"/>
      <c r="J4907" s="74"/>
      <c r="K4907" s="74"/>
      <c r="L4907" s="74"/>
      <c r="P4907" s="122"/>
      <c r="Q4907" s="74"/>
      <c r="R4907" s="74"/>
      <c r="S4907" s="74"/>
      <c r="T4907" s="74"/>
      <c r="AI4907" s="259"/>
      <c r="AO4907" s="74"/>
    </row>
    <row r="4908" s="72" customFormat="1" customHeight="1" spans="6:41">
      <c r="F4908" s="74"/>
      <c r="G4908" s="267" t="str">
        <f t="shared" si="82"/>
        <v/>
      </c>
      <c r="H4908" s="74"/>
      <c r="I4908" s="74"/>
      <c r="J4908" s="74"/>
      <c r="K4908" s="74"/>
      <c r="L4908" s="74"/>
      <c r="P4908" s="122"/>
      <c r="Q4908" s="74"/>
      <c r="R4908" s="74"/>
      <c r="S4908" s="74"/>
      <c r="T4908" s="74"/>
      <c r="AI4908" s="259"/>
      <c r="AO4908" s="74"/>
    </row>
    <row r="4909" s="72" customFormat="1" customHeight="1" spans="6:41">
      <c r="F4909" s="74"/>
      <c r="G4909" s="267" t="str">
        <f t="shared" si="82"/>
        <v/>
      </c>
      <c r="H4909" s="74"/>
      <c r="I4909" s="74"/>
      <c r="J4909" s="74"/>
      <c r="K4909" s="74"/>
      <c r="L4909" s="74"/>
      <c r="P4909" s="122"/>
      <c r="Q4909" s="74"/>
      <c r="R4909" s="74"/>
      <c r="S4909" s="74"/>
      <c r="T4909" s="74"/>
      <c r="AI4909" s="259"/>
      <c r="AO4909" s="74"/>
    </row>
    <row r="4910" s="72" customFormat="1" customHeight="1" spans="6:41">
      <c r="F4910" s="74"/>
      <c r="G4910" s="267" t="str">
        <f t="shared" si="82"/>
        <v/>
      </c>
      <c r="H4910" s="74"/>
      <c r="I4910" s="74"/>
      <c r="J4910" s="74"/>
      <c r="K4910" s="74"/>
      <c r="L4910" s="74"/>
      <c r="P4910" s="122"/>
      <c r="Q4910" s="74"/>
      <c r="R4910" s="74"/>
      <c r="S4910" s="74"/>
      <c r="T4910" s="74"/>
      <c r="AI4910" s="259"/>
      <c r="AO4910" s="74"/>
    </row>
    <row r="4911" s="72" customFormat="1" customHeight="1" spans="6:41">
      <c r="F4911" s="74"/>
      <c r="G4911" s="267" t="str">
        <f t="shared" si="82"/>
        <v/>
      </c>
      <c r="H4911" s="74"/>
      <c r="I4911" s="74"/>
      <c r="J4911" s="74"/>
      <c r="K4911" s="74"/>
      <c r="L4911" s="74"/>
      <c r="P4911" s="122"/>
      <c r="Q4911" s="74"/>
      <c r="R4911" s="74"/>
      <c r="S4911" s="74"/>
      <c r="T4911" s="74"/>
      <c r="AI4911" s="259"/>
      <c r="AO4911" s="74"/>
    </row>
    <row r="4912" s="72" customFormat="1" customHeight="1" spans="6:41">
      <c r="F4912" s="74"/>
      <c r="G4912" s="267" t="str">
        <f t="shared" si="82"/>
        <v/>
      </c>
      <c r="H4912" s="74"/>
      <c r="I4912" s="74"/>
      <c r="J4912" s="74"/>
      <c r="K4912" s="74"/>
      <c r="L4912" s="74"/>
      <c r="P4912" s="122"/>
      <c r="Q4912" s="74"/>
      <c r="R4912" s="74"/>
      <c r="S4912" s="74"/>
      <c r="T4912" s="74"/>
      <c r="AI4912" s="259"/>
      <c r="AO4912" s="74"/>
    </row>
    <row r="4913" s="72" customFormat="1" customHeight="1" spans="6:41">
      <c r="F4913" s="74"/>
      <c r="G4913" s="267" t="str">
        <f t="shared" si="82"/>
        <v/>
      </c>
      <c r="H4913" s="74"/>
      <c r="I4913" s="74"/>
      <c r="J4913" s="74"/>
      <c r="K4913" s="74"/>
      <c r="L4913" s="74"/>
      <c r="P4913" s="122"/>
      <c r="Q4913" s="74"/>
      <c r="R4913" s="74"/>
      <c r="S4913" s="74"/>
      <c r="T4913" s="74"/>
      <c r="AI4913" s="259"/>
      <c r="AO4913" s="74"/>
    </row>
    <row r="4914" s="72" customFormat="1" customHeight="1" spans="6:41">
      <c r="F4914" s="74"/>
      <c r="G4914" s="267" t="str">
        <f t="shared" si="82"/>
        <v/>
      </c>
      <c r="H4914" s="74"/>
      <c r="I4914" s="74"/>
      <c r="J4914" s="74"/>
      <c r="K4914" s="74"/>
      <c r="L4914" s="74"/>
      <c r="P4914" s="122"/>
      <c r="Q4914" s="74"/>
      <c r="R4914" s="74"/>
      <c r="S4914" s="74"/>
      <c r="T4914" s="74"/>
      <c r="AI4914" s="259"/>
      <c r="AO4914" s="74"/>
    </row>
    <row r="4915" s="72" customFormat="1" customHeight="1" spans="6:41">
      <c r="F4915" s="74"/>
      <c r="G4915" s="267" t="str">
        <f t="shared" si="82"/>
        <v/>
      </c>
      <c r="H4915" s="74"/>
      <c r="I4915" s="74"/>
      <c r="J4915" s="74"/>
      <c r="K4915" s="74"/>
      <c r="L4915" s="74"/>
      <c r="P4915" s="122"/>
      <c r="Q4915" s="74"/>
      <c r="R4915" s="74"/>
      <c r="S4915" s="74"/>
      <c r="T4915" s="74"/>
      <c r="AI4915" s="259"/>
      <c r="AO4915" s="74"/>
    </row>
    <row r="4916" s="72" customFormat="1" customHeight="1" spans="6:41">
      <c r="F4916" s="74"/>
      <c r="G4916" s="267" t="str">
        <f t="shared" si="82"/>
        <v/>
      </c>
      <c r="H4916" s="74"/>
      <c r="I4916" s="74"/>
      <c r="J4916" s="74"/>
      <c r="K4916" s="74"/>
      <c r="L4916" s="74"/>
      <c r="P4916" s="122"/>
      <c r="Q4916" s="74"/>
      <c r="R4916" s="74"/>
      <c r="S4916" s="74"/>
      <c r="T4916" s="74"/>
      <c r="AI4916" s="259"/>
      <c r="AO4916" s="74"/>
    </row>
    <row r="4917" s="72" customFormat="1" customHeight="1" spans="6:41">
      <c r="F4917" s="74"/>
      <c r="G4917" s="267" t="str">
        <f t="shared" si="82"/>
        <v/>
      </c>
      <c r="H4917" s="74"/>
      <c r="I4917" s="74"/>
      <c r="J4917" s="74"/>
      <c r="K4917" s="74"/>
      <c r="L4917" s="74"/>
      <c r="P4917" s="122"/>
      <c r="Q4917" s="74"/>
      <c r="R4917" s="74"/>
      <c r="S4917" s="74"/>
      <c r="T4917" s="74"/>
      <c r="AI4917" s="259"/>
      <c r="AO4917" s="74"/>
    </row>
    <row r="4918" s="72" customFormat="1" customHeight="1" spans="6:41">
      <c r="F4918" s="74"/>
      <c r="G4918" s="267" t="str">
        <f t="shared" si="82"/>
        <v/>
      </c>
      <c r="H4918" s="74"/>
      <c r="I4918" s="74"/>
      <c r="J4918" s="74"/>
      <c r="K4918" s="74"/>
      <c r="L4918" s="74"/>
      <c r="P4918" s="122"/>
      <c r="Q4918" s="74"/>
      <c r="R4918" s="74"/>
      <c r="S4918" s="74"/>
      <c r="T4918" s="74"/>
      <c r="AI4918" s="259"/>
      <c r="AO4918" s="74"/>
    </row>
    <row r="4919" s="72" customFormat="1" customHeight="1" spans="6:41">
      <c r="F4919" s="74"/>
      <c r="G4919" s="267" t="str">
        <f t="shared" si="82"/>
        <v/>
      </c>
      <c r="H4919" s="74"/>
      <c r="I4919" s="74"/>
      <c r="J4919" s="74"/>
      <c r="K4919" s="74"/>
      <c r="L4919" s="74"/>
      <c r="P4919" s="122"/>
      <c r="Q4919" s="74"/>
      <c r="R4919" s="74"/>
      <c r="S4919" s="74"/>
      <c r="T4919" s="74"/>
      <c r="AI4919" s="259"/>
      <c r="AO4919" s="74"/>
    </row>
    <row r="4920" s="72" customFormat="1" customHeight="1" spans="6:41">
      <c r="F4920" s="74"/>
      <c r="G4920" s="267" t="str">
        <f t="shared" si="82"/>
        <v/>
      </c>
      <c r="H4920" s="74"/>
      <c r="I4920" s="74"/>
      <c r="J4920" s="74"/>
      <c r="K4920" s="74"/>
      <c r="L4920" s="74"/>
      <c r="P4920" s="122"/>
      <c r="Q4920" s="74"/>
      <c r="R4920" s="74"/>
      <c r="S4920" s="74"/>
      <c r="T4920" s="74"/>
      <c r="AI4920" s="259"/>
      <c r="AO4920" s="74"/>
    </row>
    <row r="4921" s="72" customFormat="1" customHeight="1" spans="6:41">
      <c r="F4921" s="74"/>
      <c r="G4921" s="267" t="str">
        <f t="shared" si="82"/>
        <v/>
      </c>
      <c r="H4921" s="74"/>
      <c r="I4921" s="74"/>
      <c r="J4921" s="74"/>
      <c r="K4921" s="74"/>
      <c r="L4921" s="74"/>
      <c r="P4921" s="122"/>
      <c r="Q4921" s="74"/>
      <c r="R4921" s="74"/>
      <c r="S4921" s="74"/>
      <c r="T4921" s="74"/>
      <c r="AI4921" s="259"/>
      <c r="AO4921" s="74"/>
    </row>
    <row r="4922" s="72" customFormat="1" customHeight="1" spans="6:41">
      <c r="F4922" s="74"/>
      <c r="G4922" s="267" t="str">
        <f t="shared" si="82"/>
        <v/>
      </c>
      <c r="H4922" s="74"/>
      <c r="I4922" s="74"/>
      <c r="J4922" s="74"/>
      <c r="K4922" s="74"/>
      <c r="L4922" s="74"/>
      <c r="P4922" s="122"/>
      <c r="Q4922" s="74"/>
      <c r="R4922" s="74"/>
      <c r="S4922" s="74"/>
      <c r="T4922" s="74"/>
      <c r="AI4922" s="259"/>
      <c r="AO4922" s="74"/>
    </row>
    <row r="4923" s="72" customFormat="1" customHeight="1" spans="6:41">
      <c r="F4923" s="74"/>
      <c r="G4923" s="267" t="str">
        <f t="shared" si="82"/>
        <v/>
      </c>
      <c r="H4923" s="74"/>
      <c r="I4923" s="74"/>
      <c r="J4923" s="74"/>
      <c r="K4923" s="74"/>
      <c r="L4923" s="74"/>
      <c r="P4923" s="122"/>
      <c r="Q4923" s="74"/>
      <c r="R4923" s="74"/>
      <c r="S4923" s="74"/>
      <c r="T4923" s="74"/>
      <c r="AI4923" s="259"/>
      <c r="AO4923" s="74"/>
    </row>
    <row r="4924" s="72" customFormat="1" customHeight="1" spans="6:41">
      <c r="F4924" s="74"/>
      <c r="G4924" s="267" t="str">
        <f t="shared" si="82"/>
        <v/>
      </c>
      <c r="H4924" s="74"/>
      <c r="I4924" s="74"/>
      <c r="J4924" s="74"/>
      <c r="K4924" s="74"/>
      <c r="L4924" s="74"/>
      <c r="P4924" s="122"/>
      <c r="Q4924" s="74"/>
      <c r="R4924" s="74"/>
      <c r="S4924" s="74"/>
      <c r="T4924" s="74"/>
      <c r="AI4924" s="259"/>
      <c r="AO4924" s="74"/>
    </row>
    <row r="4925" s="72" customFormat="1" customHeight="1" spans="6:41">
      <c r="F4925" s="74"/>
      <c r="G4925" s="267" t="str">
        <f t="shared" si="82"/>
        <v/>
      </c>
      <c r="H4925" s="74"/>
      <c r="I4925" s="74"/>
      <c r="J4925" s="74"/>
      <c r="K4925" s="74"/>
      <c r="L4925" s="74"/>
      <c r="P4925" s="122"/>
      <c r="Q4925" s="74"/>
      <c r="R4925" s="74"/>
      <c r="S4925" s="74"/>
      <c r="T4925" s="74"/>
      <c r="AI4925" s="259"/>
      <c r="AO4925" s="74"/>
    </row>
    <row r="4926" s="72" customFormat="1" customHeight="1" spans="6:41">
      <c r="F4926" s="74"/>
      <c r="G4926" s="267" t="str">
        <f t="shared" si="82"/>
        <v/>
      </c>
      <c r="H4926" s="74"/>
      <c r="I4926" s="74"/>
      <c r="J4926" s="74"/>
      <c r="K4926" s="74"/>
      <c r="L4926" s="74"/>
      <c r="P4926" s="122"/>
      <c r="Q4926" s="74"/>
      <c r="R4926" s="74"/>
      <c r="S4926" s="74"/>
      <c r="T4926" s="74"/>
      <c r="AI4926" s="259"/>
      <c r="AO4926" s="74"/>
    </row>
    <row r="4927" s="72" customFormat="1" customHeight="1" spans="6:41">
      <c r="F4927" s="74"/>
      <c r="G4927" s="267" t="str">
        <f t="shared" si="82"/>
        <v/>
      </c>
      <c r="H4927" s="74"/>
      <c r="I4927" s="74"/>
      <c r="J4927" s="74"/>
      <c r="K4927" s="74"/>
      <c r="L4927" s="74"/>
      <c r="P4927" s="122"/>
      <c r="Q4927" s="74"/>
      <c r="R4927" s="74"/>
      <c r="S4927" s="74"/>
      <c r="T4927" s="74"/>
      <c r="AI4927" s="259"/>
      <c r="AO4927" s="74"/>
    </row>
    <row r="4928" s="72" customFormat="1" customHeight="1" spans="6:41">
      <c r="F4928" s="74"/>
      <c r="G4928" s="267" t="str">
        <f t="shared" si="82"/>
        <v/>
      </c>
      <c r="H4928" s="74"/>
      <c r="I4928" s="74"/>
      <c r="J4928" s="74"/>
      <c r="K4928" s="74"/>
      <c r="L4928" s="74"/>
      <c r="P4928" s="122"/>
      <c r="Q4928" s="74"/>
      <c r="R4928" s="74"/>
      <c r="S4928" s="74"/>
      <c r="T4928" s="74"/>
      <c r="AI4928" s="259"/>
      <c r="AO4928" s="74"/>
    </row>
    <row r="4929" s="72" customFormat="1" customHeight="1" spans="6:41">
      <c r="F4929" s="74"/>
      <c r="G4929" s="267" t="str">
        <f t="shared" si="82"/>
        <v/>
      </c>
      <c r="H4929" s="74"/>
      <c r="I4929" s="74"/>
      <c r="J4929" s="74"/>
      <c r="K4929" s="74"/>
      <c r="L4929" s="74"/>
      <c r="P4929" s="122"/>
      <c r="Q4929" s="74"/>
      <c r="R4929" s="74"/>
      <c r="S4929" s="74"/>
      <c r="T4929" s="74"/>
      <c r="AI4929" s="259"/>
      <c r="AO4929" s="74"/>
    </row>
    <row r="4930" s="72" customFormat="1" customHeight="1" spans="6:41">
      <c r="F4930" s="74"/>
      <c r="G4930" s="267" t="str">
        <f t="shared" ref="G4930:G4993" si="83">IF(H4930="","",IF(H4930=I4930,H4930,_xlfn.CONCAT(H4930,"-",I4930)))</f>
        <v/>
      </c>
      <c r="H4930" s="74"/>
      <c r="I4930" s="74"/>
      <c r="J4930" s="74"/>
      <c r="K4930" s="74"/>
      <c r="L4930" s="74"/>
      <c r="P4930" s="122"/>
      <c r="Q4930" s="74"/>
      <c r="R4930" s="74"/>
      <c r="S4930" s="74"/>
      <c r="T4930" s="74"/>
      <c r="AI4930" s="259"/>
      <c r="AO4930" s="74"/>
    </row>
    <row r="4931" s="72" customFormat="1" customHeight="1" spans="6:41">
      <c r="F4931" s="74"/>
      <c r="G4931" s="267" t="str">
        <f t="shared" si="83"/>
        <v/>
      </c>
      <c r="H4931" s="74"/>
      <c r="I4931" s="74"/>
      <c r="J4931" s="74"/>
      <c r="K4931" s="74"/>
      <c r="L4931" s="74"/>
      <c r="P4931" s="122"/>
      <c r="Q4931" s="74"/>
      <c r="R4931" s="74"/>
      <c r="S4931" s="74"/>
      <c r="T4931" s="74"/>
      <c r="AI4931" s="259"/>
      <c r="AO4931" s="74"/>
    </row>
    <row r="4932" s="72" customFormat="1" customHeight="1" spans="6:41">
      <c r="F4932" s="74"/>
      <c r="G4932" s="267" t="str">
        <f t="shared" si="83"/>
        <v/>
      </c>
      <c r="H4932" s="74"/>
      <c r="I4932" s="74"/>
      <c r="J4932" s="74"/>
      <c r="K4932" s="74"/>
      <c r="L4932" s="74"/>
      <c r="P4932" s="122"/>
      <c r="Q4932" s="74"/>
      <c r="R4932" s="74"/>
      <c r="S4932" s="74"/>
      <c r="T4932" s="74"/>
      <c r="AI4932" s="259"/>
      <c r="AO4932" s="74"/>
    </row>
    <row r="4933" s="72" customFormat="1" customHeight="1" spans="6:41">
      <c r="F4933" s="74"/>
      <c r="G4933" s="267" t="str">
        <f t="shared" si="83"/>
        <v/>
      </c>
      <c r="H4933" s="74"/>
      <c r="I4933" s="74"/>
      <c r="J4933" s="74"/>
      <c r="K4933" s="74"/>
      <c r="L4933" s="74"/>
      <c r="P4933" s="122"/>
      <c r="Q4933" s="74"/>
      <c r="R4933" s="74"/>
      <c r="S4933" s="74"/>
      <c r="T4933" s="74"/>
      <c r="AI4933" s="259"/>
      <c r="AO4933" s="74"/>
    </row>
    <row r="4934" s="72" customFormat="1" customHeight="1" spans="6:41">
      <c r="F4934" s="74"/>
      <c r="G4934" s="267" t="str">
        <f t="shared" si="83"/>
        <v/>
      </c>
      <c r="H4934" s="74"/>
      <c r="I4934" s="74"/>
      <c r="J4934" s="74"/>
      <c r="K4934" s="74"/>
      <c r="L4934" s="74"/>
      <c r="P4934" s="122"/>
      <c r="Q4934" s="74"/>
      <c r="R4934" s="74"/>
      <c r="S4934" s="74"/>
      <c r="T4934" s="74"/>
      <c r="AI4934" s="259"/>
      <c r="AO4934" s="74"/>
    </row>
    <row r="4935" s="72" customFormat="1" customHeight="1" spans="6:41">
      <c r="F4935" s="74"/>
      <c r="G4935" s="267" t="str">
        <f t="shared" si="83"/>
        <v/>
      </c>
      <c r="H4935" s="74"/>
      <c r="I4935" s="74"/>
      <c r="J4935" s="74"/>
      <c r="K4935" s="74"/>
      <c r="L4935" s="74"/>
      <c r="P4935" s="122"/>
      <c r="Q4935" s="74"/>
      <c r="R4935" s="74"/>
      <c r="S4935" s="74"/>
      <c r="T4935" s="74"/>
      <c r="AI4935" s="259"/>
      <c r="AO4935" s="74"/>
    </row>
    <row r="4936" s="72" customFormat="1" customHeight="1" spans="6:41">
      <c r="F4936" s="74"/>
      <c r="G4936" s="267" t="str">
        <f t="shared" si="83"/>
        <v/>
      </c>
      <c r="H4936" s="74"/>
      <c r="I4936" s="74"/>
      <c r="J4936" s="74"/>
      <c r="K4936" s="74"/>
      <c r="L4936" s="74"/>
      <c r="P4936" s="122"/>
      <c r="Q4936" s="74"/>
      <c r="R4936" s="74"/>
      <c r="S4936" s="74"/>
      <c r="T4936" s="74"/>
      <c r="AI4936" s="259"/>
      <c r="AO4936" s="74"/>
    </row>
    <row r="4937" s="72" customFormat="1" customHeight="1" spans="6:41">
      <c r="F4937" s="74"/>
      <c r="G4937" s="267" t="str">
        <f t="shared" si="83"/>
        <v/>
      </c>
      <c r="H4937" s="74"/>
      <c r="I4937" s="74"/>
      <c r="J4937" s="74"/>
      <c r="K4937" s="74"/>
      <c r="L4937" s="74"/>
      <c r="P4937" s="122"/>
      <c r="Q4937" s="74"/>
      <c r="R4937" s="74"/>
      <c r="S4937" s="74"/>
      <c r="T4937" s="74"/>
      <c r="AI4937" s="259"/>
      <c r="AO4937" s="74"/>
    </row>
    <row r="4938" s="72" customFormat="1" customHeight="1" spans="6:41">
      <c r="F4938" s="74"/>
      <c r="G4938" s="267" t="str">
        <f t="shared" si="83"/>
        <v/>
      </c>
      <c r="H4938" s="74"/>
      <c r="I4938" s="74"/>
      <c r="J4938" s="74"/>
      <c r="K4938" s="74"/>
      <c r="L4938" s="74"/>
      <c r="P4938" s="122"/>
      <c r="Q4938" s="74"/>
      <c r="R4938" s="74"/>
      <c r="S4938" s="74"/>
      <c r="T4938" s="74"/>
      <c r="AI4938" s="259"/>
      <c r="AO4938" s="74"/>
    </row>
    <row r="4939" s="72" customFormat="1" customHeight="1" spans="6:41">
      <c r="F4939" s="74"/>
      <c r="G4939" s="267" t="str">
        <f t="shared" si="83"/>
        <v/>
      </c>
      <c r="H4939" s="74"/>
      <c r="I4939" s="74"/>
      <c r="J4939" s="74"/>
      <c r="K4939" s="74"/>
      <c r="L4939" s="74"/>
      <c r="P4939" s="122"/>
      <c r="Q4939" s="74"/>
      <c r="R4939" s="74"/>
      <c r="S4939" s="74"/>
      <c r="T4939" s="74"/>
      <c r="AI4939" s="259"/>
      <c r="AO4939" s="74"/>
    </row>
    <row r="4940" s="72" customFormat="1" customHeight="1" spans="6:41">
      <c r="F4940" s="74"/>
      <c r="G4940" s="267" t="str">
        <f t="shared" si="83"/>
        <v/>
      </c>
      <c r="H4940" s="74"/>
      <c r="I4940" s="74"/>
      <c r="J4940" s="74"/>
      <c r="K4940" s="74"/>
      <c r="L4940" s="74"/>
      <c r="P4940" s="122"/>
      <c r="Q4940" s="74"/>
      <c r="R4940" s="74"/>
      <c r="S4940" s="74"/>
      <c r="T4940" s="74"/>
      <c r="AI4940" s="259"/>
      <c r="AO4940" s="74"/>
    </row>
    <row r="4941" s="72" customFormat="1" customHeight="1" spans="6:41">
      <c r="F4941" s="74"/>
      <c r="G4941" s="267" t="str">
        <f t="shared" si="83"/>
        <v/>
      </c>
      <c r="H4941" s="74"/>
      <c r="I4941" s="74"/>
      <c r="J4941" s="74"/>
      <c r="K4941" s="74"/>
      <c r="L4941" s="74"/>
      <c r="P4941" s="122"/>
      <c r="Q4941" s="74"/>
      <c r="R4941" s="74"/>
      <c r="S4941" s="74"/>
      <c r="T4941" s="74"/>
      <c r="AI4941" s="259"/>
      <c r="AO4941" s="74"/>
    </row>
    <row r="4942" s="72" customFormat="1" customHeight="1" spans="6:41">
      <c r="F4942" s="74"/>
      <c r="G4942" s="267" t="str">
        <f t="shared" si="83"/>
        <v/>
      </c>
      <c r="H4942" s="74"/>
      <c r="I4942" s="74"/>
      <c r="J4942" s="74"/>
      <c r="K4942" s="74"/>
      <c r="L4942" s="74"/>
      <c r="P4942" s="122"/>
      <c r="Q4942" s="74"/>
      <c r="R4942" s="74"/>
      <c r="S4942" s="74"/>
      <c r="T4942" s="74"/>
      <c r="AI4942" s="259"/>
      <c r="AO4942" s="74"/>
    </row>
    <row r="4943" s="72" customFormat="1" customHeight="1" spans="6:41">
      <c r="F4943" s="74"/>
      <c r="G4943" s="267" t="str">
        <f t="shared" si="83"/>
        <v/>
      </c>
      <c r="H4943" s="74"/>
      <c r="I4943" s="74"/>
      <c r="J4943" s="74"/>
      <c r="K4943" s="74"/>
      <c r="L4943" s="74"/>
      <c r="P4943" s="122"/>
      <c r="Q4943" s="74"/>
      <c r="R4943" s="74"/>
      <c r="S4943" s="74"/>
      <c r="T4943" s="74"/>
      <c r="AI4943" s="259"/>
      <c r="AO4943" s="74"/>
    </row>
    <row r="4944" s="72" customFormat="1" customHeight="1" spans="6:41">
      <c r="F4944" s="74"/>
      <c r="G4944" s="267" t="str">
        <f t="shared" si="83"/>
        <v/>
      </c>
      <c r="H4944" s="74"/>
      <c r="I4944" s="74"/>
      <c r="J4944" s="74"/>
      <c r="K4944" s="74"/>
      <c r="L4944" s="74"/>
      <c r="P4944" s="122"/>
      <c r="Q4944" s="74"/>
      <c r="R4944" s="74"/>
      <c r="S4944" s="74"/>
      <c r="T4944" s="74"/>
      <c r="AI4944" s="259"/>
      <c r="AO4944" s="74"/>
    </row>
    <row r="4945" s="72" customFormat="1" customHeight="1" spans="6:41">
      <c r="F4945" s="74"/>
      <c r="G4945" s="267" t="str">
        <f t="shared" si="83"/>
        <v/>
      </c>
      <c r="H4945" s="74"/>
      <c r="I4945" s="74"/>
      <c r="J4945" s="74"/>
      <c r="K4945" s="74"/>
      <c r="L4945" s="74"/>
      <c r="P4945" s="122"/>
      <c r="Q4945" s="74"/>
      <c r="R4945" s="74"/>
      <c r="S4945" s="74"/>
      <c r="T4945" s="74"/>
      <c r="AI4945" s="259"/>
      <c r="AO4945" s="74"/>
    </row>
    <row r="4946" s="72" customFormat="1" customHeight="1" spans="6:41">
      <c r="F4946" s="74"/>
      <c r="G4946" s="267" t="str">
        <f t="shared" si="83"/>
        <v/>
      </c>
      <c r="H4946" s="74"/>
      <c r="I4946" s="74"/>
      <c r="J4946" s="74"/>
      <c r="K4946" s="74"/>
      <c r="L4946" s="74"/>
      <c r="P4946" s="122"/>
      <c r="Q4946" s="74"/>
      <c r="R4946" s="74"/>
      <c r="S4946" s="74"/>
      <c r="T4946" s="74"/>
      <c r="AI4946" s="259"/>
      <c r="AO4946" s="74"/>
    </row>
    <row r="4947" s="72" customFormat="1" customHeight="1" spans="6:41">
      <c r="F4947" s="74"/>
      <c r="G4947" s="267" t="str">
        <f t="shared" si="83"/>
        <v/>
      </c>
      <c r="H4947" s="74"/>
      <c r="I4947" s="74"/>
      <c r="J4947" s="74"/>
      <c r="K4947" s="74"/>
      <c r="L4947" s="74"/>
      <c r="P4947" s="122"/>
      <c r="Q4947" s="74"/>
      <c r="R4947" s="74"/>
      <c r="S4947" s="74"/>
      <c r="T4947" s="74"/>
      <c r="AI4947" s="259"/>
      <c r="AO4947" s="74"/>
    </row>
    <row r="4948" s="72" customFormat="1" customHeight="1" spans="6:41">
      <c r="F4948" s="74"/>
      <c r="G4948" s="267" t="str">
        <f t="shared" si="83"/>
        <v/>
      </c>
      <c r="H4948" s="74"/>
      <c r="I4948" s="74"/>
      <c r="J4948" s="74"/>
      <c r="K4948" s="74"/>
      <c r="L4948" s="74"/>
      <c r="P4948" s="122"/>
      <c r="Q4948" s="74"/>
      <c r="R4948" s="74"/>
      <c r="S4948" s="74"/>
      <c r="T4948" s="74"/>
      <c r="AI4948" s="259"/>
      <c r="AO4948" s="74"/>
    </row>
    <row r="4949" s="72" customFormat="1" customHeight="1" spans="6:41">
      <c r="F4949" s="74"/>
      <c r="G4949" s="267" t="str">
        <f t="shared" si="83"/>
        <v/>
      </c>
      <c r="H4949" s="74"/>
      <c r="I4949" s="74"/>
      <c r="J4949" s="74"/>
      <c r="K4949" s="74"/>
      <c r="L4949" s="74"/>
      <c r="P4949" s="122"/>
      <c r="Q4949" s="74"/>
      <c r="R4949" s="74"/>
      <c r="S4949" s="74"/>
      <c r="T4949" s="74"/>
      <c r="AI4949" s="259"/>
      <c r="AO4949" s="74"/>
    </row>
    <row r="4950" s="72" customFormat="1" customHeight="1" spans="6:41">
      <c r="F4950" s="74"/>
      <c r="G4950" s="267" t="str">
        <f t="shared" si="83"/>
        <v/>
      </c>
      <c r="H4950" s="74"/>
      <c r="I4950" s="74"/>
      <c r="J4950" s="74"/>
      <c r="K4950" s="74"/>
      <c r="L4950" s="74"/>
      <c r="P4950" s="122"/>
      <c r="Q4950" s="74"/>
      <c r="R4950" s="74"/>
      <c r="S4950" s="74"/>
      <c r="T4950" s="74"/>
      <c r="AI4950" s="259"/>
      <c r="AO4950" s="74"/>
    </row>
    <row r="4951" s="72" customFormat="1" customHeight="1" spans="6:41">
      <c r="F4951" s="74"/>
      <c r="G4951" s="267" t="str">
        <f t="shared" si="83"/>
        <v/>
      </c>
      <c r="H4951" s="74"/>
      <c r="I4951" s="74"/>
      <c r="J4951" s="74"/>
      <c r="K4951" s="74"/>
      <c r="L4951" s="74"/>
      <c r="P4951" s="122"/>
      <c r="Q4951" s="74"/>
      <c r="R4951" s="74"/>
      <c r="S4951" s="74"/>
      <c r="T4951" s="74"/>
      <c r="AI4951" s="259"/>
      <c r="AO4951" s="74"/>
    </row>
    <row r="4952" s="72" customFormat="1" customHeight="1" spans="6:41">
      <c r="F4952" s="74"/>
      <c r="G4952" s="267" t="str">
        <f t="shared" si="83"/>
        <v/>
      </c>
      <c r="H4952" s="74"/>
      <c r="I4952" s="74"/>
      <c r="J4952" s="74"/>
      <c r="K4952" s="74"/>
      <c r="L4952" s="74"/>
      <c r="P4952" s="122"/>
      <c r="Q4952" s="74"/>
      <c r="R4952" s="74"/>
      <c r="S4952" s="74"/>
      <c r="T4952" s="74"/>
      <c r="AI4952" s="259"/>
      <c r="AO4952" s="74"/>
    </row>
    <row r="4953" s="72" customFormat="1" customHeight="1" spans="6:41">
      <c r="F4953" s="74"/>
      <c r="G4953" s="267" t="str">
        <f t="shared" si="83"/>
        <v/>
      </c>
      <c r="H4953" s="74"/>
      <c r="I4953" s="74"/>
      <c r="J4953" s="74"/>
      <c r="K4953" s="74"/>
      <c r="L4953" s="74"/>
      <c r="P4953" s="122"/>
      <c r="Q4953" s="74"/>
      <c r="R4953" s="74"/>
      <c r="S4953" s="74"/>
      <c r="T4953" s="74"/>
      <c r="AI4953" s="259"/>
      <c r="AO4953" s="74"/>
    </row>
    <row r="4954" s="72" customFormat="1" customHeight="1" spans="6:41">
      <c r="F4954" s="74"/>
      <c r="G4954" s="267" t="str">
        <f t="shared" si="83"/>
        <v/>
      </c>
      <c r="H4954" s="74"/>
      <c r="I4954" s="74"/>
      <c r="J4954" s="74"/>
      <c r="K4954" s="74"/>
      <c r="L4954" s="74"/>
      <c r="P4954" s="122"/>
      <c r="Q4954" s="74"/>
      <c r="R4954" s="74"/>
      <c r="S4954" s="74"/>
      <c r="T4954" s="74"/>
      <c r="AI4954" s="259"/>
      <c r="AO4954" s="74"/>
    </row>
    <row r="4955" s="72" customFormat="1" customHeight="1" spans="6:41">
      <c r="F4955" s="74"/>
      <c r="G4955" s="267" t="str">
        <f t="shared" si="83"/>
        <v/>
      </c>
      <c r="H4955" s="74"/>
      <c r="I4955" s="74"/>
      <c r="J4955" s="74"/>
      <c r="K4955" s="74"/>
      <c r="L4955" s="74"/>
      <c r="P4955" s="122"/>
      <c r="Q4955" s="74"/>
      <c r="R4955" s="74"/>
      <c r="S4955" s="74"/>
      <c r="T4955" s="74"/>
      <c r="AI4955" s="259"/>
      <c r="AO4955" s="74"/>
    </row>
    <row r="4956" s="72" customFormat="1" customHeight="1" spans="6:41">
      <c r="F4956" s="74"/>
      <c r="G4956" s="267" t="str">
        <f t="shared" si="83"/>
        <v/>
      </c>
      <c r="H4956" s="74"/>
      <c r="I4956" s="74"/>
      <c r="J4956" s="74"/>
      <c r="K4956" s="74"/>
      <c r="L4956" s="74"/>
      <c r="P4956" s="122"/>
      <c r="Q4956" s="74"/>
      <c r="R4956" s="74"/>
      <c r="S4956" s="74"/>
      <c r="T4956" s="74"/>
      <c r="AI4956" s="259"/>
      <c r="AO4956" s="74"/>
    </row>
    <row r="4957" s="72" customFormat="1" customHeight="1" spans="6:41">
      <c r="F4957" s="74"/>
      <c r="G4957" s="267" t="str">
        <f t="shared" si="83"/>
        <v/>
      </c>
      <c r="H4957" s="74"/>
      <c r="I4957" s="74"/>
      <c r="J4957" s="74"/>
      <c r="K4957" s="74"/>
      <c r="L4957" s="74"/>
      <c r="P4957" s="122"/>
      <c r="Q4957" s="74"/>
      <c r="R4957" s="74"/>
      <c r="S4957" s="74"/>
      <c r="T4957" s="74"/>
      <c r="AI4957" s="259"/>
      <c r="AO4957" s="74"/>
    </row>
    <row r="4958" s="72" customFormat="1" customHeight="1" spans="6:41">
      <c r="F4958" s="74"/>
      <c r="G4958" s="267" t="str">
        <f t="shared" si="83"/>
        <v/>
      </c>
      <c r="H4958" s="74"/>
      <c r="I4958" s="74"/>
      <c r="J4958" s="74"/>
      <c r="K4958" s="74"/>
      <c r="L4958" s="74"/>
      <c r="P4958" s="122"/>
      <c r="Q4958" s="74"/>
      <c r="R4958" s="74"/>
      <c r="S4958" s="74"/>
      <c r="T4958" s="74"/>
      <c r="AI4958" s="259"/>
      <c r="AO4958" s="74"/>
    </row>
    <row r="4959" s="72" customFormat="1" customHeight="1" spans="6:41">
      <c r="F4959" s="74"/>
      <c r="G4959" s="267" t="str">
        <f t="shared" si="83"/>
        <v/>
      </c>
      <c r="H4959" s="74"/>
      <c r="I4959" s="74"/>
      <c r="J4959" s="74"/>
      <c r="K4959" s="74"/>
      <c r="L4959" s="74"/>
      <c r="P4959" s="122"/>
      <c r="Q4959" s="74"/>
      <c r="R4959" s="74"/>
      <c r="S4959" s="74"/>
      <c r="T4959" s="74"/>
      <c r="AI4959" s="259"/>
      <c r="AO4959" s="74"/>
    </row>
    <row r="4960" s="72" customFormat="1" customHeight="1" spans="6:41">
      <c r="F4960" s="74"/>
      <c r="G4960" s="267" t="str">
        <f t="shared" si="83"/>
        <v/>
      </c>
      <c r="H4960" s="74"/>
      <c r="I4960" s="74"/>
      <c r="J4960" s="74"/>
      <c r="K4960" s="74"/>
      <c r="L4960" s="74"/>
      <c r="P4960" s="122"/>
      <c r="Q4960" s="74"/>
      <c r="R4960" s="74"/>
      <c r="S4960" s="74"/>
      <c r="T4960" s="74"/>
      <c r="AI4960" s="259"/>
      <c r="AO4960" s="74"/>
    </row>
    <row r="4961" s="72" customFormat="1" customHeight="1" spans="6:41">
      <c r="F4961" s="74"/>
      <c r="G4961" s="267" t="str">
        <f t="shared" si="83"/>
        <v/>
      </c>
      <c r="H4961" s="74"/>
      <c r="I4961" s="74"/>
      <c r="J4961" s="74"/>
      <c r="K4961" s="74"/>
      <c r="L4961" s="74"/>
      <c r="P4961" s="122"/>
      <c r="Q4961" s="74"/>
      <c r="R4961" s="74"/>
      <c r="S4961" s="74"/>
      <c r="T4961" s="74"/>
      <c r="AI4961" s="259"/>
      <c r="AO4961" s="74"/>
    </row>
    <row r="4962" s="72" customFormat="1" customHeight="1" spans="6:41">
      <c r="F4962" s="74"/>
      <c r="G4962" s="267" t="str">
        <f t="shared" si="83"/>
        <v/>
      </c>
      <c r="H4962" s="74"/>
      <c r="I4962" s="74"/>
      <c r="J4962" s="74"/>
      <c r="K4962" s="74"/>
      <c r="L4962" s="74"/>
      <c r="P4962" s="122"/>
      <c r="Q4962" s="74"/>
      <c r="R4962" s="74"/>
      <c r="S4962" s="74"/>
      <c r="T4962" s="74"/>
      <c r="AI4962" s="259"/>
      <c r="AO4962" s="74"/>
    </row>
    <row r="4963" s="72" customFormat="1" customHeight="1" spans="6:41">
      <c r="F4963" s="74"/>
      <c r="G4963" s="267" t="str">
        <f t="shared" si="83"/>
        <v/>
      </c>
      <c r="H4963" s="74"/>
      <c r="I4963" s="74"/>
      <c r="J4963" s="74"/>
      <c r="K4963" s="74"/>
      <c r="L4963" s="74"/>
      <c r="P4963" s="122"/>
      <c r="Q4963" s="74"/>
      <c r="R4963" s="74"/>
      <c r="S4963" s="74"/>
      <c r="T4963" s="74"/>
      <c r="AI4963" s="259"/>
      <c r="AO4963" s="74"/>
    </row>
    <row r="4964" s="72" customFormat="1" customHeight="1" spans="6:41">
      <c r="F4964" s="74"/>
      <c r="G4964" s="267" t="str">
        <f t="shared" si="83"/>
        <v/>
      </c>
      <c r="H4964" s="74"/>
      <c r="I4964" s="74"/>
      <c r="J4964" s="74"/>
      <c r="K4964" s="74"/>
      <c r="L4964" s="74"/>
      <c r="P4964" s="122"/>
      <c r="Q4964" s="74"/>
      <c r="R4964" s="74"/>
      <c r="S4964" s="74"/>
      <c r="T4964" s="74"/>
      <c r="AI4964" s="259"/>
      <c r="AO4964" s="74"/>
    </row>
    <row r="4965" s="72" customFormat="1" customHeight="1" spans="6:41">
      <c r="F4965" s="74"/>
      <c r="G4965" s="267" t="str">
        <f t="shared" si="83"/>
        <v/>
      </c>
      <c r="H4965" s="74"/>
      <c r="I4965" s="74"/>
      <c r="J4965" s="74"/>
      <c r="K4965" s="74"/>
      <c r="L4965" s="74"/>
      <c r="P4965" s="122"/>
      <c r="Q4965" s="74"/>
      <c r="R4965" s="74"/>
      <c r="S4965" s="74"/>
      <c r="T4965" s="74"/>
      <c r="AI4965" s="259"/>
      <c r="AO4965" s="74"/>
    </row>
    <row r="4966" s="72" customFormat="1" customHeight="1" spans="6:41">
      <c r="F4966" s="74"/>
      <c r="G4966" s="267" t="str">
        <f t="shared" si="83"/>
        <v/>
      </c>
      <c r="H4966" s="74"/>
      <c r="I4966" s="74"/>
      <c r="J4966" s="74"/>
      <c r="K4966" s="74"/>
      <c r="L4966" s="74"/>
      <c r="P4966" s="122"/>
      <c r="Q4966" s="74"/>
      <c r="R4966" s="74"/>
      <c r="S4966" s="74"/>
      <c r="T4966" s="74"/>
      <c r="AI4966" s="259"/>
      <c r="AO4966" s="74"/>
    </row>
    <row r="4967" s="72" customFormat="1" customHeight="1" spans="6:41">
      <c r="F4967" s="74"/>
      <c r="G4967" s="267" t="str">
        <f t="shared" si="83"/>
        <v/>
      </c>
      <c r="H4967" s="74"/>
      <c r="I4967" s="74"/>
      <c r="J4967" s="74"/>
      <c r="K4967" s="74"/>
      <c r="L4967" s="74"/>
      <c r="P4967" s="122"/>
      <c r="Q4967" s="74"/>
      <c r="R4967" s="74"/>
      <c r="S4967" s="74"/>
      <c r="T4967" s="74"/>
      <c r="AI4967" s="259"/>
      <c r="AO4967" s="74"/>
    </row>
    <row r="4968" s="72" customFormat="1" customHeight="1" spans="6:41">
      <c r="F4968" s="74"/>
      <c r="G4968" s="267" t="str">
        <f t="shared" si="83"/>
        <v/>
      </c>
      <c r="H4968" s="74"/>
      <c r="I4968" s="74"/>
      <c r="J4968" s="74"/>
      <c r="K4968" s="74"/>
      <c r="L4968" s="74"/>
      <c r="P4968" s="122"/>
      <c r="Q4968" s="74"/>
      <c r="R4968" s="74"/>
      <c r="S4968" s="74"/>
      <c r="T4968" s="74"/>
      <c r="AI4968" s="259"/>
      <c r="AO4968" s="74"/>
    </row>
    <row r="4969" s="72" customFormat="1" customHeight="1" spans="6:41">
      <c r="F4969" s="74"/>
      <c r="G4969" s="267" t="str">
        <f t="shared" si="83"/>
        <v/>
      </c>
      <c r="H4969" s="74"/>
      <c r="I4969" s="74"/>
      <c r="J4969" s="74"/>
      <c r="K4969" s="74"/>
      <c r="L4969" s="74"/>
      <c r="P4969" s="122"/>
      <c r="Q4969" s="74"/>
      <c r="R4969" s="74"/>
      <c r="S4969" s="74"/>
      <c r="T4969" s="74"/>
      <c r="AI4969" s="259"/>
      <c r="AO4969" s="74"/>
    </row>
    <row r="4970" s="72" customFormat="1" customHeight="1" spans="6:41">
      <c r="F4970" s="74"/>
      <c r="G4970" s="267" t="str">
        <f t="shared" si="83"/>
        <v/>
      </c>
      <c r="H4970" s="74"/>
      <c r="I4970" s="74"/>
      <c r="J4970" s="74"/>
      <c r="K4970" s="74"/>
      <c r="L4970" s="74"/>
      <c r="P4970" s="122"/>
      <c r="Q4970" s="74"/>
      <c r="R4970" s="74"/>
      <c r="S4970" s="74"/>
      <c r="T4970" s="74"/>
      <c r="AI4970" s="259"/>
      <c r="AO4970" s="74"/>
    </row>
    <row r="4971" s="72" customFormat="1" customHeight="1" spans="6:41">
      <c r="F4971" s="74"/>
      <c r="G4971" s="267" t="str">
        <f t="shared" si="83"/>
        <v/>
      </c>
      <c r="H4971" s="74"/>
      <c r="I4971" s="74"/>
      <c r="J4971" s="74"/>
      <c r="K4971" s="74"/>
      <c r="L4971" s="74"/>
      <c r="P4971" s="122"/>
      <c r="Q4971" s="74"/>
      <c r="R4971" s="74"/>
      <c r="S4971" s="74"/>
      <c r="T4971" s="74"/>
      <c r="AI4971" s="259"/>
      <c r="AO4971" s="74"/>
    </row>
    <row r="4972" s="72" customFormat="1" customHeight="1" spans="6:41">
      <c r="F4972" s="74"/>
      <c r="G4972" s="267" t="str">
        <f t="shared" si="83"/>
        <v/>
      </c>
      <c r="H4972" s="74"/>
      <c r="I4972" s="74"/>
      <c r="J4972" s="74"/>
      <c r="K4972" s="74"/>
      <c r="L4972" s="74"/>
      <c r="P4972" s="122"/>
      <c r="Q4972" s="74"/>
      <c r="R4972" s="74"/>
      <c r="S4972" s="74"/>
      <c r="T4972" s="74"/>
      <c r="AI4972" s="259"/>
      <c r="AO4972" s="74"/>
    </row>
    <row r="4973" s="72" customFormat="1" customHeight="1" spans="6:41">
      <c r="F4973" s="74"/>
      <c r="G4973" s="267" t="str">
        <f t="shared" si="83"/>
        <v/>
      </c>
      <c r="H4973" s="74"/>
      <c r="I4973" s="74"/>
      <c r="J4973" s="74"/>
      <c r="K4973" s="74"/>
      <c r="L4973" s="74"/>
      <c r="P4973" s="122"/>
      <c r="Q4973" s="74"/>
      <c r="R4973" s="74"/>
      <c r="S4973" s="74"/>
      <c r="T4973" s="74"/>
      <c r="AI4973" s="259"/>
      <c r="AO4973" s="74"/>
    </row>
    <row r="4974" s="72" customFormat="1" customHeight="1" spans="6:41">
      <c r="F4974" s="74"/>
      <c r="G4974" s="267" t="str">
        <f t="shared" si="83"/>
        <v/>
      </c>
      <c r="H4974" s="74"/>
      <c r="I4974" s="74"/>
      <c r="J4974" s="74"/>
      <c r="K4974" s="74"/>
      <c r="L4974" s="74"/>
      <c r="P4974" s="122"/>
      <c r="Q4974" s="74"/>
      <c r="R4974" s="74"/>
      <c r="S4974" s="74"/>
      <c r="T4974" s="74"/>
      <c r="AI4974" s="259"/>
      <c r="AO4974" s="74"/>
    </row>
    <row r="4975" s="72" customFormat="1" customHeight="1" spans="6:41">
      <c r="F4975" s="74"/>
      <c r="G4975" s="267" t="str">
        <f t="shared" si="83"/>
        <v/>
      </c>
      <c r="H4975" s="74"/>
      <c r="I4975" s="74"/>
      <c r="J4975" s="74"/>
      <c r="K4975" s="74"/>
      <c r="L4975" s="74"/>
      <c r="P4975" s="122"/>
      <c r="Q4975" s="74"/>
      <c r="R4975" s="74"/>
      <c r="S4975" s="74"/>
      <c r="T4975" s="74"/>
      <c r="AI4975" s="259"/>
      <c r="AO4975" s="74"/>
    </row>
    <row r="4976" s="72" customFormat="1" customHeight="1" spans="6:41">
      <c r="F4976" s="74"/>
      <c r="G4976" s="267" t="str">
        <f t="shared" si="83"/>
        <v/>
      </c>
      <c r="H4976" s="74"/>
      <c r="I4976" s="74"/>
      <c r="J4976" s="74"/>
      <c r="K4976" s="74"/>
      <c r="L4976" s="74"/>
      <c r="P4976" s="122"/>
      <c r="Q4976" s="74"/>
      <c r="R4976" s="74"/>
      <c r="S4976" s="74"/>
      <c r="T4976" s="74"/>
      <c r="AI4976" s="259"/>
      <c r="AO4976" s="74"/>
    </row>
    <row r="4977" s="72" customFormat="1" customHeight="1" spans="6:41">
      <c r="F4977" s="74"/>
      <c r="G4977" s="267" t="str">
        <f t="shared" si="83"/>
        <v/>
      </c>
      <c r="H4977" s="74"/>
      <c r="I4977" s="74"/>
      <c r="J4977" s="74"/>
      <c r="K4977" s="74"/>
      <c r="L4977" s="74"/>
      <c r="P4977" s="122"/>
      <c r="Q4977" s="74"/>
      <c r="R4977" s="74"/>
      <c r="S4977" s="74"/>
      <c r="T4977" s="74"/>
      <c r="AI4977" s="259"/>
      <c r="AO4977" s="74"/>
    </row>
    <row r="4978" s="72" customFormat="1" customHeight="1" spans="6:41">
      <c r="F4978" s="74"/>
      <c r="G4978" s="267" t="str">
        <f t="shared" si="83"/>
        <v/>
      </c>
      <c r="H4978" s="74"/>
      <c r="I4978" s="74"/>
      <c r="J4978" s="74"/>
      <c r="K4978" s="74"/>
      <c r="L4978" s="74"/>
      <c r="P4978" s="122"/>
      <c r="Q4978" s="74"/>
      <c r="R4978" s="74"/>
      <c r="S4978" s="74"/>
      <c r="T4978" s="74"/>
      <c r="AI4978" s="259"/>
      <c r="AO4978" s="74"/>
    </row>
    <row r="4979" s="72" customFormat="1" customHeight="1" spans="6:41">
      <c r="F4979" s="74"/>
      <c r="G4979" s="267" t="str">
        <f t="shared" si="83"/>
        <v/>
      </c>
      <c r="H4979" s="74"/>
      <c r="I4979" s="74"/>
      <c r="J4979" s="74"/>
      <c r="K4979" s="74"/>
      <c r="L4979" s="74"/>
      <c r="P4979" s="122"/>
      <c r="Q4979" s="74"/>
      <c r="R4979" s="74"/>
      <c r="S4979" s="74"/>
      <c r="T4979" s="74"/>
      <c r="AI4979" s="259"/>
      <c r="AO4979" s="74"/>
    </row>
    <row r="4980" s="72" customFormat="1" customHeight="1" spans="6:41">
      <c r="F4980" s="74"/>
      <c r="G4980" s="267" t="str">
        <f t="shared" si="83"/>
        <v/>
      </c>
      <c r="H4980" s="74"/>
      <c r="I4980" s="74"/>
      <c r="J4980" s="74"/>
      <c r="K4980" s="74"/>
      <c r="L4980" s="74"/>
      <c r="P4980" s="122"/>
      <c r="Q4980" s="74"/>
      <c r="R4980" s="74"/>
      <c r="S4980" s="74"/>
      <c r="T4980" s="74"/>
      <c r="AI4980" s="259"/>
      <c r="AO4980" s="74"/>
    </row>
    <row r="4981" s="72" customFormat="1" customHeight="1" spans="6:41">
      <c r="F4981" s="74"/>
      <c r="G4981" s="267" t="str">
        <f t="shared" si="83"/>
        <v/>
      </c>
      <c r="H4981" s="74"/>
      <c r="I4981" s="74"/>
      <c r="J4981" s="74"/>
      <c r="K4981" s="74"/>
      <c r="L4981" s="74"/>
      <c r="P4981" s="122"/>
      <c r="Q4981" s="74"/>
      <c r="R4981" s="74"/>
      <c r="S4981" s="74"/>
      <c r="T4981" s="74"/>
      <c r="AI4981" s="259"/>
      <c r="AO4981" s="74"/>
    </row>
    <row r="4982" s="72" customFormat="1" customHeight="1" spans="6:41">
      <c r="F4982" s="74"/>
      <c r="G4982" s="267" t="str">
        <f t="shared" si="83"/>
        <v/>
      </c>
      <c r="H4982" s="74"/>
      <c r="I4982" s="74"/>
      <c r="J4982" s="74"/>
      <c r="K4982" s="74"/>
      <c r="L4982" s="74"/>
      <c r="P4982" s="122"/>
      <c r="Q4982" s="74"/>
      <c r="R4982" s="74"/>
      <c r="S4982" s="74"/>
      <c r="T4982" s="74"/>
      <c r="AI4982" s="259"/>
      <c r="AO4982" s="74"/>
    </row>
    <row r="4983" s="72" customFormat="1" customHeight="1" spans="6:41">
      <c r="F4983" s="74"/>
      <c r="G4983" s="267" t="str">
        <f t="shared" si="83"/>
        <v/>
      </c>
      <c r="H4983" s="74"/>
      <c r="I4983" s="74"/>
      <c r="J4983" s="74"/>
      <c r="K4983" s="74"/>
      <c r="L4983" s="74"/>
      <c r="P4983" s="122"/>
      <c r="Q4983" s="74"/>
      <c r="R4983" s="74"/>
      <c r="S4983" s="74"/>
      <c r="T4983" s="74"/>
      <c r="AI4983" s="259"/>
      <c r="AO4983" s="74"/>
    </row>
    <row r="4984" s="72" customFormat="1" customHeight="1" spans="6:41">
      <c r="F4984" s="74"/>
      <c r="G4984" s="267" t="str">
        <f t="shared" si="83"/>
        <v/>
      </c>
      <c r="H4984" s="74"/>
      <c r="I4984" s="74"/>
      <c r="J4984" s="74"/>
      <c r="K4984" s="74"/>
      <c r="L4984" s="74"/>
      <c r="P4984" s="122"/>
      <c r="Q4984" s="74"/>
      <c r="R4984" s="74"/>
      <c r="S4984" s="74"/>
      <c r="T4984" s="74"/>
      <c r="AI4984" s="259"/>
      <c r="AO4984" s="74"/>
    </row>
    <row r="4985" s="72" customFormat="1" customHeight="1" spans="6:41">
      <c r="F4985" s="74"/>
      <c r="G4985" s="267" t="str">
        <f t="shared" si="83"/>
        <v/>
      </c>
      <c r="H4985" s="74"/>
      <c r="I4985" s="74"/>
      <c r="J4985" s="74"/>
      <c r="K4985" s="74"/>
      <c r="L4985" s="74"/>
      <c r="P4985" s="122"/>
      <c r="Q4985" s="74"/>
      <c r="R4985" s="74"/>
      <c r="S4985" s="74"/>
      <c r="T4985" s="74"/>
      <c r="AI4985" s="259"/>
      <c r="AO4985" s="74"/>
    </row>
    <row r="4986" s="72" customFormat="1" customHeight="1" spans="6:41">
      <c r="F4986" s="74"/>
      <c r="G4986" s="267" t="str">
        <f t="shared" si="83"/>
        <v/>
      </c>
      <c r="H4986" s="74"/>
      <c r="I4986" s="74"/>
      <c r="J4986" s="74"/>
      <c r="K4986" s="74"/>
      <c r="L4986" s="74"/>
      <c r="P4986" s="122"/>
      <c r="Q4986" s="74"/>
      <c r="R4986" s="74"/>
      <c r="S4986" s="74"/>
      <c r="T4986" s="74"/>
      <c r="AI4986" s="259"/>
      <c r="AO4986" s="74"/>
    </row>
    <row r="4987" s="72" customFormat="1" customHeight="1" spans="6:41">
      <c r="F4987" s="74"/>
      <c r="G4987" s="267" t="str">
        <f t="shared" si="83"/>
        <v/>
      </c>
      <c r="H4987" s="74"/>
      <c r="I4987" s="74"/>
      <c r="J4987" s="74"/>
      <c r="K4987" s="74"/>
      <c r="L4987" s="74"/>
      <c r="P4987" s="122"/>
      <c r="Q4987" s="74"/>
      <c r="R4987" s="74"/>
      <c r="S4987" s="74"/>
      <c r="T4987" s="74"/>
      <c r="AI4987" s="259"/>
      <c r="AO4987" s="74"/>
    </row>
    <row r="4988" s="72" customFormat="1" customHeight="1" spans="6:41">
      <c r="F4988" s="74"/>
      <c r="G4988" s="267" t="str">
        <f t="shared" si="83"/>
        <v/>
      </c>
      <c r="H4988" s="74"/>
      <c r="I4988" s="74"/>
      <c r="J4988" s="74"/>
      <c r="K4988" s="74"/>
      <c r="L4988" s="74"/>
      <c r="P4988" s="122"/>
      <c r="Q4988" s="74"/>
      <c r="R4988" s="74"/>
      <c r="S4988" s="74"/>
      <c r="T4988" s="74"/>
      <c r="AI4988" s="259"/>
      <c r="AO4988" s="74"/>
    </row>
    <row r="4989" s="72" customFormat="1" customHeight="1" spans="6:41">
      <c r="F4989" s="74"/>
      <c r="G4989" s="267" t="str">
        <f t="shared" si="83"/>
        <v/>
      </c>
      <c r="H4989" s="74"/>
      <c r="I4989" s="74"/>
      <c r="J4989" s="74"/>
      <c r="K4989" s="74"/>
      <c r="L4989" s="74"/>
      <c r="P4989" s="122"/>
      <c r="Q4989" s="74"/>
      <c r="R4989" s="74"/>
      <c r="S4989" s="74"/>
      <c r="T4989" s="74"/>
      <c r="AI4989" s="259"/>
      <c r="AO4989" s="74"/>
    </row>
    <row r="4990" s="72" customFormat="1" customHeight="1" spans="6:41">
      <c r="F4990" s="74"/>
      <c r="G4990" s="267" t="str">
        <f t="shared" si="83"/>
        <v/>
      </c>
      <c r="H4990" s="74"/>
      <c r="I4990" s="74"/>
      <c r="J4990" s="74"/>
      <c r="K4990" s="74"/>
      <c r="L4990" s="74"/>
      <c r="P4990" s="122"/>
      <c r="Q4990" s="74"/>
      <c r="R4990" s="74"/>
      <c r="S4990" s="74"/>
      <c r="T4990" s="74"/>
      <c r="AI4990" s="259"/>
      <c r="AO4990" s="74"/>
    </row>
    <row r="4991" s="72" customFormat="1" customHeight="1" spans="6:41">
      <c r="F4991" s="74"/>
      <c r="G4991" s="267" t="str">
        <f t="shared" si="83"/>
        <v/>
      </c>
      <c r="H4991" s="74"/>
      <c r="I4991" s="74"/>
      <c r="J4991" s="74"/>
      <c r="K4991" s="74"/>
      <c r="L4991" s="74"/>
      <c r="P4991" s="122"/>
      <c r="Q4991" s="74"/>
      <c r="R4991" s="74"/>
      <c r="S4991" s="74"/>
      <c r="T4991" s="74"/>
      <c r="AI4991" s="259"/>
      <c r="AO4991" s="74"/>
    </row>
    <row r="4992" s="72" customFormat="1" customHeight="1" spans="6:41">
      <c r="F4992" s="74"/>
      <c r="G4992" s="267" t="str">
        <f t="shared" si="83"/>
        <v/>
      </c>
      <c r="H4992" s="74"/>
      <c r="I4992" s="74"/>
      <c r="J4992" s="74"/>
      <c r="K4992" s="74"/>
      <c r="L4992" s="74"/>
      <c r="P4992" s="122"/>
      <c r="Q4992" s="74"/>
      <c r="R4992" s="74"/>
      <c r="S4992" s="74"/>
      <c r="T4992" s="74"/>
      <c r="AI4992" s="259"/>
      <c r="AO4992" s="74"/>
    </row>
    <row r="4993" s="72" customFormat="1" customHeight="1" spans="6:41">
      <c r="F4993" s="74"/>
      <c r="G4993" s="267" t="str">
        <f t="shared" si="83"/>
        <v/>
      </c>
      <c r="H4993" s="74"/>
      <c r="I4993" s="74"/>
      <c r="J4993" s="74"/>
      <c r="K4993" s="74"/>
      <c r="L4993" s="74"/>
      <c r="P4993" s="122"/>
      <c r="Q4993" s="74"/>
      <c r="R4993" s="74"/>
      <c r="S4993" s="74"/>
      <c r="T4993" s="74"/>
      <c r="AI4993" s="259"/>
      <c r="AO4993" s="74"/>
    </row>
    <row r="4994" s="72" customFormat="1" customHeight="1" spans="6:41">
      <c r="F4994" s="74"/>
      <c r="G4994" s="267" t="str">
        <f t="shared" ref="G4994:G5057" si="84">IF(H4994="","",IF(H4994=I4994,H4994,_xlfn.CONCAT(H4994,"-",I4994)))</f>
        <v/>
      </c>
      <c r="H4994" s="74"/>
      <c r="I4994" s="74"/>
      <c r="J4994" s="74"/>
      <c r="K4994" s="74"/>
      <c r="L4994" s="74"/>
      <c r="P4994" s="122"/>
      <c r="Q4994" s="74"/>
      <c r="R4994" s="74"/>
      <c r="S4994" s="74"/>
      <c r="T4994" s="74"/>
      <c r="AI4994" s="259"/>
      <c r="AO4994" s="74"/>
    </row>
    <row r="4995" s="72" customFormat="1" customHeight="1" spans="6:41">
      <c r="F4995" s="74"/>
      <c r="G4995" s="267" t="str">
        <f t="shared" si="84"/>
        <v/>
      </c>
      <c r="H4995" s="74"/>
      <c r="I4995" s="74"/>
      <c r="J4995" s="74"/>
      <c r="K4995" s="74"/>
      <c r="L4995" s="74"/>
      <c r="P4995" s="122"/>
      <c r="Q4995" s="74"/>
      <c r="R4995" s="74"/>
      <c r="S4995" s="74"/>
      <c r="T4995" s="74"/>
      <c r="AI4995" s="259"/>
      <c r="AO4995" s="74"/>
    </row>
    <row r="4996" s="72" customFormat="1" customHeight="1" spans="6:41">
      <c r="F4996" s="74"/>
      <c r="G4996" s="267" t="str">
        <f t="shared" si="84"/>
        <v/>
      </c>
      <c r="H4996" s="74"/>
      <c r="I4996" s="74"/>
      <c r="J4996" s="74"/>
      <c r="K4996" s="74"/>
      <c r="L4996" s="74"/>
      <c r="P4996" s="122"/>
      <c r="Q4996" s="74"/>
      <c r="R4996" s="74"/>
      <c r="S4996" s="74"/>
      <c r="T4996" s="74"/>
      <c r="AI4996" s="259"/>
      <c r="AO4996" s="74"/>
    </row>
    <row r="4997" s="72" customFormat="1" customHeight="1" spans="6:41">
      <c r="F4997" s="74"/>
      <c r="G4997" s="267" t="str">
        <f t="shared" si="84"/>
        <v/>
      </c>
      <c r="H4997" s="74"/>
      <c r="I4997" s="74"/>
      <c r="J4997" s="74"/>
      <c r="K4997" s="74"/>
      <c r="L4997" s="74"/>
      <c r="P4997" s="122"/>
      <c r="Q4997" s="74"/>
      <c r="R4997" s="74"/>
      <c r="S4997" s="74"/>
      <c r="T4997" s="74"/>
      <c r="AI4997" s="259"/>
      <c r="AO4997" s="74"/>
    </row>
    <row r="4998" s="72" customFormat="1" customHeight="1" spans="6:41">
      <c r="F4998" s="74"/>
      <c r="G4998" s="267" t="str">
        <f t="shared" si="84"/>
        <v/>
      </c>
      <c r="H4998" s="74"/>
      <c r="I4998" s="74"/>
      <c r="J4998" s="74"/>
      <c r="K4998" s="74"/>
      <c r="L4998" s="74"/>
      <c r="P4998" s="122"/>
      <c r="Q4998" s="74"/>
      <c r="R4998" s="74"/>
      <c r="S4998" s="74"/>
      <c r="T4998" s="74"/>
      <c r="AI4998" s="259"/>
      <c r="AO4998" s="74"/>
    </row>
    <row r="4999" s="72" customFormat="1" customHeight="1" spans="6:41">
      <c r="F4999" s="74"/>
      <c r="G4999" s="267" t="str">
        <f t="shared" si="84"/>
        <v/>
      </c>
      <c r="H4999" s="74"/>
      <c r="I4999" s="74"/>
      <c r="J4999" s="74"/>
      <c r="K4999" s="74"/>
      <c r="L4999" s="74"/>
      <c r="P4999" s="122"/>
      <c r="Q4999" s="74"/>
      <c r="R4999" s="74"/>
      <c r="S4999" s="74"/>
      <c r="T4999" s="74"/>
      <c r="AI4999" s="259"/>
      <c r="AO4999" s="74"/>
    </row>
    <row r="5000" s="72" customFormat="1" customHeight="1" spans="6:41">
      <c r="F5000" s="74"/>
      <c r="G5000" s="267" t="str">
        <f t="shared" si="84"/>
        <v/>
      </c>
      <c r="H5000" s="74"/>
      <c r="I5000" s="74"/>
      <c r="J5000" s="74"/>
      <c r="K5000" s="74"/>
      <c r="L5000" s="74"/>
      <c r="P5000" s="122"/>
      <c r="Q5000" s="74"/>
      <c r="R5000" s="74"/>
      <c r="S5000" s="74"/>
      <c r="T5000" s="74"/>
      <c r="AI5000" s="259"/>
      <c r="AO5000" s="74"/>
    </row>
    <row r="5001" s="72" customFormat="1" customHeight="1" spans="6:41">
      <c r="F5001" s="74"/>
      <c r="G5001" s="267" t="str">
        <f t="shared" si="84"/>
        <v/>
      </c>
      <c r="H5001" s="74"/>
      <c r="I5001" s="74"/>
      <c r="J5001" s="74"/>
      <c r="K5001" s="74"/>
      <c r="L5001" s="74"/>
      <c r="P5001" s="122"/>
      <c r="Q5001" s="74"/>
      <c r="R5001" s="74"/>
      <c r="S5001" s="74"/>
      <c r="T5001" s="74"/>
      <c r="AI5001" s="259"/>
      <c r="AO5001" s="74"/>
    </row>
    <row r="5002" s="72" customFormat="1" customHeight="1" spans="6:41">
      <c r="F5002" s="74"/>
      <c r="G5002" s="267" t="str">
        <f t="shared" si="84"/>
        <v/>
      </c>
      <c r="H5002" s="74"/>
      <c r="I5002" s="74"/>
      <c r="J5002" s="74"/>
      <c r="K5002" s="74"/>
      <c r="L5002" s="74"/>
      <c r="P5002" s="122"/>
      <c r="Q5002" s="74"/>
      <c r="R5002" s="74"/>
      <c r="S5002" s="74"/>
      <c r="T5002" s="74"/>
      <c r="AI5002" s="259"/>
      <c r="AO5002" s="74"/>
    </row>
    <row r="5003" s="72" customFormat="1" customHeight="1" spans="6:41">
      <c r="F5003" s="74"/>
      <c r="G5003" s="267" t="str">
        <f t="shared" si="84"/>
        <v/>
      </c>
      <c r="H5003" s="74"/>
      <c r="I5003" s="74"/>
      <c r="J5003" s="74"/>
      <c r="K5003" s="74"/>
      <c r="L5003" s="74"/>
      <c r="P5003" s="122"/>
      <c r="Q5003" s="74"/>
      <c r="R5003" s="74"/>
      <c r="S5003" s="74"/>
      <c r="T5003" s="74"/>
      <c r="AI5003" s="259"/>
      <c r="AO5003" s="74"/>
    </row>
    <row r="5004" s="72" customFormat="1" customHeight="1" spans="6:41">
      <c r="F5004" s="74"/>
      <c r="G5004" s="267" t="str">
        <f t="shared" si="84"/>
        <v/>
      </c>
      <c r="H5004" s="74"/>
      <c r="I5004" s="74"/>
      <c r="J5004" s="74"/>
      <c r="K5004" s="74"/>
      <c r="L5004" s="74"/>
      <c r="P5004" s="122"/>
      <c r="Q5004" s="74"/>
      <c r="R5004" s="74"/>
      <c r="S5004" s="74"/>
      <c r="T5004" s="74"/>
      <c r="AI5004" s="259"/>
      <c r="AO5004" s="74"/>
    </row>
    <row r="5005" s="72" customFormat="1" customHeight="1" spans="6:41">
      <c r="F5005" s="74"/>
      <c r="G5005" s="267" t="str">
        <f t="shared" si="84"/>
        <v/>
      </c>
      <c r="H5005" s="74"/>
      <c r="I5005" s="74"/>
      <c r="J5005" s="74"/>
      <c r="K5005" s="74"/>
      <c r="L5005" s="74"/>
      <c r="P5005" s="122"/>
      <c r="Q5005" s="74"/>
      <c r="R5005" s="74"/>
      <c r="S5005" s="74"/>
      <c r="T5005" s="74"/>
      <c r="AI5005" s="259"/>
      <c r="AO5005" s="74"/>
    </row>
    <row r="5006" s="72" customFormat="1" customHeight="1" spans="6:41">
      <c r="F5006" s="74"/>
      <c r="G5006" s="267" t="str">
        <f t="shared" si="84"/>
        <v/>
      </c>
      <c r="H5006" s="74"/>
      <c r="I5006" s="74"/>
      <c r="J5006" s="74"/>
      <c r="K5006" s="74"/>
      <c r="L5006" s="74"/>
      <c r="P5006" s="122"/>
      <c r="Q5006" s="74"/>
      <c r="R5006" s="74"/>
      <c r="S5006" s="74"/>
      <c r="T5006" s="74"/>
      <c r="AI5006" s="259"/>
      <c r="AO5006" s="74"/>
    </row>
    <row r="5007" s="72" customFormat="1" customHeight="1" spans="6:41">
      <c r="F5007" s="74"/>
      <c r="G5007" s="267" t="str">
        <f t="shared" si="84"/>
        <v/>
      </c>
      <c r="H5007" s="74"/>
      <c r="I5007" s="74"/>
      <c r="J5007" s="74"/>
      <c r="K5007" s="74"/>
      <c r="L5007" s="74"/>
      <c r="P5007" s="122"/>
      <c r="Q5007" s="74"/>
      <c r="R5007" s="74"/>
      <c r="S5007" s="74"/>
      <c r="T5007" s="74"/>
      <c r="AI5007" s="259"/>
      <c r="AO5007" s="74"/>
    </row>
    <row r="5008" s="72" customFormat="1" customHeight="1" spans="6:41">
      <c r="F5008" s="74"/>
      <c r="G5008" s="267" t="str">
        <f t="shared" si="84"/>
        <v/>
      </c>
      <c r="H5008" s="74"/>
      <c r="I5008" s="74"/>
      <c r="J5008" s="74"/>
      <c r="K5008" s="74"/>
      <c r="L5008" s="74"/>
      <c r="P5008" s="122"/>
      <c r="Q5008" s="74"/>
      <c r="R5008" s="74"/>
      <c r="S5008" s="74"/>
      <c r="T5008" s="74"/>
      <c r="AI5008" s="259"/>
      <c r="AO5008" s="74"/>
    </row>
    <row r="5009" s="72" customFormat="1" customHeight="1" spans="6:41">
      <c r="F5009" s="74"/>
      <c r="G5009" s="267" t="str">
        <f t="shared" si="84"/>
        <v/>
      </c>
      <c r="H5009" s="74"/>
      <c r="I5009" s="74"/>
      <c r="J5009" s="74"/>
      <c r="K5009" s="74"/>
      <c r="L5009" s="74"/>
      <c r="P5009" s="122"/>
      <c r="Q5009" s="74"/>
      <c r="R5009" s="74"/>
      <c r="S5009" s="74"/>
      <c r="T5009" s="74"/>
      <c r="AI5009" s="259"/>
      <c r="AO5009" s="74"/>
    </row>
    <row r="5010" s="72" customFormat="1" customHeight="1" spans="6:41">
      <c r="F5010" s="74"/>
      <c r="G5010" s="267" t="str">
        <f t="shared" si="84"/>
        <v/>
      </c>
      <c r="H5010" s="74"/>
      <c r="I5010" s="74"/>
      <c r="J5010" s="74"/>
      <c r="K5010" s="74"/>
      <c r="L5010" s="74"/>
      <c r="P5010" s="122"/>
      <c r="Q5010" s="74"/>
      <c r="R5010" s="74"/>
      <c r="S5010" s="74"/>
      <c r="T5010" s="74"/>
      <c r="AI5010" s="259"/>
      <c r="AO5010" s="74"/>
    </row>
    <row r="5011" s="72" customFormat="1" customHeight="1" spans="6:41">
      <c r="F5011" s="74"/>
      <c r="G5011" s="267" t="str">
        <f t="shared" si="84"/>
        <v/>
      </c>
      <c r="H5011" s="74"/>
      <c r="I5011" s="74"/>
      <c r="J5011" s="74"/>
      <c r="K5011" s="74"/>
      <c r="L5011" s="74"/>
      <c r="P5011" s="122"/>
      <c r="Q5011" s="74"/>
      <c r="R5011" s="74"/>
      <c r="S5011" s="74"/>
      <c r="T5011" s="74"/>
      <c r="AI5011" s="259"/>
      <c r="AO5011" s="74"/>
    </row>
    <row r="5012" s="72" customFormat="1" customHeight="1" spans="6:41">
      <c r="F5012" s="74"/>
      <c r="G5012" s="267" t="str">
        <f t="shared" si="84"/>
        <v/>
      </c>
      <c r="H5012" s="74"/>
      <c r="I5012" s="74"/>
      <c r="J5012" s="74"/>
      <c r="K5012" s="74"/>
      <c r="L5012" s="74"/>
      <c r="P5012" s="122"/>
      <c r="Q5012" s="74"/>
      <c r="R5012" s="74"/>
      <c r="S5012" s="74"/>
      <c r="T5012" s="74"/>
      <c r="AI5012" s="259"/>
      <c r="AO5012" s="74"/>
    </row>
    <row r="5013" s="72" customFormat="1" customHeight="1" spans="6:41">
      <c r="F5013" s="74"/>
      <c r="G5013" s="267" t="str">
        <f t="shared" si="84"/>
        <v/>
      </c>
      <c r="H5013" s="74"/>
      <c r="I5013" s="74"/>
      <c r="J5013" s="74"/>
      <c r="K5013" s="74"/>
      <c r="L5013" s="74"/>
      <c r="P5013" s="122"/>
      <c r="Q5013" s="74"/>
      <c r="R5013" s="74"/>
      <c r="S5013" s="74"/>
      <c r="T5013" s="74"/>
      <c r="AI5013" s="259"/>
      <c r="AO5013" s="74"/>
    </row>
    <row r="5014" s="72" customFormat="1" customHeight="1" spans="6:41">
      <c r="F5014" s="74"/>
      <c r="G5014" s="267" t="str">
        <f t="shared" si="84"/>
        <v/>
      </c>
      <c r="H5014" s="74"/>
      <c r="I5014" s="74"/>
      <c r="J5014" s="74"/>
      <c r="K5014" s="74"/>
      <c r="L5014" s="74"/>
      <c r="P5014" s="122"/>
      <c r="Q5014" s="74"/>
      <c r="R5014" s="74"/>
      <c r="S5014" s="74"/>
      <c r="T5014" s="74"/>
      <c r="AI5014" s="259"/>
      <c r="AO5014" s="74"/>
    </row>
    <row r="5015" s="72" customFormat="1" customHeight="1" spans="6:41">
      <c r="F5015" s="74"/>
      <c r="G5015" s="267" t="str">
        <f t="shared" si="84"/>
        <v/>
      </c>
      <c r="H5015" s="74"/>
      <c r="I5015" s="74"/>
      <c r="J5015" s="74"/>
      <c r="K5015" s="74"/>
      <c r="L5015" s="74"/>
      <c r="P5015" s="122"/>
      <c r="Q5015" s="74"/>
      <c r="R5015" s="74"/>
      <c r="S5015" s="74"/>
      <c r="T5015" s="74"/>
      <c r="AI5015" s="259"/>
      <c r="AO5015" s="74"/>
    </row>
    <row r="5016" s="72" customFormat="1" customHeight="1" spans="6:41">
      <c r="F5016" s="74"/>
      <c r="G5016" s="267" t="str">
        <f t="shared" si="84"/>
        <v/>
      </c>
      <c r="H5016" s="74"/>
      <c r="I5016" s="74"/>
      <c r="J5016" s="74"/>
      <c r="K5016" s="74"/>
      <c r="L5016" s="74"/>
      <c r="P5016" s="122"/>
      <c r="Q5016" s="74"/>
      <c r="R5016" s="74"/>
      <c r="S5016" s="74"/>
      <c r="T5016" s="74"/>
      <c r="AI5016" s="259"/>
      <c r="AO5016" s="74"/>
    </row>
    <row r="5017" s="72" customFormat="1" customHeight="1" spans="6:41">
      <c r="F5017" s="74"/>
      <c r="G5017" s="267" t="str">
        <f t="shared" si="84"/>
        <v/>
      </c>
      <c r="H5017" s="74"/>
      <c r="I5017" s="74"/>
      <c r="J5017" s="74"/>
      <c r="K5017" s="74"/>
      <c r="L5017" s="74"/>
      <c r="P5017" s="122"/>
      <c r="Q5017" s="74"/>
      <c r="R5017" s="74"/>
      <c r="S5017" s="74"/>
      <c r="T5017" s="74"/>
      <c r="AI5017" s="259"/>
      <c r="AO5017" s="74"/>
    </row>
    <row r="5018" s="72" customFormat="1" customHeight="1" spans="6:41">
      <c r="F5018" s="74"/>
      <c r="G5018" s="267" t="str">
        <f t="shared" si="84"/>
        <v/>
      </c>
      <c r="H5018" s="74"/>
      <c r="I5018" s="74"/>
      <c r="J5018" s="74"/>
      <c r="K5018" s="74"/>
      <c r="L5018" s="74"/>
      <c r="P5018" s="122"/>
      <c r="Q5018" s="74"/>
      <c r="R5018" s="74"/>
      <c r="S5018" s="74"/>
      <c r="T5018" s="74"/>
      <c r="AI5018" s="259"/>
      <c r="AO5018" s="74"/>
    </row>
    <row r="5019" s="72" customFormat="1" customHeight="1" spans="6:41">
      <c r="F5019" s="74"/>
      <c r="G5019" s="267" t="str">
        <f t="shared" si="84"/>
        <v/>
      </c>
      <c r="H5019" s="74"/>
      <c r="I5019" s="74"/>
      <c r="J5019" s="74"/>
      <c r="K5019" s="74"/>
      <c r="L5019" s="74"/>
      <c r="P5019" s="122"/>
      <c r="Q5019" s="74"/>
      <c r="R5019" s="74"/>
      <c r="S5019" s="74"/>
      <c r="T5019" s="74"/>
      <c r="AI5019" s="259"/>
      <c r="AO5019" s="74"/>
    </row>
    <row r="5020" s="72" customFormat="1" customHeight="1" spans="6:41">
      <c r="F5020" s="74"/>
      <c r="G5020" s="267" t="str">
        <f t="shared" si="84"/>
        <v/>
      </c>
      <c r="H5020" s="74"/>
      <c r="I5020" s="74"/>
      <c r="J5020" s="74"/>
      <c r="K5020" s="74"/>
      <c r="L5020" s="74"/>
      <c r="P5020" s="122"/>
      <c r="Q5020" s="74"/>
      <c r="R5020" s="74"/>
      <c r="S5020" s="74"/>
      <c r="T5020" s="74"/>
      <c r="AI5020" s="259"/>
      <c r="AO5020" s="74"/>
    </row>
    <row r="5021" s="72" customFormat="1" customHeight="1" spans="6:41">
      <c r="F5021" s="74"/>
      <c r="G5021" s="267" t="str">
        <f t="shared" si="84"/>
        <v/>
      </c>
      <c r="H5021" s="74"/>
      <c r="I5021" s="74"/>
      <c r="J5021" s="74"/>
      <c r="K5021" s="74"/>
      <c r="L5021" s="74"/>
      <c r="P5021" s="122"/>
      <c r="Q5021" s="74"/>
      <c r="R5021" s="74"/>
      <c r="S5021" s="74"/>
      <c r="T5021" s="74"/>
      <c r="AI5021" s="259"/>
      <c r="AO5021" s="74"/>
    </row>
    <row r="5022" s="72" customFormat="1" customHeight="1" spans="6:41">
      <c r="F5022" s="74"/>
      <c r="G5022" s="267" t="str">
        <f t="shared" si="84"/>
        <v/>
      </c>
      <c r="H5022" s="74"/>
      <c r="I5022" s="74"/>
      <c r="J5022" s="74"/>
      <c r="K5022" s="74"/>
      <c r="L5022" s="74"/>
      <c r="P5022" s="122"/>
      <c r="Q5022" s="74"/>
      <c r="R5022" s="74"/>
      <c r="S5022" s="74"/>
      <c r="T5022" s="74"/>
      <c r="AI5022" s="259"/>
      <c r="AO5022" s="74"/>
    </row>
    <row r="5023" s="72" customFormat="1" customHeight="1" spans="6:41">
      <c r="F5023" s="74"/>
      <c r="G5023" s="267" t="str">
        <f t="shared" si="84"/>
        <v/>
      </c>
      <c r="H5023" s="74"/>
      <c r="I5023" s="74"/>
      <c r="J5023" s="74"/>
      <c r="K5023" s="74"/>
      <c r="L5023" s="74"/>
      <c r="P5023" s="122"/>
      <c r="Q5023" s="74"/>
      <c r="R5023" s="74"/>
      <c r="S5023" s="74"/>
      <c r="T5023" s="74"/>
      <c r="AI5023" s="259"/>
      <c r="AO5023" s="74"/>
    </row>
    <row r="5024" s="72" customFormat="1" customHeight="1" spans="6:41">
      <c r="F5024" s="74"/>
      <c r="G5024" s="267" t="str">
        <f t="shared" si="84"/>
        <v/>
      </c>
      <c r="H5024" s="74"/>
      <c r="I5024" s="74"/>
      <c r="J5024" s="74"/>
      <c r="K5024" s="74"/>
      <c r="L5024" s="74"/>
      <c r="P5024" s="122"/>
      <c r="Q5024" s="74"/>
      <c r="R5024" s="74"/>
      <c r="S5024" s="74"/>
      <c r="T5024" s="74"/>
      <c r="AI5024" s="259"/>
      <c r="AO5024" s="74"/>
    </row>
    <row r="5025" s="72" customFormat="1" customHeight="1" spans="6:41">
      <c r="F5025" s="74"/>
      <c r="G5025" s="267" t="str">
        <f t="shared" si="84"/>
        <v/>
      </c>
      <c r="H5025" s="74"/>
      <c r="I5025" s="74"/>
      <c r="J5025" s="74"/>
      <c r="K5025" s="74"/>
      <c r="L5025" s="74"/>
      <c r="P5025" s="122"/>
      <c r="Q5025" s="74"/>
      <c r="R5025" s="74"/>
      <c r="S5025" s="74"/>
      <c r="T5025" s="74"/>
      <c r="AI5025" s="259"/>
      <c r="AO5025" s="74"/>
    </row>
    <row r="5026" s="72" customFormat="1" customHeight="1" spans="6:41">
      <c r="F5026" s="74"/>
      <c r="G5026" s="267" t="str">
        <f t="shared" si="84"/>
        <v/>
      </c>
      <c r="H5026" s="74"/>
      <c r="I5026" s="74"/>
      <c r="J5026" s="74"/>
      <c r="K5026" s="74"/>
      <c r="L5026" s="74"/>
      <c r="P5026" s="122"/>
      <c r="Q5026" s="74"/>
      <c r="R5026" s="74"/>
      <c r="S5026" s="74"/>
      <c r="T5026" s="74"/>
      <c r="AI5026" s="259"/>
      <c r="AO5026" s="74"/>
    </row>
    <row r="5027" s="72" customFormat="1" customHeight="1" spans="6:41">
      <c r="F5027" s="74"/>
      <c r="G5027" s="267" t="str">
        <f t="shared" si="84"/>
        <v/>
      </c>
      <c r="H5027" s="74"/>
      <c r="I5027" s="74"/>
      <c r="J5027" s="74"/>
      <c r="K5027" s="74"/>
      <c r="L5027" s="74"/>
      <c r="P5027" s="122"/>
      <c r="Q5027" s="74"/>
      <c r="R5027" s="74"/>
      <c r="S5027" s="74"/>
      <c r="T5027" s="74"/>
      <c r="AI5027" s="259"/>
      <c r="AO5027" s="74"/>
    </row>
    <row r="5028" s="72" customFormat="1" customHeight="1" spans="6:41">
      <c r="F5028" s="74"/>
      <c r="G5028" s="267" t="str">
        <f t="shared" si="84"/>
        <v/>
      </c>
      <c r="H5028" s="74"/>
      <c r="I5028" s="74"/>
      <c r="J5028" s="74"/>
      <c r="K5028" s="74"/>
      <c r="L5028" s="74"/>
      <c r="P5028" s="122"/>
      <c r="Q5028" s="74"/>
      <c r="R5028" s="74"/>
      <c r="S5028" s="74"/>
      <c r="T5028" s="74"/>
      <c r="AI5028" s="259"/>
      <c r="AO5028" s="74"/>
    </row>
    <row r="5029" s="72" customFormat="1" customHeight="1" spans="6:41">
      <c r="F5029" s="74"/>
      <c r="G5029" s="267" t="str">
        <f t="shared" si="84"/>
        <v/>
      </c>
      <c r="H5029" s="74"/>
      <c r="I5029" s="74"/>
      <c r="J5029" s="74"/>
      <c r="K5029" s="74"/>
      <c r="L5029" s="74"/>
      <c r="P5029" s="122"/>
      <c r="Q5029" s="74"/>
      <c r="R5029" s="74"/>
      <c r="S5029" s="74"/>
      <c r="T5029" s="74"/>
      <c r="AI5029" s="259"/>
      <c r="AO5029" s="74"/>
    </row>
    <row r="5030" s="72" customFormat="1" customHeight="1" spans="6:41">
      <c r="F5030" s="74"/>
      <c r="G5030" s="267" t="str">
        <f t="shared" si="84"/>
        <v/>
      </c>
      <c r="H5030" s="74"/>
      <c r="I5030" s="74"/>
      <c r="J5030" s="74"/>
      <c r="K5030" s="74"/>
      <c r="L5030" s="74"/>
      <c r="P5030" s="122"/>
      <c r="Q5030" s="74"/>
      <c r="R5030" s="74"/>
      <c r="S5030" s="74"/>
      <c r="T5030" s="74"/>
      <c r="AI5030" s="259"/>
      <c r="AO5030" s="74"/>
    </row>
    <row r="5031" s="72" customFormat="1" customHeight="1" spans="6:41">
      <c r="F5031" s="74"/>
      <c r="G5031" s="267" t="str">
        <f t="shared" si="84"/>
        <v/>
      </c>
      <c r="H5031" s="74"/>
      <c r="I5031" s="74"/>
      <c r="J5031" s="74"/>
      <c r="K5031" s="74"/>
      <c r="L5031" s="74"/>
      <c r="P5031" s="122"/>
      <c r="Q5031" s="74"/>
      <c r="R5031" s="74"/>
      <c r="S5031" s="74"/>
      <c r="T5031" s="74"/>
      <c r="AI5031" s="259"/>
      <c r="AO5031" s="74"/>
    </row>
    <row r="5032" s="72" customFormat="1" customHeight="1" spans="6:41">
      <c r="F5032" s="74"/>
      <c r="G5032" s="267" t="str">
        <f t="shared" si="84"/>
        <v/>
      </c>
      <c r="H5032" s="74"/>
      <c r="I5032" s="74"/>
      <c r="J5032" s="74"/>
      <c r="K5032" s="74"/>
      <c r="L5032" s="74"/>
      <c r="P5032" s="122"/>
      <c r="Q5032" s="74"/>
      <c r="R5032" s="74"/>
      <c r="S5032" s="74"/>
      <c r="T5032" s="74"/>
      <c r="AI5032" s="259"/>
      <c r="AO5032" s="74"/>
    </row>
    <row r="5033" s="72" customFormat="1" customHeight="1" spans="6:41">
      <c r="F5033" s="74"/>
      <c r="G5033" s="267" t="str">
        <f t="shared" si="84"/>
        <v/>
      </c>
      <c r="H5033" s="74"/>
      <c r="I5033" s="74"/>
      <c r="J5033" s="74"/>
      <c r="K5033" s="74"/>
      <c r="L5033" s="74"/>
      <c r="P5033" s="122"/>
      <c r="Q5033" s="74"/>
      <c r="R5033" s="74"/>
      <c r="S5033" s="74"/>
      <c r="T5033" s="74"/>
      <c r="AI5033" s="259"/>
      <c r="AO5033" s="74"/>
    </row>
    <row r="5034" s="72" customFormat="1" customHeight="1" spans="6:41">
      <c r="F5034" s="74"/>
      <c r="G5034" s="267" t="str">
        <f t="shared" si="84"/>
        <v/>
      </c>
      <c r="H5034" s="74"/>
      <c r="I5034" s="74"/>
      <c r="J5034" s="74"/>
      <c r="K5034" s="74"/>
      <c r="L5034" s="74"/>
      <c r="P5034" s="122"/>
      <c r="Q5034" s="74"/>
      <c r="R5034" s="74"/>
      <c r="S5034" s="74"/>
      <c r="T5034" s="74"/>
      <c r="AI5034" s="259"/>
      <c r="AO5034" s="74"/>
    </row>
    <row r="5035" s="72" customFormat="1" customHeight="1" spans="6:41">
      <c r="F5035" s="74"/>
      <c r="G5035" s="267" t="str">
        <f t="shared" si="84"/>
        <v/>
      </c>
      <c r="H5035" s="74"/>
      <c r="I5035" s="74"/>
      <c r="J5035" s="74"/>
      <c r="K5035" s="74"/>
      <c r="L5035" s="74"/>
      <c r="P5035" s="122"/>
      <c r="Q5035" s="74"/>
      <c r="R5035" s="74"/>
      <c r="S5035" s="74"/>
      <c r="T5035" s="74"/>
      <c r="AI5035" s="259"/>
      <c r="AO5035" s="74"/>
    </row>
    <row r="5036" s="72" customFormat="1" customHeight="1" spans="6:41">
      <c r="F5036" s="74"/>
      <c r="G5036" s="267" t="str">
        <f t="shared" si="84"/>
        <v/>
      </c>
      <c r="H5036" s="74"/>
      <c r="I5036" s="74"/>
      <c r="J5036" s="74"/>
      <c r="K5036" s="74"/>
      <c r="L5036" s="74"/>
      <c r="P5036" s="122"/>
      <c r="Q5036" s="74"/>
      <c r="R5036" s="74"/>
      <c r="S5036" s="74"/>
      <c r="T5036" s="74"/>
      <c r="AI5036" s="259"/>
      <c r="AO5036" s="74"/>
    </row>
    <row r="5037" s="72" customFormat="1" customHeight="1" spans="6:41">
      <c r="F5037" s="74"/>
      <c r="G5037" s="267" t="str">
        <f t="shared" si="84"/>
        <v/>
      </c>
      <c r="H5037" s="74"/>
      <c r="I5037" s="74"/>
      <c r="J5037" s="74"/>
      <c r="K5037" s="74"/>
      <c r="L5037" s="74"/>
      <c r="P5037" s="122"/>
      <c r="Q5037" s="74"/>
      <c r="R5037" s="74"/>
      <c r="S5037" s="74"/>
      <c r="T5037" s="74"/>
      <c r="AI5037" s="259"/>
      <c r="AO5037" s="74"/>
    </row>
    <row r="5038" s="72" customFormat="1" customHeight="1" spans="6:41">
      <c r="F5038" s="74"/>
      <c r="G5038" s="267" t="str">
        <f t="shared" si="84"/>
        <v/>
      </c>
      <c r="H5038" s="74"/>
      <c r="I5038" s="74"/>
      <c r="J5038" s="74"/>
      <c r="K5038" s="74"/>
      <c r="L5038" s="74"/>
      <c r="P5038" s="122"/>
      <c r="Q5038" s="74"/>
      <c r="R5038" s="74"/>
      <c r="S5038" s="74"/>
      <c r="T5038" s="74"/>
      <c r="AI5038" s="259"/>
      <c r="AO5038" s="74"/>
    </row>
    <row r="5039" s="72" customFormat="1" customHeight="1" spans="6:41">
      <c r="F5039" s="74"/>
      <c r="G5039" s="267" t="str">
        <f t="shared" si="84"/>
        <v/>
      </c>
      <c r="H5039" s="74"/>
      <c r="I5039" s="74"/>
      <c r="J5039" s="74"/>
      <c r="K5039" s="74"/>
      <c r="L5039" s="74"/>
      <c r="P5039" s="122"/>
      <c r="Q5039" s="74"/>
      <c r="R5039" s="74"/>
      <c r="S5039" s="74"/>
      <c r="T5039" s="74"/>
      <c r="AI5039" s="259"/>
      <c r="AO5039" s="74"/>
    </row>
    <row r="5040" s="72" customFormat="1" customHeight="1" spans="6:41">
      <c r="F5040" s="74"/>
      <c r="G5040" s="267" t="str">
        <f t="shared" si="84"/>
        <v/>
      </c>
      <c r="H5040" s="74"/>
      <c r="I5040" s="74"/>
      <c r="J5040" s="74"/>
      <c r="K5040" s="74"/>
      <c r="L5040" s="74"/>
      <c r="P5040" s="122"/>
      <c r="Q5040" s="74"/>
      <c r="R5040" s="74"/>
      <c r="S5040" s="74"/>
      <c r="T5040" s="74"/>
      <c r="AI5040" s="259"/>
      <c r="AO5040" s="74"/>
    </row>
    <row r="5041" s="72" customFormat="1" customHeight="1" spans="6:41">
      <c r="F5041" s="74"/>
      <c r="G5041" s="267" t="str">
        <f t="shared" si="84"/>
        <v/>
      </c>
      <c r="H5041" s="74"/>
      <c r="I5041" s="74"/>
      <c r="J5041" s="74"/>
      <c r="K5041" s="74"/>
      <c r="L5041" s="74"/>
      <c r="P5041" s="122"/>
      <c r="Q5041" s="74"/>
      <c r="R5041" s="74"/>
      <c r="S5041" s="74"/>
      <c r="T5041" s="74"/>
      <c r="AI5041" s="259"/>
      <c r="AO5041" s="74"/>
    </row>
    <row r="5042" s="72" customFormat="1" customHeight="1" spans="6:41">
      <c r="F5042" s="74"/>
      <c r="G5042" s="267" t="str">
        <f t="shared" si="84"/>
        <v/>
      </c>
      <c r="H5042" s="74"/>
      <c r="I5042" s="74"/>
      <c r="J5042" s="74"/>
      <c r="K5042" s="74"/>
      <c r="L5042" s="74"/>
      <c r="P5042" s="122"/>
      <c r="Q5042" s="74"/>
      <c r="R5042" s="74"/>
      <c r="S5042" s="74"/>
      <c r="T5042" s="74"/>
      <c r="AI5042" s="259"/>
      <c r="AO5042" s="74"/>
    </row>
    <row r="5043" s="72" customFormat="1" customHeight="1" spans="6:41">
      <c r="F5043" s="74"/>
      <c r="G5043" s="267" t="str">
        <f t="shared" si="84"/>
        <v/>
      </c>
      <c r="H5043" s="74"/>
      <c r="I5043" s="74"/>
      <c r="J5043" s="74"/>
      <c r="K5043" s="74"/>
      <c r="L5043" s="74"/>
      <c r="P5043" s="122"/>
      <c r="Q5043" s="74"/>
      <c r="R5043" s="74"/>
      <c r="S5043" s="74"/>
      <c r="T5043" s="74"/>
      <c r="AI5043" s="259"/>
      <c r="AO5043" s="74"/>
    </row>
    <row r="5044" s="72" customFormat="1" customHeight="1" spans="6:41">
      <c r="F5044" s="74"/>
      <c r="G5044" s="267" t="str">
        <f t="shared" si="84"/>
        <v/>
      </c>
      <c r="H5044" s="74"/>
      <c r="I5044" s="74"/>
      <c r="J5044" s="74"/>
      <c r="K5044" s="74"/>
      <c r="L5044" s="74"/>
      <c r="P5044" s="122"/>
      <c r="Q5044" s="74"/>
      <c r="R5044" s="74"/>
      <c r="S5044" s="74"/>
      <c r="T5044" s="74"/>
      <c r="AI5044" s="259"/>
      <c r="AO5044" s="74"/>
    </row>
    <row r="5045" s="72" customFormat="1" customHeight="1" spans="6:41">
      <c r="F5045" s="74"/>
      <c r="G5045" s="267" t="str">
        <f t="shared" si="84"/>
        <v/>
      </c>
      <c r="H5045" s="74"/>
      <c r="I5045" s="74"/>
      <c r="J5045" s="74"/>
      <c r="K5045" s="74"/>
      <c r="L5045" s="74"/>
      <c r="P5045" s="122"/>
      <c r="Q5045" s="74"/>
      <c r="R5045" s="74"/>
      <c r="S5045" s="74"/>
      <c r="T5045" s="74"/>
      <c r="AI5045" s="259"/>
      <c r="AO5045" s="74"/>
    </row>
    <row r="5046" s="72" customFormat="1" customHeight="1" spans="6:41">
      <c r="F5046" s="74"/>
      <c r="G5046" s="267" t="str">
        <f t="shared" si="84"/>
        <v/>
      </c>
      <c r="H5046" s="74"/>
      <c r="I5046" s="74"/>
      <c r="J5046" s="74"/>
      <c r="K5046" s="74"/>
      <c r="L5046" s="74"/>
      <c r="P5046" s="122"/>
      <c r="Q5046" s="74"/>
      <c r="R5046" s="74"/>
      <c r="S5046" s="74"/>
      <c r="T5046" s="74"/>
      <c r="AI5046" s="259"/>
      <c r="AO5046" s="74"/>
    </row>
    <row r="5047" s="72" customFormat="1" customHeight="1" spans="6:41">
      <c r="F5047" s="74"/>
      <c r="G5047" s="267" t="str">
        <f t="shared" si="84"/>
        <v/>
      </c>
      <c r="H5047" s="74"/>
      <c r="I5047" s="74"/>
      <c r="J5047" s="74"/>
      <c r="K5047" s="74"/>
      <c r="L5047" s="74"/>
      <c r="P5047" s="122"/>
      <c r="Q5047" s="74"/>
      <c r="R5047" s="74"/>
      <c r="S5047" s="74"/>
      <c r="T5047" s="74"/>
      <c r="AI5047" s="259"/>
      <c r="AO5047" s="74"/>
    </row>
    <row r="5048" s="72" customFormat="1" customHeight="1" spans="6:41">
      <c r="F5048" s="74"/>
      <c r="G5048" s="267" t="str">
        <f t="shared" si="84"/>
        <v/>
      </c>
      <c r="H5048" s="74"/>
      <c r="I5048" s="74"/>
      <c r="J5048" s="74"/>
      <c r="K5048" s="74"/>
      <c r="L5048" s="74"/>
      <c r="P5048" s="122"/>
      <c r="Q5048" s="74"/>
      <c r="R5048" s="74"/>
      <c r="S5048" s="74"/>
      <c r="T5048" s="74"/>
      <c r="AI5048" s="259"/>
      <c r="AO5048" s="74"/>
    </row>
    <row r="5049" s="72" customFormat="1" customHeight="1" spans="6:41">
      <c r="F5049" s="74"/>
      <c r="G5049" s="267" t="str">
        <f t="shared" si="84"/>
        <v/>
      </c>
      <c r="H5049" s="74"/>
      <c r="I5049" s="74"/>
      <c r="J5049" s="74"/>
      <c r="K5049" s="74"/>
      <c r="L5049" s="74"/>
      <c r="P5049" s="122"/>
      <c r="Q5049" s="74"/>
      <c r="R5049" s="74"/>
      <c r="S5049" s="74"/>
      <c r="T5049" s="74"/>
      <c r="AI5049" s="259"/>
      <c r="AO5049" s="74"/>
    </row>
    <row r="5050" s="72" customFormat="1" customHeight="1" spans="6:41">
      <c r="F5050" s="74"/>
      <c r="G5050" s="267" t="str">
        <f t="shared" si="84"/>
        <v/>
      </c>
      <c r="H5050" s="74"/>
      <c r="I5050" s="74"/>
      <c r="J5050" s="74"/>
      <c r="K5050" s="74"/>
      <c r="L5050" s="74"/>
      <c r="P5050" s="122"/>
      <c r="Q5050" s="74"/>
      <c r="R5050" s="74"/>
      <c r="S5050" s="74"/>
      <c r="T5050" s="74"/>
      <c r="AI5050" s="259"/>
      <c r="AO5050" s="74"/>
    </row>
    <row r="5051" s="72" customFormat="1" customHeight="1" spans="6:41">
      <c r="F5051" s="74"/>
      <c r="G5051" s="267" t="str">
        <f t="shared" si="84"/>
        <v/>
      </c>
      <c r="H5051" s="74"/>
      <c r="I5051" s="74"/>
      <c r="J5051" s="74"/>
      <c r="K5051" s="74"/>
      <c r="L5051" s="74"/>
      <c r="P5051" s="122"/>
      <c r="Q5051" s="74"/>
      <c r="R5051" s="74"/>
      <c r="S5051" s="74"/>
      <c r="T5051" s="74"/>
      <c r="AI5051" s="259"/>
      <c r="AO5051" s="74"/>
    </row>
    <row r="5052" s="72" customFormat="1" customHeight="1" spans="6:41">
      <c r="F5052" s="74"/>
      <c r="G5052" s="267" t="str">
        <f t="shared" si="84"/>
        <v/>
      </c>
      <c r="H5052" s="74"/>
      <c r="I5052" s="74"/>
      <c r="J5052" s="74"/>
      <c r="K5052" s="74"/>
      <c r="L5052" s="74"/>
      <c r="P5052" s="122"/>
      <c r="Q5052" s="74"/>
      <c r="R5052" s="74"/>
      <c r="S5052" s="74"/>
      <c r="T5052" s="74"/>
      <c r="AI5052" s="259"/>
      <c r="AO5052" s="74"/>
    </row>
    <row r="5053" s="72" customFormat="1" customHeight="1" spans="6:41">
      <c r="F5053" s="74"/>
      <c r="G5053" s="267" t="str">
        <f t="shared" si="84"/>
        <v/>
      </c>
      <c r="H5053" s="74"/>
      <c r="I5053" s="74"/>
      <c r="J5053" s="74"/>
      <c r="K5053" s="74"/>
      <c r="L5053" s="74"/>
      <c r="P5053" s="122"/>
      <c r="Q5053" s="74"/>
      <c r="R5053" s="74"/>
      <c r="S5053" s="74"/>
      <c r="T5053" s="74"/>
      <c r="AI5053" s="259"/>
      <c r="AO5053" s="74"/>
    </row>
    <row r="5054" s="72" customFormat="1" customHeight="1" spans="6:41">
      <c r="F5054" s="74"/>
      <c r="G5054" s="267" t="str">
        <f t="shared" si="84"/>
        <v/>
      </c>
      <c r="H5054" s="74"/>
      <c r="I5054" s="74"/>
      <c r="J5054" s="74"/>
      <c r="K5054" s="74"/>
      <c r="L5054" s="74"/>
      <c r="P5054" s="122"/>
      <c r="Q5054" s="74"/>
      <c r="R5054" s="74"/>
      <c r="S5054" s="74"/>
      <c r="T5054" s="74"/>
      <c r="AI5054" s="259"/>
      <c r="AO5054" s="74"/>
    </row>
    <row r="5055" s="72" customFormat="1" customHeight="1" spans="6:41">
      <c r="F5055" s="74"/>
      <c r="G5055" s="267" t="str">
        <f t="shared" si="84"/>
        <v/>
      </c>
      <c r="H5055" s="74"/>
      <c r="I5055" s="74"/>
      <c r="J5055" s="74"/>
      <c r="K5055" s="74"/>
      <c r="L5055" s="74"/>
      <c r="P5055" s="122"/>
      <c r="Q5055" s="74"/>
      <c r="R5055" s="74"/>
      <c r="S5055" s="74"/>
      <c r="T5055" s="74"/>
      <c r="AI5055" s="259"/>
      <c r="AO5055" s="74"/>
    </row>
    <row r="5056" s="72" customFormat="1" customHeight="1" spans="6:41">
      <c r="F5056" s="74"/>
      <c r="G5056" s="267" t="str">
        <f t="shared" si="84"/>
        <v/>
      </c>
      <c r="H5056" s="74"/>
      <c r="I5056" s="74"/>
      <c r="J5056" s="74"/>
      <c r="K5056" s="74"/>
      <c r="L5056" s="74"/>
      <c r="P5056" s="122"/>
      <c r="Q5056" s="74"/>
      <c r="R5056" s="74"/>
      <c r="S5056" s="74"/>
      <c r="T5056" s="74"/>
      <c r="AI5056" s="259"/>
      <c r="AO5056" s="74"/>
    </row>
    <row r="5057" s="72" customFormat="1" customHeight="1" spans="6:41">
      <c r="F5057" s="74"/>
      <c r="G5057" s="267" t="str">
        <f t="shared" si="84"/>
        <v/>
      </c>
      <c r="H5057" s="74"/>
      <c r="I5057" s="74"/>
      <c r="J5057" s="74"/>
      <c r="K5057" s="74"/>
      <c r="L5057" s="74"/>
      <c r="P5057" s="122"/>
      <c r="Q5057" s="74"/>
      <c r="R5057" s="74"/>
      <c r="S5057" s="74"/>
      <c r="T5057" s="74"/>
      <c r="AI5057" s="259"/>
      <c r="AO5057" s="74"/>
    </row>
    <row r="5058" s="72" customFormat="1" customHeight="1" spans="6:41">
      <c r="F5058" s="74"/>
      <c r="G5058" s="267" t="str">
        <f t="shared" ref="G5058:G5121" si="85">IF(H5058="","",IF(H5058=I5058,H5058,_xlfn.CONCAT(H5058,"-",I5058)))</f>
        <v/>
      </c>
      <c r="H5058" s="74"/>
      <c r="I5058" s="74"/>
      <c r="J5058" s="74"/>
      <c r="K5058" s="74"/>
      <c r="L5058" s="74"/>
      <c r="P5058" s="122"/>
      <c r="Q5058" s="74"/>
      <c r="R5058" s="74"/>
      <c r="S5058" s="74"/>
      <c r="T5058" s="74"/>
      <c r="AI5058" s="259"/>
      <c r="AO5058" s="74"/>
    </row>
    <row r="5059" s="72" customFormat="1" customHeight="1" spans="6:41">
      <c r="F5059" s="74"/>
      <c r="G5059" s="267" t="str">
        <f t="shared" si="85"/>
        <v/>
      </c>
      <c r="H5059" s="74"/>
      <c r="I5059" s="74"/>
      <c r="J5059" s="74"/>
      <c r="K5059" s="74"/>
      <c r="L5059" s="74"/>
      <c r="P5059" s="122"/>
      <c r="Q5059" s="74"/>
      <c r="R5059" s="74"/>
      <c r="S5059" s="74"/>
      <c r="T5059" s="74"/>
      <c r="AI5059" s="259"/>
      <c r="AO5059" s="74"/>
    </row>
    <row r="5060" s="72" customFormat="1" customHeight="1" spans="6:41">
      <c r="F5060" s="74"/>
      <c r="G5060" s="267" t="str">
        <f t="shared" si="85"/>
        <v/>
      </c>
      <c r="H5060" s="74"/>
      <c r="I5060" s="74"/>
      <c r="J5060" s="74"/>
      <c r="K5060" s="74"/>
      <c r="L5060" s="74"/>
      <c r="P5060" s="122"/>
      <c r="Q5060" s="74"/>
      <c r="R5060" s="74"/>
      <c r="S5060" s="74"/>
      <c r="T5060" s="74"/>
      <c r="AI5060" s="259"/>
      <c r="AO5060" s="74"/>
    </row>
    <row r="5061" s="72" customFormat="1" customHeight="1" spans="6:41">
      <c r="F5061" s="74"/>
      <c r="G5061" s="267" t="str">
        <f t="shared" si="85"/>
        <v/>
      </c>
      <c r="H5061" s="74"/>
      <c r="I5061" s="74"/>
      <c r="J5061" s="74"/>
      <c r="K5061" s="74"/>
      <c r="L5061" s="74"/>
      <c r="P5061" s="122"/>
      <c r="Q5061" s="74"/>
      <c r="R5061" s="74"/>
      <c r="S5061" s="74"/>
      <c r="T5061" s="74"/>
      <c r="AI5061" s="259"/>
      <c r="AO5061" s="74"/>
    </row>
    <row r="5062" s="72" customFormat="1" customHeight="1" spans="6:41">
      <c r="F5062" s="74"/>
      <c r="G5062" s="267" t="str">
        <f t="shared" si="85"/>
        <v/>
      </c>
      <c r="H5062" s="74"/>
      <c r="I5062" s="74"/>
      <c r="J5062" s="74"/>
      <c r="K5062" s="74"/>
      <c r="L5062" s="74"/>
      <c r="P5062" s="122"/>
      <c r="Q5062" s="74"/>
      <c r="R5062" s="74"/>
      <c r="S5062" s="74"/>
      <c r="T5062" s="74"/>
      <c r="AI5062" s="259"/>
      <c r="AO5062" s="74"/>
    </row>
    <row r="5063" s="72" customFormat="1" customHeight="1" spans="6:41">
      <c r="F5063" s="74"/>
      <c r="G5063" s="267" t="str">
        <f t="shared" si="85"/>
        <v/>
      </c>
      <c r="H5063" s="74"/>
      <c r="I5063" s="74"/>
      <c r="J5063" s="74"/>
      <c r="K5063" s="74"/>
      <c r="L5063" s="74"/>
      <c r="P5063" s="122"/>
      <c r="Q5063" s="74"/>
      <c r="R5063" s="74"/>
      <c r="S5063" s="74"/>
      <c r="T5063" s="74"/>
      <c r="AI5063" s="259"/>
      <c r="AO5063" s="74"/>
    </row>
    <row r="5064" s="72" customFormat="1" customHeight="1" spans="6:41">
      <c r="F5064" s="74"/>
      <c r="G5064" s="267" t="str">
        <f t="shared" si="85"/>
        <v/>
      </c>
      <c r="H5064" s="74"/>
      <c r="I5064" s="74"/>
      <c r="J5064" s="74"/>
      <c r="K5064" s="74"/>
      <c r="L5064" s="74"/>
      <c r="P5064" s="122"/>
      <c r="Q5064" s="74"/>
      <c r="R5064" s="74"/>
      <c r="S5064" s="74"/>
      <c r="T5064" s="74"/>
      <c r="AI5064" s="259"/>
      <c r="AO5064" s="74"/>
    </row>
    <row r="5065" s="72" customFormat="1" customHeight="1" spans="6:41">
      <c r="F5065" s="74"/>
      <c r="G5065" s="267" t="str">
        <f t="shared" si="85"/>
        <v/>
      </c>
      <c r="H5065" s="74"/>
      <c r="I5065" s="74"/>
      <c r="J5065" s="74"/>
      <c r="K5065" s="74"/>
      <c r="L5065" s="74"/>
      <c r="P5065" s="122"/>
      <c r="Q5065" s="74"/>
      <c r="R5065" s="74"/>
      <c r="S5065" s="74"/>
      <c r="T5065" s="74"/>
      <c r="AI5065" s="259"/>
      <c r="AO5065" s="74"/>
    </row>
    <row r="5066" s="72" customFormat="1" customHeight="1" spans="6:41">
      <c r="F5066" s="74"/>
      <c r="G5066" s="267" t="str">
        <f t="shared" si="85"/>
        <v/>
      </c>
      <c r="H5066" s="74"/>
      <c r="I5066" s="74"/>
      <c r="J5066" s="74"/>
      <c r="K5066" s="74"/>
      <c r="L5066" s="74"/>
      <c r="P5066" s="122"/>
      <c r="Q5066" s="74"/>
      <c r="R5066" s="74"/>
      <c r="S5066" s="74"/>
      <c r="T5066" s="74"/>
      <c r="AI5066" s="259"/>
      <c r="AO5066" s="74"/>
    </row>
    <row r="5067" s="72" customFormat="1" customHeight="1" spans="6:41">
      <c r="F5067" s="74"/>
      <c r="G5067" s="267" t="str">
        <f t="shared" si="85"/>
        <v/>
      </c>
      <c r="H5067" s="74"/>
      <c r="I5067" s="74"/>
      <c r="J5067" s="74"/>
      <c r="K5067" s="74"/>
      <c r="L5067" s="74"/>
      <c r="P5067" s="122"/>
      <c r="Q5067" s="74"/>
      <c r="R5067" s="74"/>
      <c r="S5067" s="74"/>
      <c r="T5067" s="74"/>
      <c r="AI5067" s="259"/>
      <c r="AO5067" s="74"/>
    </row>
    <row r="5068" s="72" customFormat="1" customHeight="1" spans="6:41">
      <c r="F5068" s="74"/>
      <c r="G5068" s="267" t="str">
        <f t="shared" si="85"/>
        <v/>
      </c>
      <c r="H5068" s="74"/>
      <c r="I5068" s="74"/>
      <c r="J5068" s="74"/>
      <c r="K5068" s="74"/>
      <c r="L5068" s="74"/>
      <c r="P5068" s="122"/>
      <c r="Q5068" s="74"/>
      <c r="R5068" s="74"/>
      <c r="S5068" s="74"/>
      <c r="T5068" s="74"/>
      <c r="AI5068" s="259"/>
      <c r="AO5068" s="74"/>
    </row>
    <row r="5069" s="72" customFormat="1" customHeight="1" spans="6:41">
      <c r="F5069" s="74"/>
      <c r="G5069" s="267" t="str">
        <f t="shared" si="85"/>
        <v/>
      </c>
      <c r="H5069" s="74"/>
      <c r="I5069" s="74"/>
      <c r="J5069" s="74"/>
      <c r="K5069" s="74"/>
      <c r="L5069" s="74"/>
      <c r="P5069" s="122"/>
      <c r="Q5069" s="74"/>
      <c r="R5069" s="74"/>
      <c r="S5069" s="74"/>
      <c r="T5069" s="74"/>
      <c r="AI5069" s="259"/>
      <c r="AO5069" s="74"/>
    </row>
    <row r="5070" s="72" customFormat="1" customHeight="1" spans="6:41">
      <c r="F5070" s="74"/>
      <c r="G5070" s="267" t="str">
        <f t="shared" si="85"/>
        <v/>
      </c>
      <c r="H5070" s="74"/>
      <c r="I5070" s="74"/>
      <c r="J5070" s="74"/>
      <c r="K5070" s="74"/>
      <c r="L5070" s="74"/>
      <c r="P5070" s="122"/>
      <c r="Q5070" s="74"/>
      <c r="R5070" s="74"/>
      <c r="S5070" s="74"/>
      <c r="T5070" s="74"/>
      <c r="AI5070" s="259"/>
      <c r="AO5070" s="74"/>
    </row>
    <row r="5071" s="72" customFormat="1" customHeight="1" spans="6:41">
      <c r="F5071" s="74"/>
      <c r="G5071" s="267" t="str">
        <f t="shared" si="85"/>
        <v/>
      </c>
      <c r="H5071" s="74"/>
      <c r="I5071" s="74"/>
      <c r="J5071" s="74"/>
      <c r="K5071" s="74"/>
      <c r="L5071" s="74"/>
      <c r="P5071" s="122"/>
      <c r="Q5071" s="74"/>
      <c r="R5071" s="74"/>
      <c r="S5071" s="74"/>
      <c r="T5071" s="74"/>
      <c r="AI5071" s="259"/>
      <c r="AO5071" s="74"/>
    </row>
    <row r="5072" s="72" customFormat="1" customHeight="1" spans="6:41">
      <c r="F5072" s="74"/>
      <c r="G5072" s="267" t="str">
        <f t="shared" si="85"/>
        <v/>
      </c>
      <c r="H5072" s="74"/>
      <c r="I5072" s="74"/>
      <c r="J5072" s="74"/>
      <c r="K5072" s="74"/>
      <c r="L5072" s="74"/>
      <c r="P5072" s="122"/>
      <c r="Q5072" s="74"/>
      <c r="R5072" s="74"/>
      <c r="S5072" s="74"/>
      <c r="T5072" s="74"/>
      <c r="AI5072" s="259"/>
      <c r="AO5072" s="74"/>
    </row>
    <row r="5073" s="72" customFormat="1" customHeight="1" spans="6:41">
      <c r="F5073" s="74"/>
      <c r="G5073" s="267" t="str">
        <f t="shared" si="85"/>
        <v/>
      </c>
      <c r="H5073" s="74"/>
      <c r="I5073" s="74"/>
      <c r="J5073" s="74"/>
      <c r="K5073" s="74"/>
      <c r="L5073" s="74"/>
      <c r="P5073" s="122"/>
      <c r="Q5073" s="74"/>
      <c r="R5073" s="74"/>
      <c r="S5073" s="74"/>
      <c r="T5073" s="74"/>
      <c r="AI5073" s="259"/>
      <c r="AO5073" s="74"/>
    </row>
    <row r="5074" s="72" customFormat="1" customHeight="1" spans="6:41">
      <c r="F5074" s="74"/>
      <c r="G5074" s="267" t="str">
        <f t="shared" si="85"/>
        <v/>
      </c>
      <c r="H5074" s="74"/>
      <c r="I5074" s="74"/>
      <c r="J5074" s="74"/>
      <c r="K5074" s="74"/>
      <c r="L5074" s="74"/>
      <c r="P5074" s="122"/>
      <c r="Q5074" s="74"/>
      <c r="R5074" s="74"/>
      <c r="S5074" s="74"/>
      <c r="T5074" s="74"/>
      <c r="AI5074" s="259"/>
      <c r="AO5074" s="74"/>
    </row>
    <row r="5075" s="72" customFormat="1" customHeight="1" spans="6:41">
      <c r="F5075" s="74"/>
      <c r="G5075" s="267" t="str">
        <f t="shared" si="85"/>
        <v/>
      </c>
      <c r="H5075" s="74"/>
      <c r="I5075" s="74"/>
      <c r="J5075" s="74"/>
      <c r="K5075" s="74"/>
      <c r="L5075" s="74"/>
      <c r="P5075" s="122"/>
      <c r="Q5075" s="74"/>
      <c r="R5075" s="74"/>
      <c r="S5075" s="74"/>
      <c r="T5075" s="74"/>
      <c r="AI5075" s="259"/>
      <c r="AO5075" s="74"/>
    </row>
    <row r="5076" s="72" customFormat="1" customHeight="1" spans="6:41">
      <c r="F5076" s="74"/>
      <c r="G5076" s="267" t="str">
        <f t="shared" si="85"/>
        <v/>
      </c>
      <c r="H5076" s="74"/>
      <c r="I5076" s="74"/>
      <c r="J5076" s="74"/>
      <c r="K5076" s="74"/>
      <c r="L5076" s="74"/>
      <c r="P5076" s="122"/>
      <c r="Q5076" s="74"/>
      <c r="R5076" s="74"/>
      <c r="S5076" s="74"/>
      <c r="T5076" s="74"/>
      <c r="AI5076" s="259"/>
      <c r="AO5076" s="74"/>
    </row>
    <row r="5077" s="72" customFormat="1" customHeight="1" spans="6:41">
      <c r="F5077" s="74"/>
      <c r="G5077" s="267" t="str">
        <f t="shared" si="85"/>
        <v/>
      </c>
      <c r="H5077" s="74"/>
      <c r="I5077" s="74"/>
      <c r="J5077" s="74"/>
      <c r="K5077" s="74"/>
      <c r="L5077" s="74"/>
      <c r="P5077" s="122"/>
      <c r="Q5077" s="74"/>
      <c r="R5077" s="74"/>
      <c r="S5077" s="74"/>
      <c r="T5077" s="74"/>
      <c r="AI5077" s="259"/>
      <c r="AO5077" s="74"/>
    </row>
    <row r="5078" s="72" customFormat="1" customHeight="1" spans="6:41">
      <c r="F5078" s="74"/>
      <c r="G5078" s="267" t="str">
        <f t="shared" si="85"/>
        <v/>
      </c>
      <c r="H5078" s="74"/>
      <c r="I5078" s="74"/>
      <c r="J5078" s="74"/>
      <c r="K5078" s="74"/>
      <c r="L5078" s="74"/>
      <c r="P5078" s="122"/>
      <c r="Q5078" s="74"/>
      <c r="R5078" s="74"/>
      <c r="S5078" s="74"/>
      <c r="T5078" s="74"/>
      <c r="AI5078" s="259"/>
      <c r="AO5078" s="74"/>
    </row>
    <row r="5079" s="72" customFormat="1" customHeight="1" spans="6:41">
      <c r="F5079" s="74"/>
      <c r="G5079" s="267" t="str">
        <f t="shared" si="85"/>
        <v/>
      </c>
      <c r="H5079" s="74"/>
      <c r="I5079" s="74"/>
      <c r="J5079" s="74"/>
      <c r="K5079" s="74"/>
      <c r="L5079" s="74"/>
      <c r="P5079" s="122"/>
      <c r="Q5079" s="74"/>
      <c r="R5079" s="74"/>
      <c r="S5079" s="74"/>
      <c r="T5079" s="74"/>
      <c r="AI5079" s="259"/>
      <c r="AO5079" s="74"/>
    </row>
    <row r="5080" s="72" customFormat="1" customHeight="1" spans="6:41">
      <c r="F5080" s="74"/>
      <c r="G5080" s="267" t="str">
        <f t="shared" si="85"/>
        <v/>
      </c>
      <c r="H5080" s="74"/>
      <c r="I5080" s="74"/>
      <c r="J5080" s="74"/>
      <c r="K5080" s="74"/>
      <c r="L5080" s="74"/>
      <c r="P5080" s="122"/>
      <c r="Q5080" s="74"/>
      <c r="R5080" s="74"/>
      <c r="S5080" s="74"/>
      <c r="T5080" s="74"/>
      <c r="AI5080" s="259"/>
      <c r="AO5080" s="74"/>
    </row>
    <row r="5081" s="72" customFormat="1" customHeight="1" spans="6:41">
      <c r="F5081" s="74"/>
      <c r="G5081" s="267" t="str">
        <f t="shared" si="85"/>
        <v/>
      </c>
      <c r="H5081" s="74"/>
      <c r="I5081" s="74"/>
      <c r="J5081" s="74"/>
      <c r="K5081" s="74"/>
      <c r="L5081" s="74"/>
      <c r="P5081" s="122"/>
      <c r="Q5081" s="74"/>
      <c r="R5081" s="74"/>
      <c r="S5081" s="74"/>
      <c r="T5081" s="74"/>
      <c r="AI5081" s="259"/>
      <c r="AO5081" s="74"/>
    </row>
    <row r="5082" s="72" customFormat="1" customHeight="1" spans="6:41">
      <c r="F5082" s="74"/>
      <c r="G5082" s="267" t="str">
        <f t="shared" si="85"/>
        <v/>
      </c>
      <c r="H5082" s="74"/>
      <c r="I5082" s="74"/>
      <c r="J5082" s="74"/>
      <c r="K5082" s="74"/>
      <c r="L5082" s="74"/>
      <c r="P5082" s="122"/>
      <c r="Q5082" s="74"/>
      <c r="R5082" s="74"/>
      <c r="S5082" s="74"/>
      <c r="T5082" s="74"/>
      <c r="AI5082" s="259"/>
      <c r="AO5082" s="74"/>
    </row>
    <row r="5083" s="72" customFormat="1" customHeight="1" spans="6:41">
      <c r="F5083" s="74"/>
      <c r="G5083" s="267" t="str">
        <f t="shared" si="85"/>
        <v/>
      </c>
      <c r="H5083" s="74"/>
      <c r="I5083" s="74"/>
      <c r="J5083" s="74"/>
      <c r="K5083" s="74"/>
      <c r="L5083" s="74"/>
      <c r="P5083" s="122"/>
      <c r="Q5083" s="74"/>
      <c r="R5083" s="74"/>
      <c r="S5083" s="74"/>
      <c r="T5083" s="74"/>
      <c r="AI5083" s="259"/>
      <c r="AO5083" s="74"/>
    </row>
    <row r="5084" s="72" customFormat="1" customHeight="1" spans="6:41">
      <c r="F5084" s="74"/>
      <c r="G5084" s="267" t="str">
        <f t="shared" si="85"/>
        <v/>
      </c>
      <c r="H5084" s="74"/>
      <c r="I5084" s="74"/>
      <c r="J5084" s="74"/>
      <c r="K5084" s="74"/>
      <c r="L5084" s="74"/>
      <c r="P5084" s="122"/>
      <c r="Q5084" s="74"/>
      <c r="R5084" s="74"/>
      <c r="S5084" s="74"/>
      <c r="T5084" s="74"/>
      <c r="AI5084" s="259"/>
      <c r="AO5084" s="74"/>
    </row>
    <row r="5085" s="72" customFormat="1" customHeight="1" spans="6:41">
      <c r="F5085" s="74"/>
      <c r="G5085" s="267" t="str">
        <f t="shared" si="85"/>
        <v/>
      </c>
      <c r="H5085" s="74"/>
      <c r="I5085" s="74"/>
      <c r="J5085" s="74"/>
      <c r="K5085" s="74"/>
      <c r="L5085" s="74"/>
      <c r="P5085" s="122"/>
      <c r="Q5085" s="74"/>
      <c r="R5085" s="74"/>
      <c r="S5085" s="74"/>
      <c r="T5085" s="74"/>
      <c r="AI5085" s="259"/>
      <c r="AO5085" s="74"/>
    </row>
    <row r="5086" s="72" customFormat="1" customHeight="1" spans="6:41">
      <c r="F5086" s="74"/>
      <c r="G5086" s="267" t="str">
        <f t="shared" si="85"/>
        <v/>
      </c>
      <c r="H5086" s="74"/>
      <c r="I5086" s="74"/>
      <c r="J5086" s="74"/>
      <c r="K5086" s="74"/>
      <c r="L5086" s="74"/>
      <c r="P5086" s="122"/>
      <c r="Q5086" s="74"/>
      <c r="R5086" s="74"/>
      <c r="S5086" s="74"/>
      <c r="T5086" s="74"/>
      <c r="AI5086" s="259"/>
      <c r="AO5086" s="74"/>
    </row>
    <row r="5087" s="72" customFormat="1" customHeight="1" spans="6:41">
      <c r="F5087" s="74"/>
      <c r="G5087" s="267" t="str">
        <f t="shared" si="85"/>
        <v/>
      </c>
      <c r="H5087" s="74"/>
      <c r="I5087" s="74"/>
      <c r="J5087" s="74"/>
      <c r="K5087" s="74"/>
      <c r="L5087" s="74"/>
      <c r="P5087" s="122"/>
      <c r="Q5087" s="74"/>
      <c r="R5087" s="74"/>
      <c r="S5087" s="74"/>
      <c r="T5087" s="74"/>
      <c r="AI5087" s="259"/>
      <c r="AO5087" s="74"/>
    </row>
    <row r="5088" s="72" customFormat="1" customHeight="1" spans="6:41">
      <c r="F5088" s="74"/>
      <c r="G5088" s="267" t="str">
        <f t="shared" si="85"/>
        <v/>
      </c>
      <c r="H5088" s="74"/>
      <c r="I5088" s="74"/>
      <c r="J5088" s="74"/>
      <c r="K5088" s="74"/>
      <c r="L5088" s="74"/>
      <c r="P5088" s="122"/>
      <c r="Q5088" s="74"/>
      <c r="R5088" s="74"/>
      <c r="S5088" s="74"/>
      <c r="T5088" s="74"/>
      <c r="AI5088" s="259"/>
      <c r="AO5088" s="74"/>
    </row>
    <row r="5089" s="72" customFormat="1" customHeight="1" spans="6:41">
      <c r="F5089" s="74"/>
      <c r="G5089" s="267" t="str">
        <f t="shared" si="85"/>
        <v/>
      </c>
      <c r="H5089" s="74"/>
      <c r="I5089" s="74"/>
      <c r="J5089" s="74"/>
      <c r="K5089" s="74"/>
      <c r="L5089" s="74"/>
      <c r="P5089" s="122"/>
      <c r="Q5089" s="74"/>
      <c r="R5089" s="74"/>
      <c r="S5089" s="74"/>
      <c r="T5089" s="74"/>
      <c r="AI5089" s="259"/>
      <c r="AO5089" s="74"/>
    </row>
    <row r="5090" s="72" customFormat="1" customHeight="1" spans="6:41">
      <c r="F5090" s="74"/>
      <c r="G5090" s="267" t="str">
        <f t="shared" si="85"/>
        <v/>
      </c>
      <c r="H5090" s="74"/>
      <c r="I5090" s="74"/>
      <c r="J5090" s="74"/>
      <c r="K5090" s="74"/>
      <c r="L5090" s="74"/>
      <c r="P5090" s="122"/>
      <c r="Q5090" s="74"/>
      <c r="R5090" s="74"/>
      <c r="S5090" s="74"/>
      <c r="T5090" s="74"/>
      <c r="AI5090" s="259"/>
      <c r="AO5090" s="74"/>
    </row>
    <row r="5091" s="72" customFormat="1" customHeight="1" spans="6:41">
      <c r="F5091" s="74"/>
      <c r="G5091" s="267" t="str">
        <f t="shared" si="85"/>
        <v/>
      </c>
      <c r="H5091" s="74"/>
      <c r="I5091" s="74"/>
      <c r="J5091" s="74"/>
      <c r="K5091" s="74"/>
      <c r="L5091" s="74"/>
      <c r="P5091" s="122"/>
      <c r="Q5091" s="74"/>
      <c r="R5091" s="74"/>
      <c r="S5091" s="74"/>
      <c r="T5091" s="74"/>
      <c r="AI5091" s="259"/>
      <c r="AO5091" s="74"/>
    </row>
    <row r="5092" s="72" customFormat="1" customHeight="1" spans="6:41">
      <c r="F5092" s="74"/>
      <c r="G5092" s="267" t="str">
        <f t="shared" si="85"/>
        <v/>
      </c>
      <c r="H5092" s="74"/>
      <c r="I5092" s="74"/>
      <c r="J5092" s="74"/>
      <c r="K5092" s="74"/>
      <c r="L5092" s="74"/>
      <c r="P5092" s="122"/>
      <c r="Q5092" s="74"/>
      <c r="R5092" s="74"/>
      <c r="S5092" s="74"/>
      <c r="T5092" s="74"/>
      <c r="AI5092" s="259"/>
      <c r="AO5092" s="74"/>
    </row>
    <row r="5093" s="72" customFormat="1" customHeight="1" spans="6:41">
      <c r="F5093" s="74"/>
      <c r="G5093" s="267" t="str">
        <f t="shared" si="85"/>
        <v/>
      </c>
      <c r="H5093" s="74"/>
      <c r="I5093" s="74"/>
      <c r="J5093" s="74"/>
      <c r="K5093" s="74"/>
      <c r="L5093" s="74"/>
      <c r="P5093" s="122"/>
      <c r="Q5093" s="74"/>
      <c r="R5093" s="74"/>
      <c r="S5093" s="74"/>
      <c r="T5093" s="74"/>
      <c r="AI5093" s="259"/>
      <c r="AO5093" s="74"/>
    </row>
    <row r="5094" s="72" customFormat="1" customHeight="1" spans="6:41">
      <c r="F5094" s="74"/>
      <c r="G5094" s="267" t="str">
        <f t="shared" si="85"/>
        <v/>
      </c>
      <c r="H5094" s="74"/>
      <c r="I5094" s="74"/>
      <c r="J5094" s="74"/>
      <c r="K5094" s="74"/>
      <c r="L5094" s="74"/>
      <c r="P5094" s="122"/>
      <c r="Q5094" s="74"/>
      <c r="R5094" s="74"/>
      <c r="S5094" s="74"/>
      <c r="T5094" s="74"/>
      <c r="AI5094" s="259"/>
      <c r="AO5094" s="74"/>
    </row>
    <row r="5095" s="72" customFormat="1" customHeight="1" spans="6:41">
      <c r="F5095" s="74"/>
      <c r="G5095" s="267" t="str">
        <f t="shared" si="85"/>
        <v/>
      </c>
      <c r="H5095" s="74"/>
      <c r="I5095" s="74"/>
      <c r="J5095" s="74"/>
      <c r="K5095" s="74"/>
      <c r="L5095" s="74"/>
      <c r="P5095" s="122"/>
      <c r="Q5095" s="74"/>
      <c r="R5095" s="74"/>
      <c r="S5095" s="74"/>
      <c r="T5095" s="74"/>
      <c r="AI5095" s="259"/>
      <c r="AO5095" s="74"/>
    </row>
    <row r="5096" s="72" customFormat="1" customHeight="1" spans="6:41">
      <c r="F5096" s="74"/>
      <c r="G5096" s="267" t="str">
        <f t="shared" si="85"/>
        <v/>
      </c>
      <c r="H5096" s="74"/>
      <c r="I5096" s="74"/>
      <c r="J5096" s="74"/>
      <c r="K5096" s="74"/>
      <c r="L5096" s="74"/>
      <c r="P5096" s="122"/>
      <c r="Q5096" s="74"/>
      <c r="R5096" s="74"/>
      <c r="S5096" s="74"/>
      <c r="T5096" s="74"/>
      <c r="AI5096" s="259"/>
      <c r="AO5096" s="74"/>
    </row>
    <row r="5097" s="72" customFormat="1" customHeight="1" spans="6:41">
      <c r="F5097" s="74"/>
      <c r="G5097" s="267" t="str">
        <f t="shared" si="85"/>
        <v/>
      </c>
      <c r="H5097" s="74"/>
      <c r="I5097" s="74"/>
      <c r="J5097" s="74"/>
      <c r="K5097" s="74"/>
      <c r="L5097" s="74"/>
      <c r="P5097" s="122"/>
      <c r="Q5097" s="74"/>
      <c r="R5097" s="74"/>
      <c r="S5097" s="74"/>
      <c r="T5097" s="74"/>
      <c r="AI5097" s="259"/>
      <c r="AO5097" s="74"/>
    </row>
    <row r="5098" s="72" customFormat="1" customHeight="1" spans="6:41">
      <c r="F5098" s="74"/>
      <c r="G5098" s="267" t="str">
        <f t="shared" si="85"/>
        <v/>
      </c>
      <c r="H5098" s="74"/>
      <c r="I5098" s="74"/>
      <c r="J5098" s="74"/>
      <c r="K5098" s="74"/>
      <c r="L5098" s="74"/>
      <c r="P5098" s="122"/>
      <c r="Q5098" s="74"/>
      <c r="R5098" s="74"/>
      <c r="S5098" s="74"/>
      <c r="T5098" s="74"/>
      <c r="AI5098" s="259"/>
      <c r="AO5098" s="74"/>
    </row>
    <row r="5099" s="72" customFormat="1" customHeight="1" spans="6:41">
      <c r="F5099" s="74"/>
      <c r="G5099" s="267" t="str">
        <f t="shared" si="85"/>
        <v/>
      </c>
      <c r="H5099" s="74"/>
      <c r="I5099" s="74"/>
      <c r="J5099" s="74"/>
      <c r="K5099" s="74"/>
      <c r="L5099" s="74"/>
      <c r="P5099" s="122"/>
      <c r="Q5099" s="74"/>
      <c r="R5099" s="74"/>
      <c r="S5099" s="74"/>
      <c r="T5099" s="74"/>
      <c r="AI5099" s="259"/>
      <c r="AO5099" s="74"/>
    </row>
    <row r="5100" s="72" customFormat="1" customHeight="1" spans="6:41">
      <c r="F5100" s="74"/>
      <c r="G5100" s="267" t="str">
        <f t="shared" si="85"/>
        <v/>
      </c>
      <c r="H5100" s="74"/>
      <c r="I5100" s="74"/>
      <c r="J5100" s="74"/>
      <c r="K5100" s="74"/>
      <c r="L5100" s="74"/>
      <c r="P5100" s="122"/>
      <c r="Q5100" s="74"/>
      <c r="R5100" s="74"/>
      <c r="S5100" s="74"/>
      <c r="T5100" s="74"/>
      <c r="AI5100" s="259"/>
      <c r="AO5100" s="74"/>
    </row>
    <row r="5101" s="72" customFormat="1" customHeight="1" spans="6:41">
      <c r="F5101" s="74"/>
      <c r="G5101" s="267" t="str">
        <f t="shared" si="85"/>
        <v/>
      </c>
      <c r="H5101" s="74"/>
      <c r="I5101" s="74"/>
      <c r="J5101" s="74"/>
      <c r="K5101" s="74"/>
      <c r="L5101" s="74"/>
      <c r="P5101" s="122"/>
      <c r="Q5101" s="74"/>
      <c r="R5101" s="74"/>
      <c r="S5101" s="74"/>
      <c r="T5101" s="74"/>
      <c r="AI5101" s="259"/>
      <c r="AO5101" s="74"/>
    </row>
    <row r="5102" s="72" customFormat="1" customHeight="1" spans="6:41">
      <c r="F5102" s="74"/>
      <c r="G5102" s="267" t="str">
        <f t="shared" si="85"/>
        <v/>
      </c>
      <c r="H5102" s="74"/>
      <c r="I5102" s="74"/>
      <c r="J5102" s="74"/>
      <c r="K5102" s="74"/>
      <c r="L5102" s="74"/>
      <c r="P5102" s="122"/>
      <c r="Q5102" s="74"/>
      <c r="R5102" s="74"/>
      <c r="S5102" s="74"/>
      <c r="T5102" s="74"/>
      <c r="AI5102" s="259"/>
      <c r="AO5102" s="74"/>
    </row>
    <row r="5103" s="72" customFormat="1" customHeight="1" spans="6:41">
      <c r="F5103" s="74"/>
      <c r="G5103" s="267" t="str">
        <f t="shared" si="85"/>
        <v/>
      </c>
      <c r="H5103" s="74"/>
      <c r="I5103" s="74"/>
      <c r="J5103" s="74"/>
      <c r="K5103" s="74"/>
      <c r="L5103" s="74"/>
      <c r="P5103" s="122"/>
      <c r="Q5103" s="74"/>
      <c r="R5103" s="74"/>
      <c r="S5103" s="74"/>
      <c r="T5103" s="74"/>
      <c r="AI5103" s="259"/>
      <c r="AO5103" s="74"/>
    </row>
    <row r="5104" s="72" customFormat="1" customHeight="1" spans="6:41">
      <c r="F5104" s="74"/>
      <c r="G5104" s="267" t="str">
        <f t="shared" si="85"/>
        <v/>
      </c>
      <c r="H5104" s="74"/>
      <c r="I5104" s="74"/>
      <c r="J5104" s="74"/>
      <c r="K5104" s="74"/>
      <c r="L5104" s="74"/>
      <c r="P5104" s="122"/>
      <c r="Q5104" s="74"/>
      <c r="R5104" s="74"/>
      <c r="S5104" s="74"/>
      <c r="T5104" s="74"/>
      <c r="AI5104" s="259"/>
      <c r="AO5104" s="74"/>
    </row>
    <row r="5105" s="72" customFormat="1" customHeight="1" spans="6:41">
      <c r="F5105" s="74"/>
      <c r="G5105" s="267" t="str">
        <f t="shared" si="85"/>
        <v/>
      </c>
      <c r="H5105" s="74"/>
      <c r="I5105" s="74"/>
      <c r="J5105" s="74"/>
      <c r="K5105" s="74"/>
      <c r="L5105" s="74"/>
      <c r="P5105" s="122"/>
      <c r="Q5105" s="74"/>
      <c r="R5105" s="74"/>
      <c r="S5105" s="74"/>
      <c r="T5105" s="74"/>
      <c r="AI5105" s="259"/>
      <c r="AO5105" s="74"/>
    </row>
    <row r="5106" s="72" customFormat="1" customHeight="1" spans="6:41">
      <c r="F5106" s="74"/>
      <c r="G5106" s="267" t="str">
        <f t="shared" si="85"/>
        <v/>
      </c>
      <c r="H5106" s="74"/>
      <c r="I5106" s="74"/>
      <c r="J5106" s="74"/>
      <c r="K5106" s="74"/>
      <c r="L5106" s="74"/>
      <c r="P5106" s="122"/>
      <c r="Q5106" s="74"/>
      <c r="R5106" s="74"/>
      <c r="S5106" s="74"/>
      <c r="T5106" s="74"/>
      <c r="AI5106" s="259"/>
      <c r="AO5106" s="74"/>
    </row>
    <row r="5107" s="72" customFormat="1" customHeight="1" spans="6:41">
      <c r="F5107" s="74"/>
      <c r="G5107" s="267" t="str">
        <f t="shared" si="85"/>
        <v/>
      </c>
      <c r="H5107" s="74"/>
      <c r="I5107" s="74"/>
      <c r="J5107" s="74"/>
      <c r="K5107" s="74"/>
      <c r="L5107" s="74"/>
      <c r="P5107" s="122"/>
      <c r="Q5107" s="74"/>
      <c r="R5107" s="74"/>
      <c r="S5107" s="74"/>
      <c r="T5107" s="74"/>
      <c r="AI5107" s="259"/>
      <c r="AO5107" s="74"/>
    </row>
    <row r="5108" s="72" customFormat="1" customHeight="1" spans="6:41">
      <c r="F5108" s="74"/>
      <c r="G5108" s="267" t="str">
        <f t="shared" si="85"/>
        <v/>
      </c>
      <c r="H5108" s="74"/>
      <c r="I5108" s="74"/>
      <c r="J5108" s="74"/>
      <c r="K5108" s="74"/>
      <c r="L5108" s="74"/>
      <c r="P5108" s="122"/>
      <c r="Q5108" s="74"/>
      <c r="R5108" s="74"/>
      <c r="S5108" s="74"/>
      <c r="T5108" s="74"/>
      <c r="AI5108" s="259"/>
      <c r="AO5108" s="74"/>
    </row>
    <row r="5109" s="72" customFormat="1" customHeight="1" spans="6:41">
      <c r="F5109" s="74"/>
      <c r="G5109" s="267" t="str">
        <f t="shared" si="85"/>
        <v/>
      </c>
      <c r="H5109" s="74"/>
      <c r="I5109" s="74"/>
      <c r="J5109" s="74"/>
      <c r="K5109" s="74"/>
      <c r="L5109" s="74"/>
      <c r="P5109" s="122"/>
      <c r="Q5109" s="74"/>
      <c r="R5109" s="74"/>
      <c r="S5109" s="74"/>
      <c r="T5109" s="74"/>
      <c r="AI5109" s="259"/>
      <c r="AO5109" s="74"/>
    </row>
    <row r="5110" s="72" customFormat="1" customHeight="1" spans="6:41">
      <c r="F5110" s="74"/>
      <c r="G5110" s="267" t="str">
        <f t="shared" si="85"/>
        <v/>
      </c>
      <c r="H5110" s="74"/>
      <c r="I5110" s="74"/>
      <c r="J5110" s="74"/>
      <c r="K5110" s="74"/>
      <c r="L5110" s="74"/>
      <c r="P5110" s="122"/>
      <c r="Q5110" s="74"/>
      <c r="R5110" s="74"/>
      <c r="S5110" s="74"/>
      <c r="T5110" s="74"/>
      <c r="AI5110" s="259"/>
      <c r="AO5110" s="74"/>
    </row>
    <row r="5111" s="72" customFormat="1" customHeight="1" spans="6:41">
      <c r="F5111" s="74"/>
      <c r="G5111" s="267" t="str">
        <f t="shared" si="85"/>
        <v/>
      </c>
      <c r="H5111" s="74"/>
      <c r="I5111" s="74"/>
      <c r="J5111" s="74"/>
      <c r="K5111" s="74"/>
      <c r="L5111" s="74"/>
      <c r="P5111" s="122"/>
      <c r="Q5111" s="74"/>
      <c r="R5111" s="74"/>
      <c r="S5111" s="74"/>
      <c r="T5111" s="74"/>
      <c r="AI5111" s="259"/>
      <c r="AO5111" s="74"/>
    </row>
    <row r="5112" s="72" customFormat="1" customHeight="1" spans="6:41">
      <c r="F5112" s="74"/>
      <c r="G5112" s="267" t="str">
        <f t="shared" si="85"/>
        <v/>
      </c>
      <c r="H5112" s="74"/>
      <c r="I5112" s="74"/>
      <c r="J5112" s="74"/>
      <c r="K5112" s="74"/>
      <c r="L5112" s="74"/>
      <c r="P5112" s="122"/>
      <c r="Q5112" s="74"/>
      <c r="R5112" s="74"/>
      <c r="S5112" s="74"/>
      <c r="T5112" s="74"/>
      <c r="AI5112" s="259"/>
      <c r="AO5112" s="74"/>
    </row>
    <row r="5113" s="72" customFormat="1" customHeight="1" spans="6:41">
      <c r="F5113" s="74"/>
      <c r="G5113" s="267" t="str">
        <f t="shared" si="85"/>
        <v/>
      </c>
      <c r="H5113" s="74"/>
      <c r="I5113" s="74"/>
      <c r="J5113" s="74"/>
      <c r="K5113" s="74"/>
      <c r="L5113" s="74"/>
      <c r="P5113" s="122"/>
      <c r="Q5113" s="74"/>
      <c r="R5113" s="74"/>
      <c r="S5113" s="74"/>
      <c r="T5113" s="74"/>
      <c r="AI5113" s="259"/>
      <c r="AO5113" s="74"/>
    </row>
    <row r="5114" s="72" customFormat="1" customHeight="1" spans="6:41">
      <c r="F5114" s="74"/>
      <c r="G5114" s="267" t="str">
        <f t="shared" si="85"/>
        <v/>
      </c>
      <c r="H5114" s="74"/>
      <c r="I5114" s="74"/>
      <c r="J5114" s="74"/>
      <c r="K5114" s="74"/>
      <c r="L5114" s="74"/>
      <c r="P5114" s="122"/>
      <c r="Q5114" s="74"/>
      <c r="R5114" s="74"/>
      <c r="S5114" s="74"/>
      <c r="T5114" s="74"/>
      <c r="AI5114" s="259"/>
      <c r="AO5114" s="74"/>
    </row>
    <row r="5115" s="72" customFormat="1" customHeight="1" spans="6:41">
      <c r="F5115" s="74"/>
      <c r="G5115" s="267" t="str">
        <f t="shared" si="85"/>
        <v/>
      </c>
      <c r="H5115" s="74"/>
      <c r="I5115" s="74"/>
      <c r="J5115" s="74"/>
      <c r="K5115" s="74"/>
      <c r="L5115" s="74"/>
      <c r="P5115" s="122"/>
      <c r="Q5115" s="74"/>
      <c r="R5115" s="74"/>
      <c r="S5115" s="74"/>
      <c r="T5115" s="74"/>
      <c r="AI5115" s="259"/>
      <c r="AO5115" s="74"/>
    </row>
    <row r="5116" s="72" customFormat="1" customHeight="1" spans="6:41">
      <c r="F5116" s="74"/>
      <c r="G5116" s="267" t="str">
        <f t="shared" si="85"/>
        <v/>
      </c>
      <c r="H5116" s="74"/>
      <c r="I5116" s="74"/>
      <c r="J5116" s="74"/>
      <c r="K5116" s="74"/>
      <c r="L5116" s="74"/>
      <c r="P5116" s="122"/>
      <c r="Q5116" s="74"/>
      <c r="R5116" s="74"/>
      <c r="S5116" s="74"/>
      <c r="T5116" s="74"/>
      <c r="AI5116" s="259"/>
      <c r="AO5116" s="74"/>
    </row>
    <row r="5117" s="72" customFormat="1" customHeight="1" spans="6:41">
      <c r="F5117" s="74"/>
      <c r="G5117" s="267" t="str">
        <f t="shared" si="85"/>
        <v/>
      </c>
      <c r="H5117" s="74"/>
      <c r="I5117" s="74"/>
      <c r="J5117" s="74"/>
      <c r="K5117" s="74"/>
      <c r="L5117" s="74"/>
      <c r="P5117" s="122"/>
      <c r="Q5117" s="74"/>
      <c r="R5117" s="74"/>
      <c r="S5117" s="74"/>
      <c r="T5117" s="74"/>
      <c r="AI5117" s="259"/>
      <c r="AO5117" s="74"/>
    </row>
    <row r="5118" s="72" customFormat="1" customHeight="1" spans="6:41">
      <c r="F5118" s="74"/>
      <c r="G5118" s="267" t="str">
        <f t="shared" si="85"/>
        <v/>
      </c>
      <c r="H5118" s="74"/>
      <c r="I5118" s="74"/>
      <c r="J5118" s="74"/>
      <c r="K5118" s="74"/>
      <c r="L5118" s="74"/>
      <c r="P5118" s="122"/>
      <c r="Q5118" s="74"/>
      <c r="R5118" s="74"/>
      <c r="S5118" s="74"/>
      <c r="T5118" s="74"/>
      <c r="AI5118" s="259"/>
      <c r="AO5118" s="74"/>
    </row>
    <row r="5119" s="72" customFormat="1" customHeight="1" spans="6:41">
      <c r="F5119" s="74"/>
      <c r="G5119" s="267" t="str">
        <f t="shared" si="85"/>
        <v/>
      </c>
      <c r="H5119" s="74"/>
      <c r="I5119" s="74"/>
      <c r="J5119" s="74"/>
      <c r="K5119" s="74"/>
      <c r="L5119" s="74"/>
      <c r="P5119" s="122"/>
      <c r="Q5119" s="74"/>
      <c r="R5119" s="74"/>
      <c r="S5119" s="74"/>
      <c r="T5119" s="74"/>
      <c r="AI5119" s="259"/>
      <c r="AO5119" s="74"/>
    </row>
    <row r="5120" s="72" customFormat="1" customHeight="1" spans="6:41">
      <c r="F5120" s="74"/>
      <c r="G5120" s="267" t="str">
        <f t="shared" si="85"/>
        <v/>
      </c>
      <c r="H5120" s="74"/>
      <c r="I5120" s="74"/>
      <c r="J5120" s="74"/>
      <c r="K5120" s="74"/>
      <c r="L5120" s="74"/>
      <c r="P5120" s="122"/>
      <c r="Q5120" s="74"/>
      <c r="R5120" s="74"/>
      <c r="S5120" s="74"/>
      <c r="T5120" s="74"/>
      <c r="AI5120" s="259"/>
      <c r="AO5120" s="74"/>
    </row>
    <row r="5121" s="72" customFormat="1" customHeight="1" spans="6:41">
      <c r="F5121" s="74"/>
      <c r="G5121" s="267" t="str">
        <f t="shared" si="85"/>
        <v/>
      </c>
      <c r="H5121" s="74"/>
      <c r="I5121" s="74"/>
      <c r="J5121" s="74"/>
      <c r="K5121" s="74"/>
      <c r="L5121" s="74"/>
      <c r="P5121" s="122"/>
      <c r="Q5121" s="74"/>
      <c r="R5121" s="74"/>
      <c r="S5121" s="74"/>
      <c r="T5121" s="74"/>
      <c r="AI5121" s="259"/>
      <c r="AO5121" s="74"/>
    </row>
    <row r="5122" s="72" customFormat="1" customHeight="1" spans="6:41">
      <c r="F5122" s="74"/>
      <c r="G5122" s="267" t="str">
        <f t="shared" ref="G5122:G5185" si="86">IF(H5122="","",IF(H5122=I5122,H5122,_xlfn.CONCAT(H5122,"-",I5122)))</f>
        <v/>
      </c>
      <c r="H5122" s="74"/>
      <c r="I5122" s="74"/>
      <c r="J5122" s="74"/>
      <c r="K5122" s="74"/>
      <c r="L5122" s="74"/>
      <c r="P5122" s="122"/>
      <c r="Q5122" s="74"/>
      <c r="R5122" s="74"/>
      <c r="S5122" s="74"/>
      <c r="T5122" s="74"/>
      <c r="AI5122" s="259"/>
      <c r="AO5122" s="74"/>
    </row>
    <row r="5123" s="72" customFormat="1" customHeight="1" spans="6:41">
      <c r="F5123" s="74"/>
      <c r="G5123" s="267" t="str">
        <f t="shared" si="86"/>
        <v/>
      </c>
      <c r="H5123" s="74"/>
      <c r="I5123" s="74"/>
      <c r="J5123" s="74"/>
      <c r="K5123" s="74"/>
      <c r="L5123" s="74"/>
      <c r="P5123" s="122"/>
      <c r="Q5123" s="74"/>
      <c r="R5123" s="74"/>
      <c r="S5123" s="74"/>
      <c r="T5123" s="74"/>
      <c r="AI5123" s="259"/>
      <c r="AO5123" s="74"/>
    </row>
    <row r="5124" s="72" customFormat="1" customHeight="1" spans="6:41">
      <c r="F5124" s="74"/>
      <c r="G5124" s="267" t="str">
        <f t="shared" si="86"/>
        <v/>
      </c>
      <c r="H5124" s="74"/>
      <c r="I5124" s="74"/>
      <c r="J5124" s="74"/>
      <c r="K5124" s="74"/>
      <c r="L5124" s="74"/>
      <c r="P5124" s="122"/>
      <c r="Q5124" s="74"/>
      <c r="R5124" s="74"/>
      <c r="S5124" s="74"/>
      <c r="T5124" s="74"/>
      <c r="AI5124" s="259"/>
      <c r="AO5124" s="74"/>
    </row>
    <row r="5125" s="72" customFormat="1" customHeight="1" spans="6:41">
      <c r="F5125" s="74"/>
      <c r="G5125" s="267" t="str">
        <f t="shared" si="86"/>
        <v/>
      </c>
      <c r="H5125" s="74"/>
      <c r="I5125" s="74"/>
      <c r="J5125" s="74"/>
      <c r="K5125" s="74"/>
      <c r="L5125" s="74"/>
      <c r="P5125" s="122"/>
      <c r="Q5125" s="74"/>
      <c r="R5125" s="74"/>
      <c r="S5125" s="74"/>
      <c r="T5125" s="74"/>
      <c r="AI5125" s="259"/>
      <c r="AO5125" s="74"/>
    </row>
    <row r="5126" s="72" customFormat="1" customHeight="1" spans="6:41">
      <c r="F5126" s="74"/>
      <c r="G5126" s="267" t="str">
        <f t="shared" si="86"/>
        <v/>
      </c>
      <c r="H5126" s="74"/>
      <c r="I5126" s="74"/>
      <c r="J5126" s="74"/>
      <c r="K5126" s="74"/>
      <c r="L5126" s="74"/>
      <c r="P5126" s="122"/>
      <c r="Q5126" s="74"/>
      <c r="R5126" s="74"/>
      <c r="S5126" s="74"/>
      <c r="T5126" s="74"/>
      <c r="AI5126" s="259"/>
      <c r="AO5126" s="74"/>
    </row>
    <row r="5127" s="72" customFormat="1" customHeight="1" spans="6:41">
      <c r="F5127" s="74"/>
      <c r="G5127" s="267" t="str">
        <f t="shared" si="86"/>
        <v/>
      </c>
      <c r="H5127" s="74"/>
      <c r="I5127" s="74"/>
      <c r="J5127" s="74"/>
      <c r="K5127" s="74"/>
      <c r="L5127" s="74"/>
      <c r="P5127" s="122"/>
      <c r="Q5127" s="74"/>
      <c r="R5127" s="74"/>
      <c r="S5127" s="74"/>
      <c r="T5127" s="74"/>
      <c r="AI5127" s="259"/>
      <c r="AO5127" s="74"/>
    </row>
    <row r="5128" s="72" customFormat="1" customHeight="1" spans="6:41">
      <c r="F5128" s="74"/>
      <c r="G5128" s="267" t="str">
        <f t="shared" si="86"/>
        <v/>
      </c>
      <c r="H5128" s="74"/>
      <c r="I5128" s="74"/>
      <c r="J5128" s="74"/>
      <c r="K5128" s="74"/>
      <c r="L5128" s="74"/>
      <c r="P5128" s="122"/>
      <c r="Q5128" s="74"/>
      <c r="R5128" s="74"/>
      <c r="S5128" s="74"/>
      <c r="T5128" s="74"/>
      <c r="AI5128" s="259"/>
      <c r="AO5128" s="74"/>
    </row>
    <row r="5129" s="72" customFormat="1" customHeight="1" spans="6:41">
      <c r="F5129" s="74"/>
      <c r="G5129" s="267" t="str">
        <f t="shared" si="86"/>
        <v/>
      </c>
      <c r="H5129" s="74"/>
      <c r="I5129" s="74"/>
      <c r="J5129" s="74"/>
      <c r="K5129" s="74"/>
      <c r="L5129" s="74"/>
      <c r="P5129" s="122"/>
      <c r="Q5129" s="74"/>
      <c r="R5129" s="74"/>
      <c r="S5129" s="74"/>
      <c r="T5129" s="74"/>
      <c r="AI5129" s="259"/>
      <c r="AO5129" s="74"/>
    </row>
    <row r="5130" s="72" customFormat="1" customHeight="1" spans="6:41">
      <c r="F5130" s="74"/>
      <c r="G5130" s="267" t="str">
        <f t="shared" si="86"/>
        <v/>
      </c>
      <c r="H5130" s="74"/>
      <c r="I5130" s="74"/>
      <c r="J5130" s="74"/>
      <c r="K5130" s="74"/>
      <c r="L5130" s="74"/>
      <c r="P5130" s="122"/>
      <c r="Q5130" s="74"/>
      <c r="R5130" s="74"/>
      <c r="S5130" s="74"/>
      <c r="T5130" s="74"/>
      <c r="AI5130" s="259"/>
      <c r="AO5130" s="74"/>
    </row>
    <row r="5131" s="72" customFormat="1" customHeight="1" spans="6:41">
      <c r="F5131" s="74"/>
      <c r="G5131" s="267" t="str">
        <f t="shared" si="86"/>
        <v/>
      </c>
      <c r="H5131" s="74"/>
      <c r="I5131" s="74"/>
      <c r="J5131" s="74"/>
      <c r="K5131" s="74"/>
      <c r="L5131" s="74"/>
      <c r="P5131" s="122"/>
      <c r="Q5131" s="74"/>
      <c r="R5131" s="74"/>
      <c r="S5131" s="74"/>
      <c r="T5131" s="74"/>
      <c r="AI5131" s="259"/>
      <c r="AO5131" s="74"/>
    </row>
    <row r="5132" s="72" customFormat="1" customHeight="1" spans="6:41">
      <c r="F5132" s="74"/>
      <c r="G5132" s="267" t="str">
        <f t="shared" si="86"/>
        <v/>
      </c>
      <c r="H5132" s="74"/>
      <c r="I5132" s="74"/>
      <c r="J5132" s="74"/>
      <c r="K5132" s="74"/>
      <c r="L5132" s="74"/>
      <c r="P5132" s="122"/>
      <c r="Q5132" s="74"/>
      <c r="R5132" s="74"/>
      <c r="S5132" s="74"/>
      <c r="T5132" s="74"/>
      <c r="AI5132" s="259"/>
      <c r="AO5132" s="74"/>
    </row>
    <row r="5133" s="72" customFormat="1" customHeight="1" spans="6:41">
      <c r="F5133" s="74"/>
      <c r="G5133" s="267" t="str">
        <f t="shared" si="86"/>
        <v/>
      </c>
      <c r="H5133" s="74"/>
      <c r="I5133" s="74"/>
      <c r="J5133" s="74"/>
      <c r="K5133" s="74"/>
      <c r="L5133" s="74"/>
      <c r="P5133" s="122"/>
      <c r="Q5133" s="74"/>
      <c r="R5133" s="74"/>
      <c r="S5133" s="74"/>
      <c r="T5133" s="74"/>
      <c r="AI5133" s="259"/>
      <c r="AO5133" s="74"/>
    </row>
    <row r="5134" s="72" customFormat="1" customHeight="1" spans="6:41">
      <c r="F5134" s="74"/>
      <c r="G5134" s="267" t="str">
        <f t="shared" si="86"/>
        <v/>
      </c>
      <c r="H5134" s="74"/>
      <c r="I5134" s="74"/>
      <c r="J5134" s="74"/>
      <c r="K5134" s="74"/>
      <c r="L5134" s="74"/>
      <c r="P5134" s="122"/>
      <c r="Q5134" s="74"/>
      <c r="R5134" s="74"/>
      <c r="S5134" s="74"/>
      <c r="T5134" s="74"/>
      <c r="AI5134" s="259"/>
      <c r="AO5134" s="74"/>
    </row>
    <row r="5135" s="72" customFormat="1" customHeight="1" spans="6:41">
      <c r="F5135" s="74"/>
      <c r="G5135" s="267" t="str">
        <f t="shared" si="86"/>
        <v/>
      </c>
      <c r="H5135" s="74"/>
      <c r="I5135" s="74"/>
      <c r="J5135" s="74"/>
      <c r="K5135" s="74"/>
      <c r="L5135" s="74"/>
      <c r="P5135" s="122"/>
      <c r="Q5135" s="74"/>
      <c r="R5135" s="74"/>
      <c r="S5135" s="74"/>
      <c r="T5135" s="74"/>
      <c r="AI5135" s="259"/>
      <c r="AO5135" s="74"/>
    </row>
    <row r="5136" s="72" customFormat="1" customHeight="1" spans="6:41">
      <c r="F5136" s="74"/>
      <c r="G5136" s="267" t="str">
        <f t="shared" si="86"/>
        <v/>
      </c>
      <c r="H5136" s="74"/>
      <c r="I5136" s="74"/>
      <c r="J5136" s="74"/>
      <c r="K5136" s="74"/>
      <c r="L5136" s="74"/>
      <c r="P5136" s="122"/>
      <c r="Q5136" s="74"/>
      <c r="R5136" s="74"/>
      <c r="S5136" s="74"/>
      <c r="T5136" s="74"/>
      <c r="AI5136" s="259"/>
      <c r="AO5136" s="74"/>
    </row>
    <row r="5137" s="72" customFormat="1" customHeight="1" spans="6:41">
      <c r="F5137" s="74"/>
      <c r="G5137" s="267" t="str">
        <f t="shared" si="86"/>
        <v/>
      </c>
      <c r="H5137" s="74"/>
      <c r="I5137" s="74"/>
      <c r="J5137" s="74"/>
      <c r="K5137" s="74"/>
      <c r="L5137" s="74"/>
      <c r="P5137" s="122"/>
      <c r="Q5137" s="74"/>
      <c r="R5137" s="74"/>
      <c r="S5137" s="74"/>
      <c r="T5137" s="74"/>
      <c r="AI5137" s="259"/>
      <c r="AO5137" s="74"/>
    </row>
    <row r="5138" s="72" customFormat="1" customHeight="1" spans="6:41">
      <c r="F5138" s="74"/>
      <c r="G5138" s="267" t="str">
        <f t="shared" si="86"/>
        <v/>
      </c>
      <c r="H5138" s="74"/>
      <c r="I5138" s="74"/>
      <c r="J5138" s="74"/>
      <c r="K5138" s="74"/>
      <c r="L5138" s="74"/>
      <c r="P5138" s="122"/>
      <c r="Q5138" s="74"/>
      <c r="R5138" s="74"/>
      <c r="S5138" s="74"/>
      <c r="T5138" s="74"/>
      <c r="AI5138" s="259"/>
      <c r="AO5138" s="74"/>
    </row>
    <row r="5139" s="72" customFormat="1" customHeight="1" spans="6:41">
      <c r="F5139" s="74"/>
      <c r="G5139" s="267" t="str">
        <f t="shared" si="86"/>
        <v/>
      </c>
      <c r="H5139" s="74"/>
      <c r="I5139" s="74"/>
      <c r="J5139" s="74"/>
      <c r="K5139" s="74"/>
      <c r="L5139" s="74"/>
      <c r="P5139" s="122"/>
      <c r="Q5139" s="74"/>
      <c r="R5139" s="74"/>
      <c r="S5139" s="74"/>
      <c r="T5139" s="74"/>
      <c r="AI5139" s="259"/>
      <c r="AO5139" s="74"/>
    </row>
    <row r="5140" s="72" customFormat="1" customHeight="1" spans="6:41">
      <c r="F5140" s="74"/>
      <c r="G5140" s="267" t="str">
        <f t="shared" si="86"/>
        <v/>
      </c>
      <c r="H5140" s="74"/>
      <c r="I5140" s="74"/>
      <c r="J5140" s="74"/>
      <c r="K5140" s="74"/>
      <c r="L5140" s="74"/>
      <c r="P5140" s="122"/>
      <c r="Q5140" s="74"/>
      <c r="R5140" s="74"/>
      <c r="S5140" s="74"/>
      <c r="T5140" s="74"/>
      <c r="AI5140" s="259"/>
      <c r="AO5140" s="74"/>
    </row>
    <row r="5141" s="72" customFormat="1" customHeight="1" spans="6:41">
      <c r="F5141" s="74"/>
      <c r="G5141" s="267" t="str">
        <f t="shared" si="86"/>
        <v/>
      </c>
      <c r="H5141" s="74"/>
      <c r="I5141" s="74"/>
      <c r="J5141" s="74"/>
      <c r="K5141" s="74"/>
      <c r="L5141" s="74"/>
      <c r="P5141" s="122"/>
      <c r="Q5141" s="74"/>
      <c r="R5141" s="74"/>
      <c r="S5141" s="74"/>
      <c r="T5141" s="74"/>
      <c r="AI5141" s="259"/>
      <c r="AO5141" s="74"/>
    </row>
    <row r="5142" s="72" customFormat="1" customHeight="1" spans="6:41">
      <c r="F5142" s="74"/>
      <c r="G5142" s="267" t="str">
        <f t="shared" si="86"/>
        <v/>
      </c>
      <c r="H5142" s="74"/>
      <c r="I5142" s="74"/>
      <c r="J5142" s="74"/>
      <c r="K5142" s="74"/>
      <c r="L5142" s="74"/>
      <c r="P5142" s="122"/>
      <c r="Q5142" s="74"/>
      <c r="R5142" s="74"/>
      <c r="S5142" s="74"/>
      <c r="T5142" s="74"/>
      <c r="AI5142" s="259"/>
      <c r="AO5142" s="74"/>
    </row>
    <row r="5143" s="72" customFormat="1" customHeight="1" spans="6:41">
      <c r="F5143" s="74"/>
      <c r="G5143" s="267" t="str">
        <f t="shared" si="86"/>
        <v/>
      </c>
      <c r="H5143" s="74"/>
      <c r="I5143" s="74"/>
      <c r="J5143" s="74"/>
      <c r="K5143" s="74"/>
      <c r="L5143" s="74"/>
      <c r="P5143" s="122"/>
      <c r="Q5143" s="74"/>
      <c r="R5143" s="74"/>
      <c r="S5143" s="74"/>
      <c r="T5143" s="74"/>
      <c r="AI5143" s="259"/>
      <c r="AO5143" s="74"/>
    </row>
    <row r="5144" s="72" customFormat="1" customHeight="1" spans="6:41">
      <c r="F5144" s="74"/>
      <c r="G5144" s="267" t="str">
        <f t="shared" si="86"/>
        <v/>
      </c>
      <c r="H5144" s="74"/>
      <c r="I5144" s="74"/>
      <c r="J5144" s="74"/>
      <c r="K5144" s="74"/>
      <c r="L5144" s="74"/>
      <c r="P5144" s="122"/>
      <c r="Q5144" s="74"/>
      <c r="R5144" s="74"/>
      <c r="S5144" s="74"/>
      <c r="T5144" s="74"/>
      <c r="AI5144" s="259"/>
      <c r="AO5144" s="74"/>
    </row>
    <row r="5145" s="72" customFormat="1" customHeight="1" spans="6:41">
      <c r="F5145" s="74"/>
      <c r="G5145" s="267" t="str">
        <f t="shared" si="86"/>
        <v/>
      </c>
      <c r="H5145" s="74"/>
      <c r="I5145" s="74"/>
      <c r="J5145" s="74"/>
      <c r="K5145" s="74"/>
      <c r="L5145" s="74"/>
      <c r="P5145" s="122"/>
      <c r="Q5145" s="74"/>
      <c r="R5145" s="74"/>
      <c r="S5145" s="74"/>
      <c r="T5145" s="74"/>
      <c r="AI5145" s="259"/>
      <c r="AO5145" s="74"/>
    </row>
    <row r="5146" s="72" customFormat="1" customHeight="1" spans="6:41">
      <c r="F5146" s="74"/>
      <c r="G5146" s="267" t="str">
        <f t="shared" si="86"/>
        <v/>
      </c>
      <c r="H5146" s="74"/>
      <c r="I5146" s="74"/>
      <c r="J5146" s="74"/>
      <c r="K5146" s="74"/>
      <c r="L5146" s="74"/>
      <c r="P5146" s="122"/>
      <c r="Q5146" s="74"/>
      <c r="R5146" s="74"/>
      <c r="S5146" s="74"/>
      <c r="T5146" s="74"/>
      <c r="AI5146" s="259"/>
      <c r="AO5146" s="74"/>
    </row>
    <row r="5147" s="72" customFormat="1" customHeight="1" spans="6:41">
      <c r="F5147" s="74"/>
      <c r="G5147" s="267" t="str">
        <f t="shared" si="86"/>
        <v/>
      </c>
      <c r="H5147" s="74"/>
      <c r="I5147" s="74"/>
      <c r="J5147" s="74"/>
      <c r="K5147" s="74"/>
      <c r="L5147" s="74"/>
      <c r="P5147" s="122"/>
      <c r="Q5147" s="74"/>
      <c r="R5147" s="74"/>
      <c r="S5147" s="74"/>
      <c r="T5147" s="74"/>
      <c r="AI5147" s="259"/>
      <c r="AO5147" s="74"/>
    </row>
    <row r="5148" s="72" customFormat="1" customHeight="1" spans="6:41">
      <c r="F5148" s="74"/>
      <c r="G5148" s="267" t="str">
        <f t="shared" si="86"/>
        <v/>
      </c>
      <c r="H5148" s="74"/>
      <c r="I5148" s="74"/>
      <c r="J5148" s="74"/>
      <c r="K5148" s="74"/>
      <c r="L5148" s="74"/>
      <c r="P5148" s="122"/>
      <c r="Q5148" s="74"/>
      <c r="R5148" s="74"/>
      <c r="S5148" s="74"/>
      <c r="T5148" s="74"/>
      <c r="AI5148" s="259"/>
      <c r="AO5148" s="74"/>
    </row>
    <row r="5149" s="72" customFormat="1" customHeight="1" spans="6:41">
      <c r="F5149" s="74"/>
      <c r="G5149" s="267" t="str">
        <f t="shared" si="86"/>
        <v/>
      </c>
      <c r="H5149" s="74"/>
      <c r="I5149" s="74"/>
      <c r="J5149" s="74"/>
      <c r="K5149" s="74"/>
      <c r="L5149" s="74"/>
      <c r="P5149" s="122"/>
      <c r="Q5149" s="74"/>
      <c r="R5149" s="74"/>
      <c r="S5149" s="74"/>
      <c r="T5149" s="74"/>
      <c r="AI5149" s="259"/>
      <c r="AO5149" s="74"/>
    </row>
    <row r="5150" s="72" customFormat="1" customHeight="1" spans="6:41">
      <c r="F5150" s="74"/>
      <c r="G5150" s="267" t="str">
        <f t="shared" si="86"/>
        <v/>
      </c>
      <c r="H5150" s="74"/>
      <c r="I5150" s="74"/>
      <c r="J5150" s="74"/>
      <c r="K5150" s="74"/>
      <c r="L5150" s="74"/>
      <c r="P5150" s="122"/>
      <c r="Q5150" s="74"/>
      <c r="R5150" s="74"/>
      <c r="S5150" s="74"/>
      <c r="T5150" s="74"/>
      <c r="AI5150" s="259"/>
      <c r="AO5150" s="74"/>
    </row>
    <row r="5151" s="72" customFormat="1" customHeight="1" spans="6:41">
      <c r="F5151" s="74"/>
      <c r="G5151" s="267" t="str">
        <f t="shared" si="86"/>
        <v/>
      </c>
      <c r="H5151" s="74"/>
      <c r="I5151" s="74"/>
      <c r="J5151" s="74"/>
      <c r="K5151" s="74"/>
      <c r="L5151" s="74"/>
      <c r="P5151" s="122"/>
      <c r="Q5151" s="74"/>
      <c r="R5151" s="74"/>
      <c r="S5151" s="74"/>
      <c r="T5151" s="74"/>
      <c r="AI5151" s="259"/>
      <c r="AO5151" s="74"/>
    </row>
    <row r="5152" s="72" customFormat="1" customHeight="1" spans="6:41">
      <c r="F5152" s="74"/>
      <c r="G5152" s="267" t="str">
        <f t="shared" si="86"/>
        <v/>
      </c>
      <c r="H5152" s="74"/>
      <c r="I5152" s="74"/>
      <c r="J5152" s="74"/>
      <c r="K5152" s="74"/>
      <c r="L5152" s="74"/>
      <c r="P5152" s="122"/>
      <c r="Q5152" s="74"/>
      <c r="R5152" s="74"/>
      <c r="S5152" s="74"/>
      <c r="T5152" s="74"/>
      <c r="AI5152" s="259"/>
      <c r="AO5152" s="74"/>
    </row>
    <row r="5153" s="72" customFormat="1" customHeight="1" spans="6:41">
      <c r="F5153" s="74"/>
      <c r="G5153" s="267" t="str">
        <f t="shared" si="86"/>
        <v/>
      </c>
      <c r="H5153" s="74"/>
      <c r="I5153" s="74"/>
      <c r="J5153" s="74"/>
      <c r="K5153" s="74"/>
      <c r="L5153" s="74"/>
      <c r="P5153" s="122"/>
      <c r="Q5153" s="74"/>
      <c r="R5153" s="74"/>
      <c r="S5153" s="74"/>
      <c r="T5153" s="74"/>
      <c r="AI5153" s="259"/>
      <c r="AO5153" s="74"/>
    </row>
    <row r="5154" s="72" customFormat="1" customHeight="1" spans="6:41">
      <c r="F5154" s="74"/>
      <c r="G5154" s="267" t="str">
        <f t="shared" si="86"/>
        <v/>
      </c>
      <c r="H5154" s="74"/>
      <c r="I5154" s="74"/>
      <c r="J5154" s="74"/>
      <c r="K5154" s="74"/>
      <c r="L5154" s="74"/>
      <c r="P5154" s="122"/>
      <c r="Q5154" s="74"/>
      <c r="R5154" s="74"/>
      <c r="S5154" s="74"/>
      <c r="T5154" s="74"/>
      <c r="AI5154" s="259"/>
      <c r="AO5154" s="74"/>
    </row>
    <row r="5155" s="72" customFormat="1" customHeight="1" spans="6:41">
      <c r="F5155" s="74"/>
      <c r="G5155" s="267" t="str">
        <f t="shared" si="86"/>
        <v/>
      </c>
      <c r="H5155" s="74"/>
      <c r="I5155" s="74"/>
      <c r="J5155" s="74"/>
      <c r="K5155" s="74"/>
      <c r="L5155" s="74"/>
      <c r="P5155" s="122"/>
      <c r="Q5155" s="74"/>
      <c r="R5155" s="74"/>
      <c r="S5155" s="74"/>
      <c r="T5155" s="74"/>
      <c r="AI5155" s="259"/>
      <c r="AO5155" s="74"/>
    </row>
    <row r="5156" s="72" customFormat="1" customHeight="1" spans="6:41">
      <c r="F5156" s="74"/>
      <c r="G5156" s="267" t="str">
        <f t="shared" si="86"/>
        <v/>
      </c>
      <c r="H5156" s="74"/>
      <c r="I5156" s="74"/>
      <c r="J5156" s="74"/>
      <c r="K5156" s="74"/>
      <c r="L5156" s="74"/>
      <c r="P5156" s="122"/>
      <c r="Q5156" s="74"/>
      <c r="R5156" s="74"/>
      <c r="S5156" s="74"/>
      <c r="T5156" s="74"/>
      <c r="AI5156" s="259"/>
      <c r="AO5156" s="74"/>
    </row>
    <row r="5157" s="72" customFormat="1" customHeight="1" spans="6:41">
      <c r="F5157" s="74"/>
      <c r="G5157" s="267" t="str">
        <f t="shared" si="86"/>
        <v/>
      </c>
      <c r="H5157" s="74"/>
      <c r="I5157" s="74"/>
      <c r="J5157" s="74"/>
      <c r="K5157" s="74"/>
      <c r="L5157" s="74"/>
      <c r="P5157" s="122"/>
      <c r="Q5157" s="74"/>
      <c r="R5157" s="74"/>
      <c r="S5157" s="74"/>
      <c r="T5157" s="74"/>
      <c r="AI5157" s="259"/>
      <c r="AO5157" s="74"/>
    </row>
    <row r="5158" s="72" customFormat="1" customHeight="1" spans="6:41">
      <c r="F5158" s="74"/>
      <c r="G5158" s="267" t="str">
        <f t="shared" si="86"/>
        <v/>
      </c>
      <c r="H5158" s="74"/>
      <c r="I5158" s="74"/>
      <c r="J5158" s="74"/>
      <c r="K5158" s="74"/>
      <c r="L5158" s="74"/>
      <c r="P5158" s="122"/>
      <c r="Q5158" s="74"/>
      <c r="R5158" s="74"/>
      <c r="S5158" s="74"/>
      <c r="T5158" s="74"/>
      <c r="AI5158" s="259"/>
      <c r="AO5158" s="74"/>
    </row>
    <row r="5159" s="72" customFormat="1" customHeight="1" spans="6:41">
      <c r="F5159" s="74"/>
      <c r="G5159" s="267" t="str">
        <f t="shared" si="86"/>
        <v/>
      </c>
      <c r="H5159" s="74"/>
      <c r="I5159" s="74"/>
      <c r="J5159" s="74"/>
      <c r="K5159" s="74"/>
      <c r="L5159" s="74"/>
      <c r="P5159" s="122"/>
      <c r="Q5159" s="74"/>
      <c r="R5159" s="74"/>
      <c r="S5159" s="74"/>
      <c r="T5159" s="74"/>
      <c r="AI5159" s="259"/>
      <c r="AO5159" s="74"/>
    </row>
    <row r="5160" s="72" customFormat="1" customHeight="1" spans="6:41">
      <c r="F5160" s="74"/>
      <c r="G5160" s="267" t="str">
        <f t="shared" si="86"/>
        <v/>
      </c>
      <c r="H5160" s="74"/>
      <c r="I5160" s="74"/>
      <c r="J5160" s="74"/>
      <c r="K5160" s="74"/>
      <c r="L5160" s="74"/>
      <c r="P5160" s="122"/>
      <c r="Q5160" s="74"/>
      <c r="R5160" s="74"/>
      <c r="S5160" s="74"/>
      <c r="T5160" s="74"/>
      <c r="AI5160" s="259"/>
      <c r="AO5160" s="74"/>
    </row>
    <row r="5161" s="72" customFormat="1" customHeight="1" spans="6:41">
      <c r="F5161" s="74"/>
      <c r="G5161" s="267" t="str">
        <f t="shared" si="86"/>
        <v/>
      </c>
      <c r="H5161" s="74"/>
      <c r="I5161" s="74"/>
      <c r="J5161" s="74"/>
      <c r="K5161" s="74"/>
      <c r="L5161" s="74"/>
      <c r="P5161" s="122"/>
      <c r="Q5161" s="74"/>
      <c r="R5161" s="74"/>
      <c r="S5161" s="74"/>
      <c r="T5161" s="74"/>
      <c r="AI5161" s="259"/>
      <c r="AO5161" s="74"/>
    </row>
    <row r="5162" s="72" customFormat="1" customHeight="1" spans="6:41">
      <c r="F5162" s="74"/>
      <c r="G5162" s="267" t="str">
        <f t="shared" si="86"/>
        <v/>
      </c>
      <c r="H5162" s="74"/>
      <c r="I5162" s="74"/>
      <c r="J5162" s="74"/>
      <c r="K5162" s="74"/>
      <c r="L5162" s="74"/>
      <c r="P5162" s="122"/>
      <c r="Q5162" s="74"/>
      <c r="R5162" s="74"/>
      <c r="S5162" s="74"/>
      <c r="T5162" s="74"/>
      <c r="AI5162" s="259"/>
      <c r="AO5162" s="74"/>
    </row>
    <row r="5163" s="72" customFormat="1" customHeight="1" spans="6:41">
      <c r="F5163" s="74"/>
      <c r="G5163" s="267" t="str">
        <f t="shared" si="86"/>
        <v/>
      </c>
      <c r="H5163" s="74"/>
      <c r="I5163" s="74"/>
      <c r="J5163" s="74"/>
      <c r="K5163" s="74"/>
      <c r="L5163" s="74"/>
      <c r="P5163" s="122"/>
      <c r="Q5163" s="74"/>
      <c r="R5163" s="74"/>
      <c r="S5163" s="74"/>
      <c r="T5163" s="74"/>
      <c r="AI5163" s="259"/>
      <c r="AO5163" s="74"/>
    </row>
    <row r="5164" s="72" customFormat="1" customHeight="1" spans="6:41">
      <c r="F5164" s="74"/>
      <c r="G5164" s="267" t="str">
        <f t="shared" si="86"/>
        <v/>
      </c>
      <c r="H5164" s="74"/>
      <c r="I5164" s="74"/>
      <c r="J5164" s="74"/>
      <c r="K5164" s="74"/>
      <c r="L5164" s="74"/>
      <c r="P5164" s="122"/>
      <c r="Q5164" s="74"/>
      <c r="R5164" s="74"/>
      <c r="S5164" s="74"/>
      <c r="T5164" s="74"/>
      <c r="AI5164" s="259"/>
      <c r="AO5164" s="74"/>
    </row>
    <row r="5165" s="72" customFormat="1" customHeight="1" spans="6:41">
      <c r="F5165" s="74"/>
      <c r="G5165" s="267" t="str">
        <f t="shared" si="86"/>
        <v/>
      </c>
      <c r="H5165" s="74"/>
      <c r="I5165" s="74"/>
      <c r="J5165" s="74"/>
      <c r="K5165" s="74"/>
      <c r="L5165" s="74"/>
      <c r="P5165" s="122"/>
      <c r="Q5165" s="74"/>
      <c r="R5165" s="74"/>
      <c r="S5165" s="74"/>
      <c r="T5165" s="74"/>
      <c r="AI5165" s="259"/>
      <c r="AO5165" s="74"/>
    </row>
    <row r="5166" s="72" customFormat="1" customHeight="1" spans="6:41">
      <c r="F5166" s="74"/>
      <c r="G5166" s="267" t="str">
        <f t="shared" si="86"/>
        <v/>
      </c>
      <c r="H5166" s="74"/>
      <c r="I5166" s="74"/>
      <c r="J5166" s="74"/>
      <c r="K5166" s="74"/>
      <c r="L5166" s="74"/>
      <c r="P5166" s="122"/>
      <c r="Q5166" s="74"/>
      <c r="R5166" s="74"/>
      <c r="S5166" s="74"/>
      <c r="T5166" s="74"/>
      <c r="AI5166" s="259"/>
      <c r="AO5166" s="74"/>
    </row>
    <row r="5167" s="72" customFormat="1" customHeight="1" spans="6:41">
      <c r="F5167" s="74"/>
      <c r="G5167" s="267" t="str">
        <f t="shared" si="86"/>
        <v/>
      </c>
      <c r="H5167" s="74"/>
      <c r="I5167" s="74"/>
      <c r="J5167" s="74"/>
      <c r="K5167" s="74"/>
      <c r="L5167" s="74"/>
      <c r="P5167" s="122"/>
      <c r="Q5167" s="74"/>
      <c r="R5167" s="74"/>
      <c r="S5167" s="74"/>
      <c r="T5167" s="74"/>
      <c r="AI5167" s="259"/>
      <c r="AO5167" s="74"/>
    </row>
    <row r="5168" s="72" customFormat="1" customHeight="1" spans="6:41">
      <c r="F5168" s="74"/>
      <c r="G5168" s="267" t="str">
        <f t="shared" si="86"/>
        <v/>
      </c>
      <c r="H5168" s="74"/>
      <c r="I5168" s="74"/>
      <c r="J5168" s="74"/>
      <c r="K5168" s="74"/>
      <c r="L5168" s="74"/>
      <c r="P5168" s="122"/>
      <c r="Q5168" s="74"/>
      <c r="R5168" s="74"/>
      <c r="S5168" s="74"/>
      <c r="T5168" s="74"/>
      <c r="AI5168" s="259"/>
      <c r="AO5168" s="74"/>
    </row>
    <row r="5169" s="72" customFormat="1" customHeight="1" spans="6:41">
      <c r="F5169" s="74"/>
      <c r="G5169" s="267" t="str">
        <f t="shared" si="86"/>
        <v/>
      </c>
      <c r="H5169" s="74"/>
      <c r="I5169" s="74"/>
      <c r="J5169" s="74"/>
      <c r="K5169" s="74"/>
      <c r="L5169" s="74"/>
      <c r="P5169" s="122"/>
      <c r="Q5169" s="74"/>
      <c r="R5169" s="74"/>
      <c r="S5169" s="74"/>
      <c r="T5169" s="74"/>
      <c r="AI5169" s="259"/>
      <c r="AO5169" s="74"/>
    </row>
    <row r="5170" s="72" customFormat="1" customHeight="1" spans="6:41">
      <c r="F5170" s="74"/>
      <c r="G5170" s="267" t="str">
        <f t="shared" si="86"/>
        <v/>
      </c>
      <c r="H5170" s="74"/>
      <c r="I5170" s="74"/>
      <c r="J5170" s="74"/>
      <c r="K5170" s="74"/>
      <c r="L5170" s="74"/>
      <c r="P5170" s="122"/>
      <c r="Q5170" s="74"/>
      <c r="R5170" s="74"/>
      <c r="S5170" s="74"/>
      <c r="T5170" s="74"/>
      <c r="AI5170" s="259"/>
      <c r="AO5170" s="74"/>
    </row>
    <row r="5171" s="72" customFormat="1" customHeight="1" spans="6:41">
      <c r="F5171" s="74"/>
      <c r="G5171" s="267" t="str">
        <f t="shared" si="86"/>
        <v/>
      </c>
      <c r="H5171" s="74"/>
      <c r="I5171" s="74"/>
      <c r="J5171" s="74"/>
      <c r="K5171" s="74"/>
      <c r="L5171" s="74"/>
      <c r="P5171" s="122"/>
      <c r="Q5171" s="74"/>
      <c r="R5171" s="74"/>
      <c r="S5171" s="74"/>
      <c r="T5171" s="74"/>
      <c r="AI5171" s="259"/>
      <c r="AO5171" s="74"/>
    </row>
    <row r="5172" s="72" customFormat="1" customHeight="1" spans="6:41">
      <c r="F5172" s="74"/>
      <c r="G5172" s="267" t="str">
        <f t="shared" si="86"/>
        <v/>
      </c>
      <c r="H5172" s="74"/>
      <c r="I5172" s="74"/>
      <c r="J5172" s="74"/>
      <c r="K5172" s="74"/>
      <c r="L5172" s="74"/>
      <c r="P5172" s="122"/>
      <c r="Q5172" s="74"/>
      <c r="R5172" s="74"/>
      <c r="S5172" s="74"/>
      <c r="T5172" s="74"/>
      <c r="AI5172" s="259"/>
      <c r="AO5172" s="74"/>
    </row>
    <row r="5173" s="72" customFormat="1" customHeight="1" spans="6:41">
      <c r="F5173" s="74"/>
      <c r="G5173" s="267" t="str">
        <f t="shared" si="86"/>
        <v/>
      </c>
      <c r="H5173" s="74"/>
      <c r="I5173" s="74"/>
      <c r="J5173" s="74"/>
      <c r="K5173" s="74"/>
      <c r="L5173" s="74"/>
      <c r="P5173" s="122"/>
      <c r="Q5173" s="74"/>
      <c r="R5173" s="74"/>
      <c r="S5173" s="74"/>
      <c r="T5173" s="74"/>
      <c r="AI5173" s="259"/>
      <c r="AO5173" s="74"/>
    </row>
    <row r="5174" s="72" customFormat="1" customHeight="1" spans="6:41">
      <c r="F5174" s="74"/>
      <c r="G5174" s="267" t="str">
        <f t="shared" si="86"/>
        <v/>
      </c>
      <c r="H5174" s="74"/>
      <c r="I5174" s="74"/>
      <c r="J5174" s="74"/>
      <c r="K5174" s="74"/>
      <c r="L5174" s="74"/>
      <c r="P5174" s="122"/>
      <c r="Q5174" s="74"/>
      <c r="R5174" s="74"/>
      <c r="S5174" s="74"/>
      <c r="T5174" s="74"/>
      <c r="AI5174" s="259"/>
      <c r="AO5174" s="74"/>
    </row>
    <row r="5175" s="72" customFormat="1" customHeight="1" spans="6:41">
      <c r="F5175" s="74"/>
      <c r="G5175" s="267" t="str">
        <f t="shared" si="86"/>
        <v/>
      </c>
      <c r="H5175" s="74"/>
      <c r="I5175" s="74"/>
      <c r="J5175" s="74"/>
      <c r="K5175" s="74"/>
      <c r="L5175" s="74"/>
      <c r="P5175" s="122"/>
      <c r="Q5175" s="74"/>
      <c r="R5175" s="74"/>
      <c r="S5175" s="74"/>
      <c r="T5175" s="74"/>
      <c r="AI5175" s="259"/>
      <c r="AO5175" s="74"/>
    </row>
    <row r="5176" s="72" customFormat="1" customHeight="1" spans="6:41">
      <c r="F5176" s="74"/>
      <c r="G5176" s="267" t="str">
        <f t="shared" si="86"/>
        <v/>
      </c>
      <c r="H5176" s="74"/>
      <c r="I5176" s="74"/>
      <c r="J5176" s="74"/>
      <c r="K5176" s="74"/>
      <c r="L5176" s="74"/>
      <c r="P5176" s="122"/>
      <c r="Q5176" s="74"/>
      <c r="R5176" s="74"/>
      <c r="S5176" s="74"/>
      <c r="T5176" s="74"/>
      <c r="AI5176" s="259"/>
      <c r="AO5176" s="74"/>
    </row>
    <row r="5177" s="72" customFormat="1" customHeight="1" spans="6:41">
      <c r="F5177" s="74"/>
      <c r="G5177" s="267" t="str">
        <f t="shared" si="86"/>
        <v/>
      </c>
      <c r="H5177" s="74"/>
      <c r="I5177" s="74"/>
      <c r="J5177" s="74"/>
      <c r="K5177" s="74"/>
      <c r="L5177" s="74"/>
      <c r="P5177" s="122"/>
      <c r="Q5177" s="74"/>
      <c r="R5177" s="74"/>
      <c r="S5177" s="74"/>
      <c r="T5177" s="74"/>
      <c r="AI5177" s="259"/>
      <c r="AO5177" s="74"/>
    </row>
    <row r="5178" s="72" customFormat="1" customHeight="1" spans="6:41">
      <c r="F5178" s="74"/>
      <c r="G5178" s="267" t="str">
        <f t="shared" si="86"/>
        <v/>
      </c>
      <c r="H5178" s="74"/>
      <c r="I5178" s="74"/>
      <c r="J5178" s="74"/>
      <c r="K5178" s="74"/>
      <c r="L5178" s="74"/>
      <c r="P5178" s="122"/>
      <c r="Q5178" s="74"/>
      <c r="R5178" s="74"/>
      <c r="S5178" s="74"/>
      <c r="T5178" s="74"/>
      <c r="AI5178" s="259"/>
      <c r="AO5178" s="74"/>
    </row>
    <row r="5179" s="72" customFormat="1" customHeight="1" spans="6:41">
      <c r="F5179" s="74"/>
      <c r="G5179" s="267" t="str">
        <f t="shared" si="86"/>
        <v/>
      </c>
      <c r="H5179" s="74"/>
      <c r="I5179" s="74"/>
      <c r="J5179" s="74"/>
      <c r="K5179" s="74"/>
      <c r="L5179" s="74"/>
      <c r="P5179" s="122"/>
      <c r="Q5179" s="74"/>
      <c r="R5179" s="74"/>
      <c r="S5179" s="74"/>
      <c r="T5179" s="74"/>
      <c r="AI5179" s="259"/>
      <c r="AO5179" s="74"/>
    </row>
    <row r="5180" s="72" customFormat="1" customHeight="1" spans="6:41">
      <c r="F5180" s="74"/>
      <c r="G5180" s="267" t="str">
        <f t="shared" si="86"/>
        <v/>
      </c>
      <c r="H5180" s="74"/>
      <c r="I5180" s="74"/>
      <c r="J5180" s="74"/>
      <c r="K5180" s="74"/>
      <c r="L5180" s="74"/>
      <c r="P5180" s="122"/>
      <c r="Q5180" s="74"/>
      <c r="R5180" s="74"/>
      <c r="S5180" s="74"/>
      <c r="T5180" s="74"/>
      <c r="AI5180" s="259"/>
      <c r="AO5180" s="74"/>
    </row>
    <row r="5181" s="72" customFormat="1" customHeight="1" spans="6:41">
      <c r="F5181" s="74"/>
      <c r="G5181" s="267" t="str">
        <f t="shared" si="86"/>
        <v/>
      </c>
      <c r="H5181" s="74"/>
      <c r="I5181" s="74"/>
      <c r="J5181" s="74"/>
      <c r="K5181" s="74"/>
      <c r="L5181" s="74"/>
      <c r="P5181" s="122"/>
      <c r="Q5181" s="74"/>
      <c r="R5181" s="74"/>
      <c r="S5181" s="74"/>
      <c r="T5181" s="74"/>
      <c r="AI5181" s="259"/>
      <c r="AO5181" s="74"/>
    </row>
    <row r="5182" s="72" customFormat="1" customHeight="1" spans="6:41">
      <c r="F5182" s="74"/>
      <c r="G5182" s="267" t="str">
        <f t="shared" si="86"/>
        <v/>
      </c>
      <c r="H5182" s="74"/>
      <c r="I5182" s="74"/>
      <c r="J5182" s="74"/>
      <c r="K5182" s="74"/>
      <c r="L5182" s="74"/>
      <c r="P5182" s="122"/>
      <c r="Q5182" s="74"/>
      <c r="R5182" s="74"/>
      <c r="S5182" s="74"/>
      <c r="T5182" s="74"/>
      <c r="AI5182" s="259"/>
      <c r="AO5182" s="74"/>
    </row>
    <row r="5183" s="72" customFormat="1" customHeight="1" spans="6:41">
      <c r="F5183" s="74"/>
      <c r="G5183" s="267" t="str">
        <f t="shared" si="86"/>
        <v/>
      </c>
      <c r="H5183" s="74"/>
      <c r="I5183" s="74"/>
      <c r="J5183" s="74"/>
      <c r="K5183" s="74"/>
      <c r="L5183" s="74"/>
      <c r="P5183" s="122"/>
      <c r="Q5183" s="74"/>
      <c r="R5183" s="74"/>
      <c r="S5183" s="74"/>
      <c r="T5183" s="74"/>
      <c r="AI5183" s="259"/>
      <c r="AO5183" s="74"/>
    </row>
    <row r="5184" s="72" customFormat="1" customHeight="1" spans="6:41">
      <c r="F5184" s="74"/>
      <c r="G5184" s="267" t="str">
        <f t="shared" si="86"/>
        <v/>
      </c>
      <c r="H5184" s="74"/>
      <c r="I5184" s="74"/>
      <c r="J5184" s="74"/>
      <c r="K5184" s="74"/>
      <c r="L5184" s="74"/>
      <c r="P5184" s="122"/>
      <c r="Q5184" s="74"/>
      <c r="R5184" s="74"/>
      <c r="S5184" s="74"/>
      <c r="T5184" s="74"/>
      <c r="AI5184" s="259"/>
      <c r="AO5184" s="74"/>
    </row>
    <row r="5185" s="72" customFormat="1" customHeight="1" spans="6:41">
      <c r="F5185" s="74"/>
      <c r="G5185" s="267" t="str">
        <f t="shared" si="86"/>
        <v/>
      </c>
      <c r="H5185" s="74"/>
      <c r="I5185" s="74"/>
      <c r="J5185" s="74"/>
      <c r="K5185" s="74"/>
      <c r="L5185" s="74"/>
      <c r="P5185" s="122"/>
      <c r="Q5185" s="74"/>
      <c r="R5185" s="74"/>
      <c r="S5185" s="74"/>
      <c r="T5185" s="74"/>
      <c r="AI5185" s="259"/>
      <c r="AO5185" s="74"/>
    </row>
    <row r="5186" s="72" customFormat="1" customHeight="1" spans="6:41">
      <c r="F5186" s="74"/>
      <c r="G5186" s="267" t="str">
        <f t="shared" ref="G5186:G5249" si="87">IF(H5186="","",IF(H5186=I5186,H5186,_xlfn.CONCAT(H5186,"-",I5186)))</f>
        <v/>
      </c>
      <c r="H5186" s="74"/>
      <c r="I5186" s="74"/>
      <c r="J5186" s="74"/>
      <c r="K5186" s="74"/>
      <c r="L5186" s="74"/>
      <c r="P5186" s="122"/>
      <c r="Q5186" s="74"/>
      <c r="R5186" s="74"/>
      <c r="S5186" s="74"/>
      <c r="T5186" s="74"/>
      <c r="AI5186" s="259"/>
      <c r="AO5186" s="74"/>
    </row>
    <row r="5187" s="72" customFormat="1" customHeight="1" spans="6:41">
      <c r="F5187" s="74"/>
      <c r="G5187" s="267" t="str">
        <f t="shared" si="87"/>
        <v/>
      </c>
      <c r="H5187" s="74"/>
      <c r="I5187" s="74"/>
      <c r="J5187" s="74"/>
      <c r="K5187" s="74"/>
      <c r="L5187" s="74"/>
      <c r="P5187" s="122"/>
      <c r="Q5187" s="74"/>
      <c r="R5187" s="74"/>
      <c r="S5187" s="74"/>
      <c r="T5187" s="74"/>
      <c r="AI5187" s="259"/>
      <c r="AO5187" s="74"/>
    </row>
    <row r="5188" s="72" customFormat="1" customHeight="1" spans="6:41">
      <c r="F5188" s="74"/>
      <c r="G5188" s="267" t="str">
        <f t="shared" si="87"/>
        <v/>
      </c>
      <c r="H5188" s="74"/>
      <c r="I5188" s="74"/>
      <c r="J5188" s="74"/>
      <c r="K5188" s="74"/>
      <c r="L5188" s="74"/>
      <c r="P5188" s="122"/>
      <c r="Q5188" s="74"/>
      <c r="R5188" s="74"/>
      <c r="S5188" s="74"/>
      <c r="T5188" s="74"/>
      <c r="AI5188" s="259"/>
      <c r="AO5188" s="74"/>
    </row>
    <row r="5189" s="72" customFormat="1" customHeight="1" spans="6:41">
      <c r="F5189" s="74"/>
      <c r="G5189" s="267" t="str">
        <f t="shared" si="87"/>
        <v/>
      </c>
      <c r="H5189" s="74"/>
      <c r="I5189" s="74"/>
      <c r="J5189" s="74"/>
      <c r="K5189" s="74"/>
      <c r="L5189" s="74"/>
      <c r="P5189" s="122"/>
      <c r="Q5189" s="74"/>
      <c r="R5189" s="74"/>
      <c r="S5189" s="74"/>
      <c r="T5189" s="74"/>
      <c r="AI5189" s="259"/>
      <c r="AO5189" s="74"/>
    </row>
    <row r="5190" s="72" customFormat="1" customHeight="1" spans="6:41">
      <c r="F5190" s="74"/>
      <c r="G5190" s="267" t="str">
        <f t="shared" si="87"/>
        <v/>
      </c>
      <c r="H5190" s="74"/>
      <c r="I5190" s="74"/>
      <c r="J5190" s="74"/>
      <c r="K5190" s="74"/>
      <c r="L5190" s="74"/>
      <c r="P5190" s="122"/>
      <c r="Q5190" s="74"/>
      <c r="R5190" s="74"/>
      <c r="S5190" s="74"/>
      <c r="T5190" s="74"/>
      <c r="AI5190" s="259"/>
      <c r="AO5190" s="74"/>
    </row>
    <row r="5191" s="72" customFormat="1" customHeight="1" spans="6:41">
      <c r="F5191" s="74"/>
      <c r="G5191" s="267" t="str">
        <f t="shared" si="87"/>
        <v/>
      </c>
      <c r="H5191" s="74"/>
      <c r="I5191" s="74"/>
      <c r="J5191" s="74"/>
      <c r="K5191" s="74"/>
      <c r="L5191" s="74"/>
      <c r="P5191" s="122"/>
      <c r="Q5191" s="74"/>
      <c r="R5191" s="74"/>
      <c r="S5191" s="74"/>
      <c r="T5191" s="74"/>
      <c r="AI5191" s="259"/>
      <c r="AO5191" s="74"/>
    </row>
    <row r="5192" s="72" customFormat="1" customHeight="1" spans="6:41">
      <c r="F5192" s="74"/>
      <c r="G5192" s="267" t="str">
        <f t="shared" si="87"/>
        <v/>
      </c>
      <c r="H5192" s="74"/>
      <c r="I5192" s="74"/>
      <c r="J5192" s="74"/>
      <c r="K5192" s="74"/>
      <c r="L5192" s="74"/>
      <c r="P5192" s="122"/>
      <c r="Q5192" s="74"/>
      <c r="R5192" s="74"/>
      <c r="S5192" s="74"/>
      <c r="T5192" s="74"/>
      <c r="AI5192" s="259"/>
      <c r="AO5192" s="74"/>
    </row>
    <row r="5193" s="72" customFormat="1" customHeight="1" spans="6:41">
      <c r="F5193" s="74"/>
      <c r="G5193" s="267" t="str">
        <f t="shared" si="87"/>
        <v/>
      </c>
      <c r="H5193" s="74"/>
      <c r="I5193" s="74"/>
      <c r="J5193" s="74"/>
      <c r="K5193" s="74"/>
      <c r="L5193" s="74"/>
      <c r="P5193" s="122"/>
      <c r="Q5193" s="74"/>
      <c r="R5193" s="74"/>
      <c r="S5193" s="74"/>
      <c r="T5193" s="74"/>
      <c r="AI5193" s="259"/>
      <c r="AO5193" s="74"/>
    </row>
    <row r="5194" s="72" customFormat="1" customHeight="1" spans="6:41">
      <c r="F5194" s="74"/>
      <c r="G5194" s="267" t="str">
        <f t="shared" si="87"/>
        <v/>
      </c>
      <c r="H5194" s="74"/>
      <c r="I5194" s="74"/>
      <c r="J5194" s="74"/>
      <c r="K5194" s="74"/>
      <c r="L5194" s="74"/>
      <c r="P5194" s="122"/>
      <c r="Q5194" s="74"/>
      <c r="R5194" s="74"/>
      <c r="S5194" s="74"/>
      <c r="T5194" s="74"/>
      <c r="AI5194" s="259"/>
      <c r="AO5194" s="74"/>
    </row>
    <row r="5195" s="72" customFormat="1" customHeight="1" spans="6:41">
      <c r="F5195" s="74"/>
      <c r="G5195" s="267" t="str">
        <f t="shared" si="87"/>
        <v/>
      </c>
      <c r="H5195" s="74"/>
      <c r="I5195" s="74"/>
      <c r="J5195" s="74"/>
      <c r="K5195" s="74"/>
      <c r="L5195" s="74"/>
      <c r="P5195" s="122"/>
      <c r="Q5195" s="74"/>
      <c r="R5195" s="74"/>
      <c r="S5195" s="74"/>
      <c r="T5195" s="74"/>
      <c r="AI5195" s="259"/>
      <c r="AO5195" s="74"/>
    </row>
    <row r="5196" s="72" customFormat="1" customHeight="1" spans="6:41">
      <c r="F5196" s="74"/>
      <c r="G5196" s="267" t="str">
        <f t="shared" si="87"/>
        <v/>
      </c>
      <c r="H5196" s="74"/>
      <c r="I5196" s="74"/>
      <c r="J5196" s="74"/>
      <c r="K5196" s="74"/>
      <c r="L5196" s="74"/>
      <c r="P5196" s="122"/>
      <c r="Q5196" s="74"/>
      <c r="R5196" s="74"/>
      <c r="S5196" s="74"/>
      <c r="T5196" s="74"/>
      <c r="AI5196" s="259"/>
      <c r="AO5196" s="74"/>
    </row>
    <row r="5197" s="72" customFormat="1" customHeight="1" spans="6:41">
      <c r="F5197" s="74"/>
      <c r="G5197" s="267" t="str">
        <f t="shared" si="87"/>
        <v/>
      </c>
      <c r="H5197" s="74"/>
      <c r="I5197" s="74"/>
      <c r="J5197" s="74"/>
      <c r="K5197" s="74"/>
      <c r="L5197" s="74"/>
      <c r="P5197" s="122"/>
      <c r="Q5197" s="74"/>
      <c r="R5197" s="74"/>
      <c r="S5197" s="74"/>
      <c r="T5197" s="74"/>
      <c r="AI5197" s="259"/>
      <c r="AO5197" s="74"/>
    </row>
    <row r="5198" s="72" customFormat="1" customHeight="1" spans="6:41">
      <c r="F5198" s="74"/>
      <c r="G5198" s="267" t="str">
        <f t="shared" si="87"/>
        <v/>
      </c>
      <c r="H5198" s="74"/>
      <c r="I5198" s="74"/>
      <c r="J5198" s="74"/>
      <c r="K5198" s="74"/>
      <c r="L5198" s="74"/>
      <c r="P5198" s="122"/>
      <c r="Q5198" s="74"/>
      <c r="R5198" s="74"/>
      <c r="S5198" s="74"/>
      <c r="T5198" s="74"/>
      <c r="AI5198" s="259"/>
      <c r="AO5198" s="74"/>
    </row>
    <row r="5199" s="72" customFormat="1" customHeight="1" spans="6:41">
      <c r="F5199" s="74"/>
      <c r="G5199" s="267" t="str">
        <f t="shared" si="87"/>
        <v/>
      </c>
      <c r="H5199" s="74"/>
      <c r="I5199" s="74"/>
      <c r="J5199" s="74"/>
      <c r="K5199" s="74"/>
      <c r="L5199" s="74"/>
      <c r="P5199" s="122"/>
      <c r="Q5199" s="74"/>
      <c r="R5199" s="74"/>
      <c r="S5199" s="74"/>
      <c r="T5199" s="74"/>
      <c r="AI5199" s="259"/>
      <c r="AO5199" s="74"/>
    </row>
    <row r="5200" s="72" customFormat="1" customHeight="1" spans="6:41">
      <c r="F5200" s="74"/>
      <c r="G5200" s="267" t="str">
        <f t="shared" si="87"/>
        <v/>
      </c>
      <c r="H5200" s="74"/>
      <c r="I5200" s="74"/>
      <c r="J5200" s="74"/>
      <c r="K5200" s="74"/>
      <c r="L5200" s="74"/>
      <c r="P5200" s="122"/>
      <c r="Q5200" s="74"/>
      <c r="R5200" s="74"/>
      <c r="S5200" s="74"/>
      <c r="T5200" s="74"/>
      <c r="AI5200" s="259"/>
      <c r="AO5200" s="74"/>
    </row>
    <row r="5201" s="72" customFormat="1" customHeight="1" spans="6:41">
      <c r="F5201" s="74"/>
      <c r="G5201" s="267" t="str">
        <f t="shared" si="87"/>
        <v/>
      </c>
      <c r="H5201" s="74"/>
      <c r="I5201" s="74"/>
      <c r="J5201" s="74"/>
      <c r="K5201" s="74"/>
      <c r="L5201" s="74"/>
      <c r="P5201" s="122"/>
      <c r="Q5201" s="74"/>
      <c r="R5201" s="74"/>
      <c r="S5201" s="74"/>
      <c r="T5201" s="74"/>
      <c r="AI5201" s="259"/>
      <c r="AO5201" s="74"/>
    </row>
    <row r="5202" s="72" customFormat="1" customHeight="1" spans="6:41">
      <c r="F5202" s="74"/>
      <c r="G5202" s="267" t="str">
        <f t="shared" si="87"/>
        <v/>
      </c>
      <c r="H5202" s="74"/>
      <c r="I5202" s="74"/>
      <c r="J5202" s="74"/>
      <c r="K5202" s="74"/>
      <c r="L5202" s="74"/>
      <c r="P5202" s="122"/>
      <c r="Q5202" s="74"/>
      <c r="R5202" s="74"/>
      <c r="S5202" s="74"/>
      <c r="T5202" s="74"/>
      <c r="AI5202" s="259"/>
      <c r="AO5202" s="74"/>
    </row>
    <row r="5203" s="72" customFormat="1" customHeight="1" spans="6:41">
      <c r="F5203" s="74"/>
      <c r="G5203" s="267" t="str">
        <f t="shared" si="87"/>
        <v/>
      </c>
      <c r="H5203" s="74"/>
      <c r="I5203" s="74"/>
      <c r="J5203" s="74"/>
      <c r="K5203" s="74"/>
      <c r="L5203" s="74"/>
      <c r="P5203" s="122"/>
      <c r="Q5203" s="74"/>
      <c r="R5203" s="74"/>
      <c r="S5203" s="74"/>
      <c r="T5203" s="74"/>
      <c r="AI5203" s="259"/>
      <c r="AO5203" s="74"/>
    </row>
    <row r="5204" s="72" customFormat="1" customHeight="1" spans="6:41">
      <c r="F5204" s="74"/>
      <c r="G5204" s="267" t="str">
        <f t="shared" si="87"/>
        <v/>
      </c>
      <c r="H5204" s="74"/>
      <c r="I5204" s="74"/>
      <c r="J5204" s="74"/>
      <c r="K5204" s="74"/>
      <c r="L5204" s="74"/>
      <c r="P5204" s="122"/>
      <c r="Q5204" s="74"/>
      <c r="R5204" s="74"/>
      <c r="S5204" s="74"/>
      <c r="T5204" s="74"/>
      <c r="AI5204" s="259"/>
      <c r="AO5204" s="74"/>
    </row>
    <row r="5205" s="72" customFormat="1" customHeight="1" spans="6:41">
      <c r="F5205" s="74"/>
      <c r="G5205" s="267" t="str">
        <f t="shared" si="87"/>
        <v/>
      </c>
      <c r="H5205" s="74"/>
      <c r="I5205" s="74"/>
      <c r="J5205" s="74"/>
      <c r="K5205" s="74"/>
      <c r="L5205" s="74"/>
      <c r="P5205" s="122"/>
      <c r="Q5205" s="74"/>
      <c r="R5205" s="74"/>
      <c r="S5205" s="74"/>
      <c r="T5205" s="74"/>
      <c r="AI5205" s="259"/>
      <c r="AO5205" s="74"/>
    </row>
    <row r="5206" s="72" customFormat="1" customHeight="1" spans="6:41">
      <c r="F5206" s="74"/>
      <c r="G5206" s="267" t="str">
        <f t="shared" si="87"/>
        <v/>
      </c>
      <c r="H5206" s="74"/>
      <c r="I5206" s="74"/>
      <c r="J5206" s="74"/>
      <c r="K5206" s="74"/>
      <c r="L5206" s="74"/>
      <c r="P5206" s="122"/>
      <c r="Q5206" s="74"/>
      <c r="R5206" s="74"/>
      <c r="S5206" s="74"/>
      <c r="T5206" s="74"/>
      <c r="AI5206" s="259"/>
      <c r="AO5206" s="74"/>
    </row>
    <row r="5207" s="72" customFormat="1" customHeight="1" spans="6:41">
      <c r="F5207" s="74"/>
      <c r="G5207" s="267" t="str">
        <f t="shared" si="87"/>
        <v/>
      </c>
      <c r="H5207" s="74"/>
      <c r="I5207" s="74"/>
      <c r="J5207" s="74"/>
      <c r="K5207" s="74"/>
      <c r="L5207" s="74"/>
      <c r="P5207" s="122"/>
      <c r="Q5207" s="74"/>
      <c r="R5207" s="74"/>
      <c r="S5207" s="74"/>
      <c r="T5207" s="74"/>
      <c r="AI5207" s="259"/>
      <c r="AO5207" s="74"/>
    </row>
    <row r="5208" s="72" customFormat="1" customHeight="1" spans="6:41">
      <c r="F5208" s="74"/>
      <c r="G5208" s="267" t="str">
        <f t="shared" si="87"/>
        <v/>
      </c>
      <c r="H5208" s="74"/>
      <c r="I5208" s="74"/>
      <c r="J5208" s="74"/>
      <c r="K5208" s="74"/>
      <c r="L5208" s="74"/>
      <c r="P5208" s="122"/>
      <c r="Q5208" s="74"/>
      <c r="R5208" s="74"/>
      <c r="S5208" s="74"/>
      <c r="T5208" s="74"/>
      <c r="AI5208" s="259"/>
      <c r="AO5208" s="74"/>
    </row>
    <row r="5209" s="72" customFormat="1" customHeight="1" spans="6:41">
      <c r="F5209" s="74"/>
      <c r="G5209" s="267" t="str">
        <f t="shared" si="87"/>
        <v/>
      </c>
      <c r="H5209" s="74"/>
      <c r="I5209" s="74"/>
      <c r="J5209" s="74"/>
      <c r="K5209" s="74"/>
      <c r="L5209" s="74"/>
      <c r="P5209" s="122"/>
      <c r="Q5209" s="74"/>
      <c r="R5209" s="74"/>
      <c r="S5209" s="74"/>
      <c r="T5209" s="74"/>
      <c r="AI5209" s="259"/>
      <c r="AO5209" s="74"/>
    </row>
    <row r="5210" s="72" customFormat="1" customHeight="1" spans="6:41">
      <c r="F5210" s="74"/>
      <c r="G5210" s="267" t="str">
        <f t="shared" si="87"/>
        <v/>
      </c>
      <c r="H5210" s="74"/>
      <c r="I5210" s="74"/>
      <c r="J5210" s="74"/>
      <c r="K5210" s="74"/>
      <c r="L5210" s="74"/>
      <c r="P5210" s="122"/>
      <c r="Q5210" s="74"/>
      <c r="R5210" s="74"/>
      <c r="S5210" s="74"/>
      <c r="T5210" s="74"/>
      <c r="AI5210" s="259"/>
      <c r="AO5210" s="74"/>
    </row>
    <row r="5211" s="72" customFormat="1" customHeight="1" spans="6:41">
      <c r="F5211" s="74"/>
      <c r="G5211" s="267" t="str">
        <f t="shared" si="87"/>
        <v/>
      </c>
      <c r="H5211" s="74"/>
      <c r="I5211" s="74"/>
      <c r="J5211" s="74"/>
      <c r="K5211" s="74"/>
      <c r="L5211" s="74"/>
      <c r="P5211" s="122"/>
      <c r="Q5211" s="74"/>
      <c r="R5211" s="74"/>
      <c r="S5211" s="74"/>
      <c r="T5211" s="74"/>
      <c r="AI5211" s="259"/>
      <c r="AO5211" s="74"/>
    </row>
    <row r="5212" s="72" customFormat="1" customHeight="1" spans="6:41">
      <c r="F5212" s="74"/>
      <c r="G5212" s="267" t="str">
        <f t="shared" si="87"/>
        <v/>
      </c>
      <c r="H5212" s="74"/>
      <c r="I5212" s="74"/>
      <c r="J5212" s="74"/>
      <c r="K5212" s="74"/>
      <c r="L5212" s="74"/>
      <c r="P5212" s="122"/>
      <c r="Q5212" s="74"/>
      <c r="R5212" s="74"/>
      <c r="S5212" s="74"/>
      <c r="T5212" s="74"/>
      <c r="AI5212" s="259"/>
      <c r="AO5212" s="74"/>
    </row>
    <row r="5213" s="72" customFormat="1" customHeight="1" spans="6:41">
      <c r="F5213" s="74"/>
      <c r="G5213" s="267" t="str">
        <f t="shared" si="87"/>
        <v/>
      </c>
      <c r="H5213" s="74"/>
      <c r="I5213" s="74"/>
      <c r="J5213" s="74"/>
      <c r="K5213" s="74"/>
      <c r="L5213" s="74"/>
      <c r="P5213" s="122"/>
      <c r="Q5213" s="74"/>
      <c r="R5213" s="74"/>
      <c r="S5213" s="74"/>
      <c r="T5213" s="74"/>
      <c r="AI5213" s="259"/>
      <c r="AO5213" s="74"/>
    </row>
    <row r="5214" s="72" customFormat="1" customHeight="1" spans="6:41">
      <c r="F5214" s="74"/>
      <c r="G5214" s="267" t="str">
        <f t="shared" si="87"/>
        <v/>
      </c>
      <c r="H5214" s="74"/>
      <c r="I5214" s="74"/>
      <c r="J5214" s="74"/>
      <c r="K5214" s="74"/>
      <c r="L5214" s="74"/>
      <c r="P5214" s="122"/>
      <c r="Q5214" s="74"/>
      <c r="R5214" s="74"/>
      <c r="S5214" s="74"/>
      <c r="T5214" s="74"/>
      <c r="AI5214" s="259"/>
      <c r="AO5214" s="74"/>
    </row>
    <row r="5215" s="72" customFormat="1" customHeight="1" spans="6:41">
      <c r="F5215" s="74"/>
      <c r="G5215" s="267" t="str">
        <f t="shared" si="87"/>
        <v/>
      </c>
      <c r="H5215" s="74"/>
      <c r="I5215" s="74"/>
      <c r="J5215" s="74"/>
      <c r="K5215" s="74"/>
      <c r="L5215" s="74"/>
      <c r="P5215" s="122"/>
      <c r="Q5215" s="74"/>
      <c r="R5215" s="74"/>
      <c r="S5215" s="74"/>
      <c r="T5215" s="74"/>
      <c r="AI5215" s="259"/>
      <c r="AO5215" s="74"/>
    </row>
    <row r="5216" s="72" customFormat="1" customHeight="1" spans="6:41">
      <c r="F5216" s="74"/>
      <c r="G5216" s="267" t="str">
        <f t="shared" si="87"/>
        <v/>
      </c>
      <c r="H5216" s="74"/>
      <c r="I5216" s="74"/>
      <c r="J5216" s="74"/>
      <c r="K5216" s="74"/>
      <c r="L5216" s="74"/>
      <c r="P5216" s="122"/>
      <c r="Q5216" s="74"/>
      <c r="R5216" s="74"/>
      <c r="S5216" s="74"/>
      <c r="T5216" s="74"/>
      <c r="AI5216" s="259"/>
      <c r="AO5216" s="74"/>
    </row>
    <row r="5217" s="72" customFormat="1" customHeight="1" spans="6:41">
      <c r="F5217" s="74"/>
      <c r="G5217" s="267" t="str">
        <f t="shared" si="87"/>
        <v/>
      </c>
      <c r="H5217" s="74"/>
      <c r="I5217" s="74"/>
      <c r="J5217" s="74"/>
      <c r="K5217" s="74"/>
      <c r="L5217" s="74"/>
      <c r="P5217" s="122"/>
      <c r="Q5217" s="74"/>
      <c r="R5217" s="74"/>
      <c r="S5217" s="74"/>
      <c r="T5217" s="74"/>
      <c r="AI5217" s="259"/>
      <c r="AO5217" s="74"/>
    </row>
    <row r="5218" s="72" customFormat="1" customHeight="1" spans="6:41">
      <c r="F5218" s="74"/>
      <c r="G5218" s="267" t="str">
        <f t="shared" si="87"/>
        <v/>
      </c>
      <c r="H5218" s="74"/>
      <c r="I5218" s="74"/>
      <c r="J5218" s="74"/>
      <c r="K5218" s="74"/>
      <c r="L5218" s="74"/>
      <c r="P5218" s="122"/>
      <c r="Q5218" s="74"/>
      <c r="R5218" s="74"/>
      <c r="S5218" s="74"/>
      <c r="T5218" s="74"/>
      <c r="AI5218" s="259"/>
      <c r="AO5218" s="74"/>
    </row>
    <row r="5219" s="72" customFormat="1" customHeight="1" spans="6:41">
      <c r="F5219" s="74"/>
      <c r="G5219" s="267" t="str">
        <f t="shared" si="87"/>
        <v/>
      </c>
      <c r="H5219" s="74"/>
      <c r="I5219" s="74"/>
      <c r="J5219" s="74"/>
      <c r="K5219" s="74"/>
      <c r="L5219" s="74"/>
      <c r="P5219" s="122"/>
      <c r="Q5219" s="74"/>
      <c r="R5219" s="74"/>
      <c r="S5219" s="74"/>
      <c r="T5219" s="74"/>
      <c r="AI5219" s="259"/>
      <c r="AO5219" s="74"/>
    </row>
    <row r="5220" s="72" customFormat="1" customHeight="1" spans="6:41">
      <c r="F5220" s="74"/>
      <c r="G5220" s="267" t="str">
        <f t="shared" si="87"/>
        <v/>
      </c>
      <c r="H5220" s="74"/>
      <c r="I5220" s="74"/>
      <c r="J5220" s="74"/>
      <c r="K5220" s="74"/>
      <c r="L5220" s="74"/>
      <c r="P5220" s="122"/>
      <c r="Q5220" s="74"/>
      <c r="R5220" s="74"/>
      <c r="S5220" s="74"/>
      <c r="T5220" s="74"/>
      <c r="AI5220" s="259"/>
      <c r="AO5220" s="74"/>
    </row>
    <row r="5221" s="72" customFormat="1" customHeight="1" spans="6:41">
      <c r="F5221" s="74"/>
      <c r="G5221" s="267" t="str">
        <f t="shared" si="87"/>
        <v/>
      </c>
      <c r="H5221" s="74"/>
      <c r="I5221" s="74"/>
      <c r="J5221" s="74"/>
      <c r="K5221" s="74"/>
      <c r="L5221" s="74"/>
      <c r="P5221" s="122"/>
      <c r="Q5221" s="74"/>
      <c r="R5221" s="74"/>
      <c r="S5221" s="74"/>
      <c r="T5221" s="74"/>
      <c r="AI5221" s="259"/>
      <c r="AO5221" s="74"/>
    </row>
    <row r="5222" s="72" customFormat="1" customHeight="1" spans="6:41">
      <c r="F5222" s="74"/>
      <c r="G5222" s="267" t="str">
        <f t="shared" si="87"/>
        <v/>
      </c>
      <c r="H5222" s="74"/>
      <c r="I5222" s="74"/>
      <c r="J5222" s="74"/>
      <c r="K5222" s="74"/>
      <c r="L5222" s="74"/>
      <c r="P5222" s="122"/>
      <c r="Q5222" s="74"/>
      <c r="R5222" s="74"/>
      <c r="S5222" s="74"/>
      <c r="T5222" s="74"/>
      <c r="AI5222" s="259"/>
      <c r="AO5222" s="74"/>
    </row>
    <row r="5223" s="72" customFormat="1" customHeight="1" spans="6:41">
      <c r="F5223" s="74"/>
      <c r="G5223" s="267" t="str">
        <f t="shared" si="87"/>
        <v/>
      </c>
      <c r="H5223" s="74"/>
      <c r="I5223" s="74"/>
      <c r="J5223" s="74"/>
      <c r="K5223" s="74"/>
      <c r="L5223" s="74"/>
      <c r="P5223" s="122"/>
      <c r="Q5223" s="74"/>
      <c r="R5223" s="74"/>
      <c r="S5223" s="74"/>
      <c r="T5223" s="74"/>
      <c r="AI5223" s="259"/>
      <c r="AO5223" s="74"/>
    </row>
    <row r="5224" s="72" customFormat="1" customHeight="1" spans="6:41">
      <c r="F5224" s="74"/>
      <c r="G5224" s="267" t="str">
        <f t="shared" si="87"/>
        <v/>
      </c>
      <c r="H5224" s="74"/>
      <c r="I5224" s="74"/>
      <c r="J5224" s="74"/>
      <c r="K5224" s="74"/>
      <c r="L5224" s="74"/>
      <c r="P5224" s="122"/>
      <c r="Q5224" s="74"/>
      <c r="R5224" s="74"/>
      <c r="S5224" s="74"/>
      <c r="T5224" s="74"/>
      <c r="AI5224" s="259"/>
      <c r="AO5224" s="74"/>
    </row>
    <row r="5225" s="72" customFormat="1" customHeight="1" spans="6:41">
      <c r="F5225" s="74"/>
      <c r="G5225" s="267" t="str">
        <f t="shared" si="87"/>
        <v/>
      </c>
      <c r="H5225" s="74"/>
      <c r="I5225" s="74"/>
      <c r="J5225" s="74"/>
      <c r="K5225" s="74"/>
      <c r="L5225" s="74"/>
      <c r="P5225" s="122"/>
      <c r="Q5225" s="74"/>
      <c r="R5225" s="74"/>
      <c r="S5225" s="74"/>
      <c r="T5225" s="74"/>
      <c r="AI5225" s="259"/>
      <c r="AO5225" s="74"/>
    </row>
    <row r="5226" s="72" customFormat="1" customHeight="1" spans="6:41">
      <c r="F5226" s="74"/>
      <c r="G5226" s="267" t="str">
        <f t="shared" si="87"/>
        <v/>
      </c>
      <c r="H5226" s="74"/>
      <c r="I5226" s="74"/>
      <c r="J5226" s="74"/>
      <c r="K5226" s="74"/>
      <c r="L5226" s="74"/>
      <c r="P5226" s="122"/>
      <c r="Q5226" s="74"/>
      <c r="R5226" s="74"/>
      <c r="S5226" s="74"/>
      <c r="T5226" s="74"/>
      <c r="AI5226" s="259"/>
      <c r="AO5226" s="74"/>
    </row>
    <row r="5227" s="72" customFormat="1" customHeight="1" spans="6:41">
      <c r="F5227" s="74"/>
      <c r="G5227" s="267" t="str">
        <f t="shared" si="87"/>
        <v/>
      </c>
      <c r="H5227" s="74"/>
      <c r="I5227" s="74"/>
      <c r="J5227" s="74"/>
      <c r="K5227" s="74"/>
      <c r="L5227" s="74"/>
      <c r="P5227" s="122"/>
      <c r="Q5227" s="74"/>
      <c r="R5227" s="74"/>
      <c r="S5227" s="74"/>
      <c r="T5227" s="74"/>
      <c r="AI5227" s="259"/>
      <c r="AO5227" s="74"/>
    </row>
    <row r="5228" s="72" customFormat="1" customHeight="1" spans="6:41">
      <c r="F5228" s="74"/>
      <c r="G5228" s="267" t="str">
        <f t="shared" si="87"/>
        <v/>
      </c>
      <c r="H5228" s="74"/>
      <c r="I5228" s="74"/>
      <c r="J5228" s="74"/>
      <c r="K5228" s="74"/>
      <c r="L5228" s="74"/>
      <c r="P5228" s="122"/>
      <c r="Q5228" s="74"/>
      <c r="R5228" s="74"/>
      <c r="S5228" s="74"/>
      <c r="T5228" s="74"/>
      <c r="AI5228" s="259"/>
      <c r="AO5228" s="74"/>
    </row>
    <row r="5229" s="72" customFormat="1" customHeight="1" spans="6:41">
      <c r="F5229" s="74"/>
      <c r="G5229" s="267" t="str">
        <f t="shared" si="87"/>
        <v/>
      </c>
      <c r="H5229" s="74"/>
      <c r="I5229" s="74"/>
      <c r="J5229" s="74"/>
      <c r="K5229" s="74"/>
      <c r="L5229" s="74"/>
      <c r="P5229" s="122"/>
      <c r="Q5229" s="74"/>
      <c r="R5229" s="74"/>
      <c r="S5229" s="74"/>
      <c r="T5229" s="74"/>
      <c r="AI5229" s="259"/>
      <c r="AO5229" s="74"/>
    </row>
    <row r="5230" s="72" customFormat="1" customHeight="1" spans="6:41">
      <c r="F5230" s="74"/>
      <c r="G5230" s="267" t="str">
        <f t="shared" si="87"/>
        <v/>
      </c>
      <c r="H5230" s="74"/>
      <c r="I5230" s="74"/>
      <c r="J5230" s="74"/>
      <c r="K5230" s="74"/>
      <c r="L5230" s="74"/>
      <c r="P5230" s="122"/>
      <c r="Q5230" s="74"/>
      <c r="R5230" s="74"/>
      <c r="S5230" s="74"/>
      <c r="T5230" s="74"/>
      <c r="AI5230" s="259"/>
      <c r="AO5230" s="74"/>
    </row>
    <row r="5231" s="72" customFormat="1" customHeight="1" spans="6:41">
      <c r="F5231" s="74"/>
      <c r="G5231" s="267" t="str">
        <f t="shared" si="87"/>
        <v/>
      </c>
      <c r="H5231" s="74"/>
      <c r="I5231" s="74"/>
      <c r="J5231" s="74"/>
      <c r="K5231" s="74"/>
      <c r="L5231" s="74"/>
      <c r="P5231" s="122"/>
      <c r="Q5231" s="74"/>
      <c r="R5231" s="74"/>
      <c r="S5231" s="74"/>
      <c r="T5231" s="74"/>
      <c r="AI5231" s="259"/>
      <c r="AO5231" s="74"/>
    </row>
    <row r="5232" s="72" customFormat="1" customHeight="1" spans="6:41">
      <c r="F5232" s="74"/>
      <c r="G5232" s="267" t="str">
        <f t="shared" si="87"/>
        <v/>
      </c>
      <c r="H5232" s="74"/>
      <c r="I5232" s="74"/>
      <c r="J5232" s="74"/>
      <c r="K5232" s="74"/>
      <c r="L5232" s="74"/>
      <c r="P5232" s="122"/>
      <c r="Q5232" s="74"/>
      <c r="R5232" s="74"/>
      <c r="S5232" s="74"/>
      <c r="T5232" s="74"/>
      <c r="AI5232" s="259"/>
      <c r="AO5232" s="74"/>
    </row>
    <row r="5233" s="72" customFormat="1" customHeight="1" spans="6:41">
      <c r="F5233" s="74"/>
      <c r="G5233" s="267" t="str">
        <f t="shared" si="87"/>
        <v/>
      </c>
      <c r="H5233" s="74"/>
      <c r="I5233" s="74"/>
      <c r="J5233" s="74"/>
      <c r="K5233" s="74"/>
      <c r="L5233" s="74"/>
      <c r="P5233" s="122"/>
      <c r="Q5233" s="74"/>
      <c r="R5233" s="74"/>
      <c r="S5233" s="74"/>
      <c r="T5233" s="74"/>
      <c r="AI5233" s="259"/>
      <c r="AO5233" s="74"/>
    </row>
    <row r="5234" s="72" customFormat="1" customHeight="1" spans="6:41">
      <c r="F5234" s="74"/>
      <c r="G5234" s="267" t="str">
        <f t="shared" si="87"/>
        <v/>
      </c>
      <c r="H5234" s="74"/>
      <c r="I5234" s="74"/>
      <c r="J5234" s="74"/>
      <c r="K5234" s="74"/>
      <c r="L5234" s="74"/>
      <c r="P5234" s="122"/>
      <c r="Q5234" s="74"/>
      <c r="R5234" s="74"/>
      <c r="S5234" s="74"/>
      <c r="T5234" s="74"/>
      <c r="AI5234" s="259"/>
      <c r="AO5234" s="74"/>
    </row>
    <row r="5235" s="72" customFormat="1" customHeight="1" spans="6:41">
      <c r="F5235" s="74"/>
      <c r="G5235" s="267" t="str">
        <f t="shared" si="87"/>
        <v/>
      </c>
      <c r="H5235" s="74"/>
      <c r="I5235" s="74"/>
      <c r="J5235" s="74"/>
      <c r="K5235" s="74"/>
      <c r="L5235" s="74"/>
      <c r="P5235" s="122"/>
      <c r="Q5235" s="74"/>
      <c r="R5235" s="74"/>
      <c r="S5235" s="74"/>
      <c r="T5235" s="74"/>
      <c r="AI5235" s="259"/>
      <c r="AO5235" s="74"/>
    </row>
    <row r="5236" s="72" customFormat="1" customHeight="1" spans="6:41">
      <c r="F5236" s="74"/>
      <c r="G5236" s="267" t="str">
        <f t="shared" si="87"/>
        <v/>
      </c>
      <c r="H5236" s="74"/>
      <c r="I5236" s="74"/>
      <c r="J5236" s="74"/>
      <c r="K5236" s="74"/>
      <c r="L5236" s="74"/>
      <c r="P5236" s="122"/>
      <c r="Q5236" s="74"/>
      <c r="R5236" s="74"/>
      <c r="S5236" s="74"/>
      <c r="T5236" s="74"/>
      <c r="AI5236" s="259"/>
      <c r="AO5236" s="74"/>
    </row>
    <row r="5237" s="72" customFormat="1" customHeight="1" spans="6:41">
      <c r="F5237" s="74"/>
      <c r="G5237" s="267" t="str">
        <f t="shared" si="87"/>
        <v/>
      </c>
      <c r="H5237" s="74"/>
      <c r="I5237" s="74"/>
      <c r="J5237" s="74"/>
      <c r="K5237" s="74"/>
      <c r="L5237" s="74"/>
      <c r="P5237" s="122"/>
      <c r="Q5237" s="74"/>
      <c r="R5237" s="74"/>
      <c r="S5237" s="74"/>
      <c r="T5237" s="74"/>
      <c r="AI5237" s="259"/>
      <c r="AO5237" s="74"/>
    </row>
    <row r="5238" s="72" customFormat="1" customHeight="1" spans="6:41">
      <c r="F5238" s="74"/>
      <c r="G5238" s="267" t="str">
        <f t="shared" si="87"/>
        <v/>
      </c>
      <c r="H5238" s="74"/>
      <c r="I5238" s="74"/>
      <c r="J5238" s="74"/>
      <c r="K5238" s="74"/>
      <c r="L5238" s="74"/>
      <c r="P5238" s="122"/>
      <c r="Q5238" s="74"/>
      <c r="R5238" s="74"/>
      <c r="S5238" s="74"/>
      <c r="T5238" s="74"/>
      <c r="AI5238" s="259"/>
      <c r="AO5238" s="74"/>
    </row>
    <row r="5239" s="72" customFormat="1" customHeight="1" spans="6:41">
      <c r="F5239" s="74"/>
      <c r="G5239" s="267" t="str">
        <f t="shared" si="87"/>
        <v/>
      </c>
      <c r="H5239" s="74"/>
      <c r="I5239" s="74"/>
      <c r="J5239" s="74"/>
      <c r="K5239" s="74"/>
      <c r="L5239" s="74"/>
      <c r="P5239" s="122"/>
      <c r="Q5239" s="74"/>
      <c r="R5239" s="74"/>
      <c r="S5239" s="74"/>
      <c r="T5239" s="74"/>
      <c r="AI5239" s="259"/>
      <c r="AO5239" s="74"/>
    </row>
    <row r="5240" s="72" customFormat="1" customHeight="1" spans="6:41">
      <c r="F5240" s="74"/>
      <c r="G5240" s="267" t="str">
        <f t="shared" si="87"/>
        <v/>
      </c>
      <c r="H5240" s="74"/>
      <c r="I5240" s="74"/>
      <c r="J5240" s="74"/>
      <c r="K5240" s="74"/>
      <c r="L5240" s="74"/>
      <c r="P5240" s="122"/>
      <c r="Q5240" s="74"/>
      <c r="R5240" s="74"/>
      <c r="S5240" s="74"/>
      <c r="T5240" s="74"/>
      <c r="AI5240" s="259"/>
      <c r="AO5240" s="74"/>
    </row>
    <row r="5241" s="72" customFormat="1" customHeight="1" spans="6:41">
      <c r="F5241" s="74"/>
      <c r="G5241" s="267" t="str">
        <f t="shared" si="87"/>
        <v/>
      </c>
      <c r="H5241" s="74"/>
      <c r="I5241" s="74"/>
      <c r="J5241" s="74"/>
      <c r="K5241" s="74"/>
      <c r="L5241" s="74"/>
      <c r="P5241" s="122"/>
      <c r="Q5241" s="74"/>
      <c r="R5241" s="74"/>
      <c r="S5241" s="74"/>
      <c r="T5241" s="74"/>
      <c r="AI5241" s="259"/>
      <c r="AO5241" s="74"/>
    </row>
    <row r="5242" s="72" customFormat="1" customHeight="1" spans="6:41">
      <c r="F5242" s="74"/>
      <c r="G5242" s="267" t="str">
        <f t="shared" si="87"/>
        <v/>
      </c>
      <c r="H5242" s="74"/>
      <c r="I5242" s="74"/>
      <c r="J5242" s="74"/>
      <c r="K5242" s="74"/>
      <c r="L5242" s="74"/>
      <c r="P5242" s="122"/>
      <c r="Q5242" s="74"/>
      <c r="R5242" s="74"/>
      <c r="S5242" s="74"/>
      <c r="T5242" s="74"/>
      <c r="AI5242" s="259"/>
      <c r="AO5242" s="74"/>
    </row>
    <row r="5243" s="72" customFormat="1" customHeight="1" spans="6:41">
      <c r="F5243" s="74"/>
      <c r="G5243" s="267" t="str">
        <f t="shared" si="87"/>
        <v/>
      </c>
      <c r="H5243" s="74"/>
      <c r="I5243" s="74"/>
      <c r="J5243" s="74"/>
      <c r="K5243" s="74"/>
      <c r="L5243" s="74"/>
      <c r="P5243" s="122"/>
      <c r="Q5243" s="74"/>
      <c r="R5243" s="74"/>
      <c r="S5243" s="74"/>
      <c r="T5243" s="74"/>
      <c r="AI5243" s="259"/>
      <c r="AO5243" s="74"/>
    </row>
    <row r="5244" s="72" customFormat="1" customHeight="1" spans="6:41">
      <c r="F5244" s="74"/>
      <c r="G5244" s="267" t="str">
        <f t="shared" si="87"/>
        <v/>
      </c>
      <c r="H5244" s="74"/>
      <c r="I5244" s="74"/>
      <c r="J5244" s="74"/>
      <c r="K5244" s="74"/>
      <c r="L5244" s="74"/>
      <c r="P5244" s="122"/>
      <c r="Q5244" s="74"/>
      <c r="R5244" s="74"/>
      <c r="S5244" s="74"/>
      <c r="T5244" s="74"/>
      <c r="AI5244" s="259"/>
      <c r="AO5244" s="74"/>
    </row>
    <row r="5245" s="72" customFormat="1" customHeight="1" spans="6:41">
      <c r="F5245" s="74"/>
      <c r="G5245" s="267" t="str">
        <f t="shared" si="87"/>
        <v/>
      </c>
      <c r="H5245" s="74"/>
      <c r="I5245" s="74"/>
      <c r="J5245" s="74"/>
      <c r="K5245" s="74"/>
      <c r="L5245" s="74"/>
      <c r="P5245" s="122"/>
      <c r="Q5245" s="74"/>
      <c r="R5245" s="74"/>
      <c r="S5245" s="74"/>
      <c r="T5245" s="74"/>
      <c r="AI5245" s="259"/>
      <c r="AO5245" s="74"/>
    </row>
    <row r="5246" s="72" customFormat="1" customHeight="1" spans="6:41">
      <c r="F5246" s="74"/>
      <c r="G5246" s="267" t="str">
        <f t="shared" si="87"/>
        <v/>
      </c>
      <c r="H5246" s="74"/>
      <c r="I5246" s="74"/>
      <c r="J5246" s="74"/>
      <c r="K5246" s="74"/>
      <c r="L5246" s="74"/>
      <c r="P5246" s="122"/>
      <c r="Q5246" s="74"/>
      <c r="R5246" s="74"/>
      <c r="S5246" s="74"/>
      <c r="T5246" s="74"/>
      <c r="AI5246" s="259"/>
      <c r="AO5246" s="74"/>
    </row>
    <row r="5247" s="72" customFormat="1" customHeight="1" spans="6:41">
      <c r="F5247" s="74"/>
      <c r="G5247" s="267" t="str">
        <f t="shared" si="87"/>
        <v/>
      </c>
      <c r="H5247" s="74"/>
      <c r="I5247" s="74"/>
      <c r="J5247" s="74"/>
      <c r="K5247" s="74"/>
      <c r="L5247" s="74"/>
      <c r="P5247" s="122"/>
      <c r="Q5247" s="74"/>
      <c r="R5247" s="74"/>
      <c r="S5247" s="74"/>
      <c r="T5247" s="74"/>
      <c r="AI5247" s="259"/>
      <c r="AO5247" s="74"/>
    </row>
    <row r="5248" s="72" customFormat="1" customHeight="1" spans="6:41">
      <c r="F5248" s="74"/>
      <c r="G5248" s="267" t="str">
        <f t="shared" si="87"/>
        <v/>
      </c>
      <c r="H5248" s="74"/>
      <c r="I5248" s="74"/>
      <c r="J5248" s="74"/>
      <c r="K5248" s="74"/>
      <c r="L5248" s="74"/>
      <c r="P5248" s="122"/>
      <c r="Q5248" s="74"/>
      <c r="R5248" s="74"/>
      <c r="S5248" s="74"/>
      <c r="T5248" s="74"/>
      <c r="AI5248" s="259"/>
      <c r="AO5248" s="74"/>
    </row>
    <row r="5249" s="72" customFormat="1" customHeight="1" spans="6:41">
      <c r="F5249" s="74"/>
      <c r="G5249" s="267" t="str">
        <f t="shared" si="87"/>
        <v/>
      </c>
      <c r="H5249" s="74"/>
      <c r="I5249" s="74"/>
      <c r="J5249" s="74"/>
      <c r="K5249" s="74"/>
      <c r="L5249" s="74"/>
      <c r="P5249" s="122"/>
      <c r="Q5249" s="74"/>
      <c r="R5249" s="74"/>
      <c r="S5249" s="74"/>
      <c r="T5249" s="74"/>
      <c r="AI5249" s="259"/>
      <c r="AO5249" s="74"/>
    </row>
    <row r="5250" s="72" customFormat="1" customHeight="1" spans="6:41">
      <c r="F5250" s="74"/>
      <c r="G5250" s="267" t="str">
        <f t="shared" ref="G5250:G5313" si="88">IF(H5250="","",IF(H5250=I5250,H5250,_xlfn.CONCAT(H5250,"-",I5250)))</f>
        <v/>
      </c>
      <c r="H5250" s="74"/>
      <c r="I5250" s="74"/>
      <c r="J5250" s="74"/>
      <c r="K5250" s="74"/>
      <c r="L5250" s="74"/>
      <c r="P5250" s="122"/>
      <c r="Q5250" s="74"/>
      <c r="R5250" s="74"/>
      <c r="S5250" s="74"/>
      <c r="T5250" s="74"/>
      <c r="AI5250" s="259"/>
      <c r="AO5250" s="74"/>
    </row>
    <row r="5251" s="72" customFormat="1" customHeight="1" spans="6:41">
      <c r="F5251" s="74"/>
      <c r="G5251" s="267" t="str">
        <f t="shared" si="88"/>
        <v/>
      </c>
      <c r="H5251" s="74"/>
      <c r="I5251" s="74"/>
      <c r="J5251" s="74"/>
      <c r="K5251" s="74"/>
      <c r="L5251" s="74"/>
      <c r="P5251" s="122"/>
      <c r="Q5251" s="74"/>
      <c r="R5251" s="74"/>
      <c r="S5251" s="74"/>
      <c r="T5251" s="74"/>
      <c r="AI5251" s="259"/>
      <c r="AO5251" s="74"/>
    </row>
    <row r="5252" s="72" customFormat="1" customHeight="1" spans="6:41">
      <c r="F5252" s="74"/>
      <c r="G5252" s="267" t="str">
        <f t="shared" si="88"/>
        <v/>
      </c>
      <c r="H5252" s="74"/>
      <c r="I5252" s="74"/>
      <c r="J5252" s="74"/>
      <c r="K5252" s="74"/>
      <c r="L5252" s="74"/>
      <c r="P5252" s="122"/>
      <c r="Q5252" s="74"/>
      <c r="R5252" s="74"/>
      <c r="S5252" s="74"/>
      <c r="T5252" s="74"/>
      <c r="AI5252" s="259"/>
      <c r="AO5252" s="74"/>
    </row>
    <row r="5253" s="72" customFormat="1" customHeight="1" spans="6:41">
      <c r="F5253" s="74"/>
      <c r="G5253" s="267" t="str">
        <f t="shared" si="88"/>
        <v/>
      </c>
      <c r="H5253" s="74"/>
      <c r="I5253" s="74"/>
      <c r="J5253" s="74"/>
      <c r="K5253" s="74"/>
      <c r="L5253" s="74"/>
      <c r="P5253" s="122"/>
      <c r="Q5253" s="74"/>
      <c r="R5253" s="74"/>
      <c r="S5253" s="74"/>
      <c r="T5253" s="74"/>
      <c r="AI5253" s="259"/>
      <c r="AO5253" s="74"/>
    </row>
    <row r="5254" s="72" customFormat="1" customHeight="1" spans="6:41">
      <c r="F5254" s="74"/>
      <c r="G5254" s="267" t="str">
        <f t="shared" si="88"/>
        <v/>
      </c>
      <c r="H5254" s="74"/>
      <c r="I5254" s="74"/>
      <c r="J5254" s="74"/>
      <c r="K5254" s="74"/>
      <c r="L5254" s="74"/>
      <c r="P5254" s="122"/>
      <c r="Q5254" s="74"/>
      <c r="R5254" s="74"/>
      <c r="S5254" s="74"/>
      <c r="T5254" s="74"/>
      <c r="AI5254" s="259"/>
      <c r="AO5254" s="74"/>
    </row>
    <row r="5255" s="72" customFormat="1" customHeight="1" spans="6:41">
      <c r="F5255" s="74"/>
      <c r="G5255" s="267" t="str">
        <f t="shared" si="88"/>
        <v/>
      </c>
      <c r="H5255" s="74"/>
      <c r="I5255" s="74"/>
      <c r="J5255" s="74"/>
      <c r="K5255" s="74"/>
      <c r="L5255" s="74"/>
      <c r="P5255" s="122"/>
      <c r="Q5255" s="74"/>
      <c r="R5255" s="74"/>
      <c r="S5255" s="74"/>
      <c r="T5255" s="74"/>
      <c r="AI5255" s="259"/>
      <c r="AO5255" s="74"/>
    </row>
    <row r="5256" s="72" customFormat="1" customHeight="1" spans="6:41">
      <c r="F5256" s="74"/>
      <c r="G5256" s="267" t="str">
        <f t="shared" si="88"/>
        <v/>
      </c>
      <c r="H5256" s="74"/>
      <c r="I5256" s="74"/>
      <c r="J5256" s="74"/>
      <c r="K5256" s="74"/>
      <c r="L5256" s="74"/>
      <c r="P5256" s="122"/>
      <c r="Q5256" s="74"/>
      <c r="R5256" s="74"/>
      <c r="S5256" s="74"/>
      <c r="T5256" s="74"/>
      <c r="AI5256" s="259"/>
      <c r="AO5256" s="74"/>
    </row>
    <row r="5257" s="72" customFormat="1" customHeight="1" spans="6:41">
      <c r="F5257" s="74"/>
      <c r="G5257" s="267" t="str">
        <f t="shared" si="88"/>
        <v/>
      </c>
      <c r="H5257" s="74"/>
      <c r="I5257" s="74"/>
      <c r="J5257" s="74"/>
      <c r="K5257" s="74"/>
      <c r="L5257" s="74"/>
      <c r="P5257" s="122"/>
      <c r="Q5257" s="74"/>
      <c r="R5257" s="74"/>
      <c r="S5257" s="74"/>
      <c r="T5257" s="74"/>
      <c r="AI5257" s="259"/>
      <c r="AO5257" s="74"/>
    </row>
    <row r="5258" s="72" customFormat="1" customHeight="1" spans="6:41">
      <c r="F5258" s="74"/>
      <c r="G5258" s="267" t="str">
        <f t="shared" si="88"/>
        <v/>
      </c>
      <c r="H5258" s="74"/>
      <c r="I5258" s="74"/>
      <c r="J5258" s="74"/>
      <c r="K5258" s="74"/>
      <c r="L5258" s="74"/>
      <c r="P5258" s="122"/>
      <c r="Q5258" s="74"/>
      <c r="R5258" s="74"/>
      <c r="S5258" s="74"/>
      <c r="T5258" s="74"/>
      <c r="AI5258" s="259"/>
      <c r="AO5258" s="74"/>
    </row>
    <row r="5259" s="72" customFormat="1" customHeight="1" spans="6:41">
      <c r="F5259" s="74"/>
      <c r="G5259" s="267" t="str">
        <f t="shared" si="88"/>
        <v/>
      </c>
      <c r="H5259" s="74"/>
      <c r="I5259" s="74"/>
      <c r="J5259" s="74"/>
      <c r="K5259" s="74"/>
      <c r="L5259" s="74"/>
      <c r="P5259" s="122"/>
      <c r="Q5259" s="74"/>
      <c r="R5259" s="74"/>
      <c r="S5259" s="74"/>
      <c r="T5259" s="74"/>
      <c r="AI5259" s="259"/>
      <c r="AO5259" s="74"/>
    </row>
    <row r="5260" s="72" customFormat="1" customHeight="1" spans="6:41">
      <c r="F5260" s="74"/>
      <c r="G5260" s="267" t="str">
        <f t="shared" si="88"/>
        <v/>
      </c>
      <c r="H5260" s="74"/>
      <c r="I5260" s="74"/>
      <c r="J5260" s="74"/>
      <c r="K5260" s="74"/>
      <c r="L5260" s="74"/>
      <c r="P5260" s="122"/>
      <c r="Q5260" s="74"/>
      <c r="R5260" s="74"/>
      <c r="S5260" s="74"/>
      <c r="T5260" s="74"/>
      <c r="AI5260" s="259"/>
      <c r="AO5260" s="74"/>
    </row>
    <row r="5261" s="72" customFormat="1" customHeight="1" spans="6:41">
      <c r="F5261" s="74"/>
      <c r="G5261" s="267" t="str">
        <f t="shared" si="88"/>
        <v/>
      </c>
      <c r="H5261" s="74"/>
      <c r="I5261" s="74"/>
      <c r="J5261" s="74"/>
      <c r="K5261" s="74"/>
      <c r="L5261" s="74"/>
      <c r="P5261" s="122"/>
      <c r="Q5261" s="74"/>
      <c r="R5261" s="74"/>
      <c r="S5261" s="74"/>
      <c r="T5261" s="74"/>
      <c r="AI5261" s="259"/>
      <c r="AO5261" s="74"/>
    </row>
    <row r="5262" s="72" customFormat="1" customHeight="1" spans="6:41">
      <c r="F5262" s="74"/>
      <c r="G5262" s="267" t="str">
        <f t="shared" si="88"/>
        <v/>
      </c>
      <c r="H5262" s="74"/>
      <c r="I5262" s="74"/>
      <c r="J5262" s="74"/>
      <c r="K5262" s="74"/>
      <c r="L5262" s="74"/>
      <c r="P5262" s="122"/>
      <c r="Q5262" s="74"/>
      <c r="R5262" s="74"/>
      <c r="S5262" s="74"/>
      <c r="T5262" s="74"/>
      <c r="AI5262" s="259"/>
      <c r="AO5262" s="74"/>
    </row>
    <row r="5263" s="72" customFormat="1" customHeight="1" spans="6:41">
      <c r="F5263" s="74"/>
      <c r="G5263" s="267" t="str">
        <f t="shared" si="88"/>
        <v/>
      </c>
      <c r="H5263" s="74"/>
      <c r="I5263" s="74"/>
      <c r="J5263" s="74"/>
      <c r="K5263" s="74"/>
      <c r="L5263" s="74"/>
      <c r="P5263" s="122"/>
      <c r="Q5263" s="74"/>
      <c r="R5263" s="74"/>
      <c r="S5263" s="74"/>
      <c r="T5263" s="74"/>
      <c r="AI5263" s="259"/>
      <c r="AO5263" s="74"/>
    </row>
    <row r="5264" s="72" customFormat="1" customHeight="1" spans="6:41">
      <c r="F5264" s="74"/>
      <c r="G5264" s="267" t="str">
        <f t="shared" si="88"/>
        <v/>
      </c>
      <c r="H5264" s="74"/>
      <c r="I5264" s="74"/>
      <c r="J5264" s="74"/>
      <c r="K5264" s="74"/>
      <c r="L5264" s="74"/>
      <c r="P5264" s="122"/>
      <c r="Q5264" s="74"/>
      <c r="R5264" s="74"/>
      <c r="S5264" s="74"/>
      <c r="T5264" s="74"/>
      <c r="AI5264" s="259"/>
      <c r="AO5264" s="74"/>
    </row>
    <row r="5265" s="72" customFormat="1" customHeight="1" spans="6:41">
      <c r="F5265" s="74"/>
      <c r="G5265" s="267" t="str">
        <f t="shared" si="88"/>
        <v/>
      </c>
      <c r="H5265" s="74"/>
      <c r="I5265" s="74"/>
      <c r="J5265" s="74"/>
      <c r="K5265" s="74"/>
      <c r="L5265" s="74"/>
      <c r="P5265" s="122"/>
      <c r="Q5265" s="74"/>
      <c r="R5265" s="74"/>
      <c r="S5265" s="74"/>
      <c r="T5265" s="74"/>
      <c r="AI5265" s="259"/>
      <c r="AO5265" s="74"/>
    </row>
    <row r="5266" s="72" customFormat="1" customHeight="1" spans="6:41">
      <c r="F5266" s="74"/>
      <c r="G5266" s="267" t="str">
        <f t="shared" si="88"/>
        <v/>
      </c>
      <c r="H5266" s="74"/>
      <c r="I5266" s="74"/>
      <c r="J5266" s="74"/>
      <c r="K5266" s="74"/>
      <c r="L5266" s="74"/>
      <c r="P5266" s="122"/>
      <c r="Q5266" s="74"/>
      <c r="R5266" s="74"/>
      <c r="S5266" s="74"/>
      <c r="T5266" s="74"/>
      <c r="AI5266" s="259"/>
      <c r="AO5266" s="74"/>
    </row>
    <row r="5267" s="72" customFormat="1" customHeight="1" spans="6:41">
      <c r="F5267" s="74"/>
      <c r="G5267" s="267" t="str">
        <f t="shared" si="88"/>
        <v/>
      </c>
      <c r="H5267" s="74"/>
      <c r="I5267" s="74"/>
      <c r="J5267" s="74"/>
      <c r="K5267" s="74"/>
      <c r="L5267" s="74"/>
      <c r="P5267" s="122"/>
      <c r="Q5267" s="74"/>
      <c r="R5267" s="74"/>
      <c r="S5267" s="74"/>
      <c r="T5267" s="74"/>
      <c r="AI5267" s="259"/>
      <c r="AO5267" s="74"/>
    </row>
    <row r="5268" s="72" customFormat="1" customHeight="1" spans="6:41">
      <c r="F5268" s="74"/>
      <c r="G5268" s="267" t="str">
        <f t="shared" si="88"/>
        <v/>
      </c>
      <c r="H5268" s="74"/>
      <c r="I5268" s="74"/>
      <c r="J5268" s="74"/>
      <c r="K5268" s="74"/>
      <c r="L5268" s="74"/>
      <c r="P5268" s="122"/>
      <c r="Q5268" s="74"/>
      <c r="R5268" s="74"/>
      <c r="S5268" s="74"/>
      <c r="T5268" s="74"/>
      <c r="AI5268" s="259"/>
      <c r="AO5268" s="74"/>
    </row>
    <row r="5269" s="72" customFormat="1" customHeight="1" spans="6:41">
      <c r="F5269" s="74"/>
      <c r="G5269" s="267" t="str">
        <f t="shared" si="88"/>
        <v/>
      </c>
      <c r="H5269" s="74"/>
      <c r="I5269" s="74"/>
      <c r="J5269" s="74"/>
      <c r="K5269" s="74"/>
      <c r="L5269" s="74"/>
      <c r="P5269" s="122"/>
      <c r="Q5269" s="74"/>
      <c r="R5269" s="74"/>
      <c r="S5269" s="74"/>
      <c r="T5269" s="74"/>
      <c r="AI5269" s="259"/>
      <c r="AO5269" s="74"/>
    </row>
    <row r="5270" s="72" customFormat="1" customHeight="1" spans="6:41">
      <c r="F5270" s="74"/>
      <c r="G5270" s="267" t="str">
        <f t="shared" si="88"/>
        <v/>
      </c>
      <c r="H5270" s="74"/>
      <c r="I5270" s="74"/>
      <c r="J5270" s="74"/>
      <c r="K5270" s="74"/>
      <c r="L5270" s="74"/>
      <c r="P5270" s="122"/>
      <c r="Q5270" s="74"/>
      <c r="R5270" s="74"/>
      <c r="S5270" s="74"/>
      <c r="T5270" s="74"/>
      <c r="AI5270" s="259"/>
      <c r="AO5270" s="74"/>
    </row>
    <row r="5271" s="72" customFormat="1" customHeight="1" spans="6:41">
      <c r="F5271" s="74"/>
      <c r="G5271" s="267" t="str">
        <f t="shared" si="88"/>
        <v/>
      </c>
      <c r="H5271" s="74"/>
      <c r="I5271" s="74"/>
      <c r="J5271" s="74"/>
      <c r="K5271" s="74"/>
      <c r="L5271" s="74"/>
      <c r="P5271" s="122"/>
      <c r="Q5271" s="74"/>
      <c r="R5271" s="74"/>
      <c r="S5271" s="74"/>
      <c r="T5271" s="74"/>
      <c r="AI5271" s="259"/>
      <c r="AO5271" s="74"/>
    </row>
    <row r="5272" s="72" customFormat="1" customHeight="1" spans="6:41">
      <c r="F5272" s="74"/>
      <c r="G5272" s="267" t="str">
        <f t="shared" si="88"/>
        <v/>
      </c>
      <c r="H5272" s="74"/>
      <c r="I5272" s="74"/>
      <c r="J5272" s="74"/>
      <c r="K5272" s="74"/>
      <c r="L5272" s="74"/>
      <c r="P5272" s="122"/>
      <c r="Q5272" s="74"/>
      <c r="R5272" s="74"/>
      <c r="S5272" s="74"/>
      <c r="T5272" s="74"/>
      <c r="AI5272" s="259"/>
      <c r="AO5272" s="74"/>
    </row>
    <row r="5273" s="72" customFormat="1" customHeight="1" spans="6:41">
      <c r="F5273" s="74"/>
      <c r="G5273" s="267" t="str">
        <f t="shared" si="88"/>
        <v/>
      </c>
      <c r="H5273" s="74"/>
      <c r="I5273" s="74"/>
      <c r="J5273" s="74"/>
      <c r="K5273" s="74"/>
      <c r="L5273" s="74"/>
      <c r="P5273" s="122"/>
      <c r="Q5273" s="74"/>
      <c r="R5273" s="74"/>
      <c r="S5273" s="74"/>
      <c r="T5273" s="74"/>
      <c r="AI5273" s="259"/>
      <c r="AO5273" s="74"/>
    </row>
    <row r="5274" s="72" customFormat="1" customHeight="1" spans="6:41">
      <c r="F5274" s="74"/>
      <c r="G5274" s="267" t="str">
        <f t="shared" si="88"/>
        <v/>
      </c>
      <c r="H5274" s="74"/>
      <c r="I5274" s="74"/>
      <c r="J5274" s="74"/>
      <c r="K5274" s="74"/>
      <c r="L5274" s="74"/>
      <c r="P5274" s="122"/>
      <c r="Q5274" s="74"/>
      <c r="R5274" s="74"/>
      <c r="S5274" s="74"/>
      <c r="T5274" s="74"/>
      <c r="AI5274" s="259"/>
      <c r="AO5274" s="74"/>
    </row>
    <row r="5275" s="72" customFormat="1" customHeight="1" spans="6:41">
      <c r="F5275" s="74"/>
      <c r="G5275" s="267" t="str">
        <f t="shared" si="88"/>
        <v/>
      </c>
      <c r="H5275" s="74"/>
      <c r="I5275" s="74"/>
      <c r="J5275" s="74"/>
      <c r="K5275" s="74"/>
      <c r="L5275" s="74"/>
      <c r="P5275" s="122"/>
      <c r="Q5275" s="74"/>
      <c r="R5275" s="74"/>
      <c r="S5275" s="74"/>
      <c r="T5275" s="74"/>
      <c r="AI5275" s="259"/>
      <c r="AO5275" s="74"/>
    </row>
    <row r="5276" s="72" customFormat="1" customHeight="1" spans="6:41">
      <c r="F5276" s="74"/>
      <c r="G5276" s="267" t="str">
        <f t="shared" si="88"/>
        <v/>
      </c>
      <c r="H5276" s="74"/>
      <c r="I5276" s="74"/>
      <c r="J5276" s="74"/>
      <c r="K5276" s="74"/>
      <c r="L5276" s="74"/>
      <c r="P5276" s="122"/>
      <c r="Q5276" s="74"/>
      <c r="R5276" s="74"/>
      <c r="S5276" s="74"/>
      <c r="T5276" s="74"/>
      <c r="AI5276" s="259"/>
      <c r="AO5276" s="74"/>
    </row>
    <row r="5277" s="72" customFormat="1" customHeight="1" spans="6:41">
      <c r="F5277" s="74"/>
      <c r="G5277" s="267" t="str">
        <f t="shared" si="88"/>
        <v/>
      </c>
      <c r="H5277" s="74"/>
      <c r="I5277" s="74"/>
      <c r="J5277" s="74"/>
      <c r="K5277" s="74"/>
      <c r="L5277" s="74"/>
      <c r="P5277" s="122"/>
      <c r="Q5277" s="74"/>
      <c r="R5277" s="74"/>
      <c r="S5277" s="74"/>
      <c r="T5277" s="74"/>
      <c r="AI5277" s="259"/>
      <c r="AO5277" s="74"/>
    </row>
    <row r="5278" s="72" customFormat="1" customHeight="1" spans="6:41">
      <c r="F5278" s="74"/>
      <c r="G5278" s="267" t="str">
        <f t="shared" si="88"/>
        <v/>
      </c>
      <c r="H5278" s="74"/>
      <c r="I5278" s="74"/>
      <c r="J5278" s="74"/>
      <c r="K5278" s="74"/>
      <c r="L5278" s="74"/>
      <c r="P5278" s="122"/>
      <c r="Q5278" s="74"/>
      <c r="R5278" s="74"/>
      <c r="S5278" s="74"/>
      <c r="T5278" s="74"/>
      <c r="AI5278" s="259"/>
      <c r="AO5278" s="74"/>
    </row>
    <row r="5279" s="72" customFormat="1" customHeight="1" spans="6:41">
      <c r="F5279" s="74"/>
      <c r="G5279" s="267" t="str">
        <f t="shared" si="88"/>
        <v/>
      </c>
      <c r="H5279" s="74"/>
      <c r="I5279" s="74"/>
      <c r="J5279" s="74"/>
      <c r="K5279" s="74"/>
      <c r="L5279" s="74"/>
      <c r="P5279" s="122"/>
      <c r="Q5279" s="74"/>
      <c r="R5279" s="74"/>
      <c r="S5279" s="74"/>
      <c r="T5279" s="74"/>
      <c r="AI5279" s="259"/>
      <c r="AO5279" s="74"/>
    </row>
    <row r="5280" s="72" customFormat="1" customHeight="1" spans="6:41">
      <c r="F5280" s="74"/>
      <c r="G5280" s="267" t="str">
        <f t="shared" si="88"/>
        <v/>
      </c>
      <c r="H5280" s="74"/>
      <c r="I5280" s="74"/>
      <c r="J5280" s="74"/>
      <c r="K5280" s="74"/>
      <c r="L5280" s="74"/>
      <c r="P5280" s="122"/>
      <c r="Q5280" s="74"/>
      <c r="R5280" s="74"/>
      <c r="S5280" s="74"/>
      <c r="T5280" s="74"/>
      <c r="AI5280" s="259"/>
      <c r="AO5280" s="74"/>
    </row>
    <row r="5281" s="72" customFormat="1" customHeight="1" spans="6:41">
      <c r="F5281" s="74"/>
      <c r="G5281" s="267" t="str">
        <f t="shared" si="88"/>
        <v/>
      </c>
      <c r="H5281" s="74"/>
      <c r="I5281" s="74"/>
      <c r="J5281" s="74"/>
      <c r="K5281" s="74"/>
      <c r="L5281" s="74"/>
      <c r="P5281" s="122"/>
      <c r="Q5281" s="74"/>
      <c r="R5281" s="74"/>
      <c r="S5281" s="74"/>
      <c r="T5281" s="74"/>
      <c r="AI5281" s="259"/>
      <c r="AO5281" s="74"/>
    </row>
    <row r="5282" s="72" customFormat="1" customHeight="1" spans="6:41">
      <c r="F5282" s="74"/>
      <c r="G5282" s="267" t="str">
        <f t="shared" si="88"/>
        <v/>
      </c>
      <c r="H5282" s="74"/>
      <c r="I5282" s="74"/>
      <c r="J5282" s="74"/>
      <c r="K5282" s="74"/>
      <c r="L5282" s="74"/>
      <c r="P5282" s="122"/>
      <c r="Q5282" s="74"/>
      <c r="R5282" s="74"/>
      <c r="S5282" s="74"/>
      <c r="T5282" s="74"/>
      <c r="AI5282" s="259"/>
      <c r="AO5282" s="74"/>
    </row>
    <row r="5283" s="72" customFormat="1" customHeight="1" spans="6:41">
      <c r="F5283" s="74"/>
      <c r="G5283" s="267" t="str">
        <f t="shared" si="88"/>
        <v/>
      </c>
      <c r="H5283" s="74"/>
      <c r="I5283" s="74"/>
      <c r="J5283" s="74"/>
      <c r="K5283" s="74"/>
      <c r="L5283" s="74"/>
      <c r="P5283" s="122"/>
      <c r="Q5283" s="74"/>
      <c r="R5283" s="74"/>
      <c r="S5283" s="74"/>
      <c r="T5283" s="74"/>
      <c r="AI5283" s="259"/>
      <c r="AO5283" s="74"/>
    </row>
    <row r="5284" s="72" customFormat="1" customHeight="1" spans="6:41">
      <c r="F5284" s="74"/>
      <c r="G5284" s="267" t="str">
        <f t="shared" si="88"/>
        <v/>
      </c>
      <c r="H5284" s="74"/>
      <c r="I5284" s="74"/>
      <c r="J5284" s="74"/>
      <c r="K5284" s="74"/>
      <c r="L5284" s="74"/>
      <c r="P5284" s="122"/>
      <c r="Q5284" s="74"/>
      <c r="R5284" s="74"/>
      <c r="S5284" s="74"/>
      <c r="T5284" s="74"/>
      <c r="AI5284" s="259"/>
      <c r="AO5284" s="74"/>
    </row>
    <row r="5285" s="72" customFormat="1" customHeight="1" spans="6:41">
      <c r="F5285" s="74"/>
      <c r="G5285" s="267" t="str">
        <f t="shared" si="88"/>
        <v/>
      </c>
      <c r="H5285" s="74"/>
      <c r="I5285" s="74"/>
      <c r="J5285" s="74"/>
      <c r="K5285" s="74"/>
      <c r="L5285" s="74"/>
      <c r="P5285" s="122"/>
      <c r="Q5285" s="74"/>
      <c r="R5285" s="74"/>
      <c r="S5285" s="74"/>
      <c r="T5285" s="74"/>
      <c r="AI5285" s="259"/>
      <c r="AO5285" s="74"/>
    </row>
    <row r="5286" s="72" customFormat="1" customHeight="1" spans="6:41">
      <c r="F5286" s="74"/>
      <c r="G5286" s="267" t="str">
        <f t="shared" si="88"/>
        <v/>
      </c>
      <c r="H5286" s="74"/>
      <c r="I5286" s="74"/>
      <c r="J5286" s="74"/>
      <c r="K5286" s="74"/>
      <c r="L5286" s="74"/>
      <c r="P5286" s="122"/>
      <c r="Q5286" s="74"/>
      <c r="R5286" s="74"/>
      <c r="S5286" s="74"/>
      <c r="T5286" s="74"/>
      <c r="AI5286" s="259"/>
      <c r="AO5286" s="74"/>
    </row>
    <row r="5287" s="72" customFormat="1" customHeight="1" spans="6:41">
      <c r="F5287" s="74"/>
      <c r="G5287" s="267" t="str">
        <f t="shared" si="88"/>
        <v/>
      </c>
      <c r="H5287" s="74"/>
      <c r="I5287" s="74"/>
      <c r="J5287" s="74"/>
      <c r="K5287" s="74"/>
      <c r="L5287" s="74"/>
      <c r="P5287" s="122"/>
      <c r="Q5287" s="74"/>
      <c r="R5287" s="74"/>
      <c r="S5287" s="74"/>
      <c r="T5287" s="74"/>
      <c r="AI5287" s="259"/>
      <c r="AO5287" s="74"/>
    </row>
    <row r="5288" s="72" customFormat="1" customHeight="1" spans="6:41">
      <c r="F5288" s="74"/>
      <c r="G5288" s="267" t="str">
        <f t="shared" si="88"/>
        <v/>
      </c>
      <c r="H5288" s="74"/>
      <c r="I5288" s="74"/>
      <c r="J5288" s="74"/>
      <c r="K5288" s="74"/>
      <c r="L5288" s="74"/>
      <c r="P5288" s="122"/>
      <c r="Q5288" s="74"/>
      <c r="R5288" s="74"/>
      <c r="S5288" s="74"/>
      <c r="T5288" s="74"/>
      <c r="AI5288" s="259"/>
      <c r="AO5288" s="74"/>
    </row>
    <row r="5289" s="72" customFormat="1" customHeight="1" spans="6:41">
      <c r="F5289" s="74"/>
      <c r="G5289" s="267" t="str">
        <f t="shared" si="88"/>
        <v/>
      </c>
      <c r="H5289" s="74"/>
      <c r="I5289" s="74"/>
      <c r="J5289" s="74"/>
      <c r="K5289" s="74"/>
      <c r="L5289" s="74"/>
      <c r="P5289" s="122"/>
      <c r="Q5289" s="74"/>
      <c r="R5289" s="74"/>
      <c r="S5289" s="74"/>
      <c r="T5289" s="74"/>
      <c r="AI5289" s="259"/>
      <c r="AO5289" s="74"/>
    </row>
    <row r="5290" s="72" customFormat="1" customHeight="1" spans="6:41">
      <c r="F5290" s="74"/>
      <c r="G5290" s="267" t="str">
        <f t="shared" si="88"/>
        <v/>
      </c>
      <c r="H5290" s="74"/>
      <c r="I5290" s="74"/>
      <c r="J5290" s="74"/>
      <c r="K5290" s="74"/>
      <c r="L5290" s="74"/>
      <c r="P5290" s="122"/>
      <c r="Q5290" s="74"/>
      <c r="R5290" s="74"/>
      <c r="S5290" s="74"/>
      <c r="T5290" s="74"/>
      <c r="AI5290" s="259"/>
      <c r="AO5290" s="74"/>
    </row>
    <row r="5291" s="72" customFormat="1" customHeight="1" spans="6:41">
      <c r="F5291" s="74"/>
      <c r="G5291" s="267" t="str">
        <f t="shared" si="88"/>
        <v/>
      </c>
      <c r="H5291" s="74"/>
      <c r="I5291" s="74"/>
      <c r="J5291" s="74"/>
      <c r="K5291" s="74"/>
      <c r="L5291" s="74"/>
      <c r="P5291" s="122"/>
      <c r="Q5291" s="74"/>
      <c r="R5291" s="74"/>
      <c r="S5291" s="74"/>
      <c r="T5291" s="74"/>
      <c r="AI5291" s="259"/>
      <c r="AO5291" s="74"/>
    </row>
    <row r="5292" s="72" customFormat="1" customHeight="1" spans="6:41">
      <c r="F5292" s="74"/>
      <c r="G5292" s="267" t="str">
        <f t="shared" si="88"/>
        <v/>
      </c>
      <c r="H5292" s="74"/>
      <c r="I5292" s="74"/>
      <c r="J5292" s="74"/>
      <c r="K5292" s="74"/>
      <c r="L5292" s="74"/>
      <c r="P5292" s="122"/>
      <c r="Q5292" s="74"/>
      <c r="R5292" s="74"/>
      <c r="S5292" s="74"/>
      <c r="T5292" s="74"/>
      <c r="AI5292" s="259"/>
      <c r="AO5292" s="74"/>
    </row>
    <row r="5293" s="72" customFormat="1" customHeight="1" spans="6:41">
      <c r="F5293" s="74"/>
      <c r="G5293" s="267" t="str">
        <f t="shared" si="88"/>
        <v/>
      </c>
      <c r="H5293" s="74"/>
      <c r="I5293" s="74"/>
      <c r="J5293" s="74"/>
      <c r="K5293" s="74"/>
      <c r="L5293" s="74"/>
      <c r="P5293" s="122"/>
      <c r="Q5293" s="74"/>
      <c r="R5293" s="74"/>
      <c r="S5293" s="74"/>
      <c r="T5293" s="74"/>
      <c r="AI5293" s="259"/>
      <c r="AO5293" s="74"/>
    </row>
    <row r="5294" s="72" customFormat="1" customHeight="1" spans="6:41">
      <c r="F5294" s="74"/>
      <c r="G5294" s="267" t="str">
        <f t="shared" si="88"/>
        <v/>
      </c>
      <c r="H5294" s="74"/>
      <c r="I5294" s="74"/>
      <c r="J5294" s="74"/>
      <c r="K5294" s="74"/>
      <c r="L5294" s="74"/>
      <c r="P5294" s="122"/>
      <c r="Q5294" s="74"/>
      <c r="R5294" s="74"/>
      <c r="S5294" s="74"/>
      <c r="T5294" s="74"/>
      <c r="AI5294" s="259"/>
      <c r="AO5294" s="74"/>
    </row>
    <row r="5295" s="72" customFormat="1" customHeight="1" spans="6:41">
      <c r="F5295" s="74"/>
      <c r="G5295" s="267" t="str">
        <f t="shared" si="88"/>
        <v/>
      </c>
      <c r="H5295" s="74"/>
      <c r="I5295" s="74"/>
      <c r="J5295" s="74"/>
      <c r="K5295" s="74"/>
      <c r="L5295" s="74"/>
      <c r="P5295" s="122"/>
      <c r="Q5295" s="74"/>
      <c r="R5295" s="74"/>
      <c r="S5295" s="74"/>
      <c r="T5295" s="74"/>
      <c r="AI5295" s="259"/>
      <c r="AO5295" s="74"/>
    </row>
    <row r="5296" s="72" customFormat="1" customHeight="1" spans="6:41">
      <c r="F5296" s="74"/>
      <c r="G5296" s="267" t="str">
        <f t="shared" si="88"/>
        <v/>
      </c>
      <c r="H5296" s="74"/>
      <c r="I5296" s="74"/>
      <c r="J5296" s="74"/>
      <c r="K5296" s="74"/>
      <c r="L5296" s="74"/>
      <c r="P5296" s="122"/>
      <c r="Q5296" s="74"/>
      <c r="R5296" s="74"/>
      <c r="S5296" s="74"/>
      <c r="T5296" s="74"/>
      <c r="AI5296" s="259"/>
      <c r="AO5296" s="74"/>
    </row>
    <row r="5297" s="72" customFormat="1" customHeight="1" spans="6:41">
      <c r="F5297" s="74"/>
      <c r="G5297" s="267" t="str">
        <f t="shared" si="88"/>
        <v/>
      </c>
      <c r="H5297" s="74"/>
      <c r="I5297" s="74"/>
      <c r="J5297" s="74"/>
      <c r="K5297" s="74"/>
      <c r="L5297" s="74"/>
      <c r="P5297" s="122"/>
      <c r="Q5297" s="74"/>
      <c r="R5297" s="74"/>
      <c r="S5297" s="74"/>
      <c r="T5297" s="74"/>
      <c r="AI5297" s="259"/>
      <c r="AO5297" s="74"/>
    </row>
    <row r="5298" s="72" customFormat="1" customHeight="1" spans="6:41">
      <c r="F5298" s="74"/>
      <c r="G5298" s="267" t="str">
        <f t="shared" si="88"/>
        <v/>
      </c>
      <c r="H5298" s="74"/>
      <c r="I5298" s="74"/>
      <c r="J5298" s="74"/>
      <c r="K5298" s="74"/>
      <c r="L5298" s="74"/>
      <c r="P5298" s="122"/>
      <c r="Q5298" s="74"/>
      <c r="R5298" s="74"/>
      <c r="S5298" s="74"/>
      <c r="T5298" s="74"/>
      <c r="AI5298" s="259"/>
      <c r="AO5298" s="74"/>
    </row>
    <row r="5299" s="72" customFormat="1" customHeight="1" spans="6:41">
      <c r="F5299" s="74"/>
      <c r="G5299" s="267" t="str">
        <f t="shared" si="88"/>
        <v/>
      </c>
      <c r="H5299" s="74"/>
      <c r="I5299" s="74"/>
      <c r="J5299" s="74"/>
      <c r="K5299" s="74"/>
      <c r="L5299" s="74"/>
      <c r="P5299" s="122"/>
      <c r="Q5299" s="74"/>
      <c r="R5299" s="74"/>
      <c r="S5299" s="74"/>
      <c r="T5299" s="74"/>
      <c r="AI5299" s="259"/>
      <c r="AO5299" s="74"/>
    </row>
    <row r="5300" s="72" customFormat="1" customHeight="1" spans="6:41">
      <c r="F5300" s="74"/>
      <c r="G5300" s="267" t="str">
        <f t="shared" si="88"/>
        <v/>
      </c>
      <c r="H5300" s="74"/>
      <c r="I5300" s="74"/>
      <c r="J5300" s="74"/>
      <c r="K5300" s="74"/>
      <c r="L5300" s="74"/>
      <c r="P5300" s="122"/>
      <c r="Q5300" s="74"/>
      <c r="R5300" s="74"/>
      <c r="S5300" s="74"/>
      <c r="T5300" s="74"/>
      <c r="AI5300" s="259"/>
      <c r="AO5300" s="74"/>
    </row>
    <row r="5301" s="72" customFormat="1" customHeight="1" spans="6:41">
      <c r="F5301" s="74"/>
      <c r="G5301" s="267" t="str">
        <f t="shared" si="88"/>
        <v/>
      </c>
      <c r="H5301" s="74"/>
      <c r="I5301" s="74"/>
      <c r="J5301" s="74"/>
      <c r="K5301" s="74"/>
      <c r="L5301" s="74"/>
      <c r="P5301" s="122"/>
      <c r="Q5301" s="74"/>
      <c r="R5301" s="74"/>
      <c r="S5301" s="74"/>
      <c r="T5301" s="74"/>
      <c r="AI5301" s="259"/>
      <c r="AO5301" s="74"/>
    </row>
    <row r="5302" s="72" customFormat="1" customHeight="1" spans="6:41">
      <c r="F5302" s="74"/>
      <c r="G5302" s="267" t="str">
        <f t="shared" si="88"/>
        <v/>
      </c>
      <c r="H5302" s="74"/>
      <c r="I5302" s="74"/>
      <c r="J5302" s="74"/>
      <c r="K5302" s="74"/>
      <c r="L5302" s="74"/>
      <c r="P5302" s="122"/>
      <c r="Q5302" s="74"/>
      <c r="R5302" s="74"/>
      <c r="S5302" s="74"/>
      <c r="T5302" s="74"/>
      <c r="AI5302" s="259"/>
      <c r="AO5302" s="74"/>
    </row>
    <row r="5303" s="72" customFormat="1" customHeight="1" spans="6:41">
      <c r="F5303" s="74"/>
      <c r="G5303" s="267" t="str">
        <f t="shared" si="88"/>
        <v/>
      </c>
      <c r="H5303" s="74"/>
      <c r="I5303" s="74"/>
      <c r="J5303" s="74"/>
      <c r="K5303" s="74"/>
      <c r="L5303" s="74"/>
      <c r="P5303" s="122"/>
      <c r="Q5303" s="74"/>
      <c r="R5303" s="74"/>
      <c r="S5303" s="74"/>
      <c r="T5303" s="74"/>
      <c r="AI5303" s="259"/>
      <c r="AO5303" s="74"/>
    </row>
    <row r="5304" s="72" customFormat="1" customHeight="1" spans="6:41">
      <c r="F5304" s="74"/>
      <c r="G5304" s="267" t="str">
        <f t="shared" si="88"/>
        <v/>
      </c>
      <c r="H5304" s="74"/>
      <c r="I5304" s="74"/>
      <c r="J5304" s="74"/>
      <c r="K5304" s="74"/>
      <c r="L5304" s="74"/>
      <c r="P5304" s="122"/>
      <c r="Q5304" s="74"/>
      <c r="R5304" s="74"/>
      <c r="S5304" s="74"/>
      <c r="T5304" s="74"/>
      <c r="AI5304" s="259"/>
      <c r="AO5304" s="74"/>
    </row>
    <row r="5305" s="72" customFormat="1" customHeight="1" spans="6:41">
      <c r="F5305" s="74"/>
      <c r="G5305" s="267" t="str">
        <f t="shared" si="88"/>
        <v/>
      </c>
      <c r="H5305" s="74"/>
      <c r="I5305" s="74"/>
      <c r="J5305" s="74"/>
      <c r="K5305" s="74"/>
      <c r="L5305" s="74"/>
      <c r="P5305" s="122"/>
      <c r="Q5305" s="74"/>
      <c r="R5305" s="74"/>
      <c r="S5305" s="74"/>
      <c r="T5305" s="74"/>
      <c r="AI5305" s="259"/>
      <c r="AO5305" s="74"/>
    </row>
    <row r="5306" s="72" customFormat="1" customHeight="1" spans="6:41">
      <c r="F5306" s="74"/>
      <c r="G5306" s="267" t="str">
        <f t="shared" si="88"/>
        <v/>
      </c>
      <c r="H5306" s="74"/>
      <c r="I5306" s="74"/>
      <c r="J5306" s="74"/>
      <c r="K5306" s="74"/>
      <c r="L5306" s="74"/>
      <c r="P5306" s="122"/>
      <c r="Q5306" s="74"/>
      <c r="R5306" s="74"/>
      <c r="S5306" s="74"/>
      <c r="T5306" s="74"/>
      <c r="AI5306" s="259"/>
      <c r="AO5306" s="74"/>
    </row>
    <row r="5307" s="72" customFormat="1" customHeight="1" spans="6:41">
      <c r="F5307" s="74"/>
      <c r="G5307" s="267" t="str">
        <f t="shared" si="88"/>
        <v/>
      </c>
      <c r="H5307" s="74"/>
      <c r="I5307" s="74"/>
      <c r="J5307" s="74"/>
      <c r="K5307" s="74"/>
      <c r="L5307" s="74"/>
      <c r="P5307" s="122"/>
      <c r="Q5307" s="74"/>
      <c r="R5307" s="74"/>
      <c r="S5307" s="74"/>
      <c r="T5307" s="74"/>
      <c r="AI5307" s="259"/>
      <c r="AO5307" s="74"/>
    </row>
    <row r="5308" s="72" customFormat="1" customHeight="1" spans="6:41">
      <c r="F5308" s="74"/>
      <c r="G5308" s="267" t="str">
        <f t="shared" si="88"/>
        <v/>
      </c>
      <c r="H5308" s="74"/>
      <c r="I5308" s="74"/>
      <c r="J5308" s="74"/>
      <c r="K5308" s="74"/>
      <c r="L5308" s="74"/>
      <c r="P5308" s="122"/>
      <c r="Q5308" s="74"/>
      <c r="R5308" s="74"/>
      <c r="S5308" s="74"/>
      <c r="T5308" s="74"/>
      <c r="AI5308" s="259"/>
      <c r="AO5308" s="74"/>
    </row>
    <row r="5309" s="72" customFormat="1" customHeight="1" spans="6:41">
      <c r="F5309" s="74"/>
      <c r="G5309" s="267" t="str">
        <f t="shared" si="88"/>
        <v/>
      </c>
      <c r="H5309" s="74"/>
      <c r="I5309" s="74"/>
      <c r="J5309" s="74"/>
      <c r="K5309" s="74"/>
      <c r="L5309" s="74"/>
      <c r="P5309" s="122"/>
      <c r="Q5309" s="74"/>
      <c r="R5309" s="74"/>
      <c r="S5309" s="74"/>
      <c r="T5309" s="74"/>
      <c r="AI5309" s="259"/>
      <c r="AO5309" s="74"/>
    </row>
    <row r="5310" s="72" customFormat="1" customHeight="1" spans="6:41">
      <c r="F5310" s="74"/>
      <c r="G5310" s="267" t="str">
        <f t="shared" si="88"/>
        <v/>
      </c>
      <c r="H5310" s="74"/>
      <c r="I5310" s="74"/>
      <c r="J5310" s="74"/>
      <c r="K5310" s="74"/>
      <c r="L5310" s="74"/>
      <c r="P5310" s="122"/>
      <c r="Q5310" s="74"/>
      <c r="R5310" s="74"/>
      <c r="S5310" s="74"/>
      <c r="T5310" s="74"/>
      <c r="AI5310" s="259"/>
      <c r="AO5310" s="74"/>
    </row>
    <row r="5311" s="72" customFormat="1" customHeight="1" spans="6:41">
      <c r="F5311" s="74"/>
      <c r="G5311" s="267" t="str">
        <f t="shared" si="88"/>
        <v/>
      </c>
      <c r="H5311" s="74"/>
      <c r="I5311" s="74"/>
      <c r="J5311" s="74"/>
      <c r="K5311" s="74"/>
      <c r="L5311" s="74"/>
      <c r="P5311" s="122"/>
      <c r="Q5311" s="74"/>
      <c r="R5311" s="74"/>
      <c r="S5311" s="74"/>
      <c r="T5311" s="74"/>
      <c r="AI5311" s="259"/>
      <c r="AO5311" s="74"/>
    </row>
    <row r="5312" s="72" customFormat="1" customHeight="1" spans="6:41">
      <c r="F5312" s="74"/>
      <c r="G5312" s="267" t="str">
        <f t="shared" si="88"/>
        <v/>
      </c>
      <c r="H5312" s="74"/>
      <c r="I5312" s="74"/>
      <c r="J5312" s="74"/>
      <c r="K5312" s="74"/>
      <c r="L5312" s="74"/>
      <c r="P5312" s="122"/>
      <c r="Q5312" s="74"/>
      <c r="R5312" s="74"/>
      <c r="S5312" s="74"/>
      <c r="T5312" s="74"/>
      <c r="AI5312" s="259"/>
      <c r="AO5312" s="74"/>
    </row>
    <row r="5313" s="72" customFormat="1" customHeight="1" spans="6:41">
      <c r="F5313" s="74"/>
      <c r="G5313" s="267" t="str">
        <f t="shared" si="88"/>
        <v/>
      </c>
      <c r="H5313" s="74"/>
      <c r="I5313" s="74"/>
      <c r="J5313" s="74"/>
      <c r="K5313" s="74"/>
      <c r="L5313" s="74"/>
      <c r="P5313" s="122"/>
      <c r="Q5313" s="74"/>
      <c r="R5313" s="74"/>
      <c r="S5313" s="74"/>
      <c r="T5313" s="74"/>
      <c r="AI5313" s="259"/>
      <c r="AO5313" s="74"/>
    </row>
    <row r="5314" s="72" customFormat="1" customHeight="1" spans="6:41">
      <c r="F5314" s="74"/>
      <c r="G5314" s="267" t="str">
        <f t="shared" ref="G5314:G5377" si="89">IF(H5314="","",IF(H5314=I5314,H5314,_xlfn.CONCAT(H5314,"-",I5314)))</f>
        <v/>
      </c>
      <c r="H5314" s="74"/>
      <c r="I5314" s="74"/>
      <c r="J5314" s="74"/>
      <c r="K5314" s="74"/>
      <c r="L5314" s="74"/>
      <c r="P5314" s="122"/>
      <c r="Q5314" s="74"/>
      <c r="R5314" s="74"/>
      <c r="S5314" s="74"/>
      <c r="T5314" s="74"/>
      <c r="AI5314" s="259"/>
      <c r="AO5314" s="74"/>
    </row>
    <row r="5315" s="72" customFormat="1" customHeight="1" spans="6:41">
      <c r="F5315" s="74"/>
      <c r="G5315" s="267" t="str">
        <f t="shared" si="89"/>
        <v/>
      </c>
      <c r="H5315" s="74"/>
      <c r="I5315" s="74"/>
      <c r="J5315" s="74"/>
      <c r="K5315" s="74"/>
      <c r="L5315" s="74"/>
      <c r="P5315" s="122"/>
      <c r="Q5315" s="74"/>
      <c r="R5315" s="74"/>
      <c r="S5315" s="74"/>
      <c r="T5315" s="74"/>
      <c r="AI5315" s="259"/>
      <c r="AO5315" s="74"/>
    </row>
    <row r="5316" s="72" customFormat="1" customHeight="1" spans="6:41">
      <c r="F5316" s="74"/>
      <c r="G5316" s="267" t="str">
        <f t="shared" si="89"/>
        <v/>
      </c>
      <c r="H5316" s="74"/>
      <c r="I5316" s="74"/>
      <c r="J5316" s="74"/>
      <c r="K5316" s="74"/>
      <c r="L5316" s="74"/>
      <c r="P5316" s="122"/>
      <c r="Q5316" s="74"/>
      <c r="R5316" s="74"/>
      <c r="S5316" s="74"/>
      <c r="T5316" s="74"/>
      <c r="AI5316" s="259"/>
      <c r="AO5316" s="74"/>
    </row>
    <row r="5317" s="72" customFormat="1" customHeight="1" spans="6:41">
      <c r="F5317" s="74"/>
      <c r="G5317" s="267" t="str">
        <f t="shared" si="89"/>
        <v/>
      </c>
      <c r="H5317" s="74"/>
      <c r="I5317" s="74"/>
      <c r="J5317" s="74"/>
      <c r="K5317" s="74"/>
      <c r="L5317" s="74"/>
      <c r="P5317" s="122"/>
      <c r="Q5317" s="74"/>
      <c r="R5317" s="74"/>
      <c r="S5317" s="74"/>
      <c r="T5317" s="74"/>
      <c r="AI5317" s="259"/>
      <c r="AO5317" s="74"/>
    </row>
    <row r="5318" s="72" customFormat="1" customHeight="1" spans="6:41">
      <c r="F5318" s="74"/>
      <c r="G5318" s="267" t="str">
        <f t="shared" si="89"/>
        <v/>
      </c>
      <c r="H5318" s="74"/>
      <c r="I5318" s="74"/>
      <c r="J5318" s="74"/>
      <c r="K5318" s="74"/>
      <c r="L5318" s="74"/>
      <c r="P5318" s="122"/>
      <c r="Q5318" s="74"/>
      <c r="R5318" s="74"/>
      <c r="S5318" s="74"/>
      <c r="T5318" s="74"/>
      <c r="AI5318" s="259"/>
      <c r="AO5318" s="74"/>
    </row>
    <row r="5319" s="72" customFormat="1" customHeight="1" spans="6:41">
      <c r="F5319" s="74"/>
      <c r="G5319" s="267" t="str">
        <f t="shared" si="89"/>
        <v/>
      </c>
      <c r="H5319" s="74"/>
      <c r="I5319" s="74"/>
      <c r="J5319" s="74"/>
      <c r="K5319" s="74"/>
      <c r="L5319" s="74"/>
      <c r="P5319" s="122"/>
      <c r="Q5319" s="74"/>
      <c r="R5319" s="74"/>
      <c r="S5319" s="74"/>
      <c r="T5319" s="74"/>
      <c r="AI5319" s="259"/>
      <c r="AO5319" s="74"/>
    </row>
    <row r="5320" s="72" customFormat="1" customHeight="1" spans="6:41">
      <c r="F5320" s="74"/>
      <c r="G5320" s="267" t="str">
        <f t="shared" si="89"/>
        <v/>
      </c>
      <c r="H5320" s="74"/>
      <c r="I5320" s="74"/>
      <c r="J5320" s="74"/>
      <c r="K5320" s="74"/>
      <c r="L5320" s="74"/>
      <c r="P5320" s="122"/>
      <c r="Q5320" s="74"/>
      <c r="R5320" s="74"/>
      <c r="S5320" s="74"/>
      <c r="T5320" s="74"/>
      <c r="AI5320" s="259"/>
      <c r="AO5320" s="74"/>
    </row>
    <row r="5321" s="72" customFormat="1" customHeight="1" spans="6:41">
      <c r="F5321" s="74"/>
      <c r="G5321" s="267" t="str">
        <f t="shared" si="89"/>
        <v/>
      </c>
      <c r="H5321" s="74"/>
      <c r="I5321" s="74"/>
      <c r="J5321" s="74"/>
      <c r="K5321" s="74"/>
      <c r="L5321" s="74"/>
      <c r="P5321" s="122"/>
      <c r="Q5321" s="74"/>
      <c r="R5321" s="74"/>
      <c r="S5321" s="74"/>
      <c r="T5321" s="74"/>
      <c r="AI5321" s="259"/>
      <c r="AO5321" s="74"/>
    </row>
    <row r="5322" s="72" customFormat="1" customHeight="1" spans="6:41">
      <c r="F5322" s="74"/>
      <c r="G5322" s="267" t="str">
        <f t="shared" si="89"/>
        <v/>
      </c>
      <c r="H5322" s="74"/>
      <c r="I5322" s="74"/>
      <c r="J5322" s="74"/>
      <c r="K5322" s="74"/>
      <c r="L5322" s="74"/>
      <c r="P5322" s="122"/>
      <c r="Q5322" s="74"/>
      <c r="R5322" s="74"/>
      <c r="S5322" s="74"/>
      <c r="T5322" s="74"/>
      <c r="AI5322" s="259"/>
      <c r="AO5322" s="74"/>
    </row>
    <row r="5323" s="72" customFormat="1" customHeight="1" spans="6:41">
      <c r="F5323" s="74"/>
      <c r="G5323" s="267" t="str">
        <f t="shared" si="89"/>
        <v/>
      </c>
      <c r="H5323" s="74"/>
      <c r="I5323" s="74"/>
      <c r="J5323" s="74"/>
      <c r="K5323" s="74"/>
      <c r="L5323" s="74"/>
      <c r="P5323" s="122"/>
      <c r="Q5323" s="74"/>
      <c r="R5323" s="74"/>
      <c r="S5323" s="74"/>
      <c r="T5323" s="74"/>
      <c r="AI5323" s="259"/>
      <c r="AO5323" s="74"/>
    </row>
    <row r="5324" s="72" customFormat="1" customHeight="1" spans="6:41">
      <c r="F5324" s="74"/>
      <c r="G5324" s="267" t="str">
        <f t="shared" si="89"/>
        <v/>
      </c>
      <c r="H5324" s="74"/>
      <c r="I5324" s="74"/>
      <c r="J5324" s="74"/>
      <c r="K5324" s="74"/>
      <c r="L5324" s="74"/>
      <c r="P5324" s="122"/>
      <c r="Q5324" s="74"/>
      <c r="R5324" s="74"/>
      <c r="S5324" s="74"/>
      <c r="T5324" s="74"/>
      <c r="AI5324" s="259"/>
      <c r="AO5324" s="74"/>
    </row>
    <row r="5325" s="72" customFormat="1" customHeight="1" spans="6:41">
      <c r="F5325" s="74"/>
      <c r="G5325" s="267" t="str">
        <f t="shared" si="89"/>
        <v/>
      </c>
      <c r="H5325" s="74"/>
      <c r="I5325" s="74"/>
      <c r="J5325" s="74"/>
      <c r="K5325" s="74"/>
      <c r="L5325" s="74"/>
      <c r="P5325" s="122"/>
      <c r="Q5325" s="74"/>
      <c r="R5325" s="74"/>
      <c r="S5325" s="74"/>
      <c r="T5325" s="74"/>
      <c r="AI5325" s="259"/>
      <c r="AO5325" s="74"/>
    </row>
    <row r="5326" s="72" customFormat="1" customHeight="1" spans="6:41">
      <c r="F5326" s="74"/>
      <c r="G5326" s="267" t="str">
        <f t="shared" si="89"/>
        <v/>
      </c>
      <c r="H5326" s="74"/>
      <c r="I5326" s="74"/>
      <c r="J5326" s="74"/>
      <c r="K5326" s="74"/>
      <c r="L5326" s="74"/>
      <c r="P5326" s="122"/>
      <c r="Q5326" s="74"/>
      <c r="R5326" s="74"/>
      <c r="S5326" s="74"/>
      <c r="T5326" s="74"/>
      <c r="AI5326" s="259"/>
      <c r="AO5326" s="74"/>
    </row>
    <row r="5327" s="72" customFormat="1" customHeight="1" spans="6:41">
      <c r="F5327" s="74"/>
      <c r="G5327" s="267" t="str">
        <f t="shared" si="89"/>
        <v/>
      </c>
      <c r="H5327" s="74"/>
      <c r="I5327" s="74"/>
      <c r="J5327" s="74"/>
      <c r="K5327" s="74"/>
      <c r="L5327" s="74"/>
      <c r="P5327" s="122"/>
      <c r="Q5327" s="74"/>
      <c r="R5327" s="74"/>
      <c r="S5327" s="74"/>
      <c r="T5327" s="74"/>
      <c r="AI5327" s="259"/>
      <c r="AO5327" s="74"/>
    </row>
    <row r="5328" s="72" customFormat="1" customHeight="1" spans="6:41">
      <c r="F5328" s="74"/>
      <c r="G5328" s="267" t="str">
        <f t="shared" si="89"/>
        <v/>
      </c>
      <c r="H5328" s="74"/>
      <c r="I5328" s="74"/>
      <c r="J5328" s="74"/>
      <c r="K5328" s="74"/>
      <c r="L5328" s="74"/>
      <c r="P5328" s="122"/>
      <c r="Q5328" s="74"/>
      <c r="R5328" s="74"/>
      <c r="S5328" s="74"/>
      <c r="T5328" s="74"/>
      <c r="AI5328" s="259"/>
      <c r="AO5328" s="74"/>
    </row>
    <row r="5329" s="72" customFormat="1" customHeight="1" spans="6:41">
      <c r="F5329" s="74"/>
      <c r="G5329" s="267" t="str">
        <f t="shared" si="89"/>
        <v/>
      </c>
      <c r="H5329" s="74"/>
      <c r="I5329" s="74"/>
      <c r="J5329" s="74"/>
      <c r="K5329" s="74"/>
      <c r="L5329" s="74"/>
      <c r="P5329" s="122"/>
      <c r="Q5329" s="74"/>
      <c r="R5329" s="74"/>
      <c r="S5329" s="74"/>
      <c r="T5329" s="74"/>
      <c r="AI5329" s="259"/>
      <c r="AO5329" s="74"/>
    </row>
    <row r="5330" s="72" customFormat="1" customHeight="1" spans="6:41">
      <c r="F5330" s="74"/>
      <c r="G5330" s="267" t="str">
        <f t="shared" si="89"/>
        <v/>
      </c>
      <c r="H5330" s="74"/>
      <c r="I5330" s="74"/>
      <c r="J5330" s="74"/>
      <c r="K5330" s="74"/>
      <c r="L5330" s="74"/>
      <c r="P5330" s="122"/>
      <c r="Q5330" s="74"/>
      <c r="R5330" s="74"/>
      <c r="S5330" s="74"/>
      <c r="T5330" s="74"/>
      <c r="AI5330" s="259"/>
      <c r="AO5330" s="74"/>
    </row>
    <row r="5331" s="72" customFormat="1" customHeight="1" spans="6:41">
      <c r="F5331" s="74"/>
      <c r="G5331" s="267" t="str">
        <f t="shared" si="89"/>
        <v/>
      </c>
      <c r="H5331" s="74"/>
      <c r="I5331" s="74"/>
      <c r="J5331" s="74"/>
      <c r="K5331" s="74"/>
      <c r="L5331" s="74"/>
      <c r="P5331" s="122"/>
      <c r="Q5331" s="74"/>
      <c r="R5331" s="74"/>
      <c r="S5331" s="74"/>
      <c r="T5331" s="74"/>
      <c r="AI5331" s="259"/>
      <c r="AO5331" s="74"/>
    </row>
    <row r="5332" s="72" customFormat="1" customHeight="1" spans="6:41">
      <c r="F5332" s="74"/>
      <c r="G5332" s="267" t="str">
        <f t="shared" si="89"/>
        <v/>
      </c>
      <c r="H5332" s="74"/>
      <c r="I5332" s="74"/>
      <c r="J5332" s="74"/>
      <c r="K5332" s="74"/>
      <c r="L5332" s="74"/>
      <c r="P5332" s="122"/>
      <c r="Q5332" s="74"/>
      <c r="R5332" s="74"/>
      <c r="S5332" s="74"/>
      <c r="T5332" s="74"/>
      <c r="AI5332" s="259"/>
      <c r="AO5332" s="74"/>
    </row>
    <row r="5333" s="72" customFormat="1" customHeight="1" spans="6:41">
      <c r="F5333" s="74"/>
      <c r="G5333" s="267" t="str">
        <f t="shared" si="89"/>
        <v/>
      </c>
      <c r="H5333" s="74"/>
      <c r="I5333" s="74"/>
      <c r="J5333" s="74"/>
      <c r="K5333" s="74"/>
      <c r="L5333" s="74"/>
      <c r="P5333" s="122"/>
      <c r="Q5333" s="74"/>
      <c r="R5333" s="74"/>
      <c r="S5333" s="74"/>
      <c r="T5333" s="74"/>
      <c r="AI5333" s="259"/>
      <c r="AO5333" s="74"/>
    </row>
    <row r="5334" s="72" customFormat="1" customHeight="1" spans="6:41">
      <c r="F5334" s="74"/>
      <c r="G5334" s="267" t="str">
        <f t="shared" si="89"/>
        <v/>
      </c>
      <c r="H5334" s="74"/>
      <c r="I5334" s="74"/>
      <c r="J5334" s="74"/>
      <c r="K5334" s="74"/>
      <c r="L5334" s="74"/>
      <c r="P5334" s="122"/>
      <c r="Q5334" s="74"/>
      <c r="R5334" s="74"/>
      <c r="S5334" s="74"/>
      <c r="T5334" s="74"/>
      <c r="AI5334" s="259"/>
      <c r="AO5334" s="74"/>
    </row>
    <row r="5335" s="72" customFormat="1" customHeight="1" spans="6:41">
      <c r="F5335" s="74"/>
      <c r="G5335" s="267" t="str">
        <f t="shared" si="89"/>
        <v/>
      </c>
      <c r="H5335" s="74"/>
      <c r="I5335" s="74"/>
      <c r="J5335" s="74"/>
      <c r="K5335" s="74"/>
      <c r="L5335" s="74"/>
      <c r="P5335" s="122"/>
      <c r="Q5335" s="74"/>
      <c r="R5335" s="74"/>
      <c r="S5335" s="74"/>
      <c r="T5335" s="74"/>
      <c r="AI5335" s="259"/>
      <c r="AO5335" s="74"/>
    </row>
    <row r="5336" s="72" customFormat="1" customHeight="1" spans="6:41">
      <c r="F5336" s="74"/>
      <c r="G5336" s="267" t="str">
        <f t="shared" si="89"/>
        <v/>
      </c>
      <c r="H5336" s="74"/>
      <c r="I5336" s="74"/>
      <c r="J5336" s="74"/>
      <c r="K5336" s="74"/>
      <c r="L5336" s="74"/>
      <c r="P5336" s="122"/>
      <c r="Q5336" s="74"/>
      <c r="R5336" s="74"/>
      <c r="S5336" s="74"/>
      <c r="T5336" s="74"/>
      <c r="AI5336" s="259"/>
      <c r="AO5336" s="74"/>
    </row>
    <row r="5337" s="72" customFormat="1" customHeight="1" spans="6:41">
      <c r="F5337" s="74"/>
      <c r="G5337" s="267" t="str">
        <f t="shared" si="89"/>
        <v/>
      </c>
      <c r="H5337" s="74"/>
      <c r="I5337" s="74"/>
      <c r="J5337" s="74"/>
      <c r="K5337" s="74"/>
      <c r="L5337" s="74"/>
      <c r="P5337" s="122"/>
      <c r="Q5337" s="74"/>
      <c r="R5337" s="74"/>
      <c r="S5337" s="74"/>
      <c r="T5337" s="74"/>
      <c r="AI5337" s="259"/>
      <c r="AO5337" s="74"/>
    </row>
    <row r="5338" s="72" customFormat="1" customHeight="1" spans="6:41">
      <c r="F5338" s="74"/>
      <c r="G5338" s="267" t="str">
        <f t="shared" si="89"/>
        <v/>
      </c>
      <c r="H5338" s="74"/>
      <c r="I5338" s="74"/>
      <c r="J5338" s="74"/>
      <c r="K5338" s="74"/>
      <c r="L5338" s="74"/>
      <c r="P5338" s="122"/>
      <c r="Q5338" s="74"/>
      <c r="R5338" s="74"/>
      <c r="S5338" s="74"/>
      <c r="T5338" s="74"/>
      <c r="AI5338" s="259"/>
      <c r="AO5338" s="74"/>
    </row>
    <row r="5339" s="72" customFormat="1" customHeight="1" spans="6:41">
      <c r="F5339" s="74"/>
      <c r="G5339" s="267" t="str">
        <f t="shared" si="89"/>
        <v/>
      </c>
      <c r="H5339" s="74"/>
      <c r="I5339" s="74"/>
      <c r="J5339" s="74"/>
      <c r="K5339" s="74"/>
      <c r="L5339" s="74"/>
      <c r="P5339" s="122"/>
      <c r="Q5339" s="74"/>
      <c r="R5339" s="74"/>
      <c r="S5339" s="74"/>
      <c r="T5339" s="74"/>
      <c r="AI5339" s="259"/>
      <c r="AO5339" s="74"/>
    </row>
    <row r="5340" s="72" customFormat="1" customHeight="1" spans="6:41">
      <c r="F5340" s="74"/>
      <c r="G5340" s="267" t="str">
        <f t="shared" si="89"/>
        <v/>
      </c>
      <c r="H5340" s="74"/>
      <c r="I5340" s="74"/>
      <c r="J5340" s="74"/>
      <c r="K5340" s="74"/>
      <c r="L5340" s="74"/>
      <c r="P5340" s="122"/>
      <c r="Q5340" s="74"/>
      <c r="R5340" s="74"/>
      <c r="S5340" s="74"/>
      <c r="T5340" s="74"/>
      <c r="AI5340" s="259"/>
      <c r="AO5340" s="74"/>
    </row>
    <row r="5341" s="72" customFormat="1" customHeight="1" spans="6:41">
      <c r="F5341" s="74"/>
      <c r="G5341" s="267" t="str">
        <f t="shared" si="89"/>
        <v/>
      </c>
      <c r="H5341" s="74"/>
      <c r="I5341" s="74"/>
      <c r="J5341" s="74"/>
      <c r="K5341" s="74"/>
      <c r="L5341" s="74"/>
      <c r="P5341" s="122"/>
      <c r="Q5341" s="74"/>
      <c r="R5341" s="74"/>
      <c r="S5341" s="74"/>
      <c r="T5341" s="74"/>
      <c r="AI5341" s="259"/>
      <c r="AO5341" s="74"/>
    </row>
    <row r="5342" s="72" customFormat="1" customHeight="1" spans="6:41">
      <c r="F5342" s="74"/>
      <c r="G5342" s="267" t="str">
        <f t="shared" si="89"/>
        <v/>
      </c>
      <c r="H5342" s="74"/>
      <c r="I5342" s="74"/>
      <c r="J5342" s="74"/>
      <c r="K5342" s="74"/>
      <c r="L5342" s="74"/>
      <c r="P5342" s="122"/>
      <c r="Q5342" s="74"/>
      <c r="R5342" s="74"/>
      <c r="S5342" s="74"/>
      <c r="T5342" s="74"/>
      <c r="AI5342" s="259"/>
      <c r="AO5342" s="74"/>
    </row>
    <row r="5343" s="72" customFormat="1" customHeight="1" spans="6:41">
      <c r="F5343" s="74"/>
      <c r="G5343" s="267" t="str">
        <f t="shared" si="89"/>
        <v/>
      </c>
      <c r="H5343" s="74"/>
      <c r="I5343" s="74"/>
      <c r="J5343" s="74"/>
      <c r="K5343" s="74"/>
      <c r="L5343" s="74"/>
      <c r="P5343" s="122"/>
      <c r="Q5343" s="74"/>
      <c r="R5343" s="74"/>
      <c r="S5343" s="74"/>
      <c r="T5343" s="74"/>
      <c r="AI5343" s="259"/>
      <c r="AO5343" s="74"/>
    </row>
    <row r="5344" s="72" customFormat="1" customHeight="1" spans="6:41">
      <c r="F5344" s="74"/>
      <c r="G5344" s="267" t="str">
        <f t="shared" si="89"/>
        <v/>
      </c>
      <c r="H5344" s="74"/>
      <c r="I5344" s="74"/>
      <c r="J5344" s="74"/>
      <c r="K5344" s="74"/>
      <c r="L5344" s="74"/>
      <c r="P5344" s="122"/>
      <c r="Q5344" s="74"/>
      <c r="R5344" s="74"/>
      <c r="S5344" s="74"/>
      <c r="T5344" s="74"/>
      <c r="AI5344" s="259"/>
      <c r="AO5344" s="74"/>
    </row>
    <row r="5345" s="72" customFormat="1" customHeight="1" spans="6:41">
      <c r="F5345" s="74"/>
      <c r="G5345" s="267" t="str">
        <f t="shared" si="89"/>
        <v/>
      </c>
      <c r="H5345" s="74"/>
      <c r="I5345" s="74"/>
      <c r="J5345" s="74"/>
      <c r="K5345" s="74"/>
      <c r="L5345" s="74"/>
      <c r="P5345" s="122"/>
      <c r="Q5345" s="74"/>
      <c r="R5345" s="74"/>
      <c r="S5345" s="74"/>
      <c r="T5345" s="74"/>
      <c r="AI5345" s="259"/>
      <c r="AO5345" s="74"/>
    </row>
    <row r="5346" s="72" customFormat="1" customHeight="1" spans="6:41">
      <c r="F5346" s="74"/>
      <c r="G5346" s="267" t="str">
        <f t="shared" si="89"/>
        <v/>
      </c>
      <c r="H5346" s="74"/>
      <c r="I5346" s="74"/>
      <c r="J5346" s="74"/>
      <c r="K5346" s="74"/>
      <c r="L5346" s="74"/>
      <c r="P5346" s="122"/>
      <c r="Q5346" s="74"/>
      <c r="R5346" s="74"/>
      <c r="S5346" s="74"/>
      <c r="T5346" s="74"/>
      <c r="AI5346" s="259"/>
      <c r="AO5346" s="74"/>
    </row>
    <row r="5347" s="72" customFormat="1" customHeight="1" spans="6:41">
      <c r="F5347" s="74"/>
      <c r="G5347" s="267" t="str">
        <f t="shared" si="89"/>
        <v/>
      </c>
      <c r="H5347" s="74"/>
      <c r="I5347" s="74"/>
      <c r="J5347" s="74"/>
      <c r="K5347" s="74"/>
      <c r="L5347" s="74"/>
      <c r="P5347" s="122"/>
      <c r="Q5347" s="74"/>
      <c r="R5347" s="74"/>
      <c r="S5347" s="74"/>
      <c r="T5347" s="74"/>
      <c r="AI5347" s="259"/>
      <c r="AO5347" s="74"/>
    </row>
    <row r="5348" s="72" customFormat="1" customHeight="1" spans="6:41">
      <c r="F5348" s="74"/>
      <c r="G5348" s="267" t="str">
        <f t="shared" si="89"/>
        <v/>
      </c>
      <c r="H5348" s="74"/>
      <c r="I5348" s="74"/>
      <c r="J5348" s="74"/>
      <c r="K5348" s="74"/>
      <c r="L5348" s="74"/>
      <c r="P5348" s="122"/>
      <c r="Q5348" s="74"/>
      <c r="R5348" s="74"/>
      <c r="S5348" s="74"/>
      <c r="T5348" s="74"/>
      <c r="AI5348" s="259"/>
      <c r="AO5348" s="74"/>
    </row>
    <row r="5349" s="72" customFormat="1" customHeight="1" spans="6:41">
      <c r="F5349" s="74"/>
      <c r="G5349" s="267" t="str">
        <f t="shared" si="89"/>
        <v/>
      </c>
      <c r="H5349" s="74"/>
      <c r="I5349" s="74"/>
      <c r="J5349" s="74"/>
      <c r="K5349" s="74"/>
      <c r="L5349" s="74"/>
      <c r="P5349" s="122"/>
      <c r="Q5349" s="74"/>
      <c r="R5349" s="74"/>
      <c r="S5349" s="74"/>
      <c r="T5349" s="74"/>
      <c r="AI5349" s="259"/>
      <c r="AO5349" s="74"/>
    </row>
    <row r="5350" s="72" customFormat="1" customHeight="1" spans="6:41">
      <c r="F5350" s="74"/>
      <c r="G5350" s="267" t="str">
        <f t="shared" si="89"/>
        <v/>
      </c>
      <c r="H5350" s="74"/>
      <c r="I5350" s="74"/>
      <c r="J5350" s="74"/>
      <c r="K5350" s="74"/>
      <c r="L5350" s="74"/>
      <c r="P5350" s="122"/>
      <c r="Q5350" s="74"/>
      <c r="R5350" s="74"/>
      <c r="S5350" s="74"/>
      <c r="T5350" s="74"/>
      <c r="AI5350" s="259"/>
      <c r="AO5350" s="74"/>
    </row>
    <row r="5351" s="72" customFormat="1" customHeight="1" spans="6:41">
      <c r="F5351" s="74"/>
      <c r="G5351" s="267" t="str">
        <f t="shared" si="89"/>
        <v/>
      </c>
      <c r="H5351" s="74"/>
      <c r="I5351" s="74"/>
      <c r="J5351" s="74"/>
      <c r="K5351" s="74"/>
      <c r="L5351" s="74"/>
      <c r="P5351" s="122"/>
      <c r="Q5351" s="74"/>
      <c r="R5351" s="74"/>
      <c r="S5351" s="74"/>
      <c r="T5351" s="74"/>
      <c r="AI5351" s="259"/>
      <c r="AO5351" s="74"/>
    </row>
    <row r="5352" s="72" customFormat="1" customHeight="1" spans="6:41">
      <c r="F5352" s="74"/>
      <c r="G5352" s="267" t="str">
        <f t="shared" si="89"/>
        <v/>
      </c>
      <c r="H5352" s="74"/>
      <c r="I5352" s="74"/>
      <c r="J5352" s="74"/>
      <c r="K5352" s="74"/>
      <c r="L5352" s="74"/>
      <c r="P5352" s="122"/>
      <c r="Q5352" s="74"/>
      <c r="R5352" s="74"/>
      <c r="S5352" s="74"/>
      <c r="T5352" s="74"/>
      <c r="AI5352" s="259"/>
      <c r="AO5352" s="74"/>
    </row>
    <row r="5353" s="72" customFormat="1" customHeight="1" spans="6:41">
      <c r="F5353" s="74"/>
      <c r="G5353" s="267" t="str">
        <f t="shared" si="89"/>
        <v/>
      </c>
      <c r="H5353" s="74"/>
      <c r="I5353" s="74"/>
      <c r="J5353" s="74"/>
      <c r="K5353" s="74"/>
      <c r="L5353" s="74"/>
      <c r="P5353" s="122"/>
      <c r="Q5353" s="74"/>
      <c r="R5353" s="74"/>
      <c r="S5353" s="74"/>
      <c r="T5353" s="74"/>
      <c r="AI5353" s="259"/>
      <c r="AO5353" s="74"/>
    </row>
    <row r="5354" s="72" customFormat="1" customHeight="1" spans="6:41">
      <c r="F5354" s="74"/>
      <c r="G5354" s="267" t="str">
        <f t="shared" si="89"/>
        <v/>
      </c>
      <c r="H5354" s="74"/>
      <c r="I5354" s="74"/>
      <c r="J5354" s="74"/>
      <c r="K5354" s="74"/>
      <c r="L5354" s="74"/>
      <c r="P5354" s="122"/>
      <c r="Q5354" s="74"/>
      <c r="R5354" s="74"/>
      <c r="S5354" s="74"/>
      <c r="T5354" s="74"/>
      <c r="AI5354" s="259"/>
      <c r="AO5354" s="74"/>
    </row>
    <row r="5355" s="72" customFormat="1" customHeight="1" spans="6:41">
      <c r="F5355" s="74"/>
      <c r="G5355" s="267" t="str">
        <f t="shared" si="89"/>
        <v/>
      </c>
      <c r="H5355" s="74"/>
      <c r="I5355" s="74"/>
      <c r="J5355" s="74"/>
      <c r="K5355" s="74"/>
      <c r="L5355" s="74"/>
      <c r="P5355" s="122"/>
      <c r="Q5355" s="74"/>
      <c r="R5355" s="74"/>
      <c r="S5355" s="74"/>
      <c r="T5355" s="74"/>
      <c r="AI5355" s="259"/>
      <c r="AO5355" s="74"/>
    </row>
    <row r="5356" s="72" customFormat="1" customHeight="1" spans="6:41">
      <c r="F5356" s="74"/>
      <c r="G5356" s="267" t="str">
        <f t="shared" si="89"/>
        <v/>
      </c>
      <c r="H5356" s="74"/>
      <c r="I5356" s="74"/>
      <c r="J5356" s="74"/>
      <c r="K5356" s="74"/>
      <c r="L5356" s="74"/>
      <c r="P5356" s="122"/>
      <c r="Q5356" s="74"/>
      <c r="R5356" s="74"/>
      <c r="S5356" s="74"/>
      <c r="T5356" s="74"/>
      <c r="AI5356" s="259"/>
      <c r="AO5356" s="74"/>
    </row>
    <row r="5357" s="72" customFormat="1" customHeight="1" spans="6:41">
      <c r="F5357" s="74"/>
      <c r="G5357" s="267" t="str">
        <f t="shared" si="89"/>
        <v/>
      </c>
      <c r="H5357" s="74"/>
      <c r="I5357" s="74"/>
      <c r="J5357" s="74"/>
      <c r="K5357" s="74"/>
      <c r="L5357" s="74"/>
      <c r="P5357" s="122"/>
      <c r="Q5357" s="74"/>
      <c r="R5357" s="74"/>
      <c r="S5357" s="74"/>
      <c r="T5357" s="74"/>
      <c r="AI5357" s="259"/>
      <c r="AO5357" s="74"/>
    </row>
    <row r="5358" s="72" customFormat="1" customHeight="1" spans="6:41">
      <c r="F5358" s="74"/>
      <c r="G5358" s="267" t="str">
        <f t="shared" si="89"/>
        <v/>
      </c>
      <c r="H5358" s="74"/>
      <c r="I5358" s="74"/>
      <c r="J5358" s="74"/>
      <c r="K5358" s="74"/>
      <c r="L5358" s="74"/>
      <c r="P5358" s="122"/>
      <c r="Q5358" s="74"/>
      <c r="R5358" s="74"/>
      <c r="S5358" s="74"/>
      <c r="T5358" s="74"/>
      <c r="AI5358" s="259"/>
      <c r="AO5358" s="74"/>
    </row>
    <row r="5359" s="72" customFormat="1" customHeight="1" spans="6:41">
      <c r="F5359" s="74"/>
      <c r="G5359" s="267" t="str">
        <f t="shared" si="89"/>
        <v/>
      </c>
      <c r="H5359" s="74"/>
      <c r="I5359" s="74"/>
      <c r="J5359" s="74"/>
      <c r="K5359" s="74"/>
      <c r="L5359" s="74"/>
      <c r="P5359" s="122"/>
      <c r="Q5359" s="74"/>
      <c r="R5359" s="74"/>
      <c r="S5359" s="74"/>
      <c r="T5359" s="74"/>
      <c r="AI5359" s="259"/>
      <c r="AO5359" s="74"/>
    </row>
    <row r="5360" s="72" customFormat="1" customHeight="1" spans="6:41">
      <c r="F5360" s="74"/>
      <c r="G5360" s="267" t="str">
        <f t="shared" si="89"/>
        <v/>
      </c>
      <c r="H5360" s="74"/>
      <c r="I5360" s="74"/>
      <c r="J5360" s="74"/>
      <c r="K5360" s="74"/>
      <c r="L5360" s="74"/>
      <c r="P5360" s="122"/>
      <c r="Q5360" s="74"/>
      <c r="R5360" s="74"/>
      <c r="S5360" s="74"/>
      <c r="T5360" s="74"/>
      <c r="AI5360" s="259"/>
      <c r="AO5360" s="74"/>
    </row>
    <row r="5361" s="72" customFormat="1" customHeight="1" spans="6:41">
      <c r="F5361" s="74"/>
      <c r="G5361" s="267" t="str">
        <f t="shared" si="89"/>
        <v/>
      </c>
      <c r="H5361" s="74"/>
      <c r="I5361" s="74"/>
      <c r="J5361" s="74"/>
      <c r="K5361" s="74"/>
      <c r="L5361" s="74"/>
      <c r="P5361" s="122"/>
      <c r="Q5361" s="74"/>
      <c r="R5361" s="74"/>
      <c r="S5361" s="74"/>
      <c r="T5361" s="74"/>
      <c r="AI5361" s="259"/>
      <c r="AO5361" s="74"/>
    </row>
    <row r="5362" s="72" customFormat="1" customHeight="1" spans="6:41">
      <c r="F5362" s="74"/>
      <c r="G5362" s="267" t="str">
        <f t="shared" si="89"/>
        <v/>
      </c>
      <c r="H5362" s="74"/>
      <c r="I5362" s="74"/>
      <c r="J5362" s="74"/>
      <c r="K5362" s="74"/>
      <c r="L5362" s="74"/>
      <c r="P5362" s="122"/>
      <c r="Q5362" s="74"/>
      <c r="R5362" s="74"/>
      <c r="S5362" s="74"/>
      <c r="T5362" s="74"/>
      <c r="AI5362" s="259"/>
      <c r="AO5362" s="74"/>
    </row>
    <row r="5363" s="72" customFormat="1" customHeight="1" spans="6:41">
      <c r="F5363" s="74"/>
      <c r="G5363" s="267" t="str">
        <f t="shared" si="89"/>
        <v/>
      </c>
      <c r="H5363" s="74"/>
      <c r="I5363" s="74"/>
      <c r="J5363" s="74"/>
      <c r="K5363" s="74"/>
      <c r="L5363" s="74"/>
      <c r="P5363" s="122"/>
      <c r="Q5363" s="74"/>
      <c r="R5363" s="74"/>
      <c r="S5363" s="74"/>
      <c r="T5363" s="74"/>
      <c r="AI5363" s="259"/>
      <c r="AO5363" s="74"/>
    </row>
    <row r="5364" s="72" customFormat="1" customHeight="1" spans="6:41">
      <c r="F5364" s="74"/>
      <c r="G5364" s="267" t="str">
        <f t="shared" si="89"/>
        <v/>
      </c>
      <c r="H5364" s="74"/>
      <c r="I5364" s="74"/>
      <c r="J5364" s="74"/>
      <c r="K5364" s="74"/>
      <c r="L5364" s="74"/>
      <c r="P5364" s="122"/>
      <c r="Q5364" s="74"/>
      <c r="R5364" s="74"/>
      <c r="S5364" s="74"/>
      <c r="T5364" s="74"/>
      <c r="AI5364" s="259"/>
      <c r="AO5364" s="74"/>
    </row>
    <row r="5365" s="72" customFormat="1" customHeight="1" spans="6:41">
      <c r="F5365" s="74"/>
      <c r="G5365" s="267" t="str">
        <f t="shared" si="89"/>
        <v/>
      </c>
      <c r="H5365" s="74"/>
      <c r="I5365" s="74"/>
      <c r="J5365" s="74"/>
      <c r="K5365" s="74"/>
      <c r="L5365" s="74"/>
      <c r="P5365" s="122"/>
      <c r="Q5365" s="74"/>
      <c r="R5365" s="74"/>
      <c r="S5365" s="74"/>
      <c r="T5365" s="74"/>
      <c r="AI5365" s="259"/>
      <c r="AO5365" s="74"/>
    </row>
    <row r="5366" s="72" customFormat="1" customHeight="1" spans="6:41">
      <c r="F5366" s="74"/>
      <c r="G5366" s="267" t="str">
        <f t="shared" si="89"/>
        <v/>
      </c>
      <c r="H5366" s="74"/>
      <c r="I5366" s="74"/>
      <c r="J5366" s="74"/>
      <c r="K5366" s="74"/>
      <c r="L5366" s="74"/>
      <c r="P5366" s="122"/>
      <c r="Q5366" s="74"/>
      <c r="R5366" s="74"/>
      <c r="S5366" s="74"/>
      <c r="T5366" s="74"/>
      <c r="AI5366" s="259"/>
      <c r="AO5366" s="74"/>
    </row>
    <row r="5367" s="72" customFormat="1" customHeight="1" spans="6:41">
      <c r="F5367" s="74"/>
      <c r="G5367" s="267" t="str">
        <f t="shared" si="89"/>
        <v/>
      </c>
      <c r="H5367" s="74"/>
      <c r="I5367" s="74"/>
      <c r="J5367" s="74"/>
      <c r="K5367" s="74"/>
      <c r="L5367" s="74"/>
      <c r="P5367" s="122"/>
      <c r="Q5367" s="74"/>
      <c r="R5367" s="74"/>
      <c r="S5367" s="74"/>
      <c r="T5367" s="74"/>
      <c r="AI5367" s="259"/>
      <c r="AO5367" s="74"/>
    </row>
    <row r="5368" s="72" customFormat="1" customHeight="1" spans="6:41">
      <c r="F5368" s="74"/>
      <c r="G5368" s="267" t="str">
        <f t="shared" si="89"/>
        <v/>
      </c>
      <c r="H5368" s="74"/>
      <c r="I5368" s="74"/>
      <c r="J5368" s="74"/>
      <c r="K5368" s="74"/>
      <c r="L5368" s="74"/>
      <c r="P5368" s="122"/>
      <c r="Q5368" s="74"/>
      <c r="R5368" s="74"/>
      <c r="S5368" s="74"/>
      <c r="T5368" s="74"/>
      <c r="AI5368" s="259"/>
      <c r="AO5368" s="74"/>
    </row>
    <row r="5369" s="72" customFormat="1" customHeight="1" spans="6:41">
      <c r="F5369" s="74"/>
      <c r="G5369" s="267" t="str">
        <f t="shared" si="89"/>
        <v/>
      </c>
      <c r="H5369" s="74"/>
      <c r="I5369" s="74"/>
      <c r="J5369" s="74"/>
      <c r="K5369" s="74"/>
      <c r="L5369" s="74"/>
      <c r="P5369" s="122"/>
      <c r="Q5369" s="74"/>
      <c r="R5369" s="74"/>
      <c r="S5369" s="74"/>
      <c r="T5369" s="74"/>
      <c r="AI5369" s="259"/>
      <c r="AO5369" s="74"/>
    </row>
    <row r="5370" s="72" customFormat="1" customHeight="1" spans="6:41">
      <c r="F5370" s="74"/>
      <c r="G5370" s="267" t="str">
        <f t="shared" si="89"/>
        <v/>
      </c>
      <c r="H5370" s="74"/>
      <c r="I5370" s="74"/>
      <c r="J5370" s="74"/>
      <c r="K5370" s="74"/>
      <c r="L5370" s="74"/>
      <c r="P5370" s="122"/>
      <c r="Q5370" s="74"/>
      <c r="R5370" s="74"/>
      <c r="S5370" s="74"/>
      <c r="T5370" s="74"/>
      <c r="AI5370" s="259"/>
      <c r="AO5370" s="74"/>
    </row>
    <row r="5371" s="72" customFormat="1" customHeight="1" spans="6:41">
      <c r="F5371" s="74"/>
      <c r="G5371" s="267" t="str">
        <f t="shared" si="89"/>
        <v/>
      </c>
      <c r="H5371" s="74"/>
      <c r="I5371" s="74"/>
      <c r="J5371" s="74"/>
      <c r="K5371" s="74"/>
      <c r="L5371" s="74"/>
      <c r="P5371" s="122"/>
      <c r="Q5371" s="74"/>
      <c r="R5371" s="74"/>
      <c r="S5371" s="74"/>
      <c r="T5371" s="74"/>
      <c r="AI5371" s="259"/>
      <c r="AO5371" s="74"/>
    </row>
    <row r="5372" s="72" customFormat="1" customHeight="1" spans="6:41">
      <c r="F5372" s="74"/>
      <c r="G5372" s="267" t="str">
        <f t="shared" si="89"/>
        <v/>
      </c>
      <c r="H5372" s="74"/>
      <c r="I5372" s="74"/>
      <c r="J5372" s="74"/>
      <c r="K5372" s="74"/>
      <c r="L5372" s="74"/>
      <c r="P5372" s="122"/>
      <c r="Q5372" s="74"/>
      <c r="R5372" s="74"/>
      <c r="S5372" s="74"/>
      <c r="T5372" s="74"/>
      <c r="AI5372" s="259"/>
      <c r="AO5372" s="74"/>
    </row>
    <row r="5373" s="72" customFormat="1" customHeight="1" spans="6:41">
      <c r="F5373" s="74"/>
      <c r="G5373" s="267" t="str">
        <f t="shared" si="89"/>
        <v/>
      </c>
      <c r="H5373" s="74"/>
      <c r="I5373" s="74"/>
      <c r="J5373" s="74"/>
      <c r="K5373" s="74"/>
      <c r="L5373" s="74"/>
      <c r="P5373" s="122"/>
      <c r="Q5373" s="74"/>
      <c r="R5373" s="74"/>
      <c r="S5373" s="74"/>
      <c r="T5373" s="74"/>
      <c r="AI5373" s="259"/>
      <c r="AO5373" s="74"/>
    </row>
    <row r="5374" s="72" customFormat="1" customHeight="1" spans="6:41">
      <c r="F5374" s="74"/>
      <c r="G5374" s="267" t="str">
        <f t="shared" si="89"/>
        <v/>
      </c>
      <c r="H5374" s="74"/>
      <c r="I5374" s="74"/>
      <c r="J5374" s="74"/>
      <c r="K5374" s="74"/>
      <c r="L5374" s="74"/>
      <c r="P5374" s="122"/>
      <c r="Q5374" s="74"/>
      <c r="R5374" s="74"/>
      <c r="S5374" s="74"/>
      <c r="T5374" s="74"/>
      <c r="AI5374" s="259"/>
      <c r="AO5374" s="74"/>
    </row>
    <row r="5375" s="72" customFormat="1" customHeight="1" spans="6:41">
      <c r="F5375" s="74"/>
      <c r="G5375" s="267" t="str">
        <f t="shared" si="89"/>
        <v/>
      </c>
      <c r="H5375" s="74"/>
      <c r="I5375" s="74"/>
      <c r="J5375" s="74"/>
      <c r="K5375" s="74"/>
      <c r="L5375" s="74"/>
      <c r="P5375" s="122"/>
      <c r="Q5375" s="74"/>
      <c r="R5375" s="74"/>
      <c r="S5375" s="74"/>
      <c r="T5375" s="74"/>
      <c r="AI5375" s="259"/>
      <c r="AO5375" s="74"/>
    </row>
    <row r="5376" s="72" customFormat="1" customHeight="1" spans="6:41">
      <c r="F5376" s="74"/>
      <c r="G5376" s="267" t="str">
        <f t="shared" si="89"/>
        <v/>
      </c>
      <c r="H5376" s="74"/>
      <c r="I5376" s="74"/>
      <c r="J5376" s="74"/>
      <c r="K5376" s="74"/>
      <c r="L5376" s="74"/>
      <c r="P5376" s="122"/>
      <c r="Q5376" s="74"/>
      <c r="R5376" s="74"/>
      <c r="S5376" s="74"/>
      <c r="T5376" s="74"/>
      <c r="AI5376" s="259"/>
      <c r="AO5376" s="74"/>
    </row>
    <row r="5377" s="72" customFormat="1" customHeight="1" spans="6:41">
      <c r="F5377" s="74"/>
      <c r="G5377" s="267" t="str">
        <f t="shared" si="89"/>
        <v/>
      </c>
      <c r="H5377" s="74"/>
      <c r="I5377" s="74"/>
      <c r="J5377" s="74"/>
      <c r="K5377" s="74"/>
      <c r="L5377" s="74"/>
      <c r="P5377" s="122"/>
      <c r="Q5377" s="74"/>
      <c r="R5377" s="74"/>
      <c r="S5377" s="74"/>
      <c r="T5377" s="74"/>
      <c r="AI5377" s="259"/>
      <c r="AO5377" s="74"/>
    </row>
    <row r="5378" s="72" customFormat="1" customHeight="1" spans="6:41">
      <c r="F5378" s="74"/>
      <c r="G5378" s="267" t="str">
        <f t="shared" ref="G5378:G5441" si="90">IF(H5378="","",IF(H5378=I5378,H5378,_xlfn.CONCAT(H5378,"-",I5378)))</f>
        <v/>
      </c>
      <c r="H5378" s="74"/>
      <c r="I5378" s="74"/>
      <c r="J5378" s="74"/>
      <c r="K5378" s="74"/>
      <c r="L5378" s="74"/>
      <c r="P5378" s="122"/>
      <c r="Q5378" s="74"/>
      <c r="R5378" s="74"/>
      <c r="S5378" s="74"/>
      <c r="T5378" s="74"/>
      <c r="AI5378" s="259"/>
      <c r="AO5378" s="74"/>
    </row>
    <row r="5379" s="72" customFormat="1" customHeight="1" spans="6:41">
      <c r="F5379" s="74"/>
      <c r="G5379" s="267" t="str">
        <f t="shared" si="90"/>
        <v/>
      </c>
      <c r="H5379" s="74"/>
      <c r="I5379" s="74"/>
      <c r="J5379" s="74"/>
      <c r="K5379" s="74"/>
      <c r="L5379" s="74"/>
      <c r="P5379" s="122"/>
      <c r="Q5379" s="74"/>
      <c r="R5379" s="74"/>
      <c r="S5379" s="74"/>
      <c r="T5379" s="74"/>
      <c r="AI5379" s="259"/>
      <c r="AO5379" s="74"/>
    </row>
    <row r="5380" s="72" customFormat="1" customHeight="1" spans="6:41">
      <c r="F5380" s="74"/>
      <c r="G5380" s="267" t="str">
        <f t="shared" si="90"/>
        <v/>
      </c>
      <c r="H5380" s="74"/>
      <c r="I5380" s="74"/>
      <c r="J5380" s="74"/>
      <c r="K5380" s="74"/>
      <c r="L5380" s="74"/>
      <c r="P5380" s="122"/>
      <c r="Q5380" s="74"/>
      <c r="R5380" s="74"/>
      <c r="S5380" s="74"/>
      <c r="T5380" s="74"/>
      <c r="AI5380" s="259"/>
      <c r="AO5380" s="74"/>
    </row>
    <row r="5381" s="72" customFormat="1" customHeight="1" spans="6:41">
      <c r="F5381" s="74"/>
      <c r="G5381" s="267" t="str">
        <f t="shared" si="90"/>
        <v/>
      </c>
      <c r="H5381" s="74"/>
      <c r="I5381" s="74"/>
      <c r="J5381" s="74"/>
      <c r="K5381" s="74"/>
      <c r="L5381" s="74"/>
      <c r="P5381" s="122"/>
      <c r="Q5381" s="74"/>
      <c r="R5381" s="74"/>
      <c r="S5381" s="74"/>
      <c r="T5381" s="74"/>
      <c r="AI5381" s="259"/>
      <c r="AO5381" s="74"/>
    </row>
    <row r="5382" s="72" customFormat="1" customHeight="1" spans="6:41">
      <c r="F5382" s="74"/>
      <c r="G5382" s="267" t="str">
        <f t="shared" si="90"/>
        <v/>
      </c>
      <c r="H5382" s="74"/>
      <c r="I5382" s="74"/>
      <c r="J5382" s="74"/>
      <c r="K5382" s="74"/>
      <c r="L5382" s="74"/>
      <c r="P5382" s="122"/>
      <c r="Q5382" s="74"/>
      <c r="R5382" s="74"/>
      <c r="S5382" s="74"/>
      <c r="T5382" s="74"/>
      <c r="AI5382" s="259"/>
      <c r="AO5382" s="74"/>
    </row>
    <row r="5383" s="72" customFormat="1" customHeight="1" spans="6:41">
      <c r="F5383" s="74"/>
      <c r="G5383" s="267" t="str">
        <f t="shared" si="90"/>
        <v/>
      </c>
      <c r="H5383" s="74"/>
      <c r="I5383" s="74"/>
      <c r="J5383" s="74"/>
      <c r="K5383" s="74"/>
      <c r="L5383" s="74"/>
      <c r="P5383" s="122"/>
      <c r="Q5383" s="74"/>
      <c r="R5383" s="74"/>
      <c r="S5383" s="74"/>
      <c r="T5383" s="74"/>
      <c r="AI5383" s="259"/>
      <c r="AO5383" s="74"/>
    </row>
    <row r="5384" s="72" customFormat="1" customHeight="1" spans="6:41">
      <c r="F5384" s="74"/>
      <c r="G5384" s="267" t="str">
        <f t="shared" si="90"/>
        <v/>
      </c>
      <c r="H5384" s="74"/>
      <c r="I5384" s="74"/>
      <c r="J5384" s="74"/>
      <c r="K5384" s="74"/>
      <c r="L5384" s="74"/>
      <c r="P5384" s="122"/>
      <c r="Q5384" s="74"/>
      <c r="R5384" s="74"/>
      <c r="S5384" s="74"/>
      <c r="T5384" s="74"/>
      <c r="AI5384" s="259"/>
      <c r="AO5384" s="74"/>
    </row>
    <row r="5385" s="72" customFormat="1" customHeight="1" spans="6:41">
      <c r="F5385" s="74"/>
      <c r="G5385" s="267" t="str">
        <f t="shared" si="90"/>
        <v/>
      </c>
      <c r="H5385" s="74"/>
      <c r="I5385" s="74"/>
      <c r="J5385" s="74"/>
      <c r="K5385" s="74"/>
      <c r="L5385" s="74"/>
      <c r="P5385" s="122"/>
      <c r="Q5385" s="74"/>
      <c r="R5385" s="74"/>
      <c r="S5385" s="74"/>
      <c r="T5385" s="74"/>
      <c r="AI5385" s="259"/>
      <c r="AO5385" s="74"/>
    </row>
    <row r="5386" s="72" customFormat="1" customHeight="1" spans="6:41">
      <c r="F5386" s="74"/>
      <c r="G5386" s="267" t="str">
        <f t="shared" si="90"/>
        <v/>
      </c>
      <c r="H5386" s="74"/>
      <c r="I5386" s="74"/>
      <c r="J5386" s="74"/>
      <c r="K5386" s="74"/>
      <c r="L5386" s="74"/>
      <c r="P5386" s="122"/>
      <c r="Q5386" s="74"/>
      <c r="R5386" s="74"/>
      <c r="S5386" s="74"/>
      <c r="T5386" s="74"/>
      <c r="AI5386" s="259"/>
      <c r="AO5386" s="74"/>
    </row>
    <row r="5387" s="72" customFormat="1" customHeight="1" spans="6:41">
      <c r="F5387" s="74"/>
      <c r="G5387" s="267" t="str">
        <f t="shared" si="90"/>
        <v/>
      </c>
      <c r="H5387" s="74"/>
      <c r="I5387" s="74"/>
      <c r="J5387" s="74"/>
      <c r="K5387" s="74"/>
      <c r="L5387" s="74"/>
      <c r="P5387" s="122"/>
      <c r="Q5387" s="74"/>
      <c r="R5387" s="74"/>
      <c r="S5387" s="74"/>
      <c r="T5387" s="74"/>
      <c r="AI5387" s="259"/>
      <c r="AO5387" s="74"/>
    </row>
    <row r="5388" s="72" customFormat="1" customHeight="1" spans="6:41">
      <c r="F5388" s="74"/>
      <c r="G5388" s="267" t="str">
        <f t="shared" si="90"/>
        <v/>
      </c>
      <c r="H5388" s="74"/>
      <c r="I5388" s="74"/>
      <c r="J5388" s="74"/>
      <c r="K5388" s="74"/>
      <c r="L5388" s="74"/>
      <c r="P5388" s="122"/>
      <c r="Q5388" s="74"/>
      <c r="R5388" s="74"/>
      <c r="S5388" s="74"/>
      <c r="T5388" s="74"/>
      <c r="AI5388" s="259"/>
      <c r="AO5388" s="74"/>
    </row>
    <row r="5389" s="72" customFormat="1" customHeight="1" spans="6:41">
      <c r="F5389" s="74"/>
      <c r="G5389" s="267" t="str">
        <f t="shared" si="90"/>
        <v/>
      </c>
      <c r="H5389" s="74"/>
      <c r="I5389" s="74"/>
      <c r="J5389" s="74"/>
      <c r="K5389" s="74"/>
      <c r="L5389" s="74"/>
      <c r="P5389" s="122"/>
      <c r="Q5389" s="74"/>
      <c r="R5389" s="74"/>
      <c r="S5389" s="74"/>
      <c r="T5389" s="74"/>
      <c r="AI5389" s="259"/>
      <c r="AO5389" s="74"/>
    </row>
    <row r="5390" s="72" customFormat="1" customHeight="1" spans="6:41">
      <c r="F5390" s="74"/>
      <c r="G5390" s="267" t="str">
        <f t="shared" si="90"/>
        <v/>
      </c>
      <c r="H5390" s="74"/>
      <c r="I5390" s="74"/>
      <c r="J5390" s="74"/>
      <c r="K5390" s="74"/>
      <c r="L5390" s="74"/>
      <c r="P5390" s="122"/>
      <c r="Q5390" s="74"/>
      <c r="R5390" s="74"/>
      <c r="S5390" s="74"/>
      <c r="T5390" s="74"/>
      <c r="AI5390" s="259"/>
      <c r="AO5390" s="74"/>
    </row>
    <row r="5391" s="72" customFormat="1" customHeight="1" spans="6:41">
      <c r="F5391" s="74"/>
      <c r="G5391" s="267" t="str">
        <f t="shared" si="90"/>
        <v/>
      </c>
      <c r="H5391" s="74"/>
      <c r="I5391" s="74"/>
      <c r="J5391" s="74"/>
      <c r="K5391" s="74"/>
      <c r="L5391" s="74"/>
      <c r="P5391" s="122"/>
      <c r="Q5391" s="74"/>
      <c r="R5391" s="74"/>
      <c r="S5391" s="74"/>
      <c r="T5391" s="74"/>
      <c r="AI5391" s="259"/>
      <c r="AO5391" s="74"/>
    </row>
    <row r="5392" s="72" customFormat="1" customHeight="1" spans="6:41">
      <c r="F5392" s="74"/>
      <c r="G5392" s="267" t="str">
        <f t="shared" si="90"/>
        <v/>
      </c>
      <c r="H5392" s="74"/>
      <c r="I5392" s="74"/>
      <c r="J5392" s="74"/>
      <c r="K5392" s="74"/>
      <c r="L5392" s="74"/>
      <c r="P5392" s="122"/>
      <c r="Q5392" s="74"/>
      <c r="R5392" s="74"/>
      <c r="S5392" s="74"/>
      <c r="T5392" s="74"/>
      <c r="AI5392" s="259"/>
      <c r="AO5392" s="74"/>
    </row>
    <row r="5393" s="72" customFormat="1" customHeight="1" spans="6:41">
      <c r="F5393" s="74"/>
      <c r="G5393" s="267" t="str">
        <f t="shared" si="90"/>
        <v/>
      </c>
      <c r="H5393" s="74"/>
      <c r="I5393" s="74"/>
      <c r="J5393" s="74"/>
      <c r="K5393" s="74"/>
      <c r="L5393" s="74"/>
      <c r="P5393" s="122"/>
      <c r="Q5393" s="74"/>
      <c r="R5393" s="74"/>
      <c r="S5393" s="74"/>
      <c r="T5393" s="74"/>
      <c r="AI5393" s="259"/>
      <c r="AO5393" s="74"/>
    </row>
    <row r="5394" s="72" customFormat="1" customHeight="1" spans="6:41">
      <c r="F5394" s="74"/>
      <c r="G5394" s="267" t="str">
        <f t="shared" si="90"/>
        <v/>
      </c>
      <c r="H5394" s="74"/>
      <c r="I5394" s="74"/>
      <c r="J5394" s="74"/>
      <c r="K5394" s="74"/>
      <c r="L5394" s="74"/>
      <c r="P5394" s="122"/>
      <c r="Q5394" s="74"/>
      <c r="R5394" s="74"/>
      <c r="S5394" s="74"/>
      <c r="T5394" s="74"/>
      <c r="AI5394" s="259"/>
      <c r="AO5394" s="74"/>
    </row>
    <row r="5395" s="72" customFormat="1" customHeight="1" spans="6:41">
      <c r="F5395" s="74"/>
      <c r="G5395" s="267" t="str">
        <f t="shared" si="90"/>
        <v/>
      </c>
      <c r="H5395" s="74"/>
      <c r="I5395" s="74"/>
      <c r="J5395" s="74"/>
      <c r="K5395" s="74"/>
      <c r="L5395" s="74"/>
      <c r="P5395" s="122"/>
      <c r="Q5395" s="74"/>
      <c r="R5395" s="74"/>
      <c r="S5395" s="74"/>
      <c r="T5395" s="74"/>
      <c r="AI5395" s="259"/>
      <c r="AO5395" s="74"/>
    </row>
    <row r="5396" s="72" customFormat="1" customHeight="1" spans="6:41">
      <c r="F5396" s="74"/>
      <c r="G5396" s="267" t="str">
        <f t="shared" si="90"/>
        <v/>
      </c>
      <c r="H5396" s="74"/>
      <c r="I5396" s="74"/>
      <c r="J5396" s="74"/>
      <c r="K5396" s="74"/>
      <c r="L5396" s="74"/>
      <c r="P5396" s="122"/>
      <c r="Q5396" s="74"/>
      <c r="R5396" s="74"/>
      <c r="S5396" s="74"/>
      <c r="T5396" s="74"/>
      <c r="AI5396" s="259"/>
      <c r="AO5396" s="74"/>
    </row>
    <row r="5397" s="72" customFormat="1" customHeight="1" spans="6:41">
      <c r="F5397" s="74"/>
      <c r="G5397" s="267" t="str">
        <f t="shared" si="90"/>
        <v/>
      </c>
      <c r="H5397" s="74"/>
      <c r="I5397" s="74"/>
      <c r="J5397" s="74"/>
      <c r="K5397" s="74"/>
      <c r="L5397" s="74"/>
      <c r="P5397" s="122"/>
      <c r="Q5397" s="74"/>
      <c r="R5397" s="74"/>
      <c r="S5397" s="74"/>
      <c r="T5397" s="74"/>
      <c r="AI5397" s="259"/>
      <c r="AO5397" s="74"/>
    </row>
    <row r="5398" s="72" customFormat="1" customHeight="1" spans="6:41">
      <c r="F5398" s="74"/>
      <c r="G5398" s="267" t="str">
        <f t="shared" si="90"/>
        <v/>
      </c>
      <c r="H5398" s="74"/>
      <c r="I5398" s="74"/>
      <c r="J5398" s="74"/>
      <c r="K5398" s="74"/>
      <c r="L5398" s="74"/>
      <c r="P5398" s="122"/>
      <c r="Q5398" s="74"/>
      <c r="R5398" s="74"/>
      <c r="S5398" s="74"/>
      <c r="T5398" s="74"/>
      <c r="AI5398" s="259"/>
      <c r="AO5398" s="74"/>
    </row>
    <row r="5399" s="72" customFormat="1" customHeight="1" spans="6:41">
      <c r="F5399" s="74"/>
      <c r="G5399" s="267" t="str">
        <f t="shared" si="90"/>
        <v/>
      </c>
      <c r="H5399" s="74"/>
      <c r="I5399" s="74"/>
      <c r="J5399" s="74"/>
      <c r="K5399" s="74"/>
      <c r="L5399" s="74"/>
      <c r="P5399" s="122"/>
      <c r="Q5399" s="74"/>
      <c r="R5399" s="74"/>
      <c r="S5399" s="74"/>
      <c r="T5399" s="74"/>
      <c r="AI5399" s="259"/>
      <c r="AO5399" s="74"/>
    </row>
    <row r="5400" s="72" customFormat="1" customHeight="1" spans="6:41">
      <c r="F5400" s="74"/>
      <c r="G5400" s="267" t="str">
        <f t="shared" si="90"/>
        <v/>
      </c>
      <c r="H5400" s="74"/>
      <c r="I5400" s="74"/>
      <c r="J5400" s="74"/>
      <c r="K5400" s="74"/>
      <c r="L5400" s="74"/>
      <c r="P5400" s="122"/>
      <c r="Q5400" s="74"/>
      <c r="R5400" s="74"/>
      <c r="S5400" s="74"/>
      <c r="T5400" s="74"/>
      <c r="AI5400" s="259"/>
      <c r="AO5400" s="74"/>
    </row>
    <row r="5401" s="72" customFormat="1" customHeight="1" spans="6:41">
      <c r="F5401" s="74"/>
      <c r="G5401" s="267" t="str">
        <f t="shared" si="90"/>
        <v/>
      </c>
      <c r="H5401" s="74"/>
      <c r="I5401" s="74"/>
      <c r="J5401" s="74"/>
      <c r="K5401" s="74"/>
      <c r="L5401" s="74"/>
      <c r="P5401" s="122"/>
      <c r="Q5401" s="74"/>
      <c r="R5401" s="74"/>
      <c r="S5401" s="74"/>
      <c r="T5401" s="74"/>
      <c r="AI5401" s="259"/>
      <c r="AO5401" s="74"/>
    </row>
    <row r="5402" s="72" customFormat="1" customHeight="1" spans="6:41">
      <c r="F5402" s="74"/>
      <c r="G5402" s="267" t="str">
        <f t="shared" si="90"/>
        <v/>
      </c>
      <c r="H5402" s="74"/>
      <c r="I5402" s="74"/>
      <c r="J5402" s="74"/>
      <c r="K5402" s="74"/>
      <c r="L5402" s="74"/>
      <c r="P5402" s="122"/>
      <c r="Q5402" s="74"/>
      <c r="R5402" s="74"/>
      <c r="S5402" s="74"/>
      <c r="T5402" s="74"/>
      <c r="AI5402" s="259"/>
      <c r="AO5402" s="74"/>
    </row>
    <row r="5403" s="72" customFormat="1" customHeight="1" spans="6:41">
      <c r="F5403" s="74"/>
      <c r="G5403" s="267" t="str">
        <f t="shared" si="90"/>
        <v/>
      </c>
      <c r="H5403" s="74"/>
      <c r="I5403" s="74"/>
      <c r="J5403" s="74"/>
      <c r="K5403" s="74"/>
      <c r="L5403" s="74"/>
      <c r="P5403" s="122"/>
      <c r="Q5403" s="74"/>
      <c r="R5403" s="74"/>
      <c r="S5403" s="74"/>
      <c r="T5403" s="74"/>
      <c r="AI5403" s="259"/>
      <c r="AO5403" s="74"/>
    </row>
    <row r="5404" s="72" customFormat="1" customHeight="1" spans="6:41">
      <c r="F5404" s="74"/>
      <c r="G5404" s="267" t="str">
        <f t="shared" si="90"/>
        <v/>
      </c>
      <c r="H5404" s="74"/>
      <c r="I5404" s="74"/>
      <c r="J5404" s="74"/>
      <c r="K5404" s="74"/>
      <c r="L5404" s="74"/>
      <c r="P5404" s="122"/>
      <c r="Q5404" s="74"/>
      <c r="R5404" s="74"/>
      <c r="S5404" s="74"/>
      <c r="T5404" s="74"/>
      <c r="AI5404" s="259"/>
      <c r="AO5404" s="74"/>
    </row>
    <row r="5405" s="72" customFormat="1" customHeight="1" spans="6:41">
      <c r="F5405" s="74"/>
      <c r="G5405" s="267" t="str">
        <f t="shared" si="90"/>
        <v/>
      </c>
      <c r="H5405" s="74"/>
      <c r="I5405" s="74"/>
      <c r="J5405" s="74"/>
      <c r="K5405" s="74"/>
      <c r="L5405" s="74"/>
      <c r="P5405" s="122"/>
      <c r="Q5405" s="74"/>
      <c r="R5405" s="74"/>
      <c r="S5405" s="74"/>
      <c r="T5405" s="74"/>
      <c r="AI5405" s="259"/>
      <c r="AO5405" s="74"/>
    </row>
    <row r="5406" s="72" customFormat="1" customHeight="1" spans="6:41">
      <c r="F5406" s="74"/>
      <c r="G5406" s="267" t="str">
        <f t="shared" si="90"/>
        <v/>
      </c>
      <c r="H5406" s="74"/>
      <c r="I5406" s="74"/>
      <c r="J5406" s="74"/>
      <c r="K5406" s="74"/>
      <c r="L5406" s="74"/>
      <c r="P5406" s="122"/>
      <c r="Q5406" s="74"/>
      <c r="R5406" s="74"/>
      <c r="S5406" s="74"/>
      <c r="T5406" s="74"/>
      <c r="AI5406" s="259"/>
      <c r="AO5406" s="74"/>
    </row>
    <row r="5407" s="72" customFormat="1" customHeight="1" spans="6:41">
      <c r="F5407" s="74"/>
      <c r="G5407" s="267" t="str">
        <f t="shared" si="90"/>
        <v/>
      </c>
      <c r="H5407" s="74"/>
      <c r="I5407" s="74"/>
      <c r="J5407" s="74"/>
      <c r="K5407" s="74"/>
      <c r="L5407" s="74"/>
      <c r="P5407" s="122"/>
      <c r="Q5407" s="74"/>
      <c r="R5407" s="74"/>
      <c r="S5407" s="74"/>
      <c r="T5407" s="74"/>
      <c r="AI5407" s="259"/>
      <c r="AO5407" s="74"/>
    </row>
    <row r="5408" s="72" customFormat="1" customHeight="1" spans="6:41">
      <c r="F5408" s="74"/>
      <c r="G5408" s="267" t="str">
        <f t="shared" si="90"/>
        <v/>
      </c>
      <c r="H5408" s="74"/>
      <c r="I5408" s="74"/>
      <c r="J5408" s="74"/>
      <c r="K5408" s="74"/>
      <c r="L5408" s="74"/>
      <c r="P5408" s="122"/>
      <c r="Q5408" s="74"/>
      <c r="R5408" s="74"/>
      <c r="S5408" s="74"/>
      <c r="T5408" s="74"/>
      <c r="AI5408" s="259"/>
      <c r="AO5408" s="74"/>
    </row>
    <row r="5409" s="72" customFormat="1" customHeight="1" spans="6:41">
      <c r="F5409" s="74"/>
      <c r="G5409" s="267" t="str">
        <f t="shared" si="90"/>
        <v/>
      </c>
      <c r="H5409" s="74"/>
      <c r="I5409" s="74"/>
      <c r="J5409" s="74"/>
      <c r="K5409" s="74"/>
      <c r="L5409" s="74"/>
      <c r="P5409" s="122"/>
      <c r="Q5409" s="74"/>
      <c r="R5409" s="74"/>
      <c r="S5409" s="74"/>
      <c r="T5409" s="74"/>
      <c r="AI5409" s="259"/>
      <c r="AO5409" s="74"/>
    </row>
    <row r="5410" s="72" customFormat="1" customHeight="1" spans="6:41">
      <c r="F5410" s="74"/>
      <c r="G5410" s="267" t="str">
        <f t="shared" si="90"/>
        <v/>
      </c>
      <c r="H5410" s="74"/>
      <c r="I5410" s="74"/>
      <c r="J5410" s="74"/>
      <c r="K5410" s="74"/>
      <c r="L5410" s="74"/>
      <c r="P5410" s="122"/>
      <c r="Q5410" s="74"/>
      <c r="R5410" s="74"/>
      <c r="S5410" s="74"/>
      <c r="T5410" s="74"/>
      <c r="AI5410" s="259"/>
      <c r="AO5410" s="74"/>
    </row>
    <row r="5411" s="72" customFormat="1" customHeight="1" spans="6:41">
      <c r="F5411" s="74"/>
      <c r="G5411" s="267" t="str">
        <f t="shared" si="90"/>
        <v/>
      </c>
      <c r="H5411" s="74"/>
      <c r="I5411" s="74"/>
      <c r="J5411" s="74"/>
      <c r="K5411" s="74"/>
      <c r="L5411" s="74"/>
      <c r="P5411" s="122"/>
      <c r="Q5411" s="74"/>
      <c r="R5411" s="74"/>
      <c r="S5411" s="74"/>
      <c r="T5411" s="74"/>
      <c r="AI5411" s="259"/>
      <c r="AO5411" s="74"/>
    </row>
    <row r="5412" s="72" customFormat="1" customHeight="1" spans="6:41">
      <c r="F5412" s="74"/>
      <c r="G5412" s="267" t="str">
        <f t="shared" si="90"/>
        <v/>
      </c>
      <c r="H5412" s="74"/>
      <c r="I5412" s="74"/>
      <c r="J5412" s="74"/>
      <c r="K5412" s="74"/>
      <c r="L5412" s="74"/>
      <c r="P5412" s="122"/>
      <c r="Q5412" s="74"/>
      <c r="R5412" s="74"/>
      <c r="S5412" s="74"/>
      <c r="T5412" s="74"/>
      <c r="AI5412" s="259"/>
      <c r="AO5412" s="74"/>
    </row>
    <row r="5413" s="72" customFormat="1" customHeight="1" spans="6:41">
      <c r="F5413" s="74"/>
      <c r="G5413" s="267" t="str">
        <f t="shared" si="90"/>
        <v/>
      </c>
      <c r="H5413" s="74"/>
      <c r="I5413" s="74"/>
      <c r="J5413" s="74"/>
      <c r="K5413" s="74"/>
      <c r="L5413" s="74"/>
      <c r="P5413" s="122"/>
      <c r="Q5413" s="74"/>
      <c r="R5413" s="74"/>
      <c r="S5413" s="74"/>
      <c r="T5413" s="74"/>
      <c r="AI5413" s="259"/>
      <c r="AO5413" s="74"/>
    </row>
    <row r="5414" s="72" customFormat="1" customHeight="1" spans="6:41">
      <c r="F5414" s="74"/>
      <c r="G5414" s="267" t="str">
        <f t="shared" si="90"/>
        <v/>
      </c>
      <c r="H5414" s="74"/>
      <c r="I5414" s="74"/>
      <c r="J5414" s="74"/>
      <c r="K5414" s="74"/>
      <c r="L5414" s="74"/>
      <c r="P5414" s="122"/>
      <c r="Q5414" s="74"/>
      <c r="R5414" s="74"/>
      <c r="S5414" s="74"/>
      <c r="T5414" s="74"/>
      <c r="AI5414" s="259"/>
      <c r="AO5414" s="74"/>
    </row>
    <row r="5415" s="72" customFormat="1" customHeight="1" spans="6:41">
      <c r="F5415" s="74"/>
      <c r="G5415" s="267" t="str">
        <f t="shared" si="90"/>
        <v/>
      </c>
      <c r="H5415" s="74"/>
      <c r="I5415" s="74"/>
      <c r="J5415" s="74"/>
      <c r="K5415" s="74"/>
      <c r="L5415" s="74"/>
      <c r="P5415" s="122"/>
      <c r="Q5415" s="74"/>
      <c r="R5415" s="74"/>
      <c r="S5415" s="74"/>
      <c r="T5415" s="74"/>
      <c r="AI5415" s="259"/>
      <c r="AO5415" s="74"/>
    </row>
    <row r="5416" s="72" customFormat="1" customHeight="1" spans="6:41">
      <c r="F5416" s="74"/>
      <c r="G5416" s="267" t="str">
        <f t="shared" si="90"/>
        <v/>
      </c>
      <c r="H5416" s="74"/>
      <c r="I5416" s="74"/>
      <c r="J5416" s="74"/>
      <c r="K5416" s="74"/>
      <c r="L5416" s="74"/>
      <c r="P5416" s="122"/>
      <c r="Q5416" s="74"/>
      <c r="R5416" s="74"/>
      <c r="S5416" s="74"/>
      <c r="T5416" s="74"/>
      <c r="AI5416" s="259"/>
      <c r="AO5416" s="74"/>
    </row>
    <row r="5417" s="72" customFormat="1" customHeight="1" spans="6:41">
      <c r="F5417" s="74"/>
      <c r="G5417" s="267" t="str">
        <f t="shared" si="90"/>
        <v/>
      </c>
      <c r="H5417" s="74"/>
      <c r="I5417" s="74"/>
      <c r="J5417" s="74"/>
      <c r="K5417" s="74"/>
      <c r="L5417" s="74"/>
      <c r="P5417" s="122"/>
      <c r="Q5417" s="74"/>
      <c r="R5417" s="74"/>
      <c r="S5417" s="74"/>
      <c r="T5417" s="74"/>
      <c r="AI5417" s="259"/>
      <c r="AO5417" s="74"/>
    </row>
    <row r="5418" s="72" customFormat="1" customHeight="1" spans="6:41">
      <c r="F5418" s="74"/>
      <c r="G5418" s="267" t="str">
        <f t="shared" si="90"/>
        <v/>
      </c>
      <c r="H5418" s="74"/>
      <c r="I5418" s="74"/>
      <c r="J5418" s="74"/>
      <c r="K5418" s="74"/>
      <c r="L5418" s="74"/>
      <c r="P5418" s="122"/>
      <c r="Q5418" s="74"/>
      <c r="R5418" s="74"/>
      <c r="S5418" s="74"/>
      <c r="T5418" s="74"/>
      <c r="AI5418" s="259"/>
      <c r="AO5418" s="74"/>
    </row>
    <row r="5419" s="72" customFormat="1" customHeight="1" spans="6:41">
      <c r="F5419" s="74"/>
      <c r="G5419" s="267" t="str">
        <f t="shared" si="90"/>
        <v/>
      </c>
      <c r="H5419" s="74"/>
      <c r="I5419" s="74"/>
      <c r="J5419" s="74"/>
      <c r="K5419" s="74"/>
      <c r="L5419" s="74"/>
      <c r="P5419" s="122"/>
      <c r="Q5419" s="74"/>
      <c r="R5419" s="74"/>
      <c r="S5419" s="74"/>
      <c r="T5419" s="74"/>
      <c r="AI5419" s="259"/>
      <c r="AO5419" s="74"/>
    </row>
    <row r="5420" s="72" customFormat="1" customHeight="1" spans="6:41">
      <c r="F5420" s="74"/>
      <c r="G5420" s="267" t="str">
        <f t="shared" si="90"/>
        <v/>
      </c>
      <c r="H5420" s="74"/>
      <c r="I5420" s="74"/>
      <c r="J5420" s="74"/>
      <c r="K5420" s="74"/>
      <c r="L5420" s="74"/>
      <c r="P5420" s="122"/>
      <c r="Q5420" s="74"/>
      <c r="R5420" s="74"/>
      <c r="S5420" s="74"/>
      <c r="T5420" s="74"/>
      <c r="AI5420" s="259"/>
      <c r="AO5420" s="74"/>
    </row>
    <row r="5421" s="72" customFormat="1" customHeight="1" spans="6:41">
      <c r="F5421" s="74"/>
      <c r="G5421" s="267" t="str">
        <f t="shared" si="90"/>
        <v/>
      </c>
      <c r="H5421" s="74"/>
      <c r="I5421" s="74"/>
      <c r="J5421" s="74"/>
      <c r="K5421" s="74"/>
      <c r="L5421" s="74"/>
      <c r="P5421" s="122"/>
      <c r="Q5421" s="74"/>
      <c r="R5421" s="74"/>
      <c r="S5421" s="74"/>
      <c r="T5421" s="74"/>
      <c r="AI5421" s="259"/>
      <c r="AO5421" s="74"/>
    </row>
    <row r="5422" s="72" customFormat="1" customHeight="1" spans="6:41">
      <c r="F5422" s="74"/>
      <c r="G5422" s="267" t="str">
        <f t="shared" si="90"/>
        <v/>
      </c>
      <c r="H5422" s="74"/>
      <c r="I5422" s="74"/>
      <c r="J5422" s="74"/>
      <c r="K5422" s="74"/>
      <c r="L5422" s="74"/>
      <c r="P5422" s="122"/>
      <c r="Q5422" s="74"/>
      <c r="R5422" s="74"/>
      <c r="S5422" s="74"/>
      <c r="T5422" s="74"/>
      <c r="AI5422" s="259"/>
      <c r="AO5422" s="74"/>
    </row>
    <row r="5423" s="72" customFormat="1" customHeight="1" spans="6:41">
      <c r="F5423" s="74"/>
      <c r="G5423" s="267" t="str">
        <f t="shared" si="90"/>
        <v/>
      </c>
      <c r="H5423" s="74"/>
      <c r="I5423" s="74"/>
      <c r="J5423" s="74"/>
      <c r="K5423" s="74"/>
      <c r="L5423" s="74"/>
      <c r="P5423" s="122"/>
      <c r="Q5423" s="74"/>
      <c r="R5423" s="74"/>
      <c r="S5423" s="74"/>
      <c r="T5423" s="74"/>
      <c r="AI5423" s="259"/>
      <c r="AO5423" s="74"/>
    </row>
    <row r="5424" s="72" customFormat="1" customHeight="1" spans="6:41">
      <c r="F5424" s="74"/>
      <c r="G5424" s="267" t="str">
        <f t="shared" si="90"/>
        <v/>
      </c>
      <c r="H5424" s="74"/>
      <c r="I5424" s="74"/>
      <c r="J5424" s="74"/>
      <c r="K5424" s="74"/>
      <c r="L5424" s="74"/>
      <c r="P5424" s="122"/>
      <c r="Q5424" s="74"/>
      <c r="R5424" s="74"/>
      <c r="S5424" s="74"/>
      <c r="T5424" s="74"/>
      <c r="AI5424" s="259"/>
      <c r="AO5424" s="74"/>
    </row>
    <row r="5425" s="72" customFormat="1" customHeight="1" spans="6:41">
      <c r="F5425" s="74"/>
      <c r="G5425" s="267" t="str">
        <f t="shared" si="90"/>
        <v/>
      </c>
      <c r="H5425" s="74"/>
      <c r="I5425" s="74"/>
      <c r="J5425" s="74"/>
      <c r="K5425" s="74"/>
      <c r="L5425" s="74"/>
      <c r="P5425" s="122"/>
      <c r="Q5425" s="74"/>
      <c r="R5425" s="74"/>
      <c r="S5425" s="74"/>
      <c r="T5425" s="74"/>
      <c r="AI5425" s="259"/>
      <c r="AO5425" s="74"/>
    </row>
    <row r="5426" s="72" customFormat="1" customHeight="1" spans="6:41">
      <c r="F5426" s="74"/>
      <c r="G5426" s="267" t="str">
        <f t="shared" si="90"/>
        <v/>
      </c>
      <c r="H5426" s="74"/>
      <c r="I5426" s="74"/>
      <c r="J5426" s="74"/>
      <c r="K5426" s="74"/>
      <c r="L5426" s="74"/>
      <c r="P5426" s="122"/>
      <c r="Q5426" s="74"/>
      <c r="R5426" s="74"/>
      <c r="S5426" s="74"/>
      <c r="T5426" s="74"/>
      <c r="AI5426" s="259"/>
      <c r="AO5426" s="74"/>
    </row>
    <row r="5427" s="72" customFormat="1" customHeight="1" spans="6:41">
      <c r="F5427" s="74"/>
      <c r="G5427" s="267" t="str">
        <f t="shared" si="90"/>
        <v/>
      </c>
      <c r="H5427" s="74"/>
      <c r="I5427" s="74"/>
      <c r="J5427" s="74"/>
      <c r="K5427" s="74"/>
      <c r="L5427" s="74"/>
      <c r="P5427" s="122"/>
      <c r="Q5427" s="74"/>
      <c r="R5427" s="74"/>
      <c r="S5427" s="74"/>
      <c r="T5427" s="74"/>
      <c r="AI5427" s="259"/>
      <c r="AO5427" s="74"/>
    </row>
    <row r="5428" s="72" customFormat="1" customHeight="1" spans="6:41">
      <c r="F5428" s="74"/>
      <c r="G5428" s="267" t="str">
        <f t="shared" si="90"/>
        <v/>
      </c>
      <c r="H5428" s="74"/>
      <c r="I5428" s="74"/>
      <c r="J5428" s="74"/>
      <c r="K5428" s="74"/>
      <c r="L5428" s="74"/>
      <c r="P5428" s="122"/>
      <c r="Q5428" s="74"/>
      <c r="R5428" s="74"/>
      <c r="S5428" s="74"/>
      <c r="T5428" s="74"/>
      <c r="AI5428" s="259"/>
      <c r="AO5428" s="74"/>
    </row>
    <row r="5429" s="72" customFormat="1" customHeight="1" spans="6:41">
      <c r="F5429" s="74"/>
      <c r="G5429" s="267" t="str">
        <f t="shared" si="90"/>
        <v/>
      </c>
      <c r="H5429" s="74"/>
      <c r="I5429" s="74"/>
      <c r="J5429" s="74"/>
      <c r="K5429" s="74"/>
      <c r="L5429" s="74"/>
      <c r="P5429" s="122"/>
      <c r="Q5429" s="74"/>
      <c r="R5429" s="74"/>
      <c r="S5429" s="74"/>
      <c r="T5429" s="74"/>
      <c r="AI5429" s="259"/>
      <c r="AO5429" s="74"/>
    </row>
    <row r="5430" s="72" customFormat="1" customHeight="1" spans="6:41">
      <c r="F5430" s="74"/>
      <c r="G5430" s="267" t="str">
        <f t="shared" si="90"/>
        <v/>
      </c>
      <c r="H5430" s="74"/>
      <c r="I5430" s="74"/>
      <c r="J5430" s="74"/>
      <c r="K5430" s="74"/>
      <c r="L5430" s="74"/>
      <c r="P5430" s="122"/>
      <c r="Q5430" s="74"/>
      <c r="R5430" s="74"/>
      <c r="S5430" s="74"/>
      <c r="T5430" s="74"/>
      <c r="AI5430" s="259"/>
      <c r="AO5430" s="74"/>
    </row>
    <row r="5431" s="72" customFormat="1" customHeight="1" spans="6:41">
      <c r="F5431" s="74"/>
      <c r="G5431" s="267" t="str">
        <f t="shared" si="90"/>
        <v/>
      </c>
      <c r="H5431" s="74"/>
      <c r="I5431" s="74"/>
      <c r="J5431" s="74"/>
      <c r="K5431" s="74"/>
      <c r="L5431" s="74"/>
      <c r="P5431" s="122"/>
      <c r="Q5431" s="74"/>
      <c r="R5431" s="74"/>
      <c r="S5431" s="74"/>
      <c r="T5431" s="74"/>
      <c r="AI5431" s="259"/>
      <c r="AO5431" s="74"/>
    </row>
    <row r="5432" s="72" customFormat="1" customHeight="1" spans="6:41">
      <c r="F5432" s="74"/>
      <c r="G5432" s="267" t="str">
        <f t="shared" si="90"/>
        <v/>
      </c>
      <c r="H5432" s="74"/>
      <c r="I5432" s="74"/>
      <c r="J5432" s="74"/>
      <c r="K5432" s="74"/>
      <c r="L5432" s="74"/>
      <c r="P5432" s="122"/>
      <c r="Q5432" s="74"/>
      <c r="R5432" s="74"/>
      <c r="S5432" s="74"/>
      <c r="T5432" s="74"/>
      <c r="AI5432" s="259"/>
      <c r="AO5432" s="74"/>
    </row>
    <row r="5433" s="72" customFormat="1" customHeight="1" spans="6:41">
      <c r="F5433" s="74"/>
      <c r="G5433" s="267" t="str">
        <f t="shared" si="90"/>
        <v/>
      </c>
      <c r="H5433" s="74"/>
      <c r="I5433" s="74"/>
      <c r="J5433" s="74"/>
      <c r="K5433" s="74"/>
      <c r="L5433" s="74"/>
      <c r="P5433" s="122"/>
      <c r="Q5433" s="74"/>
      <c r="R5433" s="74"/>
      <c r="S5433" s="74"/>
      <c r="T5433" s="74"/>
      <c r="AI5433" s="259"/>
      <c r="AO5433" s="74"/>
    </row>
    <row r="5434" s="72" customFormat="1" customHeight="1" spans="6:41">
      <c r="F5434" s="74"/>
      <c r="G5434" s="267" t="str">
        <f t="shared" si="90"/>
        <v/>
      </c>
      <c r="H5434" s="74"/>
      <c r="I5434" s="74"/>
      <c r="J5434" s="74"/>
      <c r="K5434" s="74"/>
      <c r="L5434" s="74"/>
      <c r="P5434" s="122"/>
      <c r="Q5434" s="74"/>
      <c r="R5434" s="74"/>
      <c r="S5434" s="74"/>
      <c r="T5434" s="74"/>
      <c r="AI5434" s="259"/>
      <c r="AO5434" s="74"/>
    </row>
    <row r="5435" s="72" customFormat="1" customHeight="1" spans="6:41">
      <c r="F5435" s="74"/>
      <c r="G5435" s="267" t="str">
        <f t="shared" si="90"/>
        <v/>
      </c>
      <c r="H5435" s="74"/>
      <c r="I5435" s="74"/>
      <c r="J5435" s="74"/>
      <c r="K5435" s="74"/>
      <c r="L5435" s="74"/>
      <c r="P5435" s="122"/>
      <c r="Q5435" s="74"/>
      <c r="R5435" s="74"/>
      <c r="S5435" s="74"/>
      <c r="T5435" s="74"/>
      <c r="AI5435" s="259"/>
      <c r="AO5435" s="74"/>
    </row>
    <row r="5436" s="72" customFormat="1" customHeight="1" spans="6:41">
      <c r="F5436" s="74"/>
      <c r="G5436" s="267" t="str">
        <f t="shared" si="90"/>
        <v/>
      </c>
      <c r="H5436" s="74"/>
      <c r="I5436" s="74"/>
      <c r="J5436" s="74"/>
      <c r="K5436" s="74"/>
      <c r="L5436" s="74"/>
      <c r="P5436" s="122"/>
      <c r="Q5436" s="74"/>
      <c r="R5436" s="74"/>
      <c r="S5436" s="74"/>
      <c r="T5436" s="74"/>
      <c r="AI5436" s="259"/>
      <c r="AO5436" s="74"/>
    </row>
    <row r="5437" s="72" customFormat="1" customHeight="1" spans="6:41">
      <c r="F5437" s="74"/>
      <c r="G5437" s="267" t="str">
        <f t="shared" si="90"/>
        <v/>
      </c>
      <c r="H5437" s="74"/>
      <c r="I5437" s="74"/>
      <c r="J5437" s="74"/>
      <c r="K5437" s="74"/>
      <c r="L5437" s="74"/>
      <c r="P5437" s="122"/>
      <c r="Q5437" s="74"/>
      <c r="R5437" s="74"/>
      <c r="S5437" s="74"/>
      <c r="T5437" s="74"/>
      <c r="AI5437" s="259"/>
      <c r="AO5437" s="74"/>
    </row>
    <row r="5438" s="72" customFormat="1" customHeight="1" spans="6:41">
      <c r="F5438" s="74"/>
      <c r="G5438" s="267" t="str">
        <f t="shared" si="90"/>
        <v/>
      </c>
      <c r="H5438" s="74"/>
      <c r="I5438" s="74"/>
      <c r="J5438" s="74"/>
      <c r="K5438" s="74"/>
      <c r="L5438" s="74"/>
      <c r="P5438" s="122"/>
      <c r="Q5438" s="74"/>
      <c r="R5438" s="74"/>
      <c r="S5438" s="74"/>
      <c r="T5438" s="74"/>
      <c r="AI5438" s="259"/>
      <c r="AO5438" s="74"/>
    </row>
    <row r="5439" s="72" customFormat="1" customHeight="1" spans="6:41">
      <c r="F5439" s="74"/>
      <c r="G5439" s="267" t="str">
        <f t="shared" si="90"/>
        <v/>
      </c>
      <c r="H5439" s="74"/>
      <c r="I5439" s="74"/>
      <c r="J5439" s="74"/>
      <c r="K5439" s="74"/>
      <c r="L5439" s="74"/>
      <c r="P5439" s="122"/>
      <c r="Q5439" s="74"/>
      <c r="R5439" s="74"/>
      <c r="S5439" s="74"/>
      <c r="T5439" s="74"/>
      <c r="AI5439" s="259"/>
      <c r="AO5439" s="74"/>
    </row>
    <row r="5440" s="72" customFormat="1" customHeight="1" spans="6:41">
      <c r="F5440" s="74"/>
      <c r="G5440" s="267" t="str">
        <f t="shared" si="90"/>
        <v/>
      </c>
      <c r="H5440" s="74"/>
      <c r="I5440" s="74"/>
      <c r="J5440" s="74"/>
      <c r="K5440" s="74"/>
      <c r="L5440" s="74"/>
      <c r="P5440" s="122"/>
      <c r="Q5440" s="74"/>
      <c r="R5440" s="74"/>
      <c r="S5440" s="74"/>
      <c r="T5440" s="74"/>
      <c r="AI5440" s="259"/>
      <c r="AO5440" s="74"/>
    </row>
    <row r="5441" s="72" customFormat="1" customHeight="1" spans="6:41">
      <c r="F5441" s="74"/>
      <c r="G5441" s="267" t="str">
        <f t="shared" si="90"/>
        <v/>
      </c>
      <c r="H5441" s="74"/>
      <c r="I5441" s="74"/>
      <c r="J5441" s="74"/>
      <c r="K5441" s="74"/>
      <c r="L5441" s="74"/>
      <c r="P5441" s="122"/>
      <c r="Q5441" s="74"/>
      <c r="R5441" s="74"/>
      <c r="S5441" s="74"/>
      <c r="T5441" s="74"/>
      <c r="AI5441" s="259"/>
      <c r="AO5441" s="74"/>
    </row>
    <row r="5442" s="72" customFormat="1" customHeight="1" spans="6:41">
      <c r="F5442" s="74"/>
      <c r="G5442" s="267" t="str">
        <f t="shared" ref="G5442:G5505" si="91">IF(H5442="","",IF(H5442=I5442,H5442,_xlfn.CONCAT(H5442,"-",I5442)))</f>
        <v/>
      </c>
      <c r="H5442" s="74"/>
      <c r="I5442" s="74"/>
      <c r="J5442" s="74"/>
      <c r="K5442" s="74"/>
      <c r="L5442" s="74"/>
      <c r="P5442" s="122"/>
      <c r="Q5442" s="74"/>
      <c r="R5442" s="74"/>
      <c r="S5442" s="74"/>
      <c r="T5442" s="74"/>
      <c r="AI5442" s="259"/>
      <c r="AO5442" s="74"/>
    </row>
    <row r="5443" s="72" customFormat="1" customHeight="1" spans="6:41">
      <c r="F5443" s="74"/>
      <c r="G5443" s="267" t="str">
        <f t="shared" si="91"/>
        <v/>
      </c>
      <c r="H5443" s="74"/>
      <c r="I5443" s="74"/>
      <c r="J5443" s="74"/>
      <c r="K5443" s="74"/>
      <c r="L5443" s="74"/>
      <c r="P5443" s="122"/>
      <c r="Q5443" s="74"/>
      <c r="R5443" s="74"/>
      <c r="S5443" s="74"/>
      <c r="T5443" s="74"/>
      <c r="AI5443" s="259"/>
      <c r="AO5443" s="74"/>
    </row>
    <row r="5444" s="72" customFormat="1" customHeight="1" spans="6:41">
      <c r="F5444" s="74"/>
      <c r="G5444" s="267" t="str">
        <f t="shared" si="91"/>
        <v/>
      </c>
      <c r="H5444" s="74"/>
      <c r="I5444" s="74"/>
      <c r="J5444" s="74"/>
      <c r="K5444" s="74"/>
      <c r="L5444" s="74"/>
      <c r="P5444" s="122"/>
      <c r="Q5444" s="74"/>
      <c r="R5444" s="74"/>
      <c r="S5444" s="74"/>
      <c r="T5444" s="74"/>
      <c r="AI5444" s="259"/>
      <c r="AO5444" s="74"/>
    </row>
    <row r="5445" s="72" customFormat="1" customHeight="1" spans="6:41">
      <c r="F5445" s="74"/>
      <c r="G5445" s="267" t="str">
        <f t="shared" si="91"/>
        <v/>
      </c>
      <c r="H5445" s="74"/>
      <c r="I5445" s="74"/>
      <c r="J5445" s="74"/>
      <c r="K5445" s="74"/>
      <c r="L5445" s="74"/>
      <c r="P5445" s="122"/>
      <c r="Q5445" s="74"/>
      <c r="R5445" s="74"/>
      <c r="S5445" s="74"/>
      <c r="T5445" s="74"/>
      <c r="AI5445" s="259"/>
      <c r="AO5445" s="74"/>
    </row>
    <row r="5446" s="72" customFormat="1" customHeight="1" spans="6:41">
      <c r="F5446" s="74"/>
      <c r="G5446" s="267" t="str">
        <f t="shared" si="91"/>
        <v/>
      </c>
      <c r="H5446" s="74"/>
      <c r="I5446" s="74"/>
      <c r="J5446" s="74"/>
      <c r="K5446" s="74"/>
      <c r="L5446" s="74"/>
      <c r="P5446" s="122"/>
      <c r="Q5446" s="74"/>
      <c r="R5446" s="74"/>
      <c r="S5446" s="74"/>
      <c r="T5446" s="74"/>
      <c r="AI5446" s="259"/>
      <c r="AO5446" s="74"/>
    </row>
    <row r="5447" s="72" customFormat="1" customHeight="1" spans="6:41">
      <c r="F5447" s="74"/>
      <c r="G5447" s="267" t="str">
        <f t="shared" si="91"/>
        <v/>
      </c>
      <c r="H5447" s="74"/>
      <c r="I5447" s="74"/>
      <c r="J5447" s="74"/>
      <c r="K5447" s="74"/>
      <c r="L5447" s="74"/>
      <c r="P5447" s="122"/>
      <c r="Q5447" s="74"/>
      <c r="R5447" s="74"/>
      <c r="S5447" s="74"/>
      <c r="T5447" s="74"/>
      <c r="AI5447" s="259"/>
      <c r="AO5447" s="74"/>
    </row>
    <row r="5448" s="72" customFormat="1" customHeight="1" spans="6:41">
      <c r="F5448" s="74"/>
      <c r="G5448" s="267" t="str">
        <f t="shared" si="91"/>
        <v/>
      </c>
      <c r="H5448" s="74"/>
      <c r="I5448" s="74"/>
      <c r="J5448" s="74"/>
      <c r="K5448" s="74"/>
      <c r="L5448" s="74"/>
      <c r="P5448" s="122"/>
      <c r="Q5448" s="74"/>
      <c r="R5448" s="74"/>
      <c r="S5448" s="74"/>
      <c r="T5448" s="74"/>
      <c r="AI5448" s="259"/>
      <c r="AO5448" s="74"/>
    </row>
    <row r="5449" s="72" customFormat="1" customHeight="1" spans="6:41">
      <c r="F5449" s="74"/>
      <c r="G5449" s="267" t="str">
        <f t="shared" si="91"/>
        <v/>
      </c>
      <c r="H5449" s="74"/>
      <c r="I5449" s="74"/>
      <c r="J5449" s="74"/>
      <c r="K5449" s="74"/>
      <c r="L5449" s="74"/>
      <c r="P5449" s="122"/>
      <c r="Q5449" s="74"/>
      <c r="R5449" s="74"/>
      <c r="S5449" s="74"/>
      <c r="T5449" s="74"/>
      <c r="AI5449" s="259"/>
      <c r="AO5449" s="74"/>
    </row>
    <row r="5450" s="72" customFormat="1" customHeight="1" spans="6:41">
      <c r="F5450" s="74"/>
      <c r="G5450" s="267" t="str">
        <f t="shared" si="91"/>
        <v/>
      </c>
      <c r="H5450" s="74"/>
      <c r="I5450" s="74"/>
      <c r="J5450" s="74"/>
      <c r="K5450" s="74"/>
      <c r="L5450" s="74"/>
      <c r="P5450" s="122"/>
      <c r="Q5450" s="74"/>
      <c r="R5450" s="74"/>
      <c r="S5450" s="74"/>
      <c r="T5450" s="74"/>
      <c r="AI5450" s="259"/>
      <c r="AO5450" s="74"/>
    </row>
    <row r="5451" s="72" customFormat="1" customHeight="1" spans="6:41">
      <c r="F5451" s="74"/>
      <c r="G5451" s="267" t="str">
        <f t="shared" si="91"/>
        <v/>
      </c>
      <c r="H5451" s="74"/>
      <c r="I5451" s="74"/>
      <c r="J5451" s="74"/>
      <c r="K5451" s="74"/>
      <c r="L5451" s="74"/>
      <c r="P5451" s="122"/>
      <c r="Q5451" s="74"/>
      <c r="R5451" s="74"/>
      <c r="S5451" s="74"/>
      <c r="T5451" s="74"/>
      <c r="AI5451" s="259"/>
      <c r="AO5451" s="74"/>
    </row>
    <row r="5452" s="72" customFormat="1" customHeight="1" spans="6:41">
      <c r="F5452" s="74"/>
      <c r="G5452" s="267" t="str">
        <f t="shared" si="91"/>
        <v/>
      </c>
      <c r="H5452" s="74"/>
      <c r="I5452" s="74"/>
      <c r="J5452" s="74"/>
      <c r="K5452" s="74"/>
      <c r="L5452" s="74"/>
      <c r="P5452" s="122"/>
      <c r="Q5452" s="74"/>
      <c r="R5452" s="74"/>
      <c r="S5452" s="74"/>
      <c r="T5452" s="74"/>
      <c r="AI5452" s="259"/>
      <c r="AO5452" s="74"/>
    </row>
    <row r="5453" s="72" customFormat="1" customHeight="1" spans="6:41">
      <c r="F5453" s="74"/>
      <c r="G5453" s="267" t="str">
        <f t="shared" si="91"/>
        <v/>
      </c>
      <c r="H5453" s="74"/>
      <c r="I5453" s="74"/>
      <c r="J5453" s="74"/>
      <c r="K5453" s="74"/>
      <c r="L5453" s="74"/>
      <c r="P5453" s="122"/>
      <c r="Q5453" s="74"/>
      <c r="R5453" s="74"/>
      <c r="S5453" s="74"/>
      <c r="T5453" s="74"/>
      <c r="AI5453" s="259"/>
      <c r="AO5453" s="74"/>
    </row>
    <row r="5454" s="72" customFormat="1" customHeight="1" spans="6:41">
      <c r="F5454" s="74"/>
      <c r="G5454" s="267" t="str">
        <f t="shared" si="91"/>
        <v/>
      </c>
      <c r="H5454" s="74"/>
      <c r="I5454" s="74"/>
      <c r="J5454" s="74"/>
      <c r="K5454" s="74"/>
      <c r="L5454" s="74"/>
      <c r="P5454" s="122"/>
      <c r="Q5454" s="74"/>
      <c r="R5454" s="74"/>
      <c r="S5454" s="74"/>
      <c r="T5454" s="74"/>
      <c r="AI5454" s="259"/>
      <c r="AO5454" s="74"/>
    </row>
    <row r="5455" s="72" customFormat="1" customHeight="1" spans="6:41">
      <c r="F5455" s="74"/>
      <c r="G5455" s="267" t="str">
        <f t="shared" si="91"/>
        <v/>
      </c>
      <c r="H5455" s="74"/>
      <c r="I5455" s="74"/>
      <c r="J5455" s="74"/>
      <c r="K5455" s="74"/>
      <c r="L5455" s="74"/>
      <c r="P5455" s="122"/>
      <c r="Q5455" s="74"/>
      <c r="R5455" s="74"/>
      <c r="S5455" s="74"/>
      <c r="T5455" s="74"/>
      <c r="AI5455" s="259"/>
      <c r="AO5455" s="74"/>
    </row>
    <row r="5456" s="72" customFormat="1" customHeight="1" spans="6:41">
      <c r="F5456" s="74"/>
      <c r="G5456" s="267" t="str">
        <f t="shared" si="91"/>
        <v/>
      </c>
      <c r="H5456" s="74"/>
      <c r="I5456" s="74"/>
      <c r="J5456" s="74"/>
      <c r="K5456" s="74"/>
      <c r="L5456" s="74"/>
      <c r="P5456" s="122"/>
      <c r="Q5456" s="74"/>
      <c r="R5456" s="74"/>
      <c r="S5456" s="74"/>
      <c r="T5456" s="74"/>
      <c r="AI5456" s="259"/>
      <c r="AO5456" s="74"/>
    </row>
    <row r="5457" s="72" customFormat="1" customHeight="1" spans="6:41">
      <c r="F5457" s="74"/>
      <c r="G5457" s="267" t="str">
        <f t="shared" si="91"/>
        <v/>
      </c>
      <c r="H5457" s="74"/>
      <c r="I5457" s="74"/>
      <c r="J5457" s="74"/>
      <c r="K5457" s="74"/>
      <c r="L5457" s="74"/>
      <c r="P5457" s="122"/>
      <c r="Q5457" s="74"/>
      <c r="R5457" s="74"/>
      <c r="S5457" s="74"/>
      <c r="T5457" s="74"/>
      <c r="AI5457" s="259"/>
      <c r="AO5457" s="74"/>
    </row>
    <row r="5458" s="72" customFormat="1" customHeight="1" spans="6:41">
      <c r="F5458" s="74"/>
      <c r="G5458" s="267" t="str">
        <f t="shared" si="91"/>
        <v/>
      </c>
      <c r="H5458" s="74"/>
      <c r="I5458" s="74"/>
      <c r="J5458" s="74"/>
      <c r="K5458" s="74"/>
      <c r="L5458" s="74"/>
      <c r="P5458" s="122"/>
      <c r="Q5458" s="74"/>
      <c r="R5458" s="74"/>
      <c r="S5458" s="74"/>
      <c r="T5458" s="74"/>
      <c r="AI5458" s="259"/>
      <c r="AO5458" s="74"/>
    </row>
    <row r="5459" s="72" customFormat="1" customHeight="1" spans="6:41">
      <c r="F5459" s="74"/>
      <c r="G5459" s="267" t="str">
        <f t="shared" si="91"/>
        <v/>
      </c>
      <c r="H5459" s="74"/>
      <c r="I5459" s="74"/>
      <c r="J5459" s="74"/>
      <c r="K5459" s="74"/>
      <c r="L5459" s="74"/>
      <c r="P5459" s="122"/>
      <c r="Q5459" s="74"/>
      <c r="R5459" s="74"/>
      <c r="S5459" s="74"/>
      <c r="T5459" s="74"/>
      <c r="AI5459" s="259"/>
      <c r="AO5459" s="74"/>
    </row>
    <row r="5460" s="72" customFormat="1" customHeight="1" spans="6:41">
      <c r="F5460" s="74"/>
      <c r="G5460" s="267" t="str">
        <f t="shared" si="91"/>
        <v/>
      </c>
      <c r="H5460" s="74"/>
      <c r="I5460" s="74"/>
      <c r="J5460" s="74"/>
      <c r="K5460" s="74"/>
      <c r="L5460" s="74"/>
      <c r="P5460" s="122"/>
      <c r="Q5460" s="74"/>
      <c r="R5460" s="74"/>
      <c r="S5460" s="74"/>
      <c r="T5460" s="74"/>
      <c r="AI5460" s="259"/>
      <c r="AO5460" s="74"/>
    </row>
    <row r="5461" s="72" customFormat="1" customHeight="1" spans="6:41">
      <c r="F5461" s="74"/>
      <c r="G5461" s="267" t="str">
        <f t="shared" si="91"/>
        <v/>
      </c>
      <c r="H5461" s="74"/>
      <c r="I5461" s="74"/>
      <c r="J5461" s="74"/>
      <c r="K5461" s="74"/>
      <c r="L5461" s="74"/>
      <c r="P5461" s="122"/>
      <c r="Q5461" s="74"/>
      <c r="R5461" s="74"/>
      <c r="S5461" s="74"/>
      <c r="T5461" s="74"/>
      <c r="AI5461" s="259"/>
      <c r="AO5461" s="74"/>
    </row>
    <row r="5462" s="72" customFormat="1" customHeight="1" spans="6:41">
      <c r="F5462" s="74"/>
      <c r="G5462" s="267" t="str">
        <f t="shared" si="91"/>
        <v/>
      </c>
      <c r="H5462" s="74"/>
      <c r="I5462" s="74"/>
      <c r="J5462" s="74"/>
      <c r="K5462" s="74"/>
      <c r="L5462" s="74"/>
      <c r="P5462" s="122"/>
      <c r="Q5462" s="74"/>
      <c r="R5462" s="74"/>
      <c r="S5462" s="74"/>
      <c r="T5462" s="74"/>
      <c r="AI5462" s="259"/>
      <c r="AO5462" s="74"/>
    </row>
    <row r="5463" s="72" customFormat="1" customHeight="1" spans="6:41">
      <c r="F5463" s="74"/>
      <c r="G5463" s="267" t="str">
        <f t="shared" si="91"/>
        <v/>
      </c>
      <c r="H5463" s="74"/>
      <c r="I5463" s="74"/>
      <c r="J5463" s="74"/>
      <c r="K5463" s="74"/>
      <c r="L5463" s="74"/>
      <c r="P5463" s="122"/>
      <c r="Q5463" s="74"/>
      <c r="R5463" s="74"/>
      <c r="S5463" s="74"/>
      <c r="T5463" s="74"/>
      <c r="AI5463" s="259"/>
      <c r="AO5463" s="74"/>
    </row>
    <row r="5464" s="72" customFormat="1" customHeight="1" spans="6:41">
      <c r="F5464" s="74"/>
      <c r="G5464" s="267" t="str">
        <f t="shared" si="91"/>
        <v/>
      </c>
      <c r="H5464" s="74"/>
      <c r="I5464" s="74"/>
      <c r="J5464" s="74"/>
      <c r="K5464" s="74"/>
      <c r="L5464" s="74"/>
      <c r="P5464" s="122"/>
      <c r="Q5464" s="74"/>
      <c r="R5464" s="74"/>
      <c r="S5464" s="74"/>
      <c r="T5464" s="74"/>
      <c r="AI5464" s="259"/>
      <c r="AO5464" s="74"/>
    </row>
    <row r="5465" s="72" customFormat="1" customHeight="1" spans="6:41">
      <c r="F5465" s="74"/>
      <c r="G5465" s="267" t="str">
        <f t="shared" si="91"/>
        <v/>
      </c>
      <c r="H5465" s="74"/>
      <c r="I5465" s="74"/>
      <c r="J5465" s="74"/>
      <c r="K5465" s="74"/>
      <c r="L5465" s="74"/>
      <c r="P5465" s="122"/>
      <c r="Q5465" s="74"/>
      <c r="R5465" s="74"/>
      <c r="S5465" s="74"/>
      <c r="T5465" s="74"/>
      <c r="AI5465" s="259"/>
      <c r="AO5465" s="74"/>
    </row>
    <row r="5466" s="72" customFormat="1" customHeight="1" spans="6:41">
      <c r="F5466" s="74"/>
      <c r="G5466" s="267" t="str">
        <f t="shared" si="91"/>
        <v/>
      </c>
      <c r="H5466" s="74"/>
      <c r="I5466" s="74"/>
      <c r="J5466" s="74"/>
      <c r="K5466" s="74"/>
      <c r="L5466" s="74"/>
      <c r="P5466" s="122"/>
      <c r="Q5466" s="74"/>
      <c r="R5466" s="74"/>
      <c r="S5466" s="74"/>
      <c r="T5466" s="74"/>
      <c r="AI5466" s="259"/>
      <c r="AO5466" s="74"/>
    </row>
    <row r="5467" s="72" customFormat="1" customHeight="1" spans="6:41">
      <c r="F5467" s="74"/>
      <c r="G5467" s="267" t="str">
        <f t="shared" si="91"/>
        <v/>
      </c>
      <c r="H5467" s="74"/>
      <c r="I5467" s="74"/>
      <c r="J5467" s="74"/>
      <c r="K5467" s="74"/>
      <c r="L5467" s="74"/>
      <c r="P5467" s="122"/>
      <c r="Q5467" s="74"/>
      <c r="R5467" s="74"/>
      <c r="S5467" s="74"/>
      <c r="T5467" s="74"/>
      <c r="AI5467" s="259"/>
      <c r="AO5467" s="74"/>
    </row>
    <row r="5468" s="72" customFormat="1" customHeight="1" spans="6:41">
      <c r="F5468" s="74"/>
      <c r="G5468" s="267" t="str">
        <f t="shared" si="91"/>
        <v/>
      </c>
      <c r="H5468" s="74"/>
      <c r="I5468" s="74"/>
      <c r="J5468" s="74"/>
      <c r="K5468" s="74"/>
      <c r="L5468" s="74"/>
      <c r="P5468" s="122"/>
      <c r="Q5468" s="74"/>
      <c r="R5468" s="74"/>
      <c r="S5468" s="74"/>
      <c r="T5468" s="74"/>
      <c r="AI5468" s="259"/>
      <c r="AO5468" s="74"/>
    </row>
    <row r="5469" s="72" customFormat="1" customHeight="1" spans="6:41">
      <c r="F5469" s="74"/>
      <c r="G5469" s="267" t="str">
        <f t="shared" si="91"/>
        <v/>
      </c>
      <c r="H5469" s="74"/>
      <c r="I5469" s="74"/>
      <c r="J5469" s="74"/>
      <c r="K5469" s="74"/>
      <c r="L5469" s="74"/>
      <c r="P5469" s="122"/>
      <c r="Q5469" s="74"/>
      <c r="R5469" s="74"/>
      <c r="S5469" s="74"/>
      <c r="T5469" s="74"/>
      <c r="AI5469" s="259"/>
      <c r="AO5469" s="74"/>
    </row>
    <row r="5470" s="72" customFormat="1" customHeight="1" spans="6:41">
      <c r="F5470" s="74"/>
      <c r="G5470" s="267" t="str">
        <f t="shared" si="91"/>
        <v/>
      </c>
      <c r="H5470" s="74"/>
      <c r="I5470" s="74"/>
      <c r="J5470" s="74"/>
      <c r="K5470" s="74"/>
      <c r="L5470" s="74"/>
      <c r="P5470" s="122"/>
      <c r="Q5470" s="74"/>
      <c r="R5470" s="74"/>
      <c r="S5470" s="74"/>
      <c r="T5470" s="74"/>
      <c r="AI5470" s="259"/>
      <c r="AO5470" s="74"/>
    </row>
    <row r="5471" s="72" customFormat="1" customHeight="1" spans="6:41">
      <c r="F5471" s="74"/>
      <c r="G5471" s="267" t="str">
        <f t="shared" si="91"/>
        <v/>
      </c>
      <c r="H5471" s="74"/>
      <c r="I5471" s="74"/>
      <c r="J5471" s="74"/>
      <c r="K5471" s="74"/>
      <c r="L5471" s="74"/>
      <c r="P5471" s="122"/>
      <c r="Q5471" s="74"/>
      <c r="R5471" s="74"/>
      <c r="S5471" s="74"/>
      <c r="T5471" s="74"/>
      <c r="AI5471" s="259"/>
      <c r="AO5471" s="74"/>
    </row>
    <row r="5472" s="72" customFormat="1" customHeight="1" spans="6:41">
      <c r="F5472" s="74"/>
      <c r="G5472" s="267" t="str">
        <f t="shared" si="91"/>
        <v/>
      </c>
      <c r="H5472" s="74"/>
      <c r="I5472" s="74"/>
      <c r="J5472" s="74"/>
      <c r="K5472" s="74"/>
      <c r="L5472" s="74"/>
      <c r="P5472" s="122"/>
      <c r="Q5472" s="74"/>
      <c r="R5472" s="74"/>
      <c r="S5472" s="74"/>
      <c r="T5472" s="74"/>
      <c r="AI5472" s="259"/>
      <c r="AO5472" s="74"/>
    </row>
    <row r="5473" s="72" customFormat="1" customHeight="1" spans="6:41">
      <c r="F5473" s="74"/>
      <c r="G5473" s="267" t="str">
        <f t="shared" si="91"/>
        <v/>
      </c>
      <c r="H5473" s="74"/>
      <c r="I5473" s="74"/>
      <c r="J5473" s="74"/>
      <c r="K5473" s="74"/>
      <c r="L5473" s="74"/>
      <c r="P5473" s="122"/>
      <c r="Q5473" s="74"/>
      <c r="R5473" s="74"/>
      <c r="S5473" s="74"/>
      <c r="T5473" s="74"/>
      <c r="AI5473" s="259"/>
      <c r="AO5473" s="74"/>
    </row>
    <row r="5474" s="72" customFormat="1" customHeight="1" spans="6:41">
      <c r="F5474" s="74"/>
      <c r="G5474" s="267" t="str">
        <f t="shared" si="91"/>
        <v/>
      </c>
      <c r="H5474" s="74"/>
      <c r="I5474" s="74"/>
      <c r="J5474" s="74"/>
      <c r="K5474" s="74"/>
      <c r="L5474" s="74"/>
      <c r="P5474" s="122"/>
      <c r="Q5474" s="74"/>
      <c r="R5474" s="74"/>
      <c r="S5474" s="74"/>
      <c r="T5474" s="74"/>
      <c r="AI5474" s="259"/>
      <c r="AO5474" s="74"/>
    </row>
    <row r="5475" s="72" customFormat="1" customHeight="1" spans="6:41">
      <c r="F5475" s="74"/>
      <c r="G5475" s="267" t="str">
        <f t="shared" si="91"/>
        <v/>
      </c>
      <c r="H5475" s="74"/>
      <c r="I5475" s="74"/>
      <c r="J5475" s="74"/>
      <c r="K5475" s="74"/>
      <c r="L5475" s="74"/>
      <c r="P5475" s="122"/>
      <c r="Q5475" s="74"/>
      <c r="R5475" s="74"/>
      <c r="S5475" s="74"/>
      <c r="T5475" s="74"/>
      <c r="AI5475" s="259"/>
      <c r="AO5475" s="74"/>
    </row>
    <row r="5476" s="72" customFormat="1" customHeight="1" spans="6:41">
      <c r="F5476" s="74"/>
      <c r="G5476" s="267" t="str">
        <f t="shared" si="91"/>
        <v/>
      </c>
      <c r="H5476" s="74"/>
      <c r="I5476" s="74"/>
      <c r="J5476" s="74"/>
      <c r="K5476" s="74"/>
      <c r="L5476" s="74"/>
      <c r="P5476" s="122"/>
      <c r="Q5476" s="74"/>
      <c r="R5476" s="74"/>
      <c r="S5476" s="74"/>
      <c r="T5476" s="74"/>
      <c r="AI5476" s="259"/>
      <c r="AO5476" s="74"/>
    </row>
    <row r="5477" s="72" customFormat="1" customHeight="1" spans="6:41">
      <c r="F5477" s="74"/>
      <c r="G5477" s="267" t="str">
        <f t="shared" si="91"/>
        <v/>
      </c>
      <c r="H5477" s="74"/>
      <c r="I5477" s="74"/>
      <c r="J5477" s="74"/>
      <c r="K5477" s="74"/>
      <c r="L5477" s="74"/>
      <c r="P5477" s="122"/>
      <c r="Q5477" s="74"/>
      <c r="R5477" s="74"/>
      <c r="S5477" s="74"/>
      <c r="T5477" s="74"/>
      <c r="AI5477" s="259"/>
      <c r="AO5477" s="74"/>
    </row>
    <row r="5478" s="72" customFormat="1" customHeight="1" spans="6:41">
      <c r="F5478" s="74"/>
      <c r="G5478" s="267" t="str">
        <f t="shared" si="91"/>
        <v/>
      </c>
      <c r="H5478" s="74"/>
      <c r="I5478" s="74"/>
      <c r="J5478" s="74"/>
      <c r="K5478" s="74"/>
      <c r="L5478" s="74"/>
      <c r="P5478" s="122"/>
      <c r="Q5478" s="74"/>
      <c r="R5478" s="74"/>
      <c r="S5478" s="74"/>
      <c r="T5478" s="74"/>
      <c r="AI5478" s="259"/>
      <c r="AO5478" s="74"/>
    </row>
    <row r="5479" s="72" customFormat="1" customHeight="1" spans="6:41">
      <c r="F5479" s="74"/>
      <c r="G5479" s="267" t="str">
        <f t="shared" si="91"/>
        <v/>
      </c>
      <c r="H5479" s="74"/>
      <c r="I5479" s="74"/>
      <c r="J5479" s="74"/>
      <c r="K5479" s="74"/>
      <c r="L5479" s="74"/>
      <c r="P5479" s="122"/>
      <c r="Q5479" s="74"/>
      <c r="R5479" s="74"/>
      <c r="S5479" s="74"/>
      <c r="T5479" s="74"/>
      <c r="AI5479" s="259"/>
      <c r="AO5479" s="74"/>
    </row>
    <row r="5480" s="72" customFormat="1" customHeight="1" spans="6:41">
      <c r="F5480" s="74"/>
      <c r="G5480" s="267" t="str">
        <f t="shared" si="91"/>
        <v/>
      </c>
      <c r="H5480" s="74"/>
      <c r="I5480" s="74"/>
      <c r="J5480" s="74"/>
      <c r="K5480" s="74"/>
      <c r="L5480" s="74"/>
      <c r="P5480" s="122"/>
      <c r="Q5480" s="74"/>
      <c r="R5480" s="74"/>
      <c r="S5480" s="74"/>
      <c r="T5480" s="74"/>
      <c r="AI5480" s="259"/>
      <c r="AO5480" s="74"/>
    </row>
    <row r="5481" s="72" customFormat="1" customHeight="1" spans="6:41">
      <c r="F5481" s="74"/>
      <c r="G5481" s="267" t="str">
        <f t="shared" si="91"/>
        <v/>
      </c>
      <c r="H5481" s="74"/>
      <c r="I5481" s="74"/>
      <c r="J5481" s="74"/>
      <c r="K5481" s="74"/>
      <c r="L5481" s="74"/>
      <c r="P5481" s="122"/>
      <c r="Q5481" s="74"/>
      <c r="R5481" s="74"/>
      <c r="S5481" s="74"/>
      <c r="T5481" s="74"/>
      <c r="AI5481" s="259"/>
      <c r="AO5481" s="74"/>
    </row>
    <row r="5482" s="72" customFormat="1" customHeight="1" spans="6:41">
      <c r="F5482" s="74"/>
      <c r="G5482" s="267" t="str">
        <f t="shared" si="91"/>
        <v/>
      </c>
      <c r="H5482" s="74"/>
      <c r="I5482" s="74"/>
      <c r="J5482" s="74"/>
      <c r="K5482" s="74"/>
      <c r="L5482" s="74"/>
      <c r="P5482" s="122"/>
      <c r="Q5482" s="74"/>
      <c r="R5482" s="74"/>
      <c r="S5482" s="74"/>
      <c r="T5482" s="74"/>
      <c r="AI5482" s="259"/>
      <c r="AO5482" s="74"/>
    </row>
    <row r="5483" s="72" customFormat="1" customHeight="1" spans="6:41">
      <c r="F5483" s="74"/>
      <c r="G5483" s="267" t="str">
        <f t="shared" si="91"/>
        <v/>
      </c>
      <c r="H5483" s="74"/>
      <c r="I5483" s="74"/>
      <c r="J5483" s="74"/>
      <c r="K5483" s="74"/>
      <c r="L5483" s="74"/>
      <c r="P5483" s="122"/>
      <c r="Q5483" s="74"/>
      <c r="R5483" s="74"/>
      <c r="S5483" s="74"/>
      <c r="T5483" s="74"/>
      <c r="AI5483" s="259"/>
      <c r="AO5483" s="74"/>
    </row>
    <row r="5484" s="72" customFormat="1" customHeight="1" spans="6:41">
      <c r="F5484" s="74"/>
      <c r="G5484" s="267" t="str">
        <f t="shared" si="91"/>
        <v/>
      </c>
      <c r="H5484" s="74"/>
      <c r="I5484" s="74"/>
      <c r="J5484" s="74"/>
      <c r="K5484" s="74"/>
      <c r="L5484" s="74"/>
      <c r="P5484" s="122"/>
      <c r="Q5484" s="74"/>
      <c r="R5484" s="74"/>
      <c r="S5484" s="74"/>
      <c r="T5484" s="74"/>
      <c r="AI5484" s="259"/>
      <c r="AO5484" s="74"/>
    </row>
    <row r="5485" s="72" customFormat="1" customHeight="1" spans="6:41">
      <c r="F5485" s="74"/>
      <c r="G5485" s="267" t="str">
        <f t="shared" si="91"/>
        <v/>
      </c>
      <c r="H5485" s="74"/>
      <c r="I5485" s="74"/>
      <c r="J5485" s="74"/>
      <c r="K5485" s="74"/>
      <c r="L5485" s="74"/>
      <c r="P5485" s="122"/>
      <c r="Q5485" s="74"/>
      <c r="R5485" s="74"/>
      <c r="S5485" s="74"/>
      <c r="T5485" s="74"/>
      <c r="AI5485" s="259"/>
      <c r="AO5485" s="74"/>
    </row>
    <row r="5486" s="72" customFormat="1" customHeight="1" spans="6:41">
      <c r="F5486" s="74"/>
      <c r="G5486" s="267" t="str">
        <f t="shared" si="91"/>
        <v/>
      </c>
      <c r="H5486" s="74"/>
      <c r="I5486" s="74"/>
      <c r="J5486" s="74"/>
      <c r="K5486" s="74"/>
      <c r="L5486" s="74"/>
      <c r="P5486" s="122"/>
      <c r="Q5486" s="74"/>
      <c r="R5486" s="74"/>
      <c r="S5486" s="74"/>
      <c r="T5486" s="74"/>
      <c r="AI5486" s="259"/>
      <c r="AO5486" s="74"/>
    </row>
    <row r="5487" s="72" customFormat="1" customHeight="1" spans="6:41">
      <c r="F5487" s="74"/>
      <c r="G5487" s="267" t="str">
        <f t="shared" si="91"/>
        <v/>
      </c>
      <c r="H5487" s="74"/>
      <c r="I5487" s="74"/>
      <c r="J5487" s="74"/>
      <c r="K5487" s="74"/>
      <c r="L5487" s="74"/>
      <c r="P5487" s="122"/>
      <c r="Q5487" s="74"/>
      <c r="R5487" s="74"/>
      <c r="S5487" s="74"/>
      <c r="T5487" s="74"/>
      <c r="AI5487" s="259"/>
      <c r="AO5487" s="74"/>
    </row>
    <row r="5488" s="72" customFormat="1" customHeight="1" spans="6:41">
      <c r="F5488" s="74"/>
      <c r="G5488" s="267" t="str">
        <f t="shared" si="91"/>
        <v/>
      </c>
      <c r="H5488" s="74"/>
      <c r="I5488" s="74"/>
      <c r="J5488" s="74"/>
      <c r="K5488" s="74"/>
      <c r="L5488" s="74"/>
      <c r="P5488" s="122"/>
      <c r="Q5488" s="74"/>
      <c r="R5488" s="74"/>
      <c r="S5488" s="74"/>
      <c r="T5488" s="74"/>
      <c r="AI5488" s="259"/>
      <c r="AO5488" s="74"/>
    </row>
    <row r="5489" s="72" customFormat="1" customHeight="1" spans="6:41">
      <c r="F5489" s="74"/>
      <c r="G5489" s="267" t="str">
        <f t="shared" si="91"/>
        <v/>
      </c>
      <c r="H5489" s="74"/>
      <c r="I5489" s="74"/>
      <c r="J5489" s="74"/>
      <c r="K5489" s="74"/>
      <c r="L5489" s="74"/>
      <c r="P5489" s="122"/>
      <c r="Q5489" s="74"/>
      <c r="R5489" s="74"/>
      <c r="S5489" s="74"/>
      <c r="T5489" s="74"/>
      <c r="AI5489" s="259"/>
      <c r="AO5489" s="74"/>
    </row>
    <row r="5490" s="72" customFormat="1" customHeight="1" spans="6:41">
      <c r="F5490" s="74"/>
      <c r="G5490" s="267" t="str">
        <f t="shared" si="91"/>
        <v/>
      </c>
      <c r="H5490" s="74"/>
      <c r="I5490" s="74"/>
      <c r="J5490" s="74"/>
      <c r="K5490" s="74"/>
      <c r="L5490" s="74"/>
      <c r="P5490" s="122"/>
      <c r="Q5490" s="74"/>
      <c r="R5490" s="74"/>
      <c r="S5490" s="74"/>
      <c r="T5490" s="74"/>
      <c r="AI5490" s="259"/>
      <c r="AO5490" s="74"/>
    </row>
    <row r="5491" s="72" customFormat="1" customHeight="1" spans="6:41">
      <c r="F5491" s="74"/>
      <c r="G5491" s="267" t="str">
        <f t="shared" si="91"/>
        <v/>
      </c>
      <c r="H5491" s="74"/>
      <c r="I5491" s="74"/>
      <c r="J5491" s="74"/>
      <c r="K5491" s="74"/>
      <c r="L5491" s="74"/>
      <c r="P5491" s="122"/>
      <c r="Q5491" s="74"/>
      <c r="R5491" s="74"/>
      <c r="S5491" s="74"/>
      <c r="T5491" s="74"/>
      <c r="AI5491" s="259"/>
      <c r="AO5491" s="74"/>
    </row>
    <row r="5492" s="72" customFormat="1" customHeight="1" spans="6:41">
      <c r="F5492" s="74"/>
      <c r="G5492" s="267" t="str">
        <f t="shared" si="91"/>
        <v/>
      </c>
      <c r="H5492" s="74"/>
      <c r="I5492" s="74"/>
      <c r="J5492" s="74"/>
      <c r="K5492" s="74"/>
      <c r="L5492" s="74"/>
      <c r="P5492" s="122"/>
      <c r="Q5492" s="74"/>
      <c r="R5492" s="74"/>
      <c r="S5492" s="74"/>
      <c r="T5492" s="74"/>
      <c r="AI5492" s="259"/>
      <c r="AO5492" s="74"/>
    </row>
    <row r="5493" s="72" customFormat="1" customHeight="1" spans="6:41">
      <c r="F5493" s="74"/>
      <c r="G5493" s="267" t="str">
        <f t="shared" si="91"/>
        <v/>
      </c>
      <c r="H5493" s="74"/>
      <c r="I5493" s="74"/>
      <c r="J5493" s="74"/>
      <c r="K5493" s="74"/>
      <c r="L5493" s="74"/>
      <c r="P5493" s="122"/>
      <c r="Q5493" s="74"/>
      <c r="R5493" s="74"/>
      <c r="S5493" s="74"/>
      <c r="T5493" s="74"/>
      <c r="AI5493" s="259"/>
      <c r="AO5493" s="74"/>
    </row>
    <row r="5494" s="72" customFormat="1" customHeight="1" spans="6:41">
      <c r="F5494" s="74"/>
      <c r="G5494" s="267" t="str">
        <f t="shared" si="91"/>
        <v/>
      </c>
      <c r="H5494" s="74"/>
      <c r="I5494" s="74"/>
      <c r="J5494" s="74"/>
      <c r="K5494" s="74"/>
      <c r="L5494" s="74"/>
      <c r="P5494" s="122"/>
      <c r="Q5494" s="74"/>
      <c r="R5494" s="74"/>
      <c r="S5494" s="74"/>
      <c r="T5494" s="74"/>
      <c r="AI5494" s="259"/>
      <c r="AO5494" s="74"/>
    </row>
    <row r="5495" s="72" customFormat="1" customHeight="1" spans="6:41">
      <c r="F5495" s="74"/>
      <c r="G5495" s="267" t="str">
        <f t="shared" si="91"/>
        <v/>
      </c>
      <c r="H5495" s="74"/>
      <c r="I5495" s="74"/>
      <c r="J5495" s="74"/>
      <c r="K5495" s="74"/>
      <c r="L5495" s="74"/>
      <c r="P5495" s="122"/>
      <c r="Q5495" s="74"/>
      <c r="R5495" s="74"/>
      <c r="S5495" s="74"/>
      <c r="T5495" s="74"/>
      <c r="AI5495" s="259"/>
      <c r="AO5495" s="74"/>
    </row>
    <row r="5496" s="72" customFormat="1" customHeight="1" spans="6:41">
      <c r="F5496" s="74"/>
      <c r="G5496" s="267" t="str">
        <f t="shared" si="91"/>
        <v/>
      </c>
      <c r="H5496" s="74"/>
      <c r="I5496" s="74"/>
      <c r="J5496" s="74"/>
      <c r="K5496" s="74"/>
      <c r="L5496" s="74"/>
      <c r="P5496" s="122"/>
      <c r="Q5496" s="74"/>
      <c r="R5496" s="74"/>
      <c r="S5496" s="74"/>
      <c r="T5496" s="74"/>
      <c r="AI5496" s="259"/>
      <c r="AO5496" s="74"/>
    </row>
    <row r="5497" s="72" customFormat="1" customHeight="1" spans="6:41">
      <c r="F5497" s="74"/>
      <c r="G5497" s="267" t="str">
        <f t="shared" si="91"/>
        <v/>
      </c>
      <c r="H5497" s="74"/>
      <c r="I5497" s="74"/>
      <c r="J5497" s="74"/>
      <c r="K5497" s="74"/>
      <c r="L5497" s="74"/>
      <c r="P5497" s="122"/>
      <c r="Q5497" s="74"/>
      <c r="R5497" s="74"/>
      <c r="S5497" s="74"/>
      <c r="T5497" s="74"/>
      <c r="AI5497" s="259"/>
      <c r="AO5497" s="74"/>
    </row>
    <row r="5498" s="72" customFormat="1" customHeight="1" spans="6:41">
      <c r="F5498" s="74"/>
      <c r="G5498" s="267" t="str">
        <f t="shared" si="91"/>
        <v/>
      </c>
      <c r="H5498" s="74"/>
      <c r="I5498" s="74"/>
      <c r="J5498" s="74"/>
      <c r="K5498" s="74"/>
      <c r="L5498" s="74"/>
      <c r="P5498" s="122"/>
      <c r="Q5498" s="74"/>
      <c r="R5498" s="74"/>
      <c r="S5498" s="74"/>
      <c r="T5498" s="74"/>
      <c r="AI5498" s="259"/>
      <c r="AO5498" s="74"/>
    </row>
    <row r="5499" s="72" customFormat="1" customHeight="1" spans="6:41">
      <c r="F5499" s="74"/>
      <c r="G5499" s="267" t="str">
        <f t="shared" si="91"/>
        <v/>
      </c>
      <c r="H5499" s="74"/>
      <c r="I5499" s="74"/>
      <c r="J5499" s="74"/>
      <c r="K5499" s="74"/>
      <c r="L5499" s="74"/>
      <c r="P5499" s="122"/>
      <c r="Q5499" s="74"/>
      <c r="R5499" s="74"/>
      <c r="S5499" s="74"/>
      <c r="T5499" s="74"/>
      <c r="AI5499" s="259"/>
      <c r="AO5499" s="74"/>
    </row>
    <row r="5500" s="72" customFormat="1" customHeight="1" spans="6:41">
      <c r="F5500" s="74"/>
      <c r="G5500" s="267" t="str">
        <f t="shared" si="91"/>
        <v/>
      </c>
      <c r="H5500" s="74"/>
      <c r="I5500" s="74"/>
      <c r="J5500" s="74"/>
      <c r="K5500" s="74"/>
      <c r="L5500" s="74"/>
      <c r="P5500" s="122"/>
      <c r="Q5500" s="74"/>
      <c r="R5500" s="74"/>
      <c r="S5500" s="74"/>
      <c r="T5500" s="74"/>
      <c r="AI5500" s="259"/>
      <c r="AO5500" s="74"/>
    </row>
    <row r="5501" s="72" customFormat="1" customHeight="1" spans="6:41">
      <c r="F5501" s="74"/>
      <c r="G5501" s="267" t="str">
        <f t="shared" si="91"/>
        <v/>
      </c>
      <c r="H5501" s="74"/>
      <c r="I5501" s="74"/>
      <c r="J5501" s="74"/>
      <c r="K5501" s="74"/>
      <c r="L5501" s="74"/>
      <c r="P5501" s="122"/>
      <c r="Q5501" s="74"/>
      <c r="R5501" s="74"/>
      <c r="S5501" s="74"/>
      <c r="T5501" s="74"/>
      <c r="AI5501" s="259"/>
      <c r="AO5501" s="74"/>
    </row>
    <row r="5502" s="72" customFormat="1" customHeight="1" spans="6:41">
      <c r="F5502" s="74"/>
      <c r="G5502" s="267" t="str">
        <f t="shared" si="91"/>
        <v/>
      </c>
      <c r="H5502" s="74"/>
      <c r="I5502" s="74"/>
      <c r="J5502" s="74"/>
      <c r="K5502" s="74"/>
      <c r="L5502" s="74"/>
      <c r="P5502" s="122"/>
      <c r="Q5502" s="74"/>
      <c r="R5502" s="74"/>
      <c r="S5502" s="74"/>
      <c r="T5502" s="74"/>
      <c r="AI5502" s="259"/>
      <c r="AO5502" s="74"/>
    </row>
    <row r="5503" s="72" customFormat="1" customHeight="1" spans="6:41">
      <c r="F5503" s="74"/>
      <c r="G5503" s="267" t="str">
        <f t="shared" si="91"/>
        <v/>
      </c>
      <c r="H5503" s="74"/>
      <c r="I5503" s="74"/>
      <c r="J5503" s="74"/>
      <c r="K5503" s="74"/>
      <c r="L5503" s="74"/>
      <c r="P5503" s="122"/>
      <c r="Q5503" s="74"/>
      <c r="R5503" s="74"/>
      <c r="S5503" s="74"/>
      <c r="T5503" s="74"/>
      <c r="AI5503" s="259"/>
      <c r="AO5503" s="74"/>
    </row>
    <row r="5504" s="72" customFormat="1" customHeight="1" spans="6:41">
      <c r="F5504" s="74"/>
      <c r="G5504" s="267" t="str">
        <f t="shared" si="91"/>
        <v/>
      </c>
      <c r="H5504" s="74"/>
      <c r="I5504" s="74"/>
      <c r="J5504" s="74"/>
      <c r="K5504" s="74"/>
      <c r="L5504" s="74"/>
      <c r="P5504" s="122"/>
      <c r="Q5504" s="74"/>
      <c r="R5504" s="74"/>
      <c r="S5504" s="74"/>
      <c r="T5504" s="74"/>
      <c r="AI5504" s="259"/>
      <c r="AO5504" s="74"/>
    </row>
    <row r="5505" s="72" customFormat="1" customHeight="1" spans="6:41">
      <c r="F5505" s="74"/>
      <c r="G5505" s="267" t="str">
        <f t="shared" si="91"/>
        <v/>
      </c>
      <c r="H5505" s="74"/>
      <c r="I5505" s="74"/>
      <c r="J5505" s="74"/>
      <c r="K5505" s="74"/>
      <c r="L5505" s="74"/>
      <c r="P5505" s="122"/>
      <c r="Q5505" s="74"/>
      <c r="R5505" s="74"/>
      <c r="S5505" s="74"/>
      <c r="T5505" s="74"/>
      <c r="AI5505" s="259"/>
      <c r="AO5505" s="74"/>
    </row>
    <row r="5506" s="72" customFormat="1" customHeight="1" spans="6:41">
      <c r="F5506" s="74"/>
      <c r="G5506" s="267" t="str">
        <f t="shared" ref="G5506:G5569" si="92">IF(H5506="","",IF(H5506=I5506,H5506,_xlfn.CONCAT(H5506,"-",I5506)))</f>
        <v/>
      </c>
      <c r="H5506" s="74"/>
      <c r="I5506" s="74"/>
      <c r="J5506" s="74"/>
      <c r="K5506" s="74"/>
      <c r="L5506" s="74"/>
      <c r="P5506" s="122"/>
      <c r="Q5506" s="74"/>
      <c r="R5506" s="74"/>
      <c r="S5506" s="74"/>
      <c r="T5506" s="74"/>
      <c r="AI5506" s="259"/>
      <c r="AO5506" s="74"/>
    </row>
    <row r="5507" s="72" customFormat="1" customHeight="1" spans="6:41">
      <c r="F5507" s="74"/>
      <c r="G5507" s="267" t="str">
        <f t="shared" si="92"/>
        <v/>
      </c>
      <c r="H5507" s="74"/>
      <c r="I5507" s="74"/>
      <c r="J5507" s="74"/>
      <c r="K5507" s="74"/>
      <c r="L5507" s="74"/>
      <c r="P5507" s="122"/>
      <c r="Q5507" s="74"/>
      <c r="R5507" s="74"/>
      <c r="S5507" s="74"/>
      <c r="T5507" s="74"/>
      <c r="AI5507" s="259"/>
      <c r="AO5507" s="74"/>
    </row>
    <row r="5508" s="72" customFormat="1" customHeight="1" spans="6:41">
      <c r="F5508" s="74"/>
      <c r="G5508" s="267" t="str">
        <f t="shared" si="92"/>
        <v/>
      </c>
      <c r="H5508" s="74"/>
      <c r="I5508" s="74"/>
      <c r="J5508" s="74"/>
      <c r="K5508" s="74"/>
      <c r="L5508" s="74"/>
      <c r="P5508" s="122"/>
      <c r="Q5508" s="74"/>
      <c r="R5508" s="74"/>
      <c r="S5508" s="74"/>
      <c r="T5508" s="74"/>
      <c r="AI5508" s="259"/>
      <c r="AO5508" s="74"/>
    </row>
    <row r="5509" s="72" customFormat="1" customHeight="1" spans="6:41">
      <c r="F5509" s="74"/>
      <c r="G5509" s="267" t="str">
        <f t="shared" si="92"/>
        <v/>
      </c>
      <c r="H5509" s="74"/>
      <c r="I5509" s="74"/>
      <c r="J5509" s="74"/>
      <c r="K5509" s="74"/>
      <c r="L5509" s="74"/>
      <c r="P5509" s="122"/>
      <c r="Q5509" s="74"/>
      <c r="R5509" s="74"/>
      <c r="S5509" s="74"/>
      <c r="T5509" s="74"/>
      <c r="AI5509" s="259"/>
      <c r="AO5509" s="74"/>
    </row>
    <row r="5510" s="72" customFormat="1" customHeight="1" spans="6:41">
      <c r="F5510" s="74"/>
      <c r="G5510" s="267" t="str">
        <f t="shared" si="92"/>
        <v/>
      </c>
      <c r="H5510" s="74"/>
      <c r="I5510" s="74"/>
      <c r="J5510" s="74"/>
      <c r="K5510" s="74"/>
      <c r="L5510" s="74"/>
      <c r="P5510" s="122"/>
      <c r="Q5510" s="74"/>
      <c r="R5510" s="74"/>
      <c r="S5510" s="74"/>
      <c r="T5510" s="74"/>
      <c r="AI5510" s="259"/>
      <c r="AO5510" s="74"/>
    </row>
    <row r="5511" s="72" customFormat="1" customHeight="1" spans="6:41">
      <c r="F5511" s="74"/>
      <c r="G5511" s="267" t="str">
        <f t="shared" si="92"/>
        <v/>
      </c>
      <c r="H5511" s="74"/>
      <c r="I5511" s="74"/>
      <c r="J5511" s="74"/>
      <c r="K5511" s="74"/>
      <c r="L5511" s="74"/>
      <c r="P5511" s="122"/>
      <c r="Q5511" s="74"/>
      <c r="R5511" s="74"/>
      <c r="S5511" s="74"/>
      <c r="T5511" s="74"/>
      <c r="AI5511" s="259"/>
      <c r="AO5511" s="74"/>
    </row>
    <row r="5512" s="72" customFormat="1" customHeight="1" spans="6:41">
      <c r="F5512" s="74"/>
      <c r="G5512" s="267" t="str">
        <f t="shared" si="92"/>
        <v/>
      </c>
      <c r="H5512" s="74"/>
      <c r="I5512" s="74"/>
      <c r="J5512" s="74"/>
      <c r="K5512" s="74"/>
      <c r="L5512" s="74"/>
      <c r="P5512" s="122"/>
      <c r="Q5512" s="74"/>
      <c r="R5512" s="74"/>
      <c r="S5512" s="74"/>
      <c r="T5512" s="74"/>
      <c r="AI5512" s="259"/>
      <c r="AO5512" s="74"/>
    </row>
    <row r="5513" s="72" customFormat="1" customHeight="1" spans="6:41">
      <c r="F5513" s="74"/>
      <c r="G5513" s="267" t="str">
        <f t="shared" si="92"/>
        <v/>
      </c>
      <c r="H5513" s="74"/>
      <c r="I5513" s="74"/>
      <c r="J5513" s="74"/>
      <c r="K5513" s="74"/>
      <c r="L5513" s="74"/>
      <c r="P5513" s="122"/>
      <c r="Q5513" s="74"/>
      <c r="R5513" s="74"/>
      <c r="S5513" s="74"/>
      <c r="T5513" s="74"/>
      <c r="AI5513" s="259"/>
      <c r="AO5513" s="74"/>
    </row>
    <row r="5514" s="72" customFormat="1" customHeight="1" spans="6:41">
      <c r="F5514" s="74"/>
      <c r="G5514" s="267" t="str">
        <f t="shared" si="92"/>
        <v/>
      </c>
      <c r="H5514" s="74"/>
      <c r="I5514" s="74"/>
      <c r="J5514" s="74"/>
      <c r="K5514" s="74"/>
      <c r="L5514" s="74"/>
      <c r="P5514" s="122"/>
      <c r="Q5514" s="74"/>
      <c r="R5514" s="74"/>
      <c r="S5514" s="74"/>
      <c r="T5514" s="74"/>
      <c r="AI5514" s="259"/>
      <c r="AO5514" s="74"/>
    </row>
    <row r="5515" s="72" customFormat="1" customHeight="1" spans="6:41">
      <c r="F5515" s="74"/>
      <c r="G5515" s="267" t="str">
        <f t="shared" si="92"/>
        <v/>
      </c>
      <c r="H5515" s="74"/>
      <c r="I5515" s="74"/>
      <c r="J5515" s="74"/>
      <c r="K5515" s="74"/>
      <c r="L5515" s="74"/>
      <c r="P5515" s="122"/>
      <c r="Q5515" s="74"/>
      <c r="R5515" s="74"/>
      <c r="S5515" s="74"/>
      <c r="T5515" s="74"/>
      <c r="AI5515" s="259"/>
      <c r="AO5515" s="74"/>
    </row>
    <row r="5516" s="72" customFormat="1" customHeight="1" spans="6:41">
      <c r="F5516" s="74"/>
      <c r="G5516" s="267" t="str">
        <f t="shared" si="92"/>
        <v/>
      </c>
      <c r="H5516" s="74"/>
      <c r="I5516" s="74"/>
      <c r="J5516" s="74"/>
      <c r="K5516" s="74"/>
      <c r="L5516" s="74"/>
      <c r="P5516" s="122"/>
      <c r="Q5516" s="74"/>
      <c r="R5516" s="74"/>
      <c r="S5516" s="74"/>
      <c r="T5516" s="74"/>
      <c r="AI5516" s="259"/>
      <c r="AO5516" s="74"/>
    </row>
    <row r="5517" s="72" customFormat="1" customHeight="1" spans="6:41">
      <c r="F5517" s="74"/>
      <c r="G5517" s="267" t="str">
        <f t="shared" si="92"/>
        <v/>
      </c>
      <c r="H5517" s="74"/>
      <c r="I5517" s="74"/>
      <c r="J5517" s="74"/>
      <c r="K5517" s="74"/>
      <c r="L5517" s="74"/>
      <c r="P5517" s="122"/>
      <c r="Q5517" s="74"/>
      <c r="R5517" s="74"/>
      <c r="S5517" s="74"/>
      <c r="T5517" s="74"/>
      <c r="AI5517" s="259"/>
      <c r="AO5517" s="74"/>
    </row>
    <row r="5518" s="72" customFormat="1" customHeight="1" spans="6:41">
      <c r="F5518" s="74"/>
      <c r="G5518" s="267" t="str">
        <f t="shared" si="92"/>
        <v/>
      </c>
      <c r="H5518" s="74"/>
      <c r="I5518" s="74"/>
      <c r="J5518" s="74"/>
      <c r="K5518" s="74"/>
      <c r="L5518" s="74"/>
      <c r="P5518" s="122"/>
      <c r="Q5518" s="74"/>
      <c r="R5518" s="74"/>
      <c r="S5518" s="74"/>
      <c r="T5518" s="74"/>
      <c r="AI5518" s="259"/>
      <c r="AO5518" s="74"/>
    </row>
    <row r="5519" s="72" customFormat="1" customHeight="1" spans="6:41">
      <c r="F5519" s="74"/>
      <c r="G5519" s="267" t="str">
        <f t="shared" si="92"/>
        <v/>
      </c>
      <c r="H5519" s="74"/>
      <c r="I5519" s="74"/>
      <c r="J5519" s="74"/>
      <c r="K5519" s="74"/>
      <c r="L5519" s="74"/>
      <c r="P5519" s="122"/>
      <c r="Q5519" s="74"/>
      <c r="R5519" s="74"/>
      <c r="S5519" s="74"/>
      <c r="T5519" s="74"/>
      <c r="AI5519" s="259"/>
      <c r="AO5519" s="74"/>
    </row>
    <row r="5520" s="72" customFormat="1" customHeight="1" spans="6:41">
      <c r="F5520" s="74"/>
      <c r="G5520" s="267" t="str">
        <f t="shared" si="92"/>
        <v/>
      </c>
      <c r="H5520" s="74"/>
      <c r="I5520" s="74"/>
      <c r="J5520" s="74"/>
      <c r="K5520" s="74"/>
      <c r="L5520" s="74"/>
      <c r="P5520" s="122"/>
      <c r="Q5520" s="74"/>
      <c r="R5520" s="74"/>
      <c r="S5520" s="74"/>
      <c r="T5520" s="74"/>
      <c r="AI5520" s="259"/>
      <c r="AO5520" s="74"/>
    </row>
    <row r="5521" s="72" customFormat="1" customHeight="1" spans="6:41">
      <c r="F5521" s="74"/>
      <c r="G5521" s="267" t="str">
        <f t="shared" si="92"/>
        <v/>
      </c>
      <c r="H5521" s="74"/>
      <c r="I5521" s="74"/>
      <c r="J5521" s="74"/>
      <c r="K5521" s="74"/>
      <c r="L5521" s="74"/>
      <c r="P5521" s="122"/>
      <c r="Q5521" s="74"/>
      <c r="R5521" s="74"/>
      <c r="S5521" s="74"/>
      <c r="T5521" s="74"/>
      <c r="AI5521" s="259"/>
      <c r="AO5521" s="74"/>
    </row>
    <row r="5522" s="72" customFormat="1" customHeight="1" spans="6:41">
      <c r="F5522" s="74"/>
      <c r="G5522" s="267" t="str">
        <f t="shared" si="92"/>
        <v/>
      </c>
      <c r="H5522" s="74"/>
      <c r="I5522" s="74"/>
      <c r="J5522" s="74"/>
      <c r="K5522" s="74"/>
      <c r="L5522" s="74"/>
      <c r="P5522" s="122"/>
      <c r="Q5522" s="74"/>
      <c r="R5522" s="74"/>
      <c r="S5522" s="74"/>
      <c r="T5522" s="74"/>
      <c r="AI5522" s="259"/>
      <c r="AO5522" s="74"/>
    </row>
    <row r="5523" s="72" customFormat="1" customHeight="1" spans="6:41">
      <c r="F5523" s="74"/>
      <c r="G5523" s="267" t="str">
        <f t="shared" si="92"/>
        <v/>
      </c>
      <c r="H5523" s="74"/>
      <c r="I5523" s="74"/>
      <c r="J5523" s="74"/>
      <c r="K5523" s="74"/>
      <c r="L5523" s="74"/>
      <c r="P5523" s="122"/>
      <c r="Q5523" s="74"/>
      <c r="R5523" s="74"/>
      <c r="S5523" s="74"/>
      <c r="T5523" s="74"/>
      <c r="AI5523" s="259"/>
      <c r="AO5523" s="74"/>
    </row>
    <row r="5524" s="72" customFormat="1" customHeight="1" spans="6:41">
      <c r="F5524" s="74"/>
      <c r="G5524" s="267" t="str">
        <f t="shared" si="92"/>
        <v/>
      </c>
      <c r="H5524" s="74"/>
      <c r="I5524" s="74"/>
      <c r="J5524" s="74"/>
      <c r="K5524" s="74"/>
      <c r="L5524" s="74"/>
      <c r="P5524" s="122"/>
      <c r="Q5524" s="74"/>
      <c r="R5524" s="74"/>
      <c r="S5524" s="74"/>
      <c r="T5524" s="74"/>
      <c r="AI5524" s="259"/>
      <c r="AO5524" s="74"/>
    </row>
    <row r="5525" s="72" customFormat="1" customHeight="1" spans="6:41">
      <c r="F5525" s="74"/>
      <c r="G5525" s="267" t="str">
        <f t="shared" si="92"/>
        <v/>
      </c>
      <c r="H5525" s="74"/>
      <c r="I5525" s="74"/>
      <c r="J5525" s="74"/>
      <c r="K5525" s="74"/>
      <c r="L5525" s="74"/>
      <c r="P5525" s="122"/>
      <c r="Q5525" s="74"/>
      <c r="R5525" s="74"/>
      <c r="S5525" s="74"/>
      <c r="T5525" s="74"/>
      <c r="AI5525" s="259"/>
      <c r="AO5525" s="74"/>
    </row>
    <row r="5526" s="72" customFormat="1" customHeight="1" spans="6:41">
      <c r="F5526" s="74"/>
      <c r="G5526" s="267" t="str">
        <f t="shared" si="92"/>
        <v/>
      </c>
      <c r="H5526" s="74"/>
      <c r="I5526" s="74"/>
      <c r="J5526" s="74"/>
      <c r="K5526" s="74"/>
      <c r="L5526" s="74"/>
      <c r="P5526" s="122"/>
      <c r="Q5526" s="74"/>
      <c r="R5526" s="74"/>
      <c r="S5526" s="74"/>
      <c r="T5526" s="74"/>
      <c r="AI5526" s="259"/>
      <c r="AO5526" s="74"/>
    </row>
    <row r="5527" s="72" customFormat="1" customHeight="1" spans="6:41">
      <c r="F5527" s="74"/>
      <c r="G5527" s="267" t="str">
        <f t="shared" si="92"/>
        <v/>
      </c>
      <c r="H5527" s="74"/>
      <c r="I5527" s="74"/>
      <c r="J5527" s="74"/>
      <c r="K5527" s="74"/>
      <c r="L5527" s="74"/>
      <c r="P5527" s="122"/>
      <c r="Q5527" s="74"/>
      <c r="R5527" s="74"/>
      <c r="S5527" s="74"/>
      <c r="T5527" s="74"/>
      <c r="AI5527" s="259"/>
      <c r="AO5527" s="74"/>
    </row>
    <row r="5528" s="72" customFormat="1" customHeight="1" spans="6:41">
      <c r="F5528" s="74"/>
      <c r="G5528" s="267" t="str">
        <f t="shared" si="92"/>
        <v/>
      </c>
      <c r="H5528" s="74"/>
      <c r="I5528" s="74"/>
      <c r="J5528" s="74"/>
      <c r="K5528" s="74"/>
      <c r="L5528" s="74"/>
      <c r="P5528" s="122"/>
      <c r="Q5528" s="74"/>
      <c r="R5528" s="74"/>
      <c r="S5528" s="74"/>
      <c r="T5528" s="74"/>
      <c r="AI5528" s="259"/>
      <c r="AO5528" s="74"/>
    </row>
    <row r="5529" s="72" customFormat="1" customHeight="1" spans="6:41">
      <c r="F5529" s="74"/>
      <c r="G5529" s="267" t="str">
        <f t="shared" si="92"/>
        <v/>
      </c>
      <c r="H5529" s="74"/>
      <c r="I5529" s="74"/>
      <c r="J5529" s="74"/>
      <c r="K5529" s="74"/>
      <c r="L5529" s="74"/>
      <c r="P5529" s="122"/>
      <c r="Q5529" s="74"/>
      <c r="R5529" s="74"/>
      <c r="S5529" s="74"/>
      <c r="T5529" s="74"/>
      <c r="AI5529" s="259"/>
      <c r="AO5529" s="74"/>
    </row>
    <row r="5530" s="72" customFormat="1" customHeight="1" spans="6:41">
      <c r="F5530" s="74"/>
      <c r="G5530" s="267" t="str">
        <f t="shared" si="92"/>
        <v/>
      </c>
      <c r="H5530" s="74"/>
      <c r="I5530" s="74"/>
      <c r="J5530" s="74"/>
      <c r="K5530" s="74"/>
      <c r="L5530" s="74"/>
      <c r="P5530" s="122"/>
      <c r="Q5530" s="74"/>
      <c r="R5530" s="74"/>
      <c r="S5530" s="74"/>
      <c r="T5530" s="74"/>
      <c r="AI5530" s="259"/>
      <c r="AO5530" s="74"/>
    </row>
    <row r="5531" s="72" customFormat="1" customHeight="1" spans="6:41">
      <c r="F5531" s="74"/>
      <c r="G5531" s="267" t="str">
        <f t="shared" si="92"/>
        <v/>
      </c>
      <c r="H5531" s="74"/>
      <c r="I5531" s="74"/>
      <c r="J5531" s="74"/>
      <c r="K5531" s="74"/>
      <c r="L5531" s="74"/>
      <c r="P5531" s="122"/>
      <c r="Q5531" s="74"/>
      <c r="R5531" s="74"/>
      <c r="S5531" s="74"/>
      <c r="T5531" s="74"/>
      <c r="AI5531" s="259"/>
      <c r="AO5531" s="74"/>
    </row>
    <row r="5532" s="72" customFormat="1" customHeight="1" spans="6:41">
      <c r="F5532" s="74"/>
      <c r="G5532" s="267" t="str">
        <f t="shared" si="92"/>
        <v/>
      </c>
      <c r="H5532" s="74"/>
      <c r="I5532" s="74"/>
      <c r="J5532" s="74"/>
      <c r="K5532" s="74"/>
      <c r="L5532" s="74"/>
      <c r="P5532" s="122"/>
      <c r="Q5532" s="74"/>
      <c r="R5532" s="74"/>
      <c r="S5532" s="74"/>
      <c r="T5532" s="74"/>
      <c r="AI5532" s="259"/>
      <c r="AO5532" s="74"/>
    </row>
    <row r="5533" s="72" customFormat="1" customHeight="1" spans="6:41">
      <c r="F5533" s="74"/>
      <c r="G5533" s="267" t="str">
        <f t="shared" si="92"/>
        <v/>
      </c>
      <c r="H5533" s="74"/>
      <c r="I5533" s="74"/>
      <c r="J5533" s="74"/>
      <c r="K5533" s="74"/>
      <c r="L5533" s="74"/>
      <c r="P5533" s="122"/>
      <c r="Q5533" s="74"/>
      <c r="R5533" s="74"/>
      <c r="S5533" s="74"/>
      <c r="T5533" s="74"/>
      <c r="AI5533" s="259"/>
      <c r="AO5533" s="74"/>
    </row>
    <row r="5534" s="72" customFormat="1" customHeight="1" spans="6:41">
      <c r="F5534" s="74"/>
      <c r="G5534" s="267" t="str">
        <f t="shared" si="92"/>
        <v/>
      </c>
      <c r="H5534" s="74"/>
      <c r="I5534" s="74"/>
      <c r="J5534" s="74"/>
      <c r="K5534" s="74"/>
      <c r="L5534" s="74"/>
      <c r="P5534" s="122"/>
      <c r="Q5534" s="74"/>
      <c r="R5534" s="74"/>
      <c r="S5534" s="74"/>
      <c r="T5534" s="74"/>
      <c r="AI5534" s="259"/>
      <c r="AO5534" s="74"/>
    </row>
    <row r="5535" s="72" customFormat="1" customHeight="1" spans="6:41">
      <c r="F5535" s="74"/>
      <c r="G5535" s="267" t="str">
        <f t="shared" si="92"/>
        <v/>
      </c>
      <c r="H5535" s="74"/>
      <c r="I5535" s="74"/>
      <c r="J5535" s="74"/>
      <c r="K5535" s="74"/>
      <c r="L5535" s="74"/>
      <c r="P5535" s="122"/>
      <c r="Q5535" s="74"/>
      <c r="R5535" s="74"/>
      <c r="S5535" s="74"/>
      <c r="T5535" s="74"/>
      <c r="AI5535" s="259"/>
      <c r="AO5535" s="74"/>
    </row>
    <row r="5536" s="72" customFormat="1" customHeight="1" spans="6:41">
      <c r="F5536" s="74"/>
      <c r="G5536" s="267" t="str">
        <f t="shared" si="92"/>
        <v/>
      </c>
      <c r="H5536" s="74"/>
      <c r="I5536" s="74"/>
      <c r="J5536" s="74"/>
      <c r="K5536" s="74"/>
      <c r="L5536" s="74"/>
      <c r="P5536" s="122"/>
      <c r="Q5536" s="74"/>
      <c r="R5536" s="74"/>
      <c r="S5536" s="74"/>
      <c r="T5536" s="74"/>
      <c r="AI5536" s="259"/>
      <c r="AO5536" s="74"/>
    </row>
    <row r="5537" s="72" customFormat="1" customHeight="1" spans="6:41">
      <c r="F5537" s="74"/>
      <c r="G5537" s="267" t="str">
        <f t="shared" si="92"/>
        <v/>
      </c>
      <c r="H5537" s="74"/>
      <c r="I5537" s="74"/>
      <c r="J5537" s="74"/>
      <c r="K5537" s="74"/>
      <c r="L5537" s="74"/>
      <c r="P5537" s="122"/>
      <c r="Q5537" s="74"/>
      <c r="R5537" s="74"/>
      <c r="S5537" s="74"/>
      <c r="T5537" s="74"/>
      <c r="AI5537" s="259"/>
      <c r="AO5537" s="74"/>
    </row>
    <row r="5538" s="72" customFormat="1" customHeight="1" spans="6:41">
      <c r="F5538" s="74"/>
      <c r="G5538" s="267" t="str">
        <f t="shared" si="92"/>
        <v/>
      </c>
      <c r="H5538" s="74"/>
      <c r="I5538" s="74"/>
      <c r="J5538" s="74"/>
      <c r="K5538" s="74"/>
      <c r="L5538" s="74"/>
      <c r="P5538" s="122"/>
      <c r="Q5538" s="74"/>
      <c r="R5538" s="74"/>
      <c r="S5538" s="74"/>
      <c r="T5538" s="74"/>
      <c r="AI5538" s="259"/>
      <c r="AO5538" s="74"/>
    </row>
    <row r="5539" s="72" customFormat="1" customHeight="1" spans="6:41">
      <c r="F5539" s="74"/>
      <c r="G5539" s="267" t="str">
        <f t="shared" si="92"/>
        <v/>
      </c>
      <c r="H5539" s="74"/>
      <c r="I5539" s="74"/>
      <c r="J5539" s="74"/>
      <c r="K5539" s="74"/>
      <c r="L5539" s="74"/>
      <c r="P5539" s="122"/>
      <c r="Q5539" s="74"/>
      <c r="R5539" s="74"/>
      <c r="S5539" s="74"/>
      <c r="T5539" s="74"/>
      <c r="AI5539" s="259"/>
      <c r="AO5539" s="74"/>
    </row>
    <row r="5540" s="72" customFormat="1" customHeight="1" spans="6:41">
      <c r="F5540" s="74"/>
      <c r="G5540" s="267" t="str">
        <f t="shared" si="92"/>
        <v/>
      </c>
      <c r="H5540" s="74"/>
      <c r="I5540" s="74"/>
      <c r="J5540" s="74"/>
      <c r="K5540" s="74"/>
      <c r="L5540" s="74"/>
      <c r="P5540" s="122"/>
      <c r="Q5540" s="74"/>
      <c r="R5540" s="74"/>
      <c r="S5540" s="74"/>
      <c r="T5540" s="74"/>
      <c r="AI5540" s="259"/>
      <c r="AO5540" s="74"/>
    </row>
    <row r="5541" s="72" customFormat="1" customHeight="1" spans="6:41">
      <c r="F5541" s="74"/>
      <c r="G5541" s="267" t="str">
        <f t="shared" si="92"/>
        <v/>
      </c>
      <c r="H5541" s="74"/>
      <c r="I5541" s="74"/>
      <c r="J5541" s="74"/>
      <c r="K5541" s="74"/>
      <c r="L5541" s="74"/>
      <c r="P5541" s="122"/>
      <c r="Q5541" s="74"/>
      <c r="R5541" s="74"/>
      <c r="S5541" s="74"/>
      <c r="T5541" s="74"/>
      <c r="AI5541" s="259"/>
      <c r="AO5541" s="74"/>
    </row>
    <row r="5542" s="72" customFormat="1" customHeight="1" spans="6:41">
      <c r="F5542" s="74"/>
      <c r="G5542" s="267" t="str">
        <f t="shared" si="92"/>
        <v/>
      </c>
      <c r="H5542" s="74"/>
      <c r="I5542" s="74"/>
      <c r="J5542" s="74"/>
      <c r="K5542" s="74"/>
      <c r="L5542" s="74"/>
      <c r="P5542" s="122"/>
      <c r="Q5542" s="74"/>
      <c r="R5542" s="74"/>
      <c r="S5542" s="74"/>
      <c r="T5542" s="74"/>
      <c r="AI5542" s="259"/>
      <c r="AO5542" s="74"/>
    </row>
    <row r="5543" s="72" customFormat="1" customHeight="1" spans="6:41">
      <c r="F5543" s="74"/>
      <c r="G5543" s="267" t="str">
        <f t="shared" si="92"/>
        <v/>
      </c>
      <c r="H5543" s="74"/>
      <c r="I5543" s="74"/>
      <c r="J5543" s="74"/>
      <c r="K5543" s="74"/>
      <c r="L5543" s="74"/>
      <c r="P5543" s="122"/>
      <c r="Q5543" s="74"/>
      <c r="R5543" s="74"/>
      <c r="S5543" s="74"/>
      <c r="T5543" s="74"/>
      <c r="AI5543" s="259"/>
      <c r="AO5543" s="74"/>
    </row>
    <row r="5544" s="72" customFormat="1" customHeight="1" spans="6:41">
      <c r="F5544" s="74"/>
      <c r="G5544" s="267" t="str">
        <f t="shared" si="92"/>
        <v/>
      </c>
      <c r="H5544" s="74"/>
      <c r="I5544" s="74"/>
      <c r="J5544" s="74"/>
      <c r="K5544" s="74"/>
      <c r="L5544" s="74"/>
      <c r="P5544" s="122"/>
      <c r="Q5544" s="74"/>
      <c r="R5544" s="74"/>
      <c r="S5544" s="74"/>
      <c r="T5544" s="74"/>
      <c r="AI5544" s="259"/>
      <c r="AO5544" s="74"/>
    </row>
    <row r="5545" s="72" customFormat="1" customHeight="1" spans="6:41">
      <c r="F5545" s="74"/>
      <c r="G5545" s="267" t="str">
        <f t="shared" si="92"/>
        <v/>
      </c>
      <c r="H5545" s="74"/>
      <c r="I5545" s="74"/>
      <c r="J5545" s="74"/>
      <c r="K5545" s="74"/>
      <c r="L5545" s="74"/>
      <c r="P5545" s="122"/>
      <c r="Q5545" s="74"/>
      <c r="R5545" s="74"/>
      <c r="S5545" s="74"/>
      <c r="T5545" s="74"/>
      <c r="AI5545" s="259"/>
      <c r="AO5545" s="74"/>
    </row>
    <row r="5546" s="72" customFormat="1" customHeight="1" spans="6:41">
      <c r="F5546" s="74"/>
      <c r="G5546" s="267" t="str">
        <f t="shared" si="92"/>
        <v/>
      </c>
      <c r="H5546" s="74"/>
      <c r="I5546" s="74"/>
      <c r="J5546" s="74"/>
      <c r="K5546" s="74"/>
      <c r="L5546" s="74"/>
      <c r="P5546" s="122"/>
      <c r="Q5546" s="74"/>
      <c r="R5546" s="74"/>
      <c r="S5546" s="74"/>
      <c r="T5546" s="74"/>
      <c r="AI5546" s="259"/>
      <c r="AO5546" s="74"/>
    </row>
    <row r="5547" s="72" customFormat="1" customHeight="1" spans="6:41">
      <c r="F5547" s="74"/>
      <c r="G5547" s="267" t="str">
        <f t="shared" si="92"/>
        <v/>
      </c>
      <c r="H5547" s="74"/>
      <c r="I5547" s="74"/>
      <c r="J5547" s="74"/>
      <c r="K5547" s="74"/>
      <c r="L5547" s="74"/>
      <c r="P5547" s="122"/>
      <c r="Q5547" s="74"/>
      <c r="R5547" s="74"/>
      <c r="S5547" s="74"/>
      <c r="T5547" s="74"/>
      <c r="AI5547" s="259"/>
      <c r="AO5547" s="74"/>
    </row>
    <row r="5548" s="72" customFormat="1" customHeight="1" spans="6:41">
      <c r="F5548" s="74"/>
      <c r="G5548" s="267" t="str">
        <f t="shared" si="92"/>
        <v/>
      </c>
      <c r="H5548" s="74"/>
      <c r="I5548" s="74"/>
      <c r="J5548" s="74"/>
      <c r="K5548" s="74"/>
      <c r="L5548" s="74"/>
      <c r="P5548" s="122"/>
      <c r="Q5548" s="74"/>
      <c r="R5548" s="74"/>
      <c r="S5548" s="74"/>
      <c r="T5548" s="74"/>
      <c r="AI5548" s="259"/>
      <c r="AO5548" s="74"/>
    </row>
    <row r="5549" s="72" customFormat="1" customHeight="1" spans="6:41">
      <c r="F5549" s="74"/>
      <c r="G5549" s="267" t="str">
        <f t="shared" si="92"/>
        <v/>
      </c>
      <c r="H5549" s="74"/>
      <c r="I5549" s="74"/>
      <c r="J5549" s="74"/>
      <c r="K5549" s="74"/>
      <c r="L5549" s="74"/>
      <c r="P5549" s="122"/>
      <c r="Q5549" s="74"/>
      <c r="R5549" s="74"/>
      <c r="S5549" s="74"/>
      <c r="T5549" s="74"/>
      <c r="AI5549" s="259"/>
      <c r="AO5549" s="74"/>
    </row>
    <row r="5550" s="72" customFormat="1" customHeight="1" spans="6:41">
      <c r="F5550" s="74"/>
      <c r="G5550" s="267" t="str">
        <f t="shared" si="92"/>
        <v/>
      </c>
      <c r="H5550" s="74"/>
      <c r="I5550" s="74"/>
      <c r="J5550" s="74"/>
      <c r="K5550" s="74"/>
      <c r="L5550" s="74"/>
      <c r="P5550" s="122"/>
      <c r="Q5550" s="74"/>
      <c r="R5550" s="74"/>
      <c r="S5550" s="74"/>
      <c r="T5550" s="74"/>
      <c r="AI5550" s="259"/>
      <c r="AO5550" s="74"/>
    </row>
    <row r="5551" s="72" customFormat="1" customHeight="1" spans="6:41">
      <c r="F5551" s="74"/>
      <c r="G5551" s="267" t="str">
        <f t="shared" si="92"/>
        <v/>
      </c>
      <c r="H5551" s="74"/>
      <c r="I5551" s="74"/>
      <c r="J5551" s="74"/>
      <c r="K5551" s="74"/>
      <c r="L5551" s="74"/>
      <c r="P5551" s="122"/>
      <c r="Q5551" s="74"/>
      <c r="R5551" s="74"/>
      <c r="S5551" s="74"/>
      <c r="T5551" s="74"/>
      <c r="AI5551" s="259"/>
      <c r="AO5551" s="74"/>
    </row>
    <row r="5552" s="72" customFormat="1" customHeight="1" spans="6:41">
      <c r="F5552" s="74"/>
      <c r="G5552" s="267" t="str">
        <f t="shared" si="92"/>
        <v/>
      </c>
      <c r="H5552" s="74"/>
      <c r="I5552" s="74"/>
      <c r="J5552" s="74"/>
      <c r="K5552" s="74"/>
      <c r="L5552" s="74"/>
      <c r="P5552" s="122"/>
      <c r="Q5552" s="74"/>
      <c r="R5552" s="74"/>
      <c r="S5552" s="74"/>
      <c r="T5552" s="74"/>
      <c r="AI5552" s="259"/>
      <c r="AO5552" s="74"/>
    </row>
    <row r="5553" s="72" customFormat="1" customHeight="1" spans="6:41">
      <c r="F5553" s="74"/>
      <c r="G5553" s="267" t="str">
        <f t="shared" si="92"/>
        <v/>
      </c>
      <c r="H5553" s="74"/>
      <c r="I5553" s="74"/>
      <c r="J5553" s="74"/>
      <c r="K5553" s="74"/>
      <c r="L5553" s="74"/>
      <c r="P5553" s="122"/>
      <c r="Q5553" s="74"/>
      <c r="R5553" s="74"/>
      <c r="S5553" s="74"/>
      <c r="T5553" s="74"/>
      <c r="AI5553" s="259"/>
      <c r="AO5553" s="74"/>
    </row>
    <row r="5554" s="72" customFormat="1" customHeight="1" spans="6:41">
      <c r="F5554" s="74"/>
      <c r="G5554" s="267" t="str">
        <f t="shared" si="92"/>
        <v/>
      </c>
      <c r="H5554" s="74"/>
      <c r="I5554" s="74"/>
      <c r="J5554" s="74"/>
      <c r="K5554" s="74"/>
      <c r="L5554" s="74"/>
      <c r="P5554" s="122"/>
      <c r="Q5554" s="74"/>
      <c r="R5554" s="74"/>
      <c r="S5554" s="74"/>
      <c r="T5554" s="74"/>
      <c r="AI5554" s="259"/>
      <c r="AO5554" s="74"/>
    </row>
    <row r="5555" s="72" customFormat="1" customHeight="1" spans="6:41">
      <c r="F5555" s="74"/>
      <c r="G5555" s="267" t="str">
        <f t="shared" si="92"/>
        <v/>
      </c>
      <c r="H5555" s="74"/>
      <c r="I5555" s="74"/>
      <c r="J5555" s="74"/>
      <c r="K5555" s="74"/>
      <c r="L5555" s="74"/>
      <c r="P5555" s="122"/>
      <c r="Q5555" s="74"/>
      <c r="R5555" s="74"/>
      <c r="S5555" s="74"/>
      <c r="T5555" s="74"/>
      <c r="AI5555" s="259"/>
      <c r="AO5555" s="74"/>
    </row>
    <row r="5556" s="72" customFormat="1" customHeight="1" spans="6:41">
      <c r="F5556" s="74"/>
      <c r="G5556" s="267" t="str">
        <f t="shared" si="92"/>
        <v/>
      </c>
      <c r="H5556" s="74"/>
      <c r="I5556" s="74"/>
      <c r="J5556" s="74"/>
      <c r="K5556" s="74"/>
      <c r="L5556" s="74"/>
      <c r="P5556" s="122"/>
      <c r="Q5556" s="74"/>
      <c r="R5556" s="74"/>
      <c r="S5556" s="74"/>
      <c r="T5556" s="74"/>
      <c r="AI5556" s="259"/>
      <c r="AO5556" s="74"/>
    </row>
    <row r="5557" s="72" customFormat="1" customHeight="1" spans="6:41">
      <c r="F5557" s="74"/>
      <c r="G5557" s="267" t="str">
        <f t="shared" si="92"/>
        <v/>
      </c>
      <c r="H5557" s="74"/>
      <c r="I5557" s="74"/>
      <c r="J5557" s="74"/>
      <c r="K5557" s="74"/>
      <c r="L5557" s="74"/>
      <c r="P5557" s="122"/>
      <c r="Q5557" s="74"/>
      <c r="R5557" s="74"/>
      <c r="S5557" s="74"/>
      <c r="T5557" s="74"/>
      <c r="AI5557" s="259"/>
      <c r="AO5557" s="74"/>
    </row>
    <row r="5558" s="72" customFormat="1" customHeight="1" spans="6:41">
      <c r="F5558" s="74"/>
      <c r="G5558" s="267" t="str">
        <f t="shared" si="92"/>
        <v/>
      </c>
      <c r="H5558" s="74"/>
      <c r="I5558" s="74"/>
      <c r="J5558" s="74"/>
      <c r="K5558" s="74"/>
      <c r="L5558" s="74"/>
      <c r="P5558" s="122"/>
      <c r="Q5558" s="74"/>
      <c r="R5558" s="74"/>
      <c r="S5558" s="74"/>
      <c r="T5558" s="74"/>
      <c r="AI5558" s="259"/>
      <c r="AO5558" s="74"/>
    </row>
    <row r="5559" s="72" customFormat="1" customHeight="1" spans="6:41">
      <c r="F5559" s="74"/>
      <c r="G5559" s="267" t="str">
        <f t="shared" si="92"/>
        <v/>
      </c>
      <c r="H5559" s="74"/>
      <c r="I5559" s="74"/>
      <c r="J5559" s="74"/>
      <c r="K5559" s="74"/>
      <c r="L5559" s="74"/>
      <c r="P5559" s="122"/>
      <c r="Q5559" s="74"/>
      <c r="R5559" s="74"/>
      <c r="S5559" s="74"/>
      <c r="T5559" s="74"/>
      <c r="AI5559" s="259"/>
      <c r="AO5559" s="74"/>
    </row>
    <row r="5560" s="72" customFormat="1" customHeight="1" spans="6:41">
      <c r="F5560" s="74"/>
      <c r="G5560" s="267" t="str">
        <f t="shared" si="92"/>
        <v/>
      </c>
      <c r="H5560" s="74"/>
      <c r="I5560" s="74"/>
      <c r="J5560" s="74"/>
      <c r="K5560" s="74"/>
      <c r="L5560" s="74"/>
      <c r="P5560" s="122"/>
      <c r="Q5560" s="74"/>
      <c r="R5560" s="74"/>
      <c r="S5560" s="74"/>
      <c r="T5560" s="74"/>
      <c r="AI5560" s="259"/>
      <c r="AO5560" s="74"/>
    </row>
    <row r="5561" s="72" customFormat="1" customHeight="1" spans="6:41">
      <c r="F5561" s="74"/>
      <c r="G5561" s="267" t="str">
        <f t="shared" si="92"/>
        <v/>
      </c>
      <c r="H5561" s="74"/>
      <c r="I5561" s="74"/>
      <c r="J5561" s="74"/>
      <c r="K5561" s="74"/>
      <c r="L5561" s="74"/>
      <c r="P5561" s="122"/>
      <c r="Q5561" s="74"/>
      <c r="R5561" s="74"/>
      <c r="S5561" s="74"/>
      <c r="T5561" s="74"/>
      <c r="AI5561" s="259"/>
      <c r="AO5561" s="74"/>
    </row>
    <row r="5562" s="72" customFormat="1" customHeight="1" spans="6:41">
      <c r="F5562" s="74"/>
      <c r="G5562" s="267" t="str">
        <f t="shared" si="92"/>
        <v/>
      </c>
      <c r="H5562" s="74"/>
      <c r="I5562" s="74"/>
      <c r="J5562" s="74"/>
      <c r="K5562" s="74"/>
      <c r="L5562" s="74"/>
      <c r="P5562" s="122"/>
      <c r="Q5562" s="74"/>
      <c r="R5562" s="74"/>
      <c r="S5562" s="74"/>
      <c r="T5562" s="74"/>
      <c r="AI5562" s="259"/>
      <c r="AO5562" s="74"/>
    </row>
    <row r="5563" s="72" customFormat="1" customHeight="1" spans="6:41">
      <c r="F5563" s="74"/>
      <c r="G5563" s="267" t="str">
        <f t="shared" si="92"/>
        <v/>
      </c>
      <c r="H5563" s="74"/>
      <c r="I5563" s="74"/>
      <c r="J5563" s="74"/>
      <c r="K5563" s="74"/>
      <c r="L5563" s="74"/>
      <c r="P5563" s="122"/>
      <c r="Q5563" s="74"/>
      <c r="R5563" s="74"/>
      <c r="S5563" s="74"/>
      <c r="T5563" s="74"/>
      <c r="AI5563" s="259"/>
      <c r="AO5563" s="74"/>
    </row>
    <row r="5564" s="72" customFormat="1" customHeight="1" spans="6:41">
      <c r="F5564" s="74"/>
      <c r="G5564" s="267" t="str">
        <f t="shared" si="92"/>
        <v/>
      </c>
      <c r="H5564" s="74"/>
      <c r="I5564" s="74"/>
      <c r="J5564" s="74"/>
      <c r="K5564" s="74"/>
      <c r="L5564" s="74"/>
      <c r="P5564" s="122"/>
      <c r="Q5564" s="74"/>
      <c r="R5564" s="74"/>
      <c r="S5564" s="74"/>
      <c r="T5564" s="74"/>
      <c r="AI5564" s="259"/>
      <c r="AO5564" s="74"/>
    </row>
    <row r="5565" s="72" customFormat="1" customHeight="1" spans="6:41">
      <c r="F5565" s="74"/>
      <c r="G5565" s="267" t="str">
        <f t="shared" si="92"/>
        <v/>
      </c>
      <c r="H5565" s="74"/>
      <c r="I5565" s="74"/>
      <c r="J5565" s="74"/>
      <c r="K5565" s="74"/>
      <c r="L5565" s="74"/>
      <c r="P5565" s="122"/>
      <c r="Q5565" s="74"/>
      <c r="R5565" s="74"/>
      <c r="S5565" s="74"/>
      <c r="T5565" s="74"/>
      <c r="AI5565" s="259"/>
      <c r="AO5565" s="74"/>
    </row>
    <row r="5566" s="72" customFormat="1" customHeight="1" spans="6:41">
      <c r="F5566" s="74"/>
      <c r="G5566" s="267" t="str">
        <f t="shared" si="92"/>
        <v/>
      </c>
      <c r="H5566" s="74"/>
      <c r="I5566" s="74"/>
      <c r="J5566" s="74"/>
      <c r="K5566" s="74"/>
      <c r="L5566" s="74"/>
      <c r="P5566" s="122"/>
      <c r="Q5566" s="74"/>
      <c r="R5566" s="74"/>
      <c r="S5566" s="74"/>
      <c r="T5566" s="74"/>
      <c r="AI5566" s="259"/>
      <c r="AO5566" s="74"/>
    </row>
    <row r="5567" s="72" customFormat="1" customHeight="1" spans="6:41">
      <c r="F5567" s="74"/>
      <c r="G5567" s="267" t="str">
        <f t="shared" si="92"/>
        <v/>
      </c>
      <c r="H5567" s="74"/>
      <c r="I5567" s="74"/>
      <c r="J5567" s="74"/>
      <c r="K5567" s="74"/>
      <c r="L5567" s="74"/>
      <c r="P5567" s="122"/>
      <c r="Q5567" s="74"/>
      <c r="R5567" s="74"/>
      <c r="S5567" s="74"/>
      <c r="T5567" s="74"/>
      <c r="AI5567" s="259"/>
      <c r="AO5567" s="74"/>
    </row>
    <row r="5568" s="72" customFormat="1" customHeight="1" spans="6:41">
      <c r="F5568" s="74"/>
      <c r="G5568" s="267" t="str">
        <f t="shared" si="92"/>
        <v/>
      </c>
      <c r="H5568" s="74"/>
      <c r="I5568" s="74"/>
      <c r="J5568" s="74"/>
      <c r="K5568" s="74"/>
      <c r="L5568" s="74"/>
      <c r="P5568" s="122"/>
      <c r="Q5568" s="74"/>
      <c r="R5568" s="74"/>
      <c r="S5568" s="74"/>
      <c r="T5568" s="74"/>
      <c r="AI5568" s="259"/>
      <c r="AO5568" s="74"/>
    </row>
    <row r="5569" s="72" customFormat="1" customHeight="1" spans="6:41">
      <c r="F5569" s="74"/>
      <c r="G5569" s="267" t="str">
        <f t="shared" si="92"/>
        <v/>
      </c>
      <c r="H5569" s="74"/>
      <c r="I5569" s="74"/>
      <c r="J5569" s="74"/>
      <c r="K5569" s="74"/>
      <c r="L5569" s="74"/>
      <c r="P5569" s="122"/>
      <c r="Q5569" s="74"/>
      <c r="R5569" s="74"/>
      <c r="S5569" s="74"/>
      <c r="T5569" s="74"/>
      <c r="AI5569" s="259"/>
      <c r="AO5569" s="74"/>
    </row>
    <row r="5570" s="72" customFormat="1" customHeight="1" spans="6:41">
      <c r="F5570" s="74"/>
      <c r="G5570" s="267" t="str">
        <f t="shared" ref="G5570:G5633" si="93">IF(H5570="","",IF(H5570=I5570,H5570,_xlfn.CONCAT(H5570,"-",I5570)))</f>
        <v/>
      </c>
      <c r="H5570" s="74"/>
      <c r="I5570" s="74"/>
      <c r="J5570" s="74"/>
      <c r="K5570" s="74"/>
      <c r="L5570" s="74"/>
      <c r="P5570" s="122"/>
      <c r="Q5570" s="74"/>
      <c r="R5570" s="74"/>
      <c r="S5570" s="74"/>
      <c r="T5570" s="74"/>
      <c r="AI5570" s="259"/>
      <c r="AO5570" s="74"/>
    </row>
    <row r="5571" s="72" customFormat="1" customHeight="1" spans="6:41">
      <c r="F5571" s="74"/>
      <c r="G5571" s="267" t="str">
        <f t="shared" si="93"/>
        <v/>
      </c>
      <c r="H5571" s="74"/>
      <c r="I5571" s="74"/>
      <c r="J5571" s="74"/>
      <c r="K5571" s="74"/>
      <c r="L5571" s="74"/>
      <c r="P5571" s="122"/>
      <c r="Q5571" s="74"/>
      <c r="R5571" s="74"/>
      <c r="S5571" s="74"/>
      <c r="T5571" s="74"/>
      <c r="AI5571" s="259"/>
      <c r="AO5571" s="74"/>
    </row>
    <row r="5572" s="72" customFormat="1" customHeight="1" spans="6:41">
      <c r="F5572" s="74"/>
      <c r="G5572" s="267" t="str">
        <f t="shared" si="93"/>
        <v/>
      </c>
      <c r="H5572" s="74"/>
      <c r="I5572" s="74"/>
      <c r="J5572" s="74"/>
      <c r="K5572" s="74"/>
      <c r="L5572" s="74"/>
      <c r="P5572" s="122"/>
      <c r="Q5572" s="74"/>
      <c r="R5572" s="74"/>
      <c r="S5572" s="74"/>
      <c r="T5572" s="74"/>
      <c r="AI5572" s="259"/>
      <c r="AO5572" s="74"/>
    </row>
    <row r="5573" s="72" customFormat="1" customHeight="1" spans="6:41">
      <c r="F5573" s="74"/>
      <c r="G5573" s="267" t="str">
        <f t="shared" si="93"/>
        <v/>
      </c>
      <c r="H5573" s="74"/>
      <c r="I5573" s="74"/>
      <c r="J5573" s="74"/>
      <c r="K5573" s="74"/>
      <c r="L5573" s="74"/>
      <c r="P5573" s="122"/>
      <c r="Q5573" s="74"/>
      <c r="R5573" s="74"/>
      <c r="S5573" s="74"/>
      <c r="T5573" s="74"/>
      <c r="AI5573" s="259"/>
      <c r="AO5573" s="74"/>
    </row>
    <row r="5574" s="72" customFormat="1" customHeight="1" spans="6:41">
      <c r="F5574" s="74"/>
      <c r="G5574" s="267" t="str">
        <f t="shared" si="93"/>
        <v/>
      </c>
      <c r="H5574" s="74"/>
      <c r="I5574" s="74"/>
      <c r="J5574" s="74"/>
      <c r="K5574" s="74"/>
      <c r="L5574" s="74"/>
      <c r="P5574" s="122"/>
      <c r="Q5574" s="74"/>
      <c r="R5574" s="74"/>
      <c r="S5574" s="74"/>
      <c r="T5574" s="74"/>
      <c r="AI5574" s="259"/>
      <c r="AO5574" s="74"/>
    </row>
    <row r="5575" s="72" customFormat="1" customHeight="1" spans="6:41">
      <c r="F5575" s="74"/>
      <c r="G5575" s="267" t="str">
        <f t="shared" si="93"/>
        <v/>
      </c>
      <c r="H5575" s="74"/>
      <c r="I5575" s="74"/>
      <c r="J5575" s="74"/>
      <c r="K5575" s="74"/>
      <c r="L5575" s="74"/>
      <c r="P5575" s="122"/>
      <c r="Q5575" s="74"/>
      <c r="R5575" s="74"/>
      <c r="S5575" s="74"/>
      <c r="T5575" s="74"/>
      <c r="AI5575" s="259"/>
      <c r="AO5575" s="74"/>
    </row>
    <row r="5576" s="72" customFormat="1" customHeight="1" spans="6:41">
      <c r="F5576" s="74"/>
      <c r="G5576" s="267" t="str">
        <f t="shared" si="93"/>
        <v/>
      </c>
      <c r="H5576" s="74"/>
      <c r="I5576" s="74"/>
      <c r="J5576" s="74"/>
      <c r="K5576" s="74"/>
      <c r="L5576" s="74"/>
      <c r="P5576" s="122"/>
      <c r="Q5576" s="74"/>
      <c r="R5576" s="74"/>
      <c r="S5576" s="74"/>
      <c r="T5576" s="74"/>
      <c r="AI5576" s="259"/>
      <c r="AO5576" s="74"/>
    </row>
    <row r="5577" s="72" customFormat="1" customHeight="1" spans="6:41">
      <c r="F5577" s="74"/>
      <c r="G5577" s="267" t="str">
        <f t="shared" si="93"/>
        <v/>
      </c>
      <c r="H5577" s="74"/>
      <c r="I5577" s="74"/>
      <c r="J5577" s="74"/>
      <c r="K5577" s="74"/>
      <c r="L5577" s="74"/>
      <c r="P5577" s="122"/>
      <c r="Q5577" s="74"/>
      <c r="R5577" s="74"/>
      <c r="S5577" s="74"/>
      <c r="T5577" s="74"/>
      <c r="AI5577" s="259"/>
      <c r="AO5577" s="74"/>
    </row>
    <row r="5578" s="72" customFormat="1" customHeight="1" spans="6:41">
      <c r="F5578" s="74"/>
      <c r="G5578" s="267" t="str">
        <f t="shared" si="93"/>
        <v/>
      </c>
      <c r="H5578" s="74"/>
      <c r="I5578" s="74"/>
      <c r="J5578" s="74"/>
      <c r="K5578" s="74"/>
      <c r="L5578" s="74"/>
      <c r="P5578" s="122"/>
      <c r="Q5578" s="74"/>
      <c r="R5578" s="74"/>
      <c r="S5578" s="74"/>
      <c r="T5578" s="74"/>
      <c r="AI5578" s="259"/>
      <c r="AO5578" s="74"/>
    </row>
    <row r="5579" s="72" customFormat="1" customHeight="1" spans="6:41">
      <c r="F5579" s="74"/>
      <c r="G5579" s="267" t="str">
        <f t="shared" si="93"/>
        <v/>
      </c>
      <c r="H5579" s="74"/>
      <c r="I5579" s="74"/>
      <c r="J5579" s="74"/>
      <c r="K5579" s="74"/>
      <c r="L5579" s="74"/>
      <c r="P5579" s="122"/>
      <c r="Q5579" s="74"/>
      <c r="R5579" s="74"/>
      <c r="S5579" s="74"/>
      <c r="T5579" s="74"/>
      <c r="AI5579" s="259"/>
      <c r="AO5579" s="74"/>
    </row>
    <row r="5580" s="72" customFormat="1" customHeight="1" spans="6:41">
      <c r="F5580" s="74"/>
      <c r="G5580" s="267" t="str">
        <f t="shared" si="93"/>
        <v/>
      </c>
      <c r="H5580" s="74"/>
      <c r="I5580" s="74"/>
      <c r="J5580" s="74"/>
      <c r="K5580" s="74"/>
      <c r="L5580" s="74"/>
      <c r="P5580" s="122"/>
      <c r="Q5580" s="74"/>
      <c r="R5580" s="74"/>
      <c r="S5580" s="74"/>
      <c r="T5580" s="74"/>
      <c r="AI5580" s="259"/>
      <c r="AO5580" s="74"/>
    </row>
    <row r="5581" s="72" customFormat="1" customHeight="1" spans="6:41">
      <c r="F5581" s="74"/>
      <c r="G5581" s="267" t="str">
        <f t="shared" si="93"/>
        <v/>
      </c>
      <c r="H5581" s="74"/>
      <c r="I5581" s="74"/>
      <c r="J5581" s="74"/>
      <c r="K5581" s="74"/>
      <c r="L5581" s="74"/>
      <c r="P5581" s="122"/>
      <c r="Q5581" s="74"/>
      <c r="R5581" s="74"/>
      <c r="S5581" s="74"/>
      <c r="T5581" s="74"/>
      <c r="AI5581" s="259"/>
      <c r="AO5581" s="74"/>
    </row>
    <row r="5582" s="72" customFormat="1" customHeight="1" spans="6:41">
      <c r="F5582" s="74"/>
      <c r="G5582" s="267" t="str">
        <f t="shared" si="93"/>
        <v/>
      </c>
      <c r="H5582" s="74"/>
      <c r="I5582" s="74"/>
      <c r="J5582" s="74"/>
      <c r="K5582" s="74"/>
      <c r="L5582" s="74"/>
      <c r="P5582" s="122"/>
      <c r="Q5582" s="74"/>
      <c r="R5582" s="74"/>
      <c r="S5582" s="74"/>
      <c r="T5582" s="74"/>
      <c r="AI5582" s="259"/>
      <c r="AO5582" s="74"/>
    </row>
    <row r="5583" s="72" customFormat="1" customHeight="1" spans="6:41">
      <c r="F5583" s="74"/>
      <c r="G5583" s="267" t="str">
        <f t="shared" si="93"/>
        <v/>
      </c>
      <c r="H5583" s="74"/>
      <c r="I5583" s="74"/>
      <c r="J5583" s="74"/>
      <c r="K5583" s="74"/>
      <c r="L5583" s="74"/>
      <c r="P5583" s="122"/>
      <c r="Q5583" s="74"/>
      <c r="R5583" s="74"/>
      <c r="S5583" s="74"/>
      <c r="T5583" s="74"/>
      <c r="AI5583" s="259"/>
      <c r="AO5583" s="74"/>
    </row>
    <row r="5584" s="72" customFormat="1" customHeight="1" spans="6:41">
      <c r="F5584" s="74"/>
      <c r="G5584" s="267" t="str">
        <f t="shared" si="93"/>
        <v/>
      </c>
      <c r="H5584" s="74"/>
      <c r="I5584" s="74"/>
      <c r="J5584" s="74"/>
      <c r="K5584" s="74"/>
      <c r="L5584" s="74"/>
      <c r="P5584" s="122"/>
      <c r="Q5584" s="74"/>
      <c r="R5584" s="74"/>
      <c r="S5584" s="74"/>
      <c r="T5584" s="74"/>
      <c r="AI5584" s="259"/>
      <c r="AO5584" s="74"/>
    </row>
    <row r="5585" s="72" customFormat="1" customHeight="1" spans="6:41">
      <c r="F5585" s="74"/>
      <c r="G5585" s="267" t="str">
        <f t="shared" si="93"/>
        <v/>
      </c>
      <c r="H5585" s="74"/>
      <c r="I5585" s="74"/>
      <c r="J5585" s="74"/>
      <c r="K5585" s="74"/>
      <c r="L5585" s="74"/>
      <c r="P5585" s="122"/>
      <c r="Q5585" s="74"/>
      <c r="R5585" s="74"/>
      <c r="S5585" s="74"/>
      <c r="T5585" s="74"/>
      <c r="AI5585" s="259"/>
      <c r="AO5585" s="74"/>
    </row>
    <row r="5586" s="72" customFormat="1" customHeight="1" spans="6:41">
      <c r="F5586" s="74"/>
      <c r="G5586" s="267" t="str">
        <f t="shared" si="93"/>
        <v/>
      </c>
      <c r="H5586" s="74"/>
      <c r="I5586" s="74"/>
      <c r="J5586" s="74"/>
      <c r="K5586" s="74"/>
      <c r="L5586" s="74"/>
      <c r="P5586" s="122"/>
      <c r="Q5586" s="74"/>
      <c r="R5586" s="74"/>
      <c r="S5586" s="74"/>
      <c r="T5586" s="74"/>
      <c r="AI5586" s="259"/>
      <c r="AO5586" s="74"/>
    </row>
    <row r="5587" s="72" customFormat="1" customHeight="1" spans="6:41">
      <c r="F5587" s="74"/>
      <c r="G5587" s="267" t="str">
        <f t="shared" si="93"/>
        <v/>
      </c>
      <c r="H5587" s="74"/>
      <c r="I5587" s="74"/>
      <c r="J5587" s="74"/>
      <c r="K5587" s="74"/>
      <c r="L5587" s="74"/>
      <c r="P5587" s="122"/>
      <c r="Q5587" s="74"/>
      <c r="R5587" s="74"/>
      <c r="S5587" s="74"/>
      <c r="T5587" s="74"/>
      <c r="AI5587" s="259"/>
      <c r="AO5587" s="74"/>
    </row>
    <row r="5588" s="72" customFormat="1" customHeight="1" spans="6:41">
      <c r="F5588" s="74"/>
      <c r="G5588" s="267" t="str">
        <f t="shared" si="93"/>
        <v/>
      </c>
      <c r="H5588" s="74"/>
      <c r="I5588" s="74"/>
      <c r="J5588" s="74"/>
      <c r="K5588" s="74"/>
      <c r="L5588" s="74"/>
      <c r="P5588" s="122"/>
      <c r="Q5588" s="74"/>
      <c r="R5588" s="74"/>
      <c r="S5588" s="74"/>
      <c r="T5588" s="74"/>
      <c r="AI5588" s="259"/>
      <c r="AO5588" s="74"/>
    </row>
    <row r="5589" s="72" customFormat="1" customHeight="1" spans="6:41">
      <c r="F5589" s="74"/>
      <c r="G5589" s="267" t="str">
        <f t="shared" si="93"/>
        <v/>
      </c>
      <c r="H5589" s="74"/>
      <c r="I5589" s="74"/>
      <c r="J5589" s="74"/>
      <c r="K5589" s="74"/>
      <c r="L5589" s="74"/>
      <c r="P5589" s="122"/>
      <c r="Q5589" s="74"/>
      <c r="R5589" s="74"/>
      <c r="S5589" s="74"/>
      <c r="T5589" s="74"/>
      <c r="AI5589" s="259"/>
      <c r="AO5589" s="74"/>
    </row>
    <row r="5590" s="72" customFormat="1" customHeight="1" spans="6:41">
      <c r="F5590" s="74"/>
      <c r="G5590" s="267" t="str">
        <f t="shared" si="93"/>
        <v/>
      </c>
      <c r="H5590" s="74"/>
      <c r="I5590" s="74"/>
      <c r="J5590" s="74"/>
      <c r="K5590" s="74"/>
      <c r="L5590" s="74"/>
      <c r="P5590" s="122"/>
      <c r="Q5590" s="74"/>
      <c r="R5590" s="74"/>
      <c r="S5590" s="74"/>
      <c r="T5590" s="74"/>
      <c r="AI5590" s="259"/>
      <c r="AO5590" s="74"/>
    </row>
    <row r="5591" s="72" customFormat="1" customHeight="1" spans="6:41">
      <c r="F5591" s="74"/>
      <c r="G5591" s="267" t="str">
        <f t="shared" si="93"/>
        <v/>
      </c>
      <c r="H5591" s="74"/>
      <c r="I5591" s="74"/>
      <c r="J5591" s="74"/>
      <c r="K5591" s="74"/>
      <c r="L5591" s="74"/>
      <c r="P5591" s="122"/>
      <c r="Q5591" s="74"/>
      <c r="R5591" s="74"/>
      <c r="S5591" s="74"/>
      <c r="T5591" s="74"/>
      <c r="AI5591" s="259"/>
      <c r="AO5591" s="74"/>
    </row>
    <row r="5592" s="72" customFormat="1" customHeight="1" spans="6:41">
      <c r="F5592" s="74"/>
      <c r="G5592" s="267" t="str">
        <f t="shared" si="93"/>
        <v/>
      </c>
      <c r="H5592" s="74"/>
      <c r="I5592" s="74"/>
      <c r="J5592" s="74"/>
      <c r="K5592" s="74"/>
      <c r="L5592" s="74"/>
      <c r="P5592" s="122"/>
      <c r="Q5592" s="74"/>
      <c r="R5592" s="74"/>
      <c r="S5592" s="74"/>
      <c r="T5592" s="74"/>
      <c r="AI5592" s="259"/>
      <c r="AO5592" s="74"/>
    </row>
    <row r="5593" s="72" customFormat="1" customHeight="1" spans="6:41">
      <c r="F5593" s="74"/>
      <c r="G5593" s="267" t="str">
        <f t="shared" si="93"/>
        <v/>
      </c>
      <c r="H5593" s="74"/>
      <c r="I5593" s="74"/>
      <c r="J5593" s="74"/>
      <c r="K5593" s="74"/>
      <c r="L5593" s="74"/>
      <c r="P5593" s="122"/>
      <c r="Q5593" s="74"/>
      <c r="R5593" s="74"/>
      <c r="S5593" s="74"/>
      <c r="T5593" s="74"/>
      <c r="AI5593" s="259"/>
      <c r="AO5593" s="74"/>
    </row>
    <row r="5594" s="72" customFormat="1" customHeight="1" spans="6:41">
      <c r="F5594" s="74"/>
      <c r="G5594" s="267" t="str">
        <f t="shared" si="93"/>
        <v/>
      </c>
      <c r="H5594" s="74"/>
      <c r="I5594" s="74"/>
      <c r="J5594" s="74"/>
      <c r="K5594" s="74"/>
      <c r="L5594" s="74"/>
      <c r="P5594" s="122"/>
      <c r="Q5594" s="74"/>
      <c r="R5594" s="74"/>
      <c r="S5594" s="74"/>
      <c r="T5594" s="74"/>
      <c r="AI5594" s="259"/>
      <c r="AO5594" s="74"/>
    </row>
    <row r="5595" s="72" customFormat="1" customHeight="1" spans="6:41">
      <c r="F5595" s="74"/>
      <c r="G5595" s="267" t="str">
        <f t="shared" si="93"/>
        <v/>
      </c>
      <c r="H5595" s="74"/>
      <c r="I5595" s="74"/>
      <c r="J5595" s="74"/>
      <c r="K5595" s="74"/>
      <c r="L5595" s="74"/>
      <c r="P5595" s="122"/>
      <c r="Q5595" s="74"/>
      <c r="R5595" s="74"/>
      <c r="S5595" s="74"/>
      <c r="T5595" s="74"/>
      <c r="AI5595" s="259"/>
      <c r="AO5595" s="74"/>
    </row>
    <row r="5596" s="72" customFormat="1" customHeight="1" spans="6:41">
      <c r="F5596" s="74"/>
      <c r="G5596" s="267" t="str">
        <f t="shared" si="93"/>
        <v/>
      </c>
      <c r="H5596" s="74"/>
      <c r="I5596" s="74"/>
      <c r="J5596" s="74"/>
      <c r="K5596" s="74"/>
      <c r="L5596" s="74"/>
      <c r="P5596" s="122"/>
      <c r="Q5596" s="74"/>
      <c r="R5596" s="74"/>
      <c r="S5596" s="74"/>
      <c r="T5596" s="74"/>
      <c r="AI5596" s="259"/>
      <c r="AO5596" s="74"/>
    </row>
    <row r="5597" s="72" customFormat="1" customHeight="1" spans="6:41">
      <c r="F5597" s="74"/>
      <c r="G5597" s="267" t="str">
        <f t="shared" si="93"/>
        <v/>
      </c>
      <c r="H5597" s="74"/>
      <c r="I5597" s="74"/>
      <c r="J5597" s="74"/>
      <c r="K5597" s="74"/>
      <c r="L5597" s="74"/>
      <c r="P5597" s="122"/>
      <c r="Q5597" s="74"/>
      <c r="R5597" s="74"/>
      <c r="S5597" s="74"/>
      <c r="T5597" s="74"/>
      <c r="AI5597" s="259"/>
      <c r="AO5597" s="74"/>
    </row>
    <row r="5598" s="72" customFormat="1" customHeight="1" spans="6:41">
      <c r="F5598" s="74"/>
      <c r="G5598" s="267" t="str">
        <f t="shared" si="93"/>
        <v/>
      </c>
      <c r="H5598" s="74"/>
      <c r="I5598" s="74"/>
      <c r="J5598" s="74"/>
      <c r="K5598" s="74"/>
      <c r="L5598" s="74"/>
      <c r="P5598" s="122"/>
      <c r="Q5598" s="74"/>
      <c r="R5598" s="74"/>
      <c r="S5598" s="74"/>
      <c r="T5598" s="74"/>
      <c r="AI5598" s="259"/>
      <c r="AO5598" s="74"/>
    </row>
    <row r="5599" s="72" customFormat="1" customHeight="1" spans="6:41">
      <c r="F5599" s="74"/>
      <c r="G5599" s="267" t="str">
        <f t="shared" si="93"/>
        <v/>
      </c>
      <c r="H5599" s="74"/>
      <c r="I5599" s="74"/>
      <c r="J5599" s="74"/>
      <c r="K5599" s="74"/>
      <c r="L5599" s="74"/>
      <c r="P5599" s="122"/>
      <c r="Q5599" s="74"/>
      <c r="R5599" s="74"/>
      <c r="S5599" s="74"/>
      <c r="T5599" s="74"/>
      <c r="AI5599" s="259"/>
      <c r="AO5599" s="74"/>
    </row>
    <row r="5600" s="72" customFormat="1" customHeight="1" spans="6:41">
      <c r="F5600" s="74"/>
      <c r="G5600" s="267" t="str">
        <f t="shared" si="93"/>
        <v/>
      </c>
      <c r="H5600" s="74"/>
      <c r="I5600" s="74"/>
      <c r="J5600" s="74"/>
      <c r="K5600" s="74"/>
      <c r="L5600" s="74"/>
      <c r="P5600" s="122"/>
      <c r="Q5600" s="74"/>
      <c r="R5600" s="74"/>
      <c r="S5600" s="74"/>
      <c r="T5600" s="74"/>
      <c r="AI5600" s="259"/>
      <c r="AO5600" s="74"/>
    </row>
    <row r="5601" s="72" customFormat="1" customHeight="1" spans="6:41">
      <c r="F5601" s="74"/>
      <c r="G5601" s="267" t="str">
        <f t="shared" si="93"/>
        <v/>
      </c>
      <c r="H5601" s="74"/>
      <c r="I5601" s="74"/>
      <c r="J5601" s="74"/>
      <c r="K5601" s="74"/>
      <c r="L5601" s="74"/>
      <c r="P5601" s="122"/>
      <c r="Q5601" s="74"/>
      <c r="R5601" s="74"/>
      <c r="S5601" s="74"/>
      <c r="T5601" s="74"/>
      <c r="AI5601" s="259"/>
      <c r="AO5601" s="74"/>
    </row>
    <row r="5602" s="72" customFormat="1" customHeight="1" spans="6:41">
      <c r="F5602" s="74"/>
      <c r="G5602" s="267" t="str">
        <f t="shared" si="93"/>
        <v/>
      </c>
      <c r="H5602" s="74"/>
      <c r="I5602" s="74"/>
      <c r="J5602" s="74"/>
      <c r="K5602" s="74"/>
      <c r="L5602" s="74"/>
      <c r="P5602" s="122"/>
      <c r="Q5602" s="74"/>
      <c r="R5602" s="74"/>
      <c r="S5602" s="74"/>
      <c r="T5602" s="74"/>
      <c r="AI5602" s="259"/>
      <c r="AO5602" s="74"/>
    </row>
    <row r="5603" s="72" customFormat="1" customHeight="1" spans="6:41">
      <c r="F5603" s="74"/>
      <c r="G5603" s="267" t="str">
        <f t="shared" si="93"/>
        <v/>
      </c>
      <c r="H5603" s="74"/>
      <c r="I5603" s="74"/>
      <c r="J5603" s="74"/>
      <c r="K5603" s="74"/>
      <c r="L5603" s="74"/>
      <c r="P5603" s="122"/>
      <c r="Q5603" s="74"/>
      <c r="R5603" s="74"/>
      <c r="S5603" s="74"/>
      <c r="T5603" s="74"/>
      <c r="AI5603" s="259"/>
      <c r="AO5603" s="74"/>
    </row>
    <row r="5604" s="72" customFormat="1" customHeight="1" spans="6:41">
      <c r="F5604" s="74"/>
      <c r="G5604" s="267" t="str">
        <f t="shared" si="93"/>
        <v/>
      </c>
      <c r="H5604" s="74"/>
      <c r="I5604" s="74"/>
      <c r="J5604" s="74"/>
      <c r="K5604" s="74"/>
      <c r="L5604" s="74"/>
      <c r="P5604" s="122"/>
      <c r="Q5604" s="74"/>
      <c r="R5604" s="74"/>
      <c r="S5604" s="74"/>
      <c r="T5604" s="74"/>
      <c r="AI5604" s="259"/>
      <c r="AO5604" s="74"/>
    </row>
    <row r="5605" s="72" customFormat="1" customHeight="1" spans="6:41">
      <c r="F5605" s="74"/>
      <c r="G5605" s="267" t="str">
        <f t="shared" si="93"/>
        <v/>
      </c>
      <c r="H5605" s="74"/>
      <c r="I5605" s="74"/>
      <c r="J5605" s="74"/>
      <c r="K5605" s="74"/>
      <c r="L5605" s="74"/>
      <c r="P5605" s="122"/>
      <c r="Q5605" s="74"/>
      <c r="R5605" s="74"/>
      <c r="S5605" s="74"/>
      <c r="T5605" s="74"/>
      <c r="AI5605" s="259"/>
      <c r="AO5605" s="74"/>
    </row>
    <row r="5606" s="72" customFormat="1" customHeight="1" spans="6:41">
      <c r="F5606" s="74"/>
      <c r="G5606" s="267" t="str">
        <f t="shared" si="93"/>
        <v/>
      </c>
      <c r="H5606" s="74"/>
      <c r="I5606" s="74"/>
      <c r="J5606" s="74"/>
      <c r="K5606" s="74"/>
      <c r="L5606" s="74"/>
      <c r="P5606" s="122"/>
      <c r="Q5606" s="74"/>
      <c r="R5606" s="74"/>
      <c r="S5606" s="74"/>
      <c r="T5606" s="74"/>
      <c r="AI5606" s="259"/>
      <c r="AO5606" s="74"/>
    </row>
    <row r="5607" s="72" customFormat="1" customHeight="1" spans="6:41">
      <c r="F5607" s="74"/>
      <c r="G5607" s="267" t="str">
        <f t="shared" si="93"/>
        <v/>
      </c>
      <c r="H5607" s="74"/>
      <c r="I5607" s="74"/>
      <c r="J5607" s="74"/>
      <c r="K5607" s="74"/>
      <c r="L5607" s="74"/>
      <c r="P5607" s="122"/>
      <c r="Q5607" s="74"/>
      <c r="R5607" s="74"/>
      <c r="S5607" s="74"/>
      <c r="T5607" s="74"/>
      <c r="AI5607" s="259"/>
      <c r="AO5607" s="74"/>
    </row>
    <row r="5608" s="72" customFormat="1" customHeight="1" spans="6:41">
      <c r="F5608" s="74"/>
      <c r="G5608" s="267" t="str">
        <f t="shared" si="93"/>
        <v/>
      </c>
      <c r="H5608" s="74"/>
      <c r="I5608" s="74"/>
      <c r="J5608" s="74"/>
      <c r="K5608" s="74"/>
      <c r="L5608" s="74"/>
      <c r="P5608" s="122"/>
      <c r="Q5608" s="74"/>
      <c r="R5608" s="74"/>
      <c r="S5608" s="74"/>
      <c r="T5608" s="74"/>
      <c r="AI5608" s="259"/>
      <c r="AO5608" s="74"/>
    </row>
    <row r="5609" s="72" customFormat="1" customHeight="1" spans="6:41">
      <c r="F5609" s="74"/>
      <c r="G5609" s="267" t="str">
        <f t="shared" si="93"/>
        <v/>
      </c>
      <c r="H5609" s="74"/>
      <c r="I5609" s="74"/>
      <c r="J5609" s="74"/>
      <c r="K5609" s="74"/>
      <c r="L5609" s="74"/>
      <c r="P5609" s="122"/>
      <c r="Q5609" s="74"/>
      <c r="R5609" s="74"/>
      <c r="S5609" s="74"/>
      <c r="T5609" s="74"/>
      <c r="AI5609" s="259"/>
      <c r="AO5609" s="74"/>
    </row>
    <row r="5610" s="72" customFormat="1" customHeight="1" spans="6:41">
      <c r="F5610" s="74"/>
      <c r="G5610" s="267" t="str">
        <f t="shared" si="93"/>
        <v/>
      </c>
      <c r="H5610" s="74"/>
      <c r="I5610" s="74"/>
      <c r="J5610" s="74"/>
      <c r="K5610" s="74"/>
      <c r="L5610" s="74"/>
      <c r="P5610" s="122"/>
      <c r="Q5610" s="74"/>
      <c r="R5610" s="74"/>
      <c r="S5610" s="74"/>
      <c r="T5610" s="74"/>
      <c r="AI5610" s="259"/>
      <c r="AO5610" s="74"/>
    </row>
    <row r="5611" s="72" customFormat="1" customHeight="1" spans="6:41">
      <c r="F5611" s="74"/>
      <c r="G5611" s="267" t="str">
        <f t="shared" si="93"/>
        <v/>
      </c>
      <c r="H5611" s="74"/>
      <c r="I5611" s="74"/>
      <c r="J5611" s="74"/>
      <c r="K5611" s="74"/>
      <c r="L5611" s="74"/>
      <c r="P5611" s="122"/>
      <c r="Q5611" s="74"/>
      <c r="R5611" s="74"/>
      <c r="S5611" s="74"/>
      <c r="T5611" s="74"/>
      <c r="AI5611" s="259"/>
      <c r="AO5611" s="74"/>
    </row>
    <row r="5612" s="72" customFormat="1" customHeight="1" spans="6:41">
      <c r="F5612" s="74"/>
      <c r="G5612" s="267" t="str">
        <f t="shared" si="93"/>
        <v/>
      </c>
      <c r="H5612" s="74"/>
      <c r="I5612" s="74"/>
      <c r="J5612" s="74"/>
      <c r="K5612" s="74"/>
      <c r="L5612" s="74"/>
      <c r="P5612" s="122"/>
      <c r="Q5612" s="74"/>
      <c r="R5612" s="74"/>
      <c r="S5612" s="74"/>
      <c r="T5612" s="74"/>
      <c r="AI5612" s="259"/>
      <c r="AO5612" s="74"/>
    </row>
    <row r="5613" s="72" customFormat="1" customHeight="1" spans="6:41">
      <c r="F5613" s="74"/>
      <c r="G5613" s="267" t="str">
        <f t="shared" si="93"/>
        <v/>
      </c>
      <c r="H5613" s="74"/>
      <c r="I5613" s="74"/>
      <c r="J5613" s="74"/>
      <c r="K5613" s="74"/>
      <c r="L5613" s="74"/>
      <c r="P5613" s="122"/>
      <c r="Q5613" s="74"/>
      <c r="R5613" s="74"/>
      <c r="S5613" s="74"/>
      <c r="T5613" s="74"/>
      <c r="AI5613" s="259"/>
      <c r="AO5613" s="74"/>
    </row>
    <row r="5614" s="72" customFormat="1" customHeight="1" spans="6:41">
      <c r="F5614" s="74"/>
      <c r="G5614" s="267" t="str">
        <f t="shared" si="93"/>
        <v/>
      </c>
      <c r="H5614" s="74"/>
      <c r="I5614" s="74"/>
      <c r="J5614" s="74"/>
      <c r="K5614" s="74"/>
      <c r="L5614" s="74"/>
      <c r="P5614" s="122"/>
      <c r="Q5614" s="74"/>
      <c r="R5614" s="74"/>
      <c r="S5614" s="74"/>
      <c r="T5614" s="74"/>
      <c r="AI5614" s="259"/>
      <c r="AO5614" s="74"/>
    </row>
    <row r="5615" s="72" customFormat="1" customHeight="1" spans="6:41">
      <c r="F5615" s="74"/>
      <c r="G5615" s="267" t="str">
        <f t="shared" si="93"/>
        <v/>
      </c>
      <c r="H5615" s="74"/>
      <c r="I5615" s="74"/>
      <c r="J5615" s="74"/>
      <c r="K5615" s="74"/>
      <c r="L5615" s="74"/>
      <c r="P5615" s="122"/>
      <c r="Q5615" s="74"/>
      <c r="R5615" s="74"/>
      <c r="S5615" s="74"/>
      <c r="T5615" s="74"/>
      <c r="AI5615" s="259"/>
      <c r="AO5615" s="74"/>
    </row>
    <row r="5616" s="72" customFormat="1" customHeight="1" spans="6:41">
      <c r="F5616" s="74"/>
      <c r="G5616" s="267" t="str">
        <f t="shared" si="93"/>
        <v/>
      </c>
      <c r="H5616" s="74"/>
      <c r="I5616" s="74"/>
      <c r="J5616" s="74"/>
      <c r="K5616" s="74"/>
      <c r="L5616" s="74"/>
      <c r="P5616" s="122"/>
      <c r="Q5616" s="74"/>
      <c r="R5616" s="74"/>
      <c r="S5616" s="74"/>
      <c r="T5616" s="74"/>
      <c r="AI5616" s="259"/>
      <c r="AO5616" s="74"/>
    </row>
    <row r="5617" s="72" customFormat="1" customHeight="1" spans="6:41">
      <c r="F5617" s="74"/>
      <c r="G5617" s="267" t="str">
        <f t="shared" si="93"/>
        <v/>
      </c>
      <c r="H5617" s="74"/>
      <c r="I5617" s="74"/>
      <c r="J5617" s="74"/>
      <c r="K5617" s="74"/>
      <c r="L5617" s="74"/>
      <c r="P5617" s="122"/>
      <c r="Q5617" s="74"/>
      <c r="R5617" s="74"/>
      <c r="S5617" s="74"/>
      <c r="T5617" s="74"/>
      <c r="AI5617" s="259"/>
      <c r="AO5617" s="74"/>
    </row>
    <row r="5618" s="72" customFormat="1" customHeight="1" spans="6:41">
      <c r="F5618" s="74"/>
      <c r="G5618" s="267" t="str">
        <f t="shared" si="93"/>
        <v/>
      </c>
      <c r="H5618" s="74"/>
      <c r="I5618" s="74"/>
      <c r="J5618" s="74"/>
      <c r="K5618" s="74"/>
      <c r="L5618" s="74"/>
      <c r="P5618" s="122"/>
      <c r="Q5618" s="74"/>
      <c r="R5618" s="74"/>
      <c r="S5618" s="74"/>
      <c r="T5618" s="74"/>
      <c r="AI5618" s="259"/>
      <c r="AO5618" s="74"/>
    </row>
    <row r="5619" s="72" customFormat="1" customHeight="1" spans="6:41">
      <c r="F5619" s="74"/>
      <c r="G5619" s="267" t="str">
        <f t="shared" si="93"/>
        <v/>
      </c>
      <c r="H5619" s="74"/>
      <c r="I5619" s="74"/>
      <c r="J5619" s="74"/>
      <c r="K5619" s="74"/>
      <c r="L5619" s="74"/>
      <c r="P5619" s="122"/>
      <c r="Q5619" s="74"/>
      <c r="R5619" s="74"/>
      <c r="S5619" s="74"/>
      <c r="T5619" s="74"/>
      <c r="AI5619" s="259"/>
      <c r="AO5619" s="74"/>
    </row>
    <row r="5620" s="72" customFormat="1" customHeight="1" spans="6:41">
      <c r="F5620" s="74"/>
      <c r="G5620" s="267" t="str">
        <f t="shared" si="93"/>
        <v/>
      </c>
      <c r="H5620" s="74"/>
      <c r="I5620" s="74"/>
      <c r="J5620" s="74"/>
      <c r="K5620" s="74"/>
      <c r="L5620" s="74"/>
      <c r="P5620" s="122"/>
      <c r="Q5620" s="74"/>
      <c r="R5620" s="74"/>
      <c r="S5620" s="74"/>
      <c r="T5620" s="74"/>
      <c r="AI5620" s="259"/>
      <c r="AO5620" s="74"/>
    </row>
    <row r="5621" s="72" customFormat="1" customHeight="1" spans="6:41">
      <c r="F5621" s="74"/>
      <c r="G5621" s="267" t="str">
        <f t="shared" si="93"/>
        <v/>
      </c>
      <c r="H5621" s="74"/>
      <c r="I5621" s="74"/>
      <c r="J5621" s="74"/>
      <c r="K5621" s="74"/>
      <c r="L5621" s="74"/>
      <c r="P5621" s="122"/>
      <c r="Q5621" s="74"/>
      <c r="R5621" s="74"/>
      <c r="S5621" s="74"/>
      <c r="T5621" s="74"/>
      <c r="AI5621" s="259"/>
      <c r="AO5621" s="74"/>
    </row>
    <row r="5622" s="72" customFormat="1" customHeight="1" spans="6:41">
      <c r="F5622" s="74"/>
      <c r="G5622" s="267" t="str">
        <f t="shared" si="93"/>
        <v/>
      </c>
      <c r="H5622" s="74"/>
      <c r="I5622" s="74"/>
      <c r="J5622" s="74"/>
      <c r="K5622" s="74"/>
      <c r="L5622" s="74"/>
      <c r="P5622" s="122"/>
      <c r="Q5622" s="74"/>
      <c r="R5622" s="74"/>
      <c r="S5622" s="74"/>
      <c r="T5622" s="74"/>
      <c r="AI5622" s="259"/>
      <c r="AO5622" s="74"/>
    </row>
    <row r="5623" s="72" customFormat="1" customHeight="1" spans="6:41">
      <c r="F5623" s="74"/>
      <c r="G5623" s="267" t="str">
        <f t="shared" si="93"/>
        <v/>
      </c>
      <c r="H5623" s="74"/>
      <c r="I5623" s="74"/>
      <c r="J5623" s="74"/>
      <c r="K5623" s="74"/>
      <c r="L5623" s="74"/>
      <c r="P5623" s="122"/>
      <c r="Q5623" s="74"/>
      <c r="R5623" s="74"/>
      <c r="S5623" s="74"/>
      <c r="T5623" s="74"/>
      <c r="AI5623" s="259"/>
      <c r="AO5623" s="74"/>
    </row>
    <row r="5624" s="72" customFormat="1" customHeight="1" spans="6:41">
      <c r="F5624" s="74"/>
      <c r="G5624" s="267" t="str">
        <f t="shared" si="93"/>
        <v/>
      </c>
      <c r="H5624" s="74"/>
      <c r="I5624" s="74"/>
      <c r="J5624" s="74"/>
      <c r="K5624" s="74"/>
      <c r="L5624" s="74"/>
      <c r="P5624" s="122"/>
      <c r="Q5624" s="74"/>
      <c r="R5624" s="74"/>
      <c r="S5624" s="74"/>
      <c r="T5624" s="74"/>
      <c r="AI5624" s="259"/>
      <c r="AO5624" s="74"/>
    </row>
    <row r="5625" s="72" customFormat="1" customHeight="1" spans="6:41">
      <c r="F5625" s="74"/>
      <c r="G5625" s="267" t="str">
        <f t="shared" si="93"/>
        <v/>
      </c>
      <c r="H5625" s="74"/>
      <c r="I5625" s="74"/>
      <c r="J5625" s="74"/>
      <c r="K5625" s="74"/>
      <c r="L5625" s="74"/>
      <c r="P5625" s="122"/>
      <c r="Q5625" s="74"/>
      <c r="R5625" s="74"/>
      <c r="S5625" s="74"/>
      <c r="T5625" s="74"/>
      <c r="AI5625" s="259"/>
      <c r="AO5625" s="74"/>
    </row>
    <row r="5626" s="72" customFormat="1" customHeight="1" spans="6:41">
      <c r="F5626" s="74"/>
      <c r="G5626" s="267" t="str">
        <f t="shared" si="93"/>
        <v/>
      </c>
      <c r="H5626" s="74"/>
      <c r="I5626" s="74"/>
      <c r="J5626" s="74"/>
      <c r="K5626" s="74"/>
      <c r="L5626" s="74"/>
      <c r="P5626" s="122"/>
      <c r="Q5626" s="74"/>
      <c r="R5626" s="74"/>
      <c r="S5626" s="74"/>
      <c r="T5626" s="74"/>
      <c r="AI5626" s="259"/>
      <c r="AO5626" s="74"/>
    </row>
    <row r="5627" s="72" customFormat="1" customHeight="1" spans="6:41">
      <c r="F5627" s="74"/>
      <c r="G5627" s="267" t="str">
        <f t="shared" si="93"/>
        <v/>
      </c>
      <c r="H5627" s="74"/>
      <c r="I5627" s="74"/>
      <c r="J5627" s="74"/>
      <c r="K5627" s="74"/>
      <c r="L5627" s="74"/>
      <c r="P5627" s="122"/>
      <c r="Q5627" s="74"/>
      <c r="R5627" s="74"/>
      <c r="S5627" s="74"/>
      <c r="T5627" s="74"/>
      <c r="AI5627" s="259"/>
      <c r="AO5627" s="74"/>
    </row>
    <row r="5628" s="72" customFormat="1" customHeight="1" spans="6:41">
      <c r="F5628" s="74"/>
      <c r="G5628" s="267" t="str">
        <f t="shared" si="93"/>
        <v/>
      </c>
      <c r="H5628" s="74"/>
      <c r="I5628" s="74"/>
      <c r="J5628" s="74"/>
      <c r="K5628" s="74"/>
      <c r="L5628" s="74"/>
      <c r="P5628" s="122"/>
      <c r="Q5628" s="74"/>
      <c r="R5628" s="74"/>
      <c r="S5628" s="74"/>
      <c r="T5628" s="74"/>
      <c r="AI5628" s="259"/>
      <c r="AO5628" s="74"/>
    </row>
    <row r="5629" s="72" customFormat="1" customHeight="1" spans="6:41">
      <c r="F5629" s="74"/>
      <c r="G5629" s="267" t="str">
        <f t="shared" si="93"/>
        <v/>
      </c>
      <c r="H5629" s="74"/>
      <c r="I5629" s="74"/>
      <c r="J5629" s="74"/>
      <c r="K5629" s="74"/>
      <c r="L5629" s="74"/>
      <c r="P5629" s="122"/>
      <c r="Q5629" s="74"/>
      <c r="R5629" s="74"/>
      <c r="S5629" s="74"/>
      <c r="T5629" s="74"/>
      <c r="AI5629" s="259"/>
      <c r="AO5629" s="74"/>
    </row>
    <row r="5630" s="72" customFormat="1" customHeight="1" spans="6:41">
      <c r="F5630" s="74"/>
      <c r="G5630" s="267" t="str">
        <f t="shared" si="93"/>
        <v/>
      </c>
      <c r="H5630" s="74"/>
      <c r="I5630" s="74"/>
      <c r="J5630" s="74"/>
      <c r="K5630" s="74"/>
      <c r="L5630" s="74"/>
      <c r="P5630" s="122"/>
      <c r="Q5630" s="74"/>
      <c r="R5630" s="74"/>
      <c r="S5630" s="74"/>
      <c r="T5630" s="74"/>
      <c r="AI5630" s="259"/>
      <c r="AO5630" s="74"/>
    </row>
    <row r="5631" s="72" customFormat="1" customHeight="1" spans="6:41">
      <c r="F5631" s="74"/>
      <c r="G5631" s="267" t="str">
        <f t="shared" si="93"/>
        <v/>
      </c>
      <c r="H5631" s="74"/>
      <c r="I5631" s="74"/>
      <c r="J5631" s="74"/>
      <c r="K5631" s="74"/>
      <c r="L5631" s="74"/>
      <c r="P5631" s="122"/>
      <c r="Q5631" s="74"/>
      <c r="R5631" s="74"/>
      <c r="S5631" s="74"/>
      <c r="T5631" s="74"/>
      <c r="AI5631" s="259"/>
      <c r="AO5631" s="74"/>
    </row>
    <row r="5632" s="72" customFormat="1" customHeight="1" spans="6:41">
      <c r="F5632" s="74"/>
      <c r="G5632" s="267" t="str">
        <f t="shared" si="93"/>
        <v/>
      </c>
      <c r="H5632" s="74"/>
      <c r="I5632" s="74"/>
      <c r="J5632" s="74"/>
      <c r="K5632" s="74"/>
      <c r="L5632" s="74"/>
      <c r="P5632" s="122"/>
      <c r="Q5632" s="74"/>
      <c r="R5632" s="74"/>
      <c r="S5632" s="74"/>
      <c r="T5632" s="74"/>
      <c r="AI5632" s="259"/>
      <c r="AO5632" s="74"/>
    </row>
    <row r="5633" s="72" customFormat="1" customHeight="1" spans="6:41">
      <c r="F5633" s="74"/>
      <c r="G5633" s="267" t="str">
        <f t="shared" si="93"/>
        <v/>
      </c>
      <c r="H5633" s="74"/>
      <c r="I5633" s="74"/>
      <c r="J5633" s="74"/>
      <c r="K5633" s="74"/>
      <c r="L5633" s="74"/>
      <c r="P5633" s="122"/>
      <c r="Q5633" s="74"/>
      <c r="R5633" s="74"/>
      <c r="S5633" s="74"/>
      <c r="T5633" s="74"/>
      <c r="AI5633" s="259"/>
      <c r="AO5633" s="74"/>
    </row>
    <row r="5634" s="72" customFormat="1" customHeight="1" spans="6:41">
      <c r="F5634" s="74"/>
      <c r="G5634" s="267" t="str">
        <f t="shared" ref="G5634:G5697" si="94">IF(H5634="","",IF(H5634=I5634,H5634,_xlfn.CONCAT(H5634,"-",I5634)))</f>
        <v/>
      </c>
      <c r="H5634" s="74"/>
      <c r="I5634" s="74"/>
      <c r="J5634" s="74"/>
      <c r="K5634" s="74"/>
      <c r="L5634" s="74"/>
      <c r="P5634" s="122"/>
      <c r="Q5634" s="74"/>
      <c r="R5634" s="74"/>
      <c r="S5634" s="74"/>
      <c r="T5634" s="74"/>
      <c r="AI5634" s="259"/>
      <c r="AO5634" s="74"/>
    </row>
    <row r="5635" s="72" customFormat="1" customHeight="1" spans="6:41">
      <c r="F5635" s="74"/>
      <c r="G5635" s="267" t="str">
        <f t="shared" si="94"/>
        <v/>
      </c>
      <c r="H5635" s="74"/>
      <c r="I5635" s="74"/>
      <c r="J5635" s="74"/>
      <c r="K5635" s="74"/>
      <c r="L5635" s="74"/>
      <c r="P5635" s="122"/>
      <c r="Q5635" s="74"/>
      <c r="R5635" s="74"/>
      <c r="S5635" s="74"/>
      <c r="T5635" s="74"/>
      <c r="AI5635" s="259"/>
      <c r="AO5635" s="74"/>
    </row>
    <row r="5636" s="72" customFormat="1" customHeight="1" spans="6:41">
      <c r="F5636" s="74"/>
      <c r="G5636" s="267" t="str">
        <f t="shared" si="94"/>
        <v/>
      </c>
      <c r="H5636" s="74"/>
      <c r="I5636" s="74"/>
      <c r="J5636" s="74"/>
      <c r="K5636" s="74"/>
      <c r="L5636" s="74"/>
      <c r="P5636" s="122"/>
      <c r="Q5636" s="74"/>
      <c r="R5636" s="74"/>
      <c r="S5636" s="74"/>
      <c r="T5636" s="74"/>
      <c r="AI5636" s="259"/>
      <c r="AO5636" s="74"/>
    </row>
    <row r="5637" s="72" customFormat="1" customHeight="1" spans="6:41">
      <c r="F5637" s="74"/>
      <c r="G5637" s="267" t="str">
        <f t="shared" si="94"/>
        <v/>
      </c>
      <c r="H5637" s="74"/>
      <c r="I5637" s="74"/>
      <c r="J5637" s="74"/>
      <c r="K5637" s="74"/>
      <c r="L5637" s="74"/>
      <c r="P5637" s="122"/>
      <c r="Q5637" s="74"/>
      <c r="R5637" s="74"/>
      <c r="S5637" s="74"/>
      <c r="T5637" s="74"/>
      <c r="AI5637" s="259"/>
      <c r="AO5637" s="74"/>
    </row>
    <row r="5638" s="72" customFormat="1" customHeight="1" spans="6:41">
      <c r="F5638" s="74"/>
      <c r="G5638" s="267" t="str">
        <f t="shared" si="94"/>
        <v/>
      </c>
      <c r="H5638" s="74"/>
      <c r="I5638" s="74"/>
      <c r="J5638" s="74"/>
      <c r="K5638" s="74"/>
      <c r="L5638" s="74"/>
      <c r="P5638" s="122"/>
      <c r="Q5638" s="74"/>
      <c r="R5638" s="74"/>
      <c r="S5638" s="74"/>
      <c r="T5638" s="74"/>
      <c r="AI5638" s="259"/>
      <c r="AO5638" s="74"/>
    </row>
    <row r="5639" s="72" customFormat="1" customHeight="1" spans="6:41">
      <c r="F5639" s="74"/>
      <c r="G5639" s="267" t="str">
        <f t="shared" si="94"/>
        <v/>
      </c>
      <c r="H5639" s="74"/>
      <c r="I5639" s="74"/>
      <c r="J5639" s="74"/>
      <c r="K5639" s="74"/>
      <c r="L5639" s="74"/>
      <c r="P5639" s="122"/>
      <c r="Q5639" s="74"/>
      <c r="R5639" s="74"/>
      <c r="S5639" s="74"/>
      <c r="T5639" s="74"/>
      <c r="AI5639" s="259"/>
      <c r="AO5639" s="74"/>
    </row>
    <row r="5640" s="72" customFormat="1" customHeight="1" spans="6:41">
      <c r="F5640" s="74"/>
      <c r="G5640" s="267" t="str">
        <f t="shared" si="94"/>
        <v/>
      </c>
      <c r="H5640" s="74"/>
      <c r="I5640" s="74"/>
      <c r="J5640" s="74"/>
      <c r="K5640" s="74"/>
      <c r="L5640" s="74"/>
      <c r="P5640" s="122"/>
      <c r="Q5640" s="74"/>
      <c r="R5640" s="74"/>
      <c r="S5640" s="74"/>
      <c r="T5640" s="74"/>
      <c r="AI5640" s="259"/>
      <c r="AO5640" s="74"/>
    </row>
    <row r="5641" s="72" customFormat="1" customHeight="1" spans="6:41">
      <c r="F5641" s="74"/>
      <c r="G5641" s="267" t="str">
        <f t="shared" si="94"/>
        <v/>
      </c>
      <c r="H5641" s="74"/>
      <c r="I5641" s="74"/>
      <c r="J5641" s="74"/>
      <c r="K5641" s="74"/>
      <c r="L5641" s="74"/>
      <c r="P5641" s="122"/>
      <c r="Q5641" s="74"/>
      <c r="R5641" s="74"/>
      <c r="S5641" s="74"/>
      <c r="T5641" s="74"/>
      <c r="AI5641" s="259"/>
      <c r="AO5641" s="74"/>
    </row>
    <row r="5642" s="72" customFormat="1" customHeight="1" spans="6:41">
      <c r="F5642" s="74"/>
      <c r="G5642" s="267" t="str">
        <f t="shared" si="94"/>
        <v/>
      </c>
      <c r="H5642" s="74"/>
      <c r="I5642" s="74"/>
      <c r="J5642" s="74"/>
      <c r="K5642" s="74"/>
      <c r="L5642" s="74"/>
      <c r="P5642" s="122"/>
      <c r="Q5642" s="74"/>
      <c r="R5642" s="74"/>
      <c r="S5642" s="74"/>
      <c r="T5642" s="74"/>
      <c r="AI5642" s="259"/>
      <c r="AO5642" s="74"/>
    </row>
    <row r="5643" s="72" customFormat="1" customHeight="1" spans="6:41">
      <c r="F5643" s="74"/>
      <c r="G5643" s="267" t="str">
        <f t="shared" si="94"/>
        <v/>
      </c>
      <c r="H5643" s="74"/>
      <c r="I5643" s="74"/>
      <c r="J5643" s="74"/>
      <c r="K5643" s="74"/>
      <c r="L5643" s="74"/>
      <c r="P5643" s="122"/>
      <c r="Q5643" s="74"/>
      <c r="R5643" s="74"/>
      <c r="S5643" s="74"/>
      <c r="T5643" s="74"/>
      <c r="AI5643" s="259"/>
      <c r="AO5643" s="74"/>
    </row>
    <row r="5644" s="72" customFormat="1" customHeight="1" spans="6:41">
      <c r="F5644" s="74"/>
      <c r="G5644" s="267" t="str">
        <f t="shared" si="94"/>
        <v/>
      </c>
      <c r="H5644" s="74"/>
      <c r="I5644" s="74"/>
      <c r="J5644" s="74"/>
      <c r="K5644" s="74"/>
      <c r="L5644" s="74"/>
      <c r="P5644" s="122"/>
      <c r="Q5644" s="74"/>
      <c r="R5644" s="74"/>
      <c r="S5644" s="74"/>
      <c r="T5644" s="74"/>
      <c r="AI5644" s="259"/>
      <c r="AO5644" s="74"/>
    </row>
    <row r="5645" s="72" customFormat="1" customHeight="1" spans="6:41">
      <c r="F5645" s="74"/>
      <c r="G5645" s="267" t="str">
        <f t="shared" si="94"/>
        <v/>
      </c>
      <c r="H5645" s="74"/>
      <c r="I5645" s="74"/>
      <c r="J5645" s="74"/>
      <c r="K5645" s="74"/>
      <c r="L5645" s="74"/>
      <c r="P5645" s="122"/>
      <c r="Q5645" s="74"/>
      <c r="R5645" s="74"/>
      <c r="S5645" s="74"/>
      <c r="T5645" s="74"/>
      <c r="AI5645" s="259"/>
      <c r="AO5645" s="74"/>
    </row>
    <row r="5646" s="72" customFormat="1" customHeight="1" spans="6:41">
      <c r="F5646" s="74"/>
      <c r="G5646" s="267" t="str">
        <f t="shared" si="94"/>
        <v/>
      </c>
      <c r="H5646" s="74"/>
      <c r="I5646" s="74"/>
      <c r="J5646" s="74"/>
      <c r="K5646" s="74"/>
      <c r="L5646" s="74"/>
      <c r="P5646" s="122"/>
      <c r="Q5646" s="74"/>
      <c r="R5646" s="74"/>
      <c r="S5646" s="74"/>
      <c r="T5646" s="74"/>
      <c r="AI5646" s="259"/>
      <c r="AO5646" s="74"/>
    </row>
    <row r="5647" s="72" customFormat="1" customHeight="1" spans="6:41">
      <c r="F5647" s="74"/>
      <c r="G5647" s="267" t="str">
        <f t="shared" si="94"/>
        <v/>
      </c>
      <c r="H5647" s="74"/>
      <c r="I5647" s="74"/>
      <c r="J5647" s="74"/>
      <c r="K5647" s="74"/>
      <c r="L5647" s="74"/>
      <c r="P5647" s="122"/>
      <c r="Q5647" s="74"/>
      <c r="R5647" s="74"/>
      <c r="S5647" s="74"/>
      <c r="T5647" s="74"/>
      <c r="AI5647" s="259"/>
      <c r="AO5647" s="74"/>
    </row>
    <row r="5648" s="72" customFormat="1" customHeight="1" spans="6:41">
      <c r="F5648" s="74"/>
      <c r="G5648" s="267" t="str">
        <f t="shared" si="94"/>
        <v/>
      </c>
      <c r="H5648" s="74"/>
      <c r="I5648" s="74"/>
      <c r="J5648" s="74"/>
      <c r="K5648" s="74"/>
      <c r="L5648" s="74"/>
      <c r="P5648" s="122"/>
      <c r="Q5648" s="74"/>
      <c r="R5648" s="74"/>
      <c r="S5648" s="74"/>
      <c r="T5648" s="74"/>
      <c r="AI5648" s="259"/>
      <c r="AO5648" s="74"/>
    </row>
    <row r="5649" s="72" customFormat="1" customHeight="1" spans="6:41">
      <c r="F5649" s="74"/>
      <c r="G5649" s="267" t="str">
        <f t="shared" si="94"/>
        <v/>
      </c>
      <c r="H5649" s="74"/>
      <c r="I5649" s="74"/>
      <c r="J5649" s="74"/>
      <c r="K5649" s="74"/>
      <c r="L5649" s="74"/>
      <c r="P5649" s="122"/>
      <c r="Q5649" s="74"/>
      <c r="R5649" s="74"/>
      <c r="S5649" s="74"/>
      <c r="T5649" s="74"/>
      <c r="AI5649" s="259"/>
      <c r="AO5649" s="74"/>
    </row>
    <row r="5650" s="72" customFormat="1" customHeight="1" spans="6:41">
      <c r="F5650" s="74"/>
      <c r="G5650" s="267" t="str">
        <f t="shared" si="94"/>
        <v/>
      </c>
      <c r="H5650" s="74"/>
      <c r="I5650" s="74"/>
      <c r="J5650" s="74"/>
      <c r="K5650" s="74"/>
      <c r="L5650" s="74"/>
      <c r="P5650" s="122"/>
      <c r="Q5650" s="74"/>
      <c r="R5650" s="74"/>
      <c r="S5650" s="74"/>
      <c r="T5650" s="74"/>
      <c r="AI5650" s="259"/>
      <c r="AO5650" s="74"/>
    </row>
    <row r="5651" s="72" customFormat="1" customHeight="1" spans="6:41">
      <c r="F5651" s="74"/>
      <c r="G5651" s="267" t="str">
        <f t="shared" si="94"/>
        <v/>
      </c>
      <c r="H5651" s="74"/>
      <c r="I5651" s="74"/>
      <c r="J5651" s="74"/>
      <c r="K5651" s="74"/>
      <c r="L5651" s="74"/>
      <c r="P5651" s="122"/>
      <c r="Q5651" s="74"/>
      <c r="R5651" s="74"/>
      <c r="S5651" s="74"/>
      <c r="T5651" s="74"/>
      <c r="AI5651" s="259"/>
      <c r="AO5651" s="74"/>
    </row>
    <row r="5652" s="72" customFormat="1" customHeight="1" spans="6:41">
      <c r="F5652" s="74"/>
      <c r="G5652" s="267" t="str">
        <f t="shared" si="94"/>
        <v/>
      </c>
      <c r="H5652" s="74"/>
      <c r="I5652" s="74"/>
      <c r="J5652" s="74"/>
      <c r="K5652" s="74"/>
      <c r="L5652" s="74"/>
      <c r="P5652" s="122"/>
      <c r="Q5652" s="74"/>
      <c r="R5652" s="74"/>
      <c r="S5652" s="74"/>
      <c r="T5652" s="74"/>
      <c r="AI5652" s="259"/>
      <c r="AO5652" s="74"/>
    </row>
    <row r="5653" s="72" customFormat="1" customHeight="1" spans="6:41">
      <c r="F5653" s="74"/>
      <c r="G5653" s="267" t="str">
        <f t="shared" si="94"/>
        <v/>
      </c>
      <c r="H5653" s="74"/>
      <c r="I5653" s="74"/>
      <c r="J5653" s="74"/>
      <c r="K5653" s="74"/>
      <c r="L5653" s="74"/>
      <c r="P5653" s="122"/>
      <c r="Q5653" s="74"/>
      <c r="R5653" s="74"/>
      <c r="S5653" s="74"/>
      <c r="T5653" s="74"/>
      <c r="AI5653" s="259"/>
      <c r="AO5653" s="74"/>
    </row>
    <row r="5654" s="72" customFormat="1" customHeight="1" spans="6:41">
      <c r="F5654" s="74"/>
      <c r="G5654" s="267" t="str">
        <f t="shared" si="94"/>
        <v/>
      </c>
      <c r="H5654" s="74"/>
      <c r="I5654" s="74"/>
      <c r="J5654" s="74"/>
      <c r="K5654" s="74"/>
      <c r="L5654" s="74"/>
      <c r="P5654" s="122"/>
      <c r="Q5654" s="74"/>
      <c r="R5654" s="74"/>
      <c r="S5654" s="74"/>
      <c r="T5654" s="74"/>
      <c r="AI5654" s="259"/>
      <c r="AO5654" s="74"/>
    </row>
    <row r="5655" s="72" customFormat="1" customHeight="1" spans="6:41">
      <c r="F5655" s="74"/>
      <c r="G5655" s="267" t="str">
        <f t="shared" si="94"/>
        <v/>
      </c>
      <c r="H5655" s="74"/>
      <c r="I5655" s="74"/>
      <c r="J5655" s="74"/>
      <c r="K5655" s="74"/>
      <c r="L5655" s="74"/>
      <c r="P5655" s="122"/>
      <c r="Q5655" s="74"/>
      <c r="R5655" s="74"/>
      <c r="S5655" s="74"/>
      <c r="T5655" s="74"/>
      <c r="AI5655" s="259"/>
      <c r="AO5655" s="74"/>
    </row>
    <row r="5656" s="72" customFormat="1" customHeight="1" spans="6:41">
      <c r="F5656" s="74"/>
      <c r="G5656" s="267" t="str">
        <f t="shared" si="94"/>
        <v/>
      </c>
      <c r="H5656" s="74"/>
      <c r="I5656" s="74"/>
      <c r="J5656" s="74"/>
      <c r="K5656" s="74"/>
      <c r="L5656" s="74"/>
      <c r="P5656" s="122"/>
      <c r="Q5656" s="74"/>
      <c r="R5656" s="74"/>
      <c r="S5656" s="74"/>
      <c r="T5656" s="74"/>
      <c r="AI5656" s="259"/>
      <c r="AO5656" s="74"/>
    </row>
    <row r="5657" s="72" customFormat="1" customHeight="1" spans="6:41">
      <c r="F5657" s="74"/>
      <c r="G5657" s="267" t="str">
        <f t="shared" si="94"/>
        <v/>
      </c>
      <c r="H5657" s="74"/>
      <c r="I5657" s="74"/>
      <c r="J5657" s="74"/>
      <c r="K5657" s="74"/>
      <c r="L5657" s="74"/>
      <c r="P5657" s="122"/>
      <c r="Q5657" s="74"/>
      <c r="R5657" s="74"/>
      <c r="S5657" s="74"/>
      <c r="T5657" s="74"/>
      <c r="AI5657" s="259"/>
      <c r="AO5657" s="74"/>
    </row>
    <row r="5658" s="72" customFormat="1" customHeight="1" spans="6:41">
      <c r="F5658" s="74"/>
      <c r="G5658" s="267" t="str">
        <f t="shared" si="94"/>
        <v/>
      </c>
      <c r="H5658" s="74"/>
      <c r="I5658" s="74"/>
      <c r="J5658" s="74"/>
      <c r="K5658" s="74"/>
      <c r="L5658" s="74"/>
      <c r="P5658" s="122"/>
      <c r="Q5658" s="74"/>
      <c r="R5658" s="74"/>
      <c r="S5658" s="74"/>
      <c r="T5658" s="74"/>
      <c r="AI5658" s="259"/>
      <c r="AO5658" s="74"/>
    </row>
    <row r="5659" s="72" customFormat="1" customHeight="1" spans="6:41">
      <c r="F5659" s="74"/>
      <c r="G5659" s="267" t="str">
        <f t="shared" si="94"/>
        <v/>
      </c>
      <c r="H5659" s="74"/>
      <c r="I5659" s="74"/>
      <c r="J5659" s="74"/>
      <c r="K5659" s="74"/>
      <c r="L5659" s="74"/>
      <c r="P5659" s="122"/>
      <c r="Q5659" s="74"/>
      <c r="R5659" s="74"/>
      <c r="S5659" s="74"/>
      <c r="T5659" s="74"/>
      <c r="AI5659" s="259"/>
      <c r="AO5659" s="74"/>
    </row>
    <row r="5660" s="72" customFormat="1" customHeight="1" spans="6:41">
      <c r="F5660" s="74"/>
      <c r="G5660" s="267" t="str">
        <f t="shared" si="94"/>
        <v/>
      </c>
      <c r="H5660" s="74"/>
      <c r="I5660" s="74"/>
      <c r="J5660" s="74"/>
      <c r="K5660" s="74"/>
      <c r="L5660" s="74"/>
      <c r="P5660" s="122"/>
      <c r="Q5660" s="74"/>
      <c r="R5660" s="74"/>
      <c r="S5660" s="74"/>
      <c r="T5660" s="74"/>
      <c r="AI5660" s="259"/>
      <c r="AO5660" s="74"/>
    </row>
    <row r="5661" s="72" customFormat="1" customHeight="1" spans="6:41">
      <c r="F5661" s="74"/>
      <c r="G5661" s="267" t="str">
        <f t="shared" si="94"/>
        <v/>
      </c>
      <c r="H5661" s="74"/>
      <c r="I5661" s="74"/>
      <c r="J5661" s="74"/>
      <c r="K5661" s="74"/>
      <c r="L5661" s="74"/>
      <c r="P5661" s="122"/>
      <c r="Q5661" s="74"/>
      <c r="R5661" s="74"/>
      <c r="S5661" s="74"/>
      <c r="T5661" s="74"/>
      <c r="AI5661" s="259"/>
      <c r="AO5661" s="74"/>
    </row>
    <row r="5662" s="72" customFormat="1" customHeight="1" spans="6:41">
      <c r="F5662" s="74"/>
      <c r="G5662" s="267" t="str">
        <f t="shared" si="94"/>
        <v/>
      </c>
      <c r="H5662" s="74"/>
      <c r="I5662" s="74"/>
      <c r="J5662" s="74"/>
      <c r="K5662" s="74"/>
      <c r="L5662" s="74"/>
      <c r="P5662" s="122"/>
      <c r="Q5662" s="74"/>
      <c r="R5662" s="74"/>
      <c r="S5662" s="74"/>
      <c r="T5662" s="74"/>
      <c r="AI5662" s="259"/>
      <c r="AO5662" s="74"/>
    </row>
    <row r="5663" s="72" customFormat="1" customHeight="1" spans="6:41">
      <c r="F5663" s="74"/>
      <c r="G5663" s="267" t="str">
        <f t="shared" si="94"/>
        <v/>
      </c>
      <c r="H5663" s="74"/>
      <c r="I5663" s="74"/>
      <c r="J5663" s="74"/>
      <c r="K5663" s="74"/>
      <c r="L5663" s="74"/>
      <c r="P5663" s="122"/>
      <c r="Q5663" s="74"/>
      <c r="R5663" s="74"/>
      <c r="S5663" s="74"/>
      <c r="T5663" s="74"/>
      <c r="AI5663" s="259"/>
      <c r="AO5663" s="74"/>
    </row>
    <row r="5664" s="72" customFormat="1" customHeight="1" spans="6:41">
      <c r="F5664" s="74"/>
      <c r="G5664" s="267" t="str">
        <f t="shared" si="94"/>
        <v/>
      </c>
      <c r="H5664" s="74"/>
      <c r="I5664" s="74"/>
      <c r="J5664" s="74"/>
      <c r="K5664" s="74"/>
      <c r="L5664" s="74"/>
      <c r="P5664" s="122"/>
      <c r="Q5664" s="74"/>
      <c r="R5664" s="74"/>
      <c r="S5664" s="74"/>
      <c r="T5664" s="74"/>
      <c r="AI5664" s="259"/>
      <c r="AO5664" s="74"/>
    </row>
    <row r="5665" s="72" customFormat="1" customHeight="1" spans="6:41">
      <c r="F5665" s="74"/>
      <c r="G5665" s="267" t="str">
        <f t="shared" si="94"/>
        <v/>
      </c>
      <c r="H5665" s="74"/>
      <c r="I5665" s="74"/>
      <c r="J5665" s="74"/>
      <c r="K5665" s="74"/>
      <c r="L5665" s="74"/>
      <c r="P5665" s="122"/>
      <c r="Q5665" s="74"/>
      <c r="R5665" s="74"/>
      <c r="S5665" s="74"/>
      <c r="T5665" s="74"/>
      <c r="AI5665" s="259"/>
      <c r="AO5665" s="74"/>
    </row>
    <row r="5666" s="72" customFormat="1" customHeight="1" spans="6:41">
      <c r="F5666" s="74"/>
      <c r="G5666" s="267" t="str">
        <f t="shared" si="94"/>
        <v/>
      </c>
      <c r="H5666" s="74"/>
      <c r="I5666" s="74"/>
      <c r="J5666" s="74"/>
      <c r="K5666" s="74"/>
      <c r="L5666" s="74"/>
      <c r="P5666" s="122"/>
      <c r="Q5666" s="74"/>
      <c r="R5666" s="74"/>
      <c r="S5666" s="74"/>
      <c r="T5666" s="74"/>
      <c r="AI5666" s="259"/>
      <c r="AO5666" s="74"/>
    </row>
    <row r="5667" s="72" customFormat="1" customHeight="1" spans="6:41">
      <c r="F5667" s="74"/>
      <c r="G5667" s="267" t="str">
        <f t="shared" si="94"/>
        <v/>
      </c>
      <c r="H5667" s="74"/>
      <c r="I5667" s="74"/>
      <c r="J5667" s="74"/>
      <c r="K5667" s="74"/>
      <c r="L5667" s="74"/>
      <c r="P5667" s="122"/>
      <c r="Q5667" s="74"/>
      <c r="R5667" s="74"/>
      <c r="S5667" s="74"/>
      <c r="T5667" s="74"/>
      <c r="AI5667" s="259"/>
      <c r="AO5667" s="74"/>
    </row>
    <row r="5668" s="72" customFormat="1" customHeight="1" spans="6:41">
      <c r="F5668" s="74"/>
      <c r="G5668" s="267" t="str">
        <f t="shared" si="94"/>
        <v/>
      </c>
      <c r="H5668" s="74"/>
      <c r="I5668" s="74"/>
      <c r="J5668" s="74"/>
      <c r="K5668" s="74"/>
      <c r="L5668" s="74"/>
      <c r="P5668" s="122"/>
      <c r="Q5668" s="74"/>
      <c r="R5668" s="74"/>
      <c r="S5668" s="74"/>
      <c r="T5668" s="74"/>
      <c r="AI5668" s="259"/>
      <c r="AO5668" s="74"/>
    </row>
    <row r="5669" s="72" customFormat="1" customHeight="1" spans="6:41">
      <c r="F5669" s="74"/>
      <c r="G5669" s="267" t="str">
        <f t="shared" si="94"/>
        <v/>
      </c>
      <c r="H5669" s="74"/>
      <c r="I5669" s="74"/>
      <c r="J5669" s="74"/>
      <c r="K5669" s="74"/>
      <c r="L5669" s="74"/>
      <c r="P5669" s="122"/>
      <c r="Q5669" s="74"/>
      <c r="R5669" s="74"/>
      <c r="S5669" s="74"/>
      <c r="T5669" s="74"/>
      <c r="AI5669" s="259"/>
      <c r="AO5669" s="74"/>
    </row>
    <row r="5670" s="72" customFormat="1" customHeight="1" spans="6:41">
      <c r="F5670" s="74"/>
      <c r="G5670" s="267" t="str">
        <f t="shared" si="94"/>
        <v/>
      </c>
      <c r="H5670" s="74"/>
      <c r="I5670" s="74"/>
      <c r="J5670" s="74"/>
      <c r="K5670" s="74"/>
      <c r="L5670" s="74"/>
      <c r="P5670" s="122"/>
      <c r="Q5670" s="74"/>
      <c r="R5670" s="74"/>
      <c r="S5670" s="74"/>
      <c r="T5670" s="74"/>
      <c r="AI5670" s="259"/>
      <c r="AO5670" s="74"/>
    </row>
    <row r="5671" s="72" customFormat="1" customHeight="1" spans="6:41">
      <c r="F5671" s="74"/>
      <c r="G5671" s="267" t="str">
        <f t="shared" si="94"/>
        <v/>
      </c>
      <c r="H5671" s="74"/>
      <c r="I5671" s="74"/>
      <c r="J5671" s="74"/>
      <c r="K5671" s="74"/>
      <c r="L5671" s="74"/>
      <c r="P5671" s="122"/>
      <c r="Q5671" s="74"/>
      <c r="R5671" s="74"/>
      <c r="S5671" s="74"/>
      <c r="T5671" s="74"/>
      <c r="AI5671" s="259"/>
      <c r="AO5671" s="74"/>
    </row>
    <row r="5672" s="72" customFormat="1" customHeight="1" spans="6:41">
      <c r="F5672" s="74"/>
      <c r="G5672" s="267" t="str">
        <f t="shared" si="94"/>
        <v/>
      </c>
      <c r="H5672" s="74"/>
      <c r="I5672" s="74"/>
      <c r="J5672" s="74"/>
      <c r="K5672" s="74"/>
      <c r="L5672" s="74"/>
      <c r="P5672" s="122"/>
      <c r="Q5672" s="74"/>
      <c r="R5672" s="74"/>
      <c r="S5672" s="74"/>
      <c r="T5672" s="74"/>
      <c r="AI5672" s="259"/>
      <c r="AO5672" s="74"/>
    </row>
    <row r="5673" s="72" customFormat="1" customHeight="1" spans="6:41">
      <c r="F5673" s="74"/>
      <c r="G5673" s="267" t="str">
        <f t="shared" si="94"/>
        <v/>
      </c>
      <c r="H5673" s="74"/>
      <c r="I5673" s="74"/>
      <c r="J5673" s="74"/>
      <c r="K5673" s="74"/>
      <c r="L5673" s="74"/>
      <c r="P5673" s="122"/>
      <c r="Q5673" s="74"/>
      <c r="R5673" s="74"/>
      <c r="S5673" s="74"/>
      <c r="T5673" s="74"/>
      <c r="AI5673" s="259"/>
      <c r="AO5673" s="74"/>
    </row>
    <row r="5674" s="72" customFormat="1" customHeight="1" spans="6:41">
      <c r="F5674" s="74"/>
      <c r="G5674" s="267" t="str">
        <f t="shared" si="94"/>
        <v/>
      </c>
      <c r="H5674" s="74"/>
      <c r="I5674" s="74"/>
      <c r="J5674" s="74"/>
      <c r="K5674" s="74"/>
      <c r="L5674" s="74"/>
      <c r="P5674" s="122"/>
      <c r="Q5674" s="74"/>
      <c r="R5674" s="74"/>
      <c r="S5674" s="74"/>
      <c r="T5674" s="74"/>
      <c r="AI5674" s="259"/>
      <c r="AO5674" s="74"/>
    </row>
    <row r="5675" s="72" customFormat="1" customHeight="1" spans="6:41">
      <c r="F5675" s="74"/>
      <c r="G5675" s="267" t="str">
        <f t="shared" si="94"/>
        <v/>
      </c>
      <c r="H5675" s="74"/>
      <c r="I5675" s="74"/>
      <c r="J5675" s="74"/>
      <c r="K5675" s="74"/>
      <c r="L5675" s="74"/>
      <c r="P5675" s="122"/>
      <c r="Q5675" s="74"/>
      <c r="R5675" s="74"/>
      <c r="S5675" s="74"/>
      <c r="T5675" s="74"/>
      <c r="AI5675" s="259"/>
      <c r="AO5675" s="74"/>
    </row>
    <row r="5676" s="72" customFormat="1" customHeight="1" spans="6:41">
      <c r="F5676" s="74"/>
      <c r="G5676" s="267" t="str">
        <f t="shared" si="94"/>
        <v/>
      </c>
      <c r="H5676" s="74"/>
      <c r="I5676" s="74"/>
      <c r="J5676" s="74"/>
      <c r="K5676" s="74"/>
      <c r="L5676" s="74"/>
      <c r="P5676" s="122"/>
      <c r="Q5676" s="74"/>
      <c r="R5676" s="74"/>
      <c r="S5676" s="74"/>
      <c r="T5676" s="74"/>
      <c r="AI5676" s="259"/>
      <c r="AO5676" s="74"/>
    </row>
    <row r="5677" s="72" customFormat="1" customHeight="1" spans="6:41">
      <c r="F5677" s="74"/>
      <c r="G5677" s="267" t="str">
        <f t="shared" si="94"/>
        <v/>
      </c>
      <c r="H5677" s="74"/>
      <c r="I5677" s="74"/>
      <c r="J5677" s="74"/>
      <c r="K5677" s="74"/>
      <c r="L5677" s="74"/>
      <c r="P5677" s="122"/>
      <c r="Q5677" s="74"/>
      <c r="R5677" s="74"/>
      <c r="S5677" s="74"/>
      <c r="T5677" s="74"/>
      <c r="AI5677" s="259"/>
      <c r="AO5677" s="74"/>
    </row>
    <row r="5678" s="72" customFormat="1" customHeight="1" spans="6:41">
      <c r="F5678" s="74"/>
      <c r="G5678" s="267" t="str">
        <f t="shared" si="94"/>
        <v/>
      </c>
      <c r="H5678" s="74"/>
      <c r="I5678" s="74"/>
      <c r="J5678" s="74"/>
      <c r="K5678" s="74"/>
      <c r="L5678" s="74"/>
      <c r="P5678" s="122"/>
      <c r="Q5678" s="74"/>
      <c r="R5678" s="74"/>
      <c r="S5678" s="74"/>
      <c r="T5678" s="74"/>
      <c r="AI5678" s="259"/>
      <c r="AO5678" s="74"/>
    </row>
    <row r="5679" s="72" customFormat="1" customHeight="1" spans="6:41">
      <c r="F5679" s="74"/>
      <c r="G5679" s="267" t="str">
        <f t="shared" si="94"/>
        <v/>
      </c>
      <c r="H5679" s="74"/>
      <c r="I5679" s="74"/>
      <c r="J5679" s="74"/>
      <c r="K5679" s="74"/>
      <c r="L5679" s="74"/>
      <c r="P5679" s="122"/>
      <c r="Q5679" s="74"/>
      <c r="R5679" s="74"/>
      <c r="S5679" s="74"/>
      <c r="T5679" s="74"/>
      <c r="AI5679" s="259"/>
      <c r="AO5679" s="74"/>
    </row>
    <row r="5680" s="72" customFormat="1" customHeight="1" spans="6:41">
      <c r="F5680" s="74"/>
      <c r="G5680" s="267" t="str">
        <f t="shared" si="94"/>
        <v/>
      </c>
      <c r="H5680" s="74"/>
      <c r="I5680" s="74"/>
      <c r="J5680" s="74"/>
      <c r="K5680" s="74"/>
      <c r="L5680" s="74"/>
      <c r="P5680" s="122"/>
      <c r="Q5680" s="74"/>
      <c r="R5680" s="74"/>
      <c r="S5680" s="74"/>
      <c r="T5680" s="74"/>
      <c r="AI5680" s="259"/>
      <c r="AO5680" s="74"/>
    </row>
    <row r="5681" s="72" customFormat="1" customHeight="1" spans="6:41">
      <c r="F5681" s="74"/>
      <c r="G5681" s="267" t="str">
        <f t="shared" si="94"/>
        <v/>
      </c>
      <c r="H5681" s="74"/>
      <c r="I5681" s="74"/>
      <c r="J5681" s="74"/>
      <c r="K5681" s="74"/>
      <c r="L5681" s="74"/>
      <c r="P5681" s="122"/>
      <c r="Q5681" s="74"/>
      <c r="R5681" s="74"/>
      <c r="S5681" s="74"/>
      <c r="T5681" s="74"/>
      <c r="AI5681" s="259"/>
      <c r="AO5681" s="74"/>
    </row>
    <row r="5682" s="72" customFormat="1" customHeight="1" spans="6:41">
      <c r="F5682" s="74"/>
      <c r="G5682" s="267" t="str">
        <f t="shared" si="94"/>
        <v/>
      </c>
      <c r="H5682" s="74"/>
      <c r="I5682" s="74"/>
      <c r="J5682" s="74"/>
      <c r="K5682" s="74"/>
      <c r="L5682" s="74"/>
      <c r="P5682" s="122"/>
      <c r="Q5682" s="74"/>
      <c r="R5682" s="74"/>
      <c r="S5682" s="74"/>
      <c r="T5682" s="74"/>
      <c r="AI5682" s="259"/>
      <c r="AO5682" s="74"/>
    </row>
    <row r="5683" s="72" customFormat="1" customHeight="1" spans="6:41">
      <c r="F5683" s="74"/>
      <c r="G5683" s="267" t="str">
        <f t="shared" si="94"/>
        <v/>
      </c>
      <c r="H5683" s="74"/>
      <c r="I5683" s="74"/>
      <c r="J5683" s="74"/>
      <c r="K5683" s="74"/>
      <c r="L5683" s="74"/>
      <c r="P5683" s="122"/>
      <c r="Q5683" s="74"/>
      <c r="R5683" s="74"/>
      <c r="S5683" s="74"/>
      <c r="T5683" s="74"/>
      <c r="AI5683" s="259"/>
      <c r="AO5683" s="74"/>
    </row>
    <row r="5684" s="72" customFormat="1" customHeight="1" spans="6:41">
      <c r="F5684" s="74"/>
      <c r="G5684" s="267" t="str">
        <f t="shared" si="94"/>
        <v/>
      </c>
      <c r="H5684" s="74"/>
      <c r="I5684" s="74"/>
      <c r="J5684" s="74"/>
      <c r="K5684" s="74"/>
      <c r="L5684" s="74"/>
      <c r="P5684" s="122"/>
      <c r="Q5684" s="74"/>
      <c r="R5684" s="74"/>
      <c r="S5684" s="74"/>
      <c r="T5684" s="74"/>
      <c r="AI5684" s="259"/>
      <c r="AO5684" s="74"/>
    </row>
    <row r="5685" s="72" customFormat="1" customHeight="1" spans="6:41">
      <c r="F5685" s="74"/>
      <c r="G5685" s="267" t="str">
        <f t="shared" si="94"/>
        <v/>
      </c>
      <c r="H5685" s="74"/>
      <c r="I5685" s="74"/>
      <c r="J5685" s="74"/>
      <c r="K5685" s="74"/>
      <c r="L5685" s="74"/>
      <c r="P5685" s="122"/>
      <c r="Q5685" s="74"/>
      <c r="R5685" s="74"/>
      <c r="S5685" s="74"/>
      <c r="T5685" s="74"/>
      <c r="AI5685" s="259"/>
      <c r="AO5685" s="74"/>
    </row>
    <row r="5686" s="72" customFormat="1" customHeight="1" spans="6:41">
      <c r="F5686" s="74"/>
      <c r="G5686" s="267" t="str">
        <f t="shared" si="94"/>
        <v/>
      </c>
      <c r="H5686" s="74"/>
      <c r="I5686" s="74"/>
      <c r="J5686" s="74"/>
      <c r="K5686" s="74"/>
      <c r="L5686" s="74"/>
      <c r="P5686" s="122"/>
      <c r="Q5686" s="74"/>
      <c r="R5686" s="74"/>
      <c r="S5686" s="74"/>
      <c r="T5686" s="74"/>
      <c r="AI5686" s="259"/>
      <c r="AO5686" s="74"/>
    </row>
    <row r="5687" s="72" customFormat="1" customHeight="1" spans="6:41">
      <c r="F5687" s="74"/>
      <c r="G5687" s="267" t="str">
        <f t="shared" si="94"/>
        <v/>
      </c>
      <c r="H5687" s="74"/>
      <c r="I5687" s="74"/>
      <c r="J5687" s="74"/>
      <c r="K5687" s="74"/>
      <c r="L5687" s="74"/>
      <c r="P5687" s="122"/>
      <c r="Q5687" s="74"/>
      <c r="R5687" s="74"/>
      <c r="S5687" s="74"/>
      <c r="T5687" s="74"/>
      <c r="AI5687" s="259"/>
      <c r="AO5687" s="74"/>
    </row>
    <row r="5688" s="72" customFormat="1" customHeight="1" spans="6:41">
      <c r="F5688" s="74"/>
      <c r="G5688" s="267" t="str">
        <f t="shared" si="94"/>
        <v/>
      </c>
      <c r="H5688" s="74"/>
      <c r="I5688" s="74"/>
      <c r="J5688" s="74"/>
      <c r="K5688" s="74"/>
      <c r="L5688" s="74"/>
      <c r="P5688" s="122"/>
      <c r="Q5688" s="74"/>
      <c r="R5688" s="74"/>
      <c r="S5688" s="74"/>
      <c r="T5688" s="74"/>
      <c r="AI5688" s="259"/>
      <c r="AO5688" s="74"/>
    </row>
    <row r="5689" s="72" customFormat="1" customHeight="1" spans="6:41">
      <c r="F5689" s="74"/>
      <c r="G5689" s="267" t="str">
        <f t="shared" si="94"/>
        <v/>
      </c>
      <c r="H5689" s="74"/>
      <c r="I5689" s="74"/>
      <c r="J5689" s="74"/>
      <c r="K5689" s="74"/>
      <c r="L5689" s="74"/>
      <c r="P5689" s="122"/>
      <c r="Q5689" s="74"/>
      <c r="R5689" s="74"/>
      <c r="S5689" s="74"/>
      <c r="T5689" s="74"/>
      <c r="AI5689" s="259"/>
      <c r="AO5689" s="74"/>
    </row>
    <row r="5690" s="72" customFormat="1" customHeight="1" spans="6:41">
      <c r="F5690" s="74"/>
      <c r="G5690" s="267" t="str">
        <f t="shared" si="94"/>
        <v/>
      </c>
      <c r="H5690" s="74"/>
      <c r="I5690" s="74"/>
      <c r="J5690" s="74"/>
      <c r="K5690" s="74"/>
      <c r="L5690" s="74"/>
      <c r="P5690" s="122"/>
      <c r="Q5690" s="74"/>
      <c r="R5690" s="74"/>
      <c r="S5690" s="74"/>
      <c r="T5690" s="74"/>
      <c r="AI5690" s="259"/>
      <c r="AO5690" s="74"/>
    </row>
    <row r="5691" s="72" customFormat="1" customHeight="1" spans="6:41">
      <c r="F5691" s="74"/>
      <c r="G5691" s="267" t="str">
        <f t="shared" si="94"/>
        <v/>
      </c>
      <c r="H5691" s="74"/>
      <c r="I5691" s="74"/>
      <c r="J5691" s="74"/>
      <c r="K5691" s="74"/>
      <c r="L5691" s="74"/>
      <c r="P5691" s="122"/>
      <c r="Q5691" s="74"/>
      <c r="R5691" s="74"/>
      <c r="S5691" s="74"/>
      <c r="T5691" s="74"/>
      <c r="AI5691" s="259"/>
      <c r="AO5691" s="74"/>
    </row>
    <row r="5692" s="72" customFormat="1" customHeight="1" spans="6:41">
      <c r="F5692" s="74"/>
      <c r="G5692" s="267" t="str">
        <f t="shared" si="94"/>
        <v/>
      </c>
      <c r="H5692" s="74"/>
      <c r="I5692" s="74"/>
      <c r="J5692" s="74"/>
      <c r="K5692" s="74"/>
      <c r="L5692" s="74"/>
      <c r="P5692" s="122"/>
      <c r="Q5692" s="74"/>
      <c r="R5692" s="74"/>
      <c r="S5692" s="74"/>
      <c r="T5692" s="74"/>
      <c r="AI5692" s="259"/>
      <c r="AO5692" s="74"/>
    </row>
    <row r="5693" s="72" customFormat="1" customHeight="1" spans="6:41">
      <c r="F5693" s="74"/>
      <c r="G5693" s="267" t="str">
        <f t="shared" si="94"/>
        <v/>
      </c>
      <c r="H5693" s="74"/>
      <c r="I5693" s="74"/>
      <c r="J5693" s="74"/>
      <c r="K5693" s="74"/>
      <c r="L5693" s="74"/>
      <c r="P5693" s="122"/>
      <c r="Q5693" s="74"/>
      <c r="R5693" s="74"/>
      <c r="S5693" s="74"/>
      <c r="T5693" s="74"/>
      <c r="AI5693" s="259"/>
      <c r="AO5693" s="74"/>
    </row>
    <row r="5694" s="72" customFormat="1" customHeight="1" spans="6:41">
      <c r="F5694" s="74"/>
      <c r="G5694" s="267" t="str">
        <f t="shared" si="94"/>
        <v/>
      </c>
      <c r="H5694" s="74"/>
      <c r="I5694" s="74"/>
      <c r="J5694" s="74"/>
      <c r="K5694" s="74"/>
      <c r="L5694" s="74"/>
      <c r="P5694" s="122"/>
      <c r="Q5694" s="74"/>
      <c r="R5694" s="74"/>
      <c r="S5694" s="74"/>
      <c r="T5694" s="74"/>
      <c r="AI5694" s="259"/>
      <c r="AO5694" s="74"/>
    </row>
    <row r="5695" s="72" customFormat="1" customHeight="1" spans="6:41">
      <c r="F5695" s="74"/>
      <c r="G5695" s="267" t="str">
        <f t="shared" si="94"/>
        <v/>
      </c>
      <c r="H5695" s="74"/>
      <c r="I5695" s="74"/>
      <c r="J5695" s="74"/>
      <c r="K5695" s="74"/>
      <c r="L5695" s="74"/>
      <c r="P5695" s="122"/>
      <c r="Q5695" s="74"/>
      <c r="R5695" s="74"/>
      <c r="S5695" s="74"/>
      <c r="T5695" s="74"/>
      <c r="AI5695" s="259"/>
      <c r="AO5695" s="74"/>
    </row>
    <row r="5696" s="72" customFormat="1" customHeight="1" spans="6:41">
      <c r="F5696" s="74"/>
      <c r="G5696" s="267" t="str">
        <f t="shared" si="94"/>
        <v/>
      </c>
      <c r="H5696" s="74"/>
      <c r="I5696" s="74"/>
      <c r="J5696" s="74"/>
      <c r="K5696" s="74"/>
      <c r="L5696" s="74"/>
      <c r="P5696" s="122"/>
      <c r="Q5696" s="74"/>
      <c r="R5696" s="74"/>
      <c r="S5696" s="74"/>
      <c r="T5696" s="74"/>
      <c r="AI5696" s="259"/>
      <c r="AO5696" s="74"/>
    </row>
    <row r="5697" s="72" customFormat="1" customHeight="1" spans="6:41">
      <c r="F5697" s="74"/>
      <c r="G5697" s="267" t="str">
        <f t="shared" si="94"/>
        <v/>
      </c>
      <c r="H5697" s="74"/>
      <c r="I5697" s="74"/>
      <c r="J5697" s="74"/>
      <c r="K5697" s="74"/>
      <c r="L5697" s="74"/>
      <c r="P5697" s="122"/>
      <c r="Q5697" s="74"/>
      <c r="R5697" s="74"/>
      <c r="S5697" s="74"/>
      <c r="T5697" s="74"/>
      <c r="AI5697" s="259"/>
      <c r="AO5697" s="74"/>
    </row>
    <row r="5698" s="72" customFormat="1" customHeight="1" spans="6:41">
      <c r="F5698" s="74"/>
      <c r="G5698" s="267" t="str">
        <f t="shared" ref="G5698:G5761" si="95">IF(H5698="","",IF(H5698=I5698,H5698,_xlfn.CONCAT(H5698,"-",I5698)))</f>
        <v/>
      </c>
      <c r="H5698" s="74"/>
      <c r="I5698" s="74"/>
      <c r="J5698" s="74"/>
      <c r="K5698" s="74"/>
      <c r="L5698" s="74"/>
      <c r="P5698" s="122"/>
      <c r="Q5698" s="74"/>
      <c r="R5698" s="74"/>
      <c r="S5698" s="74"/>
      <c r="T5698" s="74"/>
      <c r="AI5698" s="259"/>
      <c r="AO5698" s="74"/>
    </row>
    <row r="5699" s="72" customFormat="1" customHeight="1" spans="6:41">
      <c r="F5699" s="74"/>
      <c r="G5699" s="267" t="str">
        <f t="shared" si="95"/>
        <v/>
      </c>
      <c r="H5699" s="74"/>
      <c r="I5699" s="74"/>
      <c r="J5699" s="74"/>
      <c r="K5699" s="74"/>
      <c r="L5699" s="74"/>
      <c r="P5699" s="122"/>
      <c r="Q5699" s="74"/>
      <c r="R5699" s="74"/>
      <c r="S5699" s="74"/>
      <c r="T5699" s="74"/>
      <c r="AI5699" s="259"/>
      <c r="AO5699" s="74"/>
    </row>
    <row r="5700" s="72" customFormat="1" customHeight="1" spans="6:41">
      <c r="F5700" s="74"/>
      <c r="G5700" s="267" t="str">
        <f t="shared" si="95"/>
        <v/>
      </c>
      <c r="H5700" s="74"/>
      <c r="I5700" s="74"/>
      <c r="J5700" s="74"/>
      <c r="K5700" s="74"/>
      <c r="L5700" s="74"/>
      <c r="P5700" s="122"/>
      <c r="Q5700" s="74"/>
      <c r="R5700" s="74"/>
      <c r="S5700" s="74"/>
      <c r="T5700" s="74"/>
      <c r="AI5700" s="259"/>
      <c r="AO5700" s="74"/>
    </row>
    <row r="5701" s="72" customFormat="1" customHeight="1" spans="6:41">
      <c r="F5701" s="74"/>
      <c r="G5701" s="267" t="str">
        <f t="shared" si="95"/>
        <v/>
      </c>
      <c r="H5701" s="74"/>
      <c r="I5701" s="74"/>
      <c r="J5701" s="74"/>
      <c r="K5701" s="74"/>
      <c r="L5701" s="74"/>
      <c r="P5701" s="122"/>
      <c r="Q5701" s="74"/>
      <c r="R5701" s="74"/>
      <c r="S5701" s="74"/>
      <c r="T5701" s="74"/>
      <c r="AI5701" s="259"/>
      <c r="AO5701" s="74"/>
    </row>
    <row r="5702" s="72" customFormat="1" customHeight="1" spans="6:41">
      <c r="F5702" s="74"/>
      <c r="G5702" s="267" t="str">
        <f t="shared" si="95"/>
        <v/>
      </c>
      <c r="H5702" s="74"/>
      <c r="I5702" s="74"/>
      <c r="J5702" s="74"/>
      <c r="K5702" s="74"/>
      <c r="L5702" s="74"/>
      <c r="P5702" s="122"/>
      <c r="Q5702" s="74"/>
      <c r="R5702" s="74"/>
      <c r="S5702" s="74"/>
      <c r="T5702" s="74"/>
      <c r="AI5702" s="259"/>
      <c r="AO5702" s="74"/>
    </row>
    <row r="5703" s="72" customFormat="1" customHeight="1" spans="6:41">
      <c r="F5703" s="74"/>
      <c r="G5703" s="267" t="str">
        <f t="shared" si="95"/>
        <v/>
      </c>
      <c r="H5703" s="74"/>
      <c r="I5703" s="74"/>
      <c r="J5703" s="74"/>
      <c r="K5703" s="74"/>
      <c r="L5703" s="74"/>
      <c r="P5703" s="122"/>
      <c r="Q5703" s="74"/>
      <c r="R5703" s="74"/>
      <c r="S5703" s="74"/>
      <c r="T5703" s="74"/>
      <c r="AI5703" s="259"/>
      <c r="AO5703" s="74"/>
    </row>
    <row r="5704" s="72" customFormat="1" customHeight="1" spans="6:41">
      <c r="F5704" s="74"/>
      <c r="G5704" s="267" t="str">
        <f t="shared" si="95"/>
        <v/>
      </c>
      <c r="H5704" s="74"/>
      <c r="I5704" s="74"/>
      <c r="J5704" s="74"/>
      <c r="K5704" s="74"/>
      <c r="L5704" s="74"/>
      <c r="P5704" s="122"/>
      <c r="Q5704" s="74"/>
      <c r="R5704" s="74"/>
      <c r="S5704" s="74"/>
      <c r="T5704" s="74"/>
      <c r="AI5704" s="259"/>
      <c r="AO5704" s="74"/>
    </row>
    <row r="5705" s="72" customFormat="1" customHeight="1" spans="6:41">
      <c r="F5705" s="74"/>
      <c r="G5705" s="267" t="str">
        <f t="shared" si="95"/>
        <v/>
      </c>
      <c r="H5705" s="74"/>
      <c r="I5705" s="74"/>
      <c r="J5705" s="74"/>
      <c r="K5705" s="74"/>
      <c r="L5705" s="74"/>
      <c r="P5705" s="122"/>
      <c r="Q5705" s="74"/>
      <c r="R5705" s="74"/>
      <c r="S5705" s="74"/>
      <c r="T5705" s="74"/>
      <c r="AI5705" s="259"/>
      <c r="AO5705" s="74"/>
    </row>
    <row r="5706" s="72" customFormat="1" customHeight="1" spans="6:41">
      <c r="F5706" s="74"/>
      <c r="G5706" s="267" t="str">
        <f t="shared" si="95"/>
        <v/>
      </c>
      <c r="H5706" s="74"/>
      <c r="I5706" s="74"/>
      <c r="J5706" s="74"/>
      <c r="K5706" s="74"/>
      <c r="L5706" s="74"/>
      <c r="P5706" s="122"/>
      <c r="Q5706" s="74"/>
      <c r="R5706" s="74"/>
      <c r="S5706" s="74"/>
      <c r="T5706" s="74"/>
      <c r="AI5706" s="259"/>
      <c r="AO5706" s="74"/>
    </row>
    <row r="5707" s="72" customFormat="1" customHeight="1" spans="6:41">
      <c r="F5707" s="74"/>
      <c r="G5707" s="267" t="str">
        <f t="shared" si="95"/>
        <v/>
      </c>
      <c r="H5707" s="74"/>
      <c r="I5707" s="74"/>
      <c r="J5707" s="74"/>
      <c r="K5707" s="74"/>
      <c r="L5707" s="74"/>
      <c r="P5707" s="122"/>
      <c r="Q5707" s="74"/>
      <c r="R5707" s="74"/>
      <c r="S5707" s="74"/>
      <c r="T5707" s="74"/>
      <c r="AI5707" s="259"/>
      <c r="AO5707" s="74"/>
    </row>
    <row r="5708" s="72" customFormat="1" customHeight="1" spans="6:41">
      <c r="F5708" s="74"/>
      <c r="G5708" s="267" t="str">
        <f t="shared" si="95"/>
        <v/>
      </c>
      <c r="H5708" s="74"/>
      <c r="I5708" s="74"/>
      <c r="J5708" s="74"/>
      <c r="K5708" s="74"/>
      <c r="L5708" s="74"/>
      <c r="P5708" s="122"/>
      <c r="Q5708" s="74"/>
      <c r="R5708" s="74"/>
      <c r="S5708" s="74"/>
      <c r="T5708" s="74"/>
      <c r="AI5708" s="259"/>
      <c r="AO5708" s="74"/>
    </row>
    <row r="5709" s="72" customFormat="1" customHeight="1" spans="6:41">
      <c r="F5709" s="74"/>
      <c r="G5709" s="267" t="str">
        <f t="shared" si="95"/>
        <v/>
      </c>
      <c r="H5709" s="74"/>
      <c r="I5709" s="74"/>
      <c r="J5709" s="74"/>
      <c r="K5709" s="74"/>
      <c r="L5709" s="74"/>
      <c r="P5709" s="122"/>
      <c r="Q5709" s="74"/>
      <c r="R5709" s="74"/>
      <c r="S5709" s="74"/>
      <c r="T5709" s="74"/>
      <c r="AI5709" s="259"/>
      <c r="AO5709" s="74"/>
    </row>
    <row r="5710" s="72" customFormat="1" customHeight="1" spans="6:41">
      <c r="F5710" s="74"/>
      <c r="G5710" s="267" t="str">
        <f t="shared" si="95"/>
        <v/>
      </c>
      <c r="H5710" s="74"/>
      <c r="I5710" s="74"/>
      <c r="J5710" s="74"/>
      <c r="K5710" s="74"/>
      <c r="L5710" s="74"/>
      <c r="P5710" s="122"/>
      <c r="Q5710" s="74"/>
      <c r="R5710" s="74"/>
      <c r="S5710" s="74"/>
      <c r="T5710" s="74"/>
      <c r="AI5710" s="259"/>
      <c r="AO5710" s="74"/>
    </row>
    <row r="5711" s="72" customFormat="1" customHeight="1" spans="6:41">
      <c r="F5711" s="74"/>
      <c r="G5711" s="267" t="str">
        <f t="shared" si="95"/>
        <v/>
      </c>
      <c r="H5711" s="74"/>
      <c r="I5711" s="74"/>
      <c r="J5711" s="74"/>
      <c r="K5711" s="74"/>
      <c r="L5711" s="74"/>
      <c r="P5711" s="122"/>
      <c r="Q5711" s="74"/>
      <c r="R5711" s="74"/>
      <c r="S5711" s="74"/>
      <c r="T5711" s="74"/>
      <c r="AI5711" s="259"/>
      <c r="AO5711" s="74"/>
    </row>
    <row r="5712" s="72" customFormat="1" customHeight="1" spans="6:41">
      <c r="F5712" s="74"/>
      <c r="G5712" s="267" t="str">
        <f t="shared" si="95"/>
        <v/>
      </c>
      <c r="H5712" s="74"/>
      <c r="I5712" s="74"/>
      <c r="J5712" s="74"/>
      <c r="K5712" s="74"/>
      <c r="L5712" s="74"/>
      <c r="P5712" s="122"/>
      <c r="Q5712" s="74"/>
      <c r="R5712" s="74"/>
      <c r="S5712" s="74"/>
      <c r="T5712" s="74"/>
      <c r="AI5712" s="259"/>
      <c r="AO5712" s="74"/>
    </row>
    <row r="5713" s="72" customFormat="1" customHeight="1" spans="6:41">
      <c r="F5713" s="74"/>
      <c r="G5713" s="267" t="str">
        <f t="shared" si="95"/>
        <v/>
      </c>
      <c r="H5713" s="74"/>
      <c r="I5713" s="74"/>
      <c r="J5713" s="74"/>
      <c r="K5713" s="74"/>
      <c r="L5713" s="74"/>
      <c r="P5713" s="122"/>
      <c r="Q5713" s="74"/>
      <c r="R5713" s="74"/>
      <c r="S5713" s="74"/>
      <c r="T5713" s="74"/>
      <c r="AI5713" s="259"/>
      <c r="AO5713" s="74"/>
    </row>
    <row r="5714" s="72" customFormat="1" customHeight="1" spans="6:41">
      <c r="F5714" s="74"/>
      <c r="G5714" s="267" t="str">
        <f t="shared" si="95"/>
        <v/>
      </c>
      <c r="H5714" s="74"/>
      <c r="I5714" s="74"/>
      <c r="J5714" s="74"/>
      <c r="K5714" s="74"/>
      <c r="L5714" s="74"/>
      <c r="P5714" s="122"/>
      <c r="Q5714" s="74"/>
      <c r="R5714" s="74"/>
      <c r="S5714" s="74"/>
      <c r="T5714" s="74"/>
      <c r="AI5714" s="259"/>
      <c r="AO5714" s="74"/>
    </row>
    <row r="5715" s="72" customFormat="1" customHeight="1" spans="6:41">
      <c r="F5715" s="74"/>
      <c r="G5715" s="267" t="str">
        <f t="shared" si="95"/>
        <v/>
      </c>
      <c r="H5715" s="74"/>
      <c r="I5715" s="74"/>
      <c r="J5715" s="74"/>
      <c r="K5715" s="74"/>
      <c r="L5715" s="74"/>
      <c r="P5715" s="122"/>
      <c r="Q5715" s="74"/>
      <c r="R5715" s="74"/>
      <c r="S5715" s="74"/>
      <c r="T5715" s="74"/>
      <c r="AI5715" s="259"/>
      <c r="AO5715" s="74"/>
    </row>
    <row r="5716" s="72" customFormat="1" customHeight="1" spans="6:41">
      <c r="F5716" s="74"/>
      <c r="G5716" s="267" t="str">
        <f t="shared" si="95"/>
        <v/>
      </c>
      <c r="H5716" s="74"/>
      <c r="I5716" s="74"/>
      <c r="J5716" s="74"/>
      <c r="K5716" s="74"/>
      <c r="L5716" s="74"/>
      <c r="P5716" s="122"/>
      <c r="Q5716" s="74"/>
      <c r="R5716" s="74"/>
      <c r="S5716" s="74"/>
      <c r="T5716" s="74"/>
      <c r="AI5716" s="259"/>
      <c r="AO5716" s="74"/>
    </row>
    <row r="5717" s="72" customFormat="1" customHeight="1" spans="6:41">
      <c r="F5717" s="74"/>
      <c r="G5717" s="267" t="str">
        <f t="shared" si="95"/>
        <v/>
      </c>
      <c r="H5717" s="74"/>
      <c r="I5717" s="74"/>
      <c r="J5717" s="74"/>
      <c r="K5717" s="74"/>
      <c r="L5717" s="74"/>
      <c r="P5717" s="122"/>
      <c r="Q5717" s="74"/>
      <c r="R5717" s="74"/>
      <c r="S5717" s="74"/>
      <c r="T5717" s="74"/>
      <c r="AI5717" s="259"/>
      <c r="AO5717" s="74"/>
    </row>
    <row r="5718" s="72" customFormat="1" customHeight="1" spans="6:41">
      <c r="F5718" s="74"/>
      <c r="G5718" s="267" t="str">
        <f t="shared" si="95"/>
        <v/>
      </c>
      <c r="H5718" s="74"/>
      <c r="I5718" s="74"/>
      <c r="J5718" s="74"/>
      <c r="K5718" s="74"/>
      <c r="L5718" s="74"/>
      <c r="P5718" s="122"/>
      <c r="Q5718" s="74"/>
      <c r="R5718" s="74"/>
      <c r="S5718" s="74"/>
      <c r="T5718" s="74"/>
      <c r="AI5718" s="259"/>
      <c r="AO5718" s="74"/>
    </row>
    <row r="5719" s="72" customFormat="1" customHeight="1" spans="6:41">
      <c r="F5719" s="74"/>
      <c r="G5719" s="267" t="str">
        <f t="shared" si="95"/>
        <v/>
      </c>
      <c r="H5719" s="74"/>
      <c r="I5719" s="74"/>
      <c r="J5719" s="74"/>
      <c r="K5719" s="74"/>
      <c r="L5719" s="74"/>
      <c r="P5719" s="122"/>
      <c r="Q5719" s="74"/>
      <c r="R5719" s="74"/>
      <c r="S5719" s="74"/>
      <c r="T5719" s="74"/>
      <c r="AI5719" s="259"/>
      <c r="AO5719" s="74"/>
    </row>
    <row r="5720" s="72" customFormat="1" customHeight="1" spans="6:41">
      <c r="F5720" s="74"/>
      <c r="G5720" s="267" t="str">
        <f t="shared" si="95"/>
        <v/>
      </c>
      <c r="H5720" s="74"/>
      <c r="I5720" s="74"/>
      <c r="J5720" s="74"/>
      <c r="K5720" s="74"/>
      <c r="L5720" s="74"/>
      <c r="P5720" s="122"/>
      <c r="Q5720" s="74"/>
      <c r="R5720" s="74"/>
      <c r="S5720" s="74"/>
      <c r="T5720" s="74"/>
      <c r="AI5720" s="259"/>
      <c r="AO5720" s="74"/>
    </row>
    <row r="5721" s="72" customFormat="1" customHeight="1" spans="6:41">
      <c r="F5721" s="74"/>
      <c r="G5721" s="267" t="str">
        <f t="shared" si="95"/>
        <v/>
      </c>
      <c r="H5721" s="74"/>
      <c r="I5721" s="74"/>
      <c r="J5721" s="74"/>
      <c r="K5721" s="74"/>
      <c r="L5721" s="74"/>
      <c r="P5721" s="122"/>
      <c r="Q5721" s="74"/>
      <c r="R5721" s="74"/>
      <c r="S5721" s="74"/>
      <c r="T5721" s="74"/>
      <c r="AI5721" s="259"/>
      <c r="AO5721" s="74"/>
    </row>
    <row r="5722" s="72" customFormat="1" customHeight="1" spans="6:41">
      <c r="F5722" s="74"/>
      <c r="G5722" s="267" t="str">
        <f t="shared" si="95"/>
        <v/>
      </c>
      <c r="H5722" s="74"/>
      <c r="I5722" s="74"/>
      <c r="J5722" s="74"/>
      <c r="K5722" s="74"/>
      <c r="L5722" s="74"/>
      <c r="P5722" s="122"/>
      <c r="Q5722" s="74"/>
      <c r="R5722" s="74"/>
      <c r="S5722" s="74"/>
      <c r="T5722" s="74"/>
      <c r="AI5722" s="259"/>
      <c r="AO5722" s="74"/>
    </row>
    <row r="5723" s="72" customFormat="1" customHeight="1" spans="6:41">
      <c r="F5723" s="74"/>
      <c r="G5723" s="267" t="str">
        <f t="shared" si="95"/>
        <v/>
      </c>
      <c r="H5723" s="74"/>
      <c r="I5723" s="74"/>
      <c r="J5723" s="74"/>
      <c r="K5723" s="74"/>
      <c r="L5723" s="74"/>
      <c r="P5723" s="122"/>
      <c r="Q5723" s="74"/>
      <c r="R5723" s="74"/>
      <c r="S5723" s="74"/>
      <c r="T5723" s="74"/>
      <c r="AI5723" s="259"/>
      <c r="AO5723" s="74"/>
    </row>
    <row r="5724" s="72" customFormat="1" customHeight="1" spans="6:41">
      <c r="F5724" s="74"/>
      <c r="G5724" s="267" t="str">
        <f t="shared" si="95"/>
        <v/>
      </c>
      <c r="H5724" s="74"/>
      <c r="I5724" s="74"/>
      <c r="J5724" s="74"/>
      <c r="K5724" s="74"/>
      <c r="L5724" s="74"/>
      <c r="P5724" s="122"/>
      <c r="Q5724" s="74"/>
      <c r="R5724" s="74"/>
      <c r="S5724" s="74"/>
      <c r="T5724" s="74"/>
      <c r="AI5724" s="259"/>
      <c r="AO5724" s="74"/>
    </row>
    <row r="5725" s="72" customFormat="1" customHeight="1" spans="6:41">
      <c r="F5725" s="74"/>
      <c r="G5725" s="267" t="str">
        <f t="shared" si="95"/>
        <v/>
      </c>
      <c r="H5725" s="74"/>
      <c r="I5725" s="74"/>
      <c r="J5725" s="74"/>
      <c r="K5725" s="74"/>
      <c r="L5725" s="74"/>
      <c r="P5725" s="122"/>
      <c r="Q5725" s="74"/>
      <c r="R5725" s="74"/>
      <c r="S5725" s="74"/>
      <c r="T5725" s="74"/>
      <c r="AI5725" s="259"/>
      <c r="AO5725" s="74"/>
    </row>
    <row r="5726" s="72" customFormat="1" customHeight="1" spans="6:41">
      <c r="F5726" s="74"/>
      <c r="G5726" s="267" t="str">
        <f t="shared" si="95"/>
        <v/>
      </c>
      <c r="H5726" s="74"/>
      <c r="I5726" s="74"/>
      <c r="J5726" s="74"/>
      <c r="K5726" s="74"/>
      <c r="L5726" s="74"/>
      <c r="P5726" s="122"/>
      <c r="Q5726" s="74"/>
      <c r="R5726" s="74"/>
      <c r="S5726" s="74"/>
      <c r="T5726" s="74"/>
      <c r="AI5726" s="259"/>
      <c r="AO5726" s="74"/>
    </row>
    <row r="5727" s="72" customFormat="1" customHeight="1" spans="6:41">
      <c r="F5727" s="74"/>
      <c r="G5727" s="267" t="str">
        <f t="shared" si="95"/>
        <v/>
      </c>
      <c r="H5727" s="74"/>
      <c r="I5727" s="74"/>
      <c r="J5727" s="74"/>
      <c r="K5727" s="74"/>
      <c r="L5727" s="74"/>
      <c r="P5727" s="122"/>
      <c r="Q5727" s="74"/>
      <c r="R5727" s="74"/>
      <c r="S5727" s="74"/>
      <c r="T5727" s="74"/>
      <c r="AI5727" s="259"/>
      <c r="AO5727" s="74"/>
    </row>
    <row r="5728" s="72" customFormat="1" customHeight="1" spans="6:41">
      <c r="F5728" s="74"/>
      <c r="G5728" s="267" t="str">
        <f t="shared" si="95"/>
        <v/>
      </c>
      <c r="H5728" s="74"/>
      <c r="I5728" s="74"/>
      <c r="J5728" s="74"/>
      <c r="K5728" s="74"/>
      <c r="L5728" s="74"/>
      <c r="P5728" s="122"/>
      <c r="Q5728" s="74"/>
      <c r="R5728" s="74"/>
      <c r="S5728" s="74"/>
      <c r="T5728" s="74"/>
      <c r="AI5728" s="259"/>
      <c r="AO5728" s="74"/>
    </row>
    <row r="5729" s="72" customFormat="1" customHeight="1" spans="6:41">
      <c r="F5729" s="74"/>
      <c r="G5729" s="267" t="str">
        <f t="shared" si="95"/>
        <v/>
      </c>
      <c r="H5729" s="74"/>
      <c r="I5729" s="74"/>
      <c r="J5729" s="74"/>
      <c r="K5729" s="74"/>
      <c r="L5729" s="74"/>
      <c r="P5729" s="122"/>
      <c r="Q5729" s="74"/>
      <c r="R5729" s="74"/>
      <c r="S5729" s="74"/>
      <c r="T5729" s="74"/>
      <c r="AI5729" s="259"/>
      <c r="AO5729" s="74"/>
    </row>
    <row r="5730" s="72" customFormat="1" customHeight="1" spans="6:41">
      <c r="F5730" s="74"/>
      <c r="G5730" s="267" t="str">
        <f t="shared" si="95"/>
        <v/>
      </c>
      <c r="H5730" s="74"/>
      <c r="I5730" s="74"/>
      <c r="J5730" s="74"/>
      <c r="K5730" s="74"/>
      <c r="L5730" s="74"/>
      <c r="P5730" s="122"/>
      <c r="Q5730" s="74"/>
      <c r="R5730" s="74"/>
      <c r="S5730" s="74"/>
      <c r="T5730" s="74"/>
      <c r="AI5730" s="259"/>
      <c r="AO5730" s="74"/>
    </row>
    <row r="5731" s="72" customFormat="1" customHeight="1" spans="6:41">
      <c r="F5731" s="74"/>
      <c r="G5731" s="267" t="str">
        <f t="shared" si="95"/>
        <v/>
      </c>
      <c r="H5731" s="74"/>
      <c r="I5731" s="74"/>
      <c r="J5731" s="74"/>
      <c r="K5731" s="74"/>
      <c r="L5731" s="74"/>
      <c r="P5731" s="122"/>
      <c r="Q5731" s="74"/>
      <c r="R5731" s="74"/>
      <c r="S5731" s="74"/>
      <c r="T5731" s="74"/>
      <c r="AI5731" s="259"/>
      <c r="AO5731" s="74"/>
    </row>
    <row r="5732" s="72" customFormat="1" customHeight="1" spans="6:41">
      <c r="F5732" s="74"/>
      <c r="G5732" s="267" t="str">
        <f t="shared" si="95"/>
        <v/>
      </c>
      <c r="H5732" s="74"/>
      <c r="I5732" s="74"/>
      <c r="J5732" s="74"/>
      <c r="K5732" s="74"/>
      <c r="L5732" s="74"/>
      <c r="P5732" s="122"/>
      <c r="Q5732" s="74"/>
      <c r="R5732" s="74"/>
      <c r="S5732" s="74"/>
      <c r="T5732" s="74"/>
      <c r="AI5732" s="259"/>
      <c r="AO5732" s="74"/>
    </row>
    <row r="5733" s="72" customFormat="1" customHeight="1" spans="6:41">
      <c r="F5733" s="74"/>
      <c r="G5733" s="267" t="str">
        <f t="shared" si="95"/>
        <v/>
      </c>
      <c r="H5733" s="74"/>
      <c r="I5733" s="74"/>
      <c r="J5733" s="74"/>
      <c r="K5733" s="74"/>
      <c r="L5733" s="74"/>
      <c r="P5733" s="122"/>
      <c r="Q5733" s="74"/>
      <c r="R5733" s="74"/>
      <c r="S5733" s="74"/>
      <c r="T5733" s="74"/>
      <c r="AI5733" s="259"/>
      <c r="AO5733" s="74"/>
    </row>
    <row r="5734" s="72" customFormat="1" customHeight="1" spans="6:41">
      <c r="F5734" s="74"/>
      <c r="G5734" s="267" t="str">
        <f t="shared" si="95"/>
        <v/>
      </c>
      <c r="H5734" s="74"/>
      <c r="I5734" s="74"/>
      <c r="J5734" s="74"/>
      <c r="K5734" s="74"/>
      <c r="L5734" s="74"/>
      <c r="P5734" s="122"/>
      <c r="Q5734" s="74"/>
      <c r="R5734" s="74"/>
      <c r="S5734" s="74"/>
      <c r="T5734" s="74"/>
      <c r="AI5734" s="259"/>
      <c r="AO5734" s="74"/>
    </row>
    <row r="5735" s="72" customFormat="1" customHeight="1" spans="6:41">
      <c r="F5735" s="74"/>
      <c r="G5735" s="267" t="str">
        <f t="shared" si="95"/>
        <v/>
      </c>
      <c r="H5735" s="74"/>
      <c r="I5735" s="74"/>
      <c r="J5735" s="74"/>
      <c r="K5735" s="74"/>
      <c r="L5735" s="74"/>
      <c r="P5735" s="122"/>
      <c r="Q5735" s="74"/>
      <c r="R5735" s="74"/>
      <c r="S5735" s="74"/>
      <c r="T5735" s="74"/>
      <c r="AI5735" s="259"/>
      <c r="AO5735" s="74"/>
    </row>
    <row r="5736" s="72" customFormat="1" customHeight="1" spans="6:41">
      <c r="F5736" s="74"/>
      <c r="G5736" s="267" t="str">
        <f t="shared" si="95"/>
        <v/>
      </c>
      <c r="H5736" s="74"/>
      <c r="I5736" s="74"/>
      <c r="J5736" s="74"/>
      <c r="K5736" s="74"/>
      <c r="L5736" s="74"/>
      <c r="P5736" s="122"/>
      <c r="Q5736" s="74"/>
      <c r="R5736" s="74"/>
      <c r="S5736" s="74"/>
      <c r="T5736" s="74"/>
      <c r="AI5736" s="259"/>
      <c r="AO5736" s="74"/>
    </row>
    <row r="5737" s="72" customFormat="1" customHeight="1" spans="6:41">
      <c r="F5737" s="74"/>
      <c r="G5737" s="267" t="str">
        <f t="shared" si="95"/>
        <v/>
      </c>
      <c r="H5737" s="74"/>
      <c r="I5737" s="74"/>
      <c r="J5737" s="74"/>
      <c r="K5737" s="74"/>
      <c r="L5737" s="74"/>
      <c r="P5737" s="122"/>
      <c r="Q5737" s="74"/>
      <c r="R5737" s="74"/>
      <c r="S5737" s="74"/>
      <c r="T5737" s="74"/>
      <c r="AI5737" s="259"/>
      <c r="AO5737" s="74"/>
    </row>
    <row r="5738" s="72" customFormat="1" customHeight="1" spans="6:41">
      <c r="F5738" s="74"/>
      <c r="G5738" s="267" t="str">
        <f t="shared" si="95"/>
        <v/>
      </c>
      <c r="H5738" s="74"/>
      <c r="I5738" s="74"/>
      <c r="J5738" s="74"/>
      <c r="K5738" s="74"/>
      <c r="L5738" s="74"/>
      <c r="P5738" s="122"/>
      <c r="Q5738" s="74"/>
      <c r="R5738" s="74"/>
      <c r="S5738" s="74"/>
      <c r="T5738" s="74"/>
      <c r="AI5738" s="259"/>
      <c r="AO5738" s="74"/>
    </row>
    <row r="5739" s="72" customFormat="1" customHeight="1" spans="6:41">
      <c r="F5739" s="74"/>
      <c r="G5739" s="267" t="str">
        <f t="shared" si="95"/>
        <v/>
      </c>
      <c r="H5739" s="74"/>
      <c r="I5739" s="74"/>
      <c r="J5739" s="74"/>
      <c r="K5739" s="74"/>
      <c r="L5739" s="74"/>
      <c r="P5739" s="122"/>
      <c r="Q5739" s="74"/>
      <c r="R5739" s="74"/>
      <c r="S5739" s="74"/>
      <c r="T5739" s="74"/>
      <c r="AI5739" s="259"/>
      <c r="AO5739" s="74"/>
    </row>
    <row r="5740" s="72" customFormat="1" customHeight="1" spans="6:41">
      <c r="F5740" s="74"/>
      <c r="G5740" s="267" t="str">
        <f t="shared" si="95"/>
        <v/>
      </c>
      <c r="H5740" s="74"/>
      <c r="I5740" s="74"/>
      <c r="J5740" s="74"/>
      <c r="K5740" s="74"/>
      <c r="L5740" s="74"/>
      <c r="P5740" s="122"/>
      <c r="Q5740" s="74"/>
      <c r="R5740" s="74"/>
      <c r="S5740" s="74"/>
      <c r="T5740" s="74"/>
      <c r="AI5740" s="259"/>
      <c r="AO5740" s="74"/>
    </row>
    <row r="5741" s="72" customFormat="1" customHeight="1" spans="6:41">
      <c r="F5741" s="74"/>
      <c r="G5741" s="267" t="str">
        <f t="shared" si="95"/>
        <v/>
      </c>
      <c r="H5741" s="74"/>
      <c r="I5741" s="74"/>
      <c r="J5741" s="74"/>
      <c r="K5741" s="74"/>
      <c r="L5741" s="74"/>
      <c r="P5741" s="122"/>
      <c r="Q5741" s="74"/>
      <c r="R5741" s="74"/>
      <c r="S5741" s="74"/>
      <c r="T5741" s="74"/>
      <c r="AI5741" s="259"/>
      <c r="AO5741" s="74"/>
    </row>
    <row r="5742" s="72" customFormat="1" customHeight="1" spans="6:41">
      <c r="F5742" s="74"/>
      <c r="G5742" s="267" t="str">
        <f t="shared" si="95"/>
        <v/>
      </c>
      <c r="H5742" s="74"/>
      <c r="I5742" s="74"/>
      <c r="J5742" s="74"/>
      <c r="K5742" s="74"/>
      <c r="L5742" s="74"/>
      <c r="P5742" s="122"/>
      <c r="Q5742" s="74"/>
      <c r="R5742" s="74"/>
      <c r="S5742" s="74"/>
      <c r="T5742" s="74"/>
      <c r="AI5742" s="259"/>
      <c r="AO5742" s="74"/>
    </row>
    <row r="5743" s="72" customFormat="1" customHeight="1" spans="6:41">
      <c r="F5743" s="74"/>
      <c r="G5743" s="267" t="str">
        <f t="shared" si="95"/>
        <v/>
      </c>
      <c r="H5743" s="74"/>
      <c r="I5743" s="74"/>
      <c r="J5743" s="74"/>
      <c r="K5743" s="74"/>
      <c r="L5743" s="74"/>
      <c r="P5743" s="122"/>
      <c r="Q5743" s="74"/>
      <c r="R5743" s="74"/>
      <c r="S5743" s="74"/>
      <c r="T5743" s="74"/>
      <c r="AI5743" s="259"/>
      <c r="AO5743" s="74"/>
    </row>
    <row r="5744" s="72" customFormat="1" customHeight="1" spans="6:41">
      <c r="F5744" s="74"/>
      <c r="G5744" s="267" t="str">
        <f t="shared" si="95"/>
        <v/>
      </c>
      <c r="H5744" s="74"/>
      <c r="I5744" s="74"/>
      <c r="J5744" s="74"/>
      <c r="K5744" s="74"/>
      <c r="L5744" s="74"/>
      <c r="P5744" s="122"/>
      <c r="Q5744" s="74"/>
      <c r="R5744" s="74"/>
      <c r="S5744" s="74"/>
      <c r="T5744" s="74"/>
      <c r="AI5744" s="259"/>
      <c r="AO5744" s="74"/>
    </row>
    <row r="5745" s="72" customFormat="1" customHeight="1" spans="6:41">
      <c r="F5745" s="74"/>
      <c r="G5745" s="267" t="str">
        <f t="shared" si="95"/>
        <v/>
      </c>
      <c r="H5745" s="74"/>
      <c r="I5745" s="74"/>
      <c r="J5745" s="74"/>
      <c r="K5745" s="74"/>
      <c r="L5745" s="74"/>
      <c r="P5745" s="122"/>
      <c r="Q5745" s="74"/>
      <c r="R5745" s="74"/>
      <c r="S5745" s="74"/>
      <c r="T5745" s="74"/>
      <c r="AI5745" s="259"/>
      <c r="AO5745" s="74"/>
    </row>
    <row r="5746" s="72" customFormat="1" customHeight="1" spans="6:41">
      <c r="F5746" s="74"/>
      <c r="G5746" s="267" t="str">
        <f t="shared" si="95"/>
        <v/>
      </c>
      <c r="H5746" s="74"/>
      <c r="I5746" s="74"/>
      <c r="J5746" s="74"/>
      <c r="K5746" s="74"/>
      <c r="L5746" s="74"/>
      <c r="P5746" s="122"/>
      <c r="Q5746" s="74"/>
      <c r="R5746" s="74"/>
      <c r="S5746" s="74"/>
      <c r="T5746" s="74"/>
      <c r="AI5746" s="259"/>
      <c r="AO5746" s="74"/>
    </row>
    <row r="5747" s="72" customFormat="1" customHeight="1" spans="6:41">
      <c r="F5747" s="74"/>
      <c r="G5747" s="267" t="str">
        <f t="shared" si="95"/>
        <v/>
      </c>
      <c r="H5747" s="74"/>
      <c r="I5747" s="74"/>
      <c r="J5747" s="74"/>
      <c r="K5747" s="74"/>
      <c r="L5747" s="74"/>
      <c r="P5747" s="122"/>
      <c r="Q5747" s="74"/>
      <c r="R5747" s="74"/>
      <c r="S5747" s="74"/>
      <c r="T5747" s="74"/>
      <c r="AI5747" s="259"/>
      <c r="AO5747" s="74"/>
    </row>
    <row r="5748" s="72" customFormat="1" customHeight="1" spans="6:41">
      <c r="F5748" s="74"/>
      <c r="G5748" s="267" t="str">
        <f t="shared" si="95"/>
        <v/>
      </c>
      <c r="H5748" s="74"/>
      <c r="I5748" s="74"/>
      <c r="J5748" s="74"/>
      <c r="K5748" s="74"/>
      <c r="L5748" s="74"/>
      <c r="P5748" s="122"/>
      <c r="Q5748" s="74"/>
      <c r="R5748" s="74"/>
      <c r="S5748" s="74"/>
      <c r="T5748" s="74"/>
      <c r="AI5748" s="259"/>
      <c r="AO5748" s="74"/>
    </row>
    <row r="5749" s="72" customFormat="1" customHeight="1" spans="6:41">
      <c r="F5749" s="74"/>
      <c r="G5749" s="267" t="str">
        <f t="shared" si="95"/>
        <v/>
      </c>
      <c r="H5749" s="74"/>
      <c r="I5749" s="74"/>
      <c r="J5749" s="74"/>
      <c r="K5749" s="74"/>
      <c r="L5749" s="74"/>
      <c r="P5749" s="122"/>
      <c r="Q5749" s="74"/>
      <c r="R5749" s="74"/>
      <c r="S5749" s="74"/>
      <c r="T5749" s="74"/>
      <c r="AI5749" s="259"/>
      <c r="AO5749" s="74"/>
    </row>
    <row r="5750" s="72" customFormat="1" customHeight="1" spans="6:41">
      <c r="F5750" s="74"/>
      <c r="G5750" s="267" t="str">
        <f t="shared" si="95"/>
        <v/>
      </c>
      <c r="H5750" s="74"/>
      <c r="I5750" s="74"/>
      <c r="J5750" s="74"/>
      <c r="K5750" s="74"/>
      <c r="L5750" s="74"/>
      <c r="P5750" s="122"/>
      <c r="Q5750" s="74"/>
      <c r="R5750" s="74"/>
      <c r="S5750" s="74"/>
      <c r="T5750" s="74"/>
      <c r="AI5750" s="259"/>
      <c r="AO5750" s="74"/>
    </row>
    <row r="5751" s="72" customFormat="1" customHeight="1" spans="6:41">
      <c r="F5751" s="74"/>
      <c r="G5751" s="267" t="str">
        <f t="shared" si="95"/>
        <v/>
      </c>
      <c r="H5751" s="74"/>
      <c r="I5751" s="74"/>
      <c r="J5751" s="74"/>
      <c r="K5751" s="74"/>
      <c r="L5751" s="74"/>
      <c r="P5751" s="122"/>
      <c r="Q5751" s="74"/>
      <c r="R5751" s="74"/>
      <c r="S5751" s="74"/>
      <c r="T5751" s="74"/>
      <c r="AI5751" s="259"/>
      <c r="AO5751" s="74"/>
    </row>
    <row r="5752" s="72" customFormat="1" customHeight="1" spans="6:41">
      <c r="F5752" s="74"/>
      <c r="G5752" s="267" t="str">
        <f t="shared" si="95"/>
        <v/>
      </c>
      <c r="H5752" s="74"/>
      <c r="I5752" s="74"/>
      <c r="J5752" s="74"/>
      <c r="K5752" s="74"/>
      <c r="L5752" s="74"/>
      <c r="P5752" s="122"/>
      <c r="Q5752" s="74"/>
      <c r="R5752" s="74"/>
      <c r="S5752" s="74"/>
      <c r="T5752" s="74"/>
      <c r="AI5752" s="259"/>
      <c r="AO5752" s="74"/>
    </row>
    <row r="5753" s="72" customFormat="1" customHeight="1" spans="6:41">
      <c r="F5753" s="74"/>
      <c r="G5753" s="267" t="str">
        <f t="shared" si="95"/>
        <v/>
      </c>
      <c r="H5753" s="74"/>
      <c r="I5753" s="74"/>
      <c r="J5753" s="74"/>
      <c r="K5753" s="74"/>
      <c r="L5753" s="74"/>
      <c r="P5753" s="122"/>
      <c r="Q5753" s="74"/>
      <c r="R5753" s="74"/>
      <c r="S5753" s="74"/>
      <c r="T5753" s="74"/>
      <c r="AI5753" s="259"/>
      <c r="AO5753" s="74"/>
    </row>
    <row r="5754" s="72" customFormat="1" customHeight="1" spans="6:41">
      <c r="F5754" s="74"/>
      <c r="G5754" s="267" t="str">
        <f t="shared" si="95"/>
        <v/>
      </c>
      <c r="H5754" s="74"/>
      <c r="I5754" s="74"/>
      <c r="J5754" s="74"/>
      <c r="K5754" s="74"/>
      <c r="L5754" s="74"/>
      <c r="P5754" s="122"/>
      <c r="Q5754" s="74"/>
      <c r="R5754" s="74"/>
      <c r="S5754" s="74"/>
      <c r="T5754" s="74"/>
      <c r="AI5754" s="259"/>
      <c r="AO5754" s="74"/>
    </row>
    <row r="5755" s="72" customFormat="1" customHeight="1" spans="6:41">
      <c r="F5755" s="74"/>
      <c r="G5755" s="267" t="str">
        <f t="shared" si="95"/>
        <v/>
      </c>
      <c r="H5755" s="74"/>
      <c r="I5755" s="74"/>
      <c r="J5755" s="74"/>
      <c r="K5755" s="74"/>
      <c r="L5755" s="74"/>
      <c r="P5755" s="122"/>
      <c r="Q5755" s="74"/>
      <c r="R5755" s="74"/>
      <c r="S5755" s="74"/>
      <c r="T5755" s="74"/>
      <c r="AI5755" s="259"/>
      <c r="AO5755" s="74"/>
    </row>
    <row r="5756" s="72" customFormat="1" customHeight="1" spans="6:41">
      <c r="F5756" s="74"/>
      <c r="G5756" s="267" t="str">
        <f t="shared" si="95"/>
        <v/>
      </c>
      <c r="H5756" s="74"/>
      <c r="I5756" s="74"/>
      <c r="J5756" s="74"/>
      <c r="K5756" s="74"/>
      <c r="L5756" s="74"/>
      <c r="P5756" s="122"/>
      <c r="Q5756" s="74"/>
      <c r="R5756" s="74"/>
      <c r="S5756" s="74"/>
      <c r="T5756" s="74"/>
      <c r="AI5756" s="259"/>
      <c r="AO5756" s="74"/>
    </row>
    <row r="5757" s="72" customFormat="1" customHeight="1" spans="6:41">
      <c r="F5757" s="74"/>
      <c r="G5757" s="267" t="str">
        <f t="shared" si="95"/>
        <v/>
      </c>
      <c r="H5757" s="74"/>
      <c r="I5757" s="74"/>
      <c r="J5757" s="74"/>
      <c r="K5757" s="74"/>
      <c r="L5757" s="74"/>
      <c r="P5757" s="122"/>
      <c r="Q5757" s="74"/>
      <c r="R5757" s="74"/>
      <c r="S5757" s="74"/>
      <c r="T5757" s="74"/>
      <c r="AI5757" s="259"/>
      <c r="AO5757" s="74"/>
    </row>
    <row r="5758" s="72" customFormat="1" customHeight="1" spans="6:41">
      <c r="F5758" s="74"/>
      <c r="G5758" s="267" t="str">
        <f t="shared" si="95"/>
        <v/>
      </c>
      <c r="H5758" s="74"/>
      <c r="I5758" s="74"/>
      <c r="J5758" s="74"/>
      <c r="K5758" s="74"/>
      <c r="L5758" s="74"/>
      <c r="P5758" s="122"/>
      <c r="Q5758" s="74"/>
      <c r="R5758" s="74"/>
      <c r="S5758" s="74"/>
      <c r="T5758" s="74"/>
      <c r="AI5758" s="259"/>
      <c r="AO5758" s="74"/>
    </row>
    <row r="5759" s="72" customFormat="1" customHeight="1" spans="6:41">
      <c r="F5759" s="74"/>
      <c r="G5759" s="267" t="str">
        <f t="shared" si="95"/>
        <v/>
      </c>
      <c r="H5759" s="74"/>
      <c r="I5759" s="74"/>
      <c r="J5759" s="74"/>
      <c r="K5759" s="74"/>
      <c r="L5759" s="74"/>
      <c r="P5759" s="122"/>
      <c r="Q5759" s="74"/>
      <c r="R5759" s="74"/>
      <c r="S5759" s="74"/>
      <c r="T5759" s="74"/>
      <c r="AI5759" s="259"/>
      <c r="AO5759" s="74"/>
    </row>
    <row r="5760" s="72" customFormat="1" customHeight="1" spans="6:41">
      <c r="F5760" s="74"/>
      <c r="G5760" s="267" t="str">
        <f t="shared" si="95"/>
        <v/>
      </c>
      <c r="H5760" s="74"/>
      <c r="I5760" s="74"/>
      <c r="J5760" s="74"/>
      <c r="K5760" s="74"/>
      <c r="L5760" s="74"/>
      <c r="P5760" s="122"/>
      <c r="Q5760" s="74"/>
      <c r="R5760" s="74"/>
      <c r="S5760" s="74"/>
      <c r="T5760" s="74"/>
      <c r="AI5760" s="259"/>
      <c r="AO5760" s="74"/>
    </row>
    <row r="5761" s="72" customFormat="1" customHeight="1" spans="6:41">
      <c r="F5761" s="74"/>
      <c r="G5761" s="267" t="str">
        <f t="shared" si="95"/>
        <v/>
      </c>
      <c r="H5761" s="74"/>
      <c r="I5761" s="74"/>
      <c r="J5761" s="74"/>
      <c r="K5761" s="74"/>
      <c r="L5761" s="74"/>
      <c r="P5761" s="122"/>
      <c r="Q5761" s="74"/>
      <c r="R5761" s="74"/>
      <c r="S5761" s="74"/>
      <c r="T5761" s="74"/>
      <c r="AI5761" s="259"/>
      <c r="AO5761" s="74"/>
    </row>
    <row r="5762" s="72" customFormat="1" customHeight="1" spans="6:41">
      <c r="F5762" s="74"/>
      <c r="G5762" s="267" t="str">
        <f t="shared" ref="G5762:G5825" si="96">IF(H5762="","",IF(H5762=I5762,H5762,_xlfn.CONCAT(H5762,"-",I5762)))</f>
        <v/>
      </c>
      <c r="H5762" s="74"/>
      <c r="I5762" s="74"/>
      <c r="J5762" s="74"/>
      <c r="K5762" s="74"/>
      <c r="L5762" s="74"/>
      <c r="P5762" s="122"/>
      <c r="Q5762" s="74"/>
      <c r="R5762" s="74"/>
      <c r="S5762" s="74"/>
      <c r="T5762" s="74"/>
      <c r="AI5762" s="259"/>
      <c r="AO5762" s="74"/>
    </row>
    <row r="5763" s="72" customFormat="1" customHeight="1" spans="6:41">
      <c r="F5763" s="74"/>
      <c r="G5763" s="267" t="str">
        <f t="shared" si="96"/>
        <v/>
      </c>
      <c r="H5763" s="74"/>
      <c r="I5763" s="74"/>
      <c r="J5763" s="74"/>
      <c r="K5763" s="74"/>
      <c r="L5763" s="74"/>
      <c r="P5763" s="122"/>
      <c r="Q5763" s="74"/>
      <c r="R5763" s="74"/>
      <c r="S5763" s="74"/>
      <c r="T5763" s="74"/>
      <c r="AI5763" s="259"/>
      <c r="AO5763" s="74"/>
    </row>
    <row r="5764" s="72" customFormat="1" customHeight="1" spans="6:41">
      <c r="F5764" s="74"/>
      <c r="G5764" s="267" t="str">
        <f t="shared" si="96"/>
        <v/>
      </c>
      <c r="H5764" s="74"/>
      <c r="I5764" s="74"/>
      <c r="J5764" s="74"/>
      <c r="K5764" s="74"/>
      <c r="L5764" s="74"/>
      <c r="P5764" s="122"/>
      <c r="Q5764" s="74"/>
      <c r="R5764" s="74"/>
      <c r="S5764" s="74"/>
      <c r="T5764" s="74"/>
      <c r="AI5764" s="259"/>
      <c r="AO5764" s="74"/>
    </row>
    <row r="5765" s="72" customFormat="1" customHeight="1" spans="6:41">
      <c r="F5765" s="74"/>
      <c r="G5765" s="267" t="str">
        <f t="shared" si="96"/>
        <v/>
      </c>
      <c r="H5765" s="74"/>
      <c r="I5765" s="74"/>
      <c r="J5765" s="74"/>
      <c r="K5765" s="74"/>
      <c r="L5765" s="74"/>
      <c r="P5765" s="122"/>
      <c r="Q5765" s="74"/>
      <c r="R5765" s="74"/>
      <c r="S5765" s="74"/>
      <c r="T5765" s="74"/>
      <c r="AI5765" s="259"/>
      <c r="AO5765" s="74"/>
    </row>
    <row r="5766" s="72" customFormat="1" customHeight="1" spans="6:41">
      <c r="F5766" s="74"/>
      <c r="G5766" s="267" t="str">
        <f t="shared" si="96"/>
        <v/>
      </c>
      <c r="H5766" s="74"/>
      <c r="I5766" s="74"/>
      <c r="J5766" s="74"/>
      <c r="K5766" s="74"/>
      <c r="L5766" s="74"/>
      <c r="P5766" s="122"/>
      <c r="Q5766" s="74"/>
      <c r="R5766" s="74"/>
      <c r="S5766" s="74"/>
      <c r="T5766" s="74"/>
      <c r="AI5766" s="259"/>
      <c r="AO5766" s="74"/>
    </row>
    <row r="5767" s="72" customFormat="1" customHeight="1" spans="6:41">
      <c r="F5767" s="74"/>
      <c r="G5767" s="267" t="str">
        <f t="shared" si="96"/>
        <v/>
      </c>
      <c r="H5767" s="74"/>
      <c r="I5767" s="74"/>
      <c r="J5767" s="74"/>
      <c r="K5767" s="74"/>
      <c r="L5767" s="74"/>
      <c r="P5767" s="122"/>
      <c r="Q5767" s="74"/>
      <c r="R5767" s="74"/>
      <c r="S5767" s="74"/>
      <c r="T5767" s="74"/>
      <c r="AI5767" s="259"/>
      <c r="AO5767" s="74"/>
    </row>
    <row r="5768" s="72" customFormat="1" customHeight="1" spans="6:41">
      <c r="F5768" s="74"/>
      <c r="G5768" s="267" t="str">
        <f t="shared" si="96"/>
        <v/>
      </c>
      <c r="H5768" s="74"/>
      <c r="I5768" s="74"/>
      <c r="J5768" s="74"/>
      <c r="K5768" s="74"/>
      <c r="L5768" s="74"/>
      <c r="P5768" s="122"/>
      <c r="Q5768" s="74"/>
      <c r="R5768" s="74"/>
      <c r="S5768" s="74"/>
      <c r="T5768" s="74"/>
      <c r="AI5768" s="259"/>
      <c r="AO5768" s="74"/>
    </row>
    <row r="5769" s="72" customFormat="1" customHeight="1" spans="6:41">
      <c r="F5769" s="74"/>
      <c r="G5769" s="267" t="str">
        <f t="shared" si="96"/>
        <v/>
      </c>
      <c r="H5769" s="74"/>
      <c r="I5769" s="74"/>
      <c r="J5769" s="74"/>
      <c r="K5769" s="74"/>
      <c r="L5769" s="74"/>
      <c r="P5769" s="122"/>
      <c r="Q5769" s="74"/>
      <c r="R5769" s="74"/>
      <c r="S5769" s="74"/>
      <c r="T5769" s="74"/>
      <c r="AI5769" s="259"/>
      <c r="AO5769" s="74"/>
    </row>
    <row r="5770" s="72" customFormat="1" customHeight="1" spans="6:41">
      <c r="F5770" s="74"/>
      <c r="G5770" s="267" t="str">
        <f t="shared" si="96"/>
        <v/>
      </c>
      <c r="H5770" s="74"/>
      <c r="I5770" s="74"/>
      <c r="J5770" s="74"/>
      <c r="K5770" s="74"/>
      <c r="L5770" s="74"/>
      <c r="P5770" s="122"/>
      <c r="Q5770" s="74"/>
      <c r="R5770" s="74"/>
      <c r="S5770" s="74"/>
      <c r="T5770" s="74"/>
      <c r="AI5770" s="259"/>
      <c r="AO5770" s="74"/>
    </row>
    <row r="5771" s="72" customFormat="1" customHeight="1" spans="6:41">
      <c r="F5771" s="74"/>
      <c r="G5771" s="267" t="str">
        <f t="shared" si="96"/>
        <v/>
      </c>
      <c r="H5771" s="74"/>
      <c r="I5771" s="74"/>
      <c r="J5771" s="74"/>
      <c r="K5771" s="74"/>
      <c r="L5771" s="74"/>
      <c r="P5771" s="122"/>
      <c r="Q5771" s="74"/>
      <c r="R5771" s="74"/>
      <c r="S5771" s="74"/>
      <c r="T5771" s="74"/>
      <c r="AI5771" s="259"/>
      <c r="AO5771" s="74"/>
    </row>
    <row r="5772" s="72" customFormat="1" customHeight="1" spans="6:41">
      <c r="F5772" s="74"/>
      <c r="G5772" s="267" t="str">
        <f t="shared" si="96"/>
        <v/>
      </c>
      <c r="H5772" s="74"/>
      <c r="I5772" s="74"/>
      <c r="J5772" s="74"/>
      <c r="K5772" s="74"/>
      <c r="L5772" s="74"/>
      <c r="P5772" s="122"/>
      <c r="Q5772" s="74"/>
      <c r="R5772" s="74"/>
      <c r="S5772" s="74"/>
      <c r="T5772" s="74"/>
      <c r="AI5772" s="259"/>
      <c r="AO5772" s="74"/>
    </row>
    <row r="5773" s="72" customFormat="1" customHeight="1" spans="6:41">
      <c r="F5773" s="74"/>
      <c r="G5773" s="267" t="str">
        <f t="shared" si="96"/>
        <v/>
      </c>
      <c r="H5773" s="74"/>
      <c r="I5773" s="74"/>
      <c r="J5773" s="74"/>
      <c r="K5773" s="74"/>
      <c r="L5773" s="74"/>
      <c r="P5773" s="122"/>
      <c r="Q5773" s="74"/>
      <c r="R5773" s="74"/>
      <c r="S5773" s="74"/>
      <c r="T5773" s="74"/>
      <c r="AI5773" s="259"/>
      <c r="AO5773" s="74"/>
    </row>
    <row r="5774" s="72" customFormat="1" customHeight="1" spans="6:41">
      <c r="F5774" s="74"/>
      <c r="G5774" s="267" t="str">
        <f t="shared" si="96"/>
        <v/>
      </c>
      <c r="H5774" s="74"/>
      <c r="I5774" s="74"/>
      <c r="J5774" s="74"/>
      <c r="K5774" s="74"/>
      <c r="L5774" s="74"/>
      <c r="P5774" s="122"/>
      <c r="Q5774" s="74"/>
      <c r="R5774" s="74"/>
      <c r="S5774" s="74"/>
      <c r="T5774" s="74"/>
      <c r="AI5774" s="259"/>
      <c r="AO5774" s="74"/>
    </row>
    <row r="5775" s="72" customFormat="1" customHeight="1" spans="6:41">
      <c r="F5775" s="74"/>
      <c r="G5775" s="267" t="str">
        <f t="shared" si="96"/>
        <v/>
      </c>
      <c r="H5775" s="74"/>
      <c r="I5775" s="74"/>
      <c r="J5775" s="74"/>
      <c r="K5775" s="74"/>
      <c r="L5775" s="74"/>
      <c r="P5775" s="122"/>
      <c r="Q5775" s="74"/>
      <c r="R5775" s="74"/>
      <c r="S5775" s="74"/>
      <c r="T5775" s="74"/>
      <c r="AI5775" s="259"/>
      <c r="AO5775" s="74"/>
    </row>
    <row r="5776" s="72" customFormat="1" customHeight="1" spans="6:41">
      <c r="F5776" s="74"/>
      <c r="G5776" s="267" t="str">
        <f t="shared" si="96"/>
        <v/>
      </c>
      <c r="H5776" s="74"/>
      <c r="I5776" s="74"/>
      <c r="J5776" s="74"/>
      <c r="K5776" s="74"/>
      <c r="L5776" s="74"/>
      <c r="P5776" s="122"/>
      <c r="Q5776" s="74"/>
      <c r="R5776" s="74"/>
      <c r="S5776" s="74"/>
      <c r="T5776" s="74"/>
      <c r="AI5776" s="259"/>
      <c r="AO5776" s="74"/>
    </row>
    <row r="5777" s="72" customFormat="1" customHeight="1" spans="6:41">
      <c r="F5777" s="74"/>
      <c r="G5777" s="267" t="str">
        <f t="shared" si="96"/>
        <v/>
      </c>
      <c r="H5777" s="74"/>
      <c r="I5777" s="74"/>
      <c r="J5777" s="74"/>
      <c r="K5777" s="74"/>
      <c r="L5777" s="74"/>
      <c r="P5777" s="122"/>
      <c r="Q5777" s="74"/>
      <c r="R5777" s="74"/>
      <c r="S5777" s="74"/>
      <c r="T5777" s="74"/>
      <c r="AI5777" s="259"/>
      <c r="AO5777" s="74"/>
    </row>
    <row r="5778" s="72" customFormat="1" customHeight="1" spans="6:41">
      <c r="F5778" s="74"/>
      <c r="G5778" s="267" t="str">
        <f t="shared" si="96"/>
        <v/>
      </c>
      <c r="H5778" s="74"/>
      <c r="I5778" s="74"/>
      <c r="J5778" s="74"/>
      <c r="K5778" s="74"/>
      <c r="L5778" s="74"/>
      <c r="P5778" s="122"/>
      <c r="Q5778" s="74"/>
      <c r="R5778" s="74"/>
      <c r="S5778" s="74"/>
      <c r="T5778" s="74"/>
      <c r="AI5778" s="259"/>
      <c r="AO5778" s="74"/>
    </row>
    <row r="5779" s="72" customFormat="1" customHeight="1" spans="6:41">
      <c r="F5779" s="74"/>
      <c r="G5779" s="267" t="str">
        <f t="shared" si="96"/>
        <v/>
      </c>
      <c r="H5779" s="74"/>
      <c r="I5779" s="74"/>
      <c r="J5779" s="74"/>
      <c r="K5779" s="74"/>
      <c r="L5779" s="74"/>
      <c r="P5779" s="122"/>
      <c r="Q5779" s="74"/>
      <c r="R5779" s="74"/>
      <c r="S5779" s="74"/>
      <c r="T5779" s="74"/>
      <c r="AI5779" s="259"/>
      <c r="AO5779" s="74"/>
    </row>
    <row r="5780" s="72" customFormat="1" customHeight="1" spans="6:41">
      <c r="F5780" s="74"/>
      <c r="G5780" s="267" t="str">
        <f t="shared" si="96"/>
        <v/>
      </c>
      <c r="H5780" s="74"/>
      <c r="I5780" s="74"/>
      <c r="J5780" s="74"/>
      <c r="K5780" s="74"/>
      <c r="L5780" s="74"/>
      <c r="P5780" s="122"/>
      <c r="Q5780" s="74"/>
      <c r="R5780" s="74"/>
      <c r="S5780" s="74"/>
      <c r="T5780" s="74"/>
      <c r="AI5780" s="259"/>
      <c r="AO5780" s="74"/>
    </row>
    <row r="5781" s="72" customFormat="1" customHeight="1" spans="6:41">
      <c r="F5781" s="74"/>
      <c r="G5781" s="267" t="str">
        <f t="shared" si="96"/>
        <v/>
      </c>
      <c r="H5781" s="74"/>
      <c r="I5781" s="74"/>
      <c r="J5781" s="74"/>
      <c r="K5781" s="74"/>
      <c r="L5781" s="74"/>
      <c r="P5781" s="122"/>
      <c r="Q5781" s="74"/>
      <c r="R5781" s="74"/>
      <c r="S5781" s="74"/>
      <c r="T5781" s="74"/>
      <c r="AI5781" s="259"/>
      <c r="AO5781" s="74"/>
    </row>
    <row r="5782" s="72" customFormat="1" customHeight="1" spans="6:41">
      <c r="F5782" s="74"/>
      <c r="G5782" s="267" t="str">
        <f t="shared" si="96"/>
        <v/>
      </c>
      <c r="H5782" s="74"/>
      <c r="I5782" s="74"/>
      <c r="J5782" s="74"/>
      <c r="K5782" s="74"/>
      <c r="L5782" s="74"/>
      <c r="P5782" s="122"/>
      <c r="Q5782" s="74"/>
      <c r="R5782" s="74"/>
      <c r="S5782" s="74"/>
      <c r="T5782" s="74"/>
      <c r="AI5782" s="259"/>
      <c r="AO5782" s="74"/>
    </row>
    <row r="5783" s="72" customFormat="1" customHeight="1" spans="6:41">
      <c r="F5783" s="74"/>
      <c r="G5783" s="267" t="str">
        <f t="shared" si="96"/>
        <v/>
      </c>
      <c r="H5783" s="74"/>
      <c r="I5783" s="74"/>
      <c r="J5783" s="74"/>
      <c r="K5783" s="74"/>
      <c r="L5783" s="74"/>
      <c r="P5783" s="122"/>
      <c r="Q5783" s="74"/>
      <c r="R5783" s="74"/>
      <c r="S5783" s="74"/>
      <c r="T5783" s="74"/>
      <c r="AI5783" s="259"/>
      <c r="AO5783" s="74"/>
    </row>
    <row r="5784" s="72" customFormat="1" customHeight="1" spans="6:41">
      <c r="F5784" s="74"/>
      <c r="G5784" s="267" t="str">
        <f t="shared" si="96"/>
        <v/>
      </c>
      <c r="H5784" s="74"/>
      <c r="I5784" s="74"/>
      <c r="J5784" s="74"/>
      <c r="K5784" s="74"/>
      <c r="L5784" s="74"/>
      <c r="P5784" s="122"/>
      <c r="Q5784" s="74"/>
      <c r="R5784" s="74"/>
      <c r="S5784" s="74"/>
      <c r="T5784" s="74"/>
      <c r="AI5784" s="259"/>
      <c r="AO5784" s="74"/>
    </row>
    <row r="5785" s="72" customFormat="1" customHeight="1" spans="6:41">
      <c r="F5785" s="74"/>
      <c r="G5785" s="267" t="str">
        <f t="shared" si="96"/>
        <v/>
      </c>
      <c r="H5785" s="74"/>
      <c r="I5785" s="74"/>
      <c r="J5785" s="74"/>
      <c r="K5785" s="74"/>
      <c r="L5785" s="74"/>
      <c r="P5785" s="122"/>
      <c r="Q5785" s="74"/>
      <c r="R5785" s="74"/>
      <c r="S5785" s="74"/>
      <c r="T5785" s="74"/>
      <c r="AI5785" s="259"/>
      <c r="AO5785" s="74"/>
    </row>
    <row r="5786" s="72" customFormat="1" customHeight="1" spans="6:41">
      <c r="F5786" s="74"/>
      <c r="G5786" s="267" t="str">
        <f t="shared" si="96"/>
        <v/>
      </c>
      <c r="H5786" s="74"/>
      <c r="I5786" s="74"/>
      <c r="J5786" s="74"/>
      <c r="K5786" s="74"/>
      <c r="L5786" s="74"/>
      <c r="P5786" s="122"/>
      <c r="Q5786" s="74"/>
      <c r="R5786" s="74"/>
      <c r="S5786" s="74"/>
      <c r="T5786" s="74"/>
      <c r="AI5786" s="259"/>
      <c r="AO5786" s="74"/>
    </row>
    <row r="5787" s="72" customFormat="1" customHeight="1" spans="6:41">
      <c r="F5787" s="74"/>
      <c r="G5787" s="267" t="str">
        <f t="shared" si="96"/>
        <v/>
      </c>
      <c r="H5787" s="74"/>
      <c r="I5787" s="74"/>
      <c r="J5787" s="74"/>
      <c r="K5787" s="74"/>
      <c r="L5787" s="74"/>
      <c r="P5787" s="122"/>
      <c r="Q5787" s="74"/>
      <c r="R5787" s="74"/>
      <c r="S5787" s="74"/>
      <c r="T5787" s="74"/>
      <c r="AI5787" s="259"/>
      <c r="AO5787" s="74"/>
    </row>
    <row r="5788" s="72" customFormat="1" customHeight="1" spans="6:41">
      <c r="F5788" s="74"/>
      <c r="G5788" s="267" t="str">
        <f t="shared" si="96"/>
        <v/>
      </c>
      <c r="H5788" s="74"/>
      <c r="I5788" s="74"/>
      <c r="J5788" s="74"/>
      <c r="K5788" s="74"/>
      <c r="L5788" s="74"/>
      <c r="P5788" s="122"/>
      <c r="Q5788" s="74"/>
      <c r="R5788" s="74"/>
      <c r="S5788" s="74"/>
      <c r="T5788" s="74"/>
      <c r="AI5788" s="259"/>
      <c r="AO5788" s="74"/>
    </row>
    <row r="5789" s="72" customFormat="1" customHeight="1" spans="6:41">
      <c r="F5789" s="74"/>
      <c r="G5789" s="267" t="str">
        <f t="shared" si="96"/>
        <v/>
      </c>
      <c r="H5789" s="74"/>
      <c r="I5789" s="74"/>
      <c r="J5789" s="74"/>
      <c r="K5789" s="74"/>
      <c r="L5789" s="74"/>
      <c r="P5789" s="122"/>
      <c r="Q5789" s="74"/>
      <c r="R5789" s="74"/>
      <c r="S5789" s="74"/>
      <c r="T5789" s="74"/>
      <c r="AI5789" s="259"/>
      <c r="AO5789" s="74"/>
    </row>
    <row r="5790" s="72" customFormat="1" customHeight="1" spans="6:41">
      <c r="F5790" s="74"/>
      <c r="G5790" s="267" t="str">
        <f t="shared" si="96"/>
        <v/>
      </c>
      <c r="H5790" s="74"/>
      <c r="I5790" s="74"/>
      <c r="J5790" s="74"/>
      <c r="K5790" s="74"/>
      <c r="L5790" s="74"/>
      <c r="P5790" s="122"/>
      <c r="Q5790" s="74"/>
      <c r="R5790" s="74"/>
      <c r="S5790" s="74"/>
      <c r="T5790" s="74"/>
      <c r="AI5790" s="259"/>
      <c r="AO5790" s="74"/>
    </row>
    <row r="5791" s="72" customFormat="1" customHeight="1" spans="6:41">
      <c r="F5791" s="74"/>
      <c r="G5791" s="267" t="str">
        <f t="shared" si="96"/>
        <v/>
      </c>
      <c r="H5791" s="74"/>
      <c r="I5791" s="74"/>
      <c r="J5791" s="74"/>
      <c r="K5791" s="74"/>
      <c r="L5791" s="74"/>
      <c r="P5791" s="122"/>
      <c r="Q5791" s="74"/>
      <c r="R5791" s="74"/>
      <c r="S5791" s="74"/>
      <c r="T5791" s="74"/>
      <c r="AI5791" s="259"/>
      <c r="AO5791" s="74"/>
    </row>
    <row r="5792" s="72" customFormat="1" customHeight="1" spans="6:41">
      <c r="F5792" s="74"/>
      <c r="G5792" s="267" t="str">
        <f t="shared" si="96"/>
        <v/>
      </c>
      <c r="H5792" s="74"/>
      <c r="I5792" s="74"/>
      <c r="J5792" s="74"/>
      <c r="K5792" s="74"/>
      <c r="L5792" s="74"/>
      <c r="P5792" s="122"/>
      <c r="Q5792" s="74"/>
      <c r="R5792" s="74"/>
      <c r="S5792" s="74"/>
      <c r="T5792" s="74"/>
      <c r="AI5792" s="259"/>
      <c r="AO5792" s="74"/>
    </row>
    <row r="5793" s="72" customFormat="1" customHeight="1" spans="6:41">
      <c r="F5793" s="74"/>
      <c r="G5793" s="267" t="str">
        <f t="shared" si="96"/>
        <v/>
      </c>
      <c r="H5793" s="74"/>
      <c r="I5793" s="74"/>
      <c r="J5793" s="74"/>
      <c r="K5793" s="74"/>
      <c r="L5793" s="74"/>
      <c r="P5793" s="122"/>
      <c r="Q5793" s="74"/>
      <c r="R5793" s="74"/>
      <c r="S5793" s="74"/>
      <c r="T5793" s="74"/>
      <c r="AI5793" s="259"/>
      <c r="AO5793" s="74"/>
    </row>
    <row r="5794" s="72" customFormat="1" customHeight="1" spans="6:41">
      <c r="F5794" s="74"/>
      <c r="G5794" s="267" t="str">
        <f t="shared" si="96"/>
        <v/>
      </c>
      <c r="H5794" s="74"/>
      <c r="I5794" s="74"/>
      <c r="J5794" s="74"/>
      <c r="K5794" s="74"/>
      <c r="L5794" s="74"/>
      <c r="P5794" s="122"/>
      <c r="Q5794" s="74"/>
      <c r="R5794" s="74"/>
      <c r="S5794" s="74"/>
      <c r="T5794" s="74"/>
      <c r="AI5794" s="259"/>
      <c r="AO5794" s="74"/>
    </row>
    <row r="5795" s="72" customFormat="1" customHeight="1" spans="6:41">
      <c r="F5795" s="74"/>
      <c r="G5795" s="267" t="str">
        <f t="shared" si="96"/>
        <v/>
      </c>
      <c r="H5795" s="74"/>
      <c r="I5795" s="74"/>
      <c r="J5795" s="74"/>
      <c r="K5795" s="74"/>
      <c r="L5795" s="74"/>
      <c r="P5795" s="122"/>
      <c r="Q5795" s="74"/>
      <c r="R5795" s="74"/>
      <c r="S5795" s="74"/>
      <c r="T5795" s="74"/>
      <c r="AI5795" s="259"/>
      <c r="AO5795" s="74"/>
    </row>
    <row r="5796" s="72" customFormat="1" customHeight="1" spans="6:41">
      <c r="F5796" s="74"/>
      <c r="G5796" s="267" t="str">
        <f t="shared" si="96"/>
        <v/>
      </c>
      <c r="H5796" s="74"/>
      <c r="I5796" s="74"/>
      <c r="J5796" s="74"/>
      <c r="K5796" s="74"/>
      <c r="L5796" s="74"/>
      <c r="P5796" s="122"/>
      <c r="Q5796" s="74"/>
      <c r="R5796" s="74"/>
      <c r="S5796" s="74"/>
      <c r="T5796" s="74"/>
      <c r="AI5796" s="259"/>
      <c r="AO5796" s="74"/>
    </row>
    <row r="5797" s="72" customFormat="1" customHeight="1" spans="6:41">
      <c r="F5797" s="74"/>
      <c r="G5797" s="267" t="str">
        <f t="shared" si="96"/>
        <v/>
      </c>
      <c r="H5797" s="74"/>
      <c r="I5797" s="74"/>
      <c r="J5797" s="74"/>
      <c r="K5797" s="74"/>
      <c r="L5797" s="74"/>
      <c r="P5797" s="122"/>
      <c r="Q5797" s="74"/>
      <c r="R5797" s="74"/>
      <c r="S5797" s="74"/>
      <c r="T5797" s="74"/>
      <c r="AI5797" s="259"/>
      <c r="AO5797" s="74"/>
    </row>
    <row r="5798" s="72" customFormat="1" customHeight="1" spans="6:41">
      <c r="F5798" s="74"/>
      <c r="G5798" s="267" t="str">
        <f t="shared" si="96"/>
        <v/>
      </c>
      <c r="H5798" s="74"/>
      <c r="I5798" s="74"/>
      <c r="J5798" s="74"/>
      <c r="K5798" s="74"/>
      <c r="L5798" s="74"/>
      <c r="P5798" s="122"/>
      <c r="Q5798" s="74"/>
      <c r="R5798" s="74"/>
      <c r="S5798" s="74"/>
      <c r="T5798" s="74"/>
      <c r="AI5798" s="259"/>
      <c r="AO5798" s="74"/>
    </row>
    <row r="5799" s="72" customFormat="1" customHeight="1" spans="6:41">
      <c r="F5799" s="74"/>
      <c r="G5799" s="267" t="str">
        <f t="shared" si="96"/>
        <v/>
      </c>
      <c r="H5799" s="74"/>
      <c r="I5799" s="74"/>
      <c r="J5799" s="74"/>
      <c r="K5799" s="74"/>
      <c r="L5799" s="74"/>
      <c r="P5799" s="122"/>
      <c r="Q5799" s="74"/>
      <c r="R5799" s="74"/>
      <c r="S5799" s="74"/>
      <c r="T5799" s="74"/>
      <c r="AI5799" s="259"/>
      <c r="AO5799" s="74"/>
    </row>
    <row r="5800" s="72" customFormat="1" customHeight="1" spans="6:41">
      <c r="F5800" s="74"/>
      <c r="G5800" s="267" t="str">
        <f t="shared" si="96"/>
        <v/>
      </c>
      <c r="H5800" s="74"/>
      <c r="I5800" s="74"/>
      <c r="J5800" s="74"/>
      <c r="K5800" s="74"/>
      <c r="L5800" s="74"/>
      <c r="P5800" s="122"/>
      <c r="Q5800" s="74"/>
      <c r="R5800" s="74"/>
      <c r="S5800" s="74"/>
      <c r="T5800" s="74"/>
      <c r="AI5800" s="259"/>
      <c r="AO5800" s="74"/>
    </row>
    <row r="5801" s="72" customFormat="1" customHeight="1" spans="6:41">
      <c r="F5801" s="74"/>
      <c r="G5801" s="267" t="str">
        <f t="shared" si="96"/>
        <v/>
      </c>
      <c r="H5801" s="74"/>
      <c r="I5801" s="74"/>
      <c r="J5801" s="74"/>
      <c r="K5801" s="74"/>
      <c r="L5801" s="74"/>
      <c r="P5801" s="122"/>
      <c r="Q5801" s="74"/>
      <c r="R5801" s="74"/>
      <c r="S5801" s="74"/>
      <c r="T5801" s="74"/>
      <c r="AI5801" s="259"/>
      <c r="AO5801" s="74"/>
    </row>
    <row r="5802" s="72" customFormat="1" customHeight="1" spans="6:41">
      <c r="F5802" s="74"/>
      <c r="G5802" s="267" t="str">
        <f t="shared" si="96"/>
        <v/>
      </c>
      <c r="H5802" s="74"/>
      <c r="I5802" s="74"/>
      <c r="J5802" s="74"/>
      <c r="K5802" s="74"/>
      <c r="L5802" s="74"/>
      <c r="P5802" s="122"/>
      <c r="Q5802" s="74"/>
      <c r="R5802" s="74"/>
      <c r="S5802" s="74"/>
      <c r="T5802" s="74"/>
      <c r="AI5802" s="259"/>
      <c r="AO5802" s="74"/>
    </row>
    <row r="5803" s="72" customFormat="1" customHeight="1" spans="6:41">
      <c r="F5803" s="74"/>
      <c r="G5803" s="267" t="str">
        <f t="shared" si="96"/>
        <v/>
      </c>
      <c r="H5803" s="74"/>
      <c r="I5803" s="74"/>
      <c r="J5803" s="74"/>
      <c r="K5803" s="74"/>
      <c r="L5803" s="74"/>
      <c r="P5803" s="122"/>
      <c r="Q5803" s="74"/>
      <c r="R5803" s="74"/>
      <c r="S5803" s="74"/>
      <c r="T5803" s="74"/>
      <c r="AI5803" s="259"/>
      <c r="AO5803" s="74"/>
    </row>
    <row r="5804" s="72" customFormat="1" customHeight="1" spans="6:41">
      <c r="F5804" s="74"/>
      <c r="G5804" s="267" t="str">
        <f t="shared" si="96"/>
        <v/>
      </c>
      <c r="H5804" s="74"/>
      <c r="I5804" s="74"/>
      <c r="J5804" s="74"/>
      <c r="K5804" s="74"/>
      <c r="L5804" s="74"/>
      <c r="P5804" s="122"/>
      <c r="Q5804" s="74"/>
      <c r="R5804" s="74"/>
      <c r="S5804" s="74"/>
      <c r="T5804" s="74"/>
      <c r="AI5804" s="259"/>
      <c r="AO5804" s="74"/>
    </row>
    <row r="5805" s="72" customFormat="1" customHeight="1" spans="6:41">
      <c r="F5805" s="74"/>
      <c r="G5805" s="267" t="str">
        <f t="shared" si="96"/>
        <v/>
      </c>
      <c r="H5805" s="74"/>
      <c r="I5805" s="74"/>
      <c r="J5805" s="74"/>
      <c r="K5805" s="74"/>
      <c r="L5805" s="74"/>
      <c r="P5805" s="122"/>
      <c r="Q5805" s="74"/>
      <c r="R5805" s="74"/>
      <c r="S5805" s="74"/>
      <c r="T5805" s="74"/>
      <c r="AI5805" s="259"/>
      <c r="AO5805" s="74"/>
    </row>
    <row r="5806" s="72" customFormat="1" customHeight="1" spans="6:41">
      <c r="F5806" s="74"/>
      <c r="G5806" s="267" t="str">
        <f t="shared" si="96"/>
        <v/>
      </c>
      <c r="H5806" s="74"/>
      <c r="I5806" s="74"/>
      <c r="J5806" s="74"/>
      <c r="K5806" s="74"/>
      <c r="L5806" s="74"/>
      <c r="P5806" s="122"/>
      <c r="Q5806" s="74"/>
      <c r="R5806" s="74"/>
      <c r="S5806" s="74"/>
      <c r="T5806" s="74"/>
      <c r="AI5806" s="259"/>
      <c r="AO5806" s="74"/>
    </row>
    <row r="5807" s="72" customFormat="1" customHeight="1" spans="6:41">
      <c r="F5807" s="74"/>
      <c r="G5807" s="267" t="str">
        <f t="shared" si="96"/>
        <v/>
      </c>
      <c r="H5807" s="74"/>
      <c r="I5807" s="74"/>
      <c r="J5807" s="74"/>
      <c r="K5807" s="74"/>
      <c r="L5807" s="74"/>
      <c r="P5807" s="122"/>
      <c r="Q5807" s="74"/>
      <c r="R5807" s="74"/>
      <c r="S5807" s="74"/>
      <c r="T5807" s="74"/>
      <c r="AI5807" s="259"/>
      <c r="AO5807" s="74"/>
    </row>
    <row r="5808" s="72" customFormat="1" customHeight="1" spans="6:41">
      <c r="F5808" s="74"/>
      <c r="G5808" s="267" t="str">
        <f t="shared" si="96"/>
        <v/>
      </c>
      <c r="H5808" s="74"/>
      <c r="I5808" s="74"/>
      <c r="J5808" s="74"/>
      <c r="K5808" s="74"/>
      <c r="L5808" s="74"/>
      <c r="P5808" s="122"/>
      <c r="Q5808" s="74"/>
      <c r="R5808" s="74"/>
      <c r="S5808" s="74"/>
      <c r="T5808" s="74"/>
      <c r="AI5808" s="259"/>
      <c r="AO5808" s="74"/>
    </row>
    <row r="5809" s="72" customFormat="1" customHeight="1" spans="6:41">
      <c r="F5809" s="74"/>
      <c r="G5809" s="267" t="str">
        <f t="shared" si="96"/>
        <v/>
      </c>
      <c r="H5809" s="74"/>
      <c r="I5809" s="74"/>
      <c r="J5809" s="74"/>
      <c r="K5809" s="74"/>
      <c r="L5809" s="74"/>
      <c r="P5809" s="122"/>
      <c r="Q5809" s="74"/>
      <c r="R5809" s="74"/>
      <c r="S5809" s="74"/>
      <c r="T5809" s="74"/>
      <c r="AI5809" s="259"/>
      <c r="AO5809" s="74"/>
    </row>
    <row r="5810" s="72" customFormat="1" customHeight="1" spans="6:41">
      <c r="F5810" s="74"/>
      <c r="G5810" s="267" t="str">
        <f t="shared" si="96"/>
        <v/>
      </c>
      <c r="H5810" s="74"/>
      <c r="I5810" s="74"/>
      <c r="J5810" s="74"/>
      <c r="K5810" s="74"/>
      <c r="L5810" s="74"/>
      <c r="P5810" s="122"/>
      <c r="Q5810" s="74"/>
      <c r="R5810" s="74"/>
      <c r="S5810" s="74"/>
      <c r="T5810" s="74"/>
      <c r="AI5810" s="259"/>
      <c r="AO5810" s="74"/>
    </row>
    <row r="5811" s="72" customFormat="1" customHeight="1" spans="6:41">
      <c r="F5811" s="74"/>
      <c r="G5811" s="267" t="str">
        <f t="shared" si="96"/>
        <v/>
      </c>
      <c r="H5811" s="74"/>
      <c r="I5811" s="74"/>
      <c r="J5811" s="74"/>
      <c r="K5811" s="74"/>
      <c r="L5811" s="74"/>
      <c r="P5811" s="122"/>
      <c r="Q5811" s="74"/>
      <c r="R5811" s="74"/>
      <c r="S5811" s="74"/>
      <c r="T5811" s="74"/>
      <c r="AI5811" s="259"/>
      <c r="AO5811" s="74"/>
    </row>
    <row r="5812" s="72" customFormat="1" customHeight="1" spans="6:41">
      <c r="F5812" s="74"/>
      <c r="G5812" s="267" t="str">
        <f t="shared" si="96"/>
        <v/>
      </c>
      <c r="H5812" s="74"/>
      <c r="I5812" s="74"/>
      <c r="J5812" s="74"/>
      <c r="K5812" s="74"/>
      <c r="L5812" s="74"/>
      <c r="P5812" s="122"/>
      <c r="Q5812" s="74"/>
      <c r="R5812" s="74"/>
      <c r="S5812" s="74"/>
      <c r="T5812" s="74"/>
      <c r="AI5812" s="259"/>
      <c r="AO5812" s="74"/>
    </row>
    <row r="5813" s="72" customFormat="1" customHeight="1" spans="6:41">
      <c r="F5813" s="74"/>
      <c r="G5813" s="267" t="str">
        <f t="shared" si="96"/>
        <v/>
      </c>
      <c r="H5813" s="74"/>
      <c r="I5813" s="74"/>
      <c r="J5813" s="74"/>
      <c r="K5813" s="74"/>
      <c r="L5813" s="74"/>
      <c r="P5813" s="122"/>
      <c r="Q5813" s="74"/>
      <c r="R5813" s="74"/>
      <c r="S5813" s="74"/>
      <c r="T5813" s="74"/>
      <c r="AI5813" s="259"/>
      <c r="AO5813" s="74"/>
    </row>
    <row r="5814" s="72" customFormat="1" customHeight="1" spans="6:41">
      <c r="F5814" s="74"/>
      <c r="G5814" s="267" t="str">
        <f t="shared" si="96"/>
        <v/>
      </c>
      <c r="H5814" s="74"/>
      <c r="I5814" s="74"/>
      <c r="J5814" s="74"/>
      <c r="K5814" s="74"/>
      <c r="L5814" s="74"/>
      <c r="P5814" s="122"/>
      <c r="Q5814" s="74"/>
      <c r="R5814" s="74"/>
      <c r="S5814" s="74"/>
      <c r="T5814" s="74"/>
      <c r="AI5814" s="259"/>
      <c r="AO5814" s="74"/>
    </row>
    <row r="5815" s="72" customFormat="1" customHeight="1" spans="6:41">
      <c r="F5815" s="74"/>
      <c r="G5815" s="267" t="str">
        <f t="shared" si="96"/>
        <v/>
      </c>
      <c r="H5815" s="74"/>
      <c r="I5815" s="74"/>
      <c r="J5815" s="74"/>
      <c r="K5815" s="74"/>
      <c r="L5815" s="74"/>
      <c r="P5815" s="122"/>
      <c r="Q5815" s="74"/>
      <c r="R5815" s="74"/>
      <c r="S5815" s="74"/>
      <c r="T5815" s="74"/>
      <c r="AI5815" s="259"/>
      <c r="AO5815" s="74"/>
    </row>
    <row r="5816" s="72" customFormat="1" customHeight="1" spans="6:41">
      <c r="F5816" s="74"/>
      <c r="G5816" s="267" t="str">
        <f t="shared" si="96"/>
        <v/>
      </c>
      <c r="H5816" s="74"/>
      <c r="I5816" s="74"/>
      <c r="J5816" s="74"/>
      <c r="K5816" s="74"/>
      <c r="L5816" s="74"/>
      <c r="P5816" s="122"/>
      <c r="Q5816" s="74"/>
      <c r="R5816" s="74"/>
      <c r="S5816" s="74"/>
      <c r="T5816" s="74"/>
      <c r="AI5816" s="259"/>
      <c r="AO5816" s="74"/>
    </row>
    <row r="5817" s="72" customFormat="1" customHeight="1" spans="6:41">
      <c r="F5817" s="74"/>
      <c r="G5817" s="267" t="str">
        <f t="shared" si="96"/>
        <v/>
      </c>
      <c r="H5817" s="74"/>
      <c r="I5817" s="74"/>
      <c r="J5817" s="74"/>
      <c r="K5817" s="74"/>
      <c r="L5817" s="74"/>
      <c r="P5817" s="122"/>
      <c r="Q5817" s="74"/>
      <c r="R5817" s="74"/>
      <c r="S5817" s="74"/>
      <c r="T5817" s="74"/>
      <c r="AI5817" s="259"/>
      <c r="AO5817" s="74"/>
    </row>
    <row r="5818" s="72" customFormat="1" customHeight="1" spans="6:41">
      <c r="F5818" s="74"/>
      <c r="G5818" s="267" t="str">
        <f t="shared" si="96"/>
        <v/>
      </c>
      <c r="H5818" s="74"/>
      <c r="I5818" s="74"/>
      <c r="J5818" s="74"/>
      <c r="K5818" s="74"/>
      <c r="L5818" s="74"/>
      <c r="P5818" s="122"/>
      <c r="Q5818" s="74"/>
      <c r="R5818" s="74"/>
      <c r="S5818" s="74"/>
      <c r="T5818" s="74"/>
      <c r="AI5818" s="259"/>
      <c r="AO5818" s="74"/>
    </row>
    <row r="5819" s="72" customFormat="1" customHeight="1" spans="6:41">
      <c r="F5819" s="74"/>
      <c r="G5819" s="267" t="str">
        <f t="shared" si="96"/>
        <v/>
      </c>
      <c r="H5819" s="74"/>
      <c r="I5819" s="74"/>
      <c r="J5819" s="74"/>
      <c r="K5819" s="74"/>
      <c r="L5819" s="74"/>
      <c r="P5819" s="122"/>
      <c r="Q5819" s="74"/>
      <c r="R5819" s="74"/>
      <c r="S5819" s="74"/>
      <c r="T5819" s="74"/>
      <c r="AI5819" s="259"/>
      <c r="AO5819" s="74"/>
    </row>
    <row r="5820" s="72" customFormat="1" customHeight="1" spans="6:41">
      <c r="F5820" s="74"/>
      <c r="G5820" s="267" t="str">
        <f t="shared" si="96"/>
        <v/>
      </c>
      <c r="H5820" s="74"/>
      <c r="I5820" s="74"/>
      <c r="J5820" s="74"/>
      <c r="K5820" s="74"/>
      <c r="L5820" s="74"/>
      <c r="P5820" s="122"/>
      <c r="Q5820" s="74"/>
      <c r="R5820" s="74"/>
      <c r="S5820" s="74"/>
      <c r="T5820" s="74"/>
      <c r="AI5820" s="259"/>
      <c r="AO5820" s="74"/>
    </row>
    <row r="5821" s="72" customFormat="1" customHeight="1" spans="6:41">
      <c r="F5821" s="74"/>
      <c r="G5821" s="267" t="str">
        <f t="shared" si="96"/>
        <v/>
      </c>
      <c r="H5821" s="74"/>
      <c r="I5821" s="74"/>
      <c r="J5821" s="74"/>
      <c r="K5821" s="74"/>
      <c r="L5821" s="74"/>
      <c r="P5821" s="122"/>
      <c r="Q5821" s="74"/>
      <c r="R5821" s="74"/>
      <c r="S5821" s="74"/>
      <c r="T5821" s="74"/>
      <c r="AI5821" s="259"/>
      <c r="AO5821" s="74"/>
    </row>
    <row r="5822" s="72" customFormat="1" customHeight="1" spans="6:41">
      <c r="F5822" s="74"/>
      <c r="G5822" s="267" t="str">
        <f t="shared" si="96"/>
        <v/>
      </c>
      <c r="H5822" s="74"/>
      <c r="I5822" s="74"/>
      <c r="J5822" s="74"/>
      <c r="K5822" s="74"/>
      <c r="L5822" s="74"/>
      <c r="P5822" s="122"/>
      <c r="Q5822" s="74"/>
      <c r="R5822" s="74"/>
      <c r="S5822" s="74"/>
      <c r="T5822" s="74"/>
      <c r="AI5822" s="259"/>
      <c r="AO5822" s="74"/>
    </row>
    <row r="5823" s="72" customFormat="1" customHeight="1" spans="6:41">
      <c r="F5823" s="74"/>
      <c r="G5823" s="267" t="str">
        <f t="shared" si="96"/>
        <v/>
      </c>
      <c r="H5823" s="74"/>
      <c r="I5823" s="74"/>
      <c r="J5823" s="74"/>
      <c r="K5823" s="74"/>
      <c r="L5823" s="74"/>
      <c r="P5823" s="122"/>
      <c r="Q5823" s="74"/>
      <c r="R5823" s="74"/>
      <c r="S5823" s="74"/>
      <c r="T5823" s="74"/>
      <c r="AI5823" s="259"/>
      <c r="AO5823" s="74"/>
    </row>
    <row r="5824" s="72" customFormat="1" customHeight="1" spans="6:41">
      <c r="F5824" s="74"/>
      <c r="G5824" s="267" t="str">
        <f t="shared" si="96"/>
        <v/>
      </c>
      <c r="H5824" s="74"/>
      <c r="I5824" s="74"/>
      <c r="J5824" s="74"/>
      <c r="K5824" s="74"/>
      <c r="L5824" s="74"/>
      <c r="P5824" s="122"/>
      <c r="Q5824" s="74"/>
      <c r="R5824" s="74"/>
      <c r="S5824" s="74"/>
      <c r="T5824" s="74"/>
      <c r="AI5824" s="259"/>
      <c r="AO5824" s="74"/>
    </row>
    <row r="5825" s="72" customFormat="1" customHeight="1" spans="6:41">
      <c r="F5825" s="74"/>
      <c r="G5825" s="267" t="str">
        <f t="shared" si="96"/>
        <v/>
      </c>
      <c r="H5825" s="74"/>
      <c r="I5825" s="74"/>
      <c r="J5825" s="74"/>
      <c r="K5825" s="74"/>
      <c r="L5825" s="74"/>
      <c r="P5825" s="122"/>
      <c r="Q5825" s="74"/>
      <c r="R5825" s="74"/>
      <c r="S5825" s="74"/>
      <c r="T5825" s="74"/>
      <c r="AI5825" s="259"/>
      <c r="AO5825" s="74"/>
    </row>
    <row r="5826" s="72" customFormat="1" customHeight="1" spans="6:41">
      <c r="F5826" s="74"/>
      <c r="G5826" s="267" t="str">
        <f t="shared" ref="G5826:G5889" si="97">IF(H5826="","",IF(H5826=I5826,H5826,_xlfn.CONCAT(H5826,"-",I5826)))</f>
        <v/>
      </c>
      <c r="H5826" s="74"/>
      <c r="I5826" s="74"/>
      <c r="J5826" s="74"/>
      <c r="K5826" s="74"/>
      <c r="L5826" s="74"/>
      <c r="P5826" s="122"/>
      <c r="Q5826" s="74"/>
      <c r="R5826" s="74"/>
      <c r="S5826" s="74"/>
      <c r="T5826" s="74"/>
      <c r="AI5826" s="259"/>
      <c r="AO5826" s="74"/>
    </row>
    <row r="5827" s="72" customFormat="1" customHeight="1" spans="6:41">
      <c r="F5827" s="74"/>
      <c r="G5827" s="267" t="str">
        <f t="shared" si="97"/>
        <v/>
      </c>
      <c r="H5827" s="74"/>
      <c r="I5827" s="74"/>
      <c r="J5827" s="74"/>
      <c r="K5827" s="74"/>
      <c r="L5827" s="74"/>
      <c r="P5827" s="122"/>
      <c r="Q5827" s="74"/>
      <c r="R5827" s="74"/>
      <c r="S5827" s="74"/>
      <c r="T5827" s="74"/>
      <c r="AI5827" s="259"/>
      <c r="AO5827" s="74"/>
    </row>
    <row r="5828" s="72" customFormat="1" customHeight="1" spans="6:41">
      <c r="F5828" s="74"/>
      <c r="G5828" s="267" t="str">
        <f t="shared" si="97"/>
        <v/>
      </c>
      <c r="H5828" s="74"/>
      <c r="I5828" s="74"/>
      <c r="J5828" s="74"/>
      <c r="K5828" s="74"/>
      <c r="L5828" s="74"/>
      <c r="P5828" s="122"/>
      <c r="Q5828" s="74"/>
      <c r="R5828" s="74"/>
      <c r="S5828" s="74"/>
      <c r="T5828" s="74"/>
      <c r="AI5828" s="259"/>
      <c r="AO5828" s="74"/>
    </row>
    <row r="5829" s="72" customFormat="1" customHeight="1" spans="6:41">
      <c r="F5829" s="74"/>
      <c r="G5829" s="267" t="str">
        <f t="shared" si="97"/>
        <v/>
      </c>
      <c r="H5829" s="74"/>
      <c r="I5829" s="74"/>
      <c r="J5829" s="74"/>
      <c r="K5829" s="74"/>
      <c r="L5829" s="74"/>
      <c r="P5829" s="122"/>
      <c r="Q5829" s="74"/>
      <c r="R5829" s="74"/>
      <c r="S5829" s="74"/>
      <c r="T5829" s="74"/>
      <c r="AI5829" s="259"/>
      <c r="AO5829" s="74"/>
    </row>
    <row r="5830" s="72" customFormat="1" customHeight="1" spans="6:41">
      <c r="F5830" s="74"/>
      <c r="G5830" s="267" t="str">
        <f t="shared" si="97"/>
        <v/>
      </c>
      <c r="H5830" s="74"/>
      <c r="I5830" s="74"/>
      <c r="J5830" s="74"/>
      <c r="K5830" s="74"/>
      <c r="L5830" s="74"/>
      <c r="P5830" s="122"/>
      <c r="Q5830" s="74"/>
      <c r="R5830" s="74"/>
      <c r="S5830" s="74"/>
      <c r="T5830" s="74"/>
      <c r="AI5830" s="259"/>
      <c r="AO5830" s="74"/>
    </row>
    <row r="5831" s="72" customFormat="1" customHeight="1" spans="6:41">
      <c r="F5831" s="74"/>
      <c r="G5831" s="267" t="str">
        <f t="shared" si="97"/>
        <v/>
      </c>
      <c r="H5831" s="74"/>
      <c r="I5831" s="74"/>
      <c r="J5831" s="74"/>
      <c r="K5831" s="74"/>
      <c r="L5831" s="74"/>
      <c r="P5831" s="122"/>
      <c r="Q5831" s="74"/>
      <c r="R5831" s="74"/>
      <c r="S5831" s="74"/>
      <c r="T5831" s="74"/>
      <c r="AI5831" s="259"/>
      <c r="AO5831" s="74"/>
    </row>
    <row r="5832" s="72" customFormat="1" customHeight="1" spans="6:41">
      <c r="F5832" s="74"/>
      <c r="G5832" s="267" t="str">
        <f t="shared" si="97"/>
        <v/>
      </c>
      <c r="H5832" s="74"/>
      <c r="I5832" s="74"/>
      <c r="J5832" s="74"/>
      <c r="K5832" s="74"/>
      <c r="L5832" s="74"/>
      <c r="P5832" s="122"/>
      <c r="Q5832" s="74"/>
      <c r="R5832" s="74"/>
      <c r="S5832" s="74"/>
      <c r="T5832" s="74"/>
      <c r="AI5832" s="259"/>
      <c r="AO5832" s="74"/>
    </row>
    <row r="5833" s="72" customFormat="1" customHeight="1" spans="6:41">
      <c r="F5833" s="74"/>
      <c r="G5833" s="267" t="str">
        <f t="shared" si="97"/>
        <v/>
      </c>
      <c r="H5833" s="74"/>
      <c r="I5833" s="74"/>
      <c r="J5833" s="74"/>
      <c r="K5833" s="74"/>
      <c r="L5833" s="74"/>
      <c r="P5833" s="122"/>
      <c r="Q5833" s="74"/>
      <c r="R5833" s="74"/>
      <c r="S5833" s="74"/>
      <c r="T5833" s="74"/>
      <c r="AI5833" s="259"/>
      <c r="AO5833" s="74"/>
    </row>
    <row r="5834" s="72" customFormat="1" customHeight="1" spans="6:41">
      <c r="F5834" s="74"/>
      <c r="G5834" s="267" t="str">
        <f t="shared" si="97"/>
        <v/>
      </c>
      <c r="H5834" s="74"/>
      <c r="I5834" s="74"/>
      <c r="J5834" s="74"/>
      <c r="K5834" s="74"/>
      <c r="L5834" s="74"/>
      <c r="P5834" s="122"/>
      <c r="Q5834" s="74"/>
      <c r="R5834" s="74"/>
      <c r="S5834" s="74"/>
      <c r="T5834" s="74"/>
      <c r="AI5834" s="259"/>
      <c r="AO5834" s="74"/>
    </row>
    <row r="5835" s="72" customFormat="1" customHeight="1" spans="6:41">
      <c r="F5835" s="74"/>
      <c r="G5835" s="267" t="str">
        <f t="shared" si="97"/>
        <v/>
      </c>
      <c r="H5835" s="74"/>
      <c r="I5835" s="74"/>
      <c r="J5835" s="74"/>
      <c r="K5835" s="74"/>
      <c r="L5835" s="74"/>
      <c r="P5835" s="122"/>
      <c r="Q5835" s="74"/>
      <c r="R5835" s="74"/>
      <c r="S5835" s="74"/>
      <c r="T5835" s="74"/>
      <c r="AI5835" s="259"/>
      <c r="AO5835" s="74"/>
    </row>
    <row r="5836" s="72" customFormat="1" customHeight="1" spans="6:41">
      <c r="F5836" s="74"/>
      <c r="G5836" s="267" t="str">
        <f t="shared" si="97"/>
        <v/>
      </c>
      <c r="H5836" s="74"/>
      <c r="I5836" s="74"/>
      <c r="J5836" s="74"/>
      <c r="K5836" s="74"/>
      <c r="L5836" s="74"/>
      <c r="P5836" s="122"/>
      <c r="Q5836" s="74"/>
      <c r="R5836" s="74"/>
      <c r="S5836" s="74"/>
      <c r="T5836" s="74"/>
      <c r="AI5836" s="259"/>
      <c r="AO5836" s="74"/>
    </row>
    <row r="5837" s="72" customFormat="1" customHeight="1" spans="6:41">
      <c r="F5837" s="74"/>
      <c r="G5837" s="267" t="str">
        <f t="shared" si="97"/>
        <v/>
      </c>
      <c r="H5837" s="74"/>
      <c r="I5837" s="74"/>
      <c r="J5837" s="74"/>
      <c r="K5837" s="74"/>
      <c r="L5837" s="74"/>
      <c r="P5837" s="122"/>
      <c r="Q5837" s="74"/>
      <c r="R5837" s="74"/>
      <c r="S5837" s="74"/>
      <c r="T5837" s="74"/>
      <c r="AI5837" s="259"/>
      <c r="AO5837" s="74"/>
    </row>
    <row r="5838" s="72" customFormat="1" customHeight="1" spans="6:41">
      <c r="F5838" s="74"/>
      <c r="G5838" s="267" t="str">
        <f t="shared" si="97"/>
        <v/>
      </c>
      <c r="H5838" s="74"/>
      <c r="I5838" s="74"/>
      <c r="J5838" s="74"/>
      <c r="K5838" s="74"/>
      <c r="L5838" s="74"/>
      <c r="P5838" s="122"/>
      <c r="Q5838" s="74"/>
      <c r="R5838" s="74"/>
      <c r="S5838" s="74"/>
      <c r="T5838" s="74"/>
      <c r="AI5838" s="259"/>
      <c r="AO5838" s="74"/>
    </row>
    <row r="5839" s="72" customFormat="1" customHeight="1" spans="6:41">
      <c r="F5839" s="74"/>
      <c r="G5839" s="267" t="str">
        <f t="shared" si="97"/>
        <v/>
      </c>
      <c r="H5839" s="74"/>
      <c r="I5839" s="74"/>
      <c r="J5839" s="74"/>
      <c r="K5839" s="74"/>
      <c r="L5839" s="74"/>
      <c r="P5839" s="122"/>
      <c r="Q5839" s="74"/>
      <c r="R5839" s="74"/>
      <c r="S5839" s="74"/>
      <c r="T5839" s="74"/>
      <c r="AI5839" s="259"/>
      <c r="AO5839" s="74"/>
    </row>
    <row r="5840" s="72" customFormat="1" customHeight="1" spans="6:41">
      <c r="F5840" s="74"/>
      <c r="G5840" s="267" t="str">
        <f t="shared" si="97"/>
        <v/>
      </c>
      <c r="H5840" s="74"/>
      <c r="I5840" s="74"/>
      <c r="J5840" s="74"/>
      <c r="K5840" s="74"/>
      <c r="L5840" s="74"/>
      <c r="P5840" s="122"/>
      <c r="Q5840" s="74"/>
      <c r="R5840" s="74"/>
      <c r="S5840" s="74"/>
      <c r="T5840" s="74"/>
      <c r="AI5840" s="259"/>
      <c r="AO5840" s="74"/>
    </row>
    <row r="5841" s="72" customFormat="1" customHeight="1" spans="6:41">
      <c r="F5841" s="74"/>
      <c r="G5841" s="267" t="str">
        <f t="shared" si="97"/>
        <v/>
      </c>
      <c r="H5841" s="74"/>
      <c r="I5841" s="74"/>
      <c r="J5841" s="74"/>
      <c r="K5841" s="74"/>
      <c r="L5841" s="74"/>
      <c r="P5841" s="122"/>
      <c r="Q5841" s="74"/>
      <c r="R5841" s="74"/>
      <c r="S5841" s="74"/>
      <c r="T5841" s="74"/>
      <c r="AI5841" s="259"/>
      <c r="AO5841" s="74"/>
    </row>
    <row r="5842" s="72" customFormat="1" customHeight="1" spans="6:41">
      <c r="F5842" s="74"/>
      <c r="G5842" s="267" t="str">
        <f t="shared" si="97"/>
        <v/>
      </c>
      <c r="H5842" s="74"/>
      <c r="I5842" s="74"/>
      <c r="J5842" s="74"/>
      <c r="K5842" s="74"/>
      <c r="L5842" s="74"/>
      <c r="P5842" s="122"/>
      <c r="Q5842" s="74"/>
      <c r="R5842" s="74"/>
      <c r="S5842" s="74"/>
      <c r="T5842" s="74"/>
      <c r="AI5842" s="259"/>
      <c r="AO5842" s="74"/>
    </row>
    <row r="5843" s="72" customFormat="1" customHeight="1" spans="6:41">
      <c r="F5843" s="74"/>
      <c r="G5843" s="267" t="str">
        <f t="shared" si="97"/>
        <v/>
      </c>
      <c r="H5843" s="74"/>
      <c r="I5843" s="74"/>
      <c r="J5843" s="74"/>
      <c r="K5843" s="74"/>
      <c r="L5843" s="74"/>
      <c r="P5843" s="122"/>
      <c r="Q5843" s="74"/>
      <c r="R5843" s="74"/>
      <c r="S5843" s="74"/>
      <c r="T5843" s="74"/>
      <c r="AI5843" s="259"/>
      <c r="AO5843" s="74"/>
    </row>
    <row r="5844" s="72" customFormat="1" customHeight="1" spans="6:41">
      <c r="F5844" s="74"/>
      <c r="G5844" s="267" t="str">
        <f t="shared" si="97"/>
        <v/>
      </c>
      <c r="H5844" s="74"/>
      <c r="I5844" s="74"/>
      <c r="J5844" s="74"/>
      <c r="K5844" s="74"/>
      <c r="L5844" s="74"/>
      <c r="P5844" s="122"/>
      <c r="Q5844" s="74"/>
      <c r="R5844" s="74"/>
      <c r="S5844" s="74"/>
      <c r="T5844" s="74"/>
      <c r="AI5844" s="259"/>
      <c r="AO5844" s="74"/>
    </row>
    <row r="5845" s="72" customFormat="1" customHeight="1" spans="6:41">
      <c r="F5845" s="74"/>
      <c r="G5845" s="267" t="str">
        <f t="shared" si="97"/>
        <v/>
      </c>
      <c r="H5845" s="74"/>
      <c r="I5845" s="74"/>
      <c r="J5845" s="74"/>
      <c r="K5845" s="74"/>
      <c r="L5845" s="74"/>
      <c r="P5845" s="122"/>
      <c r="Q5845" s="74"/>
      <c r="R5845" s="74"/>
      <c r="S5845" s="74"/>
      <c r="T5845" s="74"/>
      <c r="AI5845" s="259"/>
      <c r="AO5845" s="74"/>
    </row>
    <row r="5846" s="72" customFormat="1" customHeight="1" spans="6:41">
      <c r="F5846" s="74"/>
      <c r="G5846" s="267" t="str">
        <f t="shared" si="97"/>
        <v/>
      </c>
      <c r="H5846" s="74"/>
      <c r="I5846" s="74"/>
      <c r="J5846" s="74"/>
      <c r="K5846" s="74"/>
      <c r="L5846" s="74"/>
      <c r="P5846" s="122"/>
      <c r="Q5846" s="74"/>
      <c r="R5846" s="74"/>
      <c r="S5846" s="74"/>
      <c r="T5846" s="74"/>
      <c r="AI5846" s="259"/>
      <c r="AO5846" s="74"/>
    </row>
    <row r="5847" s="72" customFormat="1" customHeight="1" spans="6:41">
      <c r="F5847" s="74"/>
      <c r="G5847" s="267" t="str">
        <f t="shared" si="97"/>
        <v/>
      </c>
      <c r="H5847" s="74"/>
      <c r="I5847" s="74"/>
      <c r="J5847" s="74"/>
      <c r="K5847" s="74"/>
      <c r="L5847" s="74"/>
      <c r="P5847" s="122"/>
      <c r="Q5847" s="74"/>
      <c r="R5847" s="74"/>
      <c r="S5847" s="74"/>
      <c r="T5847" s="74"/>
      <c r="AI5847" s="259"/>
      <c r="AO5847" s="74"/>
    </row>
    <row r="5848" s="72" customFormat="1" customHeight="1" spans="6:41">
      <c r="F5848" s="74"/>
      <c r="G5848" s="267" t="str">
        <f t="shared" si="97"/>
        <v/>
      </c>
      <c r="H5848" s="74"/>
      <c r="I5848" s="74"/>
      <c r="J5848" s="74"/>
      <c r="K5848" s="74"/>
      <c r="L5848" s="74"/>
      <c r="P5848" s="122"/>
      <c r="Q5848" s="74"/>
      <c r="R5848" s="74"/>
      <c r="S5848" s="74"/>
      <c r="T5848" s="74"/>
      <c r="AI5848" s="259"/>
      <c r="AO5848" s="74"/>
    </row>
    <row r="5849" s="72" customFormat="1" customHeight="1" spans="6:41">
      <c r="F5849" s="74"/>
      <c r="G5849" s="267" t="str">
        <f t="shared" si="97"/>
        <v/>
      </c>
      <c r="H5849" s="74"/>
      <c r="I5849" s="74"/>
      <c r="J5849" s="74"/>
      <c r="K5849" s="74"/>
      <c r="L5849" s="74"/>
      <c r="P5849" s="122"/>
      <c r="Q5849" s="74"/>
      <c r="R5849" s="74"/>
      <c r="S5849" s="74"/>
      <c r="T5849" s="74"/>
      <c r="AI5849" s="259"/>
      <c r="AO5849" s="74"/>
    </row>
    <row r="5850" s="72" customFormat="1" customHeight="1" spans="6:41">
      <c r="F5850" s="74"/>
      <c r="G5850" s="267" t="str">
        <f t="shared" si="97"/>
        <v/>
      </c>
      <c r="H5850" s="74"/>
      <c r="I5850" s="74"/>
      <c r="J5850" s="74"/>
      <c r="K5850" s="74"/>
      <c r="L5850" s="74"/>
      <c r="P5850" s="122"/>
      <c r="Q5850" s="74"/>
      <c r="R5850" s="74"/>
      <c r="S5850" s="74"/>
      <c r="T5850" s="74"/>
      <c r="AI5850" s="259"/>
      <c r="AO5850" s="74"/>
    </row>
    <row r="5851" s="72" customFormat="1" customHeight="1" spans="6:41">
      <c r="F5851" s="74"/>
      <c r="G5851" s="267" t="str">
        <f t="shared" si="97"/>
        <v/>
      </c>
      <c r="H5851" s="74"/>
      <c r="I5851" s="74"/>
      <c r="J5851" s="74"/>
      <c r="K5851" s="74"/>
      <c r="L5851" s="74"/>
      <c r="P5851" s="122"/>
      <c r="Q5851" s="74"/>
      <c r="R5851" s="74"/>
      <c r="S5851" s="74"/>
      <c r="T5851" s="74"/>
      <c r="AI5851" s="259"/>
      <c r="AO5851" s="74"/>
    </row>
    <row r="5852" s="72" customFormat="1" customHeight="1" spans="6:41">
      <c r="F5852" s="74"/>
      <c r="G5852" s="267" t="str">
        <f t="shared" si="97"/>
        <v/>
      </c>
      <c r="H5852" s="74"/>
      <c r="I5852" s="74"/>
      <c r="J5852" s="74"/>
      <c r="K5852" s="74"/>
      <c r="L5852" s="74"/>
      <c r="P5852" s="122"/>
      <c r="Q5852" s="74"/>
      <c r="R5852" s="74"/>
      <c r="S5852" s="74"/>
      <c r="T5852" s="74"/>
      <c r="AI5852" s="259"/>
      <c r="AO5852" s="74"/>
    </row>
    <row r="5853" s="72" customFormat="1" customHeight="1" spans="6:41">
      <c r="F5853" s="74"/>
      <c r="G5853" s="267" t="str">
        <f t="shared" si="97"/>
        <v/>
      </c>
      <c r="H5853" s="74"/>
      <c r="I5853" s="74"/>
      <c r="J5853" s="74"/>
      <c r="K5853" s="74"/>
      <c r="L5853" s="74"/>
      <c r="P5853" s="122"/>
      <c r="Q5853" s="74"/>
      <c r="R5853" s="74"/>
      <c r="S5853" s="74"/>
      <c r="T5853" s="74"/>
      <c r="AI5853" s="259"/>
      <c r="AO5853" s="74"/>
    </row>
    <row r="5854" s="72" customFormat="1" customHeight="1" spans="6:41">
      <c r="F5854" s="74"/>
      <c r="G5854" s="267" t="str">
        <f t="shared" si="97"/>
        <v/>
      </c>
      <c r="H5854" s="74"/>
      <c r="I5854" s="74"/>
      <c r="J5854" s="74"/>
      <c r="K5854" s="74"/>
      <c r="L5854" s="74"/>
      <c r="P5854" s="122"/>
      <c r="Q5854" s="74"/>
      <c r="R5854" s="74"/>
      <c r="S5854" s="74"/>
      <c r="T5854" s="74"/>
      <c r="AI5854" s="259"/>
      <c r="AO5854" s="74"/>
    </row>
    <row r="5855" s="72" customFormat="1" customHeight="1" spans="6:41">
      <c r="F5855" s="74"/>
      <c r="G5855" s="267" t="str">
        <f t="shared" si="97"/>
        <v/>
      </c>
      <c r="H5855" s="74"/>
      <c r="I5855" s="74"/>
      <c r="J5855" s="74"/>
      <c r="K5855" s="74"/>
      <c r="L5855" s="74"/>
      <c r="P5855" s="122"/>
      <c r="Q5855" s="74"/>
      <c r="R5855" s="74"/>
      <c r="S5855" s="74"/>
      <c r="T5855" s="74"/>
      <c r="AI5855" s="259"/>
      <c r="AO5855" s="74"/>
    </row>
    <row r="5856" s="72" customFormat="1" customHeight="1" spans="6:41">
      <c r="F5856" s="74"/>
      <c r="G5856" s="267" t="str">
        <f t="shared" si="97"/>
        <v/>
      </c>
      <c r="H5856" s="74"/>
      <c r="I5856" s="74"/>
      <c r="J5856" s="74"/>
      <c r="K5856" s="74"/>
      <c r="L5856" s="74"/>
      <c r="P5856" s="122"/>
      <c r="Q5856" s="74"/>
      <c r="R5856" s="74"/>
      <c r="S5856" s="74"/>
      <c r="T5856" s="74"/>
      <c r="AI5856" s="259"/>
      <c r="AO5856" s="74"/>
    </row>
    <row r="5857" s="72" customFormat="1" customHeight="1" spans="6:41">
      <c r="F5857" s="74"/>
      <c r="G5857" s="267" t="str">
        <f t="shared" si="97"/>
        <v/>
      </c>
      <c r="H5857" s="74"/>
      <c r="I5857" s="74"/>
      <c r="J5857" s="74"/>
      <c r="K5857" s="74"/>
      <c r="L5857" s="74"/>
      <c r="P5857" s="122"/>
      <c r="Q5857" s="74"/>
      <c r="R5857" s="74"/>
      <c r="S5857" s="74"/>
      <c r="T5857" s="74"/>
      <c r="AI5857" s="259"/>
      <c r="AO5857" s="74"/>
    </row>
    <row r="5858" s="72" customFormat="1" customHeight="1" spans="6:41">
      <c r="F5858" s="74"/>
      <c r="G5858" s="267" t="str">
        <f t="shared" si="97"/>
        <v/>
      </c>
      <c r="H5858" s="74"/>
      <c r="I5858" s="74"/>
      <c r="J5858" s="74"/>
      <c r="K5858" s="74"/>
      <c r="L5858" s="74"/>
      <c r="P5858" s="122"/>
      <c r="Q5858" s="74"/>
      <c r="R5858" s="74"/>
      <c r="S5858" s="74"/>
      <c r="T5858" s="74"/>
      <c r="AI5858" s="259"/>
      <c r="AO5858" s="74"/>
    </row>
    <row r="5859" s="72" customFormat="1" customHeight="1" spans="6:41">
      <c r="F5859" s="74"/>
      <c r="G5859" s="267" t="str">
        <f t="shared" si="97"/>
        <v/>
      </c>
      <c r="H5859" s="74"/>
      <c r="I5859" s="74"/>
      <c r="J5859" s="74"/>
      <c r="K5859" s="74"/>
      <c r="L5859" s="74"/>
      <c r="P5859" s="122"/>
      <c r="Q5859" s="74"/>
      <c r="R5859" s="74"/>
      <c r="S5859" s="74"/>
      <c r="T5859" s="74"/>
      <c r="AI5859" s="259"/>
      <c r="AO5859" s="74"/>
    </row>
    <row r="5860" s="72" customFormat="1" customHeight="1" spans="6:41">
      <c r="F5860" s="74"/>
      <c r="G5860" s="267" t="str">
        <f t="shared" si="97"/>
        <v/>
      </c>
      <c r="H5860" s="74"/>
      <c r="I5860" s="74"/>
      <c r="J5860" s="74"/>
      <c r="K5860" s="74"/>
      <c r="L5860" s="74"/>
      <c r="P5860" s="122"/>
      <c r="Q5860" s="74"/>
      <c r="R5860" s="74"/>
      <c r="S5860" s="74"/>
      <c r="T5860" s="74"/>
      <c r="AI5860" s="259"/>
      <c r="AO5860" s="74"/>
    </row>
    <row r="5861" s="72" customFormat="1" customHeight="1" spans="6:41">
      <c r="F5861" s="74"/>
      <c r="G5861" s="267" t="str">
        <f t="shared" si="97"/>
        <v/>
      </c>
      <c r="H5861" s="74"/>
      <c r="I5861" s="74"/>
      <c r="J5861" s="74"/>
      <c r="K5861" s="74"/>
      <c r="L5861" s="74"/>
      <c r="P5861" s="122"/>
      <c r="Q5861" s="74"/>
      <c r="R5861" s="74"/>
      <c r="S5861" s="74"/>
      <c r="T5861" s="74"/>
      <c r="AI5861" s="259"/>
      <c r="AO5861" s="74"/>
    </row>
    <row r="5862" s="72" customFormat="1" customHeight="1" spans="6:41">
      <c r="F5862" s="74"/>
      <c r="G5862" s="267" t="str">
        <f t="shared" si="97"/>
        <v/>
      </c>
      <c r="H5862" s="74"/>
      <c r="I5862" s="74"/>
      <c r="J5862" s="74"/>
      <c r="K5862" s="74"/>
      <c r="L5862" s="74"/>
      <c r="P5862" s="122"/>
      <c r="Q5862" s="74"/>
      <c r="R5862" s="74"/>
      <c r="S5862" s="74"/>
      <c r="T5862" s="74"/>
      <c r="AI5862" s="259"/>
      <c r="AO5862" s="74"/>
    </row>
    <row r="5863" s="72" customFormat="1" customHeight="1" spans="6:41">
      <c r="F5863" s="74"/>
      <c r="G5863" s="267" t="str">
        <f t="shared" si="97"/>
        <v/>
      </c>
      <c r="H5863" s="74"/>
      <c r="I5863" s="74"/>
      <c r="J5863" s="74"/>
      <c r="K5863" s="74"/>
      <c r="L5863" s="74"/>
      <c r="P5863" s="122"/>
      <c r="Q5863" s="74"/>
      <c r="R5863" s="74"/>
      <c r="S5863" s="74"/>
      <c r="T5863" s="74"/>
      <c r="AI5863" s="259"/>
      <c r="AO5863" s="74"/>
    </row>
    <row r="5864" s="72" customFormat="1" customHeight="1" spans="6:41">
      <c r="F5864" s="74"/>
      <c r="G5864" s="267" t="str">
        <f t="shared" si="97"/>
        <v/>
      </c>
      <c r="H5864" s="74"/>
      <c r="I5864" s="74"/>
      <c r="J5864" s="74"/>
      <c r="K5864" s="74"/>
      <c r="L5864" s="74"/>
      <c r="P5864" s="122"/>
      <c r="Q5864" s="74"/>
      <c r="R5864" s="74"/>
      <c r="S5864" s="74"/>
      <c r="T5864" s="74"/>
      <c r="AI5864" s="259"/>
      <c r="AO5864" s="74"/>
    </row>
    <row r="5865" s="72" customFormat="1" customHeight="1" spans="6:41">
      <c r="F5865" s="74"/>
      <c r="G5865" s="267" t="str">
        <f t="shared" si="97"/>
        <v/>
      </c>
      <c r="H5865" s="74"/>
      <c r="I5865" s="74"/>
      <c r="J5865" s="74"/>
      <c r="K5865" s="74"/>
      <c r="L5865" s="74"/>
      <c r="P5865" s="122"/>
      <c r="Q5865" s="74"/>
      <c r="R5865" s="74"/>
      <c r="S5865" s="74"/>
      <c r="T5865" s="74"/>
      <c r="AI5865" s="259"/>
      <c r="AO5865" s="74"/>
    </row>
    <row r="5866" s="72" customFormat="1" customHeight="1" spans="6:41">
      <c r="F5866" s="74"/>
      <c r="G5866" s="267" t="str">
        <f t="shared" si="97"/>
        <v/>
      </c>
      <c r="H5866" s="74"/>
      <c r="I5866" s="74"/>
      <c r="J5866" s="74"/>
      <c r="K5866" s="74"/>
      <c r="L5866" s="74"/>
      <c r="P5866" s="122"/>
      <c r="Q5866" s="74"/>
      <c r="R5866" s="74"/>
      <c r="S5866" s="74"/>
      <c r="T5866" s="74"/>
      <c r="AI5866" s="259"/>
      <c r="AO5866" s="74"/>
    </row>
    <row r="5867" s="72" customFormat="1" customHeight="1" spans="6:41">
      <c r="F5867" s="74"/>
      <c r="G5867" s="267" t="str">
        <f t="shared" si="97"/>
        <v/>
      </c>
      <c r="H5867" s="74"/>
      <c r="I5867" s="74"/>
      <c r="J5867" s="74"/>
      <c r="K5867" s="74"/>
      <c r="L5867" s="74"/>
      <c r="P5867" s="122"/>
      <c r="Q5867" s="74"/>
      <c r="R5867" s="74"/>
      <c r="S5867" s="74"/>
      <c r="T5867" s="74"/>
      <c r="AI5867" s="259"/>
      <c r="AO5867" s="74"/>
    </row>
    <row r="5868" s="72" customFormat="1" customHeight="1" spans="6:41">
      <c r="F5868" s="74"/>
      <c r="G5868" s="267" t="str">
        <f t="shared" si="97"/>
        <v/>
      </c>
      <c r="H5868" s="74"/>
      <c r="I5868" s="74"/>
      <c r="J5868" s="74"/>
      <c r="K5868" s="74"/>
      <c r="L5868" s="74"/>
      <c r="P5868" s="122"/>
      <c r="Q5868" s="74"/>
      <c r="R5868" s="74"/>
      <c r="S5868" s="74"/>
      <c r="T5868" s="74"/>
      <c r="AI5868" s="259"/>
      <c r="AO5868" s="74"/>
    </row>
    <row r="5869" s="72" customFormat="1" customHeight="1" spans="6:41">
      <c r="F5869" s="74"/>
      <c r="G5869" s="267" t="str">
        <f t="shared" si="97"/>
        <v/>
      </c>
      <c r="H5869" s="74"/>
      <c r="I5869" s="74"/>
      <c r="J5869" s="74"/>
      <c r="K5869" s="74"/>
      <c r="L5869" s="74"/>
      <c r="P5869" s="122"/>
      <c r="Q5869" s="74"/>
      <c r="R5869" s="74"/>
      <c r="S5869" s="74"/>
      <c r="T5869" s="74"/>
      <c r="AI5869" s="259"/>
      <c r="AO5869" s="74"/>
    </row>
    <row r="5870" s="72" customFormat="1" customHeight="1" spans="6:41">
      <c r="F5870" s="74"/>
      <c r="G5870" s="267" t="str">
        <f t="shared" si="97"/>
        <v/>
      </c>
      <c r="H5870" s="74"/>
      <c r="I5870" s="74"/>
      <c r="J5870" s="74"/>
      <c r="K5870" s="74"/>
      <c r="L5870" s="74"/>
      <c r="P5870" s="122"/>
      <c r="Q5870" s="74"/>
      <c r="R5870" s="74"/>
      <c r="S5870" s="74"/>
      <c r="T5870" s="74"/>
      <c r="AI5870" s="259"/>
      <c r="AO5870" s="74"/>
    </row>
    <row r="5871" s="72" customFormat="1" customHeight="1" spans="6:41">
      <c r="F5871" s="74"/>
      <c r="G5871" s="267" t="str">
        <f t="shared" si="97"/>
        <v/>
      </c>
      <c r="H5871" s="74"/>
      <c r="I5871" s="74"/>
      <c r="J5871" s="74"/>
      <c r="K5871" s="74"/>
      <c r="L5871" s="74"/>
      <c r="P5871" s="122"/>
      <c r="Q5871" s="74"/>
      <c r="R5871" s="74"/>
      <c r="S5871" s="74"/>
      <c r="T5871" s="74"/>
      <c r="AI5871" s="259"/>
      <c r="AO5871" s="74"/>
    </row>
    <row r="5872" s="72" customFormat="1" customHeight="1" spans="6:41">
      <c r="F5872" s="74"/>
      <c r="G5872" s="267" t="str">
        <f t="shared" si="97"/>
        <v/>
      </c>
      <c r="H5872" s="74"/>
      <c r="I5872" s="74"/>
      <c r="J5872" s="74"/>
      <c r="K5872" s="74"/>
      <c r="L5872" s="74"/>
      <c r="P5872" s="122"/>
      <c r="Q5872" s="74"/>
      <c r="R5872" s="74"/>
      <c r="S5872" s="74"/>
      <c r="T5872" s="74"/>
      <c r="AI5872" s="259"/>
      <c r="AO5872" s="74"/>
    </row>
    <row r="5873" s="72" customFormat="1" customHeight="1" spans="6:41">
      <c r="F5873" s="74"/>
      <c r="G5873" s="267" t="str">
        <f t="shared" si="97"/>
        <v/>
      </c>
      <c r="H5873" s="74"/>
      <c r="I5873" s="74"/>
      <c r="J5873" s="74"/>
      <c r="K5873" s="74"/>
      <c r="L5873" s="74"/>
      <c r="P5873" s="122"/>
      <c r="Q5873" s="74"/>
      <c r="R5873" s="74"/>
      <c r="S5873" s="74"/>
      <c r="T5873" s="74"/>
      <c r="AI5873" s="259"/>
      <c r="AO5873" s="74"/>
    </row>
    <row r="5874" s="72" customFormat="1" customHeight="1" spans="6:41">
      <c r="F5874" s="74"/>
      <c r="G5874" s="267" t="str">
        <f t="shared" si="97"/>
        <v/>
      </c>
      <c r="H5874" s="74"/>
      <c r="I5874" s="74"/>
      <c r="J5874" s="74"/>
      <c r="K5874" s="74"/>
      <c r="L5874" s="74"/>
      <c r="P5874" s="122"/>
      <c r="Q5874" s="74"/>
      <c r="R5874" s="74"/>
      <c r="S5874" s="74"/>
      <c r="T5874" s="74"/>
      <c r="AI5874" s="259"/>
      <c r="AO5874" s="74"/>
    </row>
    <row r="5875" s="72" customFormat="1" customHeight="1" spans="6:41">
      <c r="F5875" s="74"/>
      <c r="G5875" s="267" t="str">
        <f t="shared" si="97"/>
        <v/>
      </c>
      <c r="H5875" s="74"/>
      <c r="I5875" s="74"/>
      <c r="J5875" s="74"/>
      <c r="K5875" s="74"/>
      <c r="L5875" s="74"/>
      <c r="P5875" s="122"/>
      <c r="Q5875" s="74"/>
      <c r="R5875" s="74"/>
      <c r="S5875" s="74"/>
      <c r="T5875" s="74"/>
      <c r="AI5875" s="259"/>
      <c r="AO5875" s="74"/>
    </row>
    <row r="5876" s="72" customFormat="1" customHeight="1" spans="6:41">
      <c r="F5876" s="74"/>
      <c r="G5876" s="267" t="str">
        <f t="shared" si="97"/>
        <v/>
      </c>
      <c r="H5876" s="74"/>
      <c r="I5876" s="74"/>
      <c r="J5876" s="74"/>
      <c r="K5876" s="74"/>
      <c r="L5876" s="74"/>
      <c r="P5876" s="122"/>
      <c r="Q5876" s="74"/>
      <c r="R5876" s="74"/>
      <c r="S5876" s="74"/>
      <c r="T5876" s="74"/>
      <c r="AI5876" s="259"/>
      <c r="AO5876" s="74"/>
    </row>
    <row r="5877" s="72" customFormat="1" customHeight="1" spans="6:41">
      <c r="F5877" s="74"/>
      <c r="G5877" s="267" t="str">
        <f t="shared" si="97"/>
        <v/>
      </c>
      <c r="H5877" s="74"/>
      <c r="I5877" s="74"/>
      <c r="J5877" s="74"/>
      <c r="K5877" s="74"/>
      <c r="L5877" s="74"/>
      <c r="P5877" s="122"/>
      <c r="Q5877" s="74"/>
      <c r="R5877" s="74"/>
      <c r="S5877" s="74"/>
      <c r="T5877" s="74"/>
      <c r="AI5877" s="259"/>
      <c r="AO5877" s="74"/>
    </row>
    <row r="5878" s="72" customFormat="1" customHeight="1" spans="6:41">
      <c r="F5878" s="74"/>
      <c r="G5878" s="267" t="str">
        <f t="shared" si="97"/>
        <v/>
      </c>
      <c r="H5878" s="74"/>
      <c r="I5878" s="74"/>
      <c r="J5878" s="74"/>
      <c r="K5878" s="74"/>
      <c r="L5878" s="74"/>
      <c r="P5878" s="122"/>
      <c r="Q5878" s="74"/>
      <c r="R5878" s="74"/>
      <c r="S5878" s="74"/>
      <c r="T5878" s="74"/>
      <c r="AI5878" s="259"/>
      <c r="AO5878" s="74"/>
    </row>
    <row r="5879" s="72" customFormat="1" customHeight="1" spans="6:41">
      <c r="F5879" s="74"/>
      <c r="G5879" s="267" t="str">
        <f t="shared" si="97"/>
        <v/>
      </c>
      <c r="H5879" s="74"/>
      <c r="I5879" s="74"/>
      <c r="J5879" s="74"/>
      <c r="K5879" s="74"/>
      <c r="L5879" s="74"/>
      <c r="P5879" s="122"/>
      <c r="Q5879" s="74"/>
      <c r="R5879" s="74"/>
      <c r="S5879" s="74"/>
      <c r="T5879" s="74"/>
      <c r="AI5879" s="259"/>
      <c r="AO5879" s="74"/>
    </row>
    <row r="5880" s="72" customFormat="1" customHeight="1" spans="6:41">
      <c r="F5880" s="74"/>
      <c r="G5880" s="267" t="str">
        <f t="shared" si="97"/>
        <v/>
      </c>
      <c r="H5880" s="74"/>
      <c r="I5880" s="74"/>
      <c r="J5880" s="74"/>
      <c r="K5880" s="74"/>
      <c r="L5880" s="74"/>
      <c r="P5880" s="122"/>
      <c r="Q5880" s="74"/>
      <c r="R5880" s="74"/>
      <c r="S5880" s="74"/>
      <c r="T5880" s="74"/>
      <c r="AI5880" s="259"/>
      <c r="AO5880" s="74"/>
    </row>
    <row r="5881" s="72" customFormat="1" customHeight="1" spans="6:41">
      <c r="F5881" s="74"/>
      <c r="G5881" s="267" t="str">
        <f t="shared" si="97"/>
        <v/>
      </c>
      <c r="H5881" s="74"/>
      <c r="I5881" s="74"/>
      <c r="J5881" s="74"/>
      <c r="K5881" s="74"/>
      <c r="L5881" s="74"/>
      <c r="P5881" s="122"/>
      <c r="Q5881" s="74"/>
      <c r="R5881" s="74"/>
      <c r="S5881" s="74"/>
      <c r="T5881" s="74"/>
      <c r="AI5881" s="259"/>
      <c r="AO5881" s="74"/>
    </row>
    <row r="5882" s="72" customFormat="1" customHeight="1" spans="6:41">
      <c r="F5882" s="74"/>
      <c r="G5882" s="267" t="str">
        <f t="shared" si="97"/>
        <v/>
      </c>
      <c r="H5882" s="74"/>
      <c r="I5882" s="74"/>
      <c r="J5882" s="74"/>
      <c r="K5882" s="74"/>
      <c r="L5882" s="74"/>
      <c r="P5882" s="122"/>
      <c r="Q5882" s="74"/>
      <c r="R5882" s="74"/>
      <c r="S5882" s="74"/>
      <c r="T5882" s="74"/>
      <c r="AI5882" s="259"/>
      <c r="AO5882" s="74"/>
    </row>
    <row r="5883" s="72" customFormat="1" customHeight="1" spans="6:41">
      <c r="F5883" s="74"/>
      <c r="G5883" s="267" t="str">
        <f t="shared" si="97"/>
        <v/>
      </c>
      <c r="H5883" s="74"/>
      <c r="I5883" s="74"/>
      <c r="J5883" s="74"/>
      <c r="K5883" s="74"/>
      <c r="L5883" s="74"/>
      <c r="P5883" s="122"/>
      <c r="Q5883" s="74"/>
      <c r="R5883" s="74"/>
      <c r="S5883" s="74"/>
      <c r="T5883" s="74"/>
      <c r="AI5883" s="259"/>
      <c r="AO5883" s="74"/>
    </row>
    <row r="5884" s="72" customFormat="1" customHeight="1" spans="6:41">
      <c r="F5884" s="74"/>
      <c r="G5884" s="267" t="str">
        <f t="shared" si="97"/>
        <v/>
      </c>
      <c r="H5884" s="74"/>
      <c r="I5884" s="74"/>
      <c r="J5884" s="74"/>
      <c r="K5884" s="74"/>
      <c r="L5884" s="74"/>
      <c r="P5884" s="122"/>
      <c r="Q5884" s="74"/>
      <c r="R5884" s="74"/>
      <c r="S5884" s="74"/>
      <c r="T5884" s="74"/>
      <c r="AI5884" s="259"/>
      <c r="AO5884" s="74"/>
    </row>
    <row r="5885" s="72" customFormat="1" customHeight="1" spans="6:41">
      <c r="F5885" s="74"/>
      <c r="G5885" s="267" t="str">
        <f t="shared" si="97"/>
        <v/>
      </c>
      <c r="H5885" s="74"/>
      <c r="I5885" s="74"/>
      <c r="J5885" s="74"/>
      <c r="K5885" s="74"/>
      <c r="L5885" s="74"/>
      <c r="P5885" s="122"/>
      <c r="Q5885" s="74"/>
      <c r="R5885" s="74"/>
      <c r="S5885" s="74"/>
      <c r="T5885" s="74"/>
      <c r="AI5885" s="259"/>
      <c r="AO5885" s="74"/>
    </row>
    <row r="5886" s="72" customFormat="1" customHeight="1" spans="6:41">
      <c r="F5886" s="74"/>
      <c r="G5886" s="267" t="str">
        <f t="shared" si="97"/>
        <v/>
      </c>
      <c r="H5886" s="74"/>
      <c r="I5886" s="74"/>
      <c r="J5886" s="74"/>
      <c r="K5886" s="74"/>
      <c r="L5886" s="74"/>
      <c r="P5886" s="122"/>
      <c r="Q5886" s="74"/>
      <c r="R5886" s="74"/>
      <c r="S5886" s="74"/>
      <c r="T5886" s="74"/>
      <c r="AI5886" s="259"/>
      <c r="AO5886" s="74"/>
    </row>
    <row r="5887" s="72" customFormat="1" customHeight="1" spans="6:41">
      <c r="F5887" s="74"/>
      <c r="G5887" s="267" t="str">
        <f t="shared" si="97"/>
        <v/>
      </c>
      <c r="H5887" s="74"/>
      <c r="I5887" s="74"/>
      <c r="J5887" s="74"/>
      <c r="K5887" s="74"/>
      <c r="L5887" s="74"/>
      <c r="P5887" s="122"/>
      <c r="Q5887" s="74"/>
      <c r="R5887" s="74"/>
      <c r="S5887" s="74"/>
      <c r="T5887" s="74"/>
      <c r="AI5887" s="259"/>
      <c r="AO5887" s="74"/>
    </row>
    <row r="5888" s="72" customFormat="1" customHeight="1" spans="6:41">
      <c r="F5888" s="74"/>
      <c r="G5888" s="267" t="str">
        <f t="shared" si="97"/>
        <v/>
      </c>
      <c r="H5888" s="74"/>
      <c r="I5888" s="74"/>
      <c r="J5888" s="74"/>
      <c r="K5888" s="74"/>
      <c r="L5888" s="74"/>
      <c r="P5888" s="122"/>
      <c r="Q5888" s="74"/>
      <c r="R5888" s="74"/>
      <c r="S5888" s="74"/>
      <c r="T5888" s="74"/>
      <c r="AI5888" s="259"/>
      <c r="AO5888" s="74"/>
    </row>
    <row r="5889" s="72" customFormat="1" customHeight="1" spans="6:41">
      <c r="F5889" s="74"/>
      <c r="G5889" s="267" t="str">
        <f t="shared" si="97"/>
        <v/>
      </c>
      <c r="H5889" s="74"/>
      <c r="I5889" s="74"/>
      <c r="J5889" s="74"/>
      <c r="K5889" s="74"/>
      <c r="L5889" s="74"/>
      <c r="P5889" s="122"/>
      <c r="Q5889" s="74"/>
      <c r="R5889" s="74"/>
      <c r="S5889" s="74"/>
      <c r="T5889" s="74"/>
      <c r="AI5889" s="259"/>
      <c r="AO5889" s="74"/>
    </row>
    <row r="5890" s="72" customFormat="1" customHeight="1" spans="6:41">
      <c r="F5890" s="74"/>
      <c r="G5890" s="267" t="str">
        <f t="shared" ref="G5890:G5953" si="98">IF(H5890="","",IF(H5890=I5890,H5890,_xlfn.CONCAT(H5890,"-",I5890)))</f>
        <v/>
      </c>
      <c r="H5890" s="74"/>
      <c r="I5890" s="74"/>
      <c r="J5890" s="74"/>
      <c r="K5890" s="74"/>
      <c r="L5890" s="74"/>
      <c r="P5890" s="122"/>
      <c r="Q5890" s="74"/>
      <c r="R5890" s="74"/>
      <c r="S5890" s="74"/>
      <c r="T5890" s="74"/>
      <c r="AI5890" s="259"/>
      <c r="AO5890" s="74"/>
    </row>
    <row r="5891" s="72" customFormat="1" customHeight="1" spans="6:41">
      <c r="F5891" s="74"/>
      <c r="G5891" s="267" t="str">
        <f t="shared" si="98"/>
        <v/>
      </c>
      <c r="H5891" s="74"/>
      <c r="I5891" s="74"/>
      <c r="J5891" s="74"/>
      <c r="K5891" s="74"/>
      <c r="L5891" s="74"/>
      <c r="P5891" s="122"/>
      <c r="Q5891" s="74"/>
      <c r="R5891" s="74"/>
      <c r="S5891" s="74"/>
      <c r="T5891" s="74"/>
      <c r="AI5891" s="259"/>
      <c r="AO5891" s="74"/>
    </row>
    <row r="5892" s="72" customFormat="1" customHeight="1" spans="6:41">
      <c r="F5892" s="74"/>
      <c r="G5892" s="267" t="str">
        <f t="shared" si="98"/>
        <v/>
      </c>
      <c r="H5892" s="74"/>
      <c r="I5892" s="74"/>
      <c r="J5892" s="74"/>
      <c r="K5892" s="74"/>
      <c r="L5892" s="74"/>
      <c r="P5892" s="122"/>
      <c r="Q5892" s="74"/>
      <c r="R5892" s="74"/>
      <c r="S5892" s="74"/>
      <c r="T5892" s="74"/>
      <c r="AI5892" s="259"/>
      <c r="AO5892" s="74"/>
    </row>
    <row r="5893" s="72" customFormat="1" customHeight="1" spans="6:41">
      <c r="F5893" s="74"/>
      <c r="G5893" s="267" t="str">
        <f t="shared" si="98"/>
        <v/>
      </c>
      <c r="H5893" s="74"/>
      <c r="I5893" s="74"/>
      <c r="J5893" s="74"/>
      <c r="K5893" s="74"/>
      <c r="L5893" s="74"/>
      <c r="P5893" s="122"/>
      <c r="Q5893" s="74"/>
      <c r="R5893" s="74"/>
      <c r="S5893" s="74"/>
      <c r="T5893" s="74"/>
      <c r="AI5893" s="259"/>
      <c r="AO5893" s="74"/>
    </row>
    <row r="5894" s="72" customFormat="1" customHeight="1" spans="6:41">
      <c r="F5894" s="74"/>
      <c r="G5894" s="267" t="str">
        <f t="shared" si="98"/>
        <v/>
      </c>
      <c r="H5894" s="74"/>
      <c r="I5894" s="74"/>
      <c r="J5894" s="74"/>
      <c r="K5894" s="74"/>
      <c r="L5894" s="74"/>
      <c r="P5894" s="122"/>
      <c r="Q5894" s="74"/>
      <c r="R5894" s="74"/>
      <c r="S5894" s="74"/>
      <c r="T5894" s="74"/>
      <c r="AI5894" s="259"/>
      <c r="AO5894" s="74"/>
    </row>
    <row r="5895" s="72" customFormat="1" customHeight="1" spans="6:41">
      <c r="F5895" s="74"/>
      <c r="G5895" s="267" t="str">
        <f t="shared" si="98"/>
        <v/>
      </c>
      <c r="H5895" s="74"/>
      <c r="I5895" s="74"/>
      <c r="J5895" s="74"/>
      <c r="K5895" s="74"/>
      <c r="L5895" s="74"/>
      <c r="P5895" s="122"/>
      <c r="Q5895" s="74"/>
      <c r="R5895" s="74"/>
      <c r="S5895" s="74"/>
      <c r="T5895" s="74"/>
      <c r="AI5895" s="259"/>
      <c r="AO5895" s="74"/>
    </row>
    <row r="5896" s="72" customFormat="1" customHeight="1" spans="6:41">
      <c r="F5896" s="74"/>
      <c r="G5896" s="267" t="str">
        <f t="shared" si="98"/>
        <v/>
      </c>
      <c r="H5896" s="74"/>
      <c r="I5896" s="74"/>
      <c r="J5896" s="74"/>
      <c r="K5896" s="74"/>
      <c r="L5896" s="74"/>
      <c r="P5896" s="122"/>
      <c r="Q5896" s="74"/>
      <c r="R5896" s="74"/>
      <c r="S5896" s="74"/>
      <c r="T5896" s="74"/>
      <c r="AI5896" s="259"/>
      <c r="AO5896" s="74"/>
    </row>
    <row r="5897" s="72" customFormat="1" customHeight="1" spans="6:41">
      <c r="F5897" s="74"/>
      <c r="G5897" s="267" t="str">
        <f t="shared" si="98"/>
        <v/>
      </c>
      <c r="H5897" s="74"/>
      <c r="I5897" s="74"/>
      <c r="J5897" s="74"/>
      <c r="K5897" s="74"/>
      <c r="L5897" s="74"/>
      <c r="P5897" s="122"/>
      <c r="Q5897" s="74"/>
      <c r="R5897" s="74"/>
      <c r="S5897" s="74"/>
      <c r="T5897" s="74"/>
      <c r="AI5897" s="259"/>
      <c r="AO5897" s="74"/>
    </row>
    <row r="5898" s="72" customFormat="1" customHeight="1" spans="6:41">
      <c r="F5898" s="74"/>
      <c r="G5898" s="267" t="str">
        <f t="shared" si="98"/>
        <v/>
      </c>
      <c r="H5898" s="74"/>
      <c r="I5898" s="74"/>
      <c r="J5898" s="74"/>
      <c r="K5898" s="74"/>
      <c r="L5898" s="74"/>
      <c r="P5898" s="122"/>
      <c r="Q5898" s="74"/>
      <c r="R5898" s="74"/>
      <c r="S5898" s="74"/>
      <c r="T5898" s="74"/>
      <c r="AI5898" s="259"/>
      <c r="AO5898" s="74"/>
    </row>
    <row r="5899" s="72" customFormat="1" customHeight="1" spans="6:41">
      <c r="F5899" s="74"/>
      <c r="G5899" s="267" t="str">
        <f t="shared" si="98"/>
        <v/>
      </c>
      <c r="H5899" s="74"/>
      <c r="I5899" s="74"/>
      <c r="J5899" s="74"/>
      <c r="K5899" s="74"/>
      <c r="L5899" s="74"/>
      <c r="P5899" s="122"/>
      <c r="Q5899" s="74"/>
      <c r="R5899" s="74"/>
      <c r="S5899" s="74"/>
      <c r="T5899" s="74"/>
      <c r="AI5899" s="259"/>
      <c r="AO5899" s="74"/>
    </row>
    <row r="5900" s="72" customFormat="1" customHeight="1" spans="6:41">
      <c r="F5900" s="74"/>
      <c r="G5900" s="267" t="str">
        <f t="shared" si="98"/>
        <v/>
      </c>
      <c r="H5900" s="74"/>
      <c r="I5900" s="74"/>
      <c r="J5900" s="74"/>
      <c r="K5900" s="74"/>
      <c r="L5900" s="74"/>
      <c r="P5900" s="122"/>
      <c r="Q5900" s="74"/>
      <c r="R5900" s="74"/>
      <c r="S5900" s="74"/>
      <c r="T5900" s="74"/>
      <c r="AI5900" s="259"/>
      <c r="AO5900" s="74"/>
    </row>
    <row r="5901" s="72" customFormat="1" customHeight="1" spans="6:41">
      <c r="F5901" s="74"/>
      <c r="G5901" s="267" t="str">
        <f t="shared" si="98"/>
        <v/>
      </c>
      <c r="H5901" s="74"/>
      <c r="I5901" s="74"/>
      <c r="J5901" s="74"/>
      <c r="K5901" s="74"/>
      <c r="L5901" s="74"/>
      <c r="P5901" s="122"/>
      <c r="Q5901" s="74"/>
      <c r="R5901" s="74"/>
      <c r="S5901" s="74"/>
      <c r="T5901" s="74"/>
      <c r="AI5901" s="259"/>
      <c r="AO5901" s="74"/>
    </row>
    <row r="5902" s="72" customFormat="1" customHeight="1" spans="6:41">
      <c r="F5902" s="74"/>
      <c r="G5902" s="267" t="str">
        <f t="shared" si="98"/>
        <v/>
      </c>
      <c r="H5902" s="74"/>
      <c r="I5902" s="74"/>
      <c r="J5902" s="74"/>
      <c r="K5902" s="74"/>
      <c r="L5902" s="74"/>
      <c r="P5902" s="122"/>
      <c r="Q5902" s="74"/>
      <c r="R5902" s="74"/>
      <c r="S5902" s="74"/>
      <c r="T5902" s="74"/>
      <c r="AI5902" s="259"/>
      <c r="AO5902" s="74"/>
    </row>
    <row r="5903" s="72" customFormat="1" customHeight="1" spans="6:41">
      <c r="F5903" s="74"/>
      <c r="G5903" s="267" t="str">
        <f t="shared" si="98"/>
        <v/>
      </c>
      <c r="H5903" s="74"/>
      <c r="I5903" s="74"/>
      <c r="J5903" s="74"/>
      <c r="K5903" s="74"/>
      <c r="L5903" s="74"/>
      <c r="P5903" s="122"/>
      <c r="Q5903" s="74"/>
      <c r="R5903" s="74"/>
      <c r="S5903" s="74"/>
      <c r="T5903" s="74"/>
      <c r="AI5903" s="259"/>
      <c r="AO5903" s="74"/>
    </row>
    <row r="5904" s="72" customFormat="1" customHeight="1" spans="6:41">
      <c r="F5904" s="74"/>
      <c r="G5904" s="267" t="str">
        <f t="shared" si="98"/>
        <v/>
      </c>
      <c r="H5904" s="74"/>
      <c r="I5904" s="74"/>
      <c r="J5904" s="74"/>
      <c r="K5904" s="74"/>
      <c r="L5904" s="74"/>
      <c r="P5904" s="122"/>
      <c r="Q5904" s="74"/>
      <c r="R5904" s="74"/>
      <c r="S5904" s="74"/>
      <c r="T5904" s="74"/>
      <c r="AI5904" s="259"/>
      <c r="AO5904" s="74"/>
    </row>
    <row r="5905" s="72" customFormat="1" customHeight="1" spans="6:41">
      <c r="F5905" s="74"/>
      <c r="G5905" s="267" t="str">
        <f t="shared" si="98"/>
        <v/>
      </c>
      <c r="H5905" s="74"/>
      <c r="I5905" s="74"/>
      <c r="J5905" s="74"/>
      <c r="K5905" s="74"/>
      <c r="L5905" s="74"/>
      <c r="P5905" s="122"/>
      <c r="Q5905" s="74"/>
      <c r="R5905" s="74"/>
      <c r="S5905" s="74"/>
      <c r="T5905" s="74"/>
      <c r="AI5905" s="259"/>
      <c r="AO5905" s="74"/>
    </row>
    <row r="5906" s="72" customFormat="1" customHeight="1" spans="6:41">
      <c r="F5906" s="74"/>
      <c r="G5906" s="267" t="str">
        <f t="shared" si="98"/>
        <v/>
      </c>
      <c r="H5906" s="74"/>
      <c r="I5906" s="74"/>
      <c r="J5906" s="74"/>
      <c r="K5906" s="74"/>
      <c r="L5906" s="74"/>
      <c r="P5906" s="122"/>
      <c r="Q5906" s="74"/>
      <c r="R5906" s="74"/>
      <c r="S5906" s="74"/>
      <c r="T5906" s="74"/>
      <c r="AI5906" s="259"/>
      <c r="AO5906" s="74"/>
    </row>
    <row r="5907" s="72" customFormat="1" customHeight="1" spans="6:41">
      <c r="F5907" s="74"/>
      <c r="G5907" s="267" t="str">
        <f t="shared" si="98"/>
        <v/>
      </c>
      <c r="H5907" s="74"/>
      <c r="I5907" s="74"/>
      <c r="J5907" s="74"/>
      <c r="K5907" s="74"/>
      <c r="L5907" s="74"/>
      <c r="P5907" s="122"/>
      <c r="Q5907" s="74"/>
      <c r="R5907" s="74"/>
      <c r="S5907" s="74"/>
      <c r="T5907" s="74"/>
      <c r="AI5907" s="259"/>
      <c r="AO5907" s="74"/>
    </row>
    <row r="5908" s="72" customFormat="1" customHeight="1" spans="6:41">
      <c r="F5908" s="74"/>
      <c r="G5908" s="267" t="str">
        <f t="shared" si="98"/>
        <v/>
      </c>
      <c r="H5908" s="74"/>
      <c r="I5908" s="74"/>
      <c r="J5908" s="74"/>
      <c r="K5908" s="74"/>
      <c r="L5908" s="74"/>
      <c r="P5908" s="122"/>
      <c r="Q5908" s="74"/>
      <c r="R5908" s="74"/>
      <c r="S5908" s="74"/>
      <c r="T5908" s="74"/>
      <c r="AI5908" s="259"/>
      <c r="AO5908" s="74"/>
    </row>
    <row r="5909" s="72" customFormat="1" customHeight="1" spans="6:41">
      <c r="F5909" s="74"/>
      <c r="G5909" s="267" t="str">
        <f t="shared" si="98"/>
        <v/>
      </c>
      <c r="H5909" s="74"/>
      <c r="I5909" s="74"/>
      <c r="J5909" s="74"/>
      <c r="K5909" s="74"/>
      <c r="L5909" s="74"/>
      <c r="P5909" s="122"/>
      <c r="Q5909" s="74"/>
      <c r="R5909" s="74"/>
      <c r="S5909" s="74"/>
      <c r="T5909" s="74"/>
      <c r="AI5909" s="259"/>
      <c r="AO5909" s="74"/>
    </row>
    <row r="5910" s="72" customFormat="1" customHeight="1" spans="6:41">
      <c r="F5910" s="74"/>
      <c r="G5910" s="267" t="str">
        <f t="shared" si="98"/>
        <v/>
      </c>
      <c r="H5910" s="74"/>
      <c r="I5910" s="74"/>
      <c r="J5910" s="74"/>
      <c r="K5910" s="74"/>
      <c r="L5910" s="74"/>
      <c r="P5910" s="122"/>
      <c r="Q5910" s="74"/>
      <c r="R5910" s="74"/>
      <c r="S5910" s="74"/>
      <c r="T5910" s="74"/>
      <c r="AI5910" s="259"/>
      <c r="AO5910" s="74"/>
    </row>
    <row r="5911" s="72" customFormat="1" customHeight="1" spans="6:41">
      <c r="F5911" s="74"/>
      <c r="G5911" s="267" t="str">
        <f t="shared" si="98"/>
        <v/>
      </c>
      <c r="H5911" s="74"/>
      <c r="I5911" s="74"/>
      <c r="J5911" s="74"/>
      <c r="K5911" s="74"/>
      <c r="L5911" s="74"/>
      <c r="P5911" s="122"/>
      <c r="Q5911" s="74"/>
      <c r="R5911" s="74"/>
      <c r="S5911" s="74"/>
      <c r="T5911" s="74"/>
      <c r="AI5911" s="259"/>
      <c r="AO5911" s="74"/>
    </row>
    <row r="5912" s="72" customFormat="1" customHeight="1" spans="6:41">
      <c r="F5912" s="74"/>
      <c r="G5912" s="267" t="str">
        <f t="shared" si="98"/>
        <v/>
      </c>
      <c r="H5912" s="74"/>
      <c r="I5912" s="74"/>
      <c r="J5912" s="74"/>
      <c r="K5912" s="74"/>
      <c r="L5912" s="74"/>
      <c r="P5912" s="122"/>
      <c r="Q5912" s="74"/>
      <c r="R5912" s="74"/>
      <c r="S5912" s="74"/>
      <c r="T5912" s="74"/>
      <c r="AI5912" s="259"/>
      <c r="AO5912" s="74"/>
    </row>
    <row r="5913" s="72" customFormat="1" customHeight="1" spans="6:41">
      <c r="F5913" s="74"/>
      <c r="G5913" s="267" t="str">
        <f t="shared" si="98"/>
        <v/>
      </c>
      <c r="H5913" s="74"/>
      <c r="I5913" s="74"/>
      <c r="J5913" s="74"/>
      <c r="K5913" s="74"/>
      <c r="L5913" s="74"/>
      <c r="P5913" s="122"/>
      <c r="Q5913" s="74"/>
      <c r="R5913" s="74"/>
      <c r="S5913" s="74"/>
      <c r="T5913" s="74"/>
      <c r="AI5913" s="259"/>
      <c r="AO5913" s="74"/>
    </row>
    <row r="5914" s="72" customFormat="1" customHeight="1" spans="6:41">
      <c r="F5914" s="74"/>
      <c r="G5914" s="267" t="str">
        <f t="shared" si="98"/>
        <v/>
      </c>
      <c r="H5914" s="74"/>
      <c r="I5914" s="74"/>
      <c r="J5914" s="74"/>
      <c r="K5914" s="74"/>
      <c r="L5914" s="74"/>
      <c r="P5914" s="122"/>
      <c r="Q5914" s="74"/>
      <c r="R5914" s="74"/>
      <c r="S5914" s="74"/>
      <c r="T5914" s="74"/>
      <c r="AI5914" s="259"/>
      <c r="AO5914" s="74"/>
    </row>
    <row r="5915" s="72" customFormat="1" customHeight="1" spans="6:41">
      <c r="F5915" s="74"/>
      <c r="G5915" s="267" t="str">
        <f t="shared" si="98"/>
        <v/>
      </c>
      <c r="H5915" s="74"/>
      <c r="I5915" s="74"/>
      <c r="J5915" s="74"/>
      <c r="K5915" s="74"/>
      <c r="L5915" s="74"/>
      <c r="P5915" s="122"/>
      <c r="Q5915" s="74"/>
      <c r="R5915" s="74"/>
      <c r="S5915" s="74"/>
      <c r="T5915" s="74"/>
      <c r="AI5915" s="259"/>
      <c r="AO5915" s="74"/>
    </row>
    <row r="5916" s="72" customFormat="1" customHeight="1" spans="6:41">
      <c r="F5916" s="74"/>
      <c r="G5916" s="267" t="str">
        <f t="shared" si="98"/>
        <v/>
      </c>
      <c r="H5916" s="74"/>
      <c r="I5916" s="74"/>
      <c r="J5916" s="74"/>
      <c r="K5916" s="74"/>
      <c r="L5916" s="74"/>
      <c r="P5916" s="122"/>
      <c r="Q5916" s="74"/>
      <c r="R5916" s="74"/>
      <c r="S5916" s="74"/>
      <c r="T5916" s="74"/>
      <c r="AI5916" s="259"/>
      <c r="AO5916" s="74"/>
    </row>
    <row r="5917" s="72" customFormat="1" customHeight="1" spans="6:41">
      <c r="F5917" s="74"/>
      <c r="G5917" s="267" t="str">
        <f t="shared" si="98"/>
        <v/>
      </c>
      <c r="H5917" s="74"/>
      <c r="I5917" s="74"/>
      <c r="J5917" s="74"/>
      <c r="K5917" s="74"/>
      <c r="L5917" s="74"/>
      <c r="P5917" s="122"/>
      <c r="Q5917" s="74"/>
      <c r="R5917" s="74"/>
      <c r="S5917" s="74"/>
      <c r="T5917" s="74"/>
      <c r="AI5917" s="259"/>
      <c r="AO5917" s="74"/>
    </row>
    <row r="5918" s="72" customFormat="1" customHeight="1" spans="6:41">
      <c r="F5918" s="74"/>
      <c r="G5918" s="267" t="str">
        <f t="shared" si="98"/>
        <v/>
      </c>
      <c r="H5918" s="74"/>
      <c r="I5918" s="74"/>
      <c r="J5918" s="74"/>
      <c r="K5918" s="74"/>
      <c r="L5918" s="74"/>
      <c r="P5918" s="122"/>
      <c r="Q5918" s="74"/>
      <c r="R5918" s="74"/>
      <c r="S5918" s="74"/>
      <c r="T5918" s="74"/>
      <c r="AI5918" s="259"/>
      <c r="AO5918" s="74"/>
    </row>
    <row r="5919" s="72" customFormat="1" customHeight="1" spans="6:41">
      <c r="F5919" s="74"/>
      <c r="G5919" s="267" t="str">
        <f t="shared" si="98"/>
        <v/>
      </c>
      <c r="H5919" s="74"/>
      <c r="I5919" s="74"/>
      <c r="J5919" s="74"/>
      <c r="K5919" s="74"/>
      <c r="L5919" s="74"/>
      <c r="P5919" s="122"/>
      <c r="Q5919" s="74"/>
      <c r="R5919" s="74"/>
      <c r="S5919" s="74"/>
      <c r="T5919" s="74"/>
      <c r="AI5919" s="259"/>
      <c r="AO5919" s="74"/>
    </row>
    <row r="5920" s="72" customFormat="1" customHeight="1" spans="6:41">
      <c r="F5920" s="74"/>
      <c r="G5920" s="267" t="str">
        <f t="shared" si="98"/>
        <v/>
      </c>
      <c r="H5920" s="74"/>
      <c r="I5920" s="74"/>
      <c r="J5920" s="74"/>
      <c r="K5920" s="74"/>
      <c r="L5920" s="74"/>
      <c r="P5920" s="122"/>
      <c r="Q5920" s="74"/>
      <c r="R5920" s="74"/>
      <c r="S5920" s="74"/>
      <c r="T5920" s="74"/>
      <c r="AI5920" s="259"/>
      <c r="AO5920" s="74"/>
    </row>
    <row r="5921" s="72" customFormat="1" customHeight="1" spans="6:41">
      <c r="F5921" s="74"/>
      <c r="G5921" s="267" t="str">
        <f t="shared" si="98"/>
        <v/>
      </c>
      <c r="H5921" s="74"/>
      <c r="I5921" s="74"/>
      <c r="J5921" s="74"/>
      <c r="K5921" s="74"/>
      <c r="L5921" s="74"/>
      <c r="P5921" s="122"/>
      <c r="Q5921" s="74"/>
      <c r="R5921" s="74"/>
      <c r="S5921" s="74"/>
      <c r="T5921" s="74"/>
      <c r="AI5921" s="259"/>
      <c r="AO5921" s="74"/>
    </row>
    <row r="5922" s="72" customFormat="1" customHeight="1" spans="6:41">
      <c r="F5922" s="74"/>
      <c r="G5922" s="267" t="str">
        <f t="shared" si="98"/>
        <v/>
      </c>
      <c r="H5922" s="74"/>
      <c r="I5922" s="74"/>
      <c r="J5922" s="74"/>
      <c r="K5922" s="74"/>
      <c r="L5922" s="74"/>
      <c r="P5922" s="122"/>
      <c r="Q5922" s="74"/>
      <c r="R5922" s="74"/>
      <c r="S5922" s="74"/>
      <c r="T5922" s="74"/>
      <c r="AI5922" s="259"/>
      <c r="AO5922" s="74"/>
    </row>
    <row r="5923" s="72" customFormat="1" customHeight="1" spans="6:41">
      <c r="F5923" s="74"/>
      <c r="G5923" s="267" t="str">
        <f t="shared" si="98"/>
        <v/>
      </c>
      <c r="H5923" s="74"/>
      <c r="I5923" s="74"/>
      <c r="J5923" s="74"/>
      <c r="K5923" s="74"/>
      <c r="L5923" s="74"/>
      <c r="P5923" s="122"/>
      <c r="Q5923" s="74"/>
      <c r="R5923" s="74"/>
      <c r="S5923" s="74"/>
      <c r="T5923" s="74"/>
      <c r="AI5923" s="259"/>
      <c r="AO5923" s="74"/>
    </row>
    <row r="5924" s="72" customFormat="1" customHeight="1" spans="6:41">
      <c r="F5924" s="74"/>
      <c r="G5924" s="267" t="str">
        <f t="shared" si="98"/>
        <v/>
      </c>
      <c r="H5924" s="74"/>
      <c r="I5924" s="74"/>
      <c r="J5924" s="74"/>
      <c r="K5924" s="74"/>
      <c r="L5924" s="74"/>
      <c r="P5924" s="122"/>
      <c r="Q5924" s="74"/>
      <c r="R5924" s="74"/>
      <c r="S5924" s="74"/>
      <c r="T5924" s="74"/>
      <c r="AI5924" s="259"/>
      <c r="AO5924" s="74"/>
    </row>
    <row r="5925" s="72" customFormat="1" customHeight="1" spans="6:41">
      <c r="F5925" s="74"/>
      <c r="G5925" s="267" t="str">
        <f t="shared" si="98"/>
        <v/>
      </c>
      <c r="H5925" s="74"/>
      <c r="I5925" s="74"/>
      <c r="J5925" s="74"/>
      <c r="K5925" s="74"/>
      <c r="L5925" s="74"/>
      <c r="P5925" s="122"/>
      <c r="Q5925" s="74"/>
      <c r="R5925" s="74"/>
      <c r="S5925" s="74"/>
      <c r="T5925" s="74"/>
      <c r="AI5925" s="259"/>
      <c r="AO5925" s="74"/>
    </row>
    <row r="5926" s="72" customFormat="1" customHeight="1" spans="6:41">
      <c r="F5926" s="74"/>
      <c r="G5926" s="267" t="str">
        <f t="shared" si="98"/>
        <v/>
      </c>
      <c r="H5926" s="74"/>
      <c r="I5926" s="74"/>
      <c r="J5926" s="74"/>
      <c r="K5926" s="74"/>
      <c r="L5926" s="74"/>
      <c r="P5926" s="122"/>
      <c r="Q5926" s="74"/>
      <c r="R5926" s="74"/>
      <c r="S5926" s="74"/>
      <c r="T5926" s="74"/>
      <c r="AI5926" s="259"/>
      <c r="AO5926" s="74"/>
    </row>
    <row r="5927" s="72" customFormat="1" customHeight="1" spans="6:41">
      <c r="F5927" s="74"/>
      <c r="G5927" s="267" t="str">
        <f t="shared" si="98"/>
        <v/>
      </c>
      <c r="H5927" s="74"/>
      <c r="I5927" s="74"/>
      <c r="J5927" s="74"/>
      <c r="K5927" s="74"/>
      <c r="L5927" s="74"/>
      <c r="P5927" s="122"/>
      <c r="Q5927" s="74"/>
      <c r="R5927" s="74"/>
      <c r="S5927" s="74"/>
      <c r="T5927" s="74"/>
      <c r="AI5927" s="259"/>
      <c r="AO5927" s="74"/>
    </row>
    <row r="5928" s="72" customFormat="1" customHeight="1" spans="6:41">
      <c r="F5928" s="74"/>
      <c r="G5928" s="267" t="str">
        <f t="shared" si="98"/>
        <v/>
      </c>
      <c r="H5928" s="74"/>
      <c r="I5928" s="74"/>
      <c r="J5928" s="74"/>
      <c r="K5928" s="74"/>
      <c r="L5928" s="74"/>
      <c r="P5928" s="122"/>
      <c r="Q5928" s="74"/>
      <c r="R5928" s="74"/>
      <c r="S5928" s="74"/>
      <c r="T5928" s="74"/>
      <c r="AI5928" s="259"/>
      <c r="AO5928" s="74"/>
    </row>
    <row r="5929" s="72" customFormat="1" customHeight="1" spans="6:41">
      <c r="F5929" s="74"/>
      <c r="G5929" s="267" t="str">
        <f t="shared" si="98"/>
        <v/>
      </c>
      <c r="H5929" s="74"/>
      <c r="I5929" s="74"/>
      <c r="J5929" s="74"/>
      <c r="K5929" s="74"/>
      <c r="L5929" s="74"/>
      <c r="P5929" s="122"/>
      <c r="Q5929" s="74"/>
      <c r="R5929" s="74"/>
      <c r="S5929" s="74"/>
      <c r="T5929" s="74"/>
      <c r="AI5929" s="259"/>
      <c r="AO5929" s="74"/>
    </row>
    <row r="5930" s="72" customFormat="1" customHeight="1" spans="6:41">
      <c r="F5930" s="74"/>
      <c r="G5930" s="267" t="str">
        <f t="shared" si="98"/>
        <v/>
      </c>
      <c r="H5930" s="74"/>
      <c r="I5930" s="74"/>
      <c r="J5930" s="74"/>
      <c r="K5930" s="74"/>
      <c r="L5930" s="74"/>
      <c r="P5930" s="122"/>
      <c r="Q5930" s="74"/>
      <c r="R5930" s="74"/>
      <c r="S5930" s="74"/>
      <c r="T5930" s="74"/>
      <c r="AI5930" s="259"/>
      <c r="AO5930" s="74"/>
    </row>
    <row r="5931" s="72" customFormat="1" customHeight="1" spans="6:41">
      <c r="F5931" s="74"/>
      <c r="G5931" s="267" t="str">
        <f t="shared" si="98"/>
        <v/>
      </c>
      <c r="H5931" s="74"/>
      <c r="I5931" s="74"/>
      <c r="J5931" s="74"/>
      <c r="K5931" s="74"/>
      <c r="L5931" s="74"/>
      <c r="P5931" s="122"/>
      <c r="Q5931" s="74"/>
      <c r="R5931" s="74"/>
      <c r="S5931" s="74"/>
      <c r="T5931" s="74"/>
      <c r="AI5931" s="259"/>
      <c r="AO5931" s="74"/>
    </row>
    <row r="5932" s="72" customFormat="1" customHeight="1" spans="6:41">
      <c r="F5932" s="74"/>
      <c r="G5932" s="267" t="str">
        <f t="shared" si="98"/>
        <v/>
      </c>
      <c r="H5932" s="74"/>
      <c r="I5932" s="74"/>
      <c r="J5932" s="74"/>
      <c r="K5932" s="74"/>
      <c r="L5932" s="74"/>
      <c r="P5932" s="122"/>
      <c r="Q5932" s="74"/>
      <c r="R5932" s="74"/>
      <c r="S5932" s="74"/>
      <c r="T5932" s="74"/>
      <c r="AI5932" s="259"/>
      <c r="AO5932" s="74"/>
    </row>
    <row r="5933" s="72" customFormat="1" customHeight="1" spans="6:41">
      <c r="F5933" s="74"/>
      <c r="G5933" s="267" t="str">
        <f t="shared" si="98"/>
        <v/>
      </c>
      <c r="H5933" s="74"/>
      <c r="I5933" s="74"/>
      <c r="J5933" s="74"/>
      <c r="K5933" s="74"/>
      <c r="L5933" s="74"/>
      <c r="P5933" s="122"/>
      <c r="Q5933" s="74"/>
      <c r="R5933" s="74"/>
      <c r="S5933" s="74"/>
      <c r="T5933" s="74"/>
      <c r="AI5933" s="259"/>
      <c r="AO5933" s="74"/>
    </row>
    <row r="5934" s="72" customFormat="1" customHeight="1" spans="6:41">
      <c r="F5934" s="74"/>
      <c r="G5934" s="267" t="str">
        <f t="shared" si="98"/>
        <v/>
      </c>
      <c r="H5934" s="74"/>
      <c r="I5934" s="74"/>
      <c r="J5934" s="74"/>
      <c r="K5934" s="74"/>
      <c r="L5934" s="74"/>
      <c r="P5934" s="122"/>
      <c r="Q5934" s="74"/>
      <c r="R5934" s="74"/>
      <c r="S5934" s="74"/>
      <c r="T5934" s="74"/>
      <c r="AI5934" s="259"/>
      <c r="AO5934" s="74"/>
    </row>
    <row r="5935" s="72" customFormat="1" customHeight="1" spans="6:41">
      <c r="F5935" s="74"/>
      <c r="G5935" s="267" t="str">
        <f t="shared" si="98"/>
        <v/>
      </c>
      <c r="H5935" s="74"/>
      <c r="I5935" s="74"/>
      <c r="J5935" s="74"/>
      <c r="K5935" s="74"/>
      <c r="L5935" s="74"/>
      <c r="P5935" s="122"/>
      <c r="Q5935" s="74"/>
      <c r="R5935" s="74"/>
      <c r="S5935" s="74"/>
      <c r="T5935" s="74"/>
      <c r="AI5935" s="259"/>
      <c r="AO5935" s="74"/>
    </row>
    <row r="5936" s="72" customFormat="1" customHeight="1" spans="6:41">
      <c r="F5936" s="74"/>
      <c r="G5936" s="267" t="str">
        <f t="shared" si="98"/>
        <v/>
      </c>
      <c r="H5936" s="74"/>
      <c r="I5936" s="74"/>
      <c r="J5936" s="74"/>
      <c r="K5936" s="74"/>
      <c r="L5936" s="74"/>
      <c r="P5936" s="122"/>
      <c r="Q5936" s="74"/>
      <c r="R5936" s="74"/>
      <c r="S5936" s="74"/>
      <c r="T5936" s="74"/>
      <c r="AI5936" s="259"/>
      <c r="AO5936" s="74"/>
    </row>
    <row r="5937" s="72" customFormat="1" customHeight="1" spans="6:41">
      <c r="F5937" s="74"/>
      <c r="G5937" s="267" t="str">
        <f t="shared" si="98"/>
        <v/>
      </c>
      <c r="H5937" s="74"/>
      <c r="I5937" s="74"/>
      <c r="J5937" s="74"/>
      <c r="K5937" s="74"/>
      <c r="L5937" s="74"/>
      <c r="P5937" s="122"/>
      <c r="Q5937" s="74"/>
      <c r="R5937" s="74"/>
      <c r="S5937" s="74"/>
      <c r="T5937" s="74"/>
      <c r="AI5937" s="259"/>
      <c r="AO5937" s="74"/>
    </row>
    <row r="5938" s="72" customFormat="1" customHeight="1" spans="6:41">
      <c r="F5938" s="74"/>
      <c r="G5938" s="267" t="str">
        <f t="shared" si="98"/>
        <v/>
      </c>
      <c r="H5938" s="74"/>
      <c r="I5938" s="74"/>
      <c r="J5938" s="74"/>
      <c r="K5938" s="74"/>
      <c r="L5938" s="74"/>
      <c r="P5938" s="122"/>
      <c r="Q5938" s="74"/>
      <c r="R5938" s="74"/>
      <c r="S5938" s="74"/>
      <c r="T5938" s="74"/>
      <c r="AI5938" s="259"/>
      <c r="AO5938" s="74"/>
    </row>
    <row r="5939" s="72" customFormat="1" customHeight="1" spans="6:41">
      <c r="F5939" s="74"/>
      <c r="G5939" s="267" t="str">
        <f t="shared" si="98"/>
        <v/>
      </c>
      <c r="H5939" s="74"/>
      <c r="I5939" s="74"/>
      <c r="J5939" s="74"/>
      <c r="K5939" s="74"/>
      <c r="L5939" s="74"/>
      <c r="P5939" s="122"/>
      <c r="Q5939" s="74"/>
      <c r="R5939" s="74"/>
      <c r="S5939" s="74"/>
      <c r="T5939" s="74"/>
      <c r="AI5939" s="259"/>
      <c r="AO5939" s="74"/>
    </row>
    <row r="5940" s="72" customFormat="1" customHeight="1" spans="6:41">
      <c r="F5940" s="74"/>
      <c r="G5940" s="267" t="str">
        <f t="shared" si="98"/>
        <v/>
      </c>
      <c r="H5940" s="74"/>
      <c r="I5940" s="74"/>
      <c r="J5940" s="74"/>
      <c r="K5940" s="74"/>
      <c r="L5940" s="74"/>
      <c r="P5940" s="122"/>
      <c r="Q5940" s="74"/>
      <c r="R5940" s="74"/>
      <c r="S5940" s="74"/>
      <c r="T5940" s="74"/>
      <c r="AI5940" s="259"/>
      <c r="AO5940" s="74"/>
    </row>
    <row r="5941" s="72" customFormat="1" customHeight="1" spans="6:41">
      <c r="F5941" s="74"/>
      <c r="G5941" s="267" t="str">
        <f t="shared" si="98"/>
        <v/>
      </c>
      <c r="H5941" s="74"/>
      <c r="I5941" s="74"/>
      <c r="J5941" s="74"/>
      <c r="K5941" s="74"/>
      <c r="L5941" s="74"/>
      <c r="P5941" s="122"/>
      <c r="Q5941" s="74"/>
      <c r="R5941" s="74"/>
      <c r="S5941" s="74"/>
      <c r="T5941" s="74"/>
      <c r="AI5941" s="259"/>
      <c r="AO5941" s="74"/>
    </row>
    <row r="5942" s="72" customFormat="1" customHeight="1" spans="6:41">
      <c r="F5942" s="74"/>
      <c r="G5942" s="267" t="str">
        <f t="shared" si="98"/>
        <v/>
      </c>
      <c r="H5942" s="74"/>
      <c r="I5942" s="74"/>
      <c r="J5942" s="74"/>
      <c r="K5942" s="74"/>
      <c r="L5942" s="74"/>
      <c r="P5942" s="122"/>
      <c r="Q5942" s="74"/>
      <c r="R5942" s="74"/>
      <c r="S5942" s="74"/>
      <c r="T5942" s="74"/>
      <c r="AI5942" s="259"/>
      <c r="AO5942" s="74"/>
    </row>
    <row r="5943" s="72" customFormat="1" customHeight="1" spans="6:41">
      <c r="F5943" s="74"/>
      <c r="G5943" s="267" t="str">
        <f t="shared" si="98"/>
        <v/>
      </c>
      <c r="H5943" s="74"/>
      <c r="I5943" s="74"/>
      <c r="J5943" s="74"/>
      <c r="K5943" s="74"/>
      <c r="L5943" s="74"/>
      <c r="P5943" s="122"/>
      <c r="Q5943" s="74"/>
      <c r="R5943" s="74"/>
      <c r="S5943" s="74"/>
      <c r="T5943" s="74"/>
      <c r="AI5943" s="259"/>
      <c r="AO5943" s="74"/>
    </row>
    <row r="5944" s="72" customFormat="1" customHeight="1" spans="6:41">
      <c r="F5944" s="74"/>
      <c r="G5944" s="267" t="str">
        <f t="shared" si="98"/>
        <v/>
      </c>
      <c r="H5944" s="74"/>
      <c r="I5944" s="74"/>
      <c r="J5944" s="74"/>
      <c r="K5944" s="74"/>
      <c r="L5944" s="74"/>
      <c r="P5944" s="122"/>
      <c r="Q5944" s="74"/>
      <c r="R5944" s="74"/>
      <c r="S5944" s="74"/>
      <c r="T5944" s="74"/>
      <c r="AI5944" s="259"/>
      <c r="AO5944" s="74"/>
    </row>
    <row r="5945" s="72" customFormat="1" customHeight="1" spans="6:41">
      <c r="F5945" s="74"/>
      <c r="G5945" s="267" t="str">
        <f t="shared" si="98"/>
        <v/>
      </c>
      <c r="H5945" s="74"/>
      <c r="I5945" s="74"/>
      <c r="J5945" s="74"/>
      <c r="K5945" s="74"/>
      <c r="L5945" s="74"/>
      <c r="P5945" s="122"/>
      <c r="Q5945" s="74"/>
      <c r="R5945" s="74"/>
      <c r="S5945" s="74"/>
      <c r="T5945" s="74"/>
      <c r="AI5945" s="259"/>
      <c r="AO5945" s="74"/>
    </row>
    <row r="5946" s="72" customFormat="1" customHeight="1" spans="6:41">
      <c r="F5946" s="74"/>
      <c r="G5946" s="267" t="str">
        <f t="shared" si="98"/>
        <v/>
      </c>
      <c r="H5946" s="74"/>
      <c r="I5946" s="74"/>
      <c r="J5946" s="74"/>
      <c r="K5946" s="74"/>
      <c r="L5946" s="74"/>
      <c r="P5946" s="122"/>
      <c r="Q5946" s="74"/>
      <c r="R5946" s="74"/>
      <c r="S5946" s="74"/>
      <c r="T5946" s="74"/>
      <c r="AI5946" s="259"/>
      <c r="AO5946" s="74"/>
    </row>
    <row r="5947" s="72" customFormat="1" customHeight="1" spans="6:41">
      <c r="F5947" s="74"/>
      <c r="G5947" s="267" t="str">
        <f t="shared" si="98"/>
        <v/>
      </c>
      <c r="H5947" s="74"/>
      <c r="I5947" s="74"/>
      <c r="J5947" s="74"/>
      <c r="K5947" s="74"/>
      <c r="L5947" s="74"/>
      <c r="P5947" s="122"/>
      <c r="Q5947" s="74"/>
      <c r="R5947" s="74"/>
      <c r="S5947" s="74"/>
      <c r="T5947" s="74"/>
      <c r="AI5947" s="259"/>
      <c r="AO5947" s="74"/>
    </row>
    <row r="5948" s="72" customFormat="1" customHeight="1" spans="6:41">
      <c r="F5948" s="74"/>
      <c r="G5948" s="267" t="str">
        <f t="shared" si="98"/>
        <v/>
      </c>
      <c r="H5948" s="74"/>
      <c r="I5948" s="74"/>
      <c r="J5948" s="74"/>
      <c r="K5948" s="74"/>
      <c r="L5948" s="74"/>
      <c r="P5948" s="122"/>
      <c r="Q5948" s="74"/>
      <c r="R5948" s="74"/>
      <c r="S5948" s="74"/>
      <c r="T5948" s="74"/>
      <c r="AI5948" s="259"/>
      <c r="AO5948" s="74"/>
    </row>
    <row r="5949" s="72" customFormat="1" customHeight="1" spans="6:41">
      <c r="F5949" s="74"/>
      <c r="G5949" s="267" t="str">
        <f t="shared" si="98"/>
        <v/>
      </c>
      <c r="H5949" s="74"/>
      <c r="I5949" s="74"/>
      <c r="J5949" s="74"/>
      <c r="K5949" s="74"/>
      <c r="L5949" s="74"/>
      <c r="P5949" s="122"/>
      <c r="Q5949" s="74"/>
      <c r="R5949" s="74"/>
      <c r="S5949" s="74"/>
      <c r="T5949" s="74"/>
      <c r="AI5949" s="259"/>
      <c r="AO5949" s="74"/>
    </row>
    <row r="5950" s="72" customFormat="1" customHeight="1" spans="6:41">
      <c r="F5950" s="74"/>
      <c r="G5950" s="267" t="str">
        <f t="shared" si="98"/>
        <v/>
      </c>
      <c r="H5950" s="74"/>
      <c r="I5950" s="74"/>
      <c r="J5950" s="74"/>
      <c r="K5950" s="74"/>
      <c r="L5950" s="74"/>
      <c r="P5950" s="122"/>
      <c r="Q5950" s="74"/>
      <c r="R5950" s="74"/>
      <c r="S5950" s="74"/>
      <c r="T5950" s="74"/>
      <c r="AI5950" s="259"/>
      <c r="AO5950" s="74"/>
    </row>
    <row r="5951" s="72" customFormat="1" customHeight="1" spans="6:41">
      <c r="F5951" s="74"/>
      <c r="G5951" s="267" t="str">
        <f t="shared" si="98"/>
        <v/>
      </c>
      <c r="H5951" s="74"/>
      <c r="I5951" s="74"/>
      <c r="J5951" s="74"/>
      <c r="K5951" s="74"/>
      <c r="L5951" s="74"/>
      <c r="P5951" s="122"/>
      <c r="Q5951" s="74"/>
      <c r="R5951" s="74"/>
      <c r="S5951" s="74"/>
      <c r="T5951" s="74"/>
      <c r="AI5951" s="259"/>
      <c r="AO5951" s="74"/>
    </row>
    <row r="5952" s="72" customFormat="1" customHeight="1" spans="6:41">
      <c r="F5952" s="74"/>
      <c r="G5952" s="267" t="str">
        <f t="shared" si="98"/>
        <v/>
      </c>
      <c r="H5952" s="74"/>
      <c r="I5952" s="74"/>
      <c r="J5952" s="74"/>
      <c r="K5952" s="74"/>
      <c r="L5952" s="74"/>
      <c r="P5952" s="122"/>
      <c r="Q5952" s="74"/>
      <c r="R5952" s="74"/>
      <c r="S5952" s="74"/>
      <c r="T5952" s="74"/>
      <c r="AI5952" s="259"/>
      <c r="AO5952" s="74"/>
    </row>
    <row r="5953" s="72" customFormat="1" customHeight="1" spans="6:41">
      <c r="F5953" s="74"/>
      <c r="G5953" s="267" t="str">
        <f t="shared" si="98"/>
        <v/>
      </c>
      <c r="H5953" s="74"/>
      <c r="I5953" s="74"/>
      <c r="J5953" s="74"/>
      <c r="K5953" s="74"/>
      <c r="L5953" s="74"/>
      <c r="P5953" s="122"/>
      <c r="Q5953" s="74"/>
      <c r="R5953" s="74"/>
      <c r="S5953" s="74"/>
      <c r="T5953" s="74"/>
      <c r="AI5953" s="259"/>
      <c r="AO5953" s="74"/>
    </row>
    <row r="5954" s="72" customFormat="1" customHeight="1" spans="6:41">
      <c r="F5954" s="74"/>
      <c r="G5954" s="267" t="str">
        <f t="shared" ref="G5954:G6017" si="99">IF(H5954="","",IF(H5954=I5954,H5954,_xlfn.CONCAT(H5954,"-",I5954)))</f>
        <v/>
      </c>
      <c r="H5954" s="74"/>
      <c r="I5954" s="74"/>
      <c r="J5954" s="74"/>
      <c r="K5954" s="74"/>
      <c r="L5954" s="74"/>
      <c r="P5954" s="122"/>
      <c r="Q5954" s="74"/>
      <c r="R5954" s="74"/>
      <c r="S5954" s="74"/>
      <c r="T5954" s="74"/>
      <c r="AI5954" s="259"/>
      <c r="AO5954" s="74"/>
    </row>
    <row r="5955" s="72" customFormat="1" customHeight="1" spans="6:41">
      <c r="F5955" s="74"/>
      <c r="G5955" s="267" t="str">
        <f t="shared" si="99"/>
        <v/>
      </c>
      <c r="H5955" s="74"/>
      <c r="I5955" s="74"/>
      <c r="J5955" s="74"/>
      <c r="K5955" s="74"/>
      <c r="L5955" s="74"/>
      <c r="P5955" s="122"/>
      <c r="Q5955" s="74"/>
      <c r="R5955" s="74"/>
      <c r="S5955" s="74"/>
      <c r="T5955" s="74"/>
      <c r="AI5955" s="259"/>
      <c r="AO5955" s="74"/>
    </row>
    <row r="5956" s="72" customFormat="1" customHeight="1" spans="6:41">
      <c r="F5956" s="74"/>
      <c r="G5956" s="267" t="str">
        <f t="shared" si="99"/>
        <v/>
      </c>
      <c r="H5956" s="74"/>
      <c r="I5956" s="74"/>
      <c r="J5956" s="74"/>
      <c r="K5956" s="74"/>
      <c r="L5956" s="74"/>
      <c r="P5956" s="122"/>
      <c r="Q5956" s="74"/>
      <c r="R5956" s="74"/>
      <c r="S5956" s="74"/>
      <c r="T5956" s="74"/>
      <c r="AI5956" s="259"/>
      <c r="AO5956" s="74"/>
    </row>
    <row r="5957" s="72" customFormat="1" customHeight="1" spans="6:41">
      <c r="F5957" s="74"/>
      <c r="G5957" s="267" t="str">
        <f t="shared" si="99"/>
        <v/>
      </c>
      <c r="H5957" s="74"/>
      <c r="I5957" s="74"/>
      <c r="J5957" s="74"/>
      <c r="K5957" s="74"/>
      <c r="L5957" s="74"/>
      <c r="P5957" s="122"/>
      <c r="Q5957" s="74"/>
      <c r="R5957" s="74"/>
      <c r="S5957" s="74"/>
      <c r="T5957" s="74"/>
      <c r="AI5957" s="259"/>
      <c r="AO5957" s="74"/>
    </row>
    <row r="5958" s="72" customFormat="1" customHeight="1" spans="6:41">
      <c r="F5958" s="74"/>
      <c r="G5958" s="267" t="str">
        <f t="shared" si="99"/>
        <v/>
      </c>
      <c r="H5958" s="74"/>
      <c r="I5958" s="74"/>
      <c r="J5958" s="74"/>
      <c r="K5958" s="74"/>
      <c r="L5958" s="74"/>
      <c r="P5958" s="122"/>
      <c r="Q5958" s="74"/>
      <c r="R5958" s="74"/>
      <c r="S5958" s="74"/>
      <c r="T5958" s="74"/>
      <c r="AI5958" s="259"/>
      <c r="AO5958" s="74"/>
    </row>
    <row r="5959" s="72" customFormat="1" customHeight="1" spans="6:41">
      <c r="F5959" s="74"/>
      <c r="G5959" s="267" t="str">
        <f t="shared" si="99"/>
        <v/>
      </c>
      <c r="H5959" s="74"/>
      <c r="I5959" s="74"/>
      <c r="J5959" s="74"/>
      <c r="K5959" s="74"/>
      <c r="L5959" s="74"/>
      <c r="P5959" s="122"/>
      <c r="Q5959" s="74"/>
      <c r="R5959" s="74"/>
      <c r="S5959" s="74"/>
      <c r="T5959" s="74"/>
      <c r="AI5959" s="259"/>
      <c r="AO5959" s="74"/>
    </row>
    <row r="5960" s="72" customFormat="1" customHeight="1" spans="6:41">
      <c r="F5960" s="74"/>
      <c r="G5960" s="267" t="str">
        <f t="shared" si="99"/>
        <v/>
      </c>
      <c r="H5960" s="74"/>
      <c r="I5960" s="74"/>
      <c r="J5960" s="74"/>
      <c r="K5960" s="74"/>
      <c r="L5960" s="74"/>
      <c r="P5960" s="122"/>
      <c r="Q5960" s="74"/>
      <c r="R5960" s="74"/>
      <c r="S5960" s="74"/>
      <c r="T5960" s="74"/>
      <c r="AI5960" s="259"/>
      <c r="AO5960" s="74"/>
    </row>
    <row r="5961" s="72" customFormat="1" customHeight="1" spans="6:41">
      <c r="F5961" s="74"/>
      <c r="G5961" s="267" t="str">
        <f t="shared" si="99"/>
        <v/>
      </c>
      <c r="H5961" s="74"/>
      <c r="I5961" s="74"/>
      <c r="J5961" s="74"/>
      <c r="K5961" s="74"/>
      <c r="L5961" s="74"/>
      <c r="P5961" s="122"/>
      <c r="Q5961" s="74"/>
      <c r="R5961" s="74"/>
      <c r="S5961" s="74"/>
      <c r="T5961" s="74"/>
      <c r="AI5961" s="259"/>
      <c r="AO5961" s="74"/>
    </row>
    <row r="5962" s="72" customFormat="1" customHeight="1" spans="6:41">
      <c r="F5962" s="74"/>
      <c r="G5962" s="267" t="str">
        <f t="shared" si="99"/>
        <v/>
      </c>
      <c r="H5962" s="74"/>
      <c r="I5962" s="74"/>
      <c r="J5962" s="74"/>
      <c r="K5962" s="74"/>
      <c r="L5962" s="74"/>
      <c r="P5962" s="122"/>
      <c r="Q5962" s="74"/>
      <c r="R5962" s="74"/>
      <c r="S5962" s="74"/>
      <c r="T5962" s="74"/>
      <c r="AI5962" s="259"/>
      <c r="AO5962" s="74"/>
    </row>
    <row r="5963" s="72" customFormat="1" customHeight="1" spans="6:41">
      <c r="F5963" s="74"/>
      <c r="G5963" s="267" t="str">
        <f t="shared" si="99"/>
        <v/>
      </c>
      <c r="H5963" s="74"/>
      <c r="I5963" s="74"/>
      <c r="J5963" s="74"/>
      <c r="K5963" s="74"/>
      <c r="L5963" s="74"/>
      <c r="P5963" s="122"/>
      <c r="Q5963" s="74"/>
      <c r="R5963" s="74"/>
      <c r="S5963" s="74"/>
      <c r="T5963" s="74"/>
      <c r="AI5963" s="259"/>
      <c r="AO5963" s="74"/>
    </row>
    <row r="5964" s="72" customFormat="1" customHeight="1" spans="6:41">
      <c r="F5964" s="74"/>
      <c r="G5964" s="267" t="str">
        <f t="shared" si="99"/>
        <v/>
      </c>
      <c r="H5964" s="74"/>
      <c r="I5964" s="74"/>
      <c r="J5964" s="74"/>
      <c r="K5964" s="74"/>
      <c r="L5964" s="74"/>
      <c r="P5964" s="122"/>
      <c r="Q5964" s="74"/>
      <c r="R5964" s="74"/>
      <c r="S5964" s="74"/>
      <c r="T5964" s="74"/>
      <c r="AI5964" s="259"/>
      <c r="AO5964" s="74"/>
    </row>
    <row r="5965" s="72" customFormat="1" customHeight="1" spans="6:41">
      <c r="F5965" s="74"/>
      <c r="G5965" s="267" t="str">
        <f t="shared" si="99"/>
        <v/>
      </c>
      <c r="H5965" s="74"/>
      <c r="I5965" s="74"/>
      <c r="J5965" s="74"/>
      <c r="K5965" s="74"/>
      <c r="L5965" s="74"/>
      <c r="P5965" s="122"/>
      <c r="Q5965" s="74"/>
      <c r="R5965" s="74"/>
      <c r="S5965" s="74"/>
      <c r="T5965" s="74"/>
      <c r="AI5965" s="259"/>
      <c r="AO5965" s="74"/>
    </row>
    <row r="5966" s="72" customFormat="1" customHeight="1" spans="6:41">
      <c r="F5966" s="74"/>
      <c r="G5966" s="267" t="str">
        <f t="shared" si="99"/>
        <v/>
      </c>
      <c r="H5966" s="74"/>
      <c r="I5966" s="74"/>
      <c r="J5966" s="74"/>
      <c r="K5966" s="74"/>
      <c r="L5966" s="74"/>
      <c r="P5966" s="122"/>
      <c r="Q5966" s="74"/>
      <c r="R5966" s="74"/>
      <c r="S5966" s="74"/>
      <c r="T5966" s="74"/>
      <c r="AI5966" s="259"/>
      <c r="AO5966" s="74"/>
    </row>
    <row r="5967" s="72" customFormat="1" customHeight="1" spans="6:41">
      <c r="F5967" s="74"/>
      <c r="G5967" s="267" t="str">
        <f t="shared" si="99"/>
        <v/>
      </c>
      <c r="H5967" s="74"/>
      <c r="I5967" s="74"/>
      <c r="J5967" s="74"/>
      <c r="K5967" s="74"/>
      <c r="L5967" s="74"/>
      <c r="P5967" s="122"/>
      <c r="Q5967" s="74"/>
      <c r="R5967" s="74"/>
      <c r="S5967" s="74"/>
      <c r="T5967" s="74"/>
      <c r="AI5967" s="259"/>
      <c r="AO5967" s="74"/>
    </row>
    <row r="5968" s="72" customFormat="1" customHeight="1" spans="6:41">
      <c r="F5968" s="74"/>
      <c r="G5968" s="267" t="str">
        <f t="shared" si="99"/>
        <v/>
      </c>
      <c r="H5968" s="74"/>
      <c r="I5968" s="74"/>
      <c r="J5968" s="74"/>
      <c r="K5968" s="74"/>
      <c r="L5968" s="74"/>
      <c r="P5968" s="122"/>
      <c r="Q5968" s="74"/>
      <c r="R5968" s="74"/>
      <c r="S5968" s="74"/>
      <c r="T5968" s="74"/>
      <c r="AI5968" s="259"/>
      <c r="AO5968" s="74"/>
    </row>
    <row r="5969" s="72" customFormat="1" customHeight="1" spans="6:41">
      <c r="F5969" s="74"/>
      <c r="G5969" s="267" t="str">
        <f t="shared" si="99"/>
        <v/>
      </c>
      <c r="H5969" s="74"/>
      <c r="I5969" s="74"/>
      <c r="J5969" s="74"/>
      <c r="K5969" s="74"/>
      <c r="L5969" s="74"/>
      <c r="P5969" s="122"/>
      <c r="Q5969" s="74"/>
      <c r="R5969" s="74"/>
      <c r="S5969" s="74"/>
      <c r="T5969" s="74"/>
      <c r="AI5969" s="259"/>
      <c r="AO5969" s="74"/>
    </row>
    <row r="5970" s="72" customFormat="1" customHeight="1" spans="6:41">
      <c r="F5970" s="74"/>
      <c r="G5970" s="267" t="str">
        <f t="shared" si="99"/>
        <v/>
      </c>
      <c r="H5970" s="74"/>
      <c r="I5970" s="74"/>
      <c r="J5970" s="74"/>
      <c r="K5970" s="74"/>
      <c r="L5970" s="74"/>
      <c r="P5970" s="122"/>
      <c r="Q5970" s="74"/>
      <c r="R5970" s="74"/>
      <c r="S5970" s="74"/>
      <c r="T5970" s="74"/>
      <c r="AI5970" s="259"/>
      <c r="AO5970" s="74"/>
    </row>
    <row r="5971" s="72" customFormat="1" customHeight="1" spans="6:41">
      <c r="F5971" s="74"/>
      <c r="G5971" s="267" t="str">
        <f t="shared" si="99"/>
        <v/>
      </c>
      <c r="H5971" s="74"/>
      <c r="I5971" s="74"/>
      <c r="J5971" s="74"/>
      <c r="K5971" s="74"/>
      <c r="L5971" s="74"/>
      <c r="P5971" s="122"/>
      <c r="Q5971" s="74"/>
      <c r="R5971" s="74"/>
      <c r="S5971" s="74"/>
      <c r="T5971" s="74"/>
      <c r="AI5971" s="259"/>
      <c r="AO5971" s="74"/>
    </row>
    <row r="5972" s="72" customFormat="1" customHeight="1" spans="6:41">
      <c r="F5972" s="74"/>
      <c r="G5972" s="267" t="str">
        <f t="shared" si="99"/>
        <v/>
      </c>
      <c r="H5972" s="74"/>
      <c r="I5972" s="74"/>
      <c r="J5972" s="74"/>
      <c r="K5972" s="74"/>
      <c r="L5972" s="74"/>
      <c r="P5972" s="122"/>
      <c r="Q5972" s="74"/>
      <c r="R5972" s="74"/>
      <c r="S5972" s="74"/>
      <c r="T5972" s="74"/>
      <c r="AI5972" s="259"/>
      <c r="AO5972" s="74"/>
    </row>
    <row r="5973" s="72" customFormat="1" customHeight="1" spans="6:41">
      <c r="F5973" s="74"/>
      <c r="G5973" s="267" t="str">
        <f t="shared" si="99"/>
        <v/>
      </c>
      <c r="H5973" s="74"/>
      <c r="I5973" s="74"/>
      <c r="J5973" s="74"/>
      <c r="K5973" s="74"/>
      <c r="L5973" s="74"/>
      <c r="P5973" s="122"/>
      <c r="Q5973" s="74"/>
      <c r="R5973" s="74"/>
      <c r="S5973" s="74"/>
      <c r="T5973" s="74"/>
      <c r="AI5973" s="259"/>
      <c r="AO5973" s="74"/>
    </row>
    <row r="5974" s="72" customFormat="1" customHeight="1" spans="6:41">
      <c r="F5974" s="74"/>
      <c r="G5974" s="267" t="str">
        <f t="shared" si="99"/>
        <v/>
      </c>
      <c r="H5974" s="74"/>
      <c r="I5974" s="74"/>
      <c r="J5974" s="74"/>
      <c r="K5974" s="74"/>
      <c r="L5974" s="74"/>
      <c r="P5974" s="122"/>
      <c r="Q5974" s="74"/>
      <c r="R5974" s="74"/>
      <c r="S5974" s="74"/>
      <c r="T5974" s="74"/>
      <c r="AI5974" s="259"/>
      <c r="AO5974" s="74"/>
    </row>
    <row r="5975" s="72" customFormat="1" customHeight="1" spans="6:41">
      <c r="F5975" s="74"/>
      <c r="G5975" s="267" t="str">
        <f t="shared" si="99"/>
        <v/>
      </c>
      <c r="H5975" s="74"/>
      <c r="I5975" s="74"/>
      <c r="J5975" s="74"/>
      <c r="K5975" s="74"/>
      <c r="L5975" s="74"/>
      <c r="P5975" s="122"/>
      <c r="Q5975" s="74"/>
      <c r="R5975" s="74"/>
      <c r="S5975" s="74"/>
      <c r="T5975" s="74"/>
      <c r="AI5975" s="259"/>
      <c r="AO5975" s="74"/>
    </row>
    <row r="5976" s="72" customFormat="1" customHeight="1" spans="6:41">
      <c r="F5976" s="74"/>
      <c r="G5976" s="267" t="str">
        <f t="shared" si="99"/>
        <v/>
      </c>
      <c r="H5976" s="74"/>
      <c r="I5976" s="74"/>
      <c r="J5976" s="74"/>
      <c r="K5976" s="74"/>
      <c r="L5976" s="74"/>
      <c r="P5976" s="122"/>
      <c r="Q5976" s="74"/>
      <c r="R5976" s="74"/>
      <c r="S5976" s="74"/>
      <c r="T5976" s="74"/>
      <c r="AI5976" s="259"/>
      <c r="AO5976" s="74"/>
    </row>
    <row r="5977" s="72" customFormat="1" customHeight="1" spans="6:41">
      <c r="F5977" s="74"/>
      <c r="G5977" s="267" t="str">
        <f t="shared" si="99"/>
        <v/>
      </c>
      <c r="H5977" s="74"/>
      <c r="I5977" s="74"/>
      <c r="J5977" s="74"/>
      <c r="K5977" s="74"/>
      <c r="L5977" s="74"/>
      <c r="P5977" s="122"/>
      <c r="Q5977" s="74"/>
      <c r="R5977" s="74"/>
      <c r="S5977" s="74"/>
      <c r="T5977" s="74"/>
      <c r="AI5977" s="259"/>
      <c r="AO5977" s="74"/>
    </row>
    <row r="5978" s="72" customFormat="1" customHeight="1" spans="6:41">
      <c r="F5978" s="74"/>
      <c r="G5978" s="267" t="str">
        <f t="shared" si="99"/>
        <v/>
      </c>
      <c r="H5978" s="74"/>
      <c r="I5978" s="74"/>
      <c r="J5978" s="74"/>
      <c r="K5978" s="74"/>
      <c r="L5978" s="74"/>
      <c r="P5978" s="122"/>
      <c r="Q5978" s="74"/>
      <c r="R5978" s="74"/>
      <c r="S5978" s="74"/>
      <c r="T5978" s="74"/>
      <c r="AI5978" s="259"/>
      <c r="AO5978" s="74"/>
    </row>
    <row r="5979" s="72" customFormat="1" customHeight="1" spans="6:41">
      <c r="F5979" s="74"/>
      <c r="G5979" s="267" t="str">
        <f t="shared" si="99"/>
        <v/>
      </c>
      <c r="H5979" s="74"/>
      <c r="I5979" s="74"/>
      <c r="J5979" s="74"/>
      <c r="K5979" s="74"/>
      <c r="L5979" s="74"/>
      <c r="P5979" s="122"/>
      <c r="Q5979" s="74"/>
      <c r="R5979" s="74"/>
      <c r="S5979" s="74"/>
      <c r="T5979" s="74"/>
      <c r="AI5979" s="259"/>
      <c r="AO5979" s="74"/>
    </row>
    <row r="5980" s="72" customFormat="1" customHeight="1" spans="6:41">
      <c r="F5980" s="74"/>
      <c r="G5980" s="267" t="str">
        <f t="shared" si="99"/>
        <v/>
      </c>
      <c r="H5980" s="74"/>
      <c r="I5980" s="74"/>
      <c r="J5980" s="74"/>
      <c r="K5980" s="74"/>
      <c r="L5980" s="74"/>
      <c r="P5980" s="122"/>
      <c r="Q5980" s="74"/>
      <c r="R5980" s="74"/>
      <c r="S5980" s="74"/>
      <c r="T5980" s="74"/>
      <c r="AI5980" s="259"/>
      <c r="AO5980" s="74"/>
    </row>
    <row r="5981" s="72" customFormat="1" customHeight="1" spans="6:41">
      <c r="F5981" s="74"/>
      <c r="G5981" s="267" t="str">
        <f t="shared" si="99"/>
        <v/>
      </c>
      <c r="H5981" s="74"/>
      <c r="I5981" s="74"/>
      <c r="J5981" s="74"/>
      <c r="K5981" s="74"/>
      <c r="L5981" s="74"/>
      <c r="P5981" s="122"/>
      <c r="Q5981" s="74"/>
      <c r="R5981" s="74"/>
      <c r="S5981" s="74"/>
      <c r="T5981" s="74"/>
      <c r="AI5981" s="259"/>
      <c r="AO5981" s="74"/>
    </row>
    <row r="5982" s="72" customFormat="1" customHeight="1" spans="6:41">
      <c r="F5982" s="74"/>
      <c r="G5982" s="267" t="str">
        <f t="shared" si="99"/>
        <v/>
      </c>
      <c r="H5982" s="74"/>
      <c r="I5982" s="74"/>
      <c r="J5982" s="74"/>
      <c r="K5982" s="74"/>
      <c r="L5982" s="74"/>
      <c r="P5982" s="122"/>
      <c r="Q5982" s="74"/>
      <c r="R5982" s="74"/>
      <c r="S5982" s="74"/>
      <c r="T5982" s="74"/>
      <c r="AI5982" s="259"/>
      <c r="AO5982" s="74"/>
    </row>
    <row r="5983" s="72" customFormat="1" customHeight="1" spans="6:41">
      <c r="F5983" s="74"/>
      <c r="G5983" s="267" t="str">
        <f t="shared" si="99"/>
        <v/>
      </c>
      <c r="H5983" s="74"/>
      <c r="I5983" s="74"/>
      <c r="J5983" s="74"/>
      <c r="K5983" s="74"/>
      <c r="L5983" s="74"/>
      <c r="P5983" s="122"/>
      <c r="Q5983" s="74"/>
      <c r="R5983" s="74"/>
      <c r="S5983" s="74"/>
      <c r="T5983" s="74"/>
      <c r="AI5983" s="259"/>
      <c r="AO5983" s="74"/>
    </row>
    <row r="5984" s="72" customFormat="1" customHeight="1" spans="6:41">
      <c r="F5984" s="74"/>
      <c r="G5984" s="267" t="str">
        <f t="shared" si="99"/>
        <v/>
      </c>
      <c r="H5984" s="74"/>
      <c r="I5984" s="74"/>
      <c r="J5984" s="74"/>
      <c r="K5984" s="74"/>
      <c r="L5984" s="74"/>
      <c r="P5984" s="122"/>
      <c r="Q5984" s="74"/>
      <c r="R5984" s="74"/>
      <c r="S5984" s="74"/>
      <c r="T5984" s="74"/>
      <c r="AI5984" s="259"/>
      <c r="AO5984" s="74"/>
    </row>
    <row r="5985" s="72" customFormat="1" customHeight="1" spans="6:41">
      <c r="F5985" s="74"/>
      <c r="G5985" s="267" t="str">
        <f t="shared" si="99"/>
        <v/>
      </c>
      <c r="H5985" s="74"/>
      <c r="I5985" s="74"/>
      <c r="J5985" s="74"/>
      <c r="K5985" s="74"/>
      <c r="L5985" s="74"/>
      <c r="P5985" s="122"/>
      <c r="Q5985" s="74"/>
      <c r="R5985" s="74"/>
      <c r="S5985" s="74"/>
      <c r="T5985" s="74"/>
      <c r="AI5985" s="259"/>
      <c r="AO5985" s="74"/>
    </row>
    <row r="5986" s="72" customFormat="1" customHeight="1" spans="6:41">
      <c r="F5986" s="74"/>
      <c r="G5986" s="267" t="str">
        <f t="shared" si="99"/>
        <v/>
      </c>
      <c r="H5986" s="74"/>
      <c r="I5986" s="74"/>
      <c r="J5986" s="74"/>
      <c r="K5986" s="74"/>
      <c r="L5986" s="74"/>
      <c r="P5986" s="122"/>
      <c r="Q5986" s="74"/>
      <c r="R5986" s="74"/>
      <c r="S5986" s="74"/>
      <c r="T5986" s="74"/>
      <c r="AI5986" s="259"/>
      <c r="AO5986" s="74"/>
    </row>
    <row r="5987" s="72" customFormat="1" customHeight="1" spans="6:41">
      <c r="F5987" s="74"/>
      <c r="G5987" s="267" t="str">
        <f t="shared" si="99"/>
        <v/>
      </c>
      <c r="H5987" s="74"/>
      <c r="I5987" s="74"/>
      <c r="J5987" s="74"/>
      <c r="K5987" s="74"/>
      <c r="L5987" s="74"/>
      <c r="P5987" s="122"/>
      <c r="Q5987" s="74"/>
      <c r="R5987" s="74"/>
      <c r="S5987" s="74"/>
      <c r="T5987" s="74"/>
      <c r="AI5987" s="259"/>
      <c r="AO5987" s="74"/>
    </row>
    <row r="5988" s="72" customFormat="1" customHeight="1" spans="6:41">
      <c r="F5988" s="74"/>
      <c r="G5988" s="267" t="str">
        <f t="shared" si="99"/>
        <v/>
      </c>
      <c r="H5988" s="74"/>
      <c r="I5988" s="74"/>
      <c r="J5988" s="74"/>
      <c r="K5988" s="74"/>
      <c r="L5988" s="74"/>
      <c r="P5988" s="122"/>
      <c r="Q5988" s="74"/>
      <c r="R5988" s="74"/>
      <c r="S5988" s="74"/>
      <c r="T5988" s="74"/>
      <c r="AI5988" s="259"/>
      <c r="AO5988" s="74"/>
    </row>
    <row r="5989" s="72" customFormat="1" customHeight="1" spans="6:41">
      <c r="F5989" s="74"/>
      <c r="G5989" s="267" t="str">
        <f t="shared" si="99"/>
        <v/>
      </c>
      <c r="H5989" s="74"/>
      <c r="I5989" s="74"/>
      <c r="J5989" s="74"/>
      <c r="K5989" s="74"/>
      <c r="L5989" s="74"/>
      <c r="P5989" s="122"/>
      <c r="Q5989" s="74"/>
      <c r="R5989" s="74"/>
      <c r="S5989" s="74"/>
      <c r="T5989" s="74"/>
      <c r="AI5989" s="259"/>
      <c r="AO5989" s="74"/>
    </row>
    <row r="5990" s="72" customFormat="1" customHeight="1" spans="6:41">
      <c r="F5990" s="74"/>
      <c r="G5990" s="267" t="str">
        <f t="shared" si="99"/>
        <v/>
      </c>
      <c r="H5990" s="74"/>
      <c r="I5990" s="74"/>
      <c r="J5990" s="74"/>
      <c r="K5990" s="74"/>
      <c r="L5990" s="74"/>
      <c r="P5990" s="122"/>
      <c r="Q5990" s="74"/>
      <c r="R5990" s="74"/>
      <c r="S5990" s="74"/>
      <c r="T5990" s="74"/>
      <c r="AI5990" s="259"/>
      <c r="AO5990" s="74"/>
    </row>
    <row r="5991" s="72" customFormat="1" customHeight="1" spans="6:41">
      <c r="F5991" s="74"/>
      <c r="G5991" s="267" t="str">
        <f t="shared" si="99"/>
        <v/>
      </c>
      <c r="H5991" s="74"/>
      <c r="I5991" s="74"/>
      <c r="J5991" s="74"/>
      <c r="K5991" s="74"/>
      <c r="L5991" s="74"/>
      <c r="P5991" s="122"/>
      <c r="Q5991" s="74"/>
      <c r="R5991" s="74"/>
      <c r="S5991" s="74"/>
      <c r="T5991" s="74"/>
      <c r="AI5991" s="259"/>
      <c r="AO5991" s="74"/>
    </row>
    <row r="5992" s="72" customFormat="1" customHeight="1" spans="6:41">
      <c r="F5992" s="74"/>
      <c r="G5992" s="267" t="str">
        <f t="shared" si="99"/>
        <v/>
      </c>
      <c r="H5992" s="74"/>
      <c r="I5992" s="74"/>
      <c r="J5992" s="74"/>
      <c r="K5992" s="74"/>
      <c r="L5992" s="74"/>
      <c r="P5992" s="122"/>
      <c r="Q5992" s="74"/>
      <c r="R5992" s="74"/>
      <c r="S5992" s="74"/>
      <c r="T5992" s="74"/>
      <c r="AI5992" s="259"/>
      <c r="AO5992" s="74"/>
    </row>
    <row r="5993" s="72" customFormat="1" customHeight="1" spans="6:41">
      <c r="F5993" s="74"/>
      <c r="G5993" s="267" t="str">
        <f t="shared" si="99"/>
        <v/>
      </c>
      <c r="H5993" s="74"/>
      <c r="I5993" s="74"/>
      <c r="J5993" s="74"/>
      <c r="K5993" s="74"/>
      <c r="L5993" s="74"/>
      <c r="P5993" s="122"/>
      <c r="Q5993" s="74"/>
      <c r="R5993" s="74"/>
      <c r="S5993" s="74"/>
      <c r="T5993" s="74"/>
      <c r="AI5993" s="259"/>
      <c r="AO5993" s="74"/>
    </row>
    <row r="5994" s="72" customFormat="1" customHeight="1" spans="6:41">
      <c r="F5994" s="74"/>
      <c r="G5994" s="267" t="str">
        <f t="shared" si="99"/>
        <v/>
      </c>
      <c r="H5994" s="74"/>
      <c r="I5994" s="74"/>
      <c r="J5994" s="74"/>
      <c r="K5994" s="74"/>
      <c r="L5994" s="74"/>
      <c r="P5994" s="122"/>
      <c r="Q5994" s="74"/>
      <c r="R5994" s="74"/>
      <c r="S5994" s="74"/>
      <c r="T5994" s="74"/>
      <c r="AI5994" s="259"/>
      <c r="AO5994" s="74"/>
    </row>
    <row r="5995" s="72" customFormat="1" customHeight="1" spans="6:41">
      <c r="F5995" s="74"/>
      <c r="G5995" s="267" t="str">
        <f t="shared" si="99"/>
        <v/>
      </c>
      <c r="H5995" s="74"/>
      <c r="I5995" s="74"/>
      <c r="J5995" s="74"/>
      <c r="K5995" s="74"/>
      <c r="L5995" s="74"/>
      <c r="P5995" s="122"/>
      <c r="Q5995" s="74"/>
      <c r="R5995" s="74"/>
      <c r="S5995" s="74"/>
      <c r="T5995" s="74"/>
      <c r="AI5995" s="259"/>
      <c r="AO5995" s="74"/>
    </row>
    <row r="5996" s="72" customFormat="1" customHeight="1" spans="6:41">
      <c r="F5996" s="74"/>
      <c r="G5996" s="267" t="str">
        <f t="shared" si="99"/>
        <v/>
      </c>
      <c r="H5996" s="74"/>
      <c r="I5996" s="74"/>
      <c r="J5996" s="74"/>
      <c r="K5996" s="74"/>
      <c r="L5996" s="74"/>
      <c r="P5996" s="122"/>
      <c r="Q5996" s="74"/>
      <c r="R5996" s="74"/>
      <c r="S5996" s="74"/>
      <c r="T5996" s="74"/>
      <c r="AI5996" s="259"/>
      <c r="AO5996" s="74"/>
    </row>
    <row r="5997" s="72" customFormat="1" customHeight="1" spans="6:41">
      <c r="F5997" s="74"/>
      <c r="G5997" s="267" t="str">
        <f t="shared" si="99"/>
        <v/>
      </c>
      <c r="H5997" s="74"/>
      <c r="I5997" s="74"/>
      <c r="J5997" s="74"/>
      <c r="K5997" s="74"/>
      <c r="L5997" s="74"/>
      <c r="P5997" s="122"/>
      <c r="Q5997" s="74"/>
      <c r="R5997" s="74"/>
      <c r="S5997" s="74"/>
      <c r="T5997" s="74"/>
      <c r="AI5997" s="259"/>
      <c r="AO5997" s="74"/>
    </row>
    <row r="5998" s="72" customFormat="1" customHeight="1" spans="6:41">
      <c r="F5998" s="74"/>
      <c r="G5998" s="267" t="str">
        <f t="shared" si="99"/>
        <v/>
      </c>
      <c r="H5998" s="74"/>
      <c r="I5998" s="74"/>
      <c r="J5998" s="74"/>
      <c r="K5998" s="74"/>
      <c r="L5998" s="74"/>
      <c r="P5998" s="122"/>
      <c r="Q5998" s="74"/>
      <c r="R5998" s="74"/>
      <c r="S5998" s="74"/>
      <c r="T5998" s="74"/>
      <c r="AI5998" s="259"/>
      <c r="AO5998" s="74"/>
    </row>
    <row r="5999" s="72" customFormat="1" customHeight="1" spans="6:41">
      <c r="F5999" s="74"/>
      <c r="G5999" s="267" t="str">
        <f t="shared" si="99"/>
        <v/>
      </c>
      <c r="H5999" s="74"/>
      <c r="I5999" s="74"/>
      <c r="J5999" s="74"/>
      <c r="K5999" s="74"/>
      <c r="L5999" s="74"/>
      <c r="P5999" s="122"/>
      <c r="Q5999" s="74"/>
      <c r="R5999" s="74"/>
      <c r="S5999" s="74"/>
      <c r="T5999" s="74"/>
      <c r="AI5999" s="259"/>
      <c r="AO5999" s="74"/>
    </row>
    <row r="6000" s="72" customFormat="1" customHeight="1" spans="6:41">
      <c r="F6000" s="74"/>
      <c r="G6000" s="267" t="str">
        <f t="shared" si="99"/>
        <v/>
      </c>
      <c r="H6000" s="74"/>
      <c r="I6000" s="74"/>
      <c r="J6000" s="74"/>
      <c r="K6000" s="74"/>
      <c r="L6000" s="74"/>
      <c r="P6000" s="122"/>
      <c r="Q6000" s="74"/>
      <c r="R6000" s="74"/>
      <c r="S6000" s="74"/>
      <c r="T6000" s="74"/>
      <c r="AI6000" s="259"/>
      <c r="AO6000" s="74"/>
    </row>
    <row r="6001" s="72" customFormat="1" customHeight="1" spans="6:41">
      <c r="F6001" s="74"/>
      <c r="G6001" s="267" t="str">
        <f t="shared" si="99"/>
        <v/>
      </c>
      <c r="H6001" s="74"/>
      <c r="I6001" s="74"/>
      <c r="J6001" s="74"/>
      <c r="K6001" s="74"/>
      <c r="L6001" s="74"/>
      <c r="P6001" s="122"/>
      <c r="Q6001" s="74"/>
      <c r="R6001" s="74"/>
      <c r="S6001" s="74"/>
      <c r="T6001" s="74"/>
      <c r="AI6001" s="259"/>
      <c r="AO6001" s="74"/>
    </row>
    <row r="6002" s="72" customFormat="1" customHeight="1" spans="6:41">
      <c r="F6002" s="74"/>
      <c r="G6002" s="267" t="str">
        <f t="shared" si="99"/>
        <v/>
      </c>
      <c r="H6002" s="74"/>
      <c r="I6002" s="74"/>
      <c r="J6002" s="74"/>
      <c r="K6002" s="74"/>
      <c r="L6002" s="74"/>
      <c r="P6002" s="122"/>
      <c r="Q6002" s="74"/>
      <c r="R6002" s="74"/>
      <c r="S6002" s="74"/>
      <c r="T6002" s="74"/>
      <c r="AI6002" s="259"/>
      <c r="AO6002" s="74"/>
    </row>
    <row r="6003" s="72" customFormat="1" customHeight="1" spans="6:41">
      <c r="F6003" s="74"/>
      <c r="G6003" s="267" t="str">
        <f t="shared" si="99"/>
        <v/>
      </c>
      <c r="H6003" s="74"/>
      <c r="I6003" s="74"/>
      <c r="J6003" s="74"/>
      <c r="K6003" s="74"/>
      <c r="L6003" s="74"/>
      <c r="P6003" s="122"/>
      <c r="Q6003" s="74"/>
      <c r="R6003" s="74"/>
      <c r="S6003" s="74"/>
      <c r="T6003" s="74"/>
      <c r="AI6003" s="259"/>
      <c r="AO6003" s="74"/>
    </row>
    <row r="6004" s="72" customFormat="1" customHeight="1" spans="6:41">
      <c r="F6004" s="74"/>
      <c r="G6004" s="267" t="str">
        <f t="shared" si="99"/>
        <v/>
      </c>
      <c r="H6004" s="74"/>
      <c r="I6004" s="74"/>
      <c r="J6004" s="74"/>
      <c r="K6004" s="74"/>
      <c r="L6004" s="74"/>
      <c r="P6004" s="122"/>
      <c r="Q6004" s="74"/>
      <c r="R6004" s="74"/>
      <c r="S6004" s="74"/>
      <c r="T6004" s="74"/>
      <c r="AI6004" s="259"/>
      <c r="AO6004" s="74"/>
    </row>
    <row r="6005" s="72" customFormat="1" customHeight="1" spans="6:41">
      <c r="F6005" s="74"/>
      <c r="G6005" s="267" t="str">
        <f t="shared" si="99"/>
        <v/>
      </c>
      <c r="H6005" s="74"/>
      <c r="I6005" s="74"/>
      <c r="J6005" s="74"/>
      <c r="K6005" s="74"/>
      <c r="L6005" s="74"/>
      <c r="P6005" s="122"/>
      <c r="Q6005" s="74"/>
      <c r="R6005" s="74"/>
      <c r="S6005" s="74"/>
      <c r="T6005" s="74"/>
      <c r="AI6005" s="259"/>
      <c r="AO6005" s="74"/>
    </row>
    <row r="6006" s="72" customFormat="1" customHeight="1" spans="6:41">
      <c r="F6006" s="74"/>
      <c r="G6006" s="267" t="str">
        <f t="shared" si="99"/>
        <v/>
      </c>
      <c r="H6006" s="74"/>
      <c r="I6006" s="74"/>
      <c r="J6006" s="74"/>
      <c r="K6006" s="74"/>
      <c r="L6006" s="74"/>
      <c r="P6006" s="122"/>
      <c r="Q6006" s="74"/>
      <c r="R6006" s="74"/>
      <c r="S6006" s="74"/>
      <c r="T6006" s="74"/>
      <c r="AI6006" s="259"/>
      <c r="AO6006" s="74"/>
    </row>
    <row r="6007" s="72" customFormat="1" customHeight="1" spans="6:41">
      <c r="F6007" s="74"/>
      <c r="G6007" s="267" t="str">
        <f t="shared" si="99"/>
        <v/>
      </c>
      <c r="H6007" s="74"/>
      <c r="I6007" s="74"/>
      <c r="J6007" s="74"/>
      <c r="K6007" s="74"/>
      <c r="L6007" s="74"/>
      <c r="P6007" s="122"/>
      <c r="Q6007" s="74"/>
      <c r="R6007" s="74"/>
      <c r="S6007" s="74"/>
      <c r="T6007" s="74"/>
      <c r="AI6007" s="259"/>
      <c r="AO6007" s="74"/>
    </row>
    <row r="6008" s="72" customFormat="1" customHeight="1" spans="6:41">
      <c r="F6008" s="74"/>
      <c r="G6008" s="267" t="str">
        <f t="shared" si="99"/>
        <v/>
      </c>
      <c r="H6008" s="74"/>
      <c r="I6008" s="74"/>
      <c r="J6008" s="74"/>
      <c r="K6008" s="74"/>
      <c r="L6008" s="74"/>
      <c r="P6008" s="122"/>
      <c r="Q6008" s="74"/>
      <c r="R6008" s="74"/>
      <c r="S6008" s="74"/>
      <c r="T6008" s="74"/>
      <c r="AI6008" s="259"/>
      <c r="AO6008" s="74"/>
    </row>
    <row r="6009" s="72" customFormat="1" customHeight="1" spans="6:41">
      <c r="F6009" s="74"/>
      <c r="G6009" s="267" t="str">
        <f t="shared" si="99"/>
        <v/>
      </c>
      <c r="H6009" s="74"/>
      <c r="I6009" s="74"/>
      <c r="J6009" s="74"/>
      <c r="K6009" s="74"/>
      <c r="L6009" s="74"/>
      <c r="P6009" s="122"/>
      <c r="Q6009" s="74"/>
      <c r="R6009" s="74"/>
      <c r="S6009" s="74"/>
      <c r="T6009" s="74"/>
      <c r="AI6009" s="259"/>
      <c r="AO6009" s="74"/>
    </row>
    <row r="6010" s="72" customFormat="1" customHeight="1" spans="6:41">
      <c r="F6010" s="74"/>
      <c r="G6010" s="267" t="str">
        <f t="shared" si="99"/>
        <v/>
      </c>
      <c r="H6010" s="74"/>
      <c r="I6010" s="74"/>
      <c r="J6010" s="74"/>
      <c r="K6010" s="74"/>
      <c r="L6010" s="74"/>
      <c r="P6010" s="122"/>
      <c r="Q6010" s="74"/>
      <c r="R6010" s="74"/>
      <c r="S6010" s="74"/>
      <c r="T6010" s="74"/>
      <c r="AI6010" s="259"/>
      <c r="AO6010" s="74"/>
    </row>
    <row r="6011" s="72" customFormat="1" customHeight="1" spans="6:41">
      <c r="F6011" s="74"/>
      <c r="G6011" s="267" t="str">
        <f t="shared" si="99"/>
        <v/>
      </c>
      <c r="H6011" s="74"/>
      <c r="I6011" s="74"/>
      <c r="J6011" s="74"/>
      <c r="K6011" s="74"/>
      <c r="L6011" s="74"/>
      <c r="P6011" s="122"/>
      <c r="Q6011" s="74"/>
      <c r="R6011" s="74"/>
      <c r="S6011" s="74"/>
      <c r="T6011" s="74"/>
      <c r="AI6011" s="259"/>
      <c r="AO6011" s="74"/>
    </row>
    <row r="6012" s="72" customFormat="1" customHeight="1" spans="6:41">
      <c r="F6012" s="74"/>
      <c r="G6012" s="267" t="str">
        <f t="shared" si="99"/>
        <v/>
      </c>
      <c r="H6012" s="74"/>
      <c r="I6012" s="74"/>
      <c r="J6012" s="74"/>
      <c r="K6012" s="74"/>
      <c r="L6012" s="74"/>
      <c r="P6012" s="122"/>
      <c r="Q6012" s="74"/>
      <c r="R6012" s="74"/>
      <c r="S6012" s="74"/>
      <c r="T6012" s="74"/>
      <c r="AI6012" s="259"/>
      <c r="AO6012" s="74"/>
    </row>
    <row r="6013" s="72" customFormat="1" customHeight="1" spans="6:41">
      <c r="F6013" s="74"/>
      <c r="G6013" s="267" t="str">
        <f t="shared" si="99"/>
        <v/>
      </c>
      <c r="H6013" s="74"/>
      <c r="I6013" s="74"/>
      <c r="J6013" s="74"/>
      <c r="K6013" s="74"/>
      <c r="L6013" s="74"/>
      <c r="P6013" s="122"/>
      <c r="Q6013" s="74"/>
      <c r="R6013" s="74"/>
      <c r="S6013" s="74"/>
      <c r="T6013" s="74"/>
      <c r="AI6013" s="259"/>
      <c r="AO6013" s="74"/>
    </row>
    <row r="6014" s="72" customFormat="1" customHeight="1" spans="6:41">
      <c r="F6014" s="74"/>
      <c r="G6014" s="267" t="str">
        <f t="shared" si="99"/>
        <v/>
      </c>
      <c r="H6014" s="74"/>
      <c r="I6014" s="74"/>
      <c r="J6014" s="74"/>
      <c r="K6014" s="74"/>
      <c r="L6014" s="74"/>
      <c r="P6014" s="122"/>
      <c r="Q6014" s="74"/>
      <c r="R6014" s="74"/>
      <c r="S6014" s="74"/>
      <c r="T6014" s="74"/>
      <c r="AI6014" s="259"/>
      <c r="AO6014" s="74"/>
    </row>
    <row r="6015" s="72" customFormat="1" customHeight="1" spans="6:41">
      <c r="F6015" s="74"/>
      <c r="G6015" s="267" t="str">
        <f t="shared" si="99"/>
        <v/>
      </c>
      <c r="H6015" s="74"/>
      <c r="I6015" s="74"/>
      <c r="J6015" s="74"/>
      <c r="K6015" s="74"/>
      <c r="L6015" s="74"/>
      <c r="P6015" s="122"/>
      <c r="Q6015" s="74"/>
      <c r="R6015" s="74"/>
      <c r="S6015" s="74"/>
      <c r="T6015" s="74"/>
      <c r="AI6015" s="259"/>
      <c r="AO6015" s="74"/>
    </row>
    <row r="6016" s="72" customFormat="1" customHeight="1" spans="6:41">
      <c r="F6016" s="74"/>
      <c r="G6016" s="267" t="str">
        <f t="shared" si="99"/>
        <v/>
      </c>
      <c r="H6016" s="74"/>
      <c r="I6016" s="74"/>
      <c r="J6016" s="74"/>
      <c r="K6016" s="74"/>
      <c r="L6016" s="74"/>
      <c r="P6016" s="122"/>
      <c r="Q6016" s="74"/>
      <c r="R6016" s="74"/>
      <c r="S6016" s="74"/>
      <c r="T6016" s="74"/>
      <c r="AI6016" s="259"/>
      <c r="AO6016" s="74"/>
    </row>
    <row r="6017" s="72" customFormat="1" customHeight="1" spans="6:41">
      <c r="F6017" s="74"/>
      <c r="G6017" s="267" t="str">
        <f t="shared" si="99"/>
        <v/>
      </c>
      <c r="H6017" s="74"/>
      <c r="I6017" s="74"/>
      <c r="J6017" s="74"/>
      <c r="K6017" s="74"/>
      <c r="L6017" s="74"/>
      <c r="P6017" s="122"/>
      <c r="Q6017" s="74"/>
      <c r="R6017" s="74"/>
      <c r="S6017" s="74"/>
      <c r="T6017" s="74"/>
      <c r="AI6017" s="259"/>
      <c r="AO6017" s="74"/>
    </row>
    <row r="6018" s="72" customFormat="1" customHeight="1" spans="6:41">
      <c r="F6018" s="74"/>
      <c r="G6018" s="267" t="str">
        <f t="shared" ref="G6018:G6081" si="100">IF(H6018="","",IF(H6018=I6018,H6018,_xlfn.CONCAT(H6018,"-",I6018)))</f>
        <v/>
      </c>
      <c r="H6018" s="74"/>
      <c r="I6018" s="74"/>
      <c r="J6018" s="74"/>
      <c r="K6018" s="74"/>
      <c r="L6018" s="74"/>
      <c r="P6018" s="122"/>
      <c r="Q6018" s="74"/>
      <c r="R6018" s="74"/>
      <c r="S6018" s="74"/>
      <c r="T6018" s="74"/>
      <c r="AI6018" s="259"/>
      <c r="AO6018" s="74"/>
    </row>
    <row r="6019" s="72" customFormat="1" customHeight="1" spans="6:41">
      <c r="F6019" s="74"/>
      <c r="G6019" s="267" t="str">
        <f t="shared" si="100"/>
        <v/>
      </c>
      <c r="H6019" s="74"/>
      <c r="I6019" s="74"/>
      <c r="J6019" s="74"/>
      <c r="K6019" s="74"/>
      <c r="L6019" s="74"/>
      <c r="P6019" s="122"/>
      <c r="Q6019" s="74"/>
      <c r="R6019" s="74"/>
      <c r="S6019" s="74"/>
      <c r="T6019" s="74"/>
      <c r="AI6019" s="259"/>
      <c r="AO6019" s="74"/>
    </row>
    <row r="6020" s="72" customFormat="1" customHeight="1" spans="6:41">
      <c r="F6020" s="74"/>
      <c r="G6020" s="267" t="str">
        <f t="shared" si="100"/>
        <v/>
      </c>
      <c r="H6020" s="74"/>
      <c r="I6020" s="74"/>
      <c r="J6020" s="74"/>
      <c r="K6020" s="74"/>
      <c r="L6020" s="74"/>
      <c r="P6020" s="122"/>
      <c r="Q6020" s="74"/>
      <c r="R6020" s="74"/>
      <c r="S6020" s="74"/>
      <c r="T6020" s="74"/>
      <c r="AI6020" s="259"/>
      <c r="AO6020" s="74"/>
    </row>
    <row r="6021" s="72" customFormat="1" customHeight="1" spans="6:41">
      <c r="F6021" s="74"/>
      <c r="G6021" s="267" t="str">
        <f t="shared" si="100"/>
        <v/>
      </c>
      <c r="H6021" s="74"/>
      <c r="I6021" s="74"/>
      <c r="J6021" s="74"/>
      <c r="K6021" s="74"/>
      <c r="L6021" s="74"/>
      <c r="P6021" s="122"/>
      <c r="Q6021" s="74"/>
      <c r="R6021" s="74"/>
      <c r="S6021" s="74"/>
      <c r="T6021" s="74"/>
      <c r="AI6021" s="259"/>
      <c r="AO6021" s="74"/>
    </row>
    <row r="6022" s="72" customFormat="1" customHeight="1" spans="6:41">
      <c r="F6022" s="74"/>
      <c r="G6022" s="267" t="str">
        <f t="shared" si="100"/>
        <v/>
      </c>
      <c r="H6022" s="74"/>
      <c r="I6022" s="74"/>
      <c r="J6022" s="74"/>
      <c r="K6022" s="74"/>
      <c r="L6022" s="74"/>
      <c r="P6022" s="122"/>
      <c r="Q6022" s="74"/>
      <c r="R6022" s="74"/>
      <c r="S6022" s="74"/>
      <c r="T6022" s="74"/>
      <c r="AI6022" s="259"/>
      <c r="AO6022" s="74"/>
    </row>
    <row r="6023" s="72" customFormat="1" customHeight="1" spans="6:41">
      <c r="F6023" s="74"/>
      <c r="G6023" s="267" t="str">
        <f t="shared" si="100"/>
        <v/>
      </c>
      <c r="H6023" s="74"/>
      <c r="I6023" s="74"/>
      <c r="J6023" s="74"/>
      <c r="K6023" s="74"/>
      <c r="L6023" s="74"/>
      <c r="P6023" s="122"/>
      <c r="Q6023" s="74"/>
      <c r="R6023" s="74"/>
      <c r="S6023" s="74"/>
      <c r="T6023" s="74"/>
      <c r="AI6023" s="259"/>
      <c r="AO6023" s="74"/>
    </row>
    <row r="6024" s="72" customFormat="1" customHeight="1" spans="6:41">
      <c r="F6024" s="74"/>
      <c r="G6024" s="267" t="str">
        <f t="shared" si="100"/>
        <v/>
      </c>
      <c r="H6024" s="74"/>
      <c r="I6024" s="74"/>
      <c r="J6024" s="74"/>
      <c r="K6024" s="74"/>
      <c r="L6024" s="74"/>
      <c r="P6024" s="122"/>
      <c r="Q6024" s="74"/>
      <c r="R6024" s="74"/>
      <c r="S6024" s="74"/>
      <c r="T6024" s="74"/>
      <c r="AI6024" s="259"/>
      <c r="AO6024" s="74"/>
    </row>
    <row r="6025" s="72" customFormat="1" customHeight="1" spans="6:41">
      <c r="F6025" s="74"/>
      <c r="G6025" s="267" t="str">
        <f t="shared" si="100"/>
        <v/>
      </c>
      <c r="H6025" s="74"/>
      <c r="I6025" s="74"/>
      <c r="J6025" s="74"/>
      <c r="K6025" s="74"/>
      <c r="L6025" s="74"/>
      <c r="P6025" s="122"/>
      <c r="Q6025" s="74"/>
      <c r="R6025" s="74"/>
      <c r="S6025" s="74"/>
      <c r="T6025" s="74"/>
      <c r="AI6025" s="259"/>
      <c r="AO6025" s="74"/>
    </row>
    <row r="6026" s="72" customFormat="1" customHeight="1" spans="6:41">
      <c r="F6026" s="74"/>
      <c r="G6026" s="267" t="str">
        <f t="shared" si="100"/>
        <v/>
      </c>
      <c r="H6026" s="74"/>
      <c r="I6026" s="74"/>
      <c r="J6026" s="74"/>
      <c r="K6026" s="74"/>
      <c r="L6026" s="74"/>
      <c r="P6026" s="122"/>
      <c r="Q6026" s="74"/>
      <c r="R6026" s="74"/>
      <c r="S6026" s="74"/>
      <c r="T6026" s="74"/>
      <c r="AI6026" s="259"/>
      <c r="AO6026" s="74"/>
    </row>
    <row r="6027" s="72" customFormat="1" customHeight="1" spans="6:41">
      <c r="F6027" s="74"/>
      <c r="G6027" s="267" t="str">
        <f t="shared" si="100"/>
        <v/>
      </c>
      <c r="H6027" s="74"/>
      <c r="I6027" s="74"/>
      <c r="J6027" s="74"/>
      <c r="K6027" s="74"/>
      <c r="L6027" s="74"/>
      <c r="P6027" s="122"/>
      <c r="Q6027" s="74"/>
      <c r="R6027" s="74"/>
      <c r="S6027" s="74"/>
      <c r="T6027" s="74"/>
      <c r="AI6027" s="259"/>
      <c r="AO6027" s="74"/>
    </row>
    <row r="6028" s="72" customFormat="1" customHeight="1" spans="6:41">
      <c r="F6028" s="74"/>
      <c r="G6028" s="267" t="str">
        <f t="shared" si="100"/>
        <v/>
      </c>
      <c r="H6028" s="74"/>
      <c r="I6028" s="74"/>
      <c r="J6028" s="74"/>
      <c r="K6028" s="74"/>
      <c r="L6028" s="74"/>
      <c r="P6028" s="122"/>
      <c r="Q6028" s="74"/>
      <c r="R6028" s="74"/>
      <c r="S6028" s="74"/>
      <c r="T6028" s="74"/>
      <c r="AI6028" s="259"/>
      <c r="AO6028" s="74"/>
    </row>
    <row r="6029" s="72" customFormat="1" customHeight="1" spans="6:41">
      <c r="F6029" s="74"/>
      <c r="G6029" s="267" t="str">
        <f t="shared" si="100"/>
        <v/>
      </c>
      <c r="H6029" s="74"/>
      <c r="I6029" s="74"/>
      <c r="J6029" s="74"/>
      <c r="K6029" s="74"/>
      <c r="L6029" s="74"/>
      <c r="P6029" s="122"/>
      <c r="Q6029" s="74"/>
      <c r="R6029" s="74"/>
      <c r="S6029" s="74"/>
      <c r="T6029" s="74"/>
      <c r="AI6029" s="259"/>
      <c r="AO6029" s="74"/>
    </row>
    <row r="6030" s="72" customFormat="1" customHeight="1" spans="6:41">
      <c r="F6030" s="74"/>
      <c r="G6030" s="267" t="str">
        <f t="shared" si="100"/>
        <v/>
      </c>
      <c r="H6030" s="74"/>
      <c r="I6030" s="74"/>
      <c r="J6030" s="74"/>
      <c r="K6030" s="74"/>
      <c r="L6030" s="74"/>
      <c r="P6030" s="122"/>
      <c r="Q6030" s="74"/>
      <c r="R6030" s="74"/>
      <c r="S6030" s="74"/>
      <c r="T6030" s="74"/>
      <c r="AI6030" s="259"/>
      <c r="AO6030" s="74"/>
    </row>
    <row r="6031" s="72" customFormat="1" customHeight="1" spans="6:41">
      <c r="F6031" s="74"/>
      <c r="G6031" s="267" t="str">
        <f t="shared" si="100"/>
        <v/>
      </c>
      <c r="H6031" s="74"/>
      <c r="I6031" s="74"/>
      <c r="J6031" s="74"/>
      <c r="K6031" s="74"/>
      <c r="L6031" s="74"/>
      <c r="P6031" s="122"/>
      <c r="Q6031" s="74"/>
      <c r="R6031" s="74"/>
      <c r="S6031" s="74"/>
      <c r="T6031" s="74"/>
      <c r="AI6031" s="259"/>
      <c r="AO6031" s="74"/>
    </row>
    <row r="6032" s="72" customFormat="1" customHeight="1" spans="6:41">
      <c r="F6032" s="74"/>
      <c r="G6032" s="267" t="str">
        <f t="shared" si="100"/>
        <v/>
      </c>
      <c r="H6032" s="74"/>
      <c r="I6032" s="74"/>
      <c r="J6032" s="74"/>
      <c r="K6032" s="74"/>
      <c r="L6032" s="74"/>
      <c r="P6032" s="122"/>
      <c r="Q6032" s="74"/>
      <c r="R6032" s="74"/>
      <c r="S6032" s="74"/>
      <c r="T6032" s="74"/>
      <c r="AI6032" s="259"/>
      <c r="AO6032" s="74"/>
    </row>
    <row r="6033" s="72" customFormat="1" customHeight="1" spans="6:41">
      <c r="F6033" s="74"/>
      <c r="G6033" s="267" t="str">
        <f t="shared" si="100"/>
        <v/>
      </c>
      <c r="H6033" s="74"/>
      <c r="I6033" s="74"/>
      <c r="J6033" s="74"/>
      <c r="K6033" s="74"/>
      <c r="L6033" s="74"/>
      <c r="P6033" s="122"/>
      <c r="Q6033" s="74"/>
      <c r="R6033" s="74"/>
      <c r="S6033" s="74"/>
      <c r="T6033" s="74"/>
      <c r="AI6033" s="259"/>
      <c r="AO6033" s="74"/>
    </row>
    <row r="6034" s="72" customFormat="1" customHeight="1" spans="6:41">
      <c r="F6034" s="74"/>
      <c r="G6034" s="267" t="str">
        <f t="shared" si="100"/>
        <v/>
      </c>
      <c r="H6034" s="74"/>
      <c r="I6034" s="74"/>
      <c r="J6034" s="74"/>
      <c r="K6034" s="74"/>
      <c r="L6034" s="74"/>
      <c r="P6034" s="122"/>
      <c r="Q6034" s="74"/>
      <c r="R6034" s="74"/>
      <c r="S6034" s="74"/>
      <c r="T6034" s="74"/>
      <c r="AI6034" s="259"/>
      <c r="AO6034" s="74"/>
    </row>
    <row r="6035" s="72" customFormat="1" customHeight="1" spans="6:41">
      <c r="F6035" s="74"/>
      <c r="G6035" s="267" t="str">
        <f t="shared" si="100"/>
        <v/>
      </c>
      <c r="H6035" s="74"/>
      <c r="I6035" s="74"/>
      <c r="J6035" s="74"/>
      <c r="K6035" s="74"/>
      <c r="L6035" s="74"/>
      <c r="P6035" s="122"/>
      <c r="Q6035" s="74"/>
      <c r="R6035" s="74"/>
      <c r="S6035" s="74"/>
      <c r="T6035" s="74"/>
      <c r="AI6035" s="259"/>
      <c r="AO6035" s="74"/>
    </row>
    <row r="6036" s="72" customFormat="1" customHeight="1" spans="6:41">
      <c r="F6036" s="74"/>
      <c r="G6036" s="267" t="str">
        <f t="shared" si="100"/>
        <v/>
      </c>
      <c r="H6036" s="74"/>
      <c r="I6036" s="74"/>
      <c r="J6036" s="74"/>
      <c r="K6036" s="74"/>
      <c r="L6036" s="74"/>
      <c r="P6036" s="122"/>
      <c r="Q6036" s="74"/>
      <c r="R6036" s="74"/>
      <c r="S6036" s="74"/>
      <c r="T6036" s="74"/>
      <c r="AI6036" s="259"/>
      <c r="AO6036" s="74"/>
    </row>
    <row r="6037" s="72" customFormat="1" customHeight="1" spans="6:41">
      <c r="F6037" s="74"/>
      <c r="G6037" s="267" t="str">
        <f t="shared" si="100"/>
        <v/>
      </c>
      <c r="H6037" s="74"/>
      <c r="I6037" s="74"/>
      <c r="J6037" s="74"/>
      <c r="K6037" s="74"/>
      <c r="L6037" s="74"/>
      <c r="P6037" s="122"/>
      <c r="Q6037" s="74"/>
      <c r="R6037" s="74"/>
      <c r="S6037" s="74"/>
      <c r="T6037" s="74"/>
      <c r="AI6037" s="259"/>
      <c r="AO6037" s="74"/>
    </row>
    <row r="6038" s="72" customFormat="1" customHeight="1" spans="6:41">
      <c r="F6038" s="74"/>
      <c r="G6038" s="267" t="str">
        <f t="shared" si="100"/>
        <v/>
      </c>
      <c r="H6038" s="74"/>
      <c r="I6038" s="74"/>
      <c r="J6038" s="74"/>
      <c r="K6038" s="74"/>
      <c r="L6038" s="74"/>
      <c r="P6038" s="122"/>
      <c r="Q6038" s="74"/>
      <c r="R6038" s="74"/>
      <c r="S6038" s="74"/>
      <c r="T6038" s="74"/>
      <c r="AI6038" s="259"/>
      <c r="AO6038" s="74"/>
    </row>
    <row r="6039" s="72" customFormat="1" customHeight="1" spans="6:41">
      <c r="F6039" s="74"/>
      <c r="G6039" s="267" t="str">
        <f t="shared" si="100"/>
        <v/>
      </c>
      <c r="H6039" s="74"/>
      <c r="I6039" s="74"/>
      <c r="J6039" s="74"/>
      <c r="K6039" s="74"/>
      <c r="L6039" s="74"/>
      <c r="P6039" s="122"/>
      <c r="Q6039" s="74"/>
      <c r="R6039" s="74"/>
      <c r="S6039" s="74"/>
      <c r="T6039" s="74"/>
      <c r="AI6039" s="259"/>
      <c r="AO6039" s="74"/>
    </row>
    <row r="6040" s="72" customFormat="1" customHeight="1" spans="6:41">
      <c r="F6040" s="74"/>
      <c r="G6040" s="267" t="str">
        <f t="shared" si="100"/>
        <v/>
      </c>
      <c r="H6040" s="74"/>
      <c r="I6040" s="74"/>
      <c r="J6040" s="74"/>
      <c r="K6040" s="74"/>
      <c r="L6040" s="74"/>
      <c r="P6040" s="122"/>
      <c r="Q6040" s="74"/>
      <c r="R6040" s="74"/>
      <c r="S6040" s="74"/>
      <c r="T6040" s="74"/>
      <c r="AI6040" s="259"/>
      <c r="AO6040" s="74"/>
    </row>
    <row r="6041" s="72" customFormat="1" customHeight="1" spans="6:41">
      <c r="F6041" s="74"/>
      <c r="G6041" s="267" t="str">
        <f t="shared" si="100"/>
        <v/>
      </c>
      <c r="H6041" s="74"/>
      <c r="I6041" s="74"/>
      <c r="J6041" s="74"/>
      <c r="K6041" s="74"/>
      <c r="L6041" s="74"/>
      <c r="P6041" s="122"/>
      <c r="Q6041" s="74"/>
      <c r="R6041" s="74"/>
      <c r="S6041" s="74"/>
      <c r="T6041" s="74"/>
      <c r="AI6041" s="259"/>
      <c r="AO6041" s="74"/>
    </row>
    <row r="6042" s="72" customFormat="1" customHeight="1" spans="6:41">
      <c r="F6042" s="74"/>
      <c r="G6042" s="267" t="str">
        <f t="shared" si="100"/>
        <v/>
      </c>
      <c r="H6042" s="74"/>
      <c r="I6042" s="74"/>
      <c r="J6042" s="74"/>
      <c r="K6042" s="74"/>
      <c r="L6042" s="74"/>
      <c r="P6042" s="122"/>
      <c r="Q6042" s="74"/>
      <c r="R6042" s="74"/>
      <c r="S6042" s="74"/>
      <c r="T6042" s="74"/>
      <c r="AI6042" s="259"/>
      <c r="AO6042" s="74"/>
    </row>
    <row r="6043" s="72" customFormat="1" customHeight="1" spans="6:41">
      <c r="F6043" s="74"/>
      <c r="G6043" s="267" t="str">
        <f t="shared" si="100"/>
        <v/>
      </c>
      <c r="H6043" s="74"/>
      <c r="I6043" s="74"/>
      <c r="J6043" s="74"/>
      <c r="K6043" s="74"/>
      <c r="L6043" s="74"/>
      <c r="P6043" s="122"/>
      <c r="Q6043" s="74"/>
      <c r="R6043" s="74"/>
      <c r="S6043" s="74"/>
      <c r="T6043" s="74"/>
      <c r="AI6043" s="259"/>
      <c r="AO6043" s="74"/>
    </row>
    <row r="6044" s="72" customFormat="1" customHeight="1" spans="6:41">
      <c r="F6044" s="74"/>
      <c r="G6044" s="267" t="str">
        <f t="shared" si="100"/>
        <v/>
      </c>
      <c r="H6044" s="74"/>
      <c r="I6044" s="74"/>
      <c r="J6044" s="74"/>
      <c r="K6044" s="74"/>
      <c r="L6044" s="74"/>
      <c r="P6044" s="122"/>
      <c r="Q6044" s="74"/>
      <c r="R6044" s="74"/>
      <c r="S6044" s="74"/>
      <c r="T6044" s="74"/>
      <c r="AI6044" s="259"/>
      <c r="AO6044" s="74"/>
    </row>
    <row r="6045" s="72" customFormat="1" customHeight="1" spans="6:41">
      <c r="F6045" s="74"/>
      <c r="G6045" s="267" t="str">
        <f t="shared" si="100"/>
        <v/>
      </c>
      <c r="H6045" s="74"/>
      <c r="I6045" s="74"/>
      <c r="J6045" s="74"/>
      <c r="K6045" s="74"/>
      <c r="L6045" s="74"/>
      <c r="P6045" s="122"/>
      <c r="Q6045" s="74"/>
      <c r="R6045" s="74"/>
      <c r="S6045" s="74"/>
      <c r="T6045" s="74"/>
      <c r="AI6045" s="259"/>
      <c r="AO6045" s="74"/>
    </row>
    <row r="6046" s="72" customFormat="1" customHeight="1" spans="6:41">
      <c r="F6046" s="74"/>
      <c r="G6046" s="267" t="str">
        <f t="shared" si="100"/>
        <v/>
      </c>
      <c r="H6046" s="74"/>
      <c r="I6046" s="74"/>
      <c r="J6046" s="74"/>
      <c r="K6046" s="74"/>
      <c r="L6046" s="74"/>
      <c r="P6046" s="122"/>
      <c r="Q6046" s="74"/>
      <c r="R6046" s="74"/>
      <c r="S6046" s="74"/>
      <c r="T6046" s="74"/>
      <c r="AI6046" s="259"/>
      <c r="AO6046" s="74"/>
    </row>
    <row r="6047" s="72" customFormat="1" customHeight="1" spans="6:41">
      <c r="F6047" s="74"/>
      <c r="G6047" s="267" t="str">
        <f t="shared" si="100"/>
        <v/>
      </c>
      <c r="H6047" s="74"/>
      <c r="I6047" s="74"/>
      <c r="J6047" s="74"/>
      <c r="K6047" s="74"/>
      <c r="L6047" s="74"/>
      <c r="P6047" s="122"/>
      <c r="Q6047" s="74"/>
      <c r="R6047" s="74"/>
      <c r="S6047" s="74"/>
      <c r="T6047" s="74"/>
      <c r="AI6047" s="259"/>
      <c r="AO6047" s="74"/>
    </row>
    <row r="6048" s="72" customFormat="1" customHeight="1" spans="6:41">
      <c r="F6048" s="74"/>
      <c r="G6048" s="267" t="str">
        <f t="shared" si="100"/>
        <v/>
      </c>
      <c r="H6048" s="74"/>
      <c r="I6048" s="74"/>
      <c r="J6048" s="74"/>
      <c r="K6048" s="74"/>
      <c r="L6048" s="74"/>
      <c r="P6048" s="122"/>
      <c r="Q6048" s="74"/>
      <c r="R6048" s="74"/>
      <c r="S6048" s="74"/>
      <c r="T6048" s="74"/>
      <c r="AI6048" s="259"/>
      <c r="AO6048" s="74"/>
    </row>
    <row r="6049" s="72" customFormat="1" customHeight="1" spans="6:41">
      <c r="F6049" s="74"/>
      <c r="G6049" s="267" t="str">
        <f t="shared" si="100"/>
        <v/>
      </c>
      <c r="H6049" s="74"/>
      <c r="I6049" s="74"/>
      <c r="J6049" s="74"/>
      <c r="K6049" s="74"/>
      <c r="L6049" s="74"/>
      <c r="P6049" s="122"/>
      <c r="Q6049" s="74"/>
      <c r="R6049" s="74"/>
      <c r="S6049" s="74"/>
      <c r="T6049" s="74"/>
      <c r="AI6049" s="259"/>
      <c r="AO6049" s="74"/>
    </row>
    <row r="6050" s="72" customFormat="1" customHeight="1" spans="6:41">
      <c r="F6050" s="74"/>
      <c r="G6050" s="267" t="str">
        <f t="shared" si="100"/>
        <v/>
      </c>
      <c r="H6050" s="74"/>
      <c r="I6050" s="74"/>
      <c r="J6050" s="74"/>
      <c r="K6050" s="74"/>
      <c r="L6050" s="74"/>
      <c r="P6050" s="122"/>
      <c r="Q6050" s="74"/>
      <c r="R6050" s="74"/>
      <c r="S6050" s="74"/>
      <c r="T6050" s="74"/>
      <c r="AI6050" s="259"/>
      <c r="AO6050" s="74"/>
    </row>
    <row r="6051" s="72" customFormat="1" customHeight="1" spans="6:41">
      <c r="F6051" s="74"/>
      <c r="G6051" s="267" t="str">
        <f t="shared" si="100"/>
        <v/>
      </c>
      <c r="H6051" s="74"/>
      <c r="I6051" s="74"/>
      <c r="J6051" s="74"/>
      <c r="K6051" s="74"/>
      <c r="L6051" s="74"/>
      <c r="P6051" s="122"/>
      <c r="Q6051" s="74"/>
      <c r="R6051" s="74"/>
      <c r="S6051" s="74"/>
      <c r="T6051" s="74"/>
      <c r="AI6051" s="259"/>
      <c r="AO6051" s="74"/>
    </row>
    <row r="6052" s="72" customFormat="1" customHeight="1" spans="6:41">
      <c r="F6052" s="74"/>
      <c r="G6052" s="267" t="str">
        <f t="shared" si="100"/>
        <v/>
      </c>
      <c r="H6052" s="74"/>
      <c r="I6052" s="74"/>
      <c r="J6052" s="74"/>
      <c r="K6052" s="74"/>
      <c r="L6052" s="74"/>
      <c r="P6052" s="122"/>
      <c r="Q6052" s="74"/>
      <c r="R6052" s="74"/>
      <c r="S6052" s="74"/>
      <c r="T6052" s="74"/>
      <c r="AI6052" s="259"/>
      <c r="AO6052" s="74"/>
    </row>
    <row r="6053" s="72" customFormat="1" customHeight="1" spans="6:41">
      <c r="F6053" s="74"/>
      <c r="G6053" s="267" t="str">
        <f t="shared" si="100"/>
        <v/>
      </c>
      <c r="H6053" s="74"/>
      <c r="I6053" s="74"/>
      <c r="J6053" s="74"/>
      <c r="K6053" s="74"/>
      <c r="L6053" s="74"/>
      <c r="P6053" s="122"/>
      <c r="Q6053" s="74"/>
      <c r="R6053" s="74"/>
      <c r="S6053" s="74"/>
      <c r="T6053" s="74"/>
      <c r="AI6053" s="259"/>
      <c r="AO6053" s="74"/>
    </row>
    <row r="6054" s="72" customFormat="1" customHeight="1" spans="6:41">
      <c r="F6054" s="74"/>
      <c r="G6054" s="267" t="str">
        <f t="shared" si="100"/>
        <v/>
      </c>
      <c r="H6054" s="74"/>
      <c r="I6054" s="74"/>
      <c r="J6054" s="74"/>
      <c r="K6054" s="74"/>
      <c r="L6054" s="74"/>
      <c r="P6054" s="122"/>
      <c r="Q6054" s="74"/>
      <c r="R6054" s="74"/>
      <c r="S6054" s="74"/>
      <c r="T6054" s="74"/>
      <c r="AI6054" s="259"/>
      <c r="AO6054" s="74"/>
    </row>
    <row r="6055" s="72" customFormat="1" customHeight="1" spans="6:41">
      <c r="F6055" s="74"/>
      <c r="G6055" s="267" t="str">
        <f t="shared" si="100"/>
        <v/>
      </c>
      <c r="H6055" s="74"/>
      <c r="I6055" s="74"/>
      <c r="J6055" s="74"/>
      <c r="K6055" s="74"/>
      <c r="L6055" s="74"/>
      <c r="P6055" s="122"/>
      <c r="Q6055" s="74"/>
      <c r="R6055" s="74"/>
      <c r="S6055" s="74"/>
      <c r="T6055" s="74"/>
      <c r="AI6055" s="259"/>
      <c r="AO6055" s="74"/>
    </row>
    <row r="6056" s="72" customFormat="1" customHeight="1" spans="6:41">
      <c r="F6056" s="74"/>
      <c r="G6056" s="267" t="str">
        <f t="shared" si="100"/>
        <v/>
      </c>
      <c r="H6056" s="74"/>
      <c r="I6056" s="74"/>
      <c r="J6056" s="74"/>
      <c r="K6056" s="74"/>
      <c r="L6056" s="74"/>
      <c r="P6056" s="122"/>
      <c r="Q6056" s="74"/>
      <c r="R6056" s="74"/>
      <c r="S6056" s="74"/>
      <c r="T6056" s="74"/>
      <c r="AI6056" s="259"/>
      <c r="AO6056" s="74"/>
    </row>
    <row r="6057" s="72" customFormat="1" customHeight="1" spans="6:41">
      <c r="F6057" s="74"/>
      <c r="G6057" s="267" t="str">
        <f t="shared" si="100"/>
        <v/>
      </c>
      <c r="H6057" s="74"/>
      <c r="I6057" s="74"/>
      <c r="J6057" s="74"/>
      <c r="K6057" s="74"/>
      <c r="L6057" s="74"/>
      <c r="P6057" s="122"/>
      <c r="Q6057" s="74"/>
      <c r="R6057" s="74"/>
      <c r="S6057" s="74"/>
      <c r="T6057" s="74"/>
      <c r="AI6057" s="259"/>
      <c r="AO6057" s="74"/>
    </row>
    <row r="6058" s="72" customFormat="1" customHeight="1" spans="6:41">
      <c r="F6058" s="74"/>
      <c r="G6058" s="267" t="str">
        <f t="shared" si="100"/>
        <v/>
      </c>
      <c r="H6058" s="74"/>
      <c r="I6058" s="74"/>
      <c r="J6058" s="74"/>
      <c r="K6058" s="74"/>
      <c r="L6058" s="74"/>
      <c r="P6058" s="122"/>
      <c r="Q6058" s="74"/>
      <c r="R6058" s="74"/>
      <c r="S6058" s="74"/>
      <c r="T6058" s="74"/>
      <c r="AI6058" s="259"/>
      <c r="AO6058" s="74"/>
    </row>
    <row r="6059" s="72" customFormat="1" customHeight="1" spans="6:41">
      <c r="F6059" s="74"/>
      <c r="G6059" s="267" t="str">
        <f t="shared" si="100"/>
        <v/>
      </c>
      <c r="H6059" s="74"/>
      <c r="I6059" s="74"/>
      <c r="J6059" s="74"/>
      <c r="K6059" s="74"/>
      <c r="L6059" s="74"/>
      <c r="P6059" s="122"/>
      <c r="Q6059" s="74"/>
      <c r="R6059" s="74"/>
      <c r="S6059" s="74"/>
      <c r="T6059" s="74"/>
      <c r="AI6059" s="259"/>
      <c r="AO6059" s="74"/>
    </row>
    <row r="6060" s="72" customFormat="1" customHeight="1" spans="6:41">
      <c r="F6060" s="74"/>
      <c r="G6060" s="267" t="str">
        <f t="shared" si="100"/>
        <v/>
      </c>
      <c r="H6060" s="74"/>
      <c r="I6060" s="74"/>
      <c r="J6060" s="74"/>
      <c r="K6060" s="74"/>
      <c r="L6060" s="74"/>
      <c r="P6060" s="122"/>
      <c r="Q6060" s="74"/>
      <c r="R6060" s="74"/>
      <c r="S6060" s="74"/>
      <c r="T6060" s="74"/>
      <c r="AI6060" s="259"/>
      <c r="AO6060" s="74"/>
    </row>
    <row r="6061" s="72" customFormat="1" customHeight="1" spans="6:41">
      <c r="F6061" s="74"/>
      <c r="G6061" s="267" t="str">
        <f t="shared" si="100"/>
        <v/>
      </c>
      <c r="H6061" s="74"/>
      <c r="I6061" s="74"/>
      <c r="J6061" s="74"/>
      <c r="K6061" s="74"/>
      <c r="L6061" s="74"/>
      <c r="P6061" s="122"/>
      <c r="Q6061" s="74"/>
      <c r="R6061" s="74"/>
      <c r="S6061" s="74"/>
      <c r="T6061" s="74"/>
      <c r="AI6061" s="259"/>
      <c r="AO6061" s="74"/>
    </row>
    <row r="6062" s="72" customFormat="1" customHeight="1" spans="6:41">
      <c r="F6062" s="74"/>
      <c r="G6062" s="267" t="str">
        <f t="shared" si="100"/>
        <v/>
      </c>
      <c r="H6062" s="74"/>
      <c r="I6062" s="74"/>
      <c r="J6062" s="74"/>
      <c r="K6062" s="74"/>
      <c r="L6062" s="74"/>
      <c r="P6062" s="122"/>
      <c r="Q6062" s="74"/>
      <c r="R6062" s="74"/>
      <c r="S6062" s="74"/>
      <c r="T6062" s="74"/>
      <c r="AI6062" s="259"/>
      <c r="AO6062" s="74"/>
    </row>
    <row r="6063" s="72" customFormat="1" customHeight="1" spans="6:41">
      <c r="F6063" s="74"/>
      <c r="G6063" s="267" t="str">
        <f t="shared" si="100"/>
        <v/>
      </c>
      <c r="H6063" s="74"/>
      <c r="I6063" s="74"/>
      <c r="J6063" s="74"/>
      <c r="K6063" s="74"/>
      <c r="L6063" s="74"/>
      <c r="P6063" s="122"/>
      <c r="Q6063" s="74"/>
      <c r="R6063" s="74"/>
      <c r="S6063" s="74"/>
      <c r="T6063" s="74"/>
      <c r="AI6063" s="259"/>
      <c r="AO6063" s="74"/>
    </row>
    <row r="6064" s="72" customFormat="1" customHeight="1" spans="6:41">
      <c r="F6064" s="74"/>
      <c r="G6064" s="267" t="str">
        <f t="shared" si="100"/>
        <v/>
      </c>
      <c r="H6064" s="74"/>
      <c r="I6064" s="74"/>
      <c r="J6064" s="74"/>
      <c r="K6064" s="74"/>
      <c r="L6064" s="74"/>
      <c r="P6064" s="122"/>
      <c r="Q6064" s="74"/>
      <c r="R6064" s="74"/>
      <c r="S6064" s="74"/>
      <c r="T6064" s="74"/>
      <c r="AI6064" s="259"/>
      <c r="AO6064" s="74"/>
    </row>
    <row r="6065" s="72" customFormat="1" customHeight="1" spans="6:41">
      <c r="F6065" s="74"/>
      <c r="G6065" s="267" t="str">
        <f t="shared" si="100"/>
        <v/>
      </c>
      <c r="H6065" s="74"/>
      <c r="I6065" s="74"/>
      <c r="J6065" s="74"/>
      <c r="K6065" s="74"/>
      <c r="L6065" s="74"/>
      <c r="P6065" s="122"/>
      <c r="Q6065" s="74"/>
      <c r="R6065" s="74"/>
      <c r="S6065" s="74"/>
      <c r="T6065" s="74"/>
      <c r="AI6065" s="259"/>
      <c r="AO6065" s="74"/>
    </row>
    <row r="6066" s="72" customFormat="1" customHeight="1" spans="6:41">
      <c r="F6066" s="74"/>
      <c r="G6066" s="267" t="str">
        <f t="shared" si="100"/>
        <v/>
      </c>
      <c r="H6066" s="74"/>
      <c r="I6066" s="74"/>
      <c r="J6066" s="74"/>
      <c r="K6066" s="74"/>
      <c r="L6066" s="74"/>
      <c r="P6066" s="122"/>
      <c r="Q6066" s="74"/>
      <c r="R6066" s="74"/>
      <c r="S6066" s="74"/>
      <c r="T6066" s="74"/>
      <c r="AI6066" s="259"/>
      <c r="AO6066" s="74"/>
    </row>
    <row r="6067" s="72" customFormat="1" customHeight="1" spans="6:41">
      <c r="F6067" s="74"/>
      <c r="G6067" s="267" t="str">
        <f t="shared" si="100"/>
        <v/>
      </c>
      <c r="H6067" s="74"/>
      <c r="I6067" s="74"/>
      <c r="J6067" s="74"/>
      <c r="K6067" s="74"/>
      <c r="L6067" s="74"/>
      <c r="P6067" s="122"/>
      <c r="Q6067" s="74"/>
      <c r="R6067" s="74"/>
      <c r="S6067" s="74"/>
      <c r="T6067" s="74"/>
      <c r="AI6067" s="259"/>
      <c r="AO6067" s="74"/>
    </row>
    <row r="6068" s="72" customFormat="1" customHeight="1" spans="6:41">
      <c r="F6068" s="74"/>
      <c r="G6068" s="267" t="str">
        <f t="shared" si="100"/>
        <v/>
      </c>
      <c r="H6068" s="74"/>
      <c r="I6068" s="74"/>
      <c r="J6068" s="74"/>
      <c r="K6068" s="74"/>
      <c r="L6068" s="74"/>
      <c r="P6068" s="122"/>
      <c r="Q6068" s="74"/>
      <c r="R6068" s="74"/>
      <c r="S6068" s="74"/>
      <c r="T6068" s="74"/>
      <c r="AI6068" s="259"/>
      <c r="AO6068" s="74"/>
    </row>
    <row r="6069" s="72" customFormat="1" customHeight="1" spans="6:41">
      <c r="F6069" s="74"/>
      <c r="G6069" s="267" t="str">
        <f t="shared" si="100"/>
        <v/>
      </c>
      <c r="H6069" s="74"/>
      <c r="I6069" s="74"/>
      <c r="J6069" s="74"/>
      <c r="K6069" s="74"/>
      <c r="L6069" s="74"/>
      <c r="P6069" s="122"/>
      <c r="Q6069" s="74"/>
      <c r="R6069" s="74"/>
      <c r="S6069" s="74"/>
      <c r="T6069" s="74"/>
      <c r="AI6069" s="259"/>
      <c r="AO6069" s="74"/>
    </row>
    <row r="6070" s="72" customFormat="1" customHeight="1" spans="6:41">
      <c r="F6070" s="74"/>
      <c r="G6070" s="267" t="str">
        <f t="shared" si="100"/>
        <v/>
      </c>
      <c r="H6070" s="74"/>
      <c r="I6070" s="74"/>
      <c r="J6070" s="74"/>
      <c r="K6070" s="74"/>
      <c r="L6070" s="74"/>
      <c r="P6070" s="122"/>
      <c r="Q6070" s="74"/>
      <c r="R6070" s="74"/>
      <c r="S6070" s="74"/>
      <c r="T6070" s="74"/>
      <c r="AI6070" s="259"/>
      <c r="AO6070" s="74"/>
    </row>
    <row r="6071" s="72" customFormat="1" customHeight="1" spans="6:41">
      <c r="F6071" s="74"/>
      <c r="G6071" s="267" t="str">
        <f t="shared" si="100"/>
        <v/>
      </c>
      <c r="H6071" s="74"/>
      <c r="I6071" s="74"/>
      <c r="J6071" s="74"/>
      <c r="K6071" s="74"/>
      <c r="L6071" s="74"/>
      <c r="P6071" s="122"/>
      <c r="Q6071" s="74"/>
      <c r="R6071" s="74"/>
      <c r="S6071" s="74"/>
      <c r="T6071" s="74"/>
      <c r="AI6071" s="259"/>
      <c r="AO6071" s="74"/>
    </row>
    <row r="6072" s="72" customFormat="1" customHeight="1" spans="6:41">
      <c r="F6072" s="74"/>
      <c r="G6072" s="267" t="str">
        <f t="shared" si="100"/>
        <v/>
      </c>
      <c r="H6072" s="74"/>
      <c r="I6072" s="74"/>
      <c r="J6072" s="74"/>
      <c r="K6072" s="74"/>
      <c r="L6072" s="74"/>
      <c r="P6072" s="122"/>
      <c r="Q6072" s="74"/>
      <c r="R6072" s="74"/>
      <c r="S6072" s="74"/>
      <c r="T6072" s="74"/>
      <c r="AI6072" s="259"/>
      <c r="AO6072" s="74"/>
    </row>
    <row r="6073" s="72" customFormat="1" customHeight="1" spans="6:41">
      <c r="F6073" s="74"/>
      <c r="G6073" s="267" t="str">
        <f t="shared" si="100"/>
        <v/>
      </c>
      <c r="H6073" s="74"/>
      <c r="I6073" s="74"/>
      <c r="J6073" s="74"/>
      <c r="K6073" s="74"/>
      <c r="L6073" s="74"/>
      <c r="P6073" s="122"/>
      <c r="Q6073" s="74"/>
      <c r="R6073" s="74"/>
      <c r="S6073" s="74"/>
      <c r="T6073" s="74"/>
      <c r="AI6073" s="259"/>
      <c r="AO6073" s="74"/>
    </row>
    <row r="6074" s="72" customFormat="1" customHeight="1" spans="6:41">
      <c r="F6074" s="74"/>
      <c r="G6074" s="267" t="str">
        <f t="shared" si="100"/>
        <v/>
      </c>
      <c r="H6074" s="74"/>
      <c r="I6074" s="74"/>
      <c r="J6074" s="74"/>
      <c r="K6074" s="74"/>
      <c r="L6074" s="74"/>
      <c r="P6074" s="122"/>
      <c r="Q6074" s="74"/>
      <c r="R6074" s="74"/>
      <c r="S6074" s="74"/>
      <c r="T6074" s="74"/>
      <c r="AI6074" s="259"/>
      <c r="AO6074" s="74"/>
    </row>
    <row r="6075" s="72" customFormat="1" customHeight="1" spans="6:41">
      <c r="F6075" s="74"/>
      <c r="G6075" s="267" t="str">
        <f t="shared" si="100"/>
        <v/>
      </c>
      <c r="H6075" s="74"/>
      <c r="I6075" s="74"/>
      <c r="J6075" s="74"/>
      <c r="K6075" s="74"/>
      <c r="L6075" s="74"/>
      <c r="P6075" s="122"/>
      <c r="Q6075" s="74"/>
      <c r="R6075" s="74"/>
      <c r="S6075" s="74"/>
      <c r="T6075" s="74"/>
      <c r="AI6075" s="259"/>
      <c r="AO6075" s="74"/>
    </row>
    <row r="6076" s="72" customFormat="1" customHeight="1" spans="6:41">
      <c r="F6076" s="74"/>
      <c r="G6076" s="267" t="str">
        <f t="shared" si="100"/>
        <v/>
      </c>
      <c r="H6076" s="74"/>
      <c r="I6076" s="74"/>
      <c r="J6076" s="74"/>
      <c r="K6076" s="74"/>
      <c r="L6076" s="74"/>
      <c r="P6076" s="122"/>
      <c r="Q6076" s="74"/>
      <c r="R6076" s="74"/>
      <c r="S6076" s="74"/>
      <c r="T6076" s="74"/>
      <c r="AI6076" s="259"/>
      <c r="AO6076" s="74"/>
    </row>
    <row r="6077" s="72" customFormat="1" customHeight="1" spans="6:41">
      <c r="F6077" s="74"/>
      <c r="G6077" s="267" t="str">
        <f t="shared" si="100"/>
        <v/>
      </c>
      <c r="H6077" s="74"/>
      <c r="I6077" s="74"/>
      <c r="J6077" s="74"/>
      <c r="K6077" s="74"/>
      <c r="L6077" s="74"/>
      <c r="P6077" s="122"/>
      <c r="Q6077" s="74"/>
      <c r="R6077" s="74"/>
      <c r="S6077" s="74"/>
      <c r="T6077" s="74"/>
      <c r="AI6077" s="259"/>
      <c r="AO6077" s="74"/>
    </row>
    <row r="6078" s="72" customFormat="1" customHeight="1" spans="6:41">
      <c r="F6078" s="74"/>
      <c r="G6078" s="267" t="str">
        <f t="shared" si="100"/>
        <v/>
      </c>
      <c r="H6078" s="74"/>
      <c r="I6078" s="74"/>
      <c r="J6078" s="74"/>
      <c r="K6078" s="74"/>
      <c r="L6078" s="74"/>
      <c r="P6078" s="122"/>
      <c r="Q6078" s="74"/>
      <c r="R6078" s="74"/>
      <c r="S6078" s="74"/>
      <c r="T6078" s="74"/>
      <c r="AI6078" s="259"/>
      <c r="AO6078" s="74"/>
    </row>
    <row r="6079" s="72" customFormat="1" customHeight="1" spans="6:41">
      <c r="F6079" s="74"/>
      <c r="G6079" s="267" t="str">
        <f t="shared" si="100"/>
        <v/>
      </c>
      <c r="H6079" s="74"/>
      <c r="I6079" s="74"/>
      <c r="J6079" s="74"/>
      <c r="K6079" s="74"/>
      <c r="L6079" s="74"/>
      <c r="P6079" s="122"/>
      <c r="Q6079" s="74"/>
      <c r="R6079" s="74"/>
      <c r="S6079" s="74"/>
      <c r="T6079" s="74"/>
      <c r="AI6079" s="259"/>
      <c r="AO6079" s="74"/>
    </row>
    <row r="6080" s="72" customFormat="1" customHeight="1" spans="6:41">
      <c r="F6080" s="74"/>
      <c r="G6080" s="267" t="str">
        <f t="shared" si="100"/>
        <v/>
      </c>
      <c r="H6080" s="74"/>
      <c r="I6080" s="74"/>
      <c r="J6080" s="74"/>
      <c r="K6080" s="74"/>
      <c r="L6080" s="74"/>
      <c r="P6080" s="122"/>
      <c r="Q6080" s="74"/>
      <c r="R6080" s="74"/>
      <c r="S6080" s="74"/>
      <c r="T6080" s="74"/>
      <c r="AI6080" s="259"/>
      <c r="AO6080" s="74"/>
    </row>
    <row r="6081" s="72" customFormat="1" customHeight="1" spans="6:41">
      <c r="F6081" s="74"/>
      <c r="G6081" s="267" t="str">
        <f t="shared" si="100"/>
        <v/>
      </c>
      <c r="H6081" s="74"/>
      <c r="I6081" s="74"/>
      <c r="J6081" s="74"/>
      <c r="K6081" s="74"/>
      <c r="L6081" s="74"/>
      <c r="P6081" s="122"/>
      <c r="Q6081" s="74"/>
      <c r="R6081" s="74"/>
      <c r="S6081" s="74"/>
      <c r="T6081" s="74"/>
      <c r="AI6081" s="259"/>
      <c r="AO6081" s="74"/>
    </row>
    <row r="6082" s="72" customFormat="1" customHeight="1" spans="6:41">
      <c r="F6082" s="74"/>
      <c r="G6082" s="267" t="str">
        <f t="shared" ref="G6082:G6145" si="101">IF(H6082="","",IF(H6082=I6082,H6082,_xlfn.CONCAT(H6082,"-",I6082)))</f>
        <v/>
      </c>
      <c r="H6082" s="74"/>
      <c r="I6082" s="74"/>
      <c r="J6082" s="74"/>
      <c r="K6082" s="74"/>
      <c r="L6082" s="74"/>
      <c r="P6082" s="122"/>
      <c r="Q6082" s="74"/>
      <c r="R6082" s="74"/>
      <c r="S6082" s="74"/>
      <c r="T6082" s="74"/>
      <c r="AI6082" s="259"/>
      <c r="AO6082" s="74"/>
    </row>
    <row r="6083" s="72" customFormat="1" customHeight="1" spans="6:41">
      <c r="F6083" s="74"/>
      <c r="G6083" s="267" t="str">
        <f t="shared" si="101"/>
        <v/>
      </c>
      <c r="H6083" s="74"/>
      <c r="I6083" s="74"/>
      <c r="J6083" s="74"/>
      <c r="K6083" s="74"/>
      <c r="L6083" s="74"/>
      <c r="P6083" s="122"/>
      <c r="Q6083" s="74"/>
      <c r="R6083" s="74"/>
      <c r="S6083" s="74"/>
      <c r="T6083" s="74"/>
      <c r="AI6083" s="259"/>
      <c r="AO6083" s="74"/>
    </row>
    <row r="6084" s="72" customFormat="1" customHeight="1" spans="6:41">
      <c r="F6084" s="74"/>
      <c r="G6084" s="267" t="str">
        <f t="shared" si="101"/>
        <v/>
      </c>
      <c r="H6084" s="74"/>
      <c r="I6084" s="74"/>
      <c r="J6084" s="74"/>
      <c r="K6084" s="74"/>
      <c r="L6084" s="74"/>
      <c r="P6084" s="122"/>
      <c r="Q6084" s="74"/>
      <c r="R6084" s="74"/>
      <c r="S6084" s="74"/>
      <c r="T6084" s="74"/>
      <c r="AI6084" s="259"/>
      <c r="AO6084" s="74"/>
    </row>
    <row r="6085" s="72" customFormat="1" customHeight="1" spans="6:41">
      <c r="F6085" s="74"/>
      <c r="G6085" s="267" t="str">
        <f t="shared" si="101"/>
        <v/>
      </c>
      <c r="H6085" s="74"/>
      <c r="I6085" s="74"/>
      <c r="J6085" s="74"/>
      <c r="K6085" s="74"/>
      <c r="L6085" s="74"/>
      <c r="P6085" s="122"/>
      <c r="Q6085" s="74"/>
      <c r="R6085" s="74"/>
      <c r="S6085" s="74"/>
      <c r="T6085" s="74"/>
      <c r="AI6085" s="259"/>
      <c r="AO6085" s="74"/>
    </row>
    <row r="6086" s="72" customFormat="1" customHeight="1" spans="6:41">
      <c r="F6086" s="74"/>
      <c r="G6086" s="267" t="str">
        <f t="shared" si="101"/>
        <v/>
      </c>
      <c r="H6086" s="74"/>
      <c r="I6086" s="74"/>
      <c r="J6086" s="74"/>
      <c r="K6086" s="74"/>
      <c r="L6086" s="74"/>
      <c r="P6086" s="122"/>
      <c r="Q6086" s="74"/>
      <c r="R6086" s="74"/>
      <c r="S6086" s="74"/>
      <c r="T6086" s="74"/>
      <c r="AI6086" s="259"/>
      <c r="AO6086" s="74"/>
    </row>
    <row r="6087" s="72" customFormat="1" customHeight="1" spans="6:41">
      <c r="F6087" s="74"/>
      <c r="G6087" s="267" t="str">
        <f t="shared" si="101"/>
        <v/>
      </c>
      <c r="H6087" s="74"/>
      <c r="I6087" s="74"/>
      <c r="J6087" s="74"/>
      <c r="K6087" s="74"/>
      <c r="L6087" s="74"/>
      <c r="P6087" s="122"/>
      <c r="Q6087" s="74"/>
      <c r="R6087" s="74"/>
      <c r="S6087" s="74"/>
      <c r="T6087" s="74"/>
      <c r="AI6087" s="259"/>
      <c r="AO6087" s="74"/>
    </row>
    <row r="6088" s="72" customFormat="1" customHeight="1" spans="6:41">
      <c r="F6088" s="74"/>
      <c r="G6088" s="267" t="str">
        <f t="shared" si="101"/>
        <v/>
      </c>
      <c r="H6088" s="74"/>
      <c r="I6088" s="74"/>
      <c r="J6088" s="74"/>
      <c r="K6088" s="74"/>
      <c r="L6088" s="74"/>
      <c r="P6088" s="122"/>
      <c r="Q6088" s="74"/>
      <c r="R6088" s="74"/>
      <c r="S6088" s="74"/>
      <c r="T6088" s="74"/>
      <c r="AI6088" s="259"/>
      <c r="AO6088" s="74"/>
    </row>
    <row r="6089" s="72" customFormat="1" customHeight="1" spans="6:41">
      <c r="F6089" s="74"/>
      <c r="G6089" s="267" t="str">
        <f t="shared" si="101"/>
        <v/>
      </c>
      <c r="H6089" s="74"/>
      <c r="I6089" s="74"/>
      <c r="J6089" s="74"/>
      <c r="K6089" s="74"/>
      <c r="L6089" s="74"/>
      <c r="P6089" s="122"/>
      <c r="Q6089" s="74"/>
      <c r="R6089" s="74"/>
      <c r="S6089" s="74"/>
      <c r="T6089" s="74"/>
      <c r="AI6089" s="259"/>
      <c r="AO6089" s="74"/>
    </row>
    <row r="6090" s="72" customFormat="1" customHeight="1" spans="6:41">
      <c r="F6090" s="74"/>
      <c r="G6090" s="267" t="str">
        <f t="shared" si="101"/>
        <v/>
      </c>
      <c r="H6090" s="74"/>
      <c r="I6090" s="74"/>
      <c r="J6090" s="74"/>
      <c r="K6090" s="74"/>
      <c r="L6090" s="74"/>
      <c r="P6090" s="122"/>
      <c r="Q6090" s="74"/>
      <c r="R6090" s="74"/>
      <c r="S6090" s="74"/>
      <c r="T6090" s="74"/>
      <c r="AI6090" s="259"/>
      <c r="AO6090" s="74"/>
    </row>
    <row r="6091" s="72" customFormat="1" customHeight="1" spans="6:41">
      <c r="F6091" s="74"/>
      <c r="G6091" s="267" t="str">
        <f t="shared" si="101"/>
        <v/>
      </c>
      <c r="H6091" s="74"/>
      <c r="I6091" s="74"/>
      <c r="J6091" s="74"/>
      <c r="K6091" s="74"/>
      <c r="L6091" s="74"/>
      <c r="P6091" s="122"/>
      <c r="Q6091" s="74"/>
      <c r="R6091" s="74"/>
      <c r="S6091" s="74"/>
      <c r="T6091" s="74"/>
      <c r="AI6091" s="259"/>
      <c r="AO6091" s="74"/>
    </row>
    <row r="6092" s="72" customFormat="1" customHeight="1" spans="6:41">
      <c r="F6092" s="74"/>
      <c r="G6092" s="267" t="str">
        <f t="shared" si="101"/>
        <v/>
      </c>
      <c r="H6092" s="74"/>
      <c r="I6092" s="74"/>
      <c r="J6092" s="74"/>
      <c r="K6092" s="74"/>
      <c r="L6092" s="74"/>
      <c r="P6092" s="122"/>
      <c r="Q6092" s="74"/>
      <c r="R6092" s="74"/>
      <c r="S6092" s="74"/>
      <c r="T6092" s="74"/>
      <c r="AI6092" s="259"/>
      <c r="AO6092" s="74"/>
    </row>
    <row r="6093" s="72" customFormat="1" customHeight="1" spans="6:41">
      <c r="F6093" s="74"/>
      <c r="G6093" s="267" t="str">
        <f t="shared" si="101"/>
        <v/>
      </c>
      <c r="H6093" s="74"/>
      <c r="I6093" s="74"/>
      <c r="J6093" s="74"/>
      <c r="K6093" s="74"/>
      <c r="L6093" s="74"/>
      <c r="P6093" s="122"/>
      <c r="Q6093" s="74"/>
      <c r="R6093" s="74"/>
      <c r="S6093" s="74"/>
      <c r="T6093" s="74"/>
      <c r="AI6093" s="259"/>
      <c r="AO6093" s="74"/>
    </row>
    <row r="6094" s="72" customFormat="1" customHeight="1" spans="6:41">
      <c r="F6094" s="74"/>
      <c r="G6094" s="267" t="str">
        <f t="shared" si="101"/>
        <v/>
      </c>
      <c r="H6094" s="74"/>
      <c r="I6094" s="74"/>
      <c r="J6094" s="74"/>
      <c r="K6094" s="74"/>
      <c r="L6094" s="74"/>
      <c r="P6094" s="122"/>
      <c r="Q6094" s="74"/>
      <c r="R6094" s="74"/>
      <c r="S6094" s="74"/>
      <c r="T6094" s="74"/>
      <c r="AI6094" s="259"/>
      <c r="AO6094" s="74"/>
    </row>
    <row r="6095" s="72" customFormat="1" customHeight="1" spans="6:41">
      <c r="F6095" s="74"/>
      <c r="G6095" s="267" t="str">
        <f t="shared" si="101"/>
        <v/>
      </c>
      <c r="H6095" s="74"/>
      <c r="I6095" s="74"/>
      <c r="J6095" s="74"/>
      <c r="K6095" s="74"/>
      <c r="L6095" s="74"/>
      <c r="P6095" s="122"/>
      <c r="Q6095" s="74"/>
      <c r="R6095" s="74"/>
      <c r="S6095" s="74"/>
      <c r="T6095" s="74"/>
      <c r="AI6095" s="259"/>
      <c r="AO6095" s="74"/>
    </row>
    <row r="6096" s="72" customFormat="1" customHeight="1" spans="6:41">
      <c r="F6096" s="74"/>
      <c r="G6096" s="267" t="str">
        <f t="shared" si="101"/>
        <v/>
      </c>
      <c r="H6096" s="74"/>
      <c r="I6096" s="74"/>
      <c r="J6096" s="74"/>
      <c r="K6096" s="74"/>
      <c r="L6096" s="74"/>
      <c r="P6096" s="122"/>
      <c r="Q6096" s="74"/>
      <c r="R6096" s="74"/>
      <c r="S6096" s="74"/>
      <c r="T6096" s="74"/>
      <c r="AI6096" s="259"/>
      <c r="AO6096" s="74"/>
    </row>
    <row r="6097" s="72" customFormat="1" customHeight="1" spans="6:41">
      <c r="F6097" s="74"/>
      <c r="G6097" s="267" t="str">
        <f t="shared" si="101"/>
        <v/>
      </c>
      <c r="H6097" s="74"/>
      <c r="I6097" s="74"/>
      <c r="J6097" s="74"/>
      <c r="K6097" s="74"/>
      <c r="L6097" s="74"/>
      <c r="P6097" s="122"/>
      <c r="Q6097" s="74"/>
      <c r="R6097" s="74"/>
      <c r="S6097" s="74"/>
      <c r="T6097" s="74"/>
      <c r="AI6097" s="259"/>
      <c r="AO6097" s="74"/>
    </row>
    <row r="6098" s="72" customFormat="1" customHeight="1" spans="6:41">
      <c r="F6098" s="74"/>
      <c r="G6098" s="267" t="str">
        <f t="shared" si="101"/>
        <v/>
      </c>
      <c r="H6098" s="74"/>
      <c r="I6098" s="74"/>
      <c r="J6098" s="74"/>
      <c r="K6098" s="74"/>
      <c r="L6098" s="74"/>
      <c r="P6098" s="122"/>
      <c r="Q6098" s="74"/>
      <c r="R6098" s="74"/>
      <c r="S6098" s="74"/>
      <c r="T6098" s="74"/>
      <c r="AI6098" s="259"/>
      <c r="AO6098" s="74"/>
    </row>
    <row r="6099" s="72" customFormat="1" customHeight="1" spans="6:41">
      <c r="F6099" s="74"/>
      <c r="G6099" s="267" t="str">
        <f t="shared" si="101"/>
        <v/>
      </c>
      <c r="H6099" s="74"/>
      <c r="I6099" s="74"/>
      <c r="J6099" s="74"/>
      <c r="K6099" s="74"/>
      <c r="L6099" s="74"/>
      <c r="P6099" s="122"/>
      <c r="Q6099" s="74"/>
      <c r="R6099" s="74"/>
      <c r="S6099" s="74"/>
      <c r="T6099" s="74"/>
      <c r="AI6099" s="259"/>
      <c r="AO6099" s="74"/>
    </row>
    <row r="6100" s="72" customFormat="1" customHeight="1" spans="6:41">
      <c r="F6100" s="74"/>
      <c r="G6100" s="267" t="str">
        <f t="shared" si="101"/>
        <v/>
      </c>
      <c r="H6100" s="74"/>
      <c r="I6100" s="74"/>
      <c r="J6100" s="74"/>
      <c r="K6100" s="74"/>
      <c r="L6100" s="74"/>
      <c r="P6100" s="122"/>
      <c r="Q6100" s="74"/>
      <c r="R6100" s="74"/>
      <c r="S6100" s="74"/>
      <c r="T6100" s="74"/>
      <c r="AI6100" s="259"/>
      <c r="AO6100" s="74"/>
    </row>
    <row r="6101" s="72" customFormat="1" customHeight="1" spans="6:41">
      <c r="F6101" s="74"/>
      <c r="G6101" s="267" t="str">
        <f t="shared" si="101"/>
        <v/>
      </c>
      <c r="H6101" s="74"/>
      <c r="I6101" s="74"/>
      <c r="J6101" s="74"/>
      <c r="K6101" s="74"/>
      <c r="L6101" s="74"/>
      <c r="P6101" s="122"/>
      <c r="Q6101" s="74"/>
      <c r="R6101" s="74"/>
      <c r="S6101" s="74"/>
      <c r="T6101" s="74"/>
      <c r="AI6101" s="259"/>
      <c r="AO6101" s="74"/>
    </row>
    <row r="6102" s="72" customFormat="1" customHeight="1" spans="6:41">
      <c r="F6102" s="74"/>
      <c r="G6102" s="267" t="str">
        <f t="shared" si="101"/>
        <v/>
      </c>
      <c r="H6102" s="74"/>
      <c r="I6102" s="74"/>
      <c r="J6102" s="74"/>
      <c r="K6102" s="74"/>
      <c r="L6102" s="74"/>
      <c r="P6102" s="122"/>
      <c r="Q6102" s="74"/>
      <c r="R6102" s="74"/>
      <c r="S6102" s="74"/>
      <c r="T6102" s="74"/>
      <c r="AI6102" s="259"/>
      <c r="AO6102" s="74"/>
    </row>
    <row r="6103" s="72" customFormat="1" customHeight="1" spans="6:41">
      <c r="F6103" s="74"/>
      <c r="G6103" s="267" t="str">
        <f t="shared" si="101"/>
        <v/>
      </c>
      <c r="H6103" s="74"/>
      <c r="I6103" s="74"/>
      <c r="J6103" s="74"/>
      <c r="K6103" s="74"/>
      <c r="L6103" s="74"/>
      <c r="P6103" s="122"/>
      <c r="Q6103" s="74"/>
      <c r="R6103" s="74"/>
      <c r="S6103" s="74"/>
      <c r="T6103" s="74"/>
      <c r="AI6103" s="259"/>
      <c r="AO6103" s="74"/>
    </row>
    <row r="6104" s="72" customFormat="1" customHeight="1" spans="6:41">
      <c r="F6104" s="74"/>
      <c r="G6104" s="267" t="str">
        <f t="shared" si="101"/>
        <v/>
      </c>
      <c r="H6104" s="74"/>
      <c r="I6104" s="74"/>
      <c r="J6104" s="74"/>
      <c r="K6104" s="74"/>
      <c r="L6104" s="74"/>
      <c r="P6104" s="122"/>
      <c r="Q6104" s="74"/>
      <c r="R6104" s="74"/>
      <c r="S6104" s="74"/>
      <c r="T6104" s="74"/>
      <c r="AI6104" s="259"/>
      <c r="AO6104" s="74"/>
    </row>
    <row r="6105" s="72" customFormat="1" customHeight="1" spans="6:41">
      <c r="F6105" s="74"/>
      <c r="G6105" s="267" t="str">
        <f t="shared" si="101"/>
        <v/>
      </c>
      <c r="H6105" s="74"/>
      <c r="I6105" s="74"/>
      <c r="J6105" s="74"/>
      <c r="K6105" s="74"/>
      <c r="L6105" s="74"/>
      <c r="P6105" s="122"/>
      <c r="Q6105" s="74"/>
      <c r="R6105" s="74"/>
      <c r="S6105" s="74"/>
      <c r="T6105" s="74"/>
      <c r="AI6105" s="259"/>
      <c r="AO6105" s="74"/>
    </row>
    <row r="6106" s="72" customFormat="1" customHeight="1" spans="6:41">
      <c r="F6106" s="74"/>
      <c r="G6106" s="267" t="str">
        <f t="shared" si="101"/>
        <v/>
      </c>
      <c r="H6106" s="74"/>
      <c r="I6106" s="74"/>
      <c r="J6106" s="74"/>
      <c r="K6106" s="74"/>
      <c r="L6106" s="74"/>
      <c r="P6106" s="122"/>
      <c r="Q6106" s="74"/>
      <c r="R6106" s="74"/>
      <c r="S6106" s="74"/>
      <c r="T6106" s="74"/>
      <c r="AI6106" s="259"/>
      <c r="AO6106" s="74"/>
    </row>
    <row r="6107" s="72" customFormat="1" customHeight="1" spans="6:41">
      <c r="F6107" s="74"/>
      <c r="G6107" s="267" t="str">
        <f t="shared" si="101"/>
        <v/>
      </c>
      <c r="H6107" s="74"/>
      <c r="I6107" s="74"/>
      <c r="J6107" s="74"/>
      <c r="K6107" s="74"/>
      <c r="L6107" s="74"/>
      <c r="P6107" s="122"/>
      <c r="Q6107" s="74"/>
      <c r="R6107" s="74"/>
      <c r="S6107" s="74"/>
      <c r="T6107" s="74"/>
      <c r="AI6107" s="259"/>
      <c r="AO6107" s="74"/>
    </row>
    <row r="6108" s="72" customFormat="1" customHeight="1" spans="6:41">
      <c r="F6108" s="74"/>
      <c r="G6108" s="267" t="str">
        <f t="shared" si="101"/>
        <v/>
      </c>
      <c r="H6108" s="74"/>
      <c r="I6108" s="74"/>
      <c r="J6108" s="74"/>
      <c r="K6108" s="74"/>
      <c r="L6108" s="74"/>
      <c r="P6108" s="122"/>
      <c r="Q6108" s="74"/>
      <c r="R6108" s="74"/>
      <c r="S6108" s="74"/>
      <c r="T6108" s="74"/>
      <c r="AI6108" s="259"/>
      <c r="AO6108" s="74"/>
    </row>
    <row r="6109" s="72" customFormat="1" customHeight="1" spans="6:41">
      <c r="F6109" s="74"/>
      <c r="G6109" s="267" t="str">
        <f t="shared" si="101"/>
        <v/>
      </c>
      <c r="H6109" s="74"/>
      <c r="I6109" s="74"/>
      <c r="J6109" s="74"/>
      <c r="K6109" s="74"/>
      <c r="L6109" s="74"/>
      <c r="P6109" s="122"/>
      <c r="Q6109" s="74"/>
      <c r="R6109" s="74"/>
      <c r="S6109" s="74"/>
      <c r="T6109" s="74"/>
      <c r="AI6109" s="259"/>
      <c r="AO6109" s="74"/>
    </row>
    <row r="6110" s="72" customFormat="1" customHeight="1" spans="6:41">
      <c r="F6110" s="74"/>
      <c r="G6110" s="267" t="str">
        <f t="shared" si="101"/>
        <v/>
      </c>
      <c r="H6110" s="74"/>
      <c r="I6110" s="74"/>
      <c r="J6110" s="74"/>
      <c r="K6110" s="74"/>
      <c r="L6110" s="74"/>
      <c r="P6110" s="122"/>
      <c r="Q6110" s="74"/>
      <c r="R6110" s="74"/>
      <c r="S6110" s="74"/>
      <c r="T6110" s="74"/>
      <c r="AI6110" s="259"/>
      <c r="AO6110" s="74"/>
    </row>
    <row r="6111" s="72" customFormat="1" customHeight="1" spans="6:41">
      <c r="F6111" s="74"/>
      <c r="G6111" s="267" t="str">
        <f t="shared" si="101"/>
        <v/>
      </c>
      <c r="H6111" s="74"/>
      <c r="I6111" s="74"/>
      <c r="J6111" s="74"/>
      <c r="K6111" s="74"/>
      <c r="L6111" s="74"/>
      <c r="P6111" s="122"/>
      <c r="Q6111" s="74"/>
      <c r="R6111" s="74"/>
      <c r="S6111" s="74"/>
      <c r="T6111" s="74"/>
      <c r="AI6111" s="259"/>
      <c r="AO6111" s="74"/>
    </row>
    <row r="6112" s="72" customFormat="1" customHeight="1" spans="6:41">
      <c r="F6112" s="74"/>
      <c r="G6112" s="267" t="str">
        <f t="shared" si="101"/>
        <v/>
      </c>
      <c r="H6112" s="74"/>
      <c r="I6112" s="74"/>
      <c r="J6112" s="74"/>
      <c r="K6112" s="74"/>
      <c r="L6112" s="74"/>
      <c r="P6112" s="122"/>
      <c r="Q6112" s="74"/>
      <c r="R6112" s="74"/>
      <c r="S6112" s="74"/>
      <c r="T6112" s="74"/>
      <c r="AI6112" s="259"/>
      <c r="AO6112" s="74"/>
    </row>
    <row r="6113" s="72" customFormat="1" customHeight="1" spans="6:41">
      <c r="F6113" s="74"/>
      <c r="G6113" s="267" t="str">
        <f t="shared" si="101"/>
        <v/>
      </c>
      <c r="H6113" s="74"/>
      <c r="I6113" s="74"/>
      <c r="J6113" s="74"/>
      <c r="K6113" s="74"/>
      <c r="L6113" s="74"/>
      <c r="P6113" s="122"/>
      <c r="Q6113" s="74"/>
      <c r="R6113" s="74"/>
      <c r="S6113" s="74"/>
      <c r="T6113" s="74"/>
      <c r="AI6113" s="259"/>
      <c r="AO6113" s="74"/>
    </row>
    <row r="6114" s="72" customFormat="1" customHeight="1" spans="6:41">
      <c r="F6114" s="74"/>
      <c r="G6114" s="267" t="str">
        <f t="shared" si="101"/>
        <v/>
      </c>
      <c r="H6114" s="74"/>
      <c r="I6114" s="74"/>
      <c r="J6114" s="74"/>
      <c r="K6114" s="74"/>
      <c r="L6114" s="74"/>
      <c r="P6114" s="122"/>
      <c r="Q6114" s="74"/>
      <c r="R6114" s="74"/>
      <c r="S6114" s="74"/>
      <c r="T6114" s="74"/>
      <c r="AI6114" s="259"/>
      <c r="AO6114" s="74"/>
    </row>
    <row r="6115" s="72" customFormat="1" customHeight="1" spans="6:41">
      <c r="F6115" s="74"/>
      <c r="G6115" s="267" t="str">
        <f t="shared" si="101"/>
        <v/>
      </c>
      <c r="H6115" s="74"/>
      <c r="I6115" s="74"/>
      <c r="J6115" s="74"/>
      <c r="K6115" s="74"/>
      <c r="L6115" s="74"/>
      <c r="P6115" s="122"/>
      <c r="Q6115" s="74"/>
      <c r="R6115" s="74"/>
      <c r="S6115" s="74"/>
      <c r="T6115" s="74"/>
      <c r="AI6115" s="259"/>
      <c r="AO6115" s="74"/>
    </row>
    <row r="6116" s="72" customFormat="1" customHeight="1" spans="6:41">
      <c r="F6116" s="74"/>
      <c r="G6116" s="267" t="str">
        <f t="shared" si="101"/>
        <v/>
      </c>
      <c r="H6116" s="74"/>
      <c r="I6116" s="74"/>
      <c r="J6116" s="74"/>
      <c r="K6116" s="74"/>
      <c r="L6116" s="74"/>
      <c r="P6116" s="122"/>
      <c r="Q6116" s="74"/>
      <c r="R6116" s="74"/>
      <c r="S6116" s="74"/>
      <c r="T6116" s="74"/>
      <c r="AI6116" s="259"/>
      <c r="AO6116" s="74"/>
    </row>
    <row r="6117" s="72" customFormat="1" customHeight="1" spans="6:41">
      <c r="F6117" s="74"/>
      <c r="G6117" s="267" t="str">
        <f t="shared" si="101"/>
        <v/>
      </c>
      <c r="H6117" s="74"/>
      <c r="I6117" s="74"/>
      <c r="J6117" s="74"/>
      <c r="K6117" s="74"/>
      <c r="L6117" s="74"/>
      <c r="P6117" s="122"/>
      <c r="Q6117" s="74"/>
      <c r="R6117" s="74"/>
      <c r="S6117" s="74"/>
      <c r="T6117" s="74"/>
      <c r="AI6117" s="259"/>
      <c r="AO6117" s="74"/>
    </row>
    <row r="6118" s="72" customFormat="1" customHeight="1" spans="6:41">
      <c r="F6118" s="74"/>
      <c r="G6118" s="267" t="str">
        <f t="shared" si="101"/>
        <v/>
      </c>
      <c r="H6118" s="74"/>
      <c r="I6118" s="74"/>
      <c r="J6118" s="74"/>
      <c r="K6118" s="74"/>
      <c r="L6118" s="74"/>
      <c r="P6118" s="122"/>
      <c r="Q6118" s="74"/>
      <c r="R6118" s="74"/>
      <c r="S6118" s="74"/>
      <c r="T6118" s="74"/>
      <c r="AI6118" s="259"/>
      <c r="AO6118" s="74"/>
    </row>
    <row r="6119" s="72" customFormat="1" customHeight="1" spans="6:41">
      <c r="F6119" s="74"/>
      <c r="G6119" s="267" t="str">
        <f t="shared" si="101"/>
        <v/>
      </c>
      <c r="H6119" s="74"/>
      <c r="I6119" s="74"/>
      <c r="J6119" s="74"/>
      <c r="K6119" s="74"/>
      <c r="L6119" s="74"/>
      <c r="P6119" s="122"/>
      <c r="Q6119" s="74"/>
      <c r="R6119" s="74"/>
      <c r="S6119" s="74"/>
      <c r="T6119" s="74"/>
      <c r="AI6119" s="259"/>
      <c r="AO6119" s="74"/>
    </row>
    <row r="6120" s="72" customFormat="1" customHeight="1" spans="6:41">
      <c r="F6120" s="74"/>
      <c r="G6120" s="267" t="str">
        <f t="shared" si="101"/>
        <v/>
      </c>
      <c r="H6120" s="74"/>
      <c r="I6120" s="74"/>
      <c r="J6120" s="74"/>
      <c r="K6120" s="74"/>
      <c r="L6120" s="74"/>
      <c r="P6120" s="122"/>
      <c r="Q6120" s="74"/>
      <c r="R6120" s="74"/>
      <c r="S6120" s="74"/>
      <c r="T6120" s="74"/>
      <c r="AI6120" s="259"/>
      <c r="AO6120" s="74"/>
    </row>
    <row r="6121" s="72" customFormat="1" customHeight="1" spans="6:41">
      <c r="F6121" s="74"/>
      <c r="G6121" s="267" t="str">
        <f t="shared" si="101"/>
        <v/>
      </c>
      <c r="H6121" s="74"/>
      <c r="I6121" s="74"/>
      <c r="J6121" s="74"/>
      <c r="K6121" s="74"/>
      <c r="L6121" s="74"/>
      <c r="P6121" s="122"/>
      <c r="Q6121" s="74"/>
      <c r="R6121" s="74"/>
      <c r="S6121" s="74"/>
      <c r="T6121" s="74"/>
      <c r="AI6121" s="259"/>
      <c r="AO6121" s="74"/>
    </row>
    <row r="6122" s="72" customFormat="1" customHeight="1" spans="6:41">
      <c r="F6122" s="74"/>
      <c r="G6122" s="267" t="str">
        <f t="shared" si="101"/>
        <v/>
      </c>
      <c r="H6122" s="74"/>
      <c r="I6122" s="74"/>
      <c r="J6122" s="74"/>
      <c r="K6122" s="74"/>
      <c r="L6122" s="74"/>
      <c r="P6122" s="122"/>
      <c r="Q6122" s="74"/>
      <c r="R6122" s="74"/>
      <c r="S6122" s="74"/>
      <c r="T6122" s="74"/>
      <c r="AI6122" s="259"/>
      <c r="AO6122" s="74"/>
    </row>
    <row r="6123" s="72" customFormat="1" customHeight="1" spans="6:41">
      <c r="F6123" s="74"/>
      <c r="G6123" s="267" t="str">
        <f t="shared" si="101"/>
        <v/>
      </c>
      <c r="H6123" s="74"/>
      <c r="I6123" s="74"/>
      <c r="J6123" s="74"/>
      <c r="K6123" s="74"/>
      <c r="L6123" s="74"/>
      <c r="P6123" s="122"/>
      <c r="Q6123" s="74"/>
      <c r="R6123" s="74"/>
      <c r="S6123" s="74"/>
      <c r="T6123" s="74"/>
      <c r="AI6123" s="259"/>
      <c r="AO6123" s="74"/>
    </row>
    <row r="6124" s="72" customFormat="1" customHeight="1" spans="6:41">
      <c r="F6124" s="74"/>
      <c r="G6124" s="267" t="str">
        <f t="shared" si="101"/>
        <v/>
      </c>
      <c r="H6124" s="74"/>
      <c r="I6124" s="74"/>
      <c r="J6124" s="74"/>
      <c r="K6124" s="74"/>
      <c r="L6124" s="74"/>
      <c r="P6124" s="122"/>
      <c r="Q6124" s="74"/>
      <c r="R6124" s="74"/>
      <c r="S6124" s="74"/>
      <c r="T6124" s="74"/>
      <c r="AI6124" s="259"/>
      <c r="AO6124" s="74"/>
    </row>
    <row r="6125" s="72" customFormat="1" customHeight="1" spans="6:41">
      <c r="F6125" s="74"/>
      <c r="G6125" s="267" t="str">
        <f t="shared" si="101"/>
        <v/>
      </c>
      <c r="H6125" s="74"/>
      <c r="I6125" s="74"/>
      <c r="J6125" s="74"/>
      <c r="K6125" s="74"/>
      <c r="L6125" s="74"/>
      <c r="P6125" s="122"/>
      <c r="Q6125" s="74"/>
      <c r="R6125" s="74"/>
      <c r="S6125" s="74"/>
      <c r="T6125" s="74"/>
      <c r="AI6125" s="259"/>
      <c r="AO6125" s="74"/>
    </row>
    <row r="6126" s="72" customFormat="1" customHeight="1" spans="6:41">
      <c r="F6126" s="74"/>
      <c r="G6126" s="267" t="str">
        <f t="shared" si="101"/>
        <v/>
      </c>
      <c r="H6126" s="74"/>
      <c r="I6126" s="74"/>
      <c r="J6126" s="74"/>
      <c r="K6126" s="74"/>
      <c r="L6126" s="74"/>
      <c r="P6126" s="122"/>
      <c r="Q6126" s="74"/>
      <c r="R6126" s="74"/>
      <c r="S6126" s="74"/>
      <c r="T6126" s="74"/>
      <c r="AI6126" s="259"/>
      <c r="AO6126" s="74"/>
    </row>
    <row r="6127" s="72" customFormat="1" customHeight="1" spans="6:41">
      <c r="F6127" s="74"/>
      <c r="G6127" s="267" t="str">
        <f t="shared" si="101"/>
        <v/>
      </c>
      <c r="H6127" s="74"/>
      <c r="I6127" s="74"/>
      <c r="J6127" s="74"/>
      <c r="K6127" s="74"/>
      <c r="L6127" s="74"/>
      <c r="P6127" s="122"/>
      <c r="Q6127" s="74"/>
      <c r="R6127" s="74"/>
      <c r="S6127" s="74"/>
      <c r="T6127" s="74"/>
      <c r="AI6127" s="259"/>
      <c r="AO6127" s="74"/>
    </row>
    <row r="6128" s="72" customFormat="1" customHeight="1" spans="6:41">
      <c r="F6128" s="74"/>
      <c r="G6128" s="267" t="str">
        <f t="shared" si="101"/>
        <v/>
      </c>
      <c r="H6128" s="74"/>
      <c r="I6128" s="74"/>
      <c r="J6128" s="74"/>
      <c r="K6128" s="74"/>
      <c r="L6128" s="74"/>
      <c r="P6128" s="122"/>
      <c r="Q6128" s="74"/>
      <c r="R6128" s="74"/>
      <c r="S6128" s="74"/>
      <c r="T6128" s="74"/>
      <c r="AI6128" s="259"/>
      <c r="AO6128" s="74"/>
    </row>
    <row r="6129" s="72" customFormat="1" customHeight="1" spans="6:41">
      <c r="F6129" s="74"/>
      <c r="G6129" s="267" t="str">
        <f t="shared" si="101"/>
        <v/>
      </c>
      <c r="H6129" s="74"/>
      <c r="I6129" s="74"/>
      <c r="J6129" s="74"/>
      <c r="K6129" s="74"/>
      <c r="L6129" s="74"/>
      <c r="P6129" s="122"/>
      <c r="Q6129" s="74"/>
      <c r="R6129" s="74"/>
      <c r="S6129" s="74"/>
      <c r="T6129" s="74"/>
      <c r="AI6129" s="259"/>
      <c r="AO6129" s="74"/>
    </row>
    <row r="6130" s="72" customFormat="1" customHeight="1" spans="6:41">
      <c r="F6130" s="74"/>
      <c r="G6130" s="267" t="str">
        <f t="shared" si="101"/>
        <v/>
      </c>
      <c r="H6130" s="74"/>
      <c r="I6130" s="74"/>
      <c r="J6130" s="74"/>
      <c r="K6130" s="74"/>
      <c r="L6130" s="74"/>
      <c r="P6130" s="122"/>
      <c r="Q6130" s="74"/>
      <c r="R6130" s="74"/>
      <c r="S6130" s="74"/>
      <c r="T6130" s="74"/>
      <c r="AI6130" s="259"/>
      <c r="AO6130" s="74"/>
    </row>
    <row r="6131" s="72" customFormat="1" customHeight="1" spans="6:41">
      <c r="F6131" s="74"/>
      <c r="G6131" s="267" t="str">
        <f t="shared" si="101"/>
        <v/>
      </c>
      <c r="H6131" s="74"/>
      <c r="I6131" s="74"/>
      <c r="J6131" s="74"/>
      <c r="K6131" s="74"/>
      <c r="L6131" s="74"/>
      <c r="P6131" s="122"/>
      <c r="Q6131" s="74"/>
      <c r="R6131" s="74"/>
      <c r="S6131" s="74"/>
      <c r="T6131" s="74"/>
      <c r="AI6131" s="259"/>
      <c r="AO6131" s="74"/>
    </row>
    <row r="6132" s="72" customFormat="1" customHeight="1" spans="6:41">
      <c r="F6132" s="74"/>
      <c r="G6132" s="267" t="str">
        <f t="shared" si="101"/>
        <v/>
      </c>
      <c r="H6132" s="74"/>
      <c r="I6132" s="74"/>
      <c r="J6132" s="74"/>
      <c r="K6132" s="74"/>
      <c r="L6132" s="74"/>
      <c r="P6132" s="122"/>
      <c r="Q6132" s="74"/>
      <c r="R6132" s="74"/>
      <c r="S6132" s="74"/>
      <c r="T6132" s="74"/>
      <c r="AI6132" s="259"/>
      <c r="AO6132" s="74"/>
    </row>
    <row r="6133" s="72" customFormat="1" customHeight="1" spans="6:41">
      <c r="F6133" s="74"/>
      <c r="G6133" s="267" t="str">
        <f t="shared" si="101"/>
        <v/>
      </c>
      <c r="H6133" s="74"/>
      <c r="I6133" s="74"/>
      <c r="J6133" s="74"/>
      <c r="K6133" s="74"/>
      <c r="L6133" s="74"/>
      <c r="P6133" s="122"/>
      <c r="Q6133" s="74"/>
      <c r="R6133" s="74"/>
      <c r="S6133" s="74"/>
      <c r="T6133" s="74"/>
      <c r="AI6133" s="259"/>
      <c r="AO6133" s="74"/>
    </row>
    <row r="6134" s="72" customFormat="1" customHeight="1" spans="6:41">
      <c r="F6134" s="74"/>
      <c r="G6134" s="267" t="str">
        <f t="shared" si="101"/>
        <v/>
      </c>
      <c r="H6134" s="74"/>
      <c r="I6134" s="74"/>
      <c r="J6134" s="74"/>
      <c r="K6134" s="74"/>
      <c r="L6134" s="74"/>
      <c r="P6134" s="122"/>
      <c r="Q6134" s="74"/>
      <c r="R6134" s="74"/>
      <c r="S6134" s="74"/>
      <c r="T6134" s="74"/>
      <c r="AI6134" s="259"/>
      <c r="AO6134" s="74"/>
    </row>
    <row r="6135" s="72" customFormat="1" customHeight="1" spans="6:41">
      <c r="F6135" s="74"/>
      <c r="G6135" s="267" t="str">
        <f t="shared" si="101"/>
        <v/>
      </c>
      <c r="H6135" s="74"/>
      <c r="I6135" s="74"/>
      <c r="J6135" s="74"/>
      <c r="K6135" s="74"/>
      <c r="L6135" s="74"/>
      <c r="P6135" s="122"/>
      <c r="Q6135" s="74"/>
      <c r="R6135" s="74"/>
      <c r="S6135" s="74"/>
      <c r="T6135" s="74"/>
      <c r="AI6135" s="259"/>
      <c r="AO6135" s="74"/>
    </row>
    <row r="6136" s="72" customFormat="1" customHeight="1" spans="6:41">
      <c r="F6136" s="74"/>
      <c r="G6136" s="267" t="str">
        <f t="shared" si="101"/>
        <v/>
      </c>
      <c r="H6136" s="74"/>
      <c r="I6136" s="74"/>
      <c r="J6136" s="74"/>
      <c r="K6136" s="74"/>
      <c r="L6136" s="74"/>
      <c r="P6136" s="122"/>
      <c r="Q6136" s="74"/>
      <c r="R6136" s="74"/>
      <c r="S6136" s="74"/>
      <c r="T6136" s="74"/>
      <c r="AI6136" s="259"/>
      <c r="AO6136" s="74"/>
    </row>
    <row r="6137" s="72" customFormat="1" customHeight="1" spans="6:41">
      <c r="F6137" s="74"/>
      <c r="G6137" s="267" t="str">
        <f t="shared" si="101"/>
        <v/>
      </c>
      <c r="H6137" s="74"/>
      <c r="I6137" s="74"/>
      <c r="J6137" s="74"/>
      <c r="K6137" s="74"/>
      <c r="L6137" s="74"/>
      <c r="P6137" s="122"/>
      <c r="Q6137" s="74"/>
      <c r="R6137" s="74"/>
      <c r="S6137" s="74"/>
      <c r="T6137" s="74"/>
      <c r="AI6137" s="259"/>
      <c r="AO6137" s="74"/>
    </row>
    <row r="6138" s="72" customFormat="1" customHeight="1" spans="6:41">
      <c r="F6138" s="74"/>
      <c r="G6138" s="267" t="str">
        <f t="shared" si="101"/>
        <v/>
      </c>
      <c r="H6138" s="74"/>
      <c r="I6138" s="74"/>
      <c r="J6138" s="74"/>
      <c r="K6138" s="74"/>
      <c r="L6138" s="74"/>
      <c r="P6138" s="122"/>
      <c r="Q6138" s="74"/>
      <c r="R6138" s="74"/>
      <c r="S6138" s="74"/>
      <c r="T6138" s="74"/>
      <c r="AI6138" s="259"/>
      <c r="AO6138" s="74"/>
    </row>
    <row r="6139" s="72" customFormat="1" customHeight="1" spans="6:41">
      <c r="F6139" s="74"/>
      <c r="G6139" s="267" t="str">
        <f t="shared" si="101"/>
        <v/>
      </c>
      <c r="H6139" s="74"/>
      <c r="I6139" s="74"/>
      <c r="J6139" s="74"/>
      <c r="K6139" s="74"/>
      <c r="L6139" s="74"/>
      <c r="P6139" s="122"/>
      <c r="Q6139" s="74"/>
      <c r="R6139" s="74"/>
      <c r="S6139" s="74"/>
      <c r="T6139" s="74"/>
      <c r="AI6139" s="259"/>
      <c r="AO6139" s="74"/>
    </row>
    <row r="6140" s="72" customFormat="1" customHeight="1" spans="6:41">
      <c r="F6140" s="74"/>
      <c r="G6140" s="267" t="str">
        <f t="shared" si="101"/>
        <v/>
      </c>
      <c r="H6140" s="74"/>
      <c r="I6140" s="74"/>
      <c r="J6140" s="74"/>
      <c r="K6140" s="74"/>
      <c r="L6140" s="74"/>
      <c r="P6140" s="122"/>
      <c r="Q6140" s="74"/>
      <c r="R6140" s="74"/>
      <c r="S6140" s="74"/>
      <c r="T6140" s="74"/>
      <c r="AI6140" s="259"/>
      <c r="AO6140" s="74"/>
    </row>
    <row r="6141" s="72" customFormat="1" customHeight="1" spans="6:41">
      <c r="F6141" s="74"/>
      <c r="G6141" s="267" t="str">
        <f t="shared" si="101"/>
        <v/>
      </c>
      <c r="H6141" s="74"/>
      <c r="I6141" s="74"/>
      <c r="J6141" s="74"/>
      <c r="K6141" s="74"/>
      <c r="L6141" s="74"/>
      <c r="P6141" s="122"/>
      <c r="Q6141" s="74"/>
      <c r="R6141" s="74"/>
      <c r="S6141" s="74"/>
      <c r="T6141" s="74"/>
      <c r="AI6141" s="259"/>
      <c r="AO6141" s="74"/>
    </row>
    <row r="6142" s="72" customFormat="1" customHeight="1" spans="6:41">
      <c r="F6142" s="74"/>
      <c r="G6142" s="267" t="str">
        <f t="shared" si="101"/>
        <v/>
      </c>
      <c r="H6142" s="74"/>
      <c r="I6142" s="74"/>
      <c r="J6142" s="74"/>
      <c r="K6142" s="74"/>
      <c r="L6142" s="74"/>
      <c r="P6142" s="122"/>
      <c r="Q6142" s="74"/>
      <c r="R6142" s="74"/>
      <c r="S6142" s="74"/>
      <c r="T6142" s="74"/>
      <c r="AI6142" s="259"/>
      <c r="AO6142" s="74"/>
    </row>
    <row r="6143" s="72" customFormat="1" customHeight="1" spans="6:41">
      <c r="F6143" s="74"/>
      <c r="G6143" s="267" t="str">
        <f t="shared" si="101"/>
        <v/>
      </c>
      <c r="H6143" s="74"/>
      <c r="I6143" s="74"/>
      <c r="J6143" s="74"/>
      <c r="K6143" s="74"/>
      <c r="L6143" s="74"/>
      <c r="P6143" s="122"/>
      <c r="Q6143" s="74"/>
      <c r="R6143" s="74"/>
      <c r="S6143" s="74"/>
      <c r="T6143" s="74"/>
      <c r="AI6143" s="259"/>
      <c r="AO6143" s="74"/>
    </row>
    <row r="6144" s="72" customFormat="1" customHeight="1" spans="6:41">
      <c r="F6144" s="74"/>
      <c r="G6144" s="267" t="str">
        <f t="shared" si="101"/>
        <v/>
      </c>
      <c r="H6144" s="74"/>
      <c r="I6144" s="74"/>
      <c r="J6144" s="74"/>
      <c r="K6144" s="74"/>
      <c r="L6144" s="74"/>
      <c r="P6144" s="122"/>
      <c r="Q6144" s="74"/>
      <c r="R6144" s="74"/>
      <c r="S6144" s="74"/>
      <c r="T6144" s="74"/>
      <c r="AI6144" s="259"/>
      <c r="AO6144" s="74"/>
    </row>
    <row r="6145" s="72" customFormat="1" customHeight="1" spans="6:41">
      <c r="F6145" s="74"/>
      <c r="G6145" s="267" t="str">
        <f t="shared" si="101"/>
        <v/>
      </c>
      <c r="H6145" s="74"/>
      <c r="I6145" s="74"/>
      <c r="J6145" s="74"/>
      <c r="K6145" s="74"/>
      <c r="L6145" s="74"/>
      <c r="P6145" s="122"/>
      <c r="Q6145" s="74"/>
      <c r="R6145" s="74"/>
      <c r="S6145" s="74"/>
      <c r="T6145" s="74"/>
      <c r="AI6145" s="259"/>
      <c r="AO6145" s="74"/>
    </row>
    <row r="6146" s="72" customFormat="1" customHeight="1" spans="6:41">
      <c r="F6146" s="74"/>
      <c r="G6146" s="267" t="str">
        <f t="shared" ref="G6146:G6209" si="102">IF(H6146="","",IF(H6146=I6146,H6146,_xlfn.CONCAT(H6146,"-",I6146)))</f>
        <v/>
      </c>
      <c r="H6146" s="74"/>
      <c r="I6146" s="74"/>
      <c r="J6146" s="74"/>
      <c r="K6146" s="74"/>
      <c r="L6146" s="74"/>
      <c r="P6146" s="122"/>
      <c r="Q6146" s="74"/>
      <c r="R6146" s="74"/>
      <c r="S6146" s="74"/>
      <c r="T6146" s="74"/>
      <c r="AI6146" s="259"/>
      <c r="AO6146" s="74"/>
    </row>
    <row r="6147" s="72" customFormat="1" customHeight="1" spans="6:41">
      <c r="F6147" s="74"/>
      <c r="G6147" s="267" t="str">
        <f t="shared" si="102"/>
        <v/>
      </c>
      <c r="H6147" s="74"/>
      <c r="I6147" s="74"/>
      <c r="J6147" s="74"/>
      <c r="K6147" s="74"/>
      <c r="L6147" s="74"/>
      <c r="P6147" s="122"/>
      <c r="Q6147" s="74"/>
      <c r="R6147" s="74"/>
      <c r="S6147" s="74"/>
      <c r="T6147" s="74"/>
      <c r="AI6147" s="259"/>
      <c r="AO6147" s="74"/>
    </row>
    <row r="6148" s="72" customFormat="1" customHeight="1" spans="6:41">
      <c r="F6148" s="74"/>
      <c r="G6148" s="267" t="str">
        <f t="shared" si="102"/>
        <v/>
      </c>
      <c r="H6148" s="74"/>
      <c r="I6148" s="74"/>
      <c r="J6148" s="74"/>
      <c r="K6148" s="74"/>
      <c r="L6148" s="74"/>
      <c r="P6148" s="122"/>
      <c r="Q6148" s="74"/>
      <c r="R6148" s="74"/>
      <c r="S6148" s="74"/>
      <c r="T6148" s="74"/>
      <c r="AI6148" s="259"/>
      <c r="AO6148" s="74"/>
    </row>
    <row r="6149" s="72" customFormat="1" customHeight="1" spans="6:41">
      <c r="F6149" s="74"/>
      <c r="G6149" s="267" t="str">
        <f t="shared" si="102"/>
        <v/>
      </c>
      <c r="H6149" s="74"/>
      <c r="I6149" s="74"/>
      <c r="J6149" s="74"/>
      <c r="K6149" s="74"/>
      <c r="L6149" s="74"/>
      <c r="P6149" s="122"/>
      <c r="Q6149" s="74"/>
      <c r="R6149" s="74"/>
      <c r="S6149" s="74"/>
      <c r="T6149" s="74"/>
      <c r="AI6149" s="259"/>
      <c r="AO6149" s="74"/>
    </row>
    <row r="6150" s="72" customFormat="1" customHeight="1" spans="6:41">
      <c r="F6150" s="74"/>
      <c r="G6150" s="267" t="str">
        <f t="shared" si="102"/>
        <v/>
      </c>
      <c r="H6150" s="74"/>
      <c r="I6150" s="74"/>
      <c r="J6150" s="74"/>
      <c r="K6150" s="74"/>
      <c r="L6150" s="74"/>
      <c r="P6150" s="122"/>
      <c r="Q6150" s="74"/>
      <c r="R6150" s="74"/>
      <c r="S6150" s="74"/>
      <c r="T6150" s="74"/>
      <c r="AI6150" s="259"/>
      <c r="AO6150" s="74"/>
    </row>
    <row r="6151" s="72" customFormat="1" customHeight="1" spans="6:41">
      <c r="F6151" s="74"/>
      <c r="G6151" s="267" t="str">
        <f t="shared" si="102"/>
        <v/>
      </c>
      <c r="H6151" s="74"/>
      <c r="I6151" s="74"/>
      <c r="J6151" s="74"/>
      <c r="K6151" s="74"/>
      <c r="L6151" s="74"/>
      <c r="P6151" s="122"/>
      <c r="Q6151" s="74"/>
      <c r="R6151" s="74"/>
      <c r="S6151" s="74"/>
      <c r="T6151" s="74"/>
      <c r="AI6151" s="259"/>
      <c r="AO6151" s="74"/>
    </row>
    <row r="6152" s="72" customFormat="1" customHeight="1" spans="6:41">
      <c r="F6152" s="74"/>
      <c r="G6152" s="267" t="str">
        <f t="shared" si="102"/>
        <v/>
      </c>
      <c r="H6152" s="74"/>
      <c r="I6152" s="74"/>
      <c r="J6152" s="74"/>
      <c r="K6152" s="74"/>
      <c r="L6152" s="74"/>
      <c r="P6152" s="122"/>
      <c r="Q6152" s="74"/>
      <c r="R6152" s="74"/>
      <c r="S6152" s="74"/>
      <c r="T6152" s="74"/>
      <c r="AI6152" s="259"/>
      <c r="AO6152" s="74"/>
    </row>
    <row r="6153" s="72" customFormat="1" customHeight="1" spans="6:41">
      <c r="F6153" s="74"/>
      <c r="G6153" s="267" t="str">
        <f t="shared" si="102"/>
        <v/>
      </c>
      <c r="H6153" s="74"/>
      <c r="I6153" s="74"/>
      <c r="J6153" s="74"/>
      <c r="K6153" s="74"/>
      <c r="L6153" s="74"/>
      <c r="P6153" s="122"/>
      <c r="Q6153" s="74"/>
      <c r="R6153" s="74"/>
      <c r="S6153" s="74"/>
      <c r="T6153" s="74"/>
      <c r="AI6153" s="259"/>
      <c r="AO6153" s="74"/>
    </row>
    <row r="6154" s="72" customFormat="1" customHeight="1" spans="6:41">
      <c r="F6154" s="74"/>
      <c r="G6154" s="267" t="str">
        <f t="shared" si="102"/>
        <v/>
      </c>
      <c r="H6154" s="74"/>
      <c r="I6154" s="74"/>
      <c r="J6154" s="74"/>
      <c r="K6154" s="74"/>
      <c r="L6154" s="74"/>
      <c r="P6154" s="122"/>
      <c r="Q6154" s="74"/>
      <c r="R6154" s="74"/>
      <c r="S6154" s="74"/>
      <c r="T6154" s="74"/>
      <c r="AI6154" s="259"/>
      <c r="AO6154" s="74"/>
    </row>
    <row r="6155" s="72" customFormat="1" customHeight="1" spans="6:41">
      <c r="F6155" s="74"/>
      <c r="G6155" s="267" t="str">
        <f t="shared" si="102"/>
        <v/>
      </c>
      <c r="H6155" s="74"/>
      <c r="I6155" s="74"/>
      <c r="J6155" s="74"/>
      <c r="K6155" s="74"/>
      <c r="L6155" s="74"/>
      <c r="P6155" s="122"/>
      <c r="Q6155" s="74"/>
      <c r="R6155" s="74"/>
      <c r="S6155" s="74"/>
      <c r="T6155" s="74"/>
      <c r="AI6155" s="259"/>
      <c r="AO6155" s="74"/>
    </row>
    <row r="6156" s="72" customFormat="1" customHeight="1" spans="6:41">
      <c r="F6156" s="74"/>
      <c r="G6156" s="267" t="str">
        <f t="shared" si="102"/>
        <v/>
      </c>
      <c r="H6156" s="74"/>
      <c r="I6156" s="74"/>
      <c r="J6156" s="74"/>
      <c r="K6156" s="74"/>
      <c r="L6156" s="74"/>
      <c r="P6156" s="122"/>
      <c r="Q6156" s="74"/>
      <c r="R6156" s="74"/>
      <c r="S6156" s="74"/>
      <c r="T6156" s="74"/>
      <c r="AI6156" s="259"/>
      <c r="AO6156" s="74"/>
    </row>
    <row r="6157" s="72" customFormat="1" customHeight="1" spans="6:41">
      <c r="F6157" s="74"/>
      <c r="G6157" s="267" t="str">
        <f t="shared" si="102"/>
        <v/>
      </c>
      <c r="H6157" s="74"/>
      <c r="I6157" s="74"/>
      <c r="J6157" s="74"/>
      <c r="K6157" s="74"/>
      <c r="L6157" s="74"/>
      <c r="P6157" s="122"/>
      <c r="Q6157" s="74"/>
      <c r="R6157" s="74"/>
      <c r="S6157" s="74"/>
      <c r="T6157" s="74"/>
      <c r="AI6157" s="259"/>
      <c r="AO6157" s="74"/>
    </row>
    <row r="6158" s="72" customFormat="1" customHeight="1" spans="6:41">
      <c r="F6158" s="74"/>
      <c r="G6158" s="267" t="str">
        <f t="shared" si="102"/>
        <v/>
      </c>
      <c r="H6158" s="74"/>
      <c r="I6158" s="74"/>
      <c r="J6158" s="74"/>
      <c r="K6158" s="74"/>
      <c r="L6158" s="74"/>
      <c r="P6158" s="122"/>
      <c r="Q6158" s="74"/>
      <c r="R6158" s="74"/>
      <c r="S6158" s="74"/>
      <c r="T6158" s="74"/>
      <c r="AI6158" s="259"/>
      <c r="AO6158" s="74"/>
    </row>
    <row r="6159" s="72" customFormat="1" customHeight="1" spans="6:41">
      <c r="F6159" s="74"/>
      <c r="G6159" s="267" t="str">
        <f t="shared" si="102"/>
        <v/>
      </c>
      <c r="H6159" s="74"/>
      <c r="I6159" s="74"/>
      <c r="J6159" s="74"/>
      <c r="K6159" s="74"/>
      <c r="L6159" s="74"/>
      <c r="P6159" s="122"/>
      <c r="Q6159" s="74"/>
      <c r="R6159" s="74"/>
      <c r="S6159" s="74"/>
      <c r="T6159" s="74"/>
      <c r="AI6159" s="259"/>
      <c r="AO6159" s="74"/>
    </row>
    <row r="6160" s="72" customFormat="1" customHeight="1" spans="6:41">
      <c r="F6160" s="74"/>
      <c r="G6160" s="267" t="str">
        <f t="shared" si="102"/>
        <v/>
      </c>
      <c r="H6160" s="74"/>
      <c r="I6160" s="74"/>
      <c r="J6160" s="74"/>
      <c r="K6160" s="74"/>
      <c r="L6160" s="74"/>
      <c r="P6160" s="122"/>
      <c r="Q6160" s="74"/>
      <c r="R6160" s="74"/>
      <c r="S6160" s="74"/>
      <c r="T6160" s="74"/>
      <c r="AI6160" s="259"/>
      <c r="AO6160" s="74"/>
    </row>
    <row r="6161" s="72" customFormat="1" customHeight="1" spans="6:41">
      <c r="F6161" s="74"/>
      <c r="G6161" s="267" t="str">
        <f t="shared" si="102"/>
        <v/>
      </c>
      <c r="H6161" s="74"/>
      <c r="I6161" s="74"/>
      <c r="J6161" s="74"/>
      <c r="K6161" s="74"/>
      <c r="L6161" s="74"/>
      <c r="P6161" s="122"/>
      <c r="Q6161" s="74"/>
      <c r="R6161" s="74"/>
      <c r="S6161" s="74"/>
      <c r="T6161" s="74"/>
      <c r="AI6161" s="259"/>
      <c r="AO6161" s="74"/>
    </row>
    <row r="6162" s="72" customFormat="1" customHeight="1" spans="6:41">
      <c r="F6162" s="74"/>
      <c r="G6162" s="267" t="str">
        <f t="shared" si="102"/>
        <v/>
      </c>
      <c r="H6162" s="74"/>
      <c r="I6162" s="74"/>
      <c r="J6162" s="74"/>
      <c r="K6162" s="74"/>
      <c r="L6162" s="74"/>
      <c r="P6162" s="122"/>
      <c r="Q6162" s="74"/>
      <c r="R6162" s="74"/>
      <c r="S6162" s="74"/>
      <c r="T6162" s="74"/>
      <c r="AI6162" s="259"/>
      <c r="AO6162" s="74"/>
    </row>
    <row r="6163" s="72" customFormat="1" customHeight="1" spans="6:41">
      <c r="F6163" s="74"/>
      <c r="G6163" s="267" t="str">
        <f t="shared" si="102"/>
        <v/>
      </c>
      <c r="H6163" s="74"/>
      <c r="I6163" s="74"/>
      <c r="J6163" s="74"/>
      <c r="K6163" s="74"/>
      <c r="L6163" s="74"/>
      <c r="P6163" s="122"/>
      <c r="Q6163" s="74"/>
      <c r="R6163" s="74"/>
      <c r="S6163" s="74"/>
      <c r="T6163" s="74"/>
      <c r="AI6163" s="259"/>
      <c r="AO6163" s="74"/>
    </row>
    <row r="6164" s="72" customFormat="1" customHeight="1" spans="6:41">
      <c r="F6164" s="74"/>
      <c r="G6164" s="267" t="str">
        <f t="shared" si="102"/>
        <v/>
      </c>
      <c r="H6164" s="74"/>
      <c r="I6164" s="74"/>
      <c r="J6164" s="74"/>
      <c r="K6164" s="74"/>
      <c r="L6164" s="74"/>
      <c r="P6164" s="122"/>
      <c r="Q6164" s="74"/>
      <c r="R6164" s="74"/>
      <c r="S6164" s="74"/>
      <c r="T6164" s="74"/>
      <c r="AI6164" s="259"/>
      <c r="AO6164" s="74"/>
    </row>
    <row r="6165" s="72" customFormat="1" customHeight="1" spans="6:41">
      <c r="F6165" s="74"/>
      <c r="G6165" s="267" t="str">
        <f t="shared" si="102"/>
        <v/>
      </c>
      <c r="H6165" s="74"/>
      <c r="I6165" s="74"/>
      <c r="J6165" s="74"/>
      <c r="K6165" s="74"/>
      <c r="L6165" s="74"/>
      <c r="P6165" s="122"/>
      <c r="Q6165" s="74"/>
      <c r="R6165" s="74"/>
      <c r="S6165" s="74"/>
      <c r="T6165" s="74"/>
      <c r="AI6165" s="259"/>
      <c r="AO6165" s="74"/>
    </row>
    <row r="6166" s="72" customFormat="1" customHeight="1" spans="6:41">
      <c r="F6166" s="74"/>
      <c r="G6166" s="267" t="str">
        <f t="shared" si="102"/>
        <v/>
      </c>
      <c r="H6166" s="74"/>
      <c r="I6166" s="74"/>
      <c r="J6166" s="74"/>
      <c r="K6166" s="74"/>
      <c r="L6166" s="74"/>
      <c r="P6166" s="122"/>
      <c r="Q6166" s="74"/>
      <c r="R6166" s="74"/>
      <c r="S6166" s="74"/>
      <c r="T6166" s="74"/>
      <c r="AI6166" s="259"/>
      <c r="AO6166" s="74"/>
    </row>
    <row r="6167" s="72" customFormat="1" customHeight="1" spans="6:41">
      <c r="F6167" s="74"/>
      <c r="G6167" s="267" t="str">
        <f t="shared" si="102"/>
        <v/>
      </c>
      <c r="H6167" s="74"/>
      <c r="I6167" s="74"/>
      <c r="J6167" s="74"/>
      <c r="K6167" s="74"/>
      <c r="L6167" s="74"/>
      <c r="P6167" s="122"/>
      <c r="Q6167" s="74"/>
      <c r="R6167" s="74"/>
      <c r="S6167" s="74"/>
      <c r="T6167" s="74"/>
      <c r="AI6167" s="259"/>
      <c r="AO6167" s="74"/>
    </row>
    <row r="6168" s="72" customFormat="1" customHeight="1" spans="6:41">
      <c r="F6168" s="74"/>
      <c r="G6168" s="267" t="str">
        <f t="shared" si="102"/>
        <v/>
      </c>
      <c r="H6168" s="74"/>
      <c r="I6168" s="74"/>
      <c r="J6168" s="74"/>
      <c r="K6168" s="74"/>
      <c r="L6168" s="74"/>
      <c r="P6168" s="122"/>
      <c r="Q6168" s="74"/>
      <c r="R6168" s="74"/>
      <c r="S6168" s="74"/>
      <c r="T6168" s="74"/>
      <c r="AI6168" s="259"/>
      <c r="AO6168" s="74"/>
    </row>
    <row r="6169" s="72" customFormat="1" customHeight="1" spans="6:41">
      <c r="F6169" s="74"/>
      <c r="G6169" s="267" t="str">
        <f t="shared" si="102"/>
        <v/>
      </c>
      <c r="H6169" s="74"/>
      <c r="I6169" s="74"/>
      <c r="J6169" s="74"/>
      <c r="K6169" s="74"/>
      <c r="L6169" s="74"/>
      <c r="P6169" s="122"/>
      <c r="Q6169" s="74"/>
      <c r="R6169" s="74"/>
      <c r="S6169" s="74"/>
      <c r="T6169" s="74"/>
      <c r="AI6169" s="259"/>
      <c r="AO6169" s="74"/>
    </row>
    <row r="6170" s="72" customFormat="1" customHeight="1" spans="6:41">
      <c r="F6170" s="74"/>
      <c r="G6170" s="267" t="str">
        <f t="shared" si="102"/>
        <v/>
      </c>
      <c r="H6170" s="74"/>
      <c r="I6170" s="74"/>
      <c r="J6170" s="74"/>
      <c r="K6170" s="74"/>
      <c r="L6170" s="74"/>
      <c r="P6170" s="122"/>
      <c r="Q6170" s="74"/>
      <c r="R6170" s="74"/>
      <c r="S6170" s="74"/>
      <c r="T6170" s="74"/>
      <c r="AI6170" s="259"/>
      <c r="AO6170" s="74"/>
    </row>
    <row r="6171" s="72" customFormat="1" customHeight="1" spans="6:41">
      <c r="F6171" s="74"/>
      <c r="G6171" s="267" t="str">
        <f t="shared" si="102"/>
        <v/>
      </c>
      <c r="H6171" s="74"/>
      <c r="I6171" s="74"/>
      <c r="J6171" s="74"/>
      <c r="K6171" s="74"/>
      <c r="L6171" s="74"/>
      <c r="P6171" s="122"/>
      <c r="Q6171" s="74"/>
      <c r="R6171" s="74"/>
      <c r="S6171" s="74"/>
      <c r="T6171" s="74"/>
      <c r="AI6171" s="259"/>
      <c r="AO6171" s="74"/>
    </row>
    <row r="6172" s="72" customFormat="1" customHeight="1" spans="6:41">
      <c r="F6172" s="74"/>
      <c r="G6172" s="267" t="str">
        <f t="shared" si="102"/>
        <v/>
      </c>
      <c r="H6172" s="74"/>
      <c r="I6172" s="74"/>
      <c r="J6172" s="74"/>
      <c r="K6172" s="74"/>
      <c r="L6172" s="74"/>
      <c r="P6172" s="122"/>
      <c r="Q6172" s="74"/>
      <c r="R6172" s="74"/>
      <c r="S6172" s="74"/>
      <c r="T6172" s="74"/>
      <c r="AI6172" s="259"/>
      <c r="AO6172" s="74"/>
    </row>
    <row r="6173" s="72" customFormat="1" customHeight="1" spans="6:41">
      <c r="F6173" s="74"/>
      <c r="G6173" s="267" t="str">
        <f t="shared" si="102"/>
        <v/>
      </c>
      <c r="H6173" s="74"/>
      <c r="I6173" s="74"/>
      <c r="J6173" s="74"/>
      <c r="K6173" s="74"/>
      <c r="L6173" s="74"/>
      <c r="P6173" s="122"/>
      <c r="Q6173" s="74"/>
      <c r="R6173" s="74"/>
      <c r="S6173" s="74"/>
      <c r="T6173" s="74"/>
      <c r="AI6173" s="259"/>
      <c r="AO6173" s="74"/>
    </row>
    <row r="6174" s="72" customFormat="1" customHeight="1" spans="6:41">
      <c r="F6174" s="74"/>
      <c r="G6174" s="267" t="str">
        <f t="shared" si="102"/>
        <v/>
      </c>
      <c r="H6174" s="74"/>
      <c r="I6174" s="74"/>
      <c r="J6174" s="74"/>
      <c r="K6174" s="74"/>
      <c r="L6174" s="74"/>
      <c r="P6174" s="122"/>
      <c r="Q6174" s="74"/>
      <c r="R6174" s="74"/>
      <c r="S6174" s="74"/>
      <c r="T6174" s="74"/>
      <c r="AI6174" s="259"/>
      <c r="AO6174" s="74"/>
    </row>
    <row r="6175" s="72" customFormat="1" customHeight="1" spans="6:41">
      <c r="F6175" s="74"/>
      <c r="G6175" s="267" t="str">
        <f t="shared" si="102"/>
        <v/>
      </c>
      <c r="H6175" s="74"/>
      <c r="I6175" s="74"/>
      <c r="J6175" s="74"/>
      <c r="K6175" s="74"/>
      <c r="L6175" s="74"/>
      <c r="P6175" s="122"/>
      <c r="Q6175" s="74"/>
      <c r="R6175" s="74"/>
      <c r="S6175" s="74"/>
      <c r="T6175" s="74"/>
      <c r="AI6175" s="259"/>
      <c r="AO6175" s="74"/>
    </row>
    <row r="6176" s="72" customFormat="1" customHeight="1" spans="6:41">
      <c r="F6176" s="74"/>
      <c r="G6176" s="267" t="str">
        <f t="shared" si="102"/>
        <v/>
      </c>
      <c r="H6176" s="74"/>
      <c r="I6176" s="74"/>
      <c r="J6176" s="74"/>
      <c r="K6176" s="74"/>
      <c r="L6176" s="74"/>
      <c r="P6176" s="122"/>
      <c r="Q6176" s="74"/>
      <c r="R6176" s="74"/>
      <c r="S6176" s="74"/>
      <c r="T6176" s="74"/>
      <c r="AI6176" s="259"/>
      <c r="AO6176" s="74"/>
    </row>
    <row r="6177" s="72" customFormat="1" customHeight="1" spans="6:41">
      <c r="F6177" s="74"/>
      <c r="G6177" s="267" t="str">
        <f t="shared" si="102"/>
        <v/>
      </c>
      <c r="H6177" s="74"/>
      <c r="I6177" s="74"/>
      <c r="J6177" s="74"/>
      <c r="K6177" s="74"/>
      <c r="L6177" s="74"/>
      <c r="P6177" s="122"/>
      <c r="Q6177" s="74"/>
      <c r="R6177" s="74"/>
      <c r="S6177" s="74"/>
      <c r="T6177" s="74"/>
      <c r="AI6177" s="259"/>
      <c r="AO6177" s="74"/>
    </row>
    <row r="6178" s="72" customFormat="1" customHeight="1" spans="6:41">
      <c r="F6178" s="74"/>
      <c r="G6178" s="267" t="str">
        <f t="shared" si="102"/>
        <v/>
      </c>
      <c r="H6178" s="74"/>
      <c r="I6178" s="74"/>
      <c r="J6178" s="74"/>
      <c r="K6178" s="74"/>
      <c r="L6178" s="74"/>
      <c r="P6178" s="122"/>
      <c r="Q6178" s="74"/>
      <c r="R6178" s="74"/>
      <c r="S6178" s="74"/>
      <c r="T6178" s="74"/>
      <c r="AI6178" s="259"/>
      <c r="AO6178" s="74"/>
    </row>
    <row r="6179" s="72" customFormat="1" customHeight="1" spans="6:41">
      <c r="F6179" s="74"/>
      <c r="G6179" s="267" t="str">
        <f t="shared" si="102"/>
        <v/>
      </c>
      <c r="H6179" s="74"/>
      <c r="I6179" s="74"/>
      <c r="J6179" s="74"/>
      <c r="K6179" s="74"/>
      <c r="L6179" s="74"/>
      <c r="P6179" s="122"/>
      <c r="Q6179" s="74"/>
      <c r="R6179" s="74"/>
      <c r="S6179" s="74"/>
      <c r="T6179" s="74"/>
      <c r="AI6179" s="259"/>
      <c r="AO6179" s="74"/>
    </row>
    <row r="6180" s="72" customFormat="1" customHeight="1" spans="6:41">
      <c r="F6180" s="74"/>
      <c r="G6180" s="267" t="str">
        <f t="shared" si="102"/>
        <v/>
      </c>
      <c r="H6180" s="74"/>
      <c r="I6180" s="74"/>
      <c r="J6180" s="74"/>
      <c r="K6180" s="74"/>
      <c r="L6180" s="74"/>
      <c r="P6180" s="122"/>
      <c r="Q6180" s="74"/>
      <c r="R6180" s="74"/>
      <c r="S6180" s="74"/>
      <c r="T6180" s="74"/>
      <c r="AI6180" s="259"/>
      <c r="AO6180" s="74"/>
    </row>
    <row r="6181" s="72" customFormat="1" customHeight="1" spans="6:41">
      <c r="F6181" s="74"/>
      <c r="G6181" s="267" t="str">
        <f t="shared" si="102"/>
        <v/>
      </c>
      <c r="H6181" s="74"/>
      <c r="I6181" s="74"/>
      <c r="J6181" s="74"/>
      <c r="K6181" s="74"/>
      <c r="L6181" s="74"/>
      <c r="P6181" s="122"/>
      <c r="Q6181" s="74"/>
      <c r="R6181" s="74"/>
      <c r="S6181" s="74"/>
      <c r="T6181" s="74"/>
      <c r="AI6181" s="259"/>
      <c r="AO6181" s="74"/>
    </row>
    <row r="6182" s="72" customFormat="1" customHeight="1" spans="6:41">
      <c r="F6182" s="74"/>
      <c r="G6182" s="267" t="str">
        <f t="shared" si="102"/>
        <v/>
      </c>
      <c r="H6182" s="74"/>
      <c r="I6182" s="74"/>
      <c r="J6182" s="74"/>
      <c r="K6182" s="74"/>
      <c r="L6182" s="74"/>
      <c r="P6182" s="122"/>
      <c r="Q6182" s="74"/>
      <c r="R6182" s="74"/>
      <c r="S6182" s="74"/>
      <c r="T6182" s="74"/>
      <c r="AI6182" s="259"/>
      <c r="AO6182" s="74"/>
    </row>
    <row r="6183" s="72" customFormat="1" customHeight="1" spans="6:41">
      <c r="F6183" s="74"/>
      <c r="G6183" s="267" t="str">
        <f t="shared" si="102"/>
        <v/>
      </c>
      <c r="H6183" s="74"/>
      <c r="I6183" s="74"/>
      <c r="J6183" s="74"/>
      <c r="K6183" s="74"/>
      <c r="L6183" s="74"/>
      <c r="P6183" s="122"/>
      <c r="Q6183" s="74"/>
      <c r="R6183" s="74"/>
      <c r="S6183" s="74"/>
      <c r="T6183" s="74"/>
      <c r="AI6183" s="259"/>
      <c r="AO6183" s="74"/>
    </row>
    <row r="6184" s="72" customFormat="1" customHeight="1" spans="6:41">
      <c r="F6184" s="74"/>
      <c r="G6184" s="267" t="str">
        <f t="shared" si="102"/>
        <v/>
      </c>
      <c r="H6184" s="74"/>
      <c r="I6184" s="74"/>
      <c r="J6184" s="74"/>
      <c r="K6184" s="74"/>
      <c r="L6184" s="74"/>
      <c r="P6184" s="122"/>
      <c r="Q6184" s="74"/>
      <c r="R6184" s="74"/>
      <c r="S6184" s="74"/>
      <c r="T6184" s="74"/>
      <c r="AI6184" s="259"/>
      <c r="AO6184" s="74"/>
    </row>
    <row r="6185" s="72" customFormat="1" customHeight="1" spans="6:41">
      <c r="F6185" s="74"/>
      <c r="G6185" s="267" t="str">
        <f t="shared" si="102"/>
        <v/>
      </c>
      <c r="H6185" s="74"/>
      <c r="I6185" s="74"/>
      <c r="J6185" s="74"/>
      <c r="K6185" s="74"/>
      <c r="L6185" s="74"/>
      <c r="P6185" s="122"/>
      <c r="Q6185" s="74"/>
      <c r="R6185" s="74"/>
      <c r="S6185" s="74"/>
      <c r="T6185" s="74"/>
      <c r="AI6185" s="259"/>
      <c r="AO6185" s="74"/>
    </row>
    <row r="6186" s="72" customFormat="1" customHeight="1" spans="6:41">
      <c r="F6186" s="74"/>
      <c r="G6186" s="267" t="str">
        <f t="shared" si="102"/>
        <v/>
      </c>
      <c r="H6186" s="74"/>
      <c r="I6186" s="74"/>
      <c r="J6186" s="74"/>
      <c r="K6186" s="74"/>
      <c r="L6186" s="74"/>
      <c r="P6186" s="122"/>
      <c r="Q6186" s="74"/>
      <c r="R6186" s="74"/>
      <c r="S6186" s="74"/>
      <c r="T6186" s="74"/>
      <c r="AI6186" s="259"/>
      <c r="AO6186" s="74"/>
    </row>
    <row r="6187" s="72" customFormat="1" customHeight="1" spans="6:41">
      <c r="F6187" s="74"/>
      <c r="G6187" s="267" t="str">
        <f t="shared" si="102"/>
        <v/>
      </c>
      <c r="H6187" s="74"/>
      <c r="I6187" s="74"/>
      <c r="J6187" s="74"/>
      <c r="K6187" s="74"/>
      <c r="L6187" s="74"/>
      <c r="P6187" s="122"/>
      <c r="Q6187" s="74"/>
      <c r="R6187" s="74"/>
      <c r="S6187" s="74"/>
      <c r="T6187" s="74"/>
      <c r="AI6187" s="259"/>
      <c r="AO6187" s="74"/>
    </row>
    <row r="6188" s="72" customFormat="1" customHeight="1" spans="6:41">
      <c r="F6188" s="74"/>
      <c r="G6188" s="267" t="str">
        <f t="shared" si="102"/>
        <v/>
      </c>
      <c r="H6188" s="74"/>
      <c r="I6188" s="74"/>
      <c r="J6188" s="74"/>
      <c r="K6188" s="74"/>
      <c r="L6188" s="74"/>
      <c r="P6188" s="122"/>
      <c r="Q6188" s="74"/>
      <c r="R6188" s="74"/>
      <c r="S6188" s="74"/>
      <c r="T6188" s="74"/>
      <c r="AI6188" s="259"/>
      <c r="AO6188" s="74"/>
    </row>
    <row r="6189" s="72" customFormat="1" customHeight="1" spans="6:41">
      <c r="F6189" s="74"/>
      <c r="G6189" s="267" t="str">
        <f t="shared" si="102"/>
        <v/>
      </c>
      <c r="H6189" s="74"/>
      <c r="I6189" s="74"/>
      <c r="J6189" s="74"/>
      <c r="K6189" s="74"/>
      <c r="L6189" s="74"/>
      <c r="P6189" s="122"/>
      <c r="Q6189" s="74"/>
      <c r="R6189" s="74"/>
      <c r="S6189" s="74"/>
      <c r="T6189" s="74"/>
      <c r="AI6189" s="259"/>
      <c r="AO6189" s="74"/>
    </row>
    <row r="6190" s="72" customFormat="1" customHeight="1" spans="6:41">
      <c r="F6190" s="74"/>
      <c r="G6190" s="267" t="str">
        <f t="shared" si="102"/>
        <v/>
      </c>
      <c r="H6190" s="74"/>
      <c r="I6190" s="74"/>
      <c r="J6190" s="74"/>
      <c r="K6190" s="74"/>
      <c r="L6190" s="74"/>
      <c r="P6190" s="122"/>
      <c r="Q6190" s="74"/>
      <c r="R6190" s="74"/>
      <c r="S6190" s="74"/>
      <c r="T6190" s="74"/>
      <c r="AI6190" s="259"/>
      <c r="AO6190" s="74"/>
    </row>
    <row r="6191" s="72" customFormat="1" customHeight="1" spans="6:41">
      <c r="F6191" s="74"/>
      <c r="G6191" s="267" t="str">
        <f t="shared" si="102"/>
        <v/>
      </c>
      <c r="H6191" s="74"/>
      <c r="I6191" s="74"/>
      <c r="J6191" s="74"/>
      <c r="K6191" s="74"/>
      <c r="L6191" s="74"/>
      <c r="P6191" s="122"/>
      <c r="Q6191" s="74"/>
      <c r="R6191" s="74"/>
      <c r="S6191" s="74"/>
      <c r="T6191" s="74"/>
      <c r="AI6191" s="259"/>
      <c r="AO6191" s="74"/>
    </row>
    <row r="6192" s="72" customFormat="1" customHeight="1" spans="6:41">
      <c r="F6192" s="74"/>
      <c r="G6192" s="267" t="str">
        <f t="shared" si="102"/>
        <v/>
      </c>
      <c r="H6192" s="74"/>
      <c r="I6192" s="74"/>
      <c r="J6192" s="74"/>
      <c r="K6192" s="74"/>
      <c r="L6192" s="74"/>
      <c r="P6192" s="122"/>
      <c r="Q6192" s="74"/>
      <c r="R6192" s="74"/>
      <c r="S6192" s="74"/>
      <c r="T6192" s="74"/>
      <c r="AI6192" s="259"/>
      <c r="AO6192" s="74"/>
    </row>
    <row r="6193" s="72" customFormat="1" customHeight="1" spans="6:41">
      <c r="F6193" s="74"/>
      <c r="G6193" s="267" t="str">
        <f t="shared" si="102"/>
        <v/>
      </c>
      <c r="H6193" s="74"/>
      <c r="I6193" s="74"/>
      <c r="J6193" s="74"/>
      <c r="K6193" s="74"/>
      <c r="L6193" s="74"/>
      <c r="P6193" s="122"/>
      <c r="Q6193" s="74"/>
      <c r="R6193" s="74"/>
      <c r="S6193" s="74"/>
      <c r="T6193" s="74"/>
      <c r="AI6193" s="259"/>
      <c r="AO6193" s="74"/>
    </row>
    <row r="6194" s="72" customFormat="1" customHeight="1" spans="6:41">
      <c r="F6194" s="74"/>
      <c r="G6194" s="267" t="str">
        <f t="shared" si="102"/>
        <v/>
      </c>
      <c r="H6194" s="74"/>
      <c r="I6194" s="74"/>
      <c r="J6194" s="74"/>
      <c r="K6194" s="74"/>
      <c r="L6194" s="74"/>
      <c r="P6194" s="122"/>
      <c r="Q6194" s="74"/>
      <c r="R6194" s="74"/>
      <c r="S6194" s="74"/>
      <c r="T6194" s="74"/>
      <c r="AI6194" s="259"/>
      <c r="AO6194" s="74"/>
    </row>
    <row r="6195" s="72" customFormat="1" customHeight="1" spans="6:41">
      <c r="F6195" s="74"/>
      <c r="G6195" s="267" t="str">
        <f t="shared" si="102"/>
        <v/>
      </c>
      <c r="H6195" s="74"/>
      <c r="I6195" s="74"/>
      <c r="J6195" s="74"/>
      <c r="K6195" s="74"/>
      <c r="L6195" s="74"/>
      <c r="P6195" s="122"/>
      <c r="Q6195" s="74"/>
      <c r="R6195" s="74"/>
      <c r="S6195" s="74"/>
      <c r="T6195" s="74"/>
      <c r="AI6195" s="259"/>
      <c r="AO6195" s="74"/>
    </row>
    <row r="6196" s="72" customFormat="1" customHeight="1" spans="6:41">
      <c r="F6196" s="74"/>
      <c r="G6196" s="267" t="str">
        <f t="shared" si="102"/>
        <v/>
      </c>
      <c r="H6196" s="74"/>
      <c r="I6196" s="74"/>
      <c r="J6196" s="74"/>
      <c r="K6196" s="74"/>
      <c r="L6196" s="74"/>
      <c r="P6196" s="122"/>
      <c r="Q6196" s="74"/>
      <c r="R6196" s="74"/>
      <c r="S6196" s="74"/>
      <c r="T6196" s="74"/>
      <c r="AI6196" s="259"/>
      <c r="AO6196" s="74"/>
    </row>
    <row r="6197" s="72" customFormat="1" customHeight="1" spans="6:41">
      <c r="F6197" s="74"/>
      <c r="G6197" s="267" t="str">
        <f t="shared" si="102"/>
        <v/>
      </c>
      <c r="H6197" s="74"/>
      <c r="I6197" s="74"/>
      <c r="J6197" s="74"/>
      <c r="K6197" s="74"/>
      <c r="L6197" s="74"/>
      <c r="P6197" s="122"/>
      <c r="Q6197" s="74"/>
      <c r="R6197" s="74"/>
      <c r="S6197" s="74"/>
      <c r="T6197" s="74"/>
      <c r="AI6197" s="259"/>
      <c r="AO6197" s="74"/>
    </row>
    <row r="6198" s="72" customFormat="1" customHeight="1" spans="6:41">
      <c r="F6198" s="74"/>
      <c r="G6198" s="267" t="str">
        <f t="shared" si="102"/>
        <v/>
      </c>
      <c r="H6198" s="74"/>
      <c r="I6198" s="74"/>
      <c r="J6198" s="74"/>
      <c r="K6198" s="74"/>
      <c r="L6198" s="74"/>
      <c r="P6198" s="122"/>
      <c r="Q6198" s="74"/>
      <c r="R6198" s="74"/>
      <c r="S6198" s="74"/>
      <c r="T6198" s="74"/>
      <c r="AI6198" s="259"/>
      <c r="AO6198" s="74"/>
    </row>
    <row r="6199" s="72" customFormat="1" customHeight="1" spans="6:41">
      <c r="F6199" s="74"/>
      <c r="G6199" s="267" t="str">
        <f t="shared" si="102"/>
        <v/>
      </c>
      <c r="H6199" s="74"/>
      <c r="I6199" s="74"/>
      <c r="J6199" s="74"/>
      <c r="K6199" s="74"/>
      <c r="L6199" s="74"/>
      <c r="P6199" s="122"/>
      <c r="Q6199" s="74"/>
      <c r="R6199" s="74"/>
      <c r="S6199" s="74"/>
      <c r="T6199" s="74"/>
      <c r="AI6199" s="259"/>
      <c r="AO6199" s="74"/>
    </row>
    <row r="6200" s="72" customFormat="1" customHeight="1" spans="6:41">
      <c r="F6200" s="74"/>
      <c r="G6200" s="267" t="str">
        <f t="shared" si="102"/>
        <v/>
      </c>
      <c r="H6200" s="74"/>
      <c r="I6200" s="74"/>
      <c r="J6200" s="74"/>
      <c r="K6200" s="74"/>
      <c r="L6200" s="74"/>
      <c r="P6200" s="122"/>
      <c r="Q6200" s="74"/>
      <c r="R6200" s="74"/>
      <c r="S6200" s="74"/>
      <c r="T6200" s="74"/>
      <c r="AI6200" s="259"/>
      <c r="AO6200" s="74"/>
    </row>
    <row r="6201" s="72" customFormat="1" customHeight="1" spans="6:41">
      <c r="F6201" s="74"/>
      <c r="G6201" s="267" t="str">
        <f t="shared" si="102"/>
        <v/>
      </c>
      <c r="H6201" s="74"/>
      <c r="I6201" s="74"/>
      <c r="J6201" s="74"/>
      <c r="K6201" s="74"/>
      <c r="L6201" s="74"/>
      <c r="P6201" s="122"/>
      <c r="Q6201" s="74"/>
      <c r="R6201" s="74"/>
      <c r="S6201" s="74"/>
      <c r="T6201" s="74"/>
      <c r="AI6201" s="259"/>
      <c r="AO6201" s="74"/>
    </row>
    <row r="6202" s="72" customFormat="1" customHeight="1" spans="6:41">
      <c r="F6202" s="74"/>
      <c r="G6202" s="267" t="str">
        <f t="shared" si="102"/>
        <v/>
      </c>
      <c r="H6202" s="74"/>
      <c r="I6202" s="74"/>
      <c r="J6202" s="74"/>
      <c r="K6202" s="74"/>
      <c r="L6202" s="74"/>
      <c r="P6202" s="122"/>
      <c r="Q6202" s="74"/>
      <c r="R6202" s="74"/>
      <c r="S6202" s="74"/>
      <c r="T6202" s="74"/>
      <c r="AI6202" s="259"/>
      <c r="AO6202" s="74"/>
    </row>
    <row r="6203" s="72" customFormat="1" customHeight="1" spans="6:41">
      <c r="F6203" s="74"/>
      <c r="G6203" s="267" t="str">
        <f t="shared" si="102"/>
        <v/>
      </c>
      <c r="H6203" s="74"/>
      <c r="I6203" s="74"/>
      <c r="J6203" s="74"/>
      <c r="K6203" s="74"/>
      <c r="L6203" s="74"/>
      <c r="P6203" s="122"/>
      <c r="Q6203" s="74"/>
      <c r="R6203" s="74"/>
      <c r="S6203" s="74"/>
      <c r="T6203" s="74"/>
      <c r="AI6203" s="259"/>
      <c r="AO6203" s="74"/>
    </row>
    <row r="6204" s="72" customFormat="1" customHeight="1" spans="6:41">
      <c r="F6204" s="74"/>
      <c r="G6204" s="267" t="str">
        <f t="shared" si="102"/>
        <v/>
      </c>
      <c r="H6204" s="74"/>
      <c r="I6204" s="74"/>
      <c r="J6204" s="74"/>
      <c r="K6204" s="74"/>
      <c r="L6204" s="74"/>
      <c r="P6204" s="122"/>
      <c r="Q6204" s="74"/>
      <c r="R6204" s="74"/>
      <c r="S6204" s="74"/>
      <c r="T6204" s="74"/>
      <c r="AI6204" s="259"/>
      <c r="AO6204" s="74"/>
    </row>
    <row r="6205" s="72" customFormat="1" customHeight="1" spans="6:41">
      <c r="F6205" s="74"/>
      <c r="G6205" s="267" t="str">
        <f t="shared" si="102"/>
        <v/>
      </c>
      <c r="H6205" s="74"/>
      <c r="I6205" s="74"/>
      <c r="J6205" s="74"/>
      <c r="K6205" s="74"/>
      <c r="L6205" s="74"/>
      <c r="P6205" s="122"/>
      <c r="Q6205" s="74"/>
      <c r="R6205" s="74"/>
      <c r="S6205" s="74"/>
      <c r="T6205" s="74"/>
      <c r="AI6205" s="259"/>
      <c r="AO6205" s="74"/>
    </row>
    <row r="6206" s="72" customFormat="1" customHeight="1" spans="6:41">
      <c r="F6206" s="74"/>
      <c r="G6206" s="267" t="str">
        <f t="shared" si="102"/>
        <v/>
      </c>
      <c r="H6206" s="74"/>
      <c r="I6206" s="74"/>
      <c r="J6206" s="74"/>
      <c r="K6206" s="74"/>
      <c r="L6206" s="74"/>
      <c r="P6206" s="122"/>
      <c r="Q6206" s="74"/>
      <c r="R6206" s="74"/>
      <c r="S6206" s="74"/>
      <c r="T6206" s="74"/>
      <c r="AI6206" s="259"/>
      <c r="AO6206" s="74"/>
    </row>
    <row r="6207" s="72" customFormat="1" customHeight="1" spans="6:41">
      <c r="F6207" s="74"/>
      <c r="G6207" s="267" t="str">
        <f t="shared" si="102"/>
        <v/>
      </c>
      <c r="H6207" s="74"/>
      <c r="I6207" s="74"/>
      <c r="J6207" s="74"/>
      <c r="K6207" s="74"/>
      <c r="L6207" s="74"/>
      <c r="P6207" s="122"/>
      <c r="Q6207" s="74"/>
      <c r="R6207" s="74"/>
      <c r="S6207" s="74"/>
      <c r="T6207" s="74"/>
      <c r="AI6207" s="259"/>
      <c r="AO6207" s="74"/>
    </row>
    <row r="6208" s="72" customFormat="1" customHeight="1" spans="6:41">
      <c r="F6208" s="74"/>
      <c r="G6208" s="267" t="str">
        <f t="shared" si="102"/>
        <v/>
      </c>
      <c r="H6208" s="74"/>
      <c r="I6208" s="74"/>
      <c r="J6208" s="74"/>
      <c r="K6208" s="74"/>
      <c r="L6208" s="74"/>
      <c r="P6208" s="122"/>
      <c r="Q6208" s="74"/>
      <c r="R6208" s="74"/>
      <c r="S6208" s="74"/>
      <c r="T6208" s="74"/>
      <c r="AI6208" s="259"/>
      <c r="AO6208" s="74"/>
    </row>
    <row r="6209" s="72" customFormat="1" customHeight="1" spans="6:41">
      <c r="F6209" s="74"/>
      <c r="G6209" s="267" t="str">
        <f t="shared" si="102"/>
        <v/>
      </c>
      <c r="H6209" s="74"/>
      <c r="I6209" s="74"/>
      <c r="J6209" s="74"/>
      <c r="K6209" s="74"/>
      <c r="L6209" s="74"/>
      <c r="P6209" s="122"/>
      <c r="Q6209" s="74"/>
      <c r="R6209" s="74"/>
      <c r="S6209" s="74"/>
      <c r="T6209" s="74"/>
      <c r="AI6209" s="259"/>
      <c r="AO6209" s="74"/>
    </row>
    <row r="6210" s="72" customFormat="1" customHeight="1" spans="6:41">
      <c r="F6210" s="74"/>
      <c r="G6210" s="267" t="str">
        <f t="shared" ref="G6210:G6273" si="103">IF(H6210="","",IF(H6210=I6210,H6210,_xlfn.CONCAT(H6210,"-",I6210)))</f>
        <v/>
      </c>
      <c r="H6210" s="74"/>
      <c r="I6210" s="74"/>
      <c r="J6210" s="74"/>
      <c r="K6210" s="74"/>
      <c r="L6210" s="74"/>
      <c r="P6210" s="122"/>
      <c r="Q6210" s="74"/>
      <c r="R6210" s="74"/>
      <c r="S6210" s="74"/>
      <c r="T6210" s="74"/>
      <c r="AI6210" s="259"/>
      <c r="AO6210" s="74"/>
    </row>
    <row r="6211" s="72" customFormat="1" customHeight="1" spans="6:41">
      <c r="F6211" s="74"/>
      <c r="G6211" s="267" t="str">
        <f t="shared" si="103"/>
        <v/>
      </c>
      <c r="H6211" s="74"/>
      <c r="I6211" s="74"/>
      <c r="J6211" s="74"/>
      <c r="K6211" s="74"/>
      <c r="L6211" s="74"/>
      <c r="P6211" s="122"/>
      <c r="Q6211" s="74"/>
      <c r="R6211" s="74"/>
      <c r="S6211" s="74"/>
      <c r="T6211" s="74"/>
      <c r="AI6211" s="259"/>
      <c r="AO6211" s="74"/>
    </row>
    <row r="6212" s="72" customFormat="1" customHeight="1" spans="6:41">
      <c r="F6212" s="74"/>
      <c r="G6212" s="267" t="str">
        <f t="shared" si="103"/>
        <v/>
      </c>
      <c r="H6212" s="74"/>
      <c r="I6212" s="74"/>
      <c r="J6212" s="74"/>
      <c r="K6212" s="74"/>
      <c r="L6212" s="74"/>
      <c r="P6212" s="122"/>
      <c r="Q6212" s="74"/>
      <c r="R6212" s="74"/>
      <c r="S6212" s="74"/>
      <c r="T6212" s="74"/>
      <c r="AI6212" s="259"/>
      <c r="AO6212" s="74"/>
    </row>
    <row r="6213" s="72" customFormat="1" customHeight="1" spans="6:41">
      <c r="F6213" s="74"/>
      <c r="G6213" s="267" t="str">
        <f t="shared" si="103"/>
        <v/>
      </c>
      <c r="H6213" s="74"/>
      <c r="I6213" s="74"/>
      <c r="J6213" s="74"/>
      <c r="K6213" s="74"/>
      <c r="L6213" s="74"/>
      <c r="P6213" s="122"/>
      <c r="Q6213" s="74"/>
      <c r="R6213" s="74"/>
      <c r="S6213" s="74"/>
      <c r="T6213" s="74"/>
      <c r="AI6213" s="259"/>
      <c r="AO6213" s="74"/>
    </row>
    <row r="6214" s="72" customFormat="1" customHeight="1" spans="6:41">
      <c r="F6214" s="74"/>
      <c r="G6214" s="267" t="str">
        <f t="shared" si="103"/>
        <v/>
      </c>
      <c r="H6214" s="74"/>
      <c r="I6214" s="74"/>
      <c r="J6214" s="74"/>
      <c r="K6214" s="74"/>
      <c r="L6214" s="74"/>
      <c r="P6214" s="122"/>
      <c r="Q6214" s="74"/>
      <c r="R6214" s="74"/>
      <c r="S6214" s="74"/>
      <c r="T6214" s="74"/>
      <c r="AI6214" s="259"/>
      <c r="AO6214" s="74"/>
    </row>
    <row r="6215" s="72" customFormat="1" customHeight="1" spans="6:41">
      <c r="F6215" s="74"/>
      <c r="G6215" s="267" t="str">
        <f t="shared" si="103"/>
        <v/>
      </c>
      <c r="H6215" s="74"/>
      <c r="I6215" s="74"/>
      <c r="J6215" s="74"/>
      <c r="K6215" s="74"/>
      <c r="L6215" s="74"/>
      <c r="P6215" s="122"/>
      <c r="Q6215" s="74"/>
      <c r="R6215" s="74"/>
      <c r="S6215" s="74"/>
      <c r="T6215" s="74"/>
      <c r="AI6215" s="259"/>
      <c r="AO6215" s="74"/>
    </row>
    <row r="6216" s="72" customFormat="1" customHeight="1" spans="6:41">
      <c r="F6216" s="74"/>
      <c r="G6216" s="267" t="str">
        <f t="shared" si="103"/>
        <v/>
      </c>
      <c r="H6216" s="74"/>
      <c r="I6216" s="74"/>
      <c r="J6216" s="74"/>
      <c r="K6216" s="74"/>
      <c r="L6216" s="74"/>
      <c r="P6216" s="122"/>
      <c r="Q6216" s="74"/>
      <c r="R6216" s="74"/>
      <c r="S6216" s="74"/>
      <c r="T6216" s="74"/>
      <c r="AI6216" s="259"/>
      <c r="AO6216" s="74"/>
    </row>
    <row r="6217" s="72" customFormat="1" customHeight="1" spans="6:41">
      <c r="F6217" s="74"/>
      <c r="G6217" s="267" t="str">
        <f t="shared" si="103"/>
        <v/>
      </c>
      <c r="H6217" s="74"/>
      <c r="I6217" s="74"/>
      <c r="J6217" s="74"/>
      <c r="K6217" s="74"/>
      <c r="L6217" s="74"/>
      <c r="P6217" s="122"/>
      <c r="Q6217" s="74"/>
      <c r="R6217" s="74"/>
      <c r="S6217" s="74"/>
      <c r="T6217" s="74"/>
      <c r="AI6217" s="259"/>
      <c r="AO6217" s="74"/>
    </row>
    <row r="6218" s="72" customFormat="1" customHeight="1" spans="6:41">
      <c r="F6218" s="74"/>
      <c r="G6218" s="267" t="str">
        <f t="shared" si="103"/>
        <v/>
      </c>
      <c r="H6218" s="74"/>
      <c r="I6218" s="74"/>
      <c r="J6218" s="74"/>
      <c r="K6218" s="74"/>
      <c r="L6218" s="74"/>
      <c r="P6218" s="122"/>
      <c r="Q6218" s="74"/>
      <c r="R6218" s="74"/>
      <c r="S6218" s="74"/>
      <c r="T6218" s="74"/>
      <c r="AI6218" s="259"/>
      <c r="AO6218" s="74"/>
    </row>
    <row r="6219" s="72" customFormat="1" customHeight="1" spans="6:41">
      <c r="F6219" s="74"/>
      <c r="G6219" s="267" t="str">
        <f t="shared" si="103"/>
        <v/>
      </c>
      <c r="H6219" s="74"/>
      <c r="I6219" s="74"/>
      <c r="J6219" s="74"/>
      <c r="K6219" s="74"/>
      <c r="L6219" s="74"/>
      <c r="P6219" s="122"/>
      <c r="Q6219" s="74"/>
      <c r="R6219" s="74"/>
      <c r="S6219" s="74"/>
      <c r="T6219" s="74"/>
      <c r="AI6219" s="259"/>
      <c r="AO6219" s="74"/>
    </row>
    <row r="6220" s="72" customFormat="1" customHeight="1" spans="6:41">
      <c r="F6220" s="74"/>
      <c r="G6220" s="267" t="str">
        <f t="shared" si="103"/>
        <v/>
      </c>
      <c r="H6220" s="74"/>
      <c r="I6220" s="74"/>
      <c r="J6220" s="74"/>
      <c r="K6220" s="74"/>
      <c r="L6220" s="74"/>
      <c r="P6220" s="122"/>
      <c r="Q6220" s="74"/>
      <c r="R6220" s="74"/>
      <c r="S6220" s="74"/>
      <c r="T6220" s="74"/>
      <c r="AI6220" s="259"/>
      <c r="AO6220" s="74"/>
    </row>
    <row r="6221" s="72" customFormat="1" customHeight="1" spans="6:41">
      <c r="F6221" s="74"/>
      <c r="G6221" s="267" t="str">
        <f t="shared" si="103"/>
        <v/>
      </c>
      <c r="H6221" s="74"/>
      <c r="I6221" s="74"/>
      <c r="J6221" s="74"/>
      <c r="K6221" s="74"/>
      <c r="L6221" s="74"/>
      <c r="P6221" s="122"/>
      <c r="Q6221" s="74"/>
      <c r="R6221" s="74"/>
      <c r="S6221" s="74"/>
      <c r="T6221" s="74"/>
      <c r="AI6221" s="259"/>
      <c r="AO6221" s="74"/>
    </row>
    <row r="6222" s="72" customFormat="1" customHeight="1" spans="6:41">
      <c r="F6222" s="74"/>
      <c r="G6222" s="267" t="str">
        <f t="shared" si="103"/>
        <v/>
      </c>
      <c r="H6222" s="74"/>
      <c r="I6222" s="74"/>
      <c r="J6222" s="74"/>
      <c r="K6222" s="74"/>
      <c r="L6222" s="74"/>
      <c r="P6222" s="122"/>
      <c r="Q6222" s="74"/>
      <c r="R6222" s="74"/>
      <c r="S6222" s="74"/>
      <c r="T6222" s="74"/>
      <c r="AI6222" s="259"/>
      <c r="AO6222" s="74"/>
    </row>
    <row r="6223" s="72" customFormat="1" customHeight="1" spans="6:41">
      <c r="F6223" s="74"/>
      <c r="G6223" s="267" t="str">
        <f t="shared" si="103"/>
        <v/>
      </c>
      <c r="H6223" s="74"/>
      <c r="I6223" s="74"/>
      <c r="J6223" s="74"/>
      <c r="K6223" s="74"/>
      <c r="L6223" s="74"/>
      <c r="P6223" s="122"/>
      <c r="Q6223" s="74"/>
      <c r="R6223" s="74"/>
      <c r="S6223" s="74"/>
      <c r="T6223" s="74"/>
      <c r="AI6223" s="259"/>
      <c r="AO6223" s="74"/>
    </row>
    <row r="6224" s="72" customFormat="1" customHeight="1" spans="6:41">
      <c r="F6224" s="74"/>
      <c r="G6224" s="267" t="str">
        <f t="shared" si="103"/>
        <v/>
      </c>
      <c r="H6224" s="74"/>
      <c r="I6224" s="74"/>
      <c r="J6224" s="74"/>
      <c r="K6224" s="74"/>
      <c r="L6224" s="74"/>
      <c r="P6224" s="122"/>
      <c r="Q6224" s="74"/>
      <c r="R6224" s="74"/>
      <c r="S6224" s="74"/>
      <c r="T6224" s="74"/>
      <c r="AI6224" s="259"/>
      <c r="AO6224" s="74"/>
    </row>
    <row r="6225" s="72" customFormat="1" customHeight="1" spans="6:41">
      <c r="F6225" s="74"/>
      <c r="G6225" s="267" t="str">
        <f t="shared" si="103"/>
        <v/>
      </c>
      <c r="H6225" s="74"/>
      <c r="I6225" s="74"/>
      <c r="J6225" s="74"/>
      <c r="K6225" s="74"/>
      <c r="L6225" s="74"/>
      <c r="P6225" s="122"/>
      <c r="Q6225" s="74"/>
      <c r="R6225" s="74"/>
      <c r="S6225" s="74"/>
      <c r="T6225" s="74"/>
      <c r="AI6225" s="259"/>
      <c r="AO6225" s="74"/>
    </row>
    <row r="6226" s="72" customFormat="1" customHeight="1" spans="6:41">
      <c r="F6226" s="74"/>
      <c r="G6226" s="267" t="str">
        <f t="shared" si="103"/>
        <v/>
      </c>
      <c r="H6226" s="74"/>
      <c r="I6226" s="74"/>
      <c r="J6226" s="74"/>
      <c r="K6226" s="74"/>
      <c r="L6226" s="74"/>
      <c r="P6226" s="122"/>
      <c r="Q6226" s="74"/>
      <c r="R6226" s="74"/>
      <c r="S6226" s="74"/>
      <c r="T6226" s="74"/>
      <c r="AI6226" s="259"/>
      <c r="AO6226" s="74"/>
    </row>
    <row r="6227" s="72" customFormat="1" customHeight="1" spans="6:41">
      <c r="F6227" s="74"/>
      <c r="G6227" s="267" t="str">
        <f t="shared" si="103"/>
        <v/>
      </c>
      <c r="H6227" s="74"/>
      <c r="I6227" s="74"/>
      <c r="J6227" s="74"/>
      <c r="K6227" s="74"/>
      <c r="L6227" s="74"/>
      <c r="P6227" s="122"/>
      <c r="Q6227" s="74"/>
      <c r="R6227" s="74"/>
      <c r="S6227" s="74"/>
      <c r="T6227" s="74"/>
      <c r="AI6227" s="259"/>
      <c r="AO6227" s="74"/>
    </row>
    <row r="6228" s="72" customFormat="1" customHeight="1" spans="6:41">
      <c r="F6228" s="74"/>
      <c r="G6228" s="267" t="str">
        <f t="shared" si="103"/>
        <v/>
      </c>
      <c r="H6228" s="74"/>
      <c r="I6228" s="74"/>
      <c r="J6228" s="74"/>
      <c r="K6228" s="74"/>
      <c r="L6228" s="74"/>
      <c r="P6228" s="122"/>
      <c r="Q6228" s="74"/>
      <c r="R6228" s="74"/>
      <c r="S6228" s="74"/>
      <c r="T6228" s="74"/>
      <c r="AI6228" s="259"/>
      <c r="AO6228" s="74"/>
    </row>
    <row r="6229" s="72" customFormat="1" customHeight="1" spans="6:41">
      <c r="F6229" s="74"/>
      <c r="G6229" s="267" t="str">
        <f t="shared" si="103"/>
        <v/>
      </c>
      <c r="H6229" s="74"/>
      <c r="I6229" s="74"/>
      <c r="J6229" s="74"/>
      <c r="K6229" s="74"/>
      <c r="L6229" s="74"/>
      <c r="P6229" s="122"/>
      <c r="Q6229" s="74"/>
      <c r="R6229" s="74"/>
      <c r="S6229" s="74"/>
      <c r="T6229" s="74"/>
      <c r="AI6229" s="259"/>
      <c r="AO6229" s="74"/>
    </row>
    <row r="6230" s="72" customFormat="1" customHeight="1" spans="6:41">
      <c r="F6230" s="74"/>
      <c r="G6230" s="267" t="str">
        <f t="shared" si="103"/>
        <v/>
      </c>
      <c r="H6230" s="74"/>
      <c r="I6230" s="74"/>
      <c r="J6230" s="74"/>
      <c r="K6230" s="74"/>
      <c r="L6230" s="74"/>
      <c r="P6230" s="122"/>
      <c r="Q6230" s="74"/>
      <c r="R6230" s="74"/>
      <c r="S6230" s="74"/>
      <c r="T6230" s="74"/>
      <c r="AI6230" s="259"/>
      <c r="AO6230" s="74"/>
    </row>
    <row r="6231" s="72" customFormat="1" customHeight="1" spans="6:41">
      <c r="F6231" s="74"/>
      <c r="G6231" s="267" t="str">
        <f t="shared" si="103"/>
        <v/>
      </c>
      <c r="H6231" s="74"/>
      <c r="I6231" s="74"/>
      <c r="J6231" s="74"/>
      <c r="K6231" s="74"/>
      <c r="L6231" s="74"/>
      <c r="P6231" s="122"/>
      <c r="Q6231" s="74"/>
      <c r="R6231" s="74"/>
      <c r="S6231" s="74"/>
      <c r="T6231" s="74"/>
      <c r="AI6231" s="259"/>
      <c r="AO6231" s="74"/>
    </row>
    <row r="6232" s="72" customFormat="1" customHeight="1" spans="6:41">
      <c r="F6232" s="74"/>
      <c r="G6232" s="267" t="str">
        <f t="shared" si="103"/>
        <v/>
      </c>
      <c r="H6232" s="74"/>
      <c r="I6232" s="74"/>
      <c r="J6232" s="74"/>
      <c r="K6232" s="74"/>
      <c r="L6232" s="74"/>
      <c r="P6232" s="122"/>
      <c r="Q6232" s="74"/>
      <c r="R6232" s="74"/>
      <c r="S6232" s="74"/>
      <c r="T6232" s="74"/>
      <c r="AI6232" s="259"/>
      <c r="AO6232" s="74"/>
    </row>
    <row r="6233" s="72" customFormat="1" customHeight="1" spans="6:41">
      <c r="F6233" s="74"/>
      <c r="G6233" s="267" t="str">
        <f t="shared" si="103"/>
        <v/>
      </c>
      <c r="H6233" s="74"/>
      <c r="I6233" s="74"/>
      <c r="J6233" s="74"/>
      <c r="K6233" s="74"/>
      <c r="L6233" s="74"/>
      <c r="P6233" s="122"/>
      <c r="Q6233" s="74"/>
      <c r="R6233" s="74"/>
      <c r="S6233" s="74"/>
      <c r="T6233" s="74"/>
      <c r="AI6233" s="259"/>
      <c r="AO6233" s="74"/>
    </row>
    <row r="6234" s="72" customFormat="1" customHeight="1" spans="6:41">
      <c r="F6234" s="74"/>
      <c r="G6234" s="267" t="str">
        <f t="shared" si="103"/>
        <v/>
      </c>
      <c r="H6234" s="74"/>
      <c r="I6234" s="74"/>
      <c r="J6234" s="74"/>
      <c r="K6234" s="74"/>
      <c r="L6234" s="74"/>
      <c r="P6234" s="122"/>
      <c r="Q6234" s="74"/>
      <c r="R6234" s="74"/>
      <c r="S6234" s="74"/>
      <c r="T6234" s="74"/>
      <c r="AI6234" s="259"/>
      <c r="AO6234" s="74"/>
    </row>
    <row r="6235" s="72" customFormat="1" customHeight="1" spans="6:41">
      <c r="F6235" s="74"/>
      <c r="G6235" s="267" t="str">
        <f t="shared" si="103"/>
        <v/>
      </c>
      <c r="H6235" s="74"/>
      <c r="I6235" s="74"/>
      <c r="J6235" s="74"/>
      <c r="K6235" s="74"/>
      <c r="L6235" s="74"/>
      <c r="P6235" s="122"/>
      <c r="Q6235" s="74"/>
      <c r="R6235" s="74"/>
      <c r="S6235" s="74"/>
      <c r="T6235" s="74"/>
      <c r="AI6235" s="259"/>
      <c r="AO6235" s="74"/>
    </row>
    <row r="6236" s="72" customFormat="1" customHeight="1" spans="6:41">
      <c r="F6236" s="74"/>
      <c r="G6236" s="267" t="str">
        <f t="shared" si="103"/>
        <v/>
      </c>
      <c r="H6236" s="74"/>
      <c r="I6236" s="74"/>
      <c r="J6236" s="74"/>
      <c r="K6236" s="74"/>
      <c r="L6236" s="74"/>
      <c r="P6236" s="122"/>
      <c r="Q6236" s="74"/>
      <c r="R6236" s="74"/>
      <c r="S6236" s="74"/>
      <c r="T6236" s="74"/>
      <c r="AI6236" s="259"/>
      <c r="AO6236" s="74"/>
    </row>
    <row r="6237" s="72" customFormat="1" customHeight="1" spans="6:41">
      <c r="F6237" s="74"/>
      <c r="G6237" s="267" t="str">
        <f t="shared" si="103"/>
        <v/>
      </c>
      <c r="H6237" s="74"/>
      <c r="I6237" s="74"/>
      <c r="J6237" s="74"/>
      <c r="K6237" s="74"/>
      <c r="L6237" s="74"/>
      <c r="P6237" s="122"/>
      <c r="Q6237" s="74"/>
      <c r="R6237" s="74"/>
      <c r="S6237" s="74"/>
      <c r="T6237" s="74"/>
      <c r="AI6237" s="259"/>
      <c r="AO6237" s="74"/>
    </row>
    <row r="6238" s="72" customFormat="1" customHeight="1" spans="6:41">
      <c r="F6238" s="74"/>
      <c r="G6238" s="267" t="str">
        <f t="shared" si="103"/>
        <v/>
      </c>
      <c r="H6238" s="74"/>
      <c r="I6238" s="74"/>
      <c r="J6238" s="74"/>
      <c r="K6238" s="74"/>
      <c r="L6238" s="74"/>
      <c r="P6238" s="122"/>
      <c r="Q6238" s="74"/>
      <c r="R6238" s="74"/>
      <c r="S6238" s="74"/>
      <c r="T6238" s="74"/>
      <c r="AI6238" s="259"/>
      <c r="AO6238" s="74"/>
    </row>
    <row r="6239" s="72" customFormat="1" customHeight="1" spans="6:41">
      <c r="F6239" s="74"/>
      <c r="G6239" s="267" t="str">
        <f t="shared" si="103"/>
        <v/>
      </c>
      <c r="H6239" s="74"/>
      <c r="I6239" s="74"/>
      <c r="J6239" s="74"/>
      <c r="K6239" s="74"/>
      <c r="L6239" s="74"/>
      <c r="P6239" s="122"/>
      <c r="Q6239" s="74"/>
      <c r="R6239" s="74"/>
      <c r="S6239" s="74"/>
      <c r="T6239" s="74"/>
      <c r="AI6239" s="259"/>
      <c r="AO6239" s="74"/>
    </row>
    <row r="6240" s="72" customFormat="1" customHeight="1" spans="6:41">
      <c r="F6240" s="74"/>
      <c r="G6240" s="267" t="str">
        <f t="shared" si="103"/>
        <v/>
      </c>
      <c r="H6240" s="74"/>
      <c r="I6240" s="74"/>
      <c r="J6240" s="74"/>
      <c r="K6240" s="74"/>
      <c r="L6240" s="74"/>
      <c r="P6240" s="122"/>
      <c r="Q6240" s="74"/>
      <c r="R6240" s="74"/>
      <c r="S6240" s="74"/>
      <c r="T6240" s="74"/>
      <c r="AI6240" s="259"/>
      <c r="AO6240" s="74"/>
    </row>
    <row r="6241" s="72" customFormat="1" customHeight="1" spans="6:41">
      <c r="F6241" s="74"/>
      <c r="G6241" s="267" t="str">
        <f t="shared" si="103"/>
        <v/>
      </c>
      <c r="H6241" s="74"/>
      <c r="I6241" s="74"/>
      <c r="J6241" s="74"/>
      <c r="K6241" s="74"/>
      <c r="L6241" s="74"/>
      <c r="P6241" s="122"/>
      <c r="Q6241" s="74"/>
      <c r="R6241" s="74"/>
      <c r="S6241" s="74"/>
      <c r="T6241" s="74"/>
      <c r="AI6241" s="259"/>
      <c r="AO6241" s="74"/>
    </row>
    <row r="6242" s="72" customFormat="1" customHeight="1" spans="6:41">
      <c r="F6242" s="74"/>
      <c r="G6242" s="267" t="str">
        <f t="shared" si="103"/>
        <v/>
      </c>
      <c r="H6242" s="74"/>
      <c r="I6242" s="74"/>
      <c r="J6242" s="74"/>
      <c r="K6242" s="74"/>
      <c r="L6242" s="74"/>
      <c r="P6242" s="122"/>
      <c r="Q6242" s="74"/>
      <c r="R6242" s="74"/>
      <c r="S6242" s="74"/>
      <c r="T6242" s="74"/>
      <c r="AI6242" s="259"/>
      <c r="AO6242" s="74"/>
    </row>
    <row r="6243" s="72" customFormat="1" customHeight="1" spans="6:41">
      <c r="F6243" s="74"/>
      <c r="G6243" s="267" t="str">
        <f t="shared" si="103"/>
        <v/>
      </c>
      <c r="H6243" s="74"/>
      <c r="I6243" s="74"/>
      <c r="J6243" s="74"/>
      <c r="K6243" s="74"/>
      <c r="L6243" s="74"/>
      <c r="P6243" s="122"/>
      <c r="Q6243" s="74"/>
      <c r="R6243" s="74"/>
      <c r="S6243" s="74"/>
      <c r="T6243" s="74"/>
      <c r="AI6243" s="259"/>
      <c r="AO6243" s="74"/>
    </row>
    <row r="6244" s="72" customFormat="1" customHeight="1" spans="6:41">
      <c r="F6244" s="74"/>
      <c r="G6244" s="267" t="str">
        <f t="shared" si="103"/>
        <v/>
      </c>
      <c r="H6244" s="74"/>
      <c r="I6244" s="74"/>
      <c r="J6244" s="74"/>
      <c r="K6244" s="74"/>
      <c r="L6244" s="74"/>
      <c r="P6244" s="122"/>
      <c r="Q6244" s="74"/>
      <c r="R6244" s="74"/>
      <c r="S6244" s="74"/>
      <c r="T6244" s="74"/>
      <c r="AI6244" s="259"/>
      <c r="AO6244" s="74"/>
    </row>
    <row r="6245" s="72" customFormat="1" customHeight="1" spans="6:41">
      <c r="F6245" s="74"/>
      <c r="G6245" s="267" t="str">
        <f t="shared" si="103"/>
        <v/>
      </c>
      <c r="H6245" s="74"/>
      <c r="I6245" s="74"/>
      <c r="J6245" s="74"/>
      <c r="K6245" s="74"/>
      <c r="L6245" s="74"/>
      <c r="P6245" s="122"/>
      <c r="Q6245" s="74"/>
      <c r="R6245" s="74"/>
      <c r="S6245" s="74"/>
      <c r="T6245" s="74"/>
      <c r="AI6245" s="259"/>
      <c r="AO6245" s="74"/>
    </row>
    <row r="6246" s="72" customFormat="1" customHeight="1" spans="6:41">
      <c r="F6246" s="74"/>
      <c r="G6246" s="267" t="str">
        <f t="shared" si="103"/>
        <v/>
      </c>
      <c r="H6246" s="74"/>
      <c r="I6246" s="74"/>
      <c r="J6246" s="74"/>
      <c r="K6246" s="74"/>
      <c r="L6246" s="74"/>
      <c r="P6246" s="122"/>
      <c r="Q6246" s="74"/>
      <c r="R6246" s="74"/>
      <c r="S6246" s="74"/>
      <c r="T6246" s="74"/>
      <c r="AI6246" s="259"/>
      <c r="AO6246" s="74"/>
    </row>
    <row r="6247" s="72" customFormat="1" customHeight="1" spans="6:41">
      <c r="F6247" s="74"/>
      <c r="G6247" s="267" t="str">
        <f t="shared" si="103"/>
        <v/>
      </c>
      <c r="H6247" s="74"/>
      <c r="I6247" s="74"/>
      <c r="J6247" s="74"/>
      <c r="K6247" s="74"/>
      <c r="L6247" s="74"/>
      <c r="P6247" s="122"/>
      <c r="Q6247" s="74"/>
      <c r="R6247" s="74"/>
      <c r="S6247" s="74"/>
      <c r="T6247" s="74"/>
      <c r="AI6247" s="259"/>
      <c r="AO6247" s="74"/>
    </row>
    <row r="6248" s="72" customFormat="1" customHeight="1" spans="6:41">
      <c r="F6248" s="74"/>
      <c r="G6248" s="267" t="str">
        <f t="shared" si="103"/>
        <v/>
      </c>
      <c r="H6248" s="74"/>
      <c r="I6248" s="74"/>
      <c r="J6248" s="74"/>
      <c r="K6248" s="74"/>
      <c r="L6248" s="74"/>
      <c r="P6248" s="122"/>
      <c r="Q6248" s="74"/>
      <c r="R6248" s="74"/>
      <c r="S6248" s="74"/>
      <c r="T6248" s="74"/>
      <c r="AI6248" s="259"/>
      <c r="AO6248" s="74"/>
    </row>
    <row r="6249" s="72" customFormat="1" customHeight="1" spans="6:41">
      <c r="F6249" s="74"/>
      <c r="G6249" s="267" t="str">
        <f t="shared" si="103"/>
        <v/>
      </c>
      <c r="H6249" s="74"/>
      <c r="I6249" s="74"/>
      <c r="J6249" s="74"/>
      <c r="K6249" s="74"/>
      <c r="L6249" s="74"/>
      <c r="P6249" s="122"/>
      <c r="Q6249" s="74"/>
      <c r="R6249" s="74"/>
      <c r="S6249" s="74"/>
      <c r="T6249" s="74"/>
      <c r="AI6249" s="259"/>
      <c r="AO6249" s="74"/>
    </row>
    <row r="6250" s="72" customFormat="1" customHeight="1" spans="6:41">
      <c r="F6250" s="74"/>
      <c r="G6250" s="267" t="str">
        <f t="shared" si="103"/>
        <v/>
      </c>
      <c r="H6250" s="74"/>
      <c r="I6250" s="74"/>
      <c r="J6250" s="74"/>
      <c r="K6250" s="74"/>
      <c r="L6250" s="74"/>
      <c r="P6250" s="122"/>
      <c r="Q6250" s="74"/>
      <c r="R6250" s="74"/>
      <c r="S6250" s="74"/>
      <c r="T6250" s="74"/>
      <c r="AI6250" s="259"/>
      <c r="AO6250" s="74"/>
    </row>
    <row r="6251" s="72" customFormat="1" customHeight="1" spans="6:41">
      <c r="F6251" s="74"/>
      <c r="G6251" s="267" t="str">
        <f t="shared" si="103"/>
        <v/>
      </c>
      <c r="H6251" s="74"/>
      <c r="I6251" s="74"/>
      <c r="J6251" s="74"/>
      <c r="K6251" s="74"/>
      <c r="L6251" s="74"/>
      <c r="P6251" s="122"/>
      <c r="Q6251" s="74"/>
      <c r="R6251" s="74"/>
      <c r="S6251" s="74"/>
      <c r="T6251" s="74"/>
      <c r="AI6251" s="259"/>
      <c r="AO6251" s="74"/>
    </row>
    <row r="6252" s="72" customFormat="1" customHeight="1" spans="6:41">
      <c r="F6252" s="74"/>
      <c r="G6252" s="267" t="str">
        <f t="shared" si="103"/>
        <v/>
      </c>
      <c r="H6252" s="74"/>
      <c r="I6252" s="74"/>
      <c r="J6252" s="74"/>
      <c r="K6252" s="74"/>
      <c r="L6252" s="74"/>
      <c r="P6252" s="122"/>
      <c r="Q6252" s="74"/>
      <c r="R6252" s="74"/>
      <c r="S6252" s="74"/>
      <c r="T6252" s="74"/>
      <c r="AI6252" s="259"/>
      <c r="AO6252" s="74"/>
    </row>
    <row r="6253" s="72" customFormat="1" customHeight="1" spans="6:41">
      <c r="F6253" s="74"/>
      <c r="G6253" s="267" t="str">
        <f t="shared" si="103"/>
        <v/>
      </c>
      <c r="H6253" s="74"/>
      <c r="I6253" s="74"/>
      <c r="J6253" s="74"/>
      <c r="K6253" s="74"/>
      <c r="L6253" s="74"/>
      <c r="P6253" s="122"/>
      <c r="Q6253" s="74"/>
      <c r="R6253" s="74"/>
      <c r="S6253" s="74"/>
      <c r="T6253" s="74"/>
      <c r="AI6253" s="259"/>
      <c r="AO6253" s="74"/>
    </row>
    <row r="6254" s="72" customFormat="1" customHeight="1" spans="6:41">
      <c r="F6254" s="74"/>
      <c r="G6254" s="267" t="str">
        <f t="shared" si="103"/>
        <v/>
      </c>
      <c r="H6254" s="74"/>
      <c r="I6254" s="74"/>
      <c r="J6254" s="74"/>
      <c r="K6254" s="74"/>
      <c r="L6254" s="74"/>
      <c r="P6254" s="122"/>
      <c r="Q6254" s="74"/>
      <c r="R6254" s="74"/>
      <c r="S6254" s="74"/>
      <c r="T6254" s="74"/>
      <c r="AI6254" s="259"/>
      <c r="AO6254" s="74"/>
    </row>
    <row r="6255" s="72" customFormat="1" customHeight="1" spans="6:41">
      <c r="F6255" s="74"/>
      <c r="G6255" s="267" t="str">
        <f t="shared" si="103"/>
        <v/>
      </c>
      <c r="H6255" s="74"/>
      <c r="I6255" s="74"/>
      <c r="J6255" s="74"/>
      <c r="K6255" s="74"/>
      <c r="L6255" s="74"/>
      <c r="P6255" s="122"/>
      <c r="Q6255" s="74"/>
      <c r="R6255" s="74"/>
      <c r="S6255" s="74"/>
      <c r="T6255" s="74"/>
      <c r="AI6255" s="259"/>
      <c r="AO6255" s="74"/>
    </row>
    <row r="6256" s="72" customFormat="1" customHeight="1" spans="6:41">
      <c r="F6256" s="74"/>
      <c r="G6256" s="267" t="str">
        <f t="shared" si="103"/>
        <v/>
      </c>
      <c r="H6256" s="74"/>
      <c r="I6256" s="74"/>
      <c r="J6256" s="74"/>
      <c r="K6256" s="74"/>
      <c r="L6256" s="74"/>
      <c r="P6256" s="122"/>
      <c r="Q6256" s="74"/>
      <c r="R6256" s="74"/>
      <c r="S6256" s="74"/>
      <c r="T6256" s="74"/>
      <c r="AI6256" s="259"/>
      <c r="AO6256" s="74"/>
    </row>
    <row r="6257" s="72" customFormat="1" customHeight="1" spans="6:41">
      <c r="F6257" s="74"/>
      <c r="G6257" s="267" t="str">
        <f t="shared" si="103"/>
        <v/>
      </c>
      <c r="H6257" s="74"/>
      <c r="I6257" s="74"/>
      <c r="J6257" s="74"/>
      <c r="K6257" s="74"/>
      <c r="L6257" s="74"/>
      <c r="P6257" s="122"/>
      <c r="Q6257" s="74"/>
      <c r="R6257" s="74"/>
      <c r="S6257" s="74"/>
      <c r="T6257" s="74"/>
      <c r="AI6257" s="259"/>
      <c r="AO6257" s="74"/>
    </row>
    <row r="6258" s="72" customFormat="1" customHeight="1" spans="6:41">
      <c r="F6258" s="74"/>
      <c r="G6258" s="267" t="str">
        <f t="shared" si="103"/>
        <v/>
      </c>
      <c r="H6258" s="74"/>
      <c r="I6258" s="74"/>
      <c r="J6258" s="74"/>
      <c r="K6258" s="74"/>
      <c r="L6258" s="74"/>
      <c r="P6258" s="122"/>
      <c r="Q6258" s="74"/>
      <c r="R6258" s="74"/>
      <c r="S6258" s="74"/>
      <c r="T6258" s="74"/>
      <c r="AI6258" s="259"/>
      <c r="AO6258" s="74"/>
    </row>
    <row r="6259" s="72" customFormat="1" customHeight="1" spans="6:41">
      <c r="F6259" s="74"/>
      <c r="G6259" s="267" t="str">
        <f t="shared" si="103"/>
        <v/>
      </c>
      <c r="H6259" s="74"/>
      <c r="I6259" s="74"/>
      <c r="J6259" s="74"/>
      <c r="K6259" s="74"/>
      <c r="L6259" s="74"/>
      <c r="P6259" s="122"/>
      <c r="Q6259" s="74"/>
      <c r="R6259" s="74"/>
      <c r="S6259" s="74"/>
      <c r="T6259" s="74"/>
      <c r="AI6259" s="259"/>
      <c r="AO6259" s="74"/>
    </row>
    <row r="6260" s="72" customFormat="1" customHeight="1" spans="6:41">
      <c r="F6260" s="74"/>
      <c r="G6260" s="267" t="str">
        <f t="shared" si="103"/>
        <v/>
      </c>
      <c r="H6260" s="74"/>
      <c r="I6260" s="74"/>
      <c r="J6260" s="74"/>
      <c r="K6260" s="74"/>
      <c r="L6260" s="74"/>
      <c r="P6260" s="122"/>
      <c r="Q6260" s="74"/>
      <c r="R6260" s="74"/>
      <c r="S6260" s="74"/>
      <c r="T6260" s="74"/>
      <c r="AI6260" s="259"/>
      <c r="AO6260" s="74"/>
    </row>
    <row r="6261" s="72" customFormat="1" customHeight="1" spans="6:41">
      <c r="F6261" s="74"/>
      <c r="G6261" s="267" t="str">
        <f t="shared" si="103"/>
        <v/>
      </c>
      <c r="H6261" s="74"/>
      <c r="I6261" s="74"/>
      <c r="J6261" s="74"/>
      <c r="K6261" s="74"/>
      <c r="L6261" s="74"/>
      <c r="P6261" s="122"/>
      <c r="Q6261" s="74"/>
      <c r="R6261" s="74"/>
      <c r="S6261" s="74"/>
      <c r="T6261" s="74"/>
      <c r="AI6261" s="259"/>
      <c r="AO6261" s="74"/>
    </row>
    <row r="6262" s="72" customFormat="1" customHeight="1" spans="6:41">
      <c r="F6262" s="74"/>
      <c r="G6262" s="267" t="str">
        <f t="shared" si="103"/>
        <v/>
      </c>
      <c r="H6262" s="74"/>
      <c r="I6262" s="74"/>
      <c r="J6262" s="74"/>
      <c r="K6262" s="74"/>
      <c r="L6262" s="74"/>
      <c r="P6262" s="122"/>
      <c r="Q6262" s="74"/>
      <c r="R6262" s="74"/>
      <c r="S6262" s="74"/>
      <c r="T6262" s="74"/>
      <c r="AI6262" s="259"/>
      <c r="AO6262" s="74"/>
    </row>
    <row r="6263" s="72" customFormat="1" customHeight="1" spans="6:41">
      <c r="F6263" s="74"/>
      <c r="G6263" s="267" t="str">
        <f t="shared" si="103"/>
        <v/>
      </c>
      <c r="H6263" s="74"/>
      <c r="I6263" s="74"/>
      <c r="J6263" s="74"/>
      <c r="K6263" s="74"/>
      <c r="L6263" s="74"/>
      <c r="P6263" s="122"/>
      <c r="Q6263" s="74"/>
      <c r="R6263" s="74"/>
      <c r="S6263" s="74"/>
      <c r="T6263" s="74"/>
      <c r="AI6263" s="259"/>
      <c r="AO6263" s="74"/>
    </row>
    <row r="6264" s="72" customFormat="1" customHeight="1" spans="6:41">
      <c r="F6264" s="74"/>
      <c r="G6264" s="267" t="str">
        <f t="shared" si="103"/>
        <v/>
      </c>
      <c r="H6264" s="74"/>
      <c r="I6264" s="74"/>
      <c r="J6264" s="74"/>
      <c r="K6264" s="74"/>
      <c r="L6264" s="74"/>
      <c r="P6264" s="122"/>
      <c r="Q6264" s="74"/>
      <c r="R6264" s="74"/>
      <c r="S6264" s="74"/>
      <c r="T6264" s="74"/>
      <c r="AI6264" s="259"/>
      <c r="AO6264" s="74"/>
    </row>
    <row r="6265" s="72" customFormat="1" customHeight="1" spans="6:41">
      <c r="F6265" s="74"/>
      <c r="G6265" s="267" t="str">
        <f t="shared" si="103"/>
        <v/>
      </c>
      <c r="H6265" s="74"/>
      <c r="I6265" s="74"/>
      <c r="J6265" s="74"/>
      <c r="K6265" s="74"/>
      <c r="L6265" s="74"/>
      <c r="P6265" s="122"/>
      <c r="Q6265" s="74"/>
      <c r="R6265" s="74"/>
      <c r="S6265" s="74"/>
      <c r="T6265" s="74"/>
      <c r="AI6265" s="259"/>
      <c r="AO6265" s="74"/>
    </row>
    <row r="6266" s="72" customFormat="1" customHeight="1" spans="6:41">
      <c r="F6266" s="74"/>
      <c r="G6266" s="267" t="str">
        <f t="shared" si="103"/>
        <v/>
      </c>
      <c r="H6266" s="74"/>
      <c r="I6266" s="74"/>
      <c r="J6266" s="74"/>
      <c r="K6266" s="74"/>
      <c r="L6266" s="74"/>
      <c r="P6266" s="122"/>
      <c r="Q6266" s="74"/>
      <c r="R6266" s="74"/>
      <c r="S6266" s="74"/>
      <c r="T6266" s="74"/>
      <c r="AI6266" s="259"/>
      <c r="AO6266" s="74"/>
    </row>
    <row r="6267" s="72" customFormat="1" customHeight="1" spans="6:41">
      <c r="F6267" s="74"/>
      <c r="G6267" s="267" t="str">
        <f t="shared" si="103"/>
        <v/>
      </c>
      <c r="H6267" s="74"/>
      <c r="I6267" s="74"/>
      <c r="J6267" s="74"/>
      <c r="K6267" s="74"/>
      <c r="L6267" s="74"/>
      <c r="P6267" s="122"/>
      <c r="Q6267" s="74"/>
      <c r="R6267" s="74"/>
      <c r="S6267" s="74"/>
      <c r="T6267" s="74"/>
      <c r="AI6267" s="259"/>
      <c r="AO6267" s="74"/>
    </row>
    <row r="6268" s="72" customFormat="1" customHeight="1" spans="6:41">
      <c r="F6268" s="74"/>
      <c r="G6268" s="267" t="str">
        <f t="shared" si="103"/>
        <v/>
      </c>
      <c r="H6268" s="74"/>
      <c r="I6268" s="74"/>
      <c r="J6268" s="74"/>
      <c r="K6268" s="74"/>
      <c r="L6268" s="74"/>
      <c r="P6268" s="122"/>
      <c r="Q6268" s="74"/>
      <c r="R6268" s="74"/>
      <c r="S6268" s="74"/>
      <c r="T6268" s="74"/>
      <c r="AI6268" s="259"/>
      <c r="AO6268" s="74"/>
    </row>
    <row r="6269" s="72" customFormat="1" customHeight="1" spans="6:41">
      <c r="F6269" s="74"/>
      <c r="G6269" s="267" t="str">
        <f t="shared" si="103"/>
        <v/>
      </c>
      <c r="H6269" s="74"/>
      <c r="I6269" s="74"/>
      <c r="J6269" s="74"/>
      <c r="K6269" s="74"/>
      <c r="L6269" s="74"/>
      <c r="P6269" s="122"/>
      <c r="Q6269" s="74"/>
      <c r="R6269" s="74"/>
      <c r="S6269" s="74"/>
      <c r="T6269" s="74"/>
      <c r="AI6269" s="259"/>
      <c r="AO6269" s="74"/>
    </row>
    <row r="6270" s="72" customFormat="1" customHeight="1" spans="6:41">
      <c r="F6270" s="74"/>
      <c r="G6270" s="267" t="str">
        <f t="shared" si="103"/>
        <v/>
      </c>
      <c r="H6270" s="74"/>
      <c r="I6270" s="74"/>
      <c r="J6270" s="74"/>
      <c r="K6270" s="74"/>
      <c r="L6270" s="74"/>
      <c r="P6270" s="122"/>
      <c r="Q6270" s="74"/>
      <c r="R6270" s="74"/>
      <c r="S6270" s="74"/>
      <c r="T6270" s="74"/>
      <c r="AI6270" s="259"/>
      <c r="AO6270" s="74"/>
    </row>
    <row r="6271" s="72" customFormat="1" customHeight="1" spans="6:41">
      <c r="F6271" s="74"/>
      <c r="G6271" s="267" t="str">
        <f t="shared" si="103"/>
        <v/>
      </c>
      <c r="H6271" s="74"/>
      <c r="I6271" s="74"/>
      <c r="J6271" s="74"/>
      <c r="K6271" s="74"/>
      <c r="L6271" s="74"/>
      <c r="P6271" s="122"/>
      <c r="Q6271" s="74"/>
      <c r="R6271" s="74"/>
      <c r="S6271" s="74"/>
      <c r="T6271" s="74"/>
      <c r="AI6271" s="259"/>
      <c r="AO6271" s="74"/>
    </row>
    <row r="6272" s="72" customFormat="1" customHeight="1" spans="6:41">
      <c r="F6272" s="74"/>
      <c r="G6272" s="267" t="str">
        <f t="shared" si="103"/>
        <v/>
      </c>
      <c r="H6272" s="74"/>
      <c r="I6272" s="74"/>
      <c r="J6272" s="74"/>
      <c r="K6272" s="74"/>
      <c r="L6272" s="74"/>
      <c r="P6272" s="122"/>
      <c r="Q6272" s="74"/>
      <c r="R6272" s="74"/>
      <c r="S6272" s="74"/>
      <c r="T6272" s="74"/>
      <c r="AI6272" s="259"/>
      <c r="AO6272" s="74"/>
    </row>
    <row r="6273" s="72" customFormat="1" customHeight="1" spans="6:41">
      <c r="F6273" s="74"/>
      <c r="G6273" s="267" t="str">
        <f t="shared" si="103"/>
        <v/>
      </c>
      <c r="H6273" s="74"/>
      <c r="I6273" s="74"/>
      <c r="J6273" s="74"/>
      <c r="K6273" s="74"/>
      <c r="L6273" s="74"/>
      <c r="P6273" s="122"/>
      <c r="Q6273" s="74"/>
      <c r="R6273" s="74"/>
      <c r="S6273" s="74"/>
      <c r="T6273" s="74"/>
      <c r="AI6273" s="259"/>
      <c r="AO6273" s="74"/>
    </row>
    <row r="6274" s="72" customFormat="1" customHeight="1" spans="6:41">
      <c r="F6274" s="74"/>
      <c r="G6274" s="267" t="str">
        <f t="shared" ref="G6274:G6337" si="104">IF(H6274="","",IF(H6274=I6274,H6274,_xlfn.CONCAT(H6274,"-",I6274)))</f>
        <v/>
      </c>
      <c r="H6274" s="74"/>
      <c r="I6274" s="74"/>
      <c r="J6274" s="74"/>
      <c r="K6274" s="74"/>
      <c r="L6274" s="74"/>
      <c r="P6274" s="122"/>
      <c r="Q6274" s="74"/>
      <c r="R6274" s="74"/>
      <c r="S6274" s="74"/>
      <c r="T6274" s="74"/>
      <c r="AI6274" s="259"/>
      <c r="AO6274" s="74"/>
    </row>
    <row r="6275" s="72" customFormat="1" customHeight="1" spans="6:41">
      <c r="F6275" s="74"/>
      <c r="G6275" s="267" t="str">
        <f t="shared" si="104"/>
        <v/>
      </c>
      <c r="H6275" s="74"/>
      <c r="I6275" s="74"/>
      <c r="J6275" s="74"/>
      <c r="K6275" s="74"/>
      <c r="L6275" s="74"/>
      <c r="P6275" s="122"/>
      <c r="Q6275" s="74"/>
      <c r="R6275" s="74"/>
      <c r="S6275" s="74"/>
      <c r="T6275" s="74"/>
      <c r="AI6275" s="259"/>
      <c r="AO6275" s="74"/>
    </row>
    <row r="6276" s="72" customFormat="1" customHeight="1" spans="6:41">
      <c r="F6276" s="74"/>
      <c r="G6276" s="267" t="str">
        <f t="shared" si="104"/>
        <v/>
      </c>
      <c r="H6276" s="74"/>
      <c r="I6276" s="74"/>
      <c r="J6276" s="74"/>
      <c r="K6276" s="74"/>
      <c r="L6276" s="74"/>
      <c r="P6276" s="122"/>
      <c r="Q6276" s="74"/>
      <c r="R6276" s="74"/>
      <c r="S6276" s="74"/>
      <c r="T6276" s="74"/>
      <c r="AI6276" s="259"/>
      <c r="AO6276" s="74"/>
    </row>
    <row r="6277" s="72" customFormat="1" customHeight="1" spans="6:41">
      <c r="F6277" s="74"/>
      <c r="G6277" s="267" t="str">
        <f t="shared" si="104"/>
        <v/>
      </c>
      <c r="H6277" s="74"/>
      <c r="I6277" s="74"/>
      <c r="J6277" s="74"/>
      <c r="K6277" s="74"/>
      <c r="L6277" s="74"/>
      <c r="P6277" s="122"/>
      <c r="Q6277" s="74"/>
      <c r="R6277" s="74"/>
      <c r="S6277" s="74"/>
      <c r="T6277" s="74"/>
      <c r="AI6277" s="259"/>
      <c r="AO6277" s="74"/>
    </row>
    <row r="6278" s="72" customFormat="1" customHeight="1" spans="6:41">
      <c r="F6278" s="74"/>
      <c r="G6278" s="267" t="str">
        <f t="shared" si="104"/>
        <v/>
      </c>
      <c r="H6278" s="74"/>
      <c r="I6278" s="74"/>
      <c r="J6278" s="74"/>
      <c r="K6278" s="74"/>
      <c r="L6278" s="74"/>
      <c r="P6278" s="122"/>
      <c r="Q6278" s="74"/>
      <c r="R6278" s="74"/>
      <c r="S6278" s="74"/>
      <c r="T6278" s="74"/>
      <c r="AI6278" s="259"/>
      <c r="AO6278" s="74"/>
    </row>
    <row r="6279" s="72" customFormat="1" customHeight="1" spans="6:41">
      <c r="F6279" s="74"/>
      <c r="G6279" s="267" t="str">
        <f t="shared" si="104"/>
        <v/>
      </c>
      <c r="H6279" s="74"/>
      <c r="I6279" s="74"/>
      <c r="J6279" s="74"/>
      <c r="K6279" s="74"/>
      <c r="L6279" s="74"/>
      <c r="P6279" s="122"/>
      <c r="Q6279" s="74"/>
      <c r="R6279" s="74"/>
      <c r="S6279" s="74"/>
      <c r="T6279" s="74"/>
      <c r="AI6279" s="259"/>
      <c r="AO6279" s="74"/>
    </row>
    <row r="6280" s="72" customFormat="1" customHeight="1" spans="6:41">
      <c r="F6280" s="74"/>
      <c r="G6280" s="267" t="str">
        <f t="shared" si="104"/>
        <v/>
      </c>
      <c r="H6280" s="74"/>
      <c r="I6280" s="74"/>
      <c r="J6280" s="74"/>
      <c r="K6280" s="74"/>
      <c r="L6280" s="74"/>
      <c r="P6280" s="122"/>
      <c r="Q6280" s="74"/>
      <c r="R6280" s="74"/>
      <c r="S6280" s="74"/>
      <c r="T6280" s="74"/>
      <c r="AI6280" s="259"/>
      <c r="AO6280" s="74"/>
    </row>
    <row r="6281" s="72" customFormat="1" customHeight="1" spans="6:41">
      <c r="F6281" s="74"/>
      <c r="G6281" s="267" t="str">
        <f t="shared" si="104"/>
        <v/>
      </c>
      <c r="H6281" s="74"/>
      <c r="I6281" s="74"/>
      <c r="J6281" s="74"/>
      <c r="K6281" s="74"/>
      <c r="L6281" s="74"/>
      <c r="P6281" s="122"/>
      <c r="Q6281" s="74"/>
      <c r="R6281" s="74"/>
      <c r="S6281" s="74"/>
      <c r="T6281" s="74"/>
      <c r="AI6281" s="259"/>
      <c r="AO6281" s="74"/>
    </row>
    <row r="6282" s="72" customFormat="1" customHeight="1" spans="6:41">
      <c r="F6282" s="74"/>
      <c r="G6282" s="267" t="str">
        <f t="shared" si="104"/>
        <v/>
      </c>
      <c r="H6282" s="74"/>
      <c r="I6282" s="74"/>
      <c r="J6282" s="74"/>
      <c r="K6282" s="74"/>
      <c r="L6282" s="74"/>
      <c r="P6282" s="122"/>
      <c r="Q6282" s="74"/>
      <c r="R6282" s="74"/>
      <c r="S6282" s="74"/>
      <c r="T6282" s="74"/>
      <c r="AI6282" s="259"/>
      <c r="AO6282" s="74"/>
    </row>
    <row r="6283" s="72" customFormat="1" customHeight="1" spans="6:41">
      <c r="F6283" s="74"/>
      <c r="G6283" s="267" t="str">
        <f t="shared" si="104"/>
        <v/>
      </c>
      <c r="H6283" s="74"/>
      <c r="I6283" s="74"/>
      <c r="J6283" s="74"/>
      <c r="K6283" s="74"/>
      <c r="L6283" s="74"/>
      <c r="P6283" s="122"/>
      <c r="Q6283" s="74"/>
      <c r="R6283" s="74"/>
      <c r="S6283" s="74"/>
      <c r="T6283" s="74"/>
      <c r="AI6283" s="259"/>
      <c r="AO6283" s="74"/>
    </row>
    <row r="6284" s="72" customFormat="1" customHeight="1" spans="6:41">
      <c r="F6284" s="74"/>
      <c r="G6284" s="267" t="str">
        <f t="shared" si="104"/>
        <v/>
      </c>
      <c r="H6284" s="74"/>
      <c r="I6284" s="74"/>
      <c r="J6284" s="74"/>
      <c r="K6284" s="74"/>
      <c r="L6284" s="74"/>
      <c r="P6284" s="122"/>
      <c r="Q6284" s="74"/>
      <c r="R6284" s="74"/>
      <c r="S6284" s="74"/>
      <c r="T6284" s="74"/>
      <c r="AI6284" s="259"/>
      <c r="AO6284" s="74"/>
    </row>
    <row r="6285" s="72" customFormat="1" customHeight="1" spans="6:41">
      <c r="F6285" s="74"/>
      <c r="G6285" s="267" t="str">
        <f t="shared" si="104"/>
        <v/>
      </c>
      <c r="H6285" s="74"/>
      <c r="I6285" s="74"/>
      <c r="J6285" s="74"/>
      <c r="K6285" s="74"/>
      <c r="L6285" s="74"/>
      <c r="P6285" s="122"/>
      <c r="Q6285" s="74"/>
      <c r="R6285" s="74"/>
      <c r="S6285" s="74"/>
      <c r="T6285" s="74"/>
      <c r="AI6285" s="259"/>
      <c r="AO6285" s="74"/>
    </row>
    <row r="6286" s="72" customFormat="1" customHeight="1" spans="6:41">
      <c r="F6286" s="74"/>
      <c r="G6286" s="267" t="str">
        <f t="shared" si="104"/>
        <v/>
      </c>
      <c r="H6286" s="74"/>
      <c r="I6286" s="74"/>
      <c r="J6286" s="74"/>
      <c r="K6286" s="74"/>
      <c r="L6286" s="74"/>
      <c r="P6286" s="122"/>
      <c r="Q6286" s="74"/>
      <c r="R6286" s="74"/>
      <c r="S6286" s="74"/>
      <c r="T6286" s="74"/>
      <c r="AI6286" s="259"/>
      <c r="AO6286" s="74"/>
    </row>
    <row r="6287" s="72" customFormat="1" customHeight="1" spans="6:41">
      <c r="F6287" s="74"/>
      <c r="G6287" s="267" t="str">
        <f t="shared" si="104"/>
        <v/>
      </c>
      <c r="H6287" s="74"/>
      <c r="I6287" s="74"/>
      <c r="J6287" s="74"/>
      <c r="K6287" s="74"/>
      <c r="L6287" s="74"/>
      <c r="P6287" s="122"/>
      <c r="Q6287" s="74"/>
      <c r="R6287" s="74"/>
      <c r="S6287" s="74"/>
      <c r="T6287" s="74"/>
      <c r="AI6287" s="259"/>
      <c r="AO6287" s="74"/>
    </row>
    <row r="6288" s="72" customFormat="1" customHeight="1" spans="6:41">
      <c r="F6288" s="74"/>
      <c r="G6288" s="267" t="str">
        <f t="shared" si="104"/>
        <v/>
      </c>
      <c r="H6288" s="74"/>
      <c r="I6288" s="74"/>
      <c r="J6288" s="74"/>
      <c r="K6288" s="74"/>
      <c r="L6288" s="74"/>
      <c r="P6288" s="122"/>
      <c r="Q6288" s="74"/>
      <c r="R6288" s="74"/>
      <c r="S6288" s="74"/>
      <c r="T6288" s="74"/>
      <c r="AI6288" s="259"/>
      <c r="AO6288" s="74"/>
    </row>
    <row r="6289" s="72" customFormat="1" customHeight="1" spans="6:41">
      <c r="F6289" s="74"/>
      <c r="G6289" s="267" t="str">
        <f t="shared" si="104"/>
        <v/>
      </c>
      <c r="H6289" s="74"/>
      <c r="I6289" s="74"/>
      <c r="J6289" s="74"/>
      <c r="K6289" s="74"/>
      <c r="L6289" s="74"/>
      <c r="P6289" s="122"/>
      <c r="Q6289" s="74"/>
      <c r="R6289" s="74"/>
      <c r="S6289" s="74"/>
      <c r="T6289" s="74"/>
      <c r="AI6289" s="259"/>
      <c r="AO6289" s="74"/>
    </row>
    <row r="6290" s="72" customFormat="1" customHeight="1" spans="6:41">
      <c r="F6290" s="74"/>
      <c r="G6290" s="267" t="str">
        <f t="shared" si="104"/>
        <v/>
      </c>
      <c r="H6290" s="74"/>
      <c r="I6290" s="74"/>
      <c r="J6290" s="74"/>
      <c r="K6290" s="74"/>
      <c r="L6290" s="74"/>
      <c r="P6290" s="122"/>
      <c r="Q6290" s="74"/>
      <c r="R6290" s="74"/>
      <c r="S6290" s="74"/>
      <c r="T6290" s="74"/>
      <c r="AI6290" s="259"/>
      <c r="AO6290" s="74"/>
    </row>
    <row r="6291" s="72" customFormat="1" customHeight="1" spans="6:41">
      <c r="F6291" s="74"/>
      <c r="G6291" s="267" t="str">
        <f t="shared" si="104"/>
        <v/>
      </c>
      <c r="H6291" s="74"/>
      <c r="I6291" s="74"/>
      <c r="J6291" s="74"/>
      <c r="K6291" s="74"/>
      <c r="L6291" s="74"/>
      <c r="P6291" s="122"/>
      <c r="Q6291" s="74"/>
      <c r="R6291" s="74"/>
      <c r="S6291" s="74"/>
      <c r="T6291" s="74"/>
      <c r="AI6291" s="259"/>
      <c r="AO6291" s="74"/>
    </row>
    <row r="6292" s="72" customFormat="1" customHeight="1" spans="6:41">
      <c r="F6292" s="74"/>
      <c r="G6292" s="267" t="str">
        <f t="shared" si="104"/>
        <v/>
      </c>
      <c r="H6292" s="74"/>
      <c r="I6292" s="74"/>
      <c r="J6292" s="74"/>
      <c r="K6292" s="74"/>
      <c r="L6292" s="74"/>
      <c r="P6292" s="122"/>
      <c r="Q6292" s="74"/>
      <c r="R6292" s="74"/>
      <c r="S6292" s="74"/>
      <c r="T6292" s="74"/>
      <c r="AI6292" s="259"/>
      <c r="AO6292" s="74"/>
    </row>
    <row r="6293" s="72" customFormat="1" customHeight="1" spans="6:41">
      <c r="F6293" s="74"/>
      <c r="G6293" s="267" t="str">
        <f t="shared" si="104"/>
        <v/>
      </c>
      <c r="H6293" s="74"/>
      <c r="I6293" s="74"/>
      <c r="J6293" s="74"/>
      <c r="K6293" s="74"/>
      <c r="L6293" s="74"/>
      <c r="P6293" s="122"/>
      <c r="Q6293" s="74"/>
      <c r="R6293" s="74"/>
      <c r="S6293" s="74"/>
      <c r="T6293" s="74"/>
      <c r="AI6293" s="259"/>
      <c r="AO6293" s="74"/>
    </row>
    <row r="6294" s="72" customFormat="1" customHeight="1" spans="6:41">
      <c r="F6294" s="74"/>
      <c r="G6294" s="267" t="str">
        <f t="shared" si="104"/>
        <v/>
      </c>
      <c r="H6294" s="74"/>
      <c r="I6294" s="74"/>
      <c r="J6294" s="74"/>
      <c r="K6294" s="74"/>
      <c r="L6294" s="74"/>
      <c r="P6294" s="122"/>
      <c r="Q6294" s="74"/>
      <c r="R6294" s="74"/>
      <c r="S6294" s="74"/>
      <c r="T6294" s="74"/>
      <c r="AI6294" s="259"/>
      <c r="AO6294" s="74"/>
    </row>
    <row r="6295" s="72" customFormat="1" customHeight="1" spans="6:41">
      <c r="F6295" s="74"/>
      <c r="G6295" s="267" t="str">
        <f t="shared" si="104"/>
        <v/>
      </c>
      <c r="H6295" s="74"/>
      <c r="I6295" s="74"/>
      <c r="J6295" s="74"/>
      <c r="K6295" s="74"/>
      <c r="L6295" s="74"/>
      <c r="P6295" s="122"/>
      <c r="Q6295" s="74"/>
      <c r="R6295" s="74"/>
      <c r="S6295" s="74"/>
      <c r="T6295" s="74"/>
      <c r="AI6295" s="259"/>
      <c r="AO6295" s="74"/>
    </row>
    <row r="6296" s="72" customFormat="1" customHeight="1" spans="6:41">
      <c r="F6296" s="74"/>
      <c r="G6296" s="267" t="str">
        <f t="shared" si="104"/>
        <v/>
      </c>
      <c r="H6296" s="74"/>
      <c r="I6296" s="74"/>
      <c r="J6296" s="74"/>
      <c r="K6296" s="74"/>
      <c r="L6296" s="74"/>
      <c r="P6296" s="122"/>
      <c r="Q6296" s="74"/>
      <c r="R6296" s="74"/>
      <c r="S6296" s="74"/>
      <c r="T6296" s="74"/>
      <c r="AI6296" s="259"/>
      <c r="AO6296" s="74"/>
    </row>
    <row r="6297" s="72" customFormat="1" customHeight="1" spans="6:41">
      <c r="F6297" s="74"/>
      <c r="G6297" s="267" t="str">
        <f t="shared" si="104"/>
        <v/>
      </c>
      <c r="H6297" s="74"/>
      <c r="I6297" s="74"/>
      <c r="J6297" s="74"/>
      <c r="K6297" s="74"/>
      <c r="L6297" s="74"/>
      <c r="P6297" s="122"/>
      <c r="Q6297" s="74"/>
      <c r="R6297" s="74"/>
      <c r="S6297" s="74"/>
      <c r="T6297" s="74"/>
      <c r="AI6297" s="259"/>
      <c r="AO6297" s="74"/>
    </row>
    <row r="6298" s="72" customFormat="1" customHeight="1" spans="6:41">
      <c r="F6298" s="74"/>
      <c r="G6298" s="267" t="str">
        <f t="shared" si="104"/>
        <v/>
      </c>
      <c r="H6298" s="74"/>
      <c r="I6298" s="74"/>
      <c r="J6298" s="74"/>
      <c r="K6298" s="74"/>
      <c r="L6298" s="74"/>
      <c r="P6298" s="122"/>
      <c r="Q6298" s="74"/>
      <c r="R6298" s="74"/>
      <c r="S6298" s="74"/>
      <c r="T6298" s="74"/>
      <c r="AI6298" s="259"/>
      <c r="AO6298" s="74"/>
    </row>
    <row r="6299" s="72" customFormat="1" customHeight="1" spans="6:41">
      <c r="F6299" s="74"/>
      <c r="G6299" s="267" t="str">
        <f t="shared" si="104"/>
        <v/>
      </c>
      <c r="H6299" s="74"/>
      <c r="I6299" s="74"/>
      <c r="J6299" s="74"/>
      <c r="K6299" s="74"/>
      <c r="L6299" s="74"/>
      <c r="P6299" s="122"/>
      <c r="Q6299" s="74"/>
      <c r="R6299" s="74"/>
      <c r="S6299" s="74"/>
      <c r="T6299" s="74"/>
      <c r="AI6299" s="259"/>
      <c r="AO6299" s="74"/>
    </row>
    <row r="6300" s="72" customFormat="1" customHeight="1" spans="6:41">
      <c r="F6300" s="74"/>
      <c r="G6300" s="267" t="str">
        <f t="shared" si="104"/>
        <v/>
      </c>
      <c r="H6300" s="74"/>
      <c r="I6300" s="74"/>
      <c r="J6300" s="74"/>
      <c r="K6300" s="74"/>
      <c r="L6300" s="74"/>
      <c r="P6300" s="122"/>
      <c r="Q6300" s="74"/>
      <c r="R6300" s="74"/>
      <c r="S6300" s="74"/>
      <c r="T6300" s="74"/>
      <c r="AI6300" s="259"/>
      <c r="AO6300" s="74"/>
    </row>
    <row r="6301" s="72" customFormat="1" customHeight="1" spans="6:41">
      <c r="F6301" s="74"/>
      <c r="G6301" s="267" t="str">
        <f t="shared" si="104"/>
        <v/>
      </c>
      <c r="H6301" s="74"/>
      <c r="I6301" s="74"/>
      <c r="J6301" s="74"/>
      <c r="K6301" s="74"/>
      <c r="L6301" s="74"/>
      <c r="P6301" s="122"/>
      <c r="Q6301" s="74"/>
      <c r="R6301" s="74"/>
      <c r="S6301" s="74"/>
      <c r="T6301" s="74"/>
      <c r="AI6301" s="259"/>
      <c r="AO6301" s="74"/>
    </row>
    <row r="6302" s="72" customFormat="1" customHeight="1" spans="6:41">
      <c r="F6302" s="74"/>
      <c r="G6302" s="267" t="str">
        <f t="shared" si="104"/>
        <v/>
      </c>
      <c r="H6302" s="74"/>
      <c r="I6302" s="74"/>
      <c r="J6302" s="74"/>
      <c r="K6302" s="74"/>
      <c r="L6302" s="74"/>
      <c r="P6302" s="122"/>
      <c r="Q6302" s="74"/>
      <c r="R6302" s="74"/>
      <c r="S6302" s="74"/>
      <c r="T6302" s="74"/>
      <c r="AI6302" s="259"/>
      <c r="AO6302" s="74"/>
    </row>
    <row r="6303" s="72" customFormat="1" customHeight="1" spans="6:41">
      <c r="F6303" s="74"/>
      <c r="G6303" s="267" t="str">
        <f t="shared" si="104"/>
        <v/>
      </c>
      <c r="H6303" s="74"/>
      <c r="I6303" s="74"/>
      <c r="J6303" s="74"/>
      <c r="K6303" s="74"/>
      <c r="L6303" s="74"/>
      <c r="P6303" s="122"/>
      <c r="Q6303" s="74"/>
      <c r="R6303" s="74"/>
      <c r="S6303" s="74"/>
      <c r="T6303" s="74"/>
      <c r="AI6303" s="259"/>
      <c r="AO6303" s="74"/>
    </row>
    <row r="6304" s="72" customFormat="1" customHeight="1" spans="6:41">
      <c r="F6304" s="74"/>
      <c r="G6304" s="267" t="str">
        <f t="shared" si="104"/>
        <v/>
      </c>
      <c r="H6304" s="74"/>
      <c r="I6304" s="74"/>
      <c r="J6304" s="74"/>
      <c r="K6304" s="74"/>
      <c r="L6304" s="74"/>
      <c r="P6304" s="122"/>
      <c r="Q6304" s="74"/>
      <c r="R6304" s="74"/>
      <c r="S6304" s="74"/>
      <c r="T6304" s="74"/>
      <c r="AI6304" s="259"/>
      <c r="AO6304" s="74"/>
    </row>
    <row r="6305" s="72" customFormat="1" customHeight="1" spans="6:41">
      <c r="F6305" s="74"/>
      <c r="G6305" s="267" t="str">
        <f t="shared" si="104"/>
        <v/>
      </c>
      <c r="H6305" s="74"/>
      <c r="I6305" s="74"/>
      <c r="J6305" s="74"/>
      <c r="K6305" s="74"/>
      <c r="L6305" s="74"/>
      <c r="P6305" s="122"/>
      <c r="Q6305" s="74"/>
      <c r="R6305" s="74"/>
      <c r="S6305" s="74"/>
      <c r="T6305" s="74"/>
      <c r="AI6305" s="259"/>
      <c r="AO6305" s="74"/>
    </row>
    <row r="6306" s="72" customFormat="1" customHeight="1" spans="6:41">
      <c r="F6306" s="74"/>
      <c r="G6306" s="267" t="str">
        <f t="shared" si="104"/>
        <v/>
      </c>
      <c r="H6306" s="74"/>
      <c r="I6306" s="74"/>
      <c r="J6306" s="74"/>
      <c r="K6306" s="74"/>
      <c r="L6306" s="74"/>
      <c r="P6306" s="122"/>
      <c r="Q6306" s="74"/>
      <c r="R6306" s="74"/>
      <c r="S6306" s="74"/>
      <c r="T6306" s="74"/>
      <c r="AI6306" s="259"/>
      <c r="AO6306" s="74"/>
    </row>
    <row r="6307" s="72" customFormat="1" customHeight="1" spans="6:41">
      <c r="F6307" s="74"/>
      <c r="G6307" s="267" t="str">
        <f t="shared" si="104"/>
        <v/>
      </c>
      <c r="H6307" s="74"/>
      <c r="I6307" s="74"/>
      <c r="J6307" s="74"/>
      <c r="K6307" s="74"/>
      <c r="L6307" s="74"/>
      <c r="P6307" s="122"/>
      <c r="Q6307" s="74"/>
      <c r="R6307" s="74"/>
      <c r="S6307" s="74"/>
      <c r="T6307" s="74"/>
      <c r="AI6307" s="259"/>
      <c r="AO6307" s="74"/>
    </row>
    <row r="6308" s="72" customFormat="1" customHeight="1" spans="6:41">
      <c r="F6308" s="74"/>
      <c r="G6308" s="267" t="str">
        <f t="shared" si="104"/>
        <v/>
      </c>
      <c r="H6308" s="74"/>
      <c r="I6308" s="74"/>
      <c r="J6308" s="74"/>
      <c r="K6308" s="74"/>
      <c r="L6308" s="74"/>
      <c r="P6308" s="122"/>
      <c r="Q6308" s="74"/>
      <c r="R6308" s="74"/>
      <c r="S6308" s="74"/>
      <c r="T6308" s="74"/>
      <c r="AI6308" s="259"/>
      <c r="AO6308" s="74"/>
    </row>
    <row r="6309" s="72" customFormat="1" customHeight="1" spans="6:41">
      <c r="F6309" s="74"/>
      <c r="G6309" s="267" t="str">
        <f t="shared" si="104"/>
        <v/>
      </c>
      <c r="H6309" s="74"/>
      <c r="I6309" s="74"/>
      <c r="J6309" s="74"/>
      <c r="K6309" s="74"/>
      <c r="L6309" s="74"/>
      <c r="P6309" s="122"/>
      <c r="Q6309" s="74"/>
      <c r="R6309" s="74"/>
      <c r="S6309" s="74"/>
      <c r="T6309" s="74"/>
      <c r="AI6309" s="259"/>
      <c r="AO6309" s="74"/>
    </row>
    <row r="6310" s="72" customFormat="1" customHeight="1" spans="6:41">
      <c r="F6310" s="74"/>
      <c r="G6310" s="267" t="str">
        <f t="shared" si="104"/>
        <v/>
      </c>
      <c r="H6310" s="74"/>
      <c r="I6310" s="74"/>
      <c r="J6310" s="74"/>
      <c r="K6310" s="74"/>
      <c r="L6310" s="74"/>
      <c r="P6310" s="122"/>
      <c r="Q6310" s="74"/>
      <c r="R6310" s="74"/>
      <c r="S6310" s="74"/>
      <c r="T6310" s="74"/>
      <c r="AI6310" s="259"/>
      <c r="AO6310" s="74"/>
    </row>
    <row r="6311" s="72" customFormat="1" customHeight="1" spans="6:41">
      <c r="F6311" s="74"/>
      <c r="G6311" s="267" t="str">
        <f t="shared" si="104"/>
        <v/>
      </c>
      <c r="H6311" s="74"/>
      <c r="I6311" s="74"/>
      <c r="J6311" s="74"/>
      <c r="K6311" s="74"/>
      <c r="L6311" s="74"/>
      <c r="P6311" s="122"/>
      <c r="Q6311" s="74"/>
      <c r="R6311" s="74"/>
      <c r="S6311" s="74"/>
      <c r="T6311" s="74"/>
      <c r="AI6311" s="259"/>
      <c r="AO6311" s="74"/>
    </row>
    <row r="6312" s="72" customFormat="1" customHeight="1" spans="6:41">
      <c r="F6312" s="74"/>
      <c r="G6312" s="267" t="str">
        <f t="shared" si="104"/>
        <v/>
      </c>
      <c r="H6312" s="74"/>
      <c r="I6312" s="74"/>
      <c r="J6312" s="74"/>
      <c r="K6312" s="74"/>
      <c r="L6312" s="74"/>
      <c r="P6312" s="122"/>
      <c r="Q6312" s="74"/>
      <c r="R6312" s="74"/>
      <c r="S6312" s="74"/>
      <c r="T6312" s="74"/>
      <c r="AI6312" s="259"/>
      <c r="AO6312" s="74"/>
    </row>
    <row r="6313" s="72" customFormat="1" customHeight="1" spans="6:41">
      <c r="F6313" s="74"/>
      <c r="G6313" s="267" t="str">
        <f t="shared" si="104"/>
        <v/>
      </c>
      <c r="H6313" s="74"/>
      <c r="I6313" s="74"/>
      <c r="J6313" s="74"/>
      <c r="K6313" s="74"/>
      <c r="L6313" s="74"/>
      <c r="P6313" s="122"/>
      <c r="Q6313" s="74"/>
      <c r="R6313" s="74"/>
      <c r="S6313" s="74"/>
      <c r="T6313" s="74"/>
      <c r="AI6313" s="259"/>
      <c r="AO6313" s="74"/>
    </row>
    <row r="6314" s="72" customFormat="1" customHeight="1" spans="6:41">
      <c r="F6314" s="74"/>
      <c r="G6314" s="267" t="str">
        <f t="shared" si="104"/>
        <v/>
      </c>
      <c r="H6314" s="74"/>
      <c r="I6314" s="74"/>
      <c r="J6314" s="74"/>
      <c r="K6314" s="74"/>
      <c r="L6314" s="74"/>
      <c r="P6314" s="122"/>
      <c r="Q6314" s="74"/>
      <c r="R6314" s="74"/>
      <c r="S6314" s="74"/>
      <c r="T6314" s="74"/>
      <c r="AI6314" s="259"/>
      <c r="AO6314" s="74"/>
    </row>
    <row r="6315" s="72" customFormat="1" customHeight="1" spans="6:41">
      <c r="F6315" s="74"/>
      <c r="G6315" s="267" t="str">
        <f t="shared" si="104"/>
        <v/>
      </c>
      <c r="H6315" s="74"/>
      <c r="I6315" s="74"/>
      <c r="J6315" s="74"/>
      <c r="K6315" s="74"/>
      <c r="L6315" s="74"/>
      <c r="P6315" s="122"/>
      <c r="Q6315" s="74"/>
      <c r="R6315" s="74"/>
      <c r="S6315" s="74"/>
      <c r="T6315" s="74"/>
      <c r="AI6315" s="259"/>
      <c r="AO6315" s="74"/>
    </row>
    <row r="6316" s="72" customFormat="1" customHeight="1" spans="6:41">
      <c r="F6316" s="74"/>
      <c r="G6316" s="267" t="str">
        <f t="shared" si="104"/>
        <v/>
      </c>
      <c r="H6316" s="74"/>
      <c r="I6316" s="74"/>
      <c r="J6316" s="74"/>
      <c r="K6316" s="74"/>
      <c r="L6316" s="74"/>
      <c r="P6316" s="122"/>
      <c r="Q6316" s="74"/>
      <c r="R6316" s="74"/>
      <c r="S6316" s="74"/>
      <c r="T6316" s="74"/>
      <c r="AI6316" s="259"/>
      <c r="AO6316" s="74"/>
    </row>
    <row r="6317" s="72" customFormat="1" customHeight="1" spans="6:41">
      <c r="F6317" s="74"/>
      <c r="G6317" s="267" t="str">
        <f t="shared" si="104"/>
        <v/>
      </c>
      <c r="H6317" s="74"/>
      <c r="I6317" s="74"/>
      <c r="J6317" s="74"/>
      <c r="K6317" s="74"/>
      <c r="L6317" s="74"/>
      <c r="P6317" s="122"/>
      <c r="Q6317" s="74"/>
      <c r="R6317" s="74"/>
      <c r="S6317" s="74"/>
      <c r="T6317" s="74"/>
      <c r="AI6317" s="259"/>
      <c r="AO6317" s="74"/>
    </row>
    <row r="6318" s="72" customFormat="1" customHeight="1" spans="6:41">
      <c r="F6318" s="74"/>
      <c r="G6318" s="267" t="str">
        <f t="shared" si="104"/>
        <v/>
      </c>
      <c r="H6318" s="74"/>
      <c r="I6318" s="74"/>
      <c r="J6318" s="74"/>
      <c r="K6318" s="74"/>
      <c r="L6318" s="74"/>
      <c r="P6318" s="122"/>
      <c r="Q6318" s="74"/>
      <c r="R6318" s="74"/>
      <c r="S6318" s="74"/>
      <c r="T6318" s="74"/>
      <c r="AI6318" s="259"/>
      <c r="AO6318" s="74"/>
    </row>
    <row r="6319" s="72" customFormat="1" customHeight="1" spans="6:41">
      <c r="F6319" s="74"/>
      <c r="G6319" s="267" t="str">
        <f t="shared" si="104"/>
        <v/>
      </c>
      <c r="H6319" s="74"/>
      <c r="I6319" s="74"/>
      <c r="J6319" s="74"/>
      <c r="K6319" s="74"/>
      <c r="L6319" s="74"/>
      <c r="P6319" s="122"/>
      <c r="Q6319" s="74"/>
      <c r="R6319" s="74"/>
      <c r="S6319" s="74"/>
      <c r="T6319" s="74"/>
      <c r="AI6319" s="259"/>
      <c r="AO6319" s="74"/>
    </row>
    <row r="6320" s="72" customFormat="1" customHeight="1" spans="6:41">
      <c r="F6320" s="74"/>
      <c r="G6320" s="267" t="str">
        <f t="shared" si="104"/>
        <v/>
      </c>
      <c r="H6320" s="74"/>
      <c r="I6320" s="74"/>
      <c r="J6320" s="74"/>
      <c r="K6320" s="74"/>
      <c r="L6320" s="74"/>
      <c r="P6320" s="122"/>
      <c r="Q6320" s="74"/>
      <c r="R6320" s="74"/>
      <c r="S6320" s="74"/>
      <c r="T6320" s="74"/>
      <c r="AI6320" s="259"/>
      <c r="AO6320" s="74"/>
    </row>
    <row r="6321" s="72" customFormat="1" customHeight="1" spans="6:41">
      <c r="F6321" s="74"/>
      <c r="G6321" s="267" t="str">
        <f t="shared" si="104"/>
        <v/>
      </c>
      <c r="H6321" s="74"/>
      <c r="I6321" s="74"/>
      <c r="J6321" s="74"/>
      <c r="K6321" s="74"/>
      <c r="L6321" s="74"/>
      <c r="P6321" s="122"/>
      <c r="Q6321" s="74"/>
      <c r="R6321" s="74"/>
      <c r="S6321" s="74"/>
      <c r="T6321" s="74"/>
      <c r="AI6321" s="259"/>
      <c r="AO6321" s="74"/>
    </row>
    <row r="6322" s="72" customFormat="1" customHeight="1" spans="6:41">
      <c r="F6322" s="74"/>
      <c r="G6322" s="267" t="str">
        <f t="shared" si="104"/>
        <v/>
      </c>
      <c r="H6322" s="74"/>
      <c r="I6322" s="74"/>
      <c r="J6322" s="74"/>
      <c r="K6322" s="74"/>
      <c r="L6322" s="74"/>
      <c r="P6322" s="122"/>
      <c r="Q6322" s="74"/>
      <c r="R6322" s="74"/>
      <c r="S6322" s="74"/>
      <c r="T6322" s="74"/>
      <c r="AI6322" s="259"/>
      <c r="AO6322" s="74"/>
    </row>
    <row r="6323" s="72" customFormat="1" customHeight="1" spans="6:41">
      <c r="F6323" s="74"/>
      <c r="G6323" s="267" t="str">
        <f t="shared" si="104"/>
        <v/>
      </c>
      <c r="H6323" s="74"/>
      <c r="I6323" s="74"/>
      <c r="J6323" s="74"/>
      <c r="K6323" s="74"/>
      <c r="L6323" s="74"/>
      <c r="P6323" s="122"/>
      <c r="Q6323" s="74"/>
      <c r="R6323" s="74"/>
      <c r="S6323" s="74"/>
      <c r="T6323" s="74"/>
      <c r="AI6323" s="259"/>
      <c r="AO6323" s="74"/>
    </row>
    <row r="6324" s="72" customFormat="1" customHeight="1" spans="6:41">
      <c r="F6324" s="74"/>
      <c r="G6324" s="267" t="str">
        <f t="shared" si="104"/>
        <v/>
      </c>
      <c r="H6324" s="74"/>
      <c r="I6324" s="74"/>
      <c r="J6324" s="74"/>
      <c r="K6324" s="74"/>
      <c r="L6324" s="74"/>
      <c r="P6324" s="122"/>
      <c r="Q6324" s="74"/>
      <c r="R6324" s="74"/>
      <c r="S6324" s="74"/>
      <c r="T6324" s="74"/>
      <c r="AI6324" s="259"/>
      <c r="AO6324" s="74"/>
    </row>
    <row r="6325" s="72" customFormat="1" customHeight="1" spans="6:41">
      <c r="F6325" s="74"/>
      <c r="G6325" s="267" t="str">
        <f t="shared" si="104"/>
        <v/>
      </c>
      <c r="H6325" s="74"/>
      <c r="I6325" s="74"/>
      <c r="J6325" s="74"/>
      <c r="K6325" s="74"/>
      <c r="L6325" s="74"/>
      <c r="P6325" s="122"/>
      <c r="Q6325" s="74"/>
      <c r="R6325" s="74"/>
      <c r="S6325" s="74"/>
      <c r="T6325" s="74"/>
      <c r="AI6325" s="259"/>
      <c r="AO6325" s="74"/>
    </row>
    <row r="6326" s="72" customFormat="1" customHeight="1" spans="6:41">
      <c r="F6326" s="74"/>
      <c r="G6326" s="267" t="str">
        <f t="shared" si="104"/>
        <v/>
      </c>
      <c r="H6326" s="74"/>
      <c r="I6326" s="74"/>
      <c r="J6326" s="74"/>
      <c r="K6326" s="74"/>
      <c r="L6326" s="74"/>
      <c r="P6326" s="122"/>
      <c r="Q6326" s="74"/>
      <c r="R6326" s="74"/>
      <c r="S6326" s="74"/>
      <c r="T6326" s="74"/>
      <c r="AI6326" s="259"/>
      <c r="AO6326" s="74"/>
    </row>
    <row r="6327" s="72" customFormat="1" customHeight="1" spans="6:41">
      <c r="F6327" s="74"/>
      <c r="G6327" s="267" t="str">
        <f t="shared" si="104"/>
        <v/>
      </c>
      <c r="H6327" s="74"/>
      <c r="I6327" s="74"/>
      <c r="J6327" s="74"/>
      <c r="K6327" s="74"/>
      <c r="L6327" s="74"/>
      <c r="P6327" s="122"/>
      <c r="Q6327" s="74"/>
      <c r="R6327" s="74"/>
      <c r="S6327" s="74"/>
      <c r="T6327" s="74"/>
      <c r="AI6327" s="259"/>
      <c r="AO6327" s="74"/>
    </row>
    <row r="6328" s="72" customFormat="1" customHeight="1" spans="6:41">
      <c r="F6328" s="74"/>
      <c r="G6328" s="267" t="str">
        <f t="shared" si="104"/>
        <v/>
      </c>
      <c r="H6328" s="74"/>
      <c r="I6328" s="74"/>
      <c r="J6328" s="74"/>
      <c r="K6328" s="74"/>
      <c r="L6328" s="74"/>
      <c r="P6328" s="122"/>
      <c r="Q6328" s="74"/>
      <c r="R6328" s="74"/>
      <c r="S6328" s="74"/>
      <c r="T6328" s="74"/>
      <c r="AI6328" s="259"/>
      <c r="AO6328" s="74"/>
    </row>
    <row r="6329" s="72" customFormat="1" customHeight="1" spans="6:41">
      <c r="F6329" s="74"/>
      <c r="G6329" s="267" t="str">
        <f t="shared" si="104"/>
        <v/>
      </c>
      <c r="H6329" s="74"/>
      <c r="I6329" s="74"/>
      <c r="J6329" s="74"/>
      <c r="K6329" s="74"/>
      <c r="L6329" s="74"/>
      <c r="P6329" s="122"/>
      <c r="Q6329" s="74"/>
      <c r="R6329" s="74"/>
      <c r="S6329" s="74"/>
      <c r="T6329" s="74"/>
      <c r="AI6329" s="259"/>
      <c r="AO6329" s="74"/>
    </row>
    <row r="6330" s="72" customFormat="1" customHeight="1" spans="6:41">
      <c r="F6330" s="74"/>
      <c r="G6330" s="267" t="str">
        <f t="shared" si="104"/>
        <v/>
      </c>
      <c r="H6330" s="74"/>
      <c r="I6330" s="74"/>
      <c r="J6330" s="74"/>
      <c r="K6330" s="74"/>
      <c r="L6330" s="74"/>
      <c r="P6330" s="122"/>
      <c r="Q6330" s="74"/>
      <c r="R6330" s="74"/>
      <c r="S6330" s="74"/>
      <c r="T6330" s="74"/>
      <c r="AI6330" s="259"/>
      <c r="AO6330" s="74"/>
    </row>
    <row r="6331" s="72" customFormat="1" customHeight="1" spans="6:41">
      <c r="F6331" s="74"/>
      <c r="G6331" s="267" t="str">
        <f t="shared" si="104"/>
        <v/>
      </c>
      <c r="H6331" s="74"/>
      <c r="I6331" s="74"/>
      <c r="J6331" s="74"/>
      <c r="K6331" s="74"/>
      <c r="L6331" s="74"/>
      <c r="P6331" s="122"/>
      <c r="Q6331" s="74"/>
      <c r="R6331" s="74"/>
      <c r="S6331" s="74"/>
      <c r="T6331" s="74"/>
      <c r="AI6331" s="259"/>
      <c r="AO6331" s="74"/>
    </row>
    <row r="6332" s="72" customFormat="1" customHeight="1" spans="6:41">
      <c r="F6332" s="74"/>
      <c r="G6332" s="267" t="str">
        <f t="shared" si="104"/>
        <v/>
      </c>
      <c r="H6332" s="74"/>
      <c r="I6332" s="74"/>
      <c r="J6332" s="74"/>
      <c r="K6332" s="74"/>
      <c r="L6332" s="74"/>
      <c r="P6332" s="122"/>
      <c r="Q6332" s="74"/>
      <c r="R6332" s="74"/>
      <c r="S6332" s="74"/>
      <c r="T6332" s="74"/>
      <c r="AI6332" s="259"/>
      <c r="AO6332" s="74"/>
    </row>
    <row r="6333" s="72" customFormat="1" customHeight="1" spans="6:41">
      <c r="F6333" s="74"/>
      <c r="G6333" s="267" t="str">
        <f t="shared" si="104"/>
        <v/>
      </c>
      <c r="H6333" s="74"/>
      <c r="I6333" s="74"/>
      <c r="J6333" s="74"/>
      <c r="K6333" s="74"/>
      <c r="L6333" s="74"/>
      <c r="P6333" s="122"/>
      <c r="Q6333" s="74"/>
      <c r="R6333" s="74"/>
      <c r="S6333" s="74"/>
      <c r="T6333" s="74"/>
      <c r="AI6333" s="259"/>
      <c r="AO6333" s="74"/>
    </row>
    <row r="6334" s="72" customFormat="1" customHeight="1" spans="6:41">
      <c r="F6334" s="74"/>
      <c r="G6334" s="267" t="str">
        <f t="shared" si="104"/>
        <v/>
      </c>
      <c r="H6334" s="74"/>
      <c r="I6334" s="74"/>
      <c r="J6334" s="74"/>
      <c r="K6334" s="74"/>
      <c r="L6334" s="74"/>
      <c r="P6334" s="122"/>
      <c r="Q6334" s="74"/>
      <c r="R6334" s="74"/>
      <c r="S6334" s="74"/>
      <c r="T6334" s="74"/>
      <c r="AI6334" s="259"/>
      <c r="AO6334" s="74"/>
    </row>
    <row r="6335" s="72" customFormat="1" customHeight="1" spans="6:41">
      <c r="F6335" s="74"/>
      <c r="G6335" s="267" t="str">
        <f t="shared" si="104"/>
        <v/>
      </c>
      <c r="H6335" s="74"/>
      <c r="I6335" s="74"/>
      <c r="J6335" s="74"/>
      <c r="K6335" s="74"/>
      <c r="L6335" s="74"/>
      <c r="P6335" s="122"/>
      <c r="Q6335" s="74"/>
      <c r="R6335" s="74"/>
      <c r="S6335" s="74"/>
      <c r="T6335" s="74"/>
      <c r="AI6335" s="259"/>
      <c r="AO6335" s="74"/>
    </row>
    <row r="6336" s="72" customFormat="1" customHeight="1" spans="6:41">
      <c r="F6336" s="74"/>
      <c r="G6336" s="267" t="str">
        <f t="shared" si="104"/>
        <v/>
      </c>
      <c r="H6336" s="74"/>
      <c r="I6336" s="74"/>
      <c r="J6336" s="74"/>
      <c r="K6336" s="74"/>
      <c r="L6336" s="74"/>
      <c r="P6336" s="122"/>
      <c r="Q6336" s="74"/>
      <c r="R6336" s="74"/>
      <c r="S6336" s="74"/>
      <c r="T6336" s="74"/>
      <c r="AI6336" s="259"/>
      <c r="AO6336" s="74"/>
    </row>
    <row r="6337" s="72" customFormat="1" customHeight="1" spans="6:41">
      <c r="F6337" s="74"/>
      <c r="G6337" s="267" t="str">
        <f t="shared" si="104"/>
        <v/>
      </c>
      <c r="H6337" s="74"/>
      <c r="I6337" s="74"/>
      <c r="J6337" s="74"/>
      <c r="K6337" s="74"/>
      <c r="L6337" s="74"/>
      <c r="P6337" s="122"/>
      <c r="Q6337" s="74"/>
      <c r="R6337" s="74"/>
      <c r="S6337" s="74"/>
      <c r="T6337" s="74"/>
      <c r="AI6337" s="259"/>
      <c r="AO6337" s="74"/>
    </row>
    <row r="6338" s="72" customFormat="1" customHeight="1" spans="6:41">
      <c r="F6338" s="74"/>
      <c r="G6338" s="267" t="str">
        <f t="shared" ref="G6338:G6401" si="105">IF(H6338="","",IF(H6338=I6338,H6338,_xlfn.CONCAT(H6338,"-",I6338)))</f>
        <v/>
      </c>
      <c r="H6338" s="74"/>
      <c r="I6338" s="74"/>
      <c r="J6338" s="74"/>
      <c r="K6338" s="74"/>
      <c r="L6338" s="74"/>
      <c r="P6338" s="122"/>
      <c r="Q6338" s="74"/>
      <c r="R6338" s="74"/>
      <c r="S6338" s="74"/>
      <c r="T6338" s="74"/>
      <c r="AI6338" s="259"/>
      <c r="AO6338" s="74"/>
    </row>
    <row r="6339" s="72" customFormat="1" customHeight="1" spans="6:41">
      <c r="F6339" s="74"/>
      <c r="G6339" s="267" t="str">
        <f t="shared" si="105"/>
        <v/>
      </c>
      <c r="H6339" s="74"/>
      <c r="I6339" s="74"/>
      <c r="J6339" s="74"/>
      <c r="K6339" s="74"/>
      <c r="L6339" s="74"/>
      <c r="P6339" s="122"/>
      <c r="Q6339" s="74"/>
      <c r="R6339" s="74"/>
      <c r="S6339" s="74"/>
      <c r="T6339" s="74"/>
      <c r="AI6339" s="259"/>
      <c r="AO6339" s="74"/>
    </row>
    <row r="6340" s="72" customFormat="1" customHeight="1" spans="6:41">
      <c r="F6340" s="74"/>
      <c r="G6340" s="267" t="str">
        <f t="shared" si="105"/>
        <v/>
      </c>
      <c r="H6340" s="74"/>
      <c r="I6340" s="74"/>
      <c r="J6340" s="74"/>
      <c r="K6340" s="74"/>
      <c r="L6340" s="74"/>
      <c r="P6340" s="122"/>
      <c r="Q6340" s="74"/>
      <c r="R6340" s="74"/>
      <c r="S6340" s="74"/>
      <c r="T6340" s="74"/>
      <c r="AI6340" s="259"/>
      <c r="AO6340" s="74"/>
    </row>
    <row r="6341" s="72" customFormat="1" customHeight="1" spans="6:41">
      <c r="F6341" s="74"/>
      <c r="G6341" s="267" t="str">
        <f t="shared" si="105"/>
        <v/>
      </c>
      <c r="H6341" s="74"/>
      <c r="I6341" s="74"/>
      <c r="J6341" s="74"/>
      <c r="K6341" s="74"/>
      <c r="L6341" s="74"/>
      <c r="P6341" s="122"/>
      <c r="Q6341" s="74"/>
      <c r="R6341" s="74"/>
      <c r="S6341" s="74"/>
      <c r="T6341" s="74"/>
      <c r="AI6341" s="259"/>
      <c r="AO6341" s="74"/>
    </row>
    <row r="6342" s="72" customFormat="1" customHeight="1" spans="6:41">
      <c r="F6342" s="74"/>
      <c r="G6342" s="267" t="str">
        <f t="shared" si="105"/>
        <v/>
      </c>
      <c r="H6342" s="74"/>
      <c r="I6342" s="74"/>
      <c r="J6342" s="74"/>
      <c r="K6342" s="74"/>
      <c r="L6342" s="74"/>
      <c r="P6342" s="122"/>
      <c r="Q6342" s="74"/>
      <c r="R6342" s="74"/>
      <c r="S6342" s="74"/>
      <c r="T6342" s="74"/>
      <c r="AI6342" s="259"/>
      <c r="AO6342" s="74"/>
    </row>
    <row r="6343" s="72" customFormat="1" customHeight="1" spans="6:41">
      <c r="F6343" s="74"/>
      <c r="G6343" s="267" t="str">
        <f t="shared" si="105"/>
        <v/>
      </c>
      <c r="H6343" s="74"/>
      <c r="I6343" s="74"/>
      <c r="J6343" s="74"/>
      <c r="K6343" s="74"/>
      <c r="L6343" s="74"/>
      <c r="P6343" s="122"/>
      <c r="Q6343" s="74"/>
      <c r="R6343" s="74"/>
      <c r="S6343" s="74"/>
      <c r="T6343" s="74"/>
      <c r="AI6343" s="259"/>
      <c r="AO6343" s="74"/>
    </row>
    <row r="6344" s="72" customFormat="1" customHeight="1" spans="6:41">
      <c r="F6344" s="74"/>
      <c r="G6344" s="267" t="str">
        <f t="shared" si="105"/>
        <v/>
      </c>
      <c r="H6344" s="74"/>
      <c r="I6344" s="74"/>
      <c r="J6344" s="74"/>
      <c r="K6344" s="74"/>
      <c r="L6344" s="74"/>
      <c r="P6344" s="122"/>
      <c r="Q6344" s="74"/>
      <c r="R6344" s="74"/>
      <c r="S6344" s="74"/>
      <c r="T6344" s="74"/>
      <c r="AI6344" s="259"/>
      <c r="AO6344" s="74"/>
    </row>
    <row r="6345" s="72" customFormat="1" customHeight="1" spans="6:41">
      <c r="F6345" s="74"/>
      <c r="G6345" s="267" t="str">
        <f t="shared" si="105"/>
        <v/>
      </c>
      <c r="H6345" s="74"/>
      <c r="I6345" s="74"/>
      <c r="J6345" s="74"/>
      <c r="K6345" s="74"/>
      <c r="L6345" s="74"/>
      <c r="P6345" s="122"/>
      <c r="Q6345" s="74"/>
      <c r="R6345" s="74"/>
      <c r="S6345" s="74"/>
      <c r="T6345" s="74"/>
      <c r="AI6345" s="259"/>
      <c r="AO6345" s="74"/>
    </row>
    <row r="6346" s="72" customFormat="1" customHeight="1" spans="6:41">
      <c r="F6346" s="74"/>
      <c r="G6346" s="267" t="str">
        <f t="shared" si="105"/>
        <v/>
      </c>
      <c r="H6346" s="74"/>
      <c r="I6346" s="74"/>
      <c r="J6346" s="74"/>
      <c r="K6346" s="74"/>
      <c r="L6346" s="74"/>
      <c r="P6346" s="122"/>
      <c r="Q6346" s="74"/>
      <c r="R6346" s="74"/>
      <c r="S6346" s="74"/>
      <c r="T6346" s="74"/>
      <c r="AI6346" s="259"/>
      <c r="AO6346" s="74"/>
    </row>
    <row r="6347" s="72" customFormat="1" customHeight="1" spans="6:41">
      <c r="F6347" s="74"/>
      <c r="G6347" s="267" t="str">
        <f t="shared" si="105"/>
        <v/>
      </c>
      <c r="H6347" s="74"/>
      <c r="I6347" s="74"/>
      <c r="J6347" s="74"/>
      <c r="K6347" s="74"/>
      <c r="L6347" s="74"/>
      <c r="P6347" s="122"/>
      <c r="Q6347" s="74"/>
      <c r="R6347" s="74"/>
      <c r="S6347" s="74"/>
      <c r="T6347" s="74"/>
      <c r="AI6347" s="259"/>
      <c r="AO6347" s="74"/>
    </row>
    <row r="6348" s="72" customFormat="1" customHeight="1" spans="6:41">
      <c r="F6348" s="74"/>
      <c r="G6348" s="267" t="str">
        <f t="shared" si="105"/>
        <v/>
      </c>
      <c r="H6348" s="74"/>
      <c r="I6348" s="74"/>
      <c r="J6348" s="74"/>
      <c r="K6348" s="74"/>
      <c r="L6348" s="74"/>
      <c r="P6348" s="122"/>
      <c r="Q6348" s="74"/>
      <c r="R6348" s="74"/>
      <c r="S6348" s="74"/>
      <c r="T6348" s="74"/>
      <c r="AI6348" s="259"/>
      <c r="AO6348" s="74"/>
    </row>
    <row r="6349" s="72" customFormat="1" customHeight="1" spans="6:41">
      <c r="F6349" s="74"/>
      <c r="G6349" s="267" t="str">
        <f t="shared" si="105"/>
        <v/>
      </c>
      <c r="H6349" s="74"/>
      <c r="I6349" s="74"/>
      <c r="J6349" s="74"/>
      <c r="K6349" s="74"/>
      <c r="L6349" s="74"/>
      <c r="P6349" s="122"/>
      <c r="Q6349" s="74"/>
      <c r="R6349" s="74"/>
      <c r="S6349" s="74"/>
      <c r="T6349" s="74"/>
      <c r="AI6349" s="259"/>
      <c r="AO6349" s="74"/>
    </row>
    <row r="6350" s="72" customFormat="1" customHeight="1" spans="6:41">
      <c r="F6350" s="74"/>
      <c r="G6350" s="267" t="str">
        <f t="shared" si="105"/>
        <v/>
      </c>
      <c r="H6350" s="74"/>
      <c r="I6350" s="74"/>
      <c r="J6350" s="74"/>
      <c r="K6350" s="74"/>
      <c r="L6350" s="74"/>
      <c r="P6350" s="122"/>
      <c r="Q6350" s="74"/>
      <c r="R6350" s="74"/>
      <c r="S6350" s="74"/>
      <c r="T6350" s="74"/>
      <c r="AI6350" s="259"/>
      <c r="AO6350" s="74"/>
    </row>
    <row r="6351" s="72" customFormat="1" customHeight="1" spans="6:41">
      <c r="F6351" s="74"/>
      <c r="G6351" s="267" t="str">
        <f t="shared" si="105"/>
        <v/>
      </c>
      <c r="H6351" s="74"/>
      <c r="I6351" s="74"/>
      <c r="J6351" s="74"/>
      <c r="K6351" s="74"/>
      <c r="L6351" s="74"/>
      <c r="P6351" s="122"/>
      <c r="Q6351" s="74"/>
      <c r="R6351" s="74"/>
      <c r="S6351" s="74"/>
      <c r="T6351" s="74"/>
      <c r="AI6351" s="259"/>
      <c r="AO6351" s="74"/>
    </row>
    <row r="6352" s="72" customFormat="1" customHeight="1" spans="6:41">
      <c r="F6352" s="74"/>
      <c r="G6352" s="267" t="str">
        <f t="shared" si="105"/>
        <v/>
      </c>
      <c r="H6352" s="74"/>
      <c r="I6352" s="74"/>
      <c r="J6352" s="74"/>
      <c r="K6352" s="74"/>
      <c r="L6352" s="74"/>
      <c r="P6352" s="122"/>
      <c r="Q6352" s="74"/>
      <c r="R6352" s="74"/>
      <c r="S6352" s="74"/>
      <c r="T6352" s="74"/>
      <c r="AI6352" s="259"/>
      <c r="AO6352" s="74"/>
    </row>
    <row r="6353" s="72" customFormat="1" customHeight="1" spans="6:41">
      <c r="F6353" s="74"/>
      <c r="G6353" s="267" t="str">
        <f t="shared" si="105"/>
        <v/>
      </c>
      <c r="H6353" s="74"/>
      <c r="I6353" s="74"/>
      <c r="J6353" s="74"/>
      <c r="K6353" s="74"/>
      <c r="L6353" s="74"/>
      <c r="P6353" s="122"/>
      <c r="Q6353" s="74"/>
      <c r="R6353" s="74"/>
      <c r="S6353" s="74"/>
      <c r="T6353" s="74"/>
      <c r="AI6353" s="259"/>
      <c r="AO6353" s="74"/>
    </row>
    <row r="6354" s="72" customFormat="1" customHeight="1" spans="6:41">
      <c r="F6354" s="74"/>
      <c r="G6354" s="267" t="str">
        <f t="shared" si="105"/>
        <v/>
      </c>
      <c r="H6354" s="74"/>
      <c r="I6354" s="74"/>
      <c r="J6354" s="74"/>
      <c r="K6354" s="74"/>
      <c r="L6354" s="74"/>
      <c r="P6354" s="122"/>
      <c r="Q6354" s="74"/>
      <c r="R6354" s="74"/>
      <c r="S6354" s="74"/>
      <c r="T6354" s="74"/>
      <c r="AI6354" s="259"/>
      <c r="AO6354" s="74"/>
    </row>
    <row r="6355" s="72" customFormat="1" customHeight="1" spans="6:41">
      <c r="F6355" s="74"/>
      <c r="G6355" s="267" t="str">
        <f t="shared" si="105"/>
        <v/>
      </c>
      <c r="H6355" s="74"/>
      <c r="I6355" s="74"/>
      <c r="J6355" s="74"/>
      <c r="K6355" s="74"/>
      <c r="L6355" s="74"/>
      <c r="P6355" s="122"/>
      <c r="Q6355" s="74"/>
      <c r="R6355" s="74"/>
      <c r="S6355" s="74"/>
      <c r="T6355" s="74"/>
      <c r="AI6355" s="259"/>
      <c r="AO6355" s="74"/>
    </row>
    <row r="6356" s="72" customFormat="1" customHeight="1" spans="6:41">
      <c r="F6356" s="74"/>
      <c r="G6356" s="267" t="str">
        <f t="shared" si="105"/>
        <v/>
      </c>
      <c r="H6356" s="74"/>
      <c r="I6356" s="74"/>
      <c r="J6356" s="74"/>
      <c r="K6356" s="74"/>
      <c r="L6356" s="74"/>
      <c r="P6356" s="122"/>
      <c r="Q6356" s="74"/>
      <c r="R6356" s="74"/>
      <c r="S6356" s="74"/>
      <c r="T6356" s="74"/>
      <c r="AI6356" s="259"/>
      <c r="AO6356" s="74"/>
    </row>
    <row r="6357" s="72" customFormat="1" customHeight="1" spans="6:41">
      <c r="F6357" s="74"/>
      <c r="G6357" s="267" t="str">
        <f t="shared" si="105"/>
        <v/>
      </c>
      <c r="H6357" s="74"/>
      <c r="I6357" s="74"/>
      <c r="J6357" s="74"/>
      <c r="K6357" s="74"/>
      <c r="L6357" s="74"/>
      <c r="P6357" s="122"/>
      <c r="Q6357" s="74"/>
      <c r="R6357" s="74"/>
      <c r="S6357" s="74"/>
      <c r="T6357" s="74"/>
      <c r="AI6357" s="259"/>
      <c r="AO6357" s="74"/>
    </row>
    <row r="6358" s="72" customFormat="1" customHeight="1" spans="6:41">
      <c r="F6358" s="74"/>
      <c r="G6358" s="267" t="str">
        <f t="shared" si="105"/>
        <v/>
      </c>
      <c r="H6358" s="74"/>
      <c r="I6358" s="74"/>
      <c r="J6358" s="74"/>
      <c r="K6358" s="74"/>
      <c r="L6358" s="74"/>
      <c r="P6358" s="122"/>
      <c r="Q6358" s="74"/>
      <c r="R6358" s="74"/>
      <c r="S6358" s="74"/>
      <c r="T6358" s="74"/>
      <c r="AI6358" s="259"/>
      <c r="AO6358" s="74"/>
    </row>
    <row r="6359" s="72" customFormat="1" customHeight="1" spans="6:41">
      <c r="F6359" s="74"/>
      <c r="G6359" s="267" t="str">
        <f t="shared" si="105"/>
        <v/>
      </c>
      <c r="H6359" s="74"/>
      <c r="I6359" s="74"/>
      <c r="J6359" s="74"/>
      <c r="K6359" s="74"/>
      <c r="L6359" s="74"/>
      <c r="P6359" s="122"/>
      <c r="Q6359" s="74"/>
      <c r="R6359" s="74"/>
      <c r="S6359" s="74"/>
      <c r="T6359" s="74"/>
      <c r="AI6359" s="259"/>
      <c r="AO6359" s="74"/>
    </row>
    <row r="6360" s="72" customFormat="1" customHeight="1" spans="6:41">
      <c r="F6360" s="74"/>
      <c r="G6360" s="267" t="str">
        <f t="shared" si="105"/>
        <v/>
      </c>
      <c r="H6360" s="74"/>
      <c r="I6360" s="74"/>
      <c r="J6360" s="74"/>
      <c r="K6360" s="74"/>
      <c r="L6360" s="74"/>
      <c r="P6360" s="122"/>
      <c r="Q6360" s="74"/>
      <c r="R6360" s="74"/>
      <c r="S6360" s="74"/>
      <c r="T6360" s="74"/>
      <c r="AI6360" s="259"/>
      <c r="AO6360" s="74"/>
    </row>
    <row r="6361" s="72" customFormat="1" customHeight="1" spans="6:41">
      <c r="F6361" s="74"/>
      <c r="G6361" s="267" t="str">
        <f t="shared" si="105"/>
        <v/>
      </c>
      <c r="H6361" s="74"/>
      <c r="I6361" s="74"/>
      <c r="J6361" s="74"/>
      <c r="K6361" s="74"/>
      <c r="L6361" s="74"/>
      <c r="P6361" s="122"/>
      <c r="Q6361" s="74"/>
      <c r="R6361" s="74"/>
      <c r="S6361" s="74"/>
      <c r="T6361" s="74"/>
      <c r="AI6361" s="259"/>
      <c r="AO6361" s="74"/>
    </row>
    <row r="6362" s="72" customFormat="1" customHeight="1" spans="6:41">
      <c r="F6362" s="74"/>
      <c r="G6362" s="267" t="str">
        <f t="shared" si="105"/>
        <v/>
      </c>
      <c r="H6362" s="74"/>
      <c r="I6362" s="74"/>
      <c r="J6362" s="74"/>
      <c r="K6362" s="74"/>
      <c r="L6362" s="74"/>
      <c r="P6362" s="122"/>
      <c r="Q6362" s="74"/>
      <c r="R6362" s="74"/>
      <c r="S6362" s="74"/>
      <c r="T6362" s="74"/>
      <c r="AI6362" s="259"/>
      <c r="AO6362" s="74"/>
    </row>
    <row r="6363" s="72" customFormat="1" customHeight="1" spans="6:41">
      <c r="F6363" s="74"/>
      <c r="G6363" s="267" t="str">
        <f t="shared" si="105"/>
        <v/>
      </c>
      <c r="H6363" s="74"/>
      <c r="I6363" s="74"/>
      <c r="J6363" s="74"/>
      <c r="K6363" s="74"/>
      <c r="L6363" s="74"/>
      <c r="P6363" s="122"/>
      <c r="Q6363" s="74"/>
      <c r="R6363" s="74"/>
      <c r="S6363" s="74"/>
      <c r="T6363" s="74"/>
      <c r="AI6363" s="259"/>
      <c r="AO6363" s="74"/>
    </row>
    <row r="6364" s="72" customFormat="1" customHeight="1" spans="6:41">
      <c r="F6364" s="74"/>
      <c r="G6364" s="267" t="str">
        <f t="shared" si="105"/>
        <v/>
      </c>
      <c r="H6364" s="74"/>
      <c r="I6364" s="74"/>
      <c r="J6364" s="74"/>
      <c r="K6364" s="74"/>
      <c r="L6364" s="74"/>
      <c r="P6364" s="122"/>
      <c r="Q6364" s="74"/>
      <c r="R6364" s="74"/>
      <c r="S6364" s="74"/>
      <c r="T6364" s="74"/>
      <c r="AI6364" s="259"/>
      <c r="AO6364" s="74"/>
    </row>
    <row r="6365" s="72" customFormat="1" customHeight="1" spans="6:41">
      <c r="F6365" s="74"/>
      <c r="G6365" s="267" t="str">
        <f t="shared" si="105"/>
        <v/>
      </c>
      <c r="H6365" s="74"/>
      <c r="I6365" s="74"/>
      <c r="J6365" s="74"/>
      <c r="K6365" s="74"/>
      <c r="L6365" s="74"/>
      <c r="P6365" s="122"/>
      <c r="Q6365" s="74"/>
      <c r="R6365" s="74"/>
      <c r="S6365" s="74"/>
      <c r="T6365" s="74"/>
      <c r="AI6365" s="259"/>
      <c r="AO6365" s="74"/>
    </row>
    <row r="6366" s="72" customFormat="1" customHeight="1" spans="6:41">
      <c r="F6366" s="74"/>
      <c r="G6366" s="267" t="str">
        <f t="shared" si="105"/>
        <v/>
      </c>
      <c r="H6366" s="74"/>
      <c r="I6366" s="74"/>
      <c r="J6366" s="74"/>
      <c r="K6366" s="74"/>
      <c r="L6366" s="74"/>
      <c r="P6366" s="122"/>
      <c r="Q6366" s="74"/>
      <c r="R6366" s="74"/>
      <c r="S6366" s="74"/>
      <c r="T6366" s="74"/>
      <c r="AI6366" s="259"/>
      <c r="AO6366" s="74"/>
    </row>
    <row r="6367" s="72" customFormat="1" customHeight="1" spans="6:41">
      <c r="F6367" s="74"/>
      <c r="G6367" s="267" t="str">
        <f t="shared" si="105"/>
        <v/>
      </c>
      <c r="H6367" s="74"/>
      <c r="I6367" s="74"/>
      <c r="J6367" s="74"/>
      <c r="K6367" s="74"/>
      <c r="L6367" s="74"/>
      <c r="P6367" s="122"/>
      <c r="Q6367" s="74"/>
      <c r="R6367" s="74"/>
      <c r="S6367" s="74"/>
      <c r="T6367" s="74"/>
      <c r="AI6367" s="259"/>
      <c r="AO6367" s="74"/>
    </row>
    <row r="6368" s="72" customFormat="1" customHeight="1" spans="6:41">
      <c r="F6368" s="74"/>
      <c r="G6368" s="267" t="str">
        <f t="shared" si="105"/>
        <v/>
      </c>
      <c r="H6368" s="74"/>
      <c r="I6368" s="74"/>
      <c r="J6368" s="74"/>
      <c r="K6368" s="74"/>
      <c r="L6368" s="74"/>
      <c r="P6368" s="122"/>
      <c r="Q6368" s="74"/>
      <c r="R6368" s="74"/>
      <c r="S6368" s="74"/>
      <c r="T6368" s="74"/>
      <c r="AI6368" s="259"/>
      <c r="AO6368" s="74"/>
    </row>
    <row r="6369" s="72" customFormat="1" customHeight="1" spans="6:41">
      <c r="F6369" s="74"/>
      <c r="G6369" s="267" t="str">
        <f t="shared" si="105"/>
        <v/>
      </c>
      <c r="H6369" s="74"/>
      <c r="I6369" s="74"/>
      <c r="J6369" s="74"/>
      <c r="K6369" s="74"/>
      <c r="L6369" s="74"/>
      <c r="P6369" s="122"/>
      <c r="Q6369" s="74"/>
      <c r="R6369" s="74"/>
      <c r="S6369" s="74"/>
      <c r="T6369" s="74"/>
      <c r="AI6369" s="259"/>
      <c r="AO6369" s="74"/>
    </row>
    <row r="6370" s="72" customFormat="1" customHeight="1" spans="6:41">
      <c r="F6370" s="74"/>
      <c r="G6370" s="267" t="str">
        <f t="shared" si="105"/>
        <v/>
      </c>
      <c r="H6370" s="74"/>
      <c r="I6370" s="74"/>
      <c r="J6370" s="74"/>
      <c r="K6370" s="74"/>
      <c r="L6370" s="74"/>
      <c r="P6370" s="122"/>
      <c r="Q6370" s="74"/>
      <c r="R6370" s="74"/>
      <c r="S6370" s="74"/>
      <c r="T6370" s="74"/>
      <c r="AI6370" s="259"/>
      <c r="AO6370" s="74"/>
    </row>
    <row r="6371" s="72" customFormat="1" customHeight="1" spans="6:41">
      <c r="F6371" s="74"/>
      <c r="G6371" s="267" t="str">
        <f t="shared" si="105"/>
        <v/>
      </c>
      <c r="H6371" s="74"/>
      <c r="I6371" s="74"/>
      <c r="J6371" s="74"/>
      <c r="K6371" s="74"/>
      <c r="L6371" s="74"/>
      <c r="P6371" s="122"/>
      <c r="Q6371" s="74"/>
      <c r="R6371" s="74"/>
      <c r="S6371" s="74"/>
      <c r="T6371" s="74"/>
      <c r="AI6371" s="259"/>
      <c r="AO6371" s="74"/>
    </row>
    <row r="6372" s="72" customFormat="1" customHeight="1" spans="6:41">
      <c r="F6372" s="74"/>
      <c r="G6372" s="267" t="str">
        <f t="shared" si="105"/>
        <v/>
      </c>
      <c r="H6372" s="74"/>
      <c r="I6372" s="74"/>
      <c r="J6372" s="74"/>
      <c r="K6372" s="74"/>
      <c r="L6372" s="74"/>
      <c r="P6372" s="122"/>
      <c r="Q6372" s="74"/>
      <c r="R6372" s="74"/>
      <c r="S6372" s="74"/>
      <c r="T6372" s="74"/>
      <c r="AI6372" s="259"/>
      <c r="AO6372" s="74"/>
    </row>
    <row r="6373" s="72" customFormat="1" customHeight="1" spans="6:41">
      <c r="F6373" s="74"/>
      <c r="G6373" s="267" t="str">
        <f t="shared" si="105"/>
        <v/>
      </c>
      <c r="H6373" s="74"/>
      <c r="I6373" s="74"/>
      <c r="J6373" s="74"/>
      <c r="K6373" s="74"/>
      <c r="L6373" s="74"/>
      <c r="P6373" s="122"/>
      <c r="Q6373" s="74"/>
      <c r="R6373" s="74"/>
      <c r="S6373" s="74"/>
      <c r="T6373" s="74"/>
      <c r="AI6373" s="259"/>
      <c r="AO6373" s="74"/>
    </row>
    <row r="6374" s="72" customFormat="1" customHeight="1" spans="6:41">
      <c r="F6374" s="74"/>
      <c r="G6374" s="267" t="str">
        <f t="shared" si="105"/>
        <v/>
      </c>
      <c r="H6374" s="74"/>
      <c r="I6374" s="74"/>
      <c r="J6374" s="74"/>
      <c r="K6374" s="74"/>
      <c r="L6374" s="74"/>
      <c r="P6374" s="122"/>
      <c r="Q6374" s="74"/>
      <c r="R6374" s="74"/>
      <c r="S6374" s="74"/>
      <c r="T6374" s="74"/>
      <c r="AI6374" s="259"/>
      <c r="AO6374" s="74"/>
    </row>
    <row r="6375" s="72" customFormat="1" customHeight="1" spans="6:41">
      <c r="F6375" s="74"/>
      <c r="G6375" s="267" t="str">
        <f t="shared" si="105"/>
        <v/>
      </c>
      <c r="H6375" s="74"/>
      <c r="I6375" s="74"/>
      <c r="J6375" s="74"/>
      <c r="K6375" s="74"/>
      <c r="L6375" s="74"/>
      <c r="P6375" s="122"/>
      <c r="Q6375" s="74"/>
      <c r="R6375" s="74"/>
      <c r="S6375" s="74"/>
      <c r="T6375" s="74"/>
      <c r="AI6375" s="259"/>
      <c r="AO6375" s="74"/>
    </row>
    <row r="6376" s="72" customFormat="1" customHeight="1" spans="6:41">
      <c r="F6376" s="74"/>
      <c r="G6376" s="267" t="str">
        <f t="shared" si="105"/>
        <v/>
      </c>
      <c r="H6376" s="74"/>
      <c r="I6376" s="74"/>
      <c r="J6376" s="74"/>
      <c r="K6376" s="74"/>
      <c r="L6376" s="74"/>
      <c r="P6376" s="122"/>
      <c r="Q6376" s="74"/>
      <c r="R6376" s="74"/>
      <c r="S6376" s="74"/>
      <c r="T6376" s="74"/>
      <c r="AI6376" s="259"/>
      <c r="AO6376" s="74"/>
    </row>
    <row r="6377" s="72" customFormat="1" customHeight="1" spans="6:41">
      <c r="F6377" s="74"/>
      <c r="G6377" s="267" t="str">
        <f t="shared" si="105"/>
        <v/>
      </c>
      <c r="H6377" s="74"/>
      <c r="I6377" s="74"/>
      <c r="J6377" s="74"/>
      <c r="K6377" s="74"/>
      <c r="L6377" s="74"/>
      <c r="P6377" s="122"/>
      <c r="Q6377" s="74"/>
      <c r="R6377" s="74"/>
      <c r="S6377" s="74"/>
      <c r="T6377" s="74"/>
      <c r="AI6377" s="259"/>
      <c r="AO6377" s="74"/>
    </row>
    <row r="6378" s="72" customFormat="1" customHeight="1" spans="6:41">
      <c r="F6378" s="74"/>
      <c r="G6378" s="267" t="str">
        <f t="shared" si="105"/>
        <v/>
      </c>
      <c r="H6378" s="74"/>
      <c r="I6378" s="74"/>
      <c r="J6378" s="74"/>
      <c r="K6378" s="74"/>
      <c r="L6378" s="74"/>
      <c r="P6378" s="122"/>
      <c r="Q6378" s="74"/>
      <c r="R6378" s="74"/>
      <c r="S6378" s="74"/>
      <c r="T6378" s="74"/>
      <c r="AI6378" s="259"/>
      <c r="AO6378" s="74"/>
    </row>
    <row r="6379" s="72" customFormat="1" customHeight="1" spans="6:41">
      <c r="F6379" s="74"/>
      <c r="G6379" s="267" t="str">
        <f t="shared" si="105"/>
        <v/>
      </c>
      <c r="H6379" s="74"/>
      <c r="I6379" s="74"/>
      <c r="J6379" s="74"/>
      <c r="K6379" s="74"/>
      <c r="L6379" s="74"/>
      <c r="P6379" s="122"/>
      <c r="Q6379" s="74"/>
      <c r="R6379" s="74"/>
      <c r="S6379" s="74"/>
      <c r="T6379" s="74"/>
      <c r="AI6379" s="259"/>
      <c r="AO6379" s="74"/>
    </row>
    <row r="6380" s="72" customFormat="1" customHeight="1" spans="6:41">
      <c r="F6380" s="74"/>
      <c r="G6380" s="267" t="str">
        <f t="shared" si="105"/>
        <v/>
      </c>
      <c r="H6380" s="74"/>
      <c r="I6380" s="74"/>
      <c r="J6380" s="74"/>
      <c r="K6380" s="74"/>
      <c r="L6380" s="74"/>
      <c r="P6380" s="122"/>
      <c r="Q6380" s="74"/>
      <c r="R6380" s="74"/>
      <c r="S6380" s="74"/>
      <c r="T6380" s="74"/>
      <c r="AI6380" s="259"/>
      <c r="AO6380" s="74"/>
    </row>
    <row r="6381" s="72" customFormat="1" customHeight="1" spans="6:41">
      <c r="F6381" s="74"/>
      <c r="G6381" s="267" t="str">
        <f t="shared" si="105"/>
        <v/>
      </c>
      <c r="H6381" s="74"/>
      <c r="I6381" s="74"/>
      <c r="J6381" s="74"/>
      <c r="K6381" s="74"/>
      <c r="L6381" s="74"/>
      <c r="P6381" s="122"/>
      <c r="Q6381" s="74"/>
      <c r="R6381" s="74"/>
      <c r="S6381" s="74"/>
      <c r="T6381" s="74"/>
      <c r="AI6381" s="259"/>
      <c r="AO6381" s="74"/>
    </row>
    <row r="6382" s="72" customFormat="1" customHeight="1" spans="6:41">
      <c r="F6382" s="74"/>
      <c r="G6382" s="267" t="str">
        <f t="shared" si="105"/>
        <v/>
      </c>
      <c r="H6382" s="74"/>
      <c r="I6382" s="74"/>
      <c r="J6382" s="74"/>
      <c r="K6382" s="74"/>
      <c r="L6382" s="74"/>
      <c r="P6382" s="122"/>
      <c r="Q6382" s="74"/>
      <c r="R6382" s="74"/>
      <c r="S6382" s="74"/>
      <c r="T6382" s="74"/>
      <c r="AI6382" s="259"/>
      <c r="AO6382" s="74"/>
    </row>
    <row r="6383" s="72" customFormat="1" customHeight="1" spans="6:41">
      <c r="F6383" s="74"/>
      <c r="G6383" s="267" t="str">
        <f t="shared" si="105"/>
        <v/>
      </c>
      <c r="H6383" s="74"/>
      <c r="I6383" s="74"/>
      <c r="J6383" s="74"/>
      <c r="K6383" s="74"/>
      <c r="L6383" s="74"/>
      <c r="P6383" s="122"/>
      <c r="Q6383" s="74"/>
      <c r="R6383" s="74"/>
      <c r="S6383" s="74"/>
      <c r="T6383" s="74"/>
      <c r="AI6383" s="259"/>
      <c r="AO6383" s="74"/>
    </row>
    <row r="6384" s="72" customFormat="1" customHeight="1" spans="6:41">
      <c r="F6384" s="74"/>
      <c r="G6384" s="267" t="str">
        <f t="shared" si="105"/>
        <v/>
      </c>
      <c r="H6384" s="74"/>
      <c r="I6384" s="74"/>
      <c r="J6384" s="74"/>
      <c r="K6384" s="74"/>
      <c r="L6384" s="74"/>
      <c r="P6384" s="122"/>
      <c r="Q6384" s="74"/>
      <c r="R6384" s="74"/>
      <c r="S6384" s="74"/>
      <c r="T6384" s="74"/>
      <c r="AI6384" s="259"/>
      <c r="AO6384" s="74"/>
    </row>
    <row r="6385" s="72" customFormat="1" customHeight="1" spans="6:41">
      <c r="F6385" s="74"/>
      <c r="G6385" s="267" t="str">
        <f t="shared" si="105"/>
        <v/>
      </c>
      <c r="H6385" s="74"/>
      <c r="I6385" s="74"/>
      <c r="J6385" s="74"/>
      <c r="K6385" s="74"/>
      <c r="L6385" s="74"/>
      <c r="P6385" s="122"/>
      <c r="Q6385" s="74"/>
      <c r="R6385" s="74"/>
      <c r="S6385" s="74"/>
      <c r="T6385" s="74"/>
      <c r="AI6385" s="259"/>
      <c r="AO6385" s="74"/>
    </row>
    <row r="6386" s="72" customFormat="1" customHeight="1" spans="6:41">
      <c r="F6386" s="74"/>
      <c r="G6386" s="267" t="str">
        <f t="shared" si="105"/>
        <v/>
      </c>
      <c r="H6386" s="74"/>
      <c r="I6386" s="74"/>
      <c r="J6386" s="74"/>
      <c r="K6386" s="74"/>
      <c r="L6386" s="74"/>
      <c r="P6386" s="122"/>
      <c r="Q6386" s="74"/>
      <c r="R6386" s="74"/>
      <c r="S6386" s="74"/>
      <c r="T6386" s="74"/>
      <c r="AI6386" s="259"/>
      <c r="AO6386" s="74"/>
    </row>
    <row r="6387" s="72" customFormat="1" customHeight="1" spans="6:41">
      <c r="F6387" s="74"/>
      <c r="G6387" s="267" t="str">
        <f t="shared" si="105"/>
        <v/>
      </c>
      <c r="H6387" s="74"/>
      <c r="I6387" s="74"/>
      <c r="J6387" s="74"/>
      <c r="K6387" s="74"/>
      <c r="L6387" s="74"/>
      <c r="P6387" s="122"/>
      <c r="Q6387" s="74"/>
      <c r="R6387" s="74"/>
      <c r="S6387" s="74"/>
      <c r="T6387" s="74"/>
      <c r="AI6387" s="259"/>
      <c r="AO6387" s="74"/>
    </row>
    <row r="6388" s="72" customFormat="1" customHeight="1" spans="6:41">
      <c r="F6388" s="74"/>
      <c r="G6388" s="267" t="str">
        <f t="shared" si="105"/>
        <v/>
      </c>
      <c r="H6388" s="74"/>
      <c r="I6388" s="74"/>
      <c r="J6388" s="74"/>
      <c r="K6388" s="74"/>
      <c r="L6388" s="74"/>
      <c r="P6388" s="122"/>
      <c r="Q6388" s="74"/>
      <c r="R6388" s="74"/>
      <c r="S6388" s="74"/>
      <c r="T6388" s="74"/>
      <c r="AI6388" s="259"/>
      <c r="AO6388" s="74"/>
    </row>
    <row r="6389" s="72" customFormat="1" customHeight="1" spans="6:41">
      <c r="F6389" s="74"/>
      <c r="G6389" s="267" t="str">
        <f t="shared" si="105"/>
        <v/>
      </c>
      <c r="H6389" s="74"/>
      <c r="I6389" s="74"/>
      <c r="J6389" s="74"/>
      <c r="K6389" s="74"/>
      <c r="L6389" s="74"/>
      <c r="P6389" s="122"/>
      <c r="Q6389" s="74"/>
      <c r="R6389" s="74"/>
      <c r="S6389" s="74"/>
      <c r="T6389" s="74"/>
      <c r="AI6389" s="259"/>
      <c r="AO6389" s="74"/>
    </row>
    <row r="6390" s="72" customFormat="1" customHeight="1" spans="6:41">
      <c r="F6390" s="74"/>
      <c r="G6390" s="267" t="str">
        <f t="shared" si="105"/>
        <v/>
      </c>
      <c r="H6390" s="74"/>
      <c r="I6390" s="74"/>
      <c r="J6390" s="74"/>
      <c r="K6390" s="74"/>
      <c r="L6390" s="74"/>
      <c r="P6390" s="122"/>
      <c r="Q6390" s="74"/>
      <c r="R6390" s="74"/>
      <c r="S6390" s="74"/>
      <c r="T6390" s="74"/>
      <c r="AI6390" s="259"/>
      <c r="AO6390" s="74"/>
    </row>
    <row r="6391" s="72" customFormat="1" customHeight="1" spans="6:41">
      <c r="F6391" s="74"/>
      <c r="G6391" s="267" t="str">
        <f t="shared" si="105"/>
        <v/>
      </c>
      <c r="H6391" s="74"/>
      <c r="I6391" s="74"/>
      <c r="J6391" s="74"/>
      <c r="K6391" s="74"/>
      <c r="L6391" s="74"/>
      <c r="P6391" s="122"/>
      <c r="Q6391" s="74"/>
      <c r="R6391" s="74"/>
      <c r="S6391" s="74"/>
      <c r="T6391" s="74"/>
      <c r="AI6391" s="259"/>
      <c r="AO6391" s="74"/>
    </row>
    <row r="6392" s="72" customFormat="1" customHeight="1" spans="6:41">
      <c r="F6392" s="74"/>
      <c r="G6392" s="267" t="str">
        <f t="shared" si="105"/>
        <v/>
      </c>
      <c r="H6392" s="74"/>
      <c r="I6392" s="74"/>
      <c r="J6392" s="74"/>
      <c r="K6392" s="74"/>
      <c r="L6392" s="74"/>
      <c r="P6392" s="122"/>
      <c r="Q6392" s="74"/>
      <c r="R6392" s="74"/>
      <c r="S6392" s="74"/>
      <c r="T6392" s="74"/>
      <c r="AI6392" s="259"/>
      <c r="AO6392" s="74"/>
    </row>
    <row r="6393" s="72" customFormat="1" customHeight="1" spans="6:41">
      <c r="F6393" s="74"/>
      <c r="G6393" s="267" t="str">
        <f t="shared" si="105"/>
        <v/>
      </c>
      <c r="H6393" s="74"/>
      <c r="I6393" s="74"/>
      <c r="J6393" s="74"/>
      <c r="K6393" s="74"/>
      <c r="L6393" s="74"/>
      <c r="P6393" s="122"/>
      <c r="Q6393" s="74"/>
      <c r="R6393" s="74"/>
      <c r="S6393" s="74"/>
      <c r="T6393" s="74"/>
      <c r="AI6393" s="259"/>
      <c r="AO6393" s="74"/>
    </row>
    <row r="6394" s="72" customFormat="1" customHeight="1" spans="6:41">
      <c r="F6394" s="74"/>
      <c r="G6394" s="267" t="str">
        <f t="shared" si="105"/>
        <v/>
      </c>
      <c r="H6394" s="74"/>
      <c r="I6394" s="74"/>
      <c r="J6394" s="74"/>
      <c r="K6394" s="74"/>
      <c r="L6394" s="74"/>
      <c r="P6394" s="122"/>
      <c r="Q6394" s="74"/>
      <c r="R6394" s="74"/>
      <c r="S6394" s="74"/>
      <c r="T6394" s="74"/>
      <c r="AI6394" s="259"/>
      <c r="AO6394" s="74"/>
    </row>
    <row r="6395" s="72" customFormat="1" customHeight="1" spans="6:41">
      <c r="F6395" s="74"/>
      <c r="G6395" s="267" t="str">
        <f t="shared" si="105"/>
        <v/>
      </c>
      <c r="H6395" s="74"/>
      <c r="I6395" s="74"/>
      <c r="J6395" s="74"/>
      <c r="K6395" s="74"/>
      <c r="L6395" s="74"/>
      <c r="P6395" s="122"/>
      <c r="Q6395" s="74"/>
      <c r="R6395" s="74"/>
      <c r="S6395" s="74"/>
      <c r="T6395" s="74"/>
      <c r="AI6395" s="259"/>
      <c r="AO6395" s="74"/>
    </row>
    <row r="6396" s="72" customFormat="1" customHeight="1" spans="6:41">
      <c r="F6396" s="74"/>
      <c r="G6396" s="267" t="str">
        <f t="shared" si="105"/>
        <v/>
      </c>
      <c r="H6396" s="74"/>
      <c r="I6396" s="74"/>
      <c r="J6396" s="74"/>
      <c r="K6396" s="74"/>
      <c r="L6396" s="74"/>
      <c r="P6396" s="122"/>
      <c r="Q6396" s="74"/>
      <c r="R6396" s="74"/>
      <c r="S6396" s="74"/>
      <c r="T6396" s="74"/>
      <c r="AI6396" s="259"/>
      <c r="AO6396" s="74"/>
    </row>
    <row r="6397" s="72" customFormat="1" customHeight="1" spans="6:41">
      <c r="F6397" s="74"/>
      <c r="G6397" s="267" t="str">
        <f t="shared" si="105"/>
        <v/>
      </c>
      <c r="H6397" s="74"/>
      <c r="I6397" s="74"/>
      <c r="J6397" s="74"/>
      <c r="K6397" s="74"/>
      <c r="L6397" s="74"/>
      <c r="P6397" s="122"/>
      <c r="Q6397" s="74"/>
      <c r="R6397" s="74"/>
      <c r="S6397" s="74"/>
      <c r="T6397" s="74"/>
      <c r="AI6397" s="259"/>
      <c r="AO6397" s="74"/>
    </row>
    <row r="6398" s="72" customFormat="1" customHeight="1" spans="6:41">
      <c r="F6398" s="74"/>
      <c r="G6398" s="267" t="str">
        <f t="shared" si="105"/>
        <v/>
      </c>
      <c r="H6398" s="74"/>
      <c r="I6398" s="74"/>
      <c r="J6398" s="74"/>
      <c r="K6398" s="74"/>
      <c r="L6398" s="74"/>
      <c r="P6398" s="122"/>
      <c r="Q6398" s="74"/>
      <c r="R6398" s="74"/>
      <c r="S6398" s="74"/>
      <c r="T6398" s="74"/>
      <c r="AI6398" s="259"/>
      <c r="AO6398" s="74"/>
    </row>
    <row r="6399" s="72" customFormat="1" customHeight="1" spans="6:41">
      <c r="F6399" s="74"/>
      <c r="G6399" s="267" t="str">
        <f t="shared" si="105"/>
        <v/>
      </c>
      <c r="H6399" s="74"/>
      <c r="I6399" s="74"/>
      <c r="J6399" s="74"/>
      <c r="K6399" s="74"/>
      <c r="L6399" s="74"/>
      <c r="P6399" s="122"/>
      <c r="Q6399" s="74"/>
      <c r="R6399" s="74"/>
      <c r="S6399" s="74"/>
      <c r="T6399" s="74"/>
      <c r="AI6399" s="259"/>
      <c r="AO6399" s="74"/>
    </row>
    <row r="6400" s="72" customFormat="1" customHeight="1" spans="6:41">
      <c r="F6400" s="74"/>
      <c r="G6400" s="267" t="str">
        <f t="shared" si="105"/>
        <v/>
      </c>
      <c r="H6400" s="74"/>
      <c r="I6400" s="74"/>
      <c r="J6400" s="74"/>
      <c r="K6400" s="74"/>
      <c r="L6400" s="74"/>
      <c r="P6400" s="122"/>
      <c r="Q6400" s="74"/>
      <c r="R6400" s="74"/>
      <c r="S6400" s="74"/>
      <c r="T6400" s="74"/>
      <c r="AI6400" s="259"/>
      <c r="AO6400" s="74"/>
    </row>
    <row r="6401" s="72" customFormat="1" customHeight="1" spans="6:41">
      <c r="F6401" s="74"/>
      <c r="G6401" s="267" t="str">
        <f t="shared" si="105"/>
        <v/>
      </c>
      <c r="H6401" s="74"/>
      <c r="I6401" s="74"/>
      <c r="J6401" s="74"/>
      <c r="K6401" s="74"/>
      <c r="L6401" s="74"/>
      <c r="P6401" s="122"/>
      <c r="Q6401" s="74"/>
      <c r="R6401" s="74"/>
      <c r="S6401" s="74"/>
      <c r="T6401" s="74"/>
      <c r="AI6401" s="259"/>
      <c r="AO6401" s="74"/>
    </row>
    <row r="6402" s="72" customFormat="1" customHeight="1" spans="6:41">
      <c r="F6402" s="74"/>
      <c r="G6402" s="267" t="str">
        <f t="shared" ref="G6402:G6465" si="106">IF(H6402="","",IF(H6402=I6402,H6402,_xlfn.CONCAT(H6402,"-",I6402)))</f>
        <v/>
      </c>
      <c r="H6402" s="74"/>
      <c r="I6402" s="74"/>
      <c r="J6402" s="74"/>
      <c r="K6402" s="74"/>
      <c r="L6402" s="74"/>
      <c r="P6402" s="122"/>
      <c r="Q6402" s="74"/>
      <c r="R6402" s="74"/>
      <c r="S6402" s="74"/>
      <c r="T6402" s="74"/>
      <c r="AI6402" s="259"/>
      <c r="AO6402" s="74"/>
    </row>
    <row r="6403" s="72" customFormat="1" customHeight="1" spans="6:41">
      <c r="F6403" s="74"/>
      <c r="G6403" s="267" t="str">
        <f t="shared" si="106"/>
        <v/>
      </c>
      <c r="H6403" s="74"/>
      <c r="I6403" s="74"/>
      <c r="J6403" s="74"/>
      <c r="K6403" s="74"/>
      <c r="L6403" s="74"/>
      <c r="P6403" s="122"/>
      <c r="Q6403" s="74"/>
      <c r="R6403" s="74"/>
      <c r="S6403" s="74"/>
      <c r="T6403" s="74"/>
      <c r="AI6403" s="259"/>
      <c r="AO6403" s="74"/>
    </row>
    <row r="6404" s="72" customFormat="1" customHeight="1" spans="6:41">
      <c r="F6404" s="74"/>
      <c r="G6404" s="267" t="str">
        <f t="shared" si="106"/>
        <v/>
      </c>
      <c r="H6404" s="74"/>
      <c r="I6404" s="74"/>
      <c r="J6404" s="74"/>
      <c r="K6404" s="74"/>
      <c r="L6404" s="74"/>
      <c r="P6404" s="122"/>
      <c r="Q6404" s="74"/>
      <c r="R6404" s="74"/>
      <c r="S6404" s="74"/>
      <c r="T6404" s="74"/>
      <c r="AI6404" s="259"/>
      <c r="AO6404" s="74"/>
    </row>
    <row r="6405" s="72" customFormat="1" customHeight="1" spans="6:41">
      <c r="F6405" s="74"/>
      <c r="G6405" s="267" t="str">
        <f t="shared" si="106"/>
        <v/>
      </c>
      <c r="H6405" s="74"/>
      <c r="I6405" s="74"/>
      <c r="J6405" s="74"/>
      <c r="K6405" s="74"/>
      <c r="L6405" s="74"/>
      <c r="P6405" s="122"/>
      <c r="Q6405" s="74"/>
      <c r="R6405" s="74"/>
      <c r="S6405" s="74"/>
      <c r="T6405" s="74"/>
      <c r="AI6405" s="259"/>
      <c r="AO6405" s="74"/>
    </row>
    <row r="6406" s="72" customFormat="1" customHeight="1" spans="6:41">
      <c r="F6406" s="74"/>
      <c r="G6406" s="267" t="str">
        <f t="shared" si="106"/>
        <v/>
      </c>
      <c r="H6406" s="74"/>
      <c r="I6406" s="74"/>
      <c r="J6406" s="74"/>
      <c r="K6406" s="74"/>
      <c r="L6406" s="74"/>
      <c r="P6406" s="122"/>
      <c r="Q6406" s="74"/>
      <c r="R6406" s="74"/>
      <c r="S6406" s="74"/>
      <c r="T6406" s="74"/>
      <c r="AI6406" s="259"/>
      <c r="AO6406" s="74"/>
    </row>
    <row r="6407" s="72" customFormat="1" customHeight="1" spans="6:41">
      <c r="F6407" s="74"/>
      <c r="G6407" s="267" t="str">
        <f t="shared" si="106"/>
        <v/>
      </c>
      <c r="H6407" s="74"/>
      <c r="I6407" s="74"/>
      <c r="J6407" s="74"/>
      <c r="K6407" s="74"/>
      <c r="L6407" s="74"/>
      <c r="P6407" s="122"/>
      <c r="Q6407" s="74"/>
      <c r="R6407" s="74"/>
      <c r="S6407" s="74"/>
      <c r="T6407" s="74"/>
      <c r="AI6407" s="259"/>
      <c r="AO6407" s="74"/>
    </row>
    <row r="6408" s="72" customFormat="1" customHeight="1" spans="6:41">
      <c r="F6408" s="74"/>
      <c r="G6408" s="267" t="str">
        <f t="shared" si="106"/>
        <v/>
      </c>
      <c r="H6408" s="74"/>
      <c r="I6408" s="74"/>
      <c r="J6408" s="74"/>
      <c r="K6408" s="74"/>
      <c r="L6408" s="74"/>
      <c r="P6408" s="122"/>
      <c r="Q6408" s="74"/>
      <c r="R6408" s="74"/>
      <c r="S6408" s="74"/>
      <c r="T6408" s="74"/>
      <c r="AI6408" s="259"/>
      <c r="AO6408" s="74"/>
    </row>
    <row r="6409" s="72" customFormat="1" customHeight="1" spans="6:41">
      <c r="F6409" s="74"/>
      <c r="G6409" s="267" t="str">
        <f t="shared" si="106"/>
        <v/>
      </c>
      <c r="H6409" s="74"/>
      <c r="I6409" s="74"/>
      <c r="J6409" s="74"/>
      <c r="K6409" s="74"/>
      <c r="L6409" s="74"/>
      <c r="P6409" s="122"/>
      <c r="Q6409" s="74"/>
      <c r="R6409" s="74"/>
      <c r="S6409" s="74"/>
      <c r="T6409" s="74"/>
      <c r="AI6409" s="259"/>
      <c r="AO6409" s="74"/>
    </row>
    <row r="6410" s="72" customFormat="1" customHeight="1" spans="6:41">
      <c r="F6410" s="74"/>
      <c r="G6410" s="267" t="str">
        <f t="shared" si="106"/>
        <v/>
      </c>
      <c r="H6410" s="74"/>
      <c r="I6410" s="74"/>
      <c r="J6410" s="74"/>
      <c r="K6410" s="74"/>
      <c r="L6410" s="74"/>
      <c r="P6410" s="122"/>
      <c r="Q6410" s="74"/>
      <c r="R6410" s="74"/>
      <c r="S6410" s="74"/>
      <c r="T6410" s="74"/>
      <c r="AI6410" s="259"/>
      <c r="AO6410" s="74"/>
    </row>
    <row r="6411" s="72" customFormat="1" customHeight="1" spans="6:41">
      <c r="F6411" s="74"/>
      <c r="G6411" s="267" t="str">
        <f t="shared" si="106"/>
        <v/>
      </c>
      <c r="H6411" s="74"/>
      <c r="I6411" s="74"/>
      <c r="J6411" s="74"/>
      <c r="K6411" s="74"/>
      <c r="L6411" s="74"/>
      <c r="P6411" s="122"/>
      <c r="Q6411" s="74"/>
      <c r="R6411" s="74"/>
      <c r="S6411" s="74"/>
      <c r="T6411" s="74"/>
      <c r="AI6411" s="259"/>
      <c r="AO6411" s="74"/>
    </row>
    <row r="6412" s="72" customFormat="1" customHeight="1" spans="6:41">
      <c r="F6412" s="74"/>
      <c r="G6412" s="267" t="str">
        <f t="shared" si="106"/>
        <v/>
      </c>
      <c r="H6412" s="74"/>
      <c r="I6412" s="74"/>
      <c r="J6412" s="74"/>
      <c r="K6412" s="74"/>
      <c r="L6412" s="74"/>
      <c r="P6412" s="122"/>
      <c r="Q6412" s="74"/>
      <c r="R6412" s="74"/>
      <c r="S6412" s="74"/>
      <c r="T6412" s="74"/>
      <c r="AI6412" s="259"/>
      <c r="AO6412" s="74"/>
    </row>
    <row r="6413" s="72" customFormat="1" customHeight="1" spans="6:41">
      <c r="F6413" s="74"/>
      <c r="G6413" s="267" t="str">
        <f t="shared" si="106"/>
        <v/>
      </c>
      <c r="H6413" s="74"/>
      <c r="I6413" s="74"/>
      <c r="J6413" s="74"/>
      <c r="K6413" s="74"/>
      <c r="L6413" s="74"/>
      <c r="P6413" s="122"/>
      <c r="Q6413" s="74"/>
      <c r="R6413" s="74"/>
      <c r="S6413" s="74"/>
      <c r="T6413" s="74"/>
      <c r="AI6413" s="259"/>
      <c r="AO6413" s="74"/>
    </row>
    <row r="6414" s="72" customFormat="1" customHeight="1" spans="6:41">
      <c r="F6414" s="74"/>
      <c r="G6414" s="267" t="str">
        <f t="shared" si="106"/>
        <v/>
      </c>
      <c r="H6414" s="74"/>
      <c r="I6414" s="74"/>
      <c r="J6414" s="74"/>
      <c r="K6414" s="74"/>
      <c r="L6414" s="74"/>
      <c r="P6414" s="122"/>
      <c r="Q6414" s="74"/>
      <c r="R6414" s="74"/>
      <c r="S6414" s="74"/>
      <c r="T6414" s="74"/>
      <c r="AI6414" s="259"/>
      <c r="AO6414" s="74"/>
    </row>
    <row r="6415" s="72" customFormat="1" customHeight="1" spans="6:41">
      <c r="F6415" s="74"/>
      <c r="G6415" s="267" t="str">
        <f t="shared" si="106"/>
        <v/>
      </c>
      <c r="H6415" s="74"/>
      <c r="I6415" s="74"/>
      <c r="J6415" s="74"/>
      <c r="K6415" s="74"/>
      <c r="L6415" s="74"/>
      <c r="P6415" s="122"/>
      <c r="Q6415" s="74"/>
      <c r="R6415" s="74"/>
      <c r="S6415" s="74"/>
      <c r="T6415" s="74"/>
      <c r="AI6415" s="259"/>
      <c r="AO6415" s="74"/>
    </row>
    <row r="6416" s="72" customFormat="1" customHeight="1" spans="6:41">
      <c r="F6416" s="74"/>
      <c r="G6416" s="267" t="str">
        <f t="shared" si="106"/>
        <v/>
      </c>
      <c r="H6416" s="74"/>
      <c r="I6416" s="74"/>
      <c r="J6416" s="74"/>
      <c r="K6416" s="74"/>
      <c r="L6416" s="74"/>
      <c r="P6416" s="122"/>
      <c r="Q6416" s="74"/>
      <c r="R6416" s="74"/>
      <c r="S6416" s="74"/>
      <c r="T6416" s="74"/>
      <c r="AI6416" s="259"/>
      <c r="AO6416" s="74"/>
    </row>
    <row r="6417" s="72" customFormat="1" customHeight="1" spans="6:41">
      <c r="F6417" s="74"/>
      <c r="G6417" s="267" t="str">
        <f t="shared" si="106"/>
        <v/>
      </c>
      <c r="H6417" s="74"/>
      <c r="I6417" s="74"/>
      <c r="J6417" s="74"/>
      <c r="K6417" s="74"/>
      <c r="L6417" s="74"/>
      <c r="P6417" s="122"/>
      <c r="Q6417" s="74"/>
      <c r="R6417" s="74"/>
      <c r="S6417" s="74"/>
      <c r="T6417" s="74"/>
      <c r="AI6417" s="259"/>
      <c r="AO6417" s="74"/>
    </row>
    <row r="6418" s="72" customFormat="1" customHeight="1" spans="6:41">
      <c r="F6418" s="74"/>
      <c r="G6418" s="267" t="str">
        <f t="shared" si="106"/>
        <v/>
      </c>
      <c r="H6418" s="74"/>
      <c r="I6418" s="74"/>
      <c r="J6418" s="74"/>
      <c r="K6418" s="74"/>
      <c r="L6418" s="74"/>
      <c r="P6418" s="122"/>
      <c r="Q6418" s="74"/>
      <c r="R6418" s="74"/>
      <c r="S6418" s="74"/>
      <c r="T6418" s="74"/>
      <c r="AI6418" s="259"/>
      <c r="AO6418" s="74"/>
    </row>
    <row r="6419" s="72" customFormat="1" customHeight="1" spans="6:41">
      <c r="F6419" s="74"/>
      <c r="G6419" s="267" t="str">
        <f t="shared" si="106"/>
        <v/>
      </c>
      <c r="H6419" s="74"/>
      <c r="I6419" s="74"/>
      <c r="J6419" s="74"/>
      <c r="K6419" s="74"/>
      <c r="L6419" s="74"/>
      <c r="P6419" s="122"/>
      <c r="Q6419" s="74"/>
      <c r="R6419" s="74"/>
      <c r="S6419" s="74"/>
      <c r="T6419" s="74"/>
      <c r="AI6419" s="259"/>
      <c r="AO6419" s="74"/>
    </row>
    <row r="6420" s="72" customFormat="1" customHeight="1" spans="6:41">
      <c r="F6420" s="74"/>
      <c r="G6420" s="267" t="str">
        <f t="shared" si="106"/>
        <v/>
      </c>
      <c r="H6420" s="74"/>
      <c r="I6420" s="74"/>
      <c r="J6420" s="74"/>
      <c r="K6420" s="74"/>
      <c r="L6420" s="74"/>
      <c r="P6420" s="122"/>
      <c r="Q6420" s="74"/>
      <c r="R6420" s="74"/>
      <c r="S6420" s="74"/>
      <c r="T6420" s="74"/>
      <c r="AI6420" s="259"/>
      <c r="AO6420" s="74"/>
    </row>
    <row r="6421" s="72" customFormat="1" customHeight="1" spans="6:41">
      <c r="F6421" s="74"/>
      <c r="G6421" s="267" t="str">
        <f t="shared" si="106"/>
        <v/>
      </c>
      <c r="H6421" s="74"/>
      <c r="I6421" s="74"/>
      <c r="J6421" s="74"/>
      <c r="K6421" s="74"/>
      <c r="L6421" s="74"/>
      <c r="P6421" s="122"/>
      <c r="Q6421" s="74"/>
      <c r="R6421" s="74"/>
      <c r="S6421" s="74"/>
      <c r="T6421" s="74"/>
      <c r="AI6421" s="259"/>
      <c r="AO6421" s="74"/>
    </row>
    <row r="6422" s="72" customFormat="1" customHeight="1" spans="6:41">
      <c r="F6422" s="74"/>
      <c r="G6422" s="267" t="str">
        <f t="shared" si="106"/>
        <v/>
      </c>
      <c r="H6422" s="74"/>
      <c r="I6422" s="74"/>
      <c r="J6422" s="74"/>
      <c r="K6422" s="74"/>
      <c r="L6422" s="74"/>
      <c r="P6422" s="122"/>
      <c r="Q6422" s="74"/>
      <c r="R6422" s="74"/>
      <c r="S6422" s="74"/>
      <c r="T6422" s="74"/>
      <c r="AI6422" s="259"/>
      <c r="AO6422" s="74"/>
    </row>
    <row r="6423" s="72" customFormat="1" customHeight="1" spans="6:41">
      <c r="F6423" s="74"/>
      <c r="G6423" s="267" t="str">
        <f t="shared" si="106"/>
        <v/>
      </c>
      <c r="H6423" s="74"/>
      <c r="I6423" s="74"/>
      <c r="J6423" s="74"/>
      <c r="K6423" s="74"/>
      <c r="L6423" s="74"/>
      <c r="P6423" s="122"/>
      <c r="Q6423" s="74"/>
      <c r="R6423" s="74"/>
      <c r="S6423" s="74"/>
      <c r="T6423" s="74"/>
      <c r="AI6423" s="259"/>
      <c r="AO6423" s="74"/>
    </row>
    <row r="6424" s="72" customFormat="1" customHeight="1" spans="6:41">
      <c r="F6424" s="74"/>
      <c r="G6424" s="267" t="str">
        <f t="shared" si="106"/>
        <v/>
      </c>
      <c r="H6424" s="74"/>
      <c r="I6424" s="74"/>
      <c r="J6424" s="74"/>
      <c r="K6424" s="74"/>
      <c r="L6424" s="74"/>
      <c r="P6424" s="122"/>
      <c r="Q6424" s="74"/>
      <c r="R6424" s="74"/>
      <c r="S6424" s="74"/>
      <c r="T6424" s="74"/>
      <c r="AI6424" s="259"/>
      <c r="AO6424" s="74"/>
    </row>
    <row r="6425" s="72" customFormat="1" customHeight="1" spans="6:41">
      <c r="F6425" s="74"/>
      <c r="G6425" s="267" t="str">
        <f t="shared" si="106"/>
        <v/>
      </c>
      <c r="H6425" s="74"/>
      <c r="I6425" s="74"/>
      <c r="J6425" s="74"/>
      <c r="K6425" s="74"/>
      <c r="L6425" s="74"/>
      <c r="P6425" s="122"/>
      <c r="Q6425" s="74"/>
      <c r="R6425" s="74"/>
      <c r="S6425" s="74"/>
      <c r="T6425" s="74"/>
      <c r="AI6425" s="259"/>
      <c r="AO6425" s="74"/>
    </row>
    <row r="6426" s="72" customFormat="1" customHeight="1" spans="6:41">
      <c r="F6426" s="74"/>
      <c r="G6426" s="267" t="str">
        <f t="shared" si="106"/>
        <v/>
      </c>
      <c r="H6426" s="74"/>
      <c r="I6426" s="74"/>
      <c r="J6426" s="74"/>
      <c r="K6426" s="74"/>
      <c r="L6426" s="74"/>
      <c r="P6426" s="122"/>
      <c r="Q6426" s="74"/>
      <c r="R6426" s="74"/>
      <c r="S6426" s="74"/>
      <c r="T6426" s="74"/>
      <c r="AI6426" s="259"/>
      <c r="AO6426" s="74"/>
    </row>
    <row r="6427" s="72" customFormat="1" customHeight="1" spans="6:41">
      <c r="F6427" s="74"/>
      <c r="G6427" s="267" t="str">
        <f t="shared" si="106"/>
        <v/>
      </c>
      <c r="H6427" s="74"/>
      <c r="I6427" s="74"/>
      <c r="J6427" s="74"/>
      <c r="K6427" s="74"/>
      <c r="L6427" s="74"/>
      <c r="P6427" s="122"/>
      <c r="Q6427" s="74"/>
      <c r="R6427" s="74"/>
      <c r="S6427" s="74"/>
      <c r="T6427" s="74"/>
      <c r="AI6427" s="259"/>
      <c r="AO6427" s="74"/>
    </row>
    <row r="6428" s="72" customFormat="1" customHeight="1" spans="6:41">
      <c r="F6428" s="74"/>
      <c r="G6428" s="267" t="str">
        <f t="shared" si="106"/>
        <v/>
      </c>
      <c r="H6428" s="74"/>
      <c r="I6428" s="74"/>
      <c r="J6428" s="74"/>
      <c r="K6428" s="74"/>
      <c r="L6428" s="74"/>
      <c r="P6428" s="122"/>
      <c r="Q6428" s="74"/>
      <c r="R6428" s="74"/>
      <c r="S6428" s="74"/>
      <c r="T6428" s="74"/>
      <c r="AI6428" s="259"/>
      <c r="AO6428" s="74"/>
    </row>
    <row r="6429" s="72" customFormat="1" customHeight="1" spans="6:41">
      <c r="F6429" s="74"/>
      <c r="G6429" s="267" t="str">
        <f t="shared" si="106"/>
        <v/>
      </c>
      <c r="H6429" s="74"/>
      <c r="I6429" s="74"/>
      <c r="J6429" s="74"/>
      <c r="K6429" s="74"/>
      <c r="L6429" s="74"/>
      <c r="P6429" s="122"/>
      <c r="Q6429" s="74"/>
      <c r="R6429" s="74"/>
      <c r="S6429" s="74"/>
      <c r="T6429" s="74"/>
      <c r="AI6429" s="259"/>
      <c r="AO6429" s="74"/>
    </row>
    <row r="6430" s="72" customFormat="1" customHeight="1" spans="6:41">
      <c r="F6430" s="74"/>
      <c r="G6430" s="267" t="str">
        <f t="shared" si="106"/>
        <v/>
      </c>
      <c r="H6430" s="74"/>
      <c r="I6430" s="74"/>
      <c r="J6430" s="74"/>
      <c r="K6430" s="74"/>
      <c r="L6430" s="74"/>
      <c r="P6430" s="122"/>
      <c r="Q6430" s="74"/>
      <c r="R6430" s="74"/>
      <c r="S6430" s="74"/>
      <c r="T6430" s="74"/>
      <c r="AI6430" s="259"/>
      <c r="AO6430" s="74"/>
    </row>
    <row r="6431" s="72" customFormat="1" customHeight="1" spans="6:41">
      <c r="F6431" s="74"/>
      <c r="G6431" s="267" t="str">
        <f t="shared" si="106"/>
        <v/>
      </c>
      <c r="H6431" s="74"/>
      <c r="I6431" s="74"/>
      <c r="J6431" s="74"/>
      <c r="K6431" s="74"/>
      <c r="L6431" s="74"/>
      <c r="P6431" s="122"/>
      <c r="Q6431" s="74"/>
      <c r="R6431" s="74"/>
      <c r="S6431" s="74"/>
      <c r="T6431" s="74"/>
      <c r="AI6431" s="259"/>
      <c r="AO6431" s="74"/>
    </row>
    <row r="6432" s="72" customFormat="1" customHeight="1" spans="6:41">
      <c r="F6432" s="74"/>
      <c r="G6432" s="267" t="str">
        <f t="shared" si="106"/>
        <v/>
      </c>
      <c r="H6432" s="74"/>
      <c r="I6432" s="74"/>
      <c r="J6432" s="74"/>
      <c r="K6432" s="74"/>
      <c r="L6432" s="74"/>
      <c r="P6432" s="122"/>
      <c r="Q6432" s="74"/>
      <c r="R6432" s="74"/>
      <c r="S6432" s="74"/>
      <c r="T6432" s="74"/>
      <c r="AI6432" s="259"/>
      <c r="AO6432" s="74"/>
    </row>
    <row r="6433" s="72" customFormat="1" customHeight="1" spans="6:41">
      <c r="F6433" s="74"/>
      <c r="G6433" s="267" t="str">
        <f t="shared" si="106"/>
        <v/>
      </c>
      <c r="H6433" s="74"/>
      <c r="I6433" s="74"/>
      <c r="J6433" s="74"/>
      <c r="K6433" s="74"/>
      <c r="L6433" s="74"/>
      <c r="P6433" s="122"/>
      <c r="Q6433" s="74"/>
      <c r="R6433" s="74"/>
      <c r="S6433" s="74"/>
      <c r="T6433" s="74"/>
      <c r="AI6433" s="259"/>
      <c r="AO6433" s="74"/>
    </row>
    <row r="6434" s="72" customFormat="1" customHeight="1" spans="6:41">
      <c r="F6434" s="74"/>
      <c r="G6434" s="267" t="str">
        <f t="shared" si="106"/>
        <v/>
      </c>
      <c r="H6434" s="74"/>
      <c r="I6434" s="74"/>
      <c r="J6434" s="74"/>
      <c r="K6434" s="74"/>
      <c r="L6434" s="74"/>
      <c r="P6434" s="122"/>
      <c r="Q6434" s="74"/>
      <c r="R6434" s="74"/>
      <c r="S6434" s="74"/>
      <c r="T6434" s="74"/>
      <c r="AI6434" s="259"/>
      <c r="AO6434" s="74"/>
    </row>
    <row r="6435" s="72" customFormat="1" customHeight="1" spans="6:41">
      <c r="F6435" s="74"/>
      <c r="G6435" s="267" t="str">
        <f t="shared" si="106"/>
        <v/>
      </c>
      <c r="H6435" s="74"/>
      <c r="I6435" s="74"/>
      <c r="J6435" s="74"/>
      <c r="K6435" s="74"/>
      <c r="L6435" s="74"/>
      <c r="P6435" s="122"/>
      <c r="Q6435" s="74"/>
      <c r="R6435" s="74"/>
      <c r="S6435" s="74"/>
      <c r="T6435" s="74"/>
      <c r="AI6435" s="259"/>
      <c r="AO6435" s="74"/>
    </row>
    <row r="6436" s="72" customFormat="1" customHeight="1" spans="6:41">
      <c r="F6436" s="74"/>
      <c r="G6436" s="267" t="str">
        <f t="shared" si="106"/>
        <v/>
      </c>
      <c r="H6436" s="74"/>
      <c r="I6436" s="74"/>
      <c r="J6436" s="74"/>
      <c r="K6436" s="74"/>
      <c r="L6436" s="74"/>
      <c r="P6436" s="122"/>
      <c r="Q6436" s="74"/>
      <c r="R6436" s="74"/>
      <c r="S6436" s="74"/>
      <c r="T6436" s="74"/>
      <c r="AI6436" s="259"/>
      <c r="AO6436" s="74"/>
    </row>
    <row r="6437" s="72" customFormat="1" customHeight="1" spans="6:41">
      <c r="F6437" s="74"/>
      <c r="G6437" s="267" t="str">
        <f t="shared" si="106"/>
        <v/>
      </c>
      <c r="H6437" s="74"/>
      <c r="I6437" s="74"/>
      <c r="J6437" s="74"/>
      <c r="K6437" s="74"/>
      <c r="L6437" s="74"/>
      <c r="P6437" s="122"/>
      <c r="Q6437" s="74"/>
      <c r="R6437" s="74"/>
      <c r="S6437" s="74"/>
      <c r="T6437" s="74"/>
      <c r="AI6437" s="259"/>
      <c r="AO6437" s="74"/>
    </row>
    <row r="6438" s="72" customFormat="1" customHeight="1" spans="6:41">
      <c r="F6438" s="74"/>
      <c r="G6438" s="267" t="str">
        <f t="shared" si="106"/>
        <v/>
      </c>
      <c r="H6438" s="74"/>
      <c r="I6438" s="74"/>
      <c r="J6438" s="74"/>
      <c r="K6438" s="74"/>
      <c r="L6438" s="74"/>
      <c r="P6438" s="122"/>
      <c r="Q6438" s="74"/>
      <c r="R6438" s="74"/>
      <c r="S6438" s="74"/>
      <c r="T6438" s="74"/>
      <c r="AI6438" s="259"/>
      <c r="AO6438" s="74"/>
    </row>
    <row r="6439" s="72" customFormat="1" customHeight="1" spans="6:41">
      <c r="F6439" s="74"/>
      <c r="G6439" s="267" t="str">
        <f t="shared" si="106"/>
        <v/>
      </c>
      <c r="H6439" s="74"/>
      <c r="I6439" s="74"/>
      <c r="J6439" s="74"/>
      <c r="K6439" s="74"/>
      <c r="L6439" s="74"/>
      <c r="P6439" s="122"/>
      <c r="Q6439" s="74"/>
      <c r="R6439" s="74"/>
      <c r="S6439" s="74"/>
      <c r="T6439" s="74"/>
      <c r="AI6439" s="259"/>
      <c r="AO6439" s="74"/>
    </row>
    <row r="6440" s="72" customFormat="1" customHeight="1" spans="6:41">
      <c r="F6440" s="74"/>
      <c r="G6440" s="267" t="str">
        <f t="shared" si="106"/>
        <v/>
      </c>
      <c r="H6440" s="74"/>
      <c r="I6440" s="74"/>
      <c r="J6440" s="74"/>
      <c r="K6440" s="74"/>
      <c r="L6440" s="74"/>
      <c r="P6440" s="122"/>
      <c r="Q6440" s="74"/>
      <c r="R6440" s="74"/>
      <c r="S6440" s="74"/>
      <c r="T6440" s="74"/>
      <c r="AI6440" s="259"/>
      <c r="AO6440" s="74"/>
    </row>
    <row r="6441" s="72" customFormat="1" customHeight="1" spans="6:41">
      <c r="F6441" s="74"/>
      <c r="G6441" s="267" t="str">
        <f t="shared" si="106"/>
        <v/>
      </c>
      <c r="H6441" s="74"/>
      <c r="I6441" s="74"/>
      <c r="J6441" s="74"/>
      <c r="K6441" s="74"/>
      <c r="L6441" s="74"/>
      <c r="P6441" s="122"/>
      <c r="Q6441" s="74"/>
      <c r="R6441" s="74"/>
      <c r="S6441" s="74"/>
      <c r="T6441" s="74"/>
      <c r="AI6441" s="259"/>
      <c r="AO6441" s="74"/>
    </row>
    <row r="6442" s="72" customFormat="1" customHeight="1" spans="6:41">
      <c r="F6442" s="74"/>
      <c r="G6442" s="267" t="str">
        <f t="shared" si="106"/>
        <v/>
      </c>
      <c r="H6442" s="74"/>
      <c r="I6442" s="74"/>
      <c r="J6442" s="74"/>
      <c r="K6442" s="74"/>
      <c r="L6442" s="74"/>
      <c r="P6442" s="122"/>
      <c r="Q6442" s="74"/>
      <c r="R6442" s="74"/>
      <c r="S6442" s="74"/>
      <c r="T6442" s="74"/>
      <c r="AI6442" s="259"/>
      <c r="AO6442" s="74"/>
    </row>
    <row r="6443" s="72" customFormat="1" customHeight="1" spans="6:41">
      <c r="F6443" s="74"/>
      <c r="G6443" s="267" t="str">
        <f t="shared" si="106"/>
        <v/>
      </c>
      <c r="H6443" s="74"/>
      <c r="I6443" s="74"/>
      <c r="J6443" s="74"/>
      <c r="K6443" s="74"/>
      <c r="L6443" s="74"/>
      <c r="P6443" s="122"/>
      <c r="Q6443" s="74"/>
      <c r="R6443" s="74"/>
      <c r="S6443" s="74"/>
      <c r="T6443" s="74"/>
      <c r="AI6443" s="259"/>
      <c r="AO6443" s="74"/>
    </row>
    <row r="6444" s="72" customFormat="1" customHeight="1" spans="6:41">
      <c r="F6444" s="74"/>
      <c r="G6444" s="267" t="str">
        <f t="shared" si="106"/>
        <v/>
      </c>
      <c r="H6444" s="74"/>
      <c r="I6444" s="74"/>
      <c r="J6444" s="74"/>
      <c r="K6444" s="74"/>
      <c r="L6444" s="74"/>
      <c r="P6444" s="122"/>
      <c r="Q6444" s="74"/>
      <c r="R6444" s="74"/>
      <c r="S6444" s="74"/>
      <c r="T6444" s="74"/>
      <c r="AI6444" s="259"/>
      <c r="AO6444" s="74"/>
    </row>
    <row r="6445" s="72" customFormat="1" customHeight="1" spans="6:41">
      <c r="F6445" s="74"/>
      <c r="G6445" s="267" t="str">
        <f t="shared" si="106"/>
        <v/>
      </c>
      <c r="H6445" s="74"/>
      <c r="I6445" s="74"/>
      <c r="J6445" s="74"/>
      <c r="K6445" s="74"/>
      <c r="L6445" s="74"/>
      <c r="P6445" s="122"/>
      <c r="Q6445" s="74"/>
      <c r="R6445" s="74"/>
      <c r="S6445" s="74"/>
      <c r="T6445" s="74"/>
      <c r="AI6445" s="259"/>
      <c r="AO6445" s="74"/>
    </row>
    <row r="6446" s="72" customFormat="1" customHeight="1" spans="6:41">
      <c r="F6446" s="74"/>
      <c r="G6446" s="267" t="str">
        <f t="shared" si="106"/>
        <v/>
      </c>
      <c r="H6446" s="74"/>
      <c r="I6446" s="74"/>
      <c r="J6446" s="74"/>
      <c r="K6446" s="74"/>
      <c r="L6446" s="74"/>
      <c r="P6446" s="122"/>
      <c r="Q6446" s="74"/>
      <c r="R6446" s="74"/>
      <c r="S6446" s="74"/>
      <c r="T6446" s="74"/>
      <c r="AI6446" s="259"/>
      <c r="AO6446" s="74"/>
    </row>
    <row r="6447" s="72" customFormat="1" customHeight="1" spans="6:41">
      <c r="F6447" s="74"/>
      <c r="G6447" s="267" t="str">
        <f t="shared" si="106"/>
        <v/>
      </c>
      <c r="H6447" s="74"/>
      <c r="I6447" s="74"/>
      <c r="J6447" s="74"/>
      <c r="K6447" s="74"/>
      <c r="L6447" s="74"/>
      <c r="P6447" s="122"/>
      <c r="Q6447" s="74"/>
      <c r="R6447" s="74"/>
      <c r="S6447" s="74"/>
      <c r="T6447" s="74"/>
      <c r="AI6447" s="259"/>
      <c r="AO6447" s="74"/>
    </row>
    <row r="6448" s="72" customFormat="1" customHeight="1" spans="6:41">
      <c r="F6448" s="74"/>
      <c r="G6448" s="267" t="str">
        <f t="shared" si="106"/>
        <v/>
      </c>
      <c r="H6448" s="74"/>
      <c r="I6448" s="74"/>
      <c r="J6448" s="74"/>
      <c r="K6448" s="74"/>
      <c r="L6448" s="74"/>
      <c r="P6448" s="122"/>
      <c r="Q6448" s="74"/>
      <c r="R6448" s="74"/>
      <c r="S6448" s="74"/>
      <c r="T6448" s="74"/>
      <c r="AI6448" s="259"/>
      <c r="AO6448" s="74"/>
    </row>
    <row r="6449" s="72" customFormat="1" customHeight="1" spans="6:41">
      <c r="F6449" s="74"/>
      <c r="G6449" s="267" t="str">
        <f t="shared" si="106"/>
        <v/>
      </c>
      <c r="H6449" s="74"/>
      <c r="I6449" s="74"/>
      <c r="J6449" s="74"/>
      <c r="K6449" s="74"/>
      <c r="L6449" s="74"/>
      <c r="P6449" s="122"/>
      <c r="Q6449" s="74"/>
      <c r="R6449" s="74"/>
      <c r="S6449" s="74"/>
      <c r="T6449" s="74"/>
      <c r="AI6449" s="259"/>
      <c r="AO6449" s="74"/>
    </row>
    <row r="6450" s="72" customFormat="1" customHeight="1" spans="6:41">
      <c r="F6450" s="74"/>
      <c r="G6450" s="267" t="str">
        <f t="shared" si="106"/>
        <v/>
      </c>
      <c r="H6450" s="74"/>
      <c r="I6450" s="74"/>
      <c r="J6450" s="74"/>
      <c r="K6450" s="74"/>
      <c r="L6450" s="74"/>
      <c r="P6450" s="122"/>
      <c r="Q6450" s="74"/>
      <c r="R6450" s="74"/>
      <c r="S6450" s="74"/>
      <c r="T6450" s="74"/>
      <c r="AI6450" s="259"/>
      <c r="AO6450" s="74"/>
    </row>
    <row r="6451" s="72" customFormat="1" customHeight="1" spans="6:41">
      <c r="F6451" s="74"/>
      <c r="G6451" s="267" t="str">
        <f t="shared" si="106"/>
        <v/>
      </c>
      <c r="H6451" s="74"/>
      <c r="I6451" s="74"/>
      <c r="J6451" s="74"/>
      <c r="K6451" s="74"/>
      <c r="L6451" s="74"/>
      <c r="P6451" s="122"/>
      <c r="Q6451" s="74"/>
      <c r="R6451" s="74"/>
      <c r="S6451" s="74"/>
      <c r="T6451" s="74"/>
      <c r="AI6451" s="259"/>
      <c r="AO6451" s="74"/>
    </row>
    <row r="6452" s="72" customFormat="1" customHeight="1" spans="6:41">
      <c r="F6452" s="74"/>
      <c r="G6452" s="267" t="str">
        <f t="shared" si="106"/>
        <v/>
      </c>
      <c r="H6452" s="74"/>
      <c r="I6452" s="74"/>
      <c r="J6452" s="74"/>
      <c r="K6452" s="74"/>
      <c r="L6452" s="74"/>
      <c r="P6452" s="122"/>
      <c r="Q6452" s="74"/>
      <c r="R6452" s="74"/>
      <c r="S6452" s="74"/>
      <c r="T6452" s="74"/>
      <c r="AI6452" s="259"/>
      <c r="AO6452" s="74"/>
    </row>
    <row r="6453" s="72" customFormat="1" customHeight="1" spans="6:41">
      <c r="F6453" s="74"/>
      <c r="G6453" s="267" t="str">
        <f t="shared" si="106"/>
        <v/>
      </c>
      <c r="H6453" s="74"/>
      <c r="I6453" s="74"/>
      <c r="J6453" s="74"/>
      <c r="K6453" s="74"/>
      <c r="L6453" s="74"/>
      <c r="P6453" s="122"/>
      <c r="Q6453" s="74"/>
      <c r="R6453" s="74"/>
      <c r="S6453" s="74"/>
      <c r="T6453" s="74"/>
      <c r="AI6453" s="259"/>
      <c r="AO6453" s="74"/>
    </row>
    <row r="6454" s="72" customFormat="1" customHeight="1" spans="6:41">
      <c r="F6454" s="74"/>
      <c r="G6454" s="267" t="str">
        <f t="shared" si="106"/>
        <v/>
      </c>
      <c r="H6454" s="74"/>
      <c r="I6454" s="74"/>
      <c r="J6454" s="74"/>
      <c r="K6454" s="74"/>
      <c r="L6454" s="74"/>
      <c r="P6454" s="122"/>
      <c r="Q6454" s="74"/>
      <c r="R6454" s="74"/>
      <c r="S6454" s="74"/>
      <c r="T6454" s="74"/>
      <c r="AI6454" s="259"/>
      <c r="AO6454" s="74"/>
    </row>
    <row r="6455" s="72" customFormat="1" customHeight="1" spans="6:41">
      <c r="F6455" s="74"/>
      <c r="G6455" s="267" t="str">
        <f t="shared" si="106"/>
        <v/>
      </c>
      <c r="H6455" s="74"/>
      <c r="I6455" s="74"/>
      <c r="J6455" s="74"/>
      <c r="K6455" s="74"/>
      <c r="L6455" s="74"/>
      <c r="P6455" s="122"/>
      <c r="Q6455" s="74"/>
      <c r="R6455" s="74"/>
      <c r="S6455" s="74"/>
      <c r="T6455" s="74"/>
      <c r="AI6455" s="259"/>
      <c r="AO6455" s="74"/>
    </row>
    <row r="6456" s="72" customFormat="1" customHeight="1" spans="6:41">
      <c r="F6456" s="74"/>
      <c r="G6456" s="267" t="str">
        <f t="shared" si="106"/>
        <v/>
      </c>
      <c r="H6456" s="74"/>
      <c r="I6456" s="74"/>
      <c r="J6456" s="74"/>
      <c r="K6456" s="74"/>
      <c r="L6456" s="74"/>
      <c r="P6456" s="122"/>
      <c r="Q6456" s="74"/>
      <c r="R6456" s="74"/>
      <c r="S6456" s="74"/>
      <c r="T6456" s="74"/>
      <c r="AI6456" s="259"/>
      <c r="AO6456" s="74"/>
    </row>
    <row r="6457" s="72" customFormat="1" customHeight="1" spans="6:41">
      <c r="F6457" s="74"/>
      <c r="G6457" s="267" t="str">
        <f t="shared" si="106"/>
        <v/>
      </c>
      <c r="H6457" s="74"/>
      <c r="I6457" s="74"/>
      <c r="J6457" s="74"/>
      <c r="K6457" s="74"/>
      <c r="L6457" s="74"/>
      <c r="P6457" s="122"/>
      <c r="Q6457" s="74"/>
      <c r="R6457" s="74"/>
      <c r="S6457" s="74"/>
      <c r="T6457" s="74"/>
      <c r="AI6457" s="259"/>
      <c r="AO6457" s="74"/>
    </row>
    <row r="6458" s="72" customFormat="1" customHeight="1" spans="6:41">
      <c r="F6458" s="74"/>
      <c r="G6458" s="267" t="str">
        <f t="shared" si="106"/>
        <v/>
      </c>
      <c r="H6458" s="74"/>
      <c r="I6458" s="74"/>
      <c r="J6458" s="74"/>
      <c r="K6458" s="74"/>
      <c r="L6458" s="74"/>
      <c r="P6458" s="122"/>
      <c r="Q6458" s="74"/>
      <c r="R6458" s="74"/>
      <c r="S6458" s="74"/>
      <c r="T6458" s="74"/>
      <c r="AI6458" s="259"/>
      <c r="AO6458" s="74"/>
    </row>
    <row r="6459" s="72" customFormat="1" customHeight="1" spans="6:41">
      <c r="F6459" s="74"/>
      <c r="G6459" s="267" t="str">
        <f t="shared" si="106"/>
        <v/>
      </c>
      <c r="H6459" s="74"/>
      <c r="I6459" s="74"/>
      <c r="J6459" s="74"/>
      <c r="K6459" s="74"/>
      <c r="L6459" s="74"/>
      <c r="P6459" s="122"/>
      <c r="Q6459" s="74"/>
      <c r="R6459" s="74"/>
      <c r="S6459" s="74"/>
      <c r="T6459" s="74"/>
      <c r="AI6459" s="259"/>
      <c r="AO6459" s="74"/>
    </row>
    <row r="6460" s="72" customFormat="1" customHeight="1" spans="6:41">
      <c r="F6460" s="74"/>
      <c r="G6460" s="267" t="str">
        <f t="shared" si="106"/>
        <v/>
      </c>
      <c r="H6460" s="74"/>
      <c r="I6460" s="74"/>
      <c r="J6460" s="74"/>
      <c r="K6460" s="74"/>
      <c r="L6460" s="74"/>
      <c r="P6460" s="122"/>
      <c r="Q6460" s="74"/>
      <c r="R6460" s="74"/>
      <c r="S6460" s="74"/>
      <c r="T6460" s="74"/>
      <c r="AI6460" s="259"/>
      <c r="AO6460" s="74"/>
    </row>
    <row r="6461" s="72" customFormat="1" customHeight="1" spans="6:41">
      <c r="F6461" s="74"/>
      <c r="G6461" s="267" t="str">
        <f t="shared" si="106"/>
        <v/>
      </c>
      <c r="H6461" s="74"/>
      <c r="I6461" s="74"/>
      <c r="J6461" s="74"/>
      <c r="K6461" s="74"/>
      <c r="L6461" s="74"/>
      <c r="P6461" s="122"/>
      <c r="Q6461" s="74"/>
      <c r="R6461" s="74"/>
      <c r="S6461" s="74"/>
      <c r="T6461" s="74"/>
      <c r="AI6461" s="259"/>
      <c r="AO6461" s="74"/>
    </row>
    <row r="6462" s="72" customFormat="1" customHeight="1" spans="6:41">
      <c r="F6462" s="74"/>
      <c r="G6462" s="267" t="str">
        <f t="shared" si="106"/>
        <v/>
      </c>
      <c r="H6462" s="74"/>
      <c r="I6462" s="74"/>
      <c r="J6462" s="74"/>
      <c r="K6462" s="74"/>
      <c r="L6462" s="74"/>
      <c r="P6462" s="122"/>
      <c r="Q6462" s="74"/>
      <c r="R6462" s="74"/>
      <c r="S6462" s="74"/>
      <c r="T6462" s="74"/>
      <c r="AI6462" s="259"/>
      <c r="AO6462" s="74"/>
    </row>
    <row r="6463" s="72" customFormat="1" customHeight="1" spans="6:41">
      <c r="F6463" s="74"/>
      <c r="G6463" s="267" t="str">
        <f t="shared" si="106"/>
        <v/>
      </c>
      <c r="H6463" s="74"/>
      <c r="I6463" s="74"/>
      <c r="J6463" s="74"/>
      <c r="K6463" s="74"/>
      <c r="L6463" s="74"/>
      <c r="P6463" s="122"/>
      <c r="Q6463" s="74"/>
      <c r="R6463" s="74"/>
      <c r="S6463" s="74"/>
      <c r="T6463" s="74"/>
      <c r="AI6463" s="259"/>
      <c r="AO6463" s="74"/>
    </row>
    <row r="6464" s="72" customFormat="1" customHeight="1" spans="6:41">
      <c r="F6464" s="74"/>
      <c r="G6464" s="267" t="str">
        <f t="shared" si="106"/>
        <v/>
      </c>
      <c r="H6464" s="74"/>
      <c r="I6464" s="74"/>
      <c r="J6464" s="74"/>
      <c r="K6464" s="74"/>
      <c r="L6464" s="74"/>
      <c r="P6464" s="122"/>
      <c r="Q6464" s="74"/>
      <c r="R6464" s="74"/>
      <c r="S6464" s="74"/>
      <c r="T6464" s="74"/>
      <c r="AI6464" s="259"/>
      <c r="AO6464" s="74"/>
    </row>
    <row r="6465" s="72" customFormat="1" customHeight="1" spans="6:41">
      <c r="F6465" s="74"/>
      <c r="G6465" s="267" t="str">
        <f t="shared" si="106"/>
        <v/>
      </c>
      <c r="H6465" s="74"/>
      <c r="I6465" s="74"/>
      <c r="J6465" s="74"/>
      <c r="K6465" s="74"/>
      <c r="L6465" s="74"/>
      <c r="P6465" s="122"/>
      <c r="Q6465" s="74"/>
      <c r="R6465" s="74"/>
      <c r="S6465" s="74"/>
      <c r="T6465" s="74"/>
      <c r="AI6465" s="259"/>
      <c r="AO6465" s="74"/>
    </row>
    <row r="6466" s="72" customFormat="1" customHeight="1" spans="6:41">
      <c r="F6466" s="74"/>
      <c r="G6466" s="267" t="str">
        <f t="shared" ref="G6466:G6529" si="107">IF(H6466="","",IF(H6466=I6466,H6466,_xlfn.CONCAT(H6466,"-",I6466)))</f>
        <v/>
      </c>
      <c r="H6466" s="74"/>
      <c r="I6466" s="74"/>
      <c r="J6466" s="74"/>
      <c r="K6466" s="74"/>
      <c r="L6466" s="74"/>
      <c r="P6466" s="122"/>
      <c r="Q6466" s="74"/>
      <c r="R6466" s="74"/>
      <c r="S6466" s="74"/>
      <c r="T6466" s="74"/>
      <c r="AI6466" s="259"/>
      <c r="AO6466" s="74"/>
    </row>
    <row r="6467" s="72" customFormat="1" customHeight="1" spans="6:41">
      <c r="F6467" s="74"/>
      <c r="G6467" s="267" t="str">
        <f t="shared" si="107"/>
        <v/>
      </c>
      <c r="H6467" s="74"/>
      <c r="I6467" s="74"/>
      <c r="J6467" s="74"/>
      <c r="K6467" s="74"/>
      <c r="L6467" s="74"/>
      <c r="P6467" s="122"/>
      <c r="Q6467" s="74"/>
      <c r="R6467" s="74"/>
      <c r="S6467" s="74"/>
      <c r="T6467" s="74"/>
      <c r="AI6467" s="259"/>
      <c r="AO6467" s="74"/>
    </row>
    <row r="6468" s="72" customFormat="1" customHeight="1" spans="6:41">
      <c r="F6468" s="74"/>
      <c r="G6468" s="267" t="str">
        <f t="shared" si="107"/>
        <v/>
      </c>
      <c r="H6468" s="74"/>
      <c r="I6468" s="74"/>
      <c r="J6468" s="74"/>
      <c r="K6468" s="74"/>
      <c r="L6468" s="74"/>
      <c r="P6468" s="122"/>
      <c r="Q6468" s="74"/>
      <c r="R6468" s="74"/>
      <c r="S6468" s="74"/>
      <c r="T6468" s="74"/>
      <c r="AI6468" s="259"/>
      <c r="AO6468" s="74"/>
    </row>
    <row r="6469" s="72" customFormat="1" customHeight="1" spans="6:41">
      <c r="F6469" s="74"/>
      <c r="G6469" s="267" t="str">
        <f t="shared" si="107"/>
        <v/>
      </c>
      <c r="H6469" s="74"/>
      <c r="I6469" s="74"/>
      <c r="J6469" s="74"/>
      <c r="K6469" s="74"/>
      <c r="L6469" s="74"/>
      <c r="P6469" s="122"/>
      <c r="Q6469" s="74"/>
      <c r="R6469" s="74"/>
      <c r="S6469" s="74"/>
      <c r="T6469" s="74"/>
      <c r="AI6469" s="259"/>
      <c r="AO6469" s="74"/>
    </row>
    <row r="6470" s="72" customFormat="1" customHeight="1" spans="6:41">
      <c r="F6470" s="74"/>
      <c r="G6470" s="267" t="str">
        <f t="shared" si="107"/>
        <v/>
      </c>
      <c r="H6470" s="74"/>
      <c r="I6470" s="74"/>
      <c r="J6470" s="74"/>
      <c r="K6470" s="74"/>
      <c r="L6470" s="74"/>
      <c r="P6470" s="122"/>
      <c r="Q6470" s="74"/>
      <c r="R6470" s="74"/>
      <c r="S6470" s="74"/>
      <c r="T6470" s="74"/>
      <c r="AI6470" s="259"/>
      <c r="AO6470" s="74"/>
    </row>
    <row r="6471" s="72" customFormat="1" customHeight="1" spans="6:41">
      <c r="F6471" s="74"/>
      <c r="G6471" s="267" t="str">
        <f t="shared" si="107"/>
        <v/>
      </c>
      <c r="H6471" s="74"/>
      <c r="I6471" s="74"/>
      <c r="J6471" s="74"/>
      <c r="K6471" s="74"/>
      <c r="L6471" s="74"/>
      <c r="P6471" s="122"/>
      <c r="Q6471" s="74"/>
      <c r="R6471" s="74"/>
      <c r="S6471" s="74"/>
      <c r="T6471" s="74"/>
      <c r="AI6471" s="259"/>
      <c r="AO6471" s="74"/>
    </row>
    <row r="6472" s="72" customFormat="1" customHeight="1" spans="6:41">
      <c r="F6472" s="74"/>
      <c r="G6472" s="267" t="str">
        <f t="shared" si="107"/>
        <v/>
      </c>
      <c r="H6472" s="74"/>
      <c r="I6472" s="74"/>
      <c r="J6472" s="74"/>
      <c r="K6472" s="74"/>
      <c r="L6472" s="74"/>
      <c r="P6472" s="122"/>
      <c r="Q6472" s="74"/>
      <c r="R6472" s="74"/>
      <c r="S6472" s="74"/>
      <c r="T6472" s="74"/>
      <c r="AI6472" s="259"/>
      <c r="AO6472" s="74"/>
    </row>
    <row r="6473" s="72" customFormat="1" customHeight="1" spans="6:41">
      <c r="F6473" s="74"/>
      <c r="G6473" s="267" t="str">
        <f t="shared" si="107"/>
        <v/>
      </c>
      <c r="H6473" s="74"/>
      <c r="I6473" s="74"/>
      <c r="J6473" s="74"/>
      <c r="K6473" s="74"/>
      <c r="L6473" s="74"/>
      <c r="P6473" s="122"/>
      <c r="Q6473" s="74"/>
      <c r="R6473" s="74"/>
      <c r="S6473" s="74"/>
      <c r="T6473" s="74"/>
      <c r="AI6473" s="259"/>
      <c r="AO6473" s="74"/>
    </row>
    <row r="6474" s="72" customFormat="1" customHeight="1" spans="6:41">
      <c r="F6474" s="74"/>
      <c r="G6474" s="267" t="str">
        <f t="shared" si="107"/>
        <v/>
      </c>
      <c r="H6474" s="74"/>
      <c r="I6474" s="74"/>
      <c r="J6474" s="74"/>
      <c r="K6474" s="74"/>
      <c r="L6474" s="74"/>
      <c r="P6474" s="122"/>
      <c r="Q6474" s="74"/>
      <c r="R6474" s="74"/>
      <c r="S6474" s="74"/>
      <c r="T6474" s="74"/>
      <c r="AI6474" s="259"/>
      <c r="AO6474" s="74"/>
    </row>
    <row r="6475" s="72" customFormat="1" customHeight="1" spans="6:41">
      <c r="F6475" s="74"/>
      <c r="G6475" s="267" t="str">
        <f t="shared" si="107"/>
        <v/>
      </c>
      <c r="H6475" s="74"/>
      <c r="I6475" s="74"/>
      <c r="J6475" s="74"/>
      <c r="K6475" s="74"/>
      <c r="L6475" s="74"/>
      <c r="P6475" s="122"/>
      <c r="Q6475" s="74"/>
      <c r="R6475" s="74"/>
      <c r="S6475" s="74"/>
      <c r="T6475" s="74"/>
      <c r="AI6475" s="259"/>
      <c r="AO6475" s="74"/>
    </row>
    <row r="6476" s="72" customFormat="1" customHeight="1" spans="6:41">
      <c r="F6476" s="74"/>
      <c r="G6476" s="267" t="str">
        <f t="shared" si="107"/>
        <v/>
      </c>
      <c r="H6476" s="74"/>
      <c r="I6476" s="74"/>
      <c r="J6476" s="74"/>
      <c r="K6476" s="74"/>
      <c r="L6476" s="74"/>
      <c r="P6476" s="122"/>
      <c r="Q6476" s="74"/>
      <c r="R6476" s="74"/>
      <c r="S6476" s="74"/>
      <c r="T6476" s="74"/>
      <c r="AI6476" s="259"/>
      <c r="AO6476" s="74"/>
    </row>
    <row r="6477" s="72" customFormat="1" customHeight="1" spans="6:41">
      <c r="F6477" s="74"/>
      <c r="G6477" s="267" t="str">
        <f t="shared" si="107"/>
        <v/>
      </c>
      <c r="H6477" s="74"/>
      <c r="I6477" s="74"/>
      <c r="J6477" s="74"/>
      <c r="K6477" s="74"/>
      <c r="L6477" s="74"/>
      <c r="P6477" s="122"/>
      <c r="Q6477" s="74"/>
      <c r="R6477" s="74"/>
      <c r="S6477" s="74"/>
      <c r="T6477" s="74"/>
      <c r="AI6477" s="259"/>
      <c r="AO6477" s="74"/>
    </row>
    <row r="6478" s="72" customFormat="1" customHeight="1" spans="6:41">
      <c r="F6478" s="74"/>
      <c r="G6478" s="267" t="str">
        <f t="shared" si="107"/>
        <v/>
      </c>
      <c r="H6478" s="74"/>
      <c r="I6478" s="74"/>
      <c r="J6478" s="74"/>
      <c r="K6478" s="74"/>
      <c r="L6478" s="74"/>
      <c r="P6478" s="122"/>
      <c r="Q6478" s="74"/>
      <c r="R6478" s="74"/>
      <c r="S6478" s="74"/>
      <c r="T6478" s="74"/>
      <c r="AI6478" s="259"/>
      <c r="AO6478" s="74"/>
    </row>
    <row r="6479" s="72" customFormat="1" customHeight="1" spans="6:41">
      <c r="F6479" s="74"/>
      <c r="G6479" s="267" t="str">
        <f t="shared" si="107"/>
        <v/>
      </c>
      <c r="H6479" s="74"/>
      <c r="I6479" s="74"/>
      <c r="J6479" s="74"/>
      <c r="K6479" s="74"/>
      <c r="L6479" s="74"/>
      <c r="P6479" s="122"/>
      <c r="Q6479" s="74"/>
      <c r="R6479" s="74"/>
      <c r="S6479" s="74"/>
      <c r="T6479" s="74"/>
      <c r="AI6479" s="259"/>
      <c r="AO6479" s="74"/>
    </row>
    <row r="6480" s="72" customFormat="1" customHeight="1" spans="6:41">
      <c r="F6480" s="74"/>
      <c r="G6480" s="267" t="str">
        <f t="shared" si="107"/>
        <v/>
      </c>
      <c r="H6480" s="74"/>
      <c r="I6480" s="74"/>
      <c r="J6480" s="74"/>
      <c r="K6480" s="74"/>
      <c r="L6480" s="74"/>
      <c r="P6480" s="122"/>
      <c r="Q6480" s="74"/>
      <c r="R6480" s="74"/>
      <c r="S6480" s="74"/>
      <c r="T6480" s="74"/>
      <c r="AI6480" s="259"/>
      <c r="AO6480" s="74"/>
    </row>
    <row r="6481" s="72" customFormat="1" customHeight="1" spans="6:41">
      <c r="F6481" s="74"/>
      <c r="G6481" s="267" t="str">
        <f t="shared" si="107"/>
        <v/>
      </c>
      <c r="H6481" s="74"/>
      <c r="I6481" s="74"/>
      <c r="J6481" s="74"/>
      <c r="K6481" s="74"/>
      <c r="L6481" s="74"/>
      <c r="P6481" s="122"/>
      <c r="Q6481" s="74"/>
      <c r="R6481" s="74"/>
      <c r="S6481" s="74"/>
      <c r="T6481" s="74"/>
      <c r="AI6481" s="259"/>
      <c r="AO6481" s="74"/>
    </row>
    <row r="6482" s="72" customFormat="1" customHeight="1" spans="6:41">
      <c r="F6482" s="74"/>
      <c r="G6482" s="267" t="str">
        <f t="shared" si="107"/>
        <v/>
      </c>
      <c r="H6482" s="74"/>
      <c r="I6482" s="74"/>
      <c r="J6482" s="74"/>
      <c r="K6482" s="74"/>
      <c r="L6482" s="74"/>
      <c r="P6482" s="122"/>
      <c r="Q6482" s="74"/>
      <c r="R6482" s="74"/>
      <c r="S6482" s="74"/>
      <c r="T6482" s="74"/>
      <c r="AI6482" s="259"/>
      <c r="AO6482" s="74"/>
    </row>
    <row r="6483" s="72" customFormat="1" customHeight="1" spans="6:41">
      <c r="F6483" s="74"/>
      <c r="G6483" s="267" t="str">
        <f t="shared" si="107"/>
        <v/>
      </c>
      <c r="H6483" s="74"/>
      <c r="I6483" s="74"/>
      <c r="J6483" s="74"/>
      <c r="K6483" s="74"/>
      <c r="L6483" s="74"/>
      <c r="P6483" s="122"/>
      <c r="Q6483" s="74"/>
      <c r="R6483" s="74"/>
      <c r="S6483" s="74"/>
      <c r="T6483" s="74"/>
      <c r="AI6483" s="259"/>
      <c r="AO6483" s="74"/>
    </row>
    <row r="6484" s="72" customFormat="1" customHeight="1" spans="6:41">
      <c r="F6484" s="74"/>
      <c r="G6484" s="267" t="str">
        <f t="shared" si="107"/>
        <v/>
      </c>
      <c r="H6484" s="74"/>
      <c r="I6484" s="74"/>
      <c r="J6484" s="74"/>
      <c r="K6484" s="74"/>
      <c r="L6484" s="74"/>
      <c r="P6484" s="122"/>
      <c r="Q6484" s="74"/>
      <c r="R6484" s="74"/>
      <c r="S6484" s="74"/>
      <c r="T6484" s="74"/>
      <c r="AI6484" s="259"/>
      <c r="AO6484" s="74"/>
    </row>
    <row r="6485" s="72" customFormat="1" customHeight="1" spans="6:41">
      <c r="F6485" s="74"/>
      <c r="G6485" s="267" t="str">
        <f t="shared" si="107"/>
        <v/>
      </c>
      <c r="H6485" s="74"/>
      <c r="I6485" s="74"/>
      <c r="J6485" s="74"/>
      <c r="K6485" s="74"/>
      <c r="L6485" s="74"/>
      <c r="P6485" s="122"/>
      <c r="Q6485" s="74"/>
      <c r="R6485" s="74"/>
      <c r="S6485" s="74"/>
      <c r="T6485" s="74"/>
      <c r="AI6485" s="259"/>
      <c r="AO6485" s="74"/>
    </row>
    <row r="6486" s="72" customFormat="1" customHeight="1" spans="6:41">
      <c r="F6486" s="74"/>
      <c r="G6486" s="267" t="str">
        <f t="shared" si="107"/>
        <v/>
      </c>
      <c r="H6486" s="74"/>
      <c r="I6486" s="74"/>
      <c r="J6486" s="74"/>
      <c r="K6486" s="74"/>
      <c r="L6486" s="74"/>
      <c r="P6486" s="122"/>
      <c r="Q6486" s="74"/>
      <c r="R6486" s="74"/>
      <c r="S6486" s="74"/>
      <c r="T6486" s="74"/>
      <c r="AI6486" s="259"/>
      <c r="AO6486" s="74"/>
    </row>
    <row r="6487" s="72" customFormat="1" customHeight="1" spans="6:41">
      <c r="F6487" s="74"/>
      <c r="G6487" s="267" t="str">
        <f t="shared" si="107"/>
        <v/>
      </c>
      <c r="H6487" s="74"/>
      <c r="I6487" s="74"/>
      <c r="J6487" s="74"/>
      <c r="K6487" s="74"/>
      <c r="L6487" s="74"/>
      <c r="P6487" s="122"/>
      <c r="Q6487" s="74"/>
      <c r="R6487" s="74"/>
      <c r="S6487" s="74"/>
      <c r="T6487" s="74"/>
      <c r="AI6487" s="259"/>
      <c r="AO6487" s="74"/>
    </row>
    <row r="6488" s="72" customFormat="1" customHeight="1" spans="6:41">
      <c r="F6488" s="74"/>
      <c r="G6488" s="267" t="str">
        <f t="shared" si="107"/>
        <v/>
      </c>
      <c r="H6488" s="74"/>
      <c r="I6488" s="74"/>
      <c r="J6488" s="74"/>
      <c r="K6488" s="74"/>
      <c r="L6488" s="74"/>
      <c r="P6488" s="122"/>
      <c r="Q6488" s="74"/>
      <c r="R6488" s="74"/>
      <c r="S6488" s="74"/>
      <c r="T6488" s="74"/>
      <c r="AI6488" s="259"/>
      <c r="AO6488" s="74"/>
    </row>
    <row r="6489" s="72" customFormat="1" customHeight="1" spans="6:41">
      <c r="F6489" s="74"/>
      <c r="G6489" s="267" t="str">
        <f t="shared" si="107"/>
        <v/>
      </c>
      <c r="H6489" s="74"/>
      <c r="I6489" s="74"/>
      <c r="J6489" s="74"/>
      <c r="K6489" s="74"/>
      <c r="L6489" s="74"/>
      <c r="P6489" s="122"/>
      <c r="Q6489" s="74"/>
      <c r="R6489" s="74"/>
      <c r="S6489" s="74"/>
      <c r="T6489" s="74"/>
      <c r="AI6489" s="259"/>
      <c r="AO6489" s="74"/>
    </row>
    <row r="6490" s="72" customFormat="1" customHeight="1" spans="6:41">
      <c r="F6490" s="74"/>
      <c r="G6490" s="267" t="str">
        <f t="shared" si="107"/>
        <v/>
      </c>
      <c r="H6490" s="74"/>
      <c r="I6490" s="74"/>
      <c r="J6490" s="74"/>
      <c r="K6490" s="74"/>
      <c r="L6490" s="74"/>
      <c r="P6490" s="122"/>
      <c r="Q6490" s="74"/>
      <c r="R6490" s="74"/>
      <c r="S6490" s="74"/>
      <c r="T6490" s="74"/>
      <c r="AI6490" s="259"/>
      <c r="AO6490" s="74"/>
    </row>
    <row r="6491" s="72" customFormat="1" customHeight="1" spans="6:41">
      <c r="F6491" s="74"/>
      <c r="G6491" s="267" t="str">
        <f t="shared" si="107"/>
        <v/>
      </c>
      <c r="H6491" s="74"/>
      <c r="I6491" s="74"/>
      <c r="J6491" s="74"/>
      <c r="K6491" s="74"/>
      <c r="L6491" s="74"/>
      <c r="P6491" s="122"/>
      <c r="Q6491" s="74"/>
      <c r="R6491" s="74"/>
      <c r="S6491" s="74"/>
      <c r="T6491" s="74"/>
      <c r="AI6491" s="259"/>
      <c r="AO6491" s="74"/>
    </row>
    <row r="6492" s="72" customFormat="1" customHeight="1" spans="6:41">
      <c r="F6492" s="74"/>
      <c r="G6492" s="267" t="str">
        <f t="shared" si="107"/>
        <v/>
      </c>
      <c r="H6492" s="74"/>
      <c r="I6492" s="74"/>
      <c r="J6492" s="74"/>
      <c r="K6492" s="74"/>
      <c r="L6492" s="74"/>
      <c r="P6492" s="122"/>
      <c r="Q6492" s="74"/>
      <c r="R6492" s="74"/>
      <c r="S6492" s="74"/>
      <c r="T6492" s="74"/>
      <c r="AI6492" s="259"/>
      <c r="AO6492" s="74"/>
    </row>
    <row r="6493" s="72" customFormat="1" customHeight="1" spans="6:41">
      <c r="F6493" s="74"/>
      <c r="G6493" s="267" t="str">
        <f t="shared" si="107"/>
        <v/>
      </c>
      <c r="H6493" s="74"/>
      <c r="I6493" s="74"/>
      <c r="J6493" s="74"/>
      <c r="K6493" s="74"/>
      <c r="L6493" s="74"/>
      <c r="P6493" s="122"/>
      <c r="Q6493" s="74"/>
      <c r="R6493" s="74"/>
      <c r="S6493" s="74"/>
      <c r="T6493" s="74"/>
      <c r="AI6493" s="259"/>
      <c r="AO6493" s="74"/>
    </row>
    <row r="6494" s="72" customFormat="1" customHeight="1" spans="6:41">
      <c r="F6494" s="74"/>
      <c r="G6494" s="267" t="str">
        <f t="shared" si="107"/>
        <v/>
      </c>
      <c r="H6494" s="74"/>
      <c r="I6494" s="74"/>
      <c r="J6494" s="74"/>
      <c r="K6494" s="74"/>
      <c r="L6494" s="74"/>
      <c r="P6494" s="122"/>
      <c r="Q6494" s="74"/>
      <c r="R6494" s="74"/>
      <c r="S6494" s="74"/>
      <c r="T6494" s="74"/>
      <c r="AI6494" s="259"/>
      <c r="AO6494" s="74"/>
    </row>
    <row r="6495" s="72" customFormat="1" customHeight="1" spans="6:41">
      <c r="F6495" s="74"/>
      <c r="G6495" s="267" t="str">
        <f t="shared" si="107"/>
        <v/>
      </c>
      <c r="H6495" s="74"/>
      <c r="I6495" s="74"/>
      <c r="J6495" s="74"/>
      <c r="K6495" s="74"/>
      <c r="L6495" s="74"/>
      <c r="P6495" s="122"/>
      <c r="Q6495" s="74"/>
      <c r="R6495" s="74"/>
      <c r="S6495" s="74"/>
      <c r="T6495" s="74"/>
      <c r="AI6495" s="259"/>
      <c r="AO6495" s="74"/>
    </row>
    <row r="6496" s="72" customFormat="1" customHeight="1" spans="6:41">
      <c r="F6496" s="74"/>
      <c r="G6496" s="267" t="str">
        <f t="shared" si="107"/>
        <v/>
      </c>
      <c r="H6496" s="74"/>
      <c r="I6496" s="74"/>
      <c r="J6496" s="74"/>
      <c r="K6496" s="74"/>
      <c r="L6496" s="74"/>
      <c r="P6496" s="122"/>
      <c r="Q6496" s="74"/>
      <c r="R6496" s="74"/>
      <c r="S6496" s="74"/>
      <c r="T6496" s="74"/>
      <c r="AI6496" s="259"/>
      <c r="AO6496" s="74"/>
    </row>
    <row r="6497" s="72" customFormat="1" customHeight="1" spans="6:41">
      <c r="F6497" s="74"/>
      <c r="G6497" s="267" t="str">
        <f t="shared" si="107"/>
        <v/>
      </c>
      <c r="H6497" s="74"/>
      <c r="I6497" s="74"/>
      <c r="J6497" s="74"/>
      <c r="K6497" s="74"/>
      <c r="L6497" s="74"/>
      <c r="P6497" s="122"/>
      <c r="Q6497" s="74"/>
      <c r="R6497" s="74"/>
      <c r="S6497" s="74"/>
      <c r="T6497" s="74"/>
      <c r="AI6497" s="259"/>
      <c r="AO6497" s="74"/>
    </row>
    <row r="6498" s="72" customFormat="1" customHeight="1" spans="6:41">
      <c r="F6498" s="74"/>
      <c r="G6498" s="267" t="str">
        <f t="shared" si="107"/>
        <v/>
      </c>
      <c r="H6498" s="74"/>
      <c r="I6498" s="74"/>
      <c r="J6498" s="74"/>
      <c r="K6498" s="74"/>
      <c r="L6498" s="74"/>
      <c r="P6498" s="122"/>
      <c r="Q6498" s="74"/>
      <c r="R6498" s="74"/>
      <c r="S6498" s="74"/>
      <c r="T6498" s="74"/>
      <c r="AI6498" s="259"/>
      <c r="AO6498" s="74"/>
    </row>
    <row r="6499" s="72" customFormat="1" customHeight="1" spans="6:41">
      <c r="F6499" s="74"/>
      <c r="G6499" s="267" t="str">
        <f t="shared" si="107"/>
        <v/>
      </c>
      <c r="H6499" s="74"/>
      <c r="I6499" s="74"/>
      <c r="J6499" s="74"/>
      <c r="K6499" s="74"/>
      <c r="L6499" s="74"/>
      <c r="P6499" s="122"/>
      <c r="Q6499" s="74"/>
      <c r="R6499" s="74"/>
      <c r="S6499" s="74"/>
      <c r="T6499" s="74"/>
      <c r="AI6499" s="259"/>
      <c r="AO6499" s="74"/>
    </row>
    <row r="6500" s="72" customFormat="1" customHeight="1" spans="6:41">
      <c r="F6500" s="74"/>
      <c r="G6500" s="267" t="str">
        <f t="shared" si="107"/>
        <v/>
      </c>
      <c r="H6500" s="74"/>
      <c r="I6500" s="74"/>
      <c r="J6500" s="74"/>
      <c r="K6500" s="74"/>
      <c r="L6500" s="74"/>
      <c r="P6500" s="122"/>
      <c r="Q6500" s="74"/>
      <c r="R6500" s="74"/>
      <c r="S6500" s="74"/>
      <c r="T6500" s="74"/>
      <c r="AI6500" s="259"/>
      <c r="AO6500" s="74"/>
    </row>
    <row r="6501" s="72" customFormat="1" customHeight="1" spans="6:41">
      <c r="F6501" s="74"/>
      <c r="G6501" s="267" t="str">
        <f t="shared" si="107"/>
        <v/>
      </c>
      <c r="H6501" s="74"/>
      <c r="I6501" s="74"/>
      <c r="J6501" s="74"/>
      <c r="K6501" s="74"/>
      <c r="L6501" s="74"/>
      <c r="P6501" s="122"/>
      <c r="Q6501" s="74"/>
      <c r="R6501" s="74"/>
      <c r="S6501" s="74"/>
      <c r="T6501" s="74"/>
      <c r="AI6501" s="259"/>
      <c r="AO6501" s="74"/>
    </row>
    <row r="6502" s="72" customFormat="1" customHeight="1" spans="6:41">
      <c r="F6502" s="74"/>
      <c r="G6502" s="267" t="str">
        <f t="shared" si="107"/>
        <v/>
      </c>
      <c r="H6502" s="74"/>
      <c r="I6502" s="74"/>
      <c r="J6502" s="74"/>
      <c r="K6502" s="74"/>
      <c r="L6502" s="74"/>
      <c r="P6502" s="122"/>
      <c r="Q6502" s="74"/>
      <c r="R6502" s="74"/>
      <c r="S6502" s="74"/>
      <c r="T6502" s="74"/>
      <c r="AI6502" s="259"/>
      <c r="AO6502" s="74"/>
    </row>
    <row r="6503" s="72" customFormat="1" customHeight="1" spans="6:41">
      <c r="F6503" s="74"/>
      <c r="G6503" s="267" t="str">
        <f t="shared" si="107"/>
        <v/>
      </c>
      <c r="H6503" s="74"/>
      <c r="I6503" s="74"/>
      <c r="J6503" s="74"/>
      <c r="K6503" s="74"/>
      <c r="L6503" s="74"/>
      <c r="P6503" s="122"/>
      <c r="Q6503" s="74"/>
      <c r="R6503" s="74"/>
      <c r="S6503" s="74"/>
      <c r="T6503" s="74"/>
      <c r="AI6503" s="259"/>
      <c r="AO6503" s="74"/>
    </row>
    <row r="6504" s="72" customFormat="1" customHeight="1" spans="6:41">
      <c r="F6504" s="74"/>
      <c r="G6504" s="267" t="str">
        <f t="shared" si="107"/>
        <v/>
      </c>
      <c r="H6504" s="74"/>
      <c r="I6504" s="74"/>
      <c r="J6504" s="74"/>
      <c r="K6504" s="74"/>
      <c r="L6504" s="74"/>
      <c r="P6504" s="122"/>
      <c r="Q6504" s="74"/>
      <c r="R6504" s="74"/>
      <c r="S6504" s="74"/>
      <c r="T6504" s="74"/>
      <c r="AI6504" s="259"/>
      <c r="AO6504" s="74"/>
    </row>
    <row r="6505" s="72" customFormat="1" customHeight="1" spans="6:41">
      <c r="F6505" s="74"/>
      <c r="G6505" s="267" t="str">
        <f t="shared" si="107"/>
        <v/>
      </c>
      <c r="H6505" s="74"/>
      <c r="I6505" s="74"/>
      <c r="J6505" s="74"/>
      <c r="K6505" s="74"/>
      <c r="L6505" s="74"/>
      <c r="P6505" s="122"/>
      <c r="Q6505" s="74"/>
      <c r="R6505" s="74"/>
      <c r="S6505" s="74"/>
      <c r="T6505" s="74"/>
      <c r="AI6505" s="259"/>
      <c r="AO6505" s="74"/>
    </row>
    <row r="6506" s="72" customFormat="1" customHeight="1" spans="6:41">
      <c r="F6506" s="74"/>
      <c r="G6506" s="267" t="str">
        <f t="shared" si="107"/>
        <v/>
      </c>
      <c r="H6506" s="74"/>
      <c r="I6506" s="74"/>
      <c r="J6506" s="74"/>
      <c r="K6506" s="74"/>
      <c r="L6506" s="74"/>
      <c r="P6506" s="122"/>
      <c r="Q6506" s="74"/>
      <c r="R6506" s="74"/>
      <c r="S6506" s="74"/>
      <c r="T6506" s="74"/>
      <c r="AI6506" s="259"/>
      <c r="AO6506" s="74"/>
    </row>
    <row r="6507" s="72" customFormat="1" customHeight="1" spans="6:41">
      <c r="F6507" s="74"/>
      <c r="G6507" s="267" t="str">
        <f t="shared" si="107"/>
        <v/>
      </c>
      <c r="H6507" s="74"/>
      <c r="I6507" s="74"/>
      <c r="J6507" s="74"/>
      <c r="K6507" s="74"/>
      <c r="L6507" s="74"/>
      <c r="P6507" s="122"/>
      <c r="Q6507" s="74"/>
      <c r="R6507" s="74"/>
      <c r="S6507" s="74"/>
      <c r="T6507" s="74"/>
      <c r="AI6507" s="259"/>
      <c r="AO6507" s="74"/>
    </row>
    <row r="6508" s="72" customFormat="1" customHeight="1" spans="6:41">
      <c r="F6508" s="74"/>
      <c r="G6508" s="267" t="str">
        <f t="shared" si="107"/>
        <v/>
      </c>
      <c r="H6508" s="74"/>
      <c r="I6508" s="74"/>
      <c r="J6508" s="74"/>
      <c r="K6508" s="74"/>
      <c r="L6508" s="74"/>
      <c r="P6508" s="122"/>
      <c r="Q6508" s="74"/>
      <c r="R6508" s="74"/>
      <c r="S6508" s="74"/>
      <c r="T6508" s="74"/>
      <c r="AI6508" s="259"/>
      <c r="AO6508" s="74"/>
    </row>
    <row r="6509" s="72" customFormat="1" customHeight="1" spans="6:41">
      <c r="F6509" s="74"/>
      <c r="G6509" s="267" t="str">
        <f t="shared" si="107"/>
        <v/>
      </c>
      <c r="H6509" s="74"/>
      <c r="I6509" s="74"/>
      <c r="J6509" s="74"/>
      <c r="K6509" s="74"/>
      <c r="L6509" s="74"/>
      <c r="P6509" s="122"/>
      <c r="Q6509" s="74"/>
      <c r="R6509" s="74"/>
      <c r="S6509" s="74"/>
      <c r="T6509" s="74"/>
      <c r="AI6509" s="259"/>
      <c r="AO6509" s="74"/>
    </row>
    <row r="6510" s="72" customFormat="1" customHeight="1" spans="6:41">
      <c r="F6510" s="74"/>
      <c r="G6510" s="267" t="str">
        <f t="shared" si="107"/>
        <v/>
      </c>
      <c r="H6510" s="74"/>
      <c r="I6510" s="74"/>
      <c r="J6510" s="74"/>
      <c r="K6510" s="74"/>
      <c r="L6510" s="74"/>
      <c r="P6510" s="122"/>
      <c r="Q6510" s="74"/>
      <c r="R6510" s="74"/>
      <c r="S6510" s="74"/>
      <c r="T6510" s="74"/>
      <c r="AI6510" s="259"/>
      <c r="AO6510" s="74"/>
    </row>
    <row r="6511" s="72" customFormat="1" customHeight="1" spans="6:41">
      <c r="F6511" s="74"/>
      <c r="G6511" s="267" t="str">
        <f t="shared" si="107"/>
        <v/>
      </c>
      <c r="H6511" s="74"/>
      <c r="I6511" s="74"/>
      <c r="J6511" s="74"/>
      <c r="K6511" s="74"/>
      <c r="L6511" s="74"/>
      <c r="P6511" s="122"/>
      <c r="Q6511" s="74"/>
      <c r="R6511" s="74"/>
      <c r="S6511" s="74"/>
      <c r="T6511" s="74"/>
      <c r="AI6511" s="259"/>
      <c r="AO6511" s="74"/>
    </row>
    <row r="6512" s="72" customFormat="1" customHeight="1" spans="6:41">
      <c r="F6512" s="74"/>
      <c r="G6512" s="267" t="str">
        <f t="shared" si="107"/>
        <v/>
      </c>
      <c r="H6512" s="74"/>
      <c r="I6512" s="74"/>
      <c r="J6512" s="74"/>
      <c r="K6512" s="74"/>
      <c r="L6512" s="74"/>
      <c r="P6512" s="122"/>
      <c r="Q6512" s="74"/>
      <c r="R6512" s="74"/>
      <c r="S6512" s="74"/>
      <c r="T6512" s="74"/>
      <c r="AI6512" s="259"/>
      <c r="AO6512" s="74"/>
    </row>
    <row r="6513" s="72" customFormat="1" customHeight="1" spans="6:41">
      <c r="F6513" s="74"/>
      <c r="G6513" s="267" t="str">
        <f t="shared" si="107"/>
        <v/>
      </c>
      <c r="H6513" s="74"/>
      <c r="I6513" s="74"/>
      <c r="J6513" s="74"/>
      <c r="K6513" s="74"/>
      <c r="L6513" s="74"/>
      <c r="P6513" s="122"/>
      <c r="Q6513" s="74"/>
      <c r="R6513" s="74"/>
      <c r="S6513" s="74"/>
      <c r="T6513" s="74"/>
      <c r="AI6513" s="259"/>
      <c r="AO6513" s="74"/>
    </row>
    <row r="6514" s="72" customFormat="1" customHeight="1" spans="6:41">
      <c r="F6514" s="74"/>
      <c r="G6514" s="267" t="str">
        <f t="shared" si="107"/>
        <v/>
      </c>
      <c r="H6514" s="74"/>
      <c r="I6514" s="74"/>
      <c r="J6514" s="74"/>
      <c r="K6514" s="74"/>
      <c r="L6514" s="74"/>
      <c r="P6514" s="122"/>
      <c r="Q6514" s="74"/>
      <c r="R6514" s="74"/>
      <c r="S6514" s="74"/>
      <c r="T6514" s="74"/>
      <c r="AI6514" s="259"/>
      <c r="AO6514" s="74"/>
    </row>
    <row r="6515" s="72" customFormat="1" customHeight="1" spans="6:41">
      <c r="F6515" s="74"/>
      <c r="G6515" s="267" t="str">
        <f t="shared" si="107"/>
        <v/>
      </c>
      <c r="H6515" s="74"/>
      <c r="I6515" s="74"/>
      <c r="J6515" s="74"/>
      <c r="K6515" s="74"/>
      <c r="L6515" s="74"/>
      <c r="P6515" s="122"/>
      <c r="Q6515" s="74"/>
      <c r="R6515" s="74"/>
      <c r="S6515" s="74"/>
      <c r="T6515" s="74"/>
      <c r="AI6515" s="259"/>
      <c r="AO6515" s="74"/>
    </row>
    <row r="6516" s="72" customFormat="1" customHeight="1" spans="6:41">
      <c r="F6516" s="74"/>
      <c r="G6516" s="267" t="str">
        <f t="shared" si="107"/>
        <v/>
      </c>
      <c r="H6516" s="74"/>
      <c r="I6516" s="74"/>
      <c r="J6516" s="74"/>
      <c r="K6516" s="74"/>
      <c r="L6516" s="74"/>
      <c r="P6516" s="122"/>
      <c r="Q6516" s="74"/>
      <c r="R6516" s="74"/>
      <c r="S6516" s="74"/>
      <c r="T6516" s="74"/>
      <c r="AI6516" s="259"/>
      <c r="AO6516" s="74"/>
    </row>
    <row r="6517" s="72" customFormat="1" customHeight="1" spans="6:41">
      <c r="F6517" s="74"/>
      <c r="G6517" s="267" t="str">
        <f t="shared" si="107"/>
        <v/>
      </c>
      <c r="H6517" s="74"/>
      <c r="I6517" s="74"/>
      <c r="J6517" s="74"/>
      <c r="K6517" s="74"/>
      <c r="L6517" s="74"/>
      <c r="P6517" s="122"/>
      <c r="Q6517" s="74"/>
      <c r="R6517" s="74"/>
      <c r="S6517" s="74"/>
      <c r="T6517" s="74"/>
      <c r="AI6517" s="259"/>
      <c r="AO6517" s="74"/>
    </row>
    <row r="6518" s="72" customFormat="1" customHeight="1" spans="6:41">
      <c r="F6518" s="74"/>
      <c r="G6518" s="267" t="str">
        <f t="shared" si="107"/>
        <v/>
      </c>
      <c r="H6518" s="74"/>
      <c r="I6518" s="74"/>
      <c r="J6518" s="74"/>
      <c r="K6518" s="74"/>
      <c r="L6518" s="74"/>
      <c r="P6518" s="122"/>
      <c r="Q6518" s="74"/>
      <c r="R6518" s="74"/>
      <c r="S6518" s="74"/>
      <c r="T6518" s="74"/>
      <c r="AI6518" s="259"/>
      <c r="AO6518" s="74"/>
    </row>
    <row r="6519" s="72" customFormat="1" customHeight="1" spans="6:41">
      <c r="F6519" s="74"/>
      <c r="G6519" s="267" t="str">
        <f t="shared" si="107"/>
        <v/>
      </c>
      <c r="H6519" s="74"/>
      <c r="I6519" s="74"/>
      <c r="J6519" s="74"/>
      <c r="K6519" s="74"/>
      <c r="L6519" s="74"/>
      <c r="P6519" s="122"/>
      <c r="Q6519" s="74"/>
      <c r="R6519" s="74"/>
      <c r="S6519" s="74"/>
      <c r="T6519" s="74"/>
      <c r="AI6519" s="259"/>
      <c r="AO6519" s="74"/>
    </row>
    <row r="6520" s="72" customFormat="1" customHeight="1" spans="6:41">
      <c r="F6520" s="74"/>
      <c r="G6520" s="267" t="str">
        <f t="shared" si="107"/>
        <v/>
      </c>
      <c r="H6520" s="74"/>
      <c r="I6520" s="74"/>
      <c r="J6520" s="74"/>
      <c r="K6520" s="74"/>
      <c r="L6520" s="74"/>
      <c r="P6520" s="122"/>
      <c r="Q6520" s="74"/>
      <c r="R6520" s="74"/>
      <c r="S6520" s="74"/>
      <c r="T6520" s="74"/>
      <c r="AI6520" s="259"/>
      <c r="AO6520" s="74"/>
    </row>
    <row r="6521" s="72" customFormat="1" customHeight="1" spans="6:41">
      <c r="F6521" s="74"/>
      <c r="G6521" s="267" t="str">
        <f t="shared" si="107"/>
        <v/>
      </c>
      <c r="H6521" s="74"/>
      <c r="I6521" s="74"/>
      <c r="J6521" s="74"/>
      <c r="K6521" s="74"/>
      <c r="L6521" s="74"/>
      <c r="P6521" s="122"/>
      <c r="Q6521" s="74"/>
      <c r="R6521" s="74"/>
      <c r="S6521" s="74"/>
      <c r="T6521" s="74"/>
      <c r="AI6521" s="259"/>
      <c r="AO6521" s="74"/>
    </row>
    <row r="6522" s="72" customFormat="1" customHeight="1" spans="6:41">
      <c r="F6522" s="74"/>
      <c r="G6522" s="267" t="str">
        <f t="shared" si="107"/>
        <v/>
      </c>
      <c r="H6522" s="74"/>
      <c r="I6522" s="74"/>
      <c r="J6522" s="74"/>
      <c r="K6522" s="74"/>
      <c r="L6522" s="74"/>
      <c r="P6522" s="122"/>
      <c r="Q6522" s="74"/>
      <c r="R6522" s="74"/>
      <c r="S6522" s="74"/>
      <c r="T6522" s="74"/>
      <c r="AI6522" s="259"/>
      <c r="AO6522" s="74"/>
    </row>
    <row r="6523" s="72" customFormat="1" customHeight="1" spans="6:41">
      <c r="F6523" s="74"/>
      <c r="G6523" s="267" t="str">
        <f t="shared" si="107"/>
        <v/>
      </c>
      <c r="H6523" s="74"/>
      <c r="I6523" s="74"/>
      <c r="J6523" s="74"/>
      <c r="K6523" s="74"/>
      <c r="L6523" s="74"/>
      <c r="P6523" s="122"/>
      <c r="Q6523" s="74"/>
      <c r="R6523" s="74"/>
      <c r="S6523" s="74"/>
      <c r="T6523" s="74"/>
      <c r="AI6523" s="259"/>
      <c r="AO6523" s="74"/>
    </row>
    <row r="6524" s="72" customFormat="1" customHeight="1" spans="6:41">
      <c r="F6524" s="74"/>
      <c r="G6524" s="267" t="str">
        <f t="shared" si="107"/>
        <v/>
      </c>
      <c r="H6524" s="74"/>
      <c r="I6524" s="74"/>
      <c r="J6524" s="74"/>
      <c r="K6524" s="74"/>
      <c r="L6524" s="74"/>
      <c r="P6524" s="122"/>
      <c r="Q6524" s="74"/>
      <c r="R6524" s="74"/>
      <c r="S6524" s="74"/>
      <c r="T6524" s="74"/>
      <c r="AI6524" s="259"/>
      <c r="AO6524" s="74"/>
    </row>
    <row r="6525" s="72" customFormat="1" customHeight="1" spans="6:41">
      <c r="F6525" s="74"/>
      <c r="G6525" s="267" t="str">
        <f t="shared" si="107"/>
        <v/>
      </c>
      <c r="H6525" s="74"/>
      <c r="I6525" s="74"/>
      <c r="J6525" s="74"/>
      <c r="K6525" s="74"/>
      <c r="L6525" s="74"/>
      <c r="P6525" s="122"/>
      <c r="Q6525" s="74"/>
      <c r="R6525" s="74"/>
      <c r="S6525" s="74"/>
      <c r="T6525" s="74"/>
      <c r="AI6525" s="259"/>
      <c r="AO6525" s="74"/>
    </row>
    <row r="6526" s="72" customFormat="1" customHeight="1" spans="6:41">
      <c r="F6526" s="74"/>
      <c r="G6526" s="267" t="str">
        <f t="shared" si="107"/>
        <v/>
      </c>
      <c r="H6526" s="74"/>
      <c r="I6526" s="74"/>
      <c r="J6526" s="74"/>
      <c r="K6526" s="74"/>
      <c r="L6526" s="74"/>
      <c r="P6526" s="122"/>
      <c r="Q6526" s="74"/>
      <c r="R6526" s="74"/>
      <c r="S6526" s="74"/>
      <c r="T6526" s="74"/>
      <c r="AI6526" s="259"/>
      <c r="AO6526" s="74"/>
    </row>
    <row r="6527" s="72" customFormat="1" customHeight="1" spans="6:41">
      <c r="F6527" s="74"/>
      <c r="G6527" s="267" t="str">
        <f t="shared" si="107"/>
        <v/>
      </c>
      <c r="H6527" s="74"/>
      <c r="I6527" s="74"/>
      <c r="J6527" s="74"/>
      <c r="K6527" s="74"/>
      <c r="L6527" s="74"/>
      <c r="P6527" s="122"/>
      <c r="Q6527" s="74"/>
      <c r="R6527" s="74"/>
      <c r="S6527" s="74"/>
      <c r="T6527" s="74"/>
      <c r="AI6527" s="259"/>
      <c r="AO6527" s="74"/>
    </row>
    <row r="6528" s="72" customFormat="1" customHeight="1" spans="6:41">
      <c r="F6528" s="74"/>
      <c r="G6528" s="267" t="str">
        <f t="shared" si="107"/>
        <v/>
      </c>
      <c r="H6528" s="74"/>
      <c r="I6528" s="74"/>
      <c r="J6528" s="74"/>
      <c r="K6528" s="74"/>
      <c r="L6528" s="74"/>
      <c r="P6528" s="122"/>
      <c r="Q6528" s="74"/>
      <c r="R6528" s="74"/>
      <c r="S6528" s="74"/>
      <c r="T6528" s="74"/>
      <c r="AI6528" s="259"/>
      <c r="AO6528" s="74"/>
    </row>
    <row r="6529" s="72" customFormat="1" customHeight="1" spans="6:41">
      <c r="F6529" s="74"/>
      <c r="G6529" s="267" t="str">
        <f t="shared" si="107"/>
        <v/>
      </c>
      <c r="H6529" s="74"/>
      <c r="I6529" s="74"/>
      <c r="J6529" s="74"/>
      <c r="K6529" s="74"/>
      <c r="L6529" s="74"/>
      <c r="P6529" s="122"/>
      <c r="Q6529" s="74"/>
      <c r="R6529" s="74"/>
      <c r="S6529" s="74"/>
      <c r="T6529" s="74"/>
      <c r="AI6529" s="259"/>
      <c r="AO6529" s="74"/>
    </row>
    <row r="6530" s="72" customFormat="1" customHeight="1" spans="6:41">
      <c r="F6530" s="74"/>
      <c r="G6530" s="267" t="str">
        <f t="shared" ref="G6530:G6593" si="108">IF(H6530="","",IF(H6530=I6530,H6530,_xlfn.CONCAT(H6530,"-",I6530)))</f>
        <v/>
      </c>
      <c r="H6530" s="74"/>
      <c r="I6530" s="74"/>
      <c r="J6530" s="74"/>
      <c r="K6530" s="74"/>
      <c r="L6530" s="74"/>
      <c r="P6530" s="122"/>
      <c r="Q6530" s="74"/>
      <c r="R6530" s="74"/>
      <c r="S6530" s="74"/>
      <c r="T6530" s="74"/>
      <c r="AI6530" s="259"/>
      <c r="AO6530" s="74"/>
    </row>
    <row r="6531" s="72" customFormat="1" customHeight="1" spans="6:41">
      <c r="F6531" s="74"/>
      <c r="G6531" s="267" t="str">
        <f t="shared" si="108"/>
        <v/>
      </c>
      <c r="H6531" s="74"/>
      <c r="I6531" s="74"/>
      <c r="J6531" s="74"/>
      <c r="K6531" s="74"/>
      <c r="L6531" s="74"/>
      <c r="P6531" s="122"/>
      <c r="Q6531" s="74"/>
      <c r="R6531" s="74"/>
      <c r="S6531" s="74"/>
      <c r="T6531" s="74"/>
      <c r="AI6531" s="259"/>
      <c r="AO6531" s="74"/>
    </row>
    <row r="6532" s="72" customFormat="1" customHeight="1" spans="6:41">
      <c r="F6532" s="74"/>
      <c r="G6532" s="267" t="str">
        <f t="shared" si="108"/>
        <v/>
      </c>
      <c r="H6532" s="74"/>
      <c r="I6532" s="74"/>
      <c r="J6532" s="74"/>
      <c r="K6532" s="74"/>
      <c r="L6532" s="74"/>
      <c r="P6532" s="122"/>
      <c r="Q6532" s="74"/>
      <c r="R6532" s="74"/>
      <c r="S6532" s="74"/>
      <c r="T6532" s="74"/>
      <c r="AI6532" s="259"/>
      <c r="AO6532" s="74"/>
    </row>
    <row r="6533" s="72" customFormat="1" customHeight="1" spans="6:41">
      <c r="F6533" s="74"/>
      <c r="G6533" s="267" t="str">
        <f t="shared" si="108"/>
        <v/>
      </c>
      <c r="H6533" s="74"/>
      <c r="I6533" s="74"/>
      <c r="J6533" s="74"/>
      <c r="K6533" s="74"/>
      <c r="L6533" s="74"/>
      <c r="P6533" s="122"/>
      <c r="Q6533" s="74"/>
      <c r="R6533" s="74"/>
      <c r="S6533" s="74"/>
      <c r="T6533" s="74"/>
      <c r="AI6533" s="259"/>
      <c r="AO6533" s="74"/>
    </row>
    <row r="6534" s="72" customFormat="1" customHeight="1" spans="6:41">
      <c r="F6534" s="74"/>
      <c r="G6534" s="267" t="str">
        <f t="shared" si="108"/>
        <v/>
      </c>
      <c r="H6534" s="74"/>
      <c r="I6534" s="74"/>
      <c r="J6534" s="74"/>
      <c r="K6534" s="74"/>
      <c r="L6534" s="74"/>
      <c r="P6534" s="122"/>
      <c r="Q6534" s="74"/>
      <c r="R6534" s="74"/>
      <c r="S6534" s="74"/>
      <c r="T6534" s="74"/>
      <c r="AI6534" s="259"/>
      <c r="AO6534" s="74"/>
    </row>
    <row r="6535" s="72" customFormat="1" customHeight="1" spans="6:41">
      <c r="F6535" s="74"/>
      <c r="G6535" s="267" t="str">
        <f t="shared" si="108"/>
        <v/>
      </c>
      <c r="H6535" s="74"/>
      <c r="I6535" s="74"/>
      <c r="J6535" s="74"/>
      <c r="K6535" s="74"/>
      <c r="L6535" s="74"/>
      <c r="P6535" s="122"/>
      <c r="Q6535" s="74"/>
      <c r="R6535" s="74"/>
      <c r="S6535" s="74"/>
      <c r="T6535" s="74"/>
      <c r="AI6535" s="259"/>
      <c r="AO6535" s="74"/>
    </row>
    <row r="6536" s="72" customFormat="1" customHeight="1" spans="6:41">
      <c r="F6536" s="74"/>
      <c r="G6536" s="267" t="str">
        <f t="shared" si="108"/>
        <v/>
      </c>
      <c r="H6536" s="74"/>
      <c r="I6536" s="74"/>
      <c r="J6536" s="74"/>
      <c r="K6536" s="74"/>
      <c r="L6536" s="74"/>
      <c r="P6536" s="122"/>
      <c r="Q6536" s="74"/>
      <c r="R6536" s="74"/>
      <c r="S6536" s="74"/>
      <c r="T6536" s="74"/>
      <c r="AI6536" s="259"/>
      <c r="AO6536" s="74"/>
    </row>
    <row r="6537" s="72" customFormat="1" customHeight="1" spans="6:41">
      <c r="F6537" s="74"/>
      <c r="G6537" s="267" t="str">
        <f t="shared" si="108"/>
        <v/>
      </c>
      <c r="H6537" s="74"/>
      <c r="I6537" s="74"/>
      <c r="J6537" s="74"/>
      <c r="K6537" s="74"/>
      <c r="L6537" s="74"/>
      <c r="P6537" s="122"/>
      <c r="Q6537" s="74"/>
      <c r="R6537" s="74"/>
      <c r="S6537" s="74"/>
      <c r="T6537" s="74"/>
      <c r="AI6537" s="259"/>
      <c r="AO6537" s="74"/>
    </row>
    <row r="6538" s="72" customFormat="1" customHeight="1" spans="6:41">
      <c r="F6538" s="74"/>
      <c r="G6538" s="267" t="str">
        <f t="shared" si="108"/>
        <v/>
      </c>
      <c r="H6538" s="74"/>
      <c r="I6538" s="74"/>
      <c r="J6538" s="74"/>
      <c r="K6538" s="74"/>
      <c r="L6538" s="74"/>
      <c r="P6538" s="122"/>
      <c r="Q6538" s="74"/>
      <c r="R6538" s="74"/>
      <c r="S6538" s="74"/>
      <c r="T6538" s="74"/>
      <c r="AI6538" s="259"/>
      <c r="AO6538" s="74"/>
    </row>
    <row r="6539" s="72" customFormat="1" customHeight="1" spans="6:41">
      <c r="F6539" s="74"/>
      <c r="G6539" s="267" t="str">
        <f t="shared" si="108"/>
        <v/>
      </c>
      <c r="H6539" s="74"/>
      <c r="I6539" s="74"/>
      <c r="J6539" s="74"/>
      <c r="K6539" s="74"/>
      <c r="L6539" s="74"/>
      <c r="P6539" s="122"/>
      <c r="Q6539" s="74"/>
      <c r="R6539" s="74"/>
      <c r="S6539" s="74"/>
      <c r="T6539" s="74"/>
      <c r="AI6539" s="259"/>
      <c r="AO6539" s="74"/>
    </row>
    <row r="6540" s="72" customFormat="1" customHeight="1" spans="6:41">
      <c r="F6540" s="74"/>
      <c r="G6540" s="267" t="str">
        <f t="shared" si="108"/>
        <v/>
      </c>
      <c r="H6540" s="74"/>
      <c r="I6540" s="74"/>
      <c r="J6540" s="74"/>
      <c r="K6540" s="74"/>
      <c r="L6540" s="74"/>
      <c r="P6540" s="122"/>
      <c r="Q6540" s="74"/>
      <c r="R6540" s="74"/>
      <c r="S6540" s="74"/>
      <c r="T6540" s="74"/>
      <c r="AI6540" s="259"/>
      <c r="AO6540" s="74"/>
    </row>
    <row r="6541" s="72" customFormat="1" customHeight="1" spans="6:41">
      <c r="F6541" s="74"/>
      <c r="G6541" s="267" t="str">
        <f t="shared" si="108"/>
        <v/>
      </c>
      <c r="H6541" s="74"/>
      <c r="I6541" s="74"/>
      <c r="J6541" s="74"/>
      <c r="K6541" s="74"/>
      <c r="L6541" s="74"/>
      <c r="P6541" s="122"/>
      <c r="Q6541" s="74"/>
      <c r="R6541" s="74"/>
      <c r="S6541" s="74"/>
      <c r="T6541" s="74"/>
      <c r="AI6541" s="259"/>
      <c r="AO6541" s="74"/>
    </row>
    <row r="6542" s="72" customFormat="1" customHeight="1" spans="6:41">
      <c r="F6542" s="74"/>
      <c r="G6542" s="267" t="str">
        <f t="shared" si="108"/>
        <v/>
      </c>
      <c r="H6542" s="74"/>
      <c r="I6542" s="74"/>
      <c r="J6542" s="74"/>
      <c r="K6542" s="74"/>
      <c r="L6542" s="74"/>
      <c r="P6542" s="122"/>
      <c r="Q6542" s="74"/>
      <c r="R6542" s="74"/>
      <c r="S6542" s="74"/>
      <c r="T6542" s="74"/>
      <c r="AI6542" s="259"/>
      <c r="AO6542" s="74"/>
    </row>
    <row r="6543" s="72" customFormat="1" customHeight="1" spans="6:41">
      <c r="F6543" s="74"/>
      <c r="G6543" s="267" t="str">
        <f t="shared" si="108"/>
        <v/>
      </c>
      <c r="H6543" s="74"/>
      <c r="I6543" s="74"/>
      <c r="J6543" s="74"/>
      <c r="K6543" s="74"/>
      <c r="L6543" s="74"/>
      <c r="P6543" s="122"/>
      <c r="Q6543" s="74"/>
      <c r="R6543" s="74"/>
      <c r="S6543" s="74"/>
      <c r="T6543" s="74"/>
      <c r="AI6543" s="259"/>
      <c r="AO6543" s="74"/>
    </row>
    <row r="6544" s="72" customFormat="1" customHeight="1" spans="6:41">
      <c r="F6544" s="74"/>
      <c r="G6544" s="267" t="str">
        <f t="shared" si="108"/>
        <v/>
      </c>
      <c r="H6544" s="74"/>
      <c r="I6544" s="74"/>
      <c r="J6544" s="74"/>
      <c r="K6544" s="74"/>
      <c r="L6544" s="74"/>
      <c r="P6544" s="122"/>
      <c r="Q6544" s="74"/>
      <c r="R6544" s="74"/>
      <c r="S6544" s="74"/>
      <c r="T6544" s="74"/>
      <c r="AI6544" s="259"/>
      <c r="AO6544" s="74"/>
    </row>
    <row r="6545" s="72" customFormat="1" customHeight="1" spans="6:41">
      <c r="F6545" s="74"/>
      <c r="G6545" s="267" t="str">
        <f t="shared" si="108"/>
        <v/>
      </c>
      <c r="H6545" s="74"/>
      <c r="I6545" s="74"/>
      <c r="J6545" s="74"/>
      <c r="K6545" s="74"/>
      <c r="L6545" s="74"/>
      <c r="P6545" s="122"/>
      <c r="Q6545" s="74"/>
      <c r="R6545" s="74"/>
      <c r="S6545" s="74"/>
      <c r="T6545" s="74"/>
      <c r="AI6545" s="259"/>
      <c r="AO6545" s="74"/>
    </row>
    <row r="6546" s="72" customFormat="1" customHeight="1" spans="6:41">
      <c r="F6546" s="74"/>
      <c r="G6546" s="267" t="str">
        <f t="shared" si="108"/>
        <v/>
      </c>
      <c r="H6546" s="74"/>
      <c r="I6546" s="74"/>
      <c r="J6546" s="74"/>
      <c r="K6546" s="74"/>
      <c r="L6546" s="74"/>
      <c r="P6546" s="122"/>
      <c r="Q6546" s="74"/>
      <c r="R6546" s="74"/>
      <c r="S6546" s="74"/>
      <c r="T6546" s="74"/>
      <c r="AI6546" s="259"/>
      <c r="AO6546" s="74"/>
    </row>
    <row r="6547" s="72" customFormat="1" customHeight="1" spans="6:41">
      <c r="F6547" s="74"/>
      <c r="G6547" s="267" t="str">
        <f t="shared" si="108"/>
        <v/>
      </c>
      <c r="H6547" s="74"/>
      <c r="I6547" s="74"/>
      <c r="J6547" s="74"/>
      <c r="K6547" s="74"/>
      <c r="L6547" s="74"/>
      <c r="P6547" s="122"/>
      <c r="Q6547" s="74"/>
      <c r="R6547" s="74"/>
      <c r="S6547" s="74"/>
      <c r="T6547" s="74"/>
      <c r="AI6547" s="259"/>
      <c r="AO6547" s="74"/>
    </row>
    <row r="6548" s="72" customFormat="1" customHeight="1" spans="6:41">
      <c r="F6548" s="74"/>
      <c r="G6548" s="267" t="str">
        <f t="shared" si="108"/>
        <v/>
      </c>
      <c r="H6548" s="74"/>
      <c r="I6548" s="74"/>
      <c r="J6548" s="74"/>
      <c r="K6548" s="74"/>
      <c r="L6548" s="74"/>
      <c r="P6548" s="122"/>
      <c r="Q6548" s="74"/>
      <c r="R6548" s="74"/>
      <c r="S6548" s="74"/>
      <c r="T6548" s="74"/>
      <c r="AI6548" s="259"/>
      <c r="AO6548" s="74"/>
    </row>
    <row r="6549" s="72" customFormat="1" customHeight="1" spans="6:41">
      <c r="F6549" s="74"/>
      <c r="G6549" s="267" t="str">
        <f t="shared" si="108"/>
        <v/>
      </c>
      <c r="H6549" s="74"/>
      <c r="I6549" s="74"/>
      <c r="J6549" s="74"/>
      <c r="K6549" s="74"/>
      <c r="L6549" s="74"/>
      <c r="P6549" s="122"/>
      <c r="Q6549" s="74"/>
      <c r="R6549" s="74"/>
      <c r="S6549" s="74"/>
      <c r="T6549" s="74"/>
      <c r="AI6549" s="259"/>
      <c r="AO6549" s="74"/>
    </row>
    <row r="6550" s="72" customFormat="1" customHeight="1" spans="6:41">
      <c r="F6550" s="74"/>
      <c r="G6550" s="267" t="str">
        <f t="shared" si="108"/>
        <v/>
      </c>
      <c r="H6550" s="74"/>
      <c r="I6550" s="74"/>
      <c r="J6550" s="74"/>
      <c r="K6550" s="74"/>
      <c r="L6550" s="74"/>
      <c r="P6550" s="122"/>
      <c r="Q6550" s="74"/>
      <c r="R6550" s="74"/>
      <c r="S6550" s="74"/>
      <c r="T6550" s="74"/>
      <c r="AI6550" s="259"/>
      <c r="AO6550" s="74"/>
    </row>
    <row r="6551" s="72" customFormat="1" customHeight="1" spans="6:41">
      <c r="F6551" s="74"/>
      <c r="G6551" s="267" t="str">
        <f t="shared" si="108"/>
        <v/>
      </c>
      <c r="H6551" s="74"/>
      <c r="I6551" s="74"/>
      <c r="J6551" s="74"/>
      <c r="K6551" s="74"/>
      <c r="L6551" s="74"/>
      <c r="P6551" s="122"/>
      <c r="Q6551" s="74"/>
      <c r="R6551" s="74"/>
      <c r="S6551" s="74"/>
      <c r="T6551" s="74"/>
      <c r="AI6551" s="259"/>
      <c r="AO6551" s="74"/>
    </row>
    <row r="6552" s="72" customFormat="1" customHeight="1" spans="6:41">
      <c r="F6552" s="74"/>
      <c r="G6552" s="267" t="str">
        <f t="shared" si="108"/>
        <v/>
      </c>
      <c r="H6552" s="74"/>
      <c r="I6552" s="74"/>
      <c r="J6552" s="74"/>
      <c r="K6552" s="74"/>
      <c r="L6552" s="74"/>
      <c r="P6552" s="122"/>
      <c r="Q6552" s="74"/>
      <c r="R6552" s="74"/>
      <c r="S6552" s="74"/>
      <c r="T6552" s="74"/>
      <c r="AI6552" s="259"/>
      <c r="AO6552" s="74"/>
    </row>
    <row r="6553" s="72" customFormat="1" customHeight="1" spans="6:41">
      <c r="F6553" s="74"/>
      <c r="G6553" s="267" t="str">
        <f t="shared" si="108"/>
        <v/>
      </c>
      <c r="H6553" s="74"/>
      <c r="I6553" s="74"/>
      <c r="J6553" s="74"/>
      <c r="K6553" s="74"/>
      <c r="L6553" s="74"/>
      <c r="P6553" s="122"/>
      <c r="Q6553" s="74"/>
      <c r="R6553" s="74"/>
      <c r="S6553" s="74"/>
      <c r="T6553" s="74"/>
      <c r="AI6553" s="259"/>
      <c r="AO6553" s="74"/>
    </row>
    <row r="6554" s="72" customFormat="1" customHeight="1" spans="6:41">
      <c r="F6554" s="74"/>
      <c r="G6554" s="267" t="str">
        <f t="shared" si="108"/>
        <v/>
      </c>
      <c r="H6554" s="74"/>
      <c r="I6554" s="74"/>
      <c r="J6554" s="74"/>
      <c r="K6554" s="74"/>
      <c r="L6554" s="74"/>
      <c r="P6554" s="122"/>
      <c r="Q6554" s="74"/>
      <c r="R6554" s="74"/>
      <c r="S6554" s="74"/>
      <c r="T6554" s="74"/>
      <c r="AI6554" s="259"/>
      <c r="AO6554" s="74"/>
    </row>
    <row r="6555" s="72" customFormat="1" customHeight="1" spans="6:41">
      <c r="F6555" s="74"/>
      <c r="G6555" s="267" t="str">
        <f t="shared" si="108"/>
        <v/>
      </c>
      <c r="H6555" s="74"/>
      <c r="I6555" s="74"/>
      <c r="J6555" s="74"/>
      <c r="K6555" s="74"/>
      <c r="L6555" s="74"/>
      <c r="P6555" s="122"/>
      <c r="Q6555" s="74"/>
      <c r="R6555" s="74"/>
      <c r="S6555" s="74"/>
      <c r="T6555" s="74"/>
      <c r="AI6555" s="259"/>
      <c r="AO6555" s="74"/>
    </row>
    <row r="6556" s="72" customFormat="1" customHeight="1" spans="6:41">
      <c r="F6556" s="74"/>
      <c r="G6556" s="267" t="str">
        <f t="shared" si="108"/>
        <v/>
      </c>
      <c r="H6556" s="74"/>
      <c r="I6556" s="74"/>
      <c r="J6556" s="74"/>
      <c r="K6556" s="74"/>
      <c r="L6556" s="74"/>
      <c r="P6556" s="122"/>
      <c r="Q6556" s="74"/>
      <c r="R6556" s="74"/>
      <c r="S6556" s="74"/>
      <c r="T6556" s="74"/>
      <c r="AI6556" s="259"/>
      <c r="AO6556" s="74"/>
    </row>
    <row r="6557" s="72" customFormat="1" customHeight="1" spans="6:41">
      <c r="F6557" s="74"/>
      <c r="G6557" s="267" t="str">
        <f t="shared" si="108"/>
        <v/>
      </c>
      <c r="H6557" s="74"/>
      <c r="I6557" s="74"/>
      <c r="J6557" s="74"/>
      <c r="K6557" s="74"/>
      <c r="L6557" s="74"/>
      <c r="P6557" s="122"/>
      <c r="Q6557" s="74"/>
      <c r="R6557" s="74"/>
      <c r="S6557" s="74"/>
      <c r="T6557" s="74"/>
      <c r="AI6557" s="259"/>
      <c r="AO6557" s="74"/>
    </row>
    <row r="6558" s="72" customFormat="1" customHeight="1" spans="6:41">
      <c r="F6558" s="74"/>
      <c r="G6558" s="267" t="str">
        <f t="shared" si="108"/>
        <v/>
      </c>
      <c r="H6558" s="74"/>
      <c r="I6558" s="74"/>
      <c r="J6558" s="74"/>
      <c r="K6558" s="74"/>
      <c r="L6558" s="74"/>
      <c r="P6558" s="122"/>
      <c r="Q6558" s="74"/>
      <c r="R6558" s="74"/>
      <c r="S6558" s="74"/>
      <c r="T6558" s="74"/>
      <c r="AI6558" s="259"/>
      <c r="AO6558" s="74"/>
    </row>
    <row r="6559" s="72" customFormat="1" customHeight="1" spans="6:41">
      <c r="F6559" s="74"/>
      <c r="G6559" s="267" t="str">
        <f t="shared" si="108"/>
        <v/>
      </c>
      <c r="H6559" s="74"/>
      <c r="I6559" s="74"/>
      <c r="J6559" s="74"/>
      <c r="K6559" s="74"/>
      <c r="L6559" s="74"/>
      <c r="P6559" s="122"/>
      <c r="Q6559" s="74"/>
      <c r="R6559" s="74"/>
      <c r="S6559" s="74"/>
      <c r="T6559" s="74"/>
      <c r="AI6559" s="259"/>
      <c r="AO6559" s="74"/>
    </row>
    <row r="6560" s="72" customFormat="1" customHeight="1" spans="6:41">
      <c r="F6560" s="74"/>
      <c r="G6560" s="267" t="str">
        <f t="shared" si="108"/>
        <v/>
      </c>
      <c r="H6560" s="74"/>
      <c r="I6560" s="74"/>
      <c r="J6560" s="74"/>
      <c r="K6560" s="74"/>
      <c r="L6560" s="74"/>
      <c r="P6560" s="122"/>
      <c r="Q6560" s="74"/>
      <c r="R6560" s="74"/>
      <c r="S6560" s="74"/>
      <c r="T6560" s="74"/>
      <c r="AI6560" s="259"/>
      <c r="AO6560" s="74"/>
    </row>
    <row r="6561" s="72" customFormat="1" customHeight="1" spans="6:41">
      <c r="F6561" s="74"/>
      <c r="G6561" s="267" t="str">
        <f t="shared" si="108"/>
        <v/>
      </c>
      <c r="H6561" s="74"/>
      <c r="I6561" s="74"/>
      <c r="J6561" s="74"/>
      <c r="K6561" s="74"/>
      <c r="L6561" s="74"/>
      <c r="P6561" s="122"/>
      <c r="Q6561" s="74"/>
      <c r="R6561" s="74"/>
      <c r="S6561" s="74"/>
      <c r="T6561" s="74"/>
      <c r="AI6561" s="259"/>
      <c r="AO6561" s="74"/>
    </row>
    <row r="6562" s="72" customFormat="1" customHeight="1" spans="6:41">
      <c r="F6562" s="74"/>
      <c r="G6562" s="267" t="str">
        <f t="shared" si="108"/>
        <v/>
      </c>
      <c r="H6562" s="74"/>
      <c r="I6562" s="74"/>
      <c r="J6562" s="74"/>
      <c r="K6562" s="74"/>
      <c r="L6562" s="74"/>
      <c r="P6562" s="122"/>
      <c r="Q6562" s="74"/>
      <c r="R6562" s="74"/>
      <c r="S6562" s="74"/>
      <c r="T6562" s="74"/>
      <c r="AI6562" s="259"/>
      <c r="AO6562" s="74"/>
    </row>
    <row r="6563" s="72" customFormat="1" customHeight="1" spans="6:41">
      <c r="F6563" s="74"/>
      <c r="G6563" s="267" t="str">
        <f t="shared" si="108"/>
        <v/>
      </c>
      <c r="H6563" s="74"/>
      <c r="I6563" s="74"/>
      <c r="J6563" s="74"/>
      <c r="K6563" s="74"/>
      <c r="L6563" s="74"/>
      <c r="P6563" s="122"/>
      <c r="Q6563" s="74"/>
      <c r="R6563" s="74"/>
      <c r="S6563" s="74"/>
      <c r="T6563" s="74"/>
      <c r="AI6563" s="259"/>
      <c r="AO6563" s="74"/>
    </row>
    <row r="6564" s="72" customFormat="1" customHeight="1" spans="6:41">
      <c r="F6564" s="74"/>
      <c r="G6564" s="267" t="str">
        <f t="shared" si="108"/>
        <v/>
      </c>
      <c r="H6564" s="74"/>
      <c r="I6564" s="74"/>
      <c r="J6564" s="74"/>
      <c r="K6564" s="74"/>
      <c r="L6564" s="74"/>
      <c r="P6564" s="122"/>
      <c r="Q6564" s="74"/>
      <c r="R6564" s="74"/>
      <c r="S6564" s="74"/>
      <c r="T6564" s="74"/>
      <c r="AI6564" s="259"/>
      <c r="AO6564" s="74"/>
    </row>
    <row r="6565" s="72" customFormat="1" customHeight="1" spans="6:41">
      <c r="F6565" s="74"/>
      <c r="G6565" s="267" t="str">
        <f t="shared" si="108"/>
        <v/>
      </c>
      <c r="H6565" s="74"/>
      <c r="I6565" s="74"/>
      <c r="J6565" s="74"/>
      <c r="K6565" s="74"/>
      <c r="L6565" s="74"/>
      <c r="P6565" s="122"/>
      <c r="Q6565" s="74"/>
      <c r="R6565" s="74"/>
      <c r="S6565" s="74"/>
      <c r="T6565" s="74"/>
      <c r="AI6565" s="259"/>
      <c r="AO6565" s="74"/>
    </row>
    <row r="6566" s="72" customFormat="1" customHeight="1" spans="6:41">
      <c r="F6566" s="74"/>
      <c r="G6566" s="267" t="str">
        <f t="shared" si="108"/>
        <v/>
      </c>
      <c r="H6566" s="74"/>
      <c r="I6566" s="74"/>
      <c r="J6566" s="74"/>
      <c r="K6566" s="74"/>
      <c r="L6566" s="74"/>
      <c r="P6566" s="122"/>
      <c r="Q6566" s="74"/>
      <c r="R6566" s="74"/>
      <c r="S6566" s="74"/>
      <c r="T6566" s="74"/>
      <c r="AI6566" s="259"/>
      <c r="AO6566" s="74"/>
    </row>
    <row r="6567" s="72" customFormat="1" customHeight="1" spans="6:41">
      <c r="F6567" s="74"/>
      <c r="G6567" s="267" t="str">
        <f t="shared" si="108"/>
        <v/>
      </c>
      <c r="H6567" s="74"/>
      <c r="I6567" s="74"/>
      <c r="J6567" s="74"/>
      <c r="K6567" s="74"/>
      <c r="L6567" s="74"/>
      <c r="P6567" s="122"/>
      <c r="Q6567" s="74"/>
      <c r="R6567" s="74"/>
      <c r="S6567" s="74"/>
      <c r="T6567" s="74"/>
      <c r="AI6567" s="259"/>
      <c r="AO6567" s="74"/>
    </row>
    <row r="6568" s="72" customFormat="1" customHeight="1" spans="6:41">
      <c r="F6568" s="74"/>
      <c r="G6568" s="267" t="str">
        <f t="shared" si="108"/>
        <v/>
      </c>
      <c r="H6568" s="74"/>
      <c r="I6568" s="74"/>
      <c r="J6568" s="74"/>
      <c r="K6568" s="74"/>
      <c r="L6568" s="74"/>
      <c r="P6568" s="122"/>
      <c r="Q6568" s="74"/>
      <c r="R6568" s="74"/>
      <c r="S6568" s="74"/>
      <c r="T6568" s="74"/>
      <c r="AI6568" s="259"/>
      <c r="AO6568" s="74"/>
    </row>
    <row r="6569" s="72" customFormat="1" customHeight="1" spans="6:41">
      <c r="F6569" s="74"/>
      <c r="G6569" s="267" t="str">
        <f t="shared" si="108"/>
        <v/>
      </c>
      <c r="H6569" s="74"/>
      <c r="I6569" s="74"/>
      <c r="J6569" s="74"/>
      <c r="K6569" s="74"/>
      <c r="L6569" s="74"/>
      <c r="P6569" s="122"/>
      <c r="Q6569" s="74"/>
      <c r="R6569" s="74"/>
      <c r="S6569" s="74"/>
      <c r="T6569" s="74"/>
      <c r="AI6569" s="259"/>
      <c r="AO6569" s="74"/>
    </row>
    <row r="6570" s="72" customFormat="1" customHeight="1" spans="6:41">
      <c r="F6570" s="74"/>
      <c r="G6570" s="267" t="str">
        <f t="shared" si="108"/>
        <v/>
      </c>
      <c r="H6570" s="74"/>
      <c r="I6570" s="74"/>
      <c r="J6570" s="74"/>
      <c r="K6570" s="74"/>
      <c r="L6570" s="74"/>
      <c r="P6570" s="122"/>
      <c r="Q6570" s="74"/>
      <c r="R6570" s="74"/>
      <c r="S6570" s="74"/>
      <c r="T6570" s="74"/>
      <c r="AI6570" s="259"/>
      <c r="AO6570" s="74"/>
    </row>
    <row r="6571" s="72" customFormat="1" customHeight="1" spans="6:41">
      <c r="F6571" s="74"/>
      <c r="G6571" s="267" t="str">
        <f t="shared" si="108"/>
        <v/>
      </c>
      <c r="H6571" s="74"/>
      <c r="I6571" s="74"/>
      <c r="J6571" s="74"/>
      <c r="K6571" s="74"/>
      <c r="L6571" s="74"/>
      <c r="P6571" s="122"/>
      <c r="Q6571" s="74"/>
      <c r="R6571" s="74"/>
      <c r="S6571" s="74"/>
      <c r="T6571" s="74"/>
      <c r="AI6571" s="259"/>
      <c r="AO6571" s="74"/>
    </row>
    <row r="6572" s="72" customFormat="1" customHeight="1" spans="6:41">
      <c r="F6572" s="74"/>
      <c r="G6572" s="267" t="str">
        <f t="shared" si="108"/>
        <v/>
      </c>
      <c r="H6572" s="74"/>
      <c r="I6572" s="74"/>
      <c r="J6572" s="74"/>
      <c r="K6572" s="74"/>
      <c r="L6572" s="74"/>
      <c r="P6572" s="122"/>
      <c r="Q6572" s="74"/>
      <c r="R6572" s="74"/>
      <c r="S6572" s="74"/>
      <c r="T6572" s="74"/>
      <c r="AI6572" s="259"/>
      <c r="AO6572" s="74"/>
    </row>
    <row r="6573" s="72" customFormat="1" customHeight="1" spans="6:41">
      <c r="F6573" s="74"/>
      <c r="G6573" s="267" t="str">
        <f t="shared" si="108"/>
        <v/>
      </c>
      <c r="H6573" s="74"/>
      <c r="I6573" s="74"/>
      <c r="J6573" s="74"/>
      <c r="K6573" s="74"/>
      <c r="L6573" s="74"/>
      <c r="P6573" s="122"/>
      <c r="Q6573" s="74"/>
      <c r="R6573" s="74"/>
      <c r="S6573" s="74"/>
      <c r="T6573" s="74"/>
      <c r="AI6573" s="259"/>
      <c r="AO6573" s="74"/>
    </row>
    <row r="6574" s="72" customFormat="1" customHeight="1" spans="6:41">
      <c r="F6574" s="74"/>
      <c r="G6574" s="267" t="str">
        <f t="shared" si="108"/>
        <v/>
      </c>
      <c r="H6574" s="74"/>
      <c r="I6574" s="74"/>
      <c r="J6574" s="74"/>
      <c r="K6574" s="74"/>
      <c r="L6574" s="74"/>
      <c r="P6574" s="122"/>
      <c r="Q6574" s="74"/>
      <c r="R6574" s="74"/>
      <c r="S6574" s="74"/>
      <c r="T6574" s="74"/>
      <c r="AI6574" s="259"/>
      <c r="AO6574" s="74"/>
    </row>
    <row r="6575" s="72" customFormat="1" customHeight="1" spans="6:41">
      <c r="F6575" s="74"/>
      <c r="G6575" s="267" t="str">
        <f t="shared" si="108"/>
        <v/>
      </c>
      <c r="H6575" s="74"/>
      <c r="I6575" s="74"/>
      <c r="J6575" s="74"/>
      <c r="K6575" s="74"/>
      <c r="L6575" s="74"/>
      <c r="P6575" s="122"/>
      <c r="Q6575" s="74"/>
      <c r="R6575" s="74"/>
      <c r="S6575" s="74"/>
      <c r="T6575" s="74"/>
      <c r="AI6575" s="259"/>
      <c r="AO6575" s="74"/>
    </row>
    <row r="6576" s="72" customFormat="1" customHeight="1" spans="6:41">
      <c r="F6576" s="74"/>
      <c r="G6576" s="267" t="str">
        <f t="shared" si="108"/>
        <v/>
      </c>
      <c r="H6576" s="74"/>
      <c r="I6576" s="74"/>
      <c r="J6576" s="74"/>
      <c r="K6576" s="74"/>
      <c r="L6576" s="74"/>
      <c r="P6576" s="122"/>
      <c r="Q6576" s="74"/>
      <c r="R6576" s="74"/>
      <c r="S6576" s="74"/>
      <c r="T6576" s="74"/>
      <c r="AI6576" s="259"/>
      <c r="AO6576" s="74"/>
    </row>
    <row r="6577" s="72" customFormat="1" customHeight="1" spans="6:41">
      <c r="F6577" s="74"/>
      <c r="G6577" s="267" t="str">
        <f t="shared" si="108"/>
        <v/>
      </c>
      <c r="H6577" s="74"/>
      <c r="I6577" s="74"/>
      <c r="J6577" s="74"/>
      <c r="K6577" s="74"/>
      <c r="L6577" s="74"/>
      <c r="P6577" s="122"/>
      <c r="Q6577" s="74"/>
      <c r="R6577" s="74"/>
      <c r="S6577" s="74"/>
      <c r="T6577" s="74"/>
      <c r="AI6577" s="259"/>
      <c r="AO6577" s="74"/>
    </row>
    <row r="6578" s="72" customFormat="1" customHeight="1" spans="6:41">
      <c r="F6578" s="74"/>
      <c r="G6578" s="267" t="str">
        <f t="shared" si="108"/>
        <v/>
      </c>
      <c r="H6578" s="74"/>
      <c r="I6578" s="74"/>
      <c r="J6578" s="74"/>
      <c r="K6578" s="74"/>
      <c r="L6578" s="74"/>
      <c r="P6578" s="122"/>
      <c r="Q6578" s="74"/>
      <c r="R6578" s="74"/>
      <c r="S6578" s="74"/>
      <c r="T6578" s="74"/>
      <c r="AI6578" s="259"/>
      <c r="AO6578" s="74"/>
    </row>
    <row r="6579" s="72" customFormat="1" customHeight="1" spans="6:41">
      <c r="F6579" s="74"/>
      <c r="G6579" s="267" t="str">
        <f t="shared" si="108"/>
        <v/>
      </c>
      <c r="H6579" s="74"/>
      <c r="I6579" s="74"/>
      <c r="J6579" s="74"/>
      <c r="K6579" s="74"/>
      <c r="L6579" s="74"/>
      <c r="P6579" s="122"/>
      <c r="Q6579" s="74"/>
      <c r="R6579" s="74"/>
      <c r="S6579" s="74"/>
      <c r="T6579" s="74"/>
      <c r="AI6579" s="259"/>
      <c r="AO6579" s="74"/>
    </row>
    <row r="6580" s="72" customFormat="1" customHeight="1" spans="6:41">
      <c r="F6580" s="74"/>
      <c r="G6580" s="267" t="str">
        <f t="shared" si="108"/>
        <v/>
      </c>
      <c r="H6580" s="74"/>
      <c r="I6580" s="74"/>
      <c r="J6580" s="74"/>
      <c r="K6580" s="74"/>
      <c r="L6580" s="74"/>
      <c r="P6580" s="122"/>
      <c r="Q6580" s="74"/>
      <c r="R6580" s="74"/>
      <c r="S6580" s="74"/>
      <c r="T6580" s="74"/>
      <c r="AI6580" s="259"/>
      <c r="AO6580" s="74"/>
    </row>
    <row r="6581" s="72" customFormat="1" customHeight="1" spans="6:41">
      <c r="F6581" s="74"/>
      <c r="G6581" s="267" t="str">
        <f t="shared" si="108"/>
        <v/>
      </c>
      <c r="H6581" s="74"/>
      <c r="I6581" s="74"/>
      <c r="J6581" s="74"/>
      <c r="K6581" s="74"/>
      <c r="L6581" s="74"/>
      <c r="P6581" s="122"/>
      <c r="Q6581" s="74"/>
      <c r="R6581" s="74"/>
      <c r="S6581" s="74"/>
      <c r="T6581" s="74"/>
      <c r="AI6581" s="259"/>
      <c r="AO6581" s="74"/>
    </row>
    <row r="6582" s="72" customFormat="1" customHeight="1" spans="6:41">
      <c r="F6582" s="74"/>
      <c r="G6582" s="267" t="str">
        <f t="shared" si="108"/>
        <v/>
      </c>
      <c r="H6582" s="74"/>
      <c r="I6582" s="74"/>
      <c r="J6582" s="74"/>
      <c r="K6582" s="74"/>
      <c r="L6582" s="74"/>
      <c r="P6582" s="122"/>
      <c r="Q6582" s="74"/>
      <c r="R6582" s="74"/>
      <c r="S6582" s="74"/>
      <c r="T6582" s="74"/>
      <c r="AI6582" s="259"/>
      <c r="AO6582" s="74"/>
    </row>
    <row r="6583" s="72" customFormat="1" customHeight="1" spans="6:41">
      <c r="F6583" s="74"/>
      <c r="G6583" s="267" t="str">
        <f t="shared" si="108"/>
        <v/>
      </c>
      <c r="H6583" s="74"/>
      <c r="I6583" s="74"/>
      <c r="J6583" s="74"/>
      <c r="K6583" s="74"/>
      <c r="L6583" s="74"/>
      <c r="P6583" s="122"/>
      <c r="Q6583" s="74"/>
      <c r="R6583" s="74"/>
      <c r="S6583" s="74"/>
      <c r="T6583" s="74"/>
      <c r="AI6583" s="259"/>
      <c r="AO6583" s="74"/>
    </row>
    <row r="6584" s="72" customFormat="1" customHeight="1" spans="6:41">
      <c r="F6584" s="74"/>
      <c r="G6584" s="267" t="str">
        <f t="shared" si="108"/>
        <v/>
      </c>
      <c r="H6584" s="74"/>
      <c r="I6584" s="74"/>
      <c r="J6584" s="74"/>
      <c r="K6584" s="74"/>
      <c r="L6584" s="74"/>
      <c r="P6584" s="122"/>
      <c r="Q6584" s="74"/>
      <c r="R6584" s="74"/>
      <c r="S6584" s="74"/>
      <c r="T6584" s="74"/>
      <c r="AI6584" s="259"/>
      <c r="AO6584" s="74"/>
    </row>
    <row r="6585" s="72" customFormat="1" customHeight="1" spans="6:41">
      <c r="F6585" s="74"/>
      <c r="G6585" s="267" t="str">
        <f t="shared" si="108"/>
        <v/>
      </c>
      <c r="H6585" s="74"/>
      <c r="I6585" s="74"/>
      <c r="J6585" s="74"/>
      <c r="K6585" s="74"/>
      <c r="L6585" s="74"/>
      <c r="P6585" s="122"/>
      <c r="Q6585" s="74"/>
      <c r="R6585" s="74"/>
      <c r="S6585" s="74"/>
      <c r="T6585" s="74"/>
      <c r="AI6585" s="259"/>
      <c r="AO6585" s="74"/>
    </row>
    <row r="6586" s="72" customFormat="1" customHeight="1" spans="6:41">
      <c r="F6586" s="74"/>
      <c r="G6586" s="267" t="str">
        <f t="shared" si="108"/>
        <v/>
      </c>
      <c r="H6586" s="74"/>
      <c r="I6586" s="74"/>
      <c r="J6586" s="74"/>
      <c r="K6586" s="74"/>
      <c r="L6586" s="74"/>
      <c r="P6586" s="122"/>
      <c r="Q6586" s="74"/>
      <c r="R6586" s="74"/>
      <c r="S6586" s="74"/>
      <c r="T6586" s="74"/>
      <c r="AI6586" s="259"/>
      <c r="AO6586" s="74"/>
    </row>
    <row r="6587" s="72" customFormat="1" customHeight="1" spans="6:41">
      <c r="F6587" s="74"/>
      <c r="G6587" s="267" t="str">
        <f t="shared" si="108"/>
        <v/>
      </c>
      <c r="H6587" s="74"/>
      <c r="I6587" s="74"/>
      <c r="J6587" s="74"/>
      <c r="K6587" s="74"/>
      <c r="L6587" s="74"/>
      <c r="P6587" s="122"/>
      <c r="Q6587" s="74"/>
      <c r="R6587" s="74"/>
      <c r="S6587" s="74"/>
      <c r="T6587" s="74"/>
      <c r="AI6587" s="259"/>
      <c r="AO6587" s="74"/>
    </row>
    <row r="6588" s="72" customFormat="1" customHeight="1" spans="6:41">
      <c r="F6588" s="74"/>
      <c r="G6588" s="267" t="str">
        <f t="shared" si="108"/>
        <v/>
      </c>
      <c r="H6588" s="74"/>
      <c r="I6588" s="74"/>
      <c r="J6588" s="74"/>
      <c r="K6588" s="74"/>
      <c r="L6588" s="74"/>
      <c r="P6588" s="122"/>
      <c r="Q6588" s="74"/>
      <c r="R6588" s="74"/>
      <c r="S6588" s="74"/>
      <c r="T6588" s="74"/>
      <c r="AI6588" s="259"/>
      <c r="AO6588" s="74"/>
    </row>
    <row r="6589" s="72" customFormat="1" customHeight="1" spans="6:41">
      <c r="F6589" s="74"/>
      <c r="G6589" s="267" t="str">
        <f t="shared" si="108"/>
        <v/>
      </c>
      <c r="H6589" s="74"/>
      <c r="I6589" s="74"/>
      <c r="J6589" s="74"/>
      <c r="K6589" s="74"/>
      <c r="L6589" s="74"/>
      <c r="P6589" s="122"/>
      <c r="Q6589" s="74"/>
      <c r="R6589" s="74"/>
      <c r="S6589" s="74"/>
      <c r="T6589" s="74"/>
      <c r="AI6589" s="259"/>
      <c r="AO6589" s="74"/>
    </row>
    <row r="6590" s="72" customFormat="1" customHeight="1" spans="6:41">
      <c r="F6590" s="74"/>
      <c r="G6590" s="267" t="str">
        <f t="shared" si="108"/>
        <v/>
      </c>
      <c r="H6590" s="74"/>
      <c r="I6590" s="74"/>
      <c r="J6590" s="74"/>
      <c r="K6590" s="74"/>
      <c r="L6590" s="74"/>
      <c r="P6590" s="122"/>
      <c r="Q6590" s="74"/>
      <c r="R6590" s="74"/>
      <c r="S6590" s="74"/>
      <c r="T6590" s="74"/>
      <c r="AI6590" s="259"/>
      <c r="AO6590" s="74"/>
    </row>
    <row r="6591" s="72" customFormat="1" customHeight="1" spans="6:41">
      <c r="F6591" s="74"/>
      <c r="G6591" s="267" t="str">
        <f t="shared" si="108"/>
        <v/>
      </c>
      <c r="H6591" s="74"/>
      <c r="I6591" s="74"/>
      <c r="J6591" s="74"/>
      <c r="K6591" s="74"/>
      <c r="L6591" s="74"/>
      <c r="P6591" s="122"/>
      <c r="Q6591" s="74"/>
      <c r="R6591" s="74"/>
      <c r="S6591" s="74"/>
      <c r="T6591" s="74"/>
      <c r="AI6591" s="259"/>
      <c r="AO6591" s="74"/>
    </row>
    <row r="6592" s="72" customFormat="1" customHeight="1" spans="6:41">
      <c r="F6592" s="74"/>
      <c r="G6592" s="267" t="str">
        <f t="shared" si="108"/>
        <v/>
      </c>
      <c r="H6592" s="74"/>
      <c r="I6592" s="74"/>
      <c r="J6592" s="74"/>
      <c r="K6592" s="74"/>
      <c r="L6592" s="74"/>
      <c r="P6592" s="122"/>
      <c r="Q6592" s="74"/>
      <c r="R6592" s="74"/>
      <c r="S6592" s="74"/>
      <c r="T6592" s="74"/>
      <c r="AI6592" s="259"/>
      <c r="AO6592" s="74"/>
    </row>
    <row r="6593" s="72" customFormat="1" customHeight="1" spans="6:41">
      <c r="F6593" s="74"/>
      <c r="G6593" s="267" t="str">
        <f t="shared" si="108"/>
        <v/>
      </c>
      <c r="H6593" s="74"/>
      <c r="I6593" s="74"/>
      <c r="J6593" s="74"/>
      <c r="K6593" s="74"/>
      <c r="L6593" s="74"/>
      <c r="P6593" s="122"/>
      <c r="Q6593" s="74"/>
      <c r="R6593" s="74"/>
      <c r="S6593" s="74"/>
      <c r="T6593" s="74"/>
      <c r="AI6593" s="259"/>
      <c r="AO6593" s="74"/>
    </row>
    <row r="6594" s="72" customFormat="1" customHeight="1" spans="6:41">
      <c r="F6594" s="74"/>
      <c r="G6594" s="267" t="str">
        <f t="shared" ref="G6594:G6657" si="109">IF(H6594="","",IF(H6594=I6594,H6594,_xlfn.CONCAT(H6594,"-",I6594)))</f>
        <v/>
      </c>
      <c r="H6594" s="74"/>
      <c r="I6594" s="74"/>
      <c r="J6594" s="74"/>
      <c r="K6594" s="74"/>
      <c r="L6594" s="74"/>
      <c r="P6594" s="122"/>
      <c r="Q6594" s="74"/>
      <c r="R6594" s="74"/>
      <c r="S6594" s="74"/>
      <c r="T6594" s="74"/>
      <c r="AI6594" s="259"/>
      <c r="AO6594" s="74"/>
    </row>
    <row r="6595" s="72" customFormat="1" customHeight="1" spans="6:41">
      <c r="F6595" s="74"/>
      <c r="G6595" s="267" t="str">
        <f t="shared" si="109"/>
        <v/>
      </c>
      <c r="H6595" s="74"/>
      <c r="I6595" s="74"/>
      <c r="J6595" s="74"/>
      <c r="K6595" s="74"/>
      <c r="L6595" s="74"/>
      <c r="P6595" s="122"/>
      <c r="Q6595" s="74"/>
      <c r="R6595" s="74"/>
      <c r="S6595" s="74"/>
      <c r="T6595" s="74"/>
      <c r="AI6595" s="259"/>
      <c r="AO6595" s="74"/>
    </row>
    <row r="6596" s="72" customFormat="1" customHeight="1" spans="6:41">
      <c r="F6596" s="74"/>
      <c r="G6596" s="267" t="str">
        <f t="shared" si="109"/>
        <v/>
      </c>
      <c r="H6596" s="74"/>
      <c r="I6596" s="74"/>
      <c r="J6596" s="74"/>
      <c r="K6596" s="74"/>
      <c r="L6596" s="74"/>
      <c r="P6596" s="122"/>
      <c r="Q6596" s="74"/>
      <c r="R6596" s="74"/>
      <c r="S6596" s="74"/>
      <c r="T6596" s="74"/>
      <c r="AI6596" s="259"/>
      <c r="AO6596" s="74"/>
    </row>
    <row r="6597" s="72" customFormat="1" customHeight="1" spans="6:41">
      <c r="F6597" s="74"/>
      <c r="G6597" s="267" t="str">
        <f t="shared" si="109"/>
        <v/>
      </c>
      <c r="H6597" s="74"/>
      <c r="I6597" s="74"/>
      <c r="J6597" s="74"/>
      <c r="K6597" s="74"/>
      <c r="L6597" s="74"/>
      <c r="P6597" s="122"/>
      <c r="Q6597" s="74"/>
      <c r="R6597" s="74"/>
      <c r="S6597" s="74"/>
      <c r="T6597" s="74"/>
      <c r="AI6597" s="259"/>
      <c r="AO6597" s="74"/>
    </row>
    <row r="6598" s="72" customFormat="1" customHeight="1" spans="6:41">
      <c r="F6598" s="74"/>
      <c r="G6598" s="267" t="str">
        <f t="shared" si="109"/>
        <v/>
      </c>
      <c r="H6598" s="74"/>
      <c r="I6598" s="74"/>
      <c r="J6598" s="74"/>
      <c r="K6598" s="74"/>
      <c r="L6598" s="74"/>
      <c r="P6598" s="122"/>
      <c r="Q6598" s="74"/>
      <c r="R6598" s="74"/>
      <c r="S6598" s="74"/>
      <c r="T6598" s="74"/>
      <c r="AI6598" s="259"/>
      <c r="AO6598" s="74"/>
    </row>
    <row r="6599" s="72" customFormat="1" customHeight="1" spans="6:41">
      <c r="F6599" s="74"/>
      <c r="G6599" s="267" t="str">
        <f t="shared" si="109"/>
        <v/>
      </c>
      <c r="H6599" s="74"/>
      <c r="I6599" s="74"/>
      <c r="J6599" s="74"/>
      <c r="K6599" s="74"/>
      <c r="L6599" s="74"/>
      <c r="P6599" s="122"/>
      <c r="Q6599" s="74"/>
      <c r="R6599" s="74"/>
      <c r="S6599" s="74"/>
      <c r="T6599" s="74"/>
      <c r="AI6599" s="259"/>
      <c r="AO6599" s="74"/>
    </row>
    <row r="6600" s="72" customFormat="1" customHeight="1" spans="6:41">
      <c r="F6600" s="74"/>
      <c r="G6600" s="267" t="str">
        <f t="shared" si="109"/>
        <v/>
      </c>
      <c r="H6600" s="74"/>
      <c r="I6600" s="74"/>
      <c r="J6600" s="74"/>
      <c r="K6600" s="74"/>
      <c r="L6600" s="74"/>
      <c r="P6600" s="122"/>
      <c r="Q6600" s="74"/>
      <c r="R6600" s="74"/>
      <c r="S6600" s="74"/>
      <c r="T6600" s="74"/>
      <c r="AI6600" s="259"/>
      <c r="AO6600" s="74"/>
    </row>
    <row r="6601" s="72" customFormat="1" customHeight="1" spans="6:41">
      <c r="F6601" s="74"/>
      <c r="G6601" s="267" t="str">
        <f t="shared" si="109"/>
        <v/>
      </c>
      <c r="H6601" s="74"/>
      <c r="I6601" s="74"/>
      <c r="J6601" s="74"/>
      <c r="K6601" s="74"/>
      <c r="L6601" s="74"/>
      <c r="P6601" s="122"/>
      <c r="Q6601" s="74"/>
      <c r="R6601" s="74"/>
      <c r="S6601" s="74"/>
      <c r="T6601" s="74"/>
      <c r="AI6601" s="259"/>
      <c r="AO6601" s="74"/>
    </row>
    <row r="6602" s="72" customFormat="1" customHeight="1" spans="6:41">
      <c r="F6602" s="74"/>
      <c r="G6602" s="267" t="str">
        <f t="shared" si="109"/>
        <v/>
      </c>
      <c r="H6602" s="74"/>
      <c r="I6602" s="74"/>
      <c r="J6602" s="74"/>
      <c r="K6602" s="74"/>
      <c r="L6602" s="74"/>
      <c r="P6602" s="122"/>
      <c r="Q6602" s="74"/>
      <c r="R6602" s="74"/>
      <c r="S6602" s="74"/>
      <c r="T6602" s="74"/>
      <c r="AI6602" s="259"/>
      <c r="AO6602" s="74"/>
    </row>
    <row r="6603" s="72" customFormat="1" customHeight="1" spans="6:41">
      <c r="F6603" s="74"/>
      <c r="G6603" s="267" t="str">
        <f t="shared" si="109"/>
        <v/>
      </c>
      <c r="H6603" s="74"/>
      <c r="I6603" s="74"/>
      <c r="J6603" s="74"/>
      <c r="K6603" s="74"/>
      <c r="L6603" s="74"/>
      <c r="P6603" s="122"/>
      <c r="Q6603" s="74"/>
      <c r="R6603" s="74"/>
      <c r="S6603" s="74"/>
      <c r="T6603" s="74"/>
      <c r="AI6603" s="259"/>
      <c r="AO6603" s="74"/>
    </row>
    <row r="6604" s="72" customFormat="1" customHeight="1" spans="6:41">
      <c r="F6604" s="74"/>
      <c r="G6604" s="267" t="str">
        <f t="shared" si="109"/>
        <v/>
      </c>
      <c r="H6604" s="74"/>
      <c r="I6604" s="74"/>
      <c r="J6604" s="74"/>
      <c r="K6604" s="74"/>
      <c r="L6604" s="74"/>
      <c r="P6604" s="122"/>
      <c r="Q6604" s="74"/>
      <c r="R6604" s="74"/>
      <c r="S6604" s="74"/>
      <c r="T6604" s="74"/>
      <c r="AI6604" s="259"/>
      <c r="AO6604" s="74"/>
    </row>
    <row r="6605" s="72" customFormat="1" customHeight="1" spans="6:41">
      <c r="F6605" s="74"/>
      <c r="G6605" s="267" t="str">
        <f t="shared" si="109"/>
        <v/>
      </c>
      <c r="H6605" s="74"/>
      <c r="I6605" s="74"/>
      <c r="J6605" s="74"/>
      <c r="K6605" s="74"/>
      <c r="L6605" s="74"/>
      <c r="P6605" s="122"/>
      <c r="Q6605" s="74"/>
      <c r="R6605" s="74"/>
      <c r="S6605" s="74"/>
      <c r="T6605" s="74"/>
      <c r="AI6605" s="259"/>
      <c r="AO6605" s="74"/>
    </row>
    <row r="6606" s="72" customFormat="1" customHeight="1" spans="6:41">
      <c r="F6606" s="74"/>
      <c r="G6606" s="267" t="str">
        <f t="shared" si="109"/>
        <v/>
      </c>
      <c r="H6606" s="74"/>
      <c r="I6606" s="74"/>
      <c r="J6606" s="74"/>
      <c r="K6606" s="74"/>
      <c r="L6606" s="74"/>
      <c r="P6606" s="122"/>
      <c r="Q6606" s="74"/>
      <c r="R6606" s="74"/>
      <c r="S6606" s="74"/>
      <c r="T6606" s="74"/>
      <c r="AI6606" s="259"/>
      <c r="AO6606" s="74"/>
    </row>
    <row r="6607" s="72" customFormat="1" customHeight="1" spans="6:41">
      <c r="F6607" s="74"/>
      <c r="G6607" s="267" t="str">
        <f t="shared" si="109"/>
        <v/>
      </c>
      <c r="H6607" s="74"/>
      <c r="I6607" s="74"/>
      <c r="J6607" s="74"/>
      <c r="K6607" s="74"/>
      <c r="L6607" s="74"/>
      <c r="P6607" s="122"/>
      <c r="Q6607" s="74"/>
      <c r="R6607" s="74"/>
      <c r="S6607" s="74"/>
      <c r="T6607" s="74"/>
      <c r="AI6607" s="259"/>
      <c r="AO6607" s="74"/>
    </row>
    <row r="6608" s="72" customFormat="1" customHeight="1" spans="6:41">
      <c r="F6608" s="74"/>
      <c r="G6608" s="267" t="str">
        <f t="shared" si="109"/>
        <v/>
      </c>
      <c r="H6608" s="74"/>
      <c r="I6608" s="74"/>
      <c r="J6608" s="74"/>
      <c r="K6608" s="74"/>
      <c r="L6608" s="74"/>
      <c r="P6608" s="122"/>
      <c r="Q6608" s="74"/>
      <c r="R6608" s="74"/>
      <c r="S6608" s="74"/>
      <c r="T6608" s="74"/>
      <c r="AI6608" s="259"/>
      <c r="AO6608" s="74"/>
    </row>
    <row r="6609" s="72" customFormat="1" customHeight="1" spans="6:41">
      <c r="F6609" s="74"/>
      <c r="G6609" s="267" t="str">
        <f t="shared" si="109"/>
        <v/>
      </c>
      <c r="H6609" s="74"/>
      <c r="I6609" s="74"/>
      <c r="J6609" s="74"/>
      <c r="K6609" s="74"/>
      <c r="L6609" s="74"/>
      <c r="P6609" s="122"/>
      <c r="Q6609" s="74"/>
      <c r="R6609" s="74"/>
      <c r="S6609" s="74"/>
      <c r="T6609" s="74"/>
      <c r="AI6609" s="259"/>
      <c r="AO6609" s="74"/>
    </row>
    <row r="6610" s="72" customFormat="1" customHeight="1" spans="6:41">
      <c r="F6610" s="74"/>
      <c r="G6610" s="267" t="str">
        <f t="shared" si="109"/>
        <v/>
      </c>
      <c r="H6610" s="74"/>
      <c r="I6610" s="74"/>
      <c r="J6610" s="74"/>
      <c r="K6610" s="74"/>
      <c r="L6610" s="74"/>
      <c r="P6610" s="122"/>
      <c r="Q6610" s="74"/>
      <c r="R6610" s="74"/>
      <c r="S6610" s="74"/>
      <c r="T6610" s="74"/>
      <c r="AI6610" s="259"/>
      <c r="AO6610" s="74"/>
    </row>
    <row r="6611" s="72" customFormat="1" customHeight="1" spans="6:41">
      <c r="F6611" s="74"/>
      <c r="G6611" s="267" t="str">
        <f t="shared" si="109"/>
        <v/>
      </c>
      <c r="H6611" s="74"/>
      <c r="I6611" s="74"/>
      <c r="J6611" s="74"/>
      <c r="K6611" s="74"/>
      <c r="L6611" s="74"/>
      <c r="P6611" s="122"/>
      <c r="Q6611" s="74"/>
      <c r="R6611" s="74"/>
      <c r="S6611" s="74"/>
      <c r="T6611" s="74"/>
      <c r="AI6611" s="259"/>
      <c r="AO6611" s="74"/>
    </row>
    <row r="6612" s="72" customFormat="1" customHeight="1" spans="6:41">
      <c r="F6612" s="74"/>
      <c r="G6612" s="267" t="str">
        <f t="shared" si="109"/>
        <v/>
      </c>
      <c r="H6612" s="74"/>
      <c r="I6612" s="74"/>
      <c r="J6612" s="74"/>
      <c r="K6612" s="74"/>
      <c r="L6612" s="74"/>
      <c r="P6612" s="122"/>
      <c r="Q6612" s="74"/>
      <c r="R6612" s="74"/>
      <c r="S6612" s="74"/>
      <c r="T6612" s="74"/>
      <c r="AI6612" s="259"/>
      <c r="AO6612" s="74"/>
    </row>
    <row r="6613" s="72" customFormat="1" customHeight="1" spans="6:41">
      <c r="F6613" s="74"/>
      <c r="G6613" s="267" t="str">
        <f t="shared" si="109"/>
        <v/>
      </c>
      <c r="H6613" s="74"/>
      <c r="I6613" s="74"/>
      <c r="J6613" s="74"/>
      <c r="K6613" s="74"/>
      <c r="L6613" s="74"/>
      <c r="P6613" s="122"/>
      <c r="Q6613" s="74"/>
      <c r="R6613" s="74"/>
      <c r="S6613" s="74"/>
      <c r="T6613" s="74"/>
      <c r="AI6613" s="259"/>
      <c r="AO6613" s="74"/>
    </row>
    <row r="6614" s="72" customFormat="1" customHeight="1" spans="6:41">
      <c r="F6614" s="74"/>
      <c r="G6614" s="267" t="str">
        <f t="shared" si="109"/>
        <v/>
      </c>
      <c r="H6614" s="74"/>
      <c r="I6614" s="74"/>
      <c r="J6614" s="74"/>
      <c r="K6614" s="74"/>
      <c r="L6614" s="74"/>
      <c r="P6614" s="122"/>
      <c r="Q6614" s="74"/>
      <c r="R6614" s="74"/>
      <c r="S6614" s="74"/>
      <c r="T6614" s="74"/>
      <c r="AI6614" s="259"/>
      <c r="AO6614" s="74"/>
    </row>
    <row r="6615" s="72" customFormat="1" customHeight="1" spans="6:41">
      <c r="F6615" s="74"/>
      <c r="G6615" s="267" t="str">
        <f t="shared" si="109"/>
        <v/>
      </c>
      <c r="H6615" s="74"/>
      <c r="I6615" s="74"/>
      <c r="J6615" s="74"/>
      <c r="K6615" s="74"/>
      <c r="L6615" s="74"/>
      <c r="P6615" s="122"/>
      <c r="Q6615" s="74"/>
      <c r="R6615" s="74"/>
      <c r="S6615" s="74"/>
      <c r="T6615" s="74"/>
      <c r="AI6615" s="259"/>
      <c r="AO6615" s="74"/>
    </row>
    <row r="6616" s="72" customFormat="1" customHeight="1" spans="6:41">
      <c r="F6616" s="74"/>
      <c r="G6616" s="267" t="str">
        <f t="shared" si="109"/>
        <v/>
      </c>
      <c r="H6616" s="74"/>
      <c r="I6616" s="74"/>
      <c r="J6616" s="74"/>
      <c r="K6616" s="74"/>
      <c r="L6616" s="74"/>
      <c r="P6616" s="122"/>
      <c r="Q6616" s="74"/>
      <c r="R6616" s="74"/>
      <c r="S6616" s="74"/>
      <c r="T6616" s="74"/>
      <c r="AI6616" s="259"/>
      <c r="AO6616" s="74"/>
    </row>
    <row r="6617" s="72" customFormat="1" customHeight="1" spans="6:41">
      <c r="F6617" s="74"/>
      <c r="G6617" s="267" t="str">
        <f t="shared" si="109"/>
        <v/>
      </c>
      <c r="H6617" s="74"/>
      <c r="I6617" s="74"/>
      <c r="J6617" s="74"/>
      <c r="K6617" s="74"/>
      <c r="L6617" s="74"/>
      <c r="P6617" s="122"/>
      <c r="Q6617" s="74"/>
      <c r="R6617" s="74"/>
      <c r="S6617" s="74"/>
      <c r="T6617" s="74"/>
      <c r="AI6617" s="259"/>
      <c r="AO6617" s="74"/>
    </row>
    <row r="6618" s="72" customFormat="1" customHeight="1" spans="6:41">
      <c r="F6618" s="74"/>
      <c r="G6618" s="267" t="str">
        <f t="shared" si="109"/>
        <v/>
      </c>
      <c r="H6618" s="74"/>
      <c r="I6618" s="74"/>
      <c r="J6618" s="74"/>
      <c r="K6618" s="74"/>
      <c r="L6618" s="74"/>
      <c r="P6618" s="122"/>
      <c r="Q6618" s="74"/>
      <c r="R6618" s="74"/>
      <c r="S6618" s="74"/>
      <c r="T6618" s="74"/>
      <c r="AI6618" s="259"/>
      <c r="AO6618" s="74"/>
    </row>
    <row r="6619" s="72" customFormat="1" customHeight="1" spans="6:41">
      <c r="F6619" s="74"/>
      <c r="G6619" s="267" t="str">
        <f t="shared" si="109"/>
        <v/>
      </c>
      <c r="H6619" s="74"/>
      <c r="I6619" s="74"/>
      <c r="J6619" s="74"/>
      <c r="K6619" s="74"/>
      <c r="L6619" s="74"/>
      <c r="P6619" s="122"/>
      <c r="Q6619" s="74"/>
      <c r="R6619" s="74"/>
      <c r="S6619" s="74"/>
      <c r="T6619" s="74"/>
      <c r="AI6619" s="259"/>
      <c r="AO6619" s="74"/>
    </row>
    <row r="6620" s="72" customFormat="1" customHeight="1" spans="6:41">
      <c r="F6620" s="74"/>
      <c r="G6620" s="267" t="str">
        <f t="shared" si="109"/>
        <v/>
      </c>
      <c r="H6620" s="74"/>
      <c r="I6620" s="74"/>
      <c r="J6620" s="74"/>
      <c r="K6620" s="74"/>
      <c r="L6620" s="74"/>
      <c r="P6620" s="122"/>
      <c r="Q6620" s="74"/>
      <c r="R6620" s="74"/>
      <c r="S6620" s="74"/>
      <c r="T6620" s="74"/>
      <c r="AI6620" s="259"/>
      <c r="AO6620" s="74"/>
    </row>
    <row r="6621" s="72" customFormat="1" customHeight="1" spans="6:41">
      <c r="F6621" s="74"/>
      <c r="G6621" s="267" t="str">
        <f t="shared" si="109"/>
        <v/>
      </c>
      <c r="H6621" s="74"/>
      <c r="I6621" s="74"/>
      <c r="J6621" s="74"/>
      <c r="K6621" s="74"/>
      <c r="L6621" s="74"/>
      <c r="P6621" s="122"/>
      <c r="Q6621" s="74"/>
      <c r="R6621" s="74"/>
      <c r="S6621" s="74"/>
      <c r="T6621" s="74"/>
      <c r="AI6621" s="259"/>
      <c r="AO6621" s="74"/>
    </row>
    <row r="6622" s="72" customFormat="1" customHeight="1" spans="6:41">
      <c r="F6622" s="74"/>
      <c r="G6622" s="267" t="str">
        <f t="shared" si="109"/>
        <v/>
      </c>
      <c r="H6622" s="74"/>
      <c r="I6622" s="74"/>
      <c r="J6622" s="74"/>
      <c r="K6622" s="74"/>
      <c r="L6622" s="74"/>
      <c r="P6622" s="122"/>
      <c r="Q6622" s="74"/>
      <c r="R6622" s="74"/>
      <c r="S6622" s="74"/>
      <c r="T6622" s="74"/>
      <c r="AI6622" s="259"/>
      <c r="AO6622" s="74"/>
    </row>
    <row r="6623" s="72" customFormat="1" customHeight="1" spans="6:41">
      <c r="F6623" s="74"/>
      <c r="G6623" s="267" t="str">
        <f t="shared" si="109"/>
        <v/>
      </c>
      <c r="H6623" s="74"/>
      <c r="I6623" s="74"/>
      <c r="J6623" s="74"/>
      <c r="K6623" s="74"/>
      <c r="L6623" s="74"/>
      <c r="P6623" s="122"/>
      <c r="Q6623" s="74"/>
      <c r="R6623" s="74"/>
      <c r="S6623" s="74"/>
      <c r="T6623" s="74"/>
      <c r="AI6623" s="259"/>
      <c r="AO6623" s="74"/>
    </row>
    <row r="6624" s="72" customFormat="1" customHeight="1" spans="6:41">
      <c r="F6624" s="74"/>
      <c r="G6624" s="267" t="str">
        <f t="shared" si="109"/>
        <v/>
      </c>
      <c r="H6624" s="74"/>
      <c r="I6624" s="74"/>
      <c r="J6624" s="74"/>
      <c r="K6624" s="74"/>
      <c r="L6624" s="74"/>
      <c r="P6624" s="122"/>
      <c r="Q6624" s="74"/>
      <c r="R6624" s="74"/>
      <c r="S6624" s="74"/>
      <c r="T6624" s="74"/>
      <c r="AI6624" s="259"/>
      <c r="AO6624" s="74"/>
    </row>
    <row r="6625" s="72" customFormat="1" customHeight="1" spans="6:41">
      <c r="F6625" s="74"/>
      <c r="G6625" s="267" t="str">
        <f t="shared" si="109"/>
        <v/>
      </c>
      <c r="H6625" s="74"/>
      <c r="I6625" s="74"/>
      <c r="J6625" s="74"/>
      <c r="K6625" s="74"/>
      <c r="L6625" s="74"/>
      <c r="P6625" s="122"/>
      <c r="Q6625" s="74"/>
      <c r="R6625" s="74"/>
      <c r="S6625" s="74"/>
      <c r="T6625" s="74"/>
      <c r="AI6625" s="259"/>
      <c r="AO6625" s="74"/>
    </row>
    <row r="6626" s="72" customFormat="1" customHeight="1" spans="6:41">
      <c r="F6626" s="74"/>
      <c r="G6626" s="267" t="str">
        <f t="shared" si="109"/>
        <v/>
      </c>
      <c r="H6626" s="74"/>
      <c r="I6626" s="74"/>
      <c r="J6626" s="74"/>
      <c r="K6626" s="74"/>
      <c r="L6626" s="74"/>
      <c r="P6626" s="122"/>
      <c r="Q6626" s="74"/>
      <c r="R6626" s="74"/>
      <c r="S6626" s="74"/>
      <c r="T6626" s="74"/>
      <c r="AI6626" s="259"/>
      <c r="AO6626" s="74"/>
    </row>
    <row r="6627" s="72" customFormat="1" customHeight="1" spans="6:41">
      <c r="F6627" s="74"/>
      <c r="G6627" s="267" t="str">
        <f t="shared" si="109"/>
        <v/>
      </c>
      <c r="H6627" s="74"/>
      <c r="I6627" s="74"/>
      <c r="J6627" s="74"/>
      <c r="K6627" s="74"/>
      <c r="L6627" s="74"/>
      <c r="P6627" s="122"/>
      <c r="Q6627" s="74"/>
      <c r="R6627" s="74"/>
      <c r="S6627" s="74"/>
      <c r="T6627" s="74"/>
      <c r="AI6627" s="259"/>
      <c r="AO6627" s="74"/>
    </row>
    <row r="6628" s="72" customFormat="1" customHeight="1" spans="6:41">
      <c r="F6628" s="74"/>
      <c r="G6628" s="267" t="str">
        <f t="shared" si="109"/>
        <v/>
      </c>
      <c r="H6628" s="74"/>
      <c r="I6628" s="74"/>
      <c r="J6628" s="74"/>
      <c r="K6628" s="74"/>
      <c r="L6628" s="74"/>
      <c r="P6628" s="122"/>
      <c r="Q6628" s="74"/>
      <c r="R6628" s="74"/>
      <c r="S6628" s="74"/>
      <c r="T6628" s="74"/>
      <c r="AI6628" s="259"/>
      <c r="AO6628" s="74"/>
    </row>
    <row r="6629" s="72" customFormat="1" customHeight="1" spans="6:41">
      <c r="F6629" s="74"/>
      <c r="G6629" s="267" t="str">
        <f t="shared" si="109"/>
        <v/>
      </c>
      <c r="H6629" s="74"/>
      <c r="I6629" s="74"/>
      <c r="J6629" s="74"/>
      <c r="K6629" s="74"/>
      <c r="L6629" s="74"/>
      <c r="P6629" s="122"/>
      <c r="Q6629" s="74"/>
      <c r="R6629" s="74"/>
      <c r="S6629" s="74"/>
      <c r="T6629" s="74"/>
      <c r="AI6629" s="259"/>
      <c r="AO6629" s="74"/>
    </row>
    <row r="6630" s="72" customFormat="1" customHeight="1" spans="6:41">
      <c r="F6630" s="74"/>
      <c r="G6630" s="267" t="str">
        <f t="shared" si="109"/>
        <v/>
      </c>
      <c r="H6630" s="74"/>
      <c r="I6630" s="74"/>
      <c r="J6630" s="74"/>
      <c r="K6630" s="74"/>
      <c r="L6630" s="74"/>
      <c r="P6630" s="122"/>
      <c r="Q6630" s="74"/>
      <c r="R6630" s="74"/>
      <c r="S6630" s="74"/>
      <c r="T6630" s="74"/>
      <c r="AI6630" s="259"/>
      <c r="AO6630" s="74"/>
    </row>
    <row r="6631" s="72" customFormat="1" customHeight="1" spans="6:41">
      <c r="F6631" s="74"/>
      <c r="G6631" s="267" t="str">
        <f t="shared" si="109"/>
        <v/>
      </c>
      <c r="H6631" s="74"/>
      <c r="I6631" s="74"/>
      <c r="J6631" s="74"/>
      <c r="K6631" s="74"/>
      <c r="L6631" s="74"/>
      <c r="P6631" s="122"/>
      <c r="Q6631" s="74"/>
      <c r="R6631" s="74"/>
      <c r="S6631" s="74"/>
      <c r="T6631" s="74"/>
      <c r="AI6631" s="259"/>
      <c r="AO6631" s="74"/>
    </row>
    <row r="6632" s="72" customFormat="1" customHeight="1" spans="6:41">
      <c r="F6632" s="74"/>
      <c r="G6632" s="267" t="str">
        <f t="shared" si="109"/>
        <v/>
      </c>
      <c r="H6632" s="74"/>
      <c r="I6632" s="74"/>
      <c r="J6632" s="74"/>
      <c r="K6632" s="74"/>
      <c r="L6632" s="74"/>
      <c r="P6632" s="122"/>
      <c r="Q6632" s="74"/>
      <c r="R6632" s="74"/>
      <c r="S6632" s="74"/>
      <c r="T6632" s="74"/>
      <c r="AI6632" s="259"/>
      <c r="AO6632" s="74"/>
    </row>
    <row r="6633" s="72" customFormat="1" customHeight="1" spans="6:41">
      <c r="F6633" s="74"/>
      <c r="G6633" s="267" t="str">
        <f t="shared" si="109"/>
        <v/>
      </c>
      <c r="H6633" s="74"/>
      <c r="I6633" s="74"/>
      <c r="J6633" s="74"/>
      <c r="K6633" s="74"/>
      <c r="L6633" s="74"/>
      <c r="P6633" s="122"/>
      <c r="Q6633" s="74"/>
      <c r="R6633" s="74"/>
      <c r="S6633" s="74"/>
      <c r="T6633" s="74"/>
      <c r="AI6633" s="259"/>
      <c r="AO6633" s="74"/>
    </row>
    <row r="6634" s="72" customFormat="1" customHeight="1" spans="6:41">
      <c r="F6634" s="74"/>
      <c r="G6634" s="267" t="str">
        <f t="shared" si="109"/>
        <v/>
      </c>
      <c r="H6634" s="74"/>
      <c r="I6634" s="74"/>
      <c r="J6634" s="74"/>
      <c r="K6634" s="74"/>
      <c r="L6634" s="74"/>
      <c r="P6634" s="122"/>
      <c r="Q6634" s="74"/>
      <c r="R6634" s="74"/>
      <c r="S6634" s="74"/>
      <c r="T6634" s="74"/>
      <c r="AI6634" s="259"/>
      <c r="AO6634" s="74"/>
    </row>
    <row r="6635" s="72" customFormat="1" customHeight="1" spans="6:41">
      <c r="F6635" s="74"/>
      <c r="G6635" s="267" t="str">
        <f t="shared" si="109"/>
        <v/>
      </c>
      <c r="H6635" s="74"/>
      <c r="I6635" s="74"/>
      <c r="J6635" s="74"/>
      <c r="K6635" s="74"/>
      <c r="L6635" s="74"/>
      <c r="P6635" s="122"/>
      <c r="Q6635" s="74"/>
      <c r="R6635" s="74"/>
      <c r="S6635" s="74"/>
      <c r="T6635" s="74"/>
      <c r="AI6635" s="259"/>
      <c r="AO6635" s="74"/>
    </row>
    <row r="6636" s="72" customFormat="1" customHeight="1" spans="6:41">
      <c r="F6636" s="74"/>
      <c r="G6636" s="267" t="str">
        <f t="shared" si="109"/>
        <v/>
      </c>
      <c r="H6636" s="74"/>
      <c r="I6636" s="74"/>
      <c r="J6636" s="74"/>
      <c r="K6636" s="74"/>
      <c r="L6636" s="74"/>
      <c r="P6636" s="122"/>
      <c r="Q6636" s="74"/>
      <c r="R6636" s="74"/>
      <c r="S6636" s="74"/>
      <c r="T6636" s="74"/>
      <c r="AI6636" s="259"/>
      <c r="AO6636" s="74"/>
    </row>
    <row r="6637" s="72" customFormat="1" customHeight="1" spans="6:41">
      <c r="F6637" s="74"/>
      <c r="G6637" s="267" t="str">
        <f t="shared" si="109"/>
        <v/>
      </c>
      <c r="H6637" s="74"/>
      <c r="I6637" s="74"/>
      <c r="J6637" s="74"/>
      <c r="K6637" s="74"/>
      <c r="L6637" s="74"/>
      <c r="P6637" s="122"/>
      <c r="Q6637" s="74"/>
      <c r="R6637" s="74"/>
      <c r="S6637" s="74"/>
      <c r="T6637" s="74"/>
      <c r="AI6637" s="259"/>
      <c r="AO6637" s="74"/>
    </row>
    <row r="6638" s="72" customFormat="1" customHeight="1" spans="6:41">
      <c r="F6638" s="74"/>
      <c r="G6638" s="267" t="str">
        <f t="shared" si="109"/>
        <v/>
      </c>
      <c r="H6638" s="74"/>
      <c r="I6638" s="74"/>
      <c r="J6638" s="74"/>
      <c r="K6638" s="74"/>
      <c r="L6638" s="74"/>
      <c r="P6638" s="122"/>
      <c r="Q6638" s="74"/>
      <c r="R6638" s="74"/>
      <c r="S6638" s="74"/>
      <c r="T6638" s="74"/>
      <c r="AI6638" s="259"/>
      <c r="AO6638" s="74"/>
    </row>
    <row r="6639" s="72" customFormat="1" customHeight="1" spans="6:41">
      <c r="F6639" s="74"/>
      <c r="G6639" s="267" t="str">
        <f t="shared" si="109"/>
        <v/>
      </c>
      <c r="H6639" s="74"/>
      <c r="I6639" s="74"/>
      <c r="J6639" s="74"/>
      <c r="K6639" s="74"/>
      <c r="L6639" s="74"/>
      <c r="P6639" s="122"/>
      <c r="Q6639" s="74"/>
      <c r="R6639" s="74"/>
      <c r="S6639" s="74"/>
      <c r="T6639" s="74"/>
      <c r="AI6639" s="259"/>
      <c r="AO6639" s="74"/>
    </row>
    <row r="6640" s="72" customFormat="1" customHeight="1" spans="6:41">
      <c r="F6640" s="74"/>
      <c r="G6640" s="267" t="str">
        <f t="shared" si="109"/>
        <v/>
      </c>
      <c r="H6640" s="74"/>
      <c r="I6640" s="74"/>
      <c r="J6640" s="74"/>
      <c r="K6640" s="74"/>
      <c r="L6640" s="74"/>
      <c r="P6640" s="122"/>
      <c r="Q6640" s="74"/>
      <c r="R6640" s="74"/>
      <c r="S6640" s="74"/>
      <c r="T6640" s="74"/>
      <c r="AI6640" s="259"/>
      <c r="AO6640" s="74"/>
    </row>
    <row r="6641" s="72" customFormat="1" customHeight="1" spans="6:41">
      <c r="F6641" s="74"/>
      <c r="G6641" s="267" t="str">
        <f t="shared" si="109"/>
        <v/>
      </c>
      <c r="H6641" s="74"/>
      <c r="I6641" s="74"/>
      <c r="J6641" s="74"/>
      <c r="K6641" s="74"/>
      <c r="L6641" s="74"/>
      <c r="P6641" s="122"/>
      <c r="Q6641" s="74"/>
      <c r="R6641" s="74"/>
      <c r="S6641" s="74"/>
      <c r="T6641" s="74"/>
      <c r="AI6641" s="259"/>
      <c r="AO6641" s="74"/>
    </row>
    <row r="6642" s="72" customFormat="1" customHeight="1" spans="6:41">
      <c r="F6642" s="74"/>
      <c r="G6642" s="267" t="str">
        <f t="shared" si="109"/>
        <v/>
      </c>
      <c r="H6642" s="74"/>
      <c r="I6642" s="74"/>
      <c r="J6642" s="74"/>
      <c r="K6642" s="74"/>
      <c r="L6642" s="74"/>
      <c r="P6642" s="122"/>
      <c r="Q6642" s="74"/>
      <c r="R6642" s="74"/>
      <c r="S6642" s="74"/>
      <c r="T6642" s="74"/>
      <c r="AI6642" s="259"/>
      <c r="AO6642" s="74"/>
    </row>
    <row r="6643" s="72" customFormat="1" customHeight="1" spans="6:41">
      <c r="F6643" s="74"/>
      <c r="G6643" s="267" t="str">
        <f t="shared" si="109"/>
        <v/>
      </c>
      <c r="H6643" s="74"/>
      <c r="I6643" s="74"/>
      <c r="J6643" s="74"/>
      <c r="K6643" s="74"/>
      <c r="L6643" s="74"/>
      <c r="P6643" s="122"/>
      <c r="Q6643" s="74"/>
      <c r="R6643" s="74"/>
      <c r="S6643" s="74"/>
      <c r="T6643" s="74"/>
      <c r="AI6643" s="259"/>
      <c r="AO6643" s="74"/>
    </row>
    <row r="6644" s="72" customFormat="1" customHeight="1" spans="6:41">
      <c r="F6644" s="74"/>
      <c r="G6644" s="267" t="str">
        <f t="shared" si="109"/>
        <v/>
      </c>
      <c r="H6644" s="74"/>
      <c r="I6644" s="74"/>
      <c r="J6644" s="74"/>
      <c r="K6644" s="74"/>
      <c r="L6644" s="74"/>
      <c r="P6644" s="122"/>
      <c r="Q6644" s="74"/>
      <c r="R6644" s="74"/>
      <c r="S6644" s="74"/>
      <c r="T6644" s="74"/>
      <c r="AI6644" s="259"/>
      <c r="AO6644" s="74"/>
    </row>
    <row r="6645" s="72" customFormat="1" customHeight="1" spans="6:41">
      <c r="F6645" s="74"/>
      <c r="G6645" s="267" t="str">
        <f t="shared" si="109"/>
        <v/>
      </c>
      <c r="H6645" s="74"/>
      <c r="I6645" s="74"/>
      <c r="J6645" s="74"/>
      <c r="K6645" s="74"/>
      <c r="L6645" s="74"/>
      <c r="P6645" s="122"/>
      <c r="Q6645" s="74"/>
      <c r="R6645" s="74"/>
      <c r="S6645" s="74"/>
      <c r="T6645" s="74"/>
      <c r="AI6645" s="259"/>
      <c r="AO6645" s="74"/>
    </row>
    <row r="6646" s="72" customFormat="1" customHeight="1" spans="6:41">
      <c r="F6646" s="74"/>
      <c r="G6646" s="267" t="str">
        <f t="shared" si="109"/>
        <v/>
      </c>
      <c r="H6646" s="74"/>
      <c r="I6646" s="74"/>
      <c r="J6646" s="74"/>
      <c r="K6646" s="74"/>
      <c r="L6646" s="74"/>
      <c r="P6646" s="122"/>
      <c r="Q6646" s="74"/>
      <c r="R6646" s="74"/>
      <c r="S6646" s="74"/>
      <c r="T6646" s="74"/>
      <c r="AI6646" s="259"/>
      <c r="AO6646" s="74"/>
    </row>
    <row r="6647" s="72" customFormat="1" customHeight="1" spans="6:41">
      <c r="F6647" s="74"/>
      <c r="G6647" s="267" t="str">
        <f t="shared" si="109"/>
        <v/>
      </c>
      <c r="H6647" s="74"/>
      <c r="I6647" s="74"/>
      <c r="J6647" s="74"/>
      <c r="K6647" s="74"/>
      <c r="L6647" s="74"/>
      <c r="P6647" s="122"/>
      <c r="Q6647" s="74"/>
      <c r="R6647" s="74"/>
      <c r="S6647" s="74"/>
      <c r="T6647" s="74"/>
      <c r="AI6647" s="259"/>
      <c r="AO6647" s="74"/>
    </row>
    <row r="6648" s="72" customFormat="1" customHeight="1" spans="6:41">
      <c r="F6648" s="74"/>
      <c r="G6648" s="267" t="str">
        <f t="shared" si="109"/>
        <v/>
      </c>
      <c r="H6648" s="74"/>
      <c r="I6648" s="74"/>
      <c r="J6648" s="74"/>
      <c r="K6648" s="74"/>
      <c r="L6648" s="74"/>
      <c r="P6648" s="122"/>
      <c r="Q6648" s="74"/>
      <c r="R6648" s="74"/>
      <c r="S6648" s="74"/>
      <c r="T6648" s="74"/>
      <c r="AI6648" s="259"/>
      <c r="AO6648" s="74"/>
    </row>
    <row r="6649" s="72" customFormat="1" customHeight="1" spans="6:41">
      <c r="F6649" s="74"/>
      <c r="G6649" s="267" t="str">
        <f t="shared" si="109"/>
        <v/>
      </c>
      <c r="H6649" s="74"/>
      <c r="I6649" s="74"/>
      <c r="J6649" s="74"/>
      <c r="K6649" s="74"/>
      <c r="L6649" s="74"/>
      <c r="P6649" s="122"/>
      <c r="Q6649" s="74"/>
      <c r="R6649" s="74"/>
      <c r="S6649" s="74"/>
      <c r="T6649" s="74"/>
      <c r="AI6649" s="259"/>
      <c r="AO6649" s="74"/>
    </row>
    <row r="6650" s="72" customFormat="1" customHeight="1" spans="6:41">
      <c r="F6650" s="74"/>
      <c r="G6650" s="267" t="str">
        <f t="shared" si="109"/>
        <v/>
      </c>
      <c r="H6650" s="74"/>
      <c r="I6650" s="74"/>
      <c r="J6650" s="74"/>
      <c r="K6650" s="74"/>
      <c r="L6650" s="74"/>
      <c r="P6650" s="122"/>
      <c r="Q6650" s="74"/>
      <c r="R6650" s="74"/>
      <c r="S6650" s="74"/>
      <c r="T6650" s="74"/>
      <c r="AI6650" s="259"/>
      <c r="AO6650" s="74"/>
    </row>
    <row r="6651" s="72" customFormat="1" customHeight="1" spans="6:41">
      <c r="F6651" s="74"/>
      <c r="G6651" s="267" t="str">
        <f t="shared" si="109"/>
        <v/>
      </c>
      <c r="H6651" s="74"/>
      <c r="I6651" s="74"/>
      <c r="J6651" s="74"/>
      <c r="K6651" s="74"/>
      <c r="L6651" s="74"/>
      <c r="P6651" s="122"/>
      <c r="Q6651" s="74"/>
      <c r="R6651" s="74"/>
      <c r="S6651" s="74"/>
      <c r="T6651" s="74"/>
      <c r="AI6651" s="259"/>
      <c r="AO6651" s="74"/>
    </row>
    <row r="6652" s="72" customFormat="1" customHeight="1" spans="6:41">
      <c r="F6652" s="74"/>
      <c r="G6652" s="267" t="str">
        <f t="shared" si="109"/>
        <v/>
      </c>
      <c r="H6652" s="74"/>
      <c r="I6652" s="74"/>
      <c r="J6652" s="74"/>
      <c r="K6652" s="74"/>
      <c r="L6652" s="74"/>
      <c r="P6652" s="122"/>
      <c r="Q6652" s="74"/>
      <c r="R6652" s="74"/>
      <c r="S6652" s="74"/>
      <c r="T6652" s="74"/>
      <c r="AI6652" s="259"/>
      <c r="AO6652" s="74"/>
    </row>
    <row r="6653" s="72" customFormat="1" customHeight="1" spans="6:41">
      <c r="F6653" s="74"/>
      <c r="G6653" s="267" t="str">
        <f t="shared" si="109"/>
        <v/>
      </c>
      <c r="H6653" s="74"/>
      <c r="I6653" s="74"/>
      <c r="J6653" s="74"/>
      <c r="K6653" s="74"/>
      <c r="L6653" s="74"/>
      <c r="P6653" s="122"/>
      <c r="Q6653" s="74"/>
      <c r="R6653" s="74"/>
      <c r="S6653" s="74"/>
      <c r="T6653" s="74"/>
      <c r="AI6653" s="259"/>
      <c r="AO6653" s="74"/>
    </row>
    <row r="6654" s="72" customFormat="1" customHeight="1" spans="6:41">
      <c r="F6654" s="74"/>
      <c r="G6654" s="267" t="str">
        <f t="shared" si="109"/>
        <v/>
      </c>
      <c r="H6654" s="74"/>
      <c r="I6654" s="74"/>
      <c r="J6654" s="74"/>
      <c r="K6654" s="74"/>
      <c r="L6654" s="74"/>
      <c r="P6654" s="122"/>
      <c r="Q6654" s="74"/>
      <c r="R6654" s="74"/>
      <c r="S6654" s="74"/>
      <c r="T6654" s="74"/>
      <c r="AI6654" s="259"/>
      <c r="AO6654" s="74"/>
    </row>
    <row r="6655" s="72" customFormat="1" customHeight="1" spans="6:41">
      <c r="F6655" s="74"/>
      <c r="G6655" s="267" t="str">
        <f t="shared" si="109"/>
        <v/>
      </c>
      <c r="H6655" s="74"/>
      <c r="I6655" s="74"/>
      <c r="J6655" s="74"/>
      <c r="K6655" s="74"/>
      <c r="L6655" s="74"/>
      <c r="P6655" s="122"/>
      <c r="Q6655" s="74"/>
      <c r="R6655" s="74"/>
      <c r="S6655" s="74"/>
      <c r="T6655" s="74"/>
      <c r="AI6655" s="259"/>
      <c r="AO6655" s="74"/>
    </row>
    <row r="6656" s="72" customFormat="1" customHeight="1" spans="6:41">
      <c r="F6656" s="74"/>
      <c r="G6656" s="267" t="str">
        <f t="shared" si="109"/>
        <v/>
      </c>
      <c r="H6656" s="74"/>
      <c r="I6656" s="74"/>
      <c r="J6656" s="74"/>
      <c r="K6656" s="74"/>
      <c r="L6656" s="74"/>
      <c r="P6656" s="122"/>
      <c r="Q6656" s="74"/>
      <c r="R6656" s="74"/>
      <c r="S6656" s="74"/>
      <c r="T6656" s="74"/>
      <c r="AI6656" s="259"/>
      <c r="AO6656" s="74"/>
    </row>
    <row r="6657" s="72" customFormat="1" customHeight="1" spans="6:41">
      <c r="F6657" s="74"/>
      <c r="G6657" s="267" t="str">
        <f t="shared" si="109"/>
        <v/>
      </c>
      <c r="H6657" s="74"/>
      <c r="I6657" s="74"/>
      <c r="J6657" s="74"/>
      <c r="K6657" s="74"/>
      <c r="L6657" s="74"/>
      <c r="P6657" s="122"/>
      <c r="Q6657" s="74"/>
      <c r="R6657" s="74"/>
      <c r="S6657" s="74"/>
      <c r="T6657" s="74"/>
      <c r="AI6657" s="259"/>
      <c r="AO6657" s="74"/>
    </row>
    <row r="6658" s="72" customFormat="1" customHeight="1" spans="6:41">
      <c r="F6658" s="74"/>
      <c r="G6658" s="267" t="str">
        <f t="shared" ref="G6658:G6721" si="110">IF(H6658="","",IF(H6658=I6658,H6658,_xlfn.CONCAT(H6658,"-",I6658)))</f>
        <v/>
      </c>
      <c r="H6658" s="74"/>
      <c r="I6658" s="74"/>
      <c r="J6658" s="74"/>
      <c r="K6658" s="74"/>
      <c r="L6658" s="74"/>
      <c r="P6658" s="122"/>
      <c r="Q6658" s="74"/>
      <c r="R6658" s="74"/>
      <c r="S6658" s="74"/>
      <c r="T6658" s="74"/>
      <c r="AI6658" s="259"/>
      <c r="AO6658" s="74"/>
    </row>
    <row r="6659" s="72" customFormat="1" customHeight="1" spans="6:41">
      <c r="F6659" s="74"/>
      <c r="G6659" s="267" t="str">
        <f t="shared" si="110"/>
        <v/>
      </c>
      <c r="H6659" s="74"/>
      <c r="I6659" s="74"/>
      <c r="J6659" s="74"/>
      <c r="K6659" s="74"/>
      <c r="L6659" s="74"/>
      <c r="P6659" s="122"/>
      <c r="Q6659" s="74"/>
      <c r="R6659" s="74"/>
      <c r="S6659" s="74"/>
      <c r="T6659" s="74"/>
      <c r="AI6659" s="259"/>
      <c r="AO6659" s="74"/>
    </row>
    <row r="6660" s="72" customFormat="1" customHeight="1" spans="6:41">
      <c r="F6660" s="74"/>
      <c r="G6660" s="267" t="str">
        <f t="shared" si="110"/>
        <v/>
      </c>
      <c r="H6660" s="74"/>
      <c r="I6660" s="74"/>
      <c r="J6660" s="74"/>
      <c r="K6660" s="74"/>
      <c r="L6660" s="74"/>
      <c r="P6660" s="122"/>
      <c r="Q6660" s="74"/>
      <c r="R6660" s="74"/>
      <c r="S6660" s="74"/>
      <c r="T6660" s="74"/>
      <c r="AI6660" s="259"/>
      <c r="AO6660" s="74"/>
    </row>
    <row r="6661" s="72" customFormat="1" customHeight="1" spans="6:41">
      <c r="F6661" s="74"/>
      <c r="G6661" s="267" t="str">
        <f t="shared" si="110"/>
        <v/>
      </c>
      <c r="H6661" s="74"/>
      <c r="I6661" s="74"/>
      <c r="J6661" s="74"/>
      <c r="K6661" s="74"/>
      <c r="L6661" s="74"/>
      <c r="P6661" s="122"/>
      <c r="Q6661" s="74"/>
      <c r="R6661" s="74"/>
      <c r="S6661" s="74"/>
      <c r="T6661" s="74"/>
      <c r="AI6661" s="259"/>
      <c r="AO6661" s="74"/>
    </row>
    <row r="6662" s="72" customFormat="1" customHeight="1" spans="6:41">
      <c r="F6662" s="74"/>
      <c r="G6662" s="267" t="str">
        <f t="shared" si="110"/>
        <v/>
      </c>
      <c r="H6662" s="74"/>
      <c r="I6662" s="74"/>
      <c r="J6662" s="74"/>
      <c r="K6662" s="74"/>
      <c r="L6662" s="74"/>
      <c r="P6662" s="122"/>
      <c r="Q6662" s="74"/>
      <c r="R6662" s="74"/>
      <c r="S6662" s="74"/>
      <c r="T6662" s="74"/>
      <c r="AI6662" s="259"/>
      <c r="AO6662" s="74"/>
    </row>
    <row r="6663" s="72" customFormat="1" customHeight="1" spans="6:41">
      <c r="F6663" s="74"/>
      <c r="G6663" s="267" t="str">
        <f t="shared" si="110"/>
        <v/>
      </c>
      <c r="H6663" s="74"/>
      <c r="I6663" s="74"/>
      <c r="J6663" s="74"/>
      <c r="K6663" s="74"/>
      <c r="L6663" s="74"/>
      <c r="P6663" s="122"/>
      <c r="Q6663" s="74"/>
      <c r="R6663" s="74"/>
      <c r="S6663" s="74"/>
      <c r="T6663" s="74"/>
      <c r="AI6663" s="259"/>
      <c r="AO6663" s="74"/>
    </row>
    <row r="6664" s="72" customFormat="1" customHeight="1" spans="6:41">
      <c r="F6664" s="74"/>
      <c r="G6664" s="267" t="str">
        <f t="shared" si="110"/>
        <v/>
      </c>
      <c r="H6664" s="74"/>
      <c r="I6664" s="74"/>
      <c r="J6664" s="74"/>
      <c r="K6664" s="74"/>
      <c r="L6664" s="74"/>
      <c r="P6664" s="122"/>
      <c r="Q6664" s="74"/>
      <c r="R6664" s="74"/>
      <c r="S6664" s="74"/>
      <c r="T6664" s="74"/>
      <c r="AI6664" s="259"/>
      <c r="AO6664" s="74"/>
    </row>
    <row r="6665" s="72" customFormat="1" customHeight="1" spans="6:41">
      <c r="F6665" s="74"/>
      <c r="G6665" s="267" t="str">
        <f t="shared" si="110"/>
        <v/>
      </c>
      <c r="H6665" s="74"/>
      <c r="I6665" s="74"/>
      <c r="J6665" s="74"/>
      <c r="K6665" s="74"/>
      <c r="L6665" s="74"/>
      <c r="P6665" s="122"/>
      <c r="Q6665" s="74"/>
      <c r="R6665" s="74"/>
      <c r="S6665" s="74"/>
      <c r="T6665" s="74"/>
      <c r="AI6665" s="259"/>
      <c r="AO6665" s="74"/>
    </row>
    <row r="6666" s="72" customFormat="1" customHeight="1" spans="6:41">
      <c r="F6666" s="74"/>
      <c r="G6666" s="267" t="str">
        <f t="shared" si="110"/>
        <v/>
      </c>
      <c r="H6666" s="74"/>
      <c r="I6666" s="74"/>
      <c r="J6666" s="74"/>
      <c r="K6666" s="74"/>
      <c r="L6666" s="74"/>
      <c r="P6666" s="122"/>
      <c r="Q6666" s="74"/>
      <c r="R6666" s="74"/>
      <c r="S6666" s="74"/>
      <c r="T6666" s="74"/>
      <c r="AI6666" s="259"/>
      <c r="AO6666" s="74"/>
    </row>
    <row r="6667" s="72" customFormat="1" customHeight="1" spans="6:41">
      <c r="F6667" s="74"/>
      <c r="G6667" s="267" t="str">
        <f t="shared" si="110"/>
        <v/>
      </c>
      <c r="H6667" s="74"/>
      <c r="I6667" s="74"/>
      <c r="J6667" s="74"/>
      <c r="K6667" s="74"/>
      <c r="L6667" s="74"/>
      <c r="P6667" s="122"/>
      <c r="Q6667" s="74"/>
      <c r="R6667" s="74"/>
      <c r="S6667" s="74"/>
      <c r="T6667" s="74"/>
      <c r="AI6667" s="259"/>
      <c r="AO6667" s="74"/>
    </row>
    <row r="6668" s="72" customFormat="1" customHeight="1" spans="6:41">
      <c r="F6668" s="74"/>
      <c r="G6668" s="267" t="str">
        <f t="shared" si="110"/>
        <v/>
      </c>
      <c r="H6668" s="74"/>
      <c r="I6668" s="74"/>
      <c r="J6668" s="74"/>
      <c r="K6668" s="74"/>
      <c r="L6668" s="74"/>
      <c r="P6668" s="122"/>
      <c r="Q6668" s="74"/>
      <c r="R6668" s="74"/>
      <c r="S6668" s="74"/>
      <c r="T6668" s="74"/>
      <c r="AI6668" s="259"/>
      <c r="AO6668" s="74"/>
    </row>
    <row r="6669" s="72" customFormat="1" customHeight="1" spans="6:41">
      <c r="F6669" s="74"/>
      <c r="G6669" s="267" t="str">
        <f t="shared" si="110"/>
        <v/>
      </c>
      <c r="H6669" s="74"/>
      <c r="I6669" s="74"/>
      <c r="J6669" s="74"/>
      <c r="K6669" s="74"/>
      <c r="L6669" s="74"/>
      <c r="P6669" s="122"/>
      <c r="Q6669" s="74"/>
      <c r="R6669" s="74"/>
      <c r="S6669" s="74"/>
      <c r="T6669" s="74"/>
      <c r="AI6669" s="259"/>
      <c r="AO6669" s="74"/>
    </row>
    <row r="6670" s="72" customFormat="1" customHeight="1" spans="6:41">
      <c r="F6670" s="74"/>
      <c r="G6670" s="267" t="str">
        <f t="shared" si="110"/>
        <v/>
      </c>
      <c r="H6670" s="74"/>
      <c r="I6670" s="74"/>
      <c r="J6670" s="74"/>
      <c r="K6670" s="74"/>
      <c r="L6670" s="74"/>
      <c r="P6670" s="122"/>
      <c r="Q6670" s="74"/>
      <c r="R6670" s="74"/>
      <c r="S6670" s="74"/>
      <c r="T6670" s="74"/>
      <c r="AI6670" s="259"/>
      <c r="AO6670" s="74"/>
    </row>
    <row r="6671" s="72" customFormat="1" customHeight="1" spans="6:41">
      <c r="F6671" s="74"/>
      <c r="G6671" s="267" t="str">
        <f t="shared" si="110"/>
        <v/>
      </c>
      <c r="H6671" s="74"/>
      <c r="I6671" s="74"/>
      <c r="J6671" s="74"/>
      <c r="K6671" s="74"/>
      <c r="L6671" s="74"/>
      <c r="P6671" s="122"/>
      <c r="Q6671" s="74"/>
      <c r="R6671" s="74"/>
      <c r="S6671" s="74"/>
      <c r="T6671" s="74"/>
      <c r="AI6671" s="259"/>
      <c r="AO6671" s="74"/>
    </row>
    <row r="6672" s="72" customFormat="1" customHeight="1" spans="6:41">
      <c r="F6672" s="74"/>
      <c r="G6672" s="267" t="str">
        <f t="shared" si="110"/>
        <v/>
      </c>
      <c r="H6672" s="74"/>
      <c r="I6672" s="74"/>
      <c r="J6672" s="74"/>
      <c r="K6672" s="74"/>
      <c r="L6672" s="74"/>
      <c r="P6672" s="122"/>
      <c r="Q6672" s="74"/>
      <c r="R6672" s="74"/>
      <c r="S6672" s="74"/>
      <c r="T6672" s="74"/>
      <c r="AI6672" s="259"/>
      <c r="AO6672" s="74"/>
    </row>
    <row r="6673" s="72" customFormat="1" customHeight="1" spans="6:41">
      <c r="F6673" s="74"/>
      <c r="G6673" s="267" t="str">
        <f t="shared" si="110"/>
        <v/>
      </c>
      <c r="H6673" s="74"/>
      <c r="I6673" s="74"/>
      <c r="J6673" s="74"/>
      <c r="K6673" s="74"/>
      <c r="L6673" s="74"/>
      <c r="P6673" s="122"/>
      <c r="Q6673" s="74"/>
      <c r="R6673" s="74"/>
      <c r="S6673" s="74"/>
      <c r="T6673" s="74"/>
      <c r="AI6673" s="259"/>
      <c r="AO6673" s="74"/>
    </row>
    <row r="6674" s="72" customFormat="1" customHeight="1" spans="6:41">
      <c r="F6674" s="74"/>
      <c r="G6674" s="267" t="str">
        <f t="shared" si="110"/>
        <v/>
      </c>
      <c r="H6674" s="74"/>
      <c r="I6674" s="74"/>
      <c r="J6674" s="74"/>
      <c r="K6674" s="74"/>
      <c r="L6674" s="74"/>
      <c r="P6674" s="122"/>
      <c r="Q6674" s="74"/>
      <c r="R6674" s="74"/>
      <c r="S6674" s="74"/>
      <c r="T6674" s="74"/>
      <c r="AI6674" s="259"/>
      <c r="AO6674" s="74"/>
    </row>
    <row r="6675" s="72" customFormat="1" customHeight="1" spans="6:41">
      <c r="F6675" s="74"/>
      <c r="G6675" s="267" t="str">
        <f t="shared" si="110"/>
        <v/>
      </c>
      <c r="H6675" s="74"/>
      <c r="I6675" s="74"/>
      <c r="J6675" s="74"/>
      <c r="K6675" s="74"/>
      <c r="L6675" s="74"/>
      <c r="P6675" s="122"/>
      <c r="Q6675" s="74"/>
      <c r="R6675" s="74"/>
      <c r="S6675" s="74"/>
      <c r="T6675" s="74"/>
      <c r="AI6675" s="259"/>
      <c r="AO6675" s="74"/>
    </row>
    <row r="6676" s="72" customFormat="1" customHeight="1" spans="6:41">
      <c r="F6676" s="74"/>
      <c r="G6676" s="267" t="str">
        <f t="shared" si="110"/>
        <v/>
      </c>
      <c r="H6676" s="74"/>
      <c r="I6676" s="74"/>
      <c r="J6676" s="74"/>
      <c r="K6676" s="74"/>
      <c r="L6676" s="74"/>
      <c r="P6676" s="122"/>
      <c r="Q6676" s="74"/>
      <c r="R6676" s="74"/>
      <c r="S6676" s="74"/>
      <c r="T6676" s="74"/>
      <c r="AI6676" s="259"/>
      <c r="AO6676" s="74"/>
    </row>
    <row r="6677" s="72" customFormat="1" customHeight="1" spans="6:41">
      <c r="F6677" s="74"/>
      <c r="G6677" s="267" t="str">
        <f t="shared" si="110"/>
        <v/>
      </c>
      <c r="H6677" s="74"/>
      <c r="I6677" s="74"/>
      <c r="J6677" s="74"/>
      <c r="K6677" s="74"/>
      <c r="L6677" s="74"/>
      <c r="P6677" s="122"/>
      <c r="Q6677" s="74"/>
      <c r="R6677" s="74"/>
      <c r="S6677" s="74"/>
      <c r="T6677" s="74"/>
      <c r="AI6677" s="259"/>
      <c r="AO6677" s="74"/>
    </row>
    <row r="6678" s="72" customFormat="1" customHeight="1" spans="6:41">
      <c r="F6678" s="74"/>
      <c r="G6678" s="267" t="str">
        <f t="shared" si="110"/>
        <v/>
      </c>
      <c r="H6678" s="74"/>
      <c r="I6678" s="74"/>
      <c r="J6678" s="74"/>
      <c r="K6678" s="74"/>
      <c r="L6678" s="74"/>
      <c r="P6678" s="122"/>
      <c r="Q6678" s="74"/>
      <c r="R6678" s="74"/>
      <c r="S6678" s="74"/>
      <c r="T6678" s="74"/>
      <c r="AI6678" s="259"/>
      <c r="AO6678" s="74"/>
    </row>
    <row r="6679" s="72" customFormat="1" customHeight="1" spans="6:41">
      <c r="F6679" s="74"/>
      <c r="G6679" s="267" t="str">
        <f t="shared" si="110"/>
        <v/>
      </c>
      <c r="H6679" s="74"/>
      <c r="I6679" s="74"/>
      <c r="J6679" s="74"/>
      <c r="K6679" s="74"/>
      <c r="L6679" s="74"/>
      <c r="P6679" s="122"/>
      <c r="Q6679" s="74"/>
      <c r="R6679" s="74"/>
      <c r="S6679" s="74"/>
      <c r="T6679" s="74"/>
      <c r="AI6679" s="259"/>
      <c r="AO6679" s="74"/>
    </row>
    <row r="6680" s="72" customFormat="1" customHeight="1" spans="6:41">
      <c r="F6680" s="74"/>
      <c r="G6680" s="267" t="str">
        <f t="shared" si="110"/>
        <v/>
      </c>
      <c r="H6680" s="74"/>
      <c r="I6680" s="74"/>
      <c r="J6680" s="74"/>
      <c r="K6680" s="74"/>
      <c r="L6680" s="74"/>
      <c r="P6680" s="122"/>
      <c r="Q6680" s="74"/>
      <c r="R6680" s="74"/>
      <c r="S6680" s="74"/>
      <c r="T6680" s="74"/>
      <c r="AI6680" s="259"/>
      <c r="AO6680" s="74"/>
    </row>
    <row r="6681" s="72" customFormat="1" customHeight="1" spans="6:41">
      <c r="F6681" s="74"/>
      <c r="G6681" s="267" t="str">
        <f t="shared" si="110"/>
        <v/>
      </c>
      <c r="H6681" s="74"/>
      <c r="I6681" s="74"/>
      <c r="J6681" s="74"/>
      <c r="K6681" s="74"/>
      <c r="L6681" s="74"/>
      <c r="P6681" s="122"/>
      <c r="Q6681" s="74"/>
      <c r="R6681" s="74"/>
      <c r="S6681" s="74"/>
      <c r="T6681" s="74"/>
      <c r="AI6681" s="259"/>
      <c r="AO6681" s="74"/>
    </row>
    <row r="6682" s="72" customFormat="1" customHeight="1" spans="6:41">
      <c r="F6682" s="74"/>
      <c r="G6682" s="267" t="str">
        <f t="shared" si="110"/>
        <v/>
      </c>
      <c r="H6682" s="74"/>
      <c r="I6682" s="74"/>
      <c r="J6682" s="74"/>
      <c r="K6682" s="74"/>
      <c r="L6682" s="74"/>
      <c r="P6682" s="122"/>
      <c r="Q6682" s="74"/>
      <c r="R6682" s="74"/>
      <c r="S6682" s="74"/>
      <c r="T6682" s="74"/>
      <c r="AI6682" s="259"/>
      <c r="AO6682" s="74"/>
    </row>
    <row r="6683" s="72" customFormat="1" customHeight="1" spans="6:41">
      <c r="F6683" s="74"/>
      <c r="G6683" s="267" t="str">
        <f t="shared" si="110"/>
        <v/>
      </c>
      <c r="H6683" s="74"/>
      <c r="I6683" s="74"/>
      <c r="J6683" s="74"/>
      <c r="K6683" s="74"/>
      <c r="L6683" s="74"/>
      <c r="P6683" s="122"/>
      <c r="Q6683" s="74"/>
      <c r="R6683" s="74"/>
      <c r="S6683" s="74"/>
      <c r="T6683" s="74"/>
      <c r="AI6683" s="259"/>
      <c r="AO6683" s="74"/>
    </row>
    <row r="6684" s="72" customFormat="1" customHeight="1" spans="6:41">
      <c r="F6684" s="74"/>
      <c r="G6684" s="267" t="str">
        <f t="shared" si="110"/>
        <v/>
      </c>
      <c r="H6684" s="74"/>
      <c r="I6684" s="74"/>
      <c r="J6684" s="74"/>
      <c r="K6684" s="74"/>
      <c r="L6684" s="74"/>
      <c r="P6684" s="122"/>
      <c r="Q6684" s="74"/>
      <c r="R6684" s="74"/>
      <c r="S6684" s="74"/>
      <c r="T6684" s="74"/>
      <c r="AI6684" s="259"/>
      <c r="AO6684" s="74"/>
    </row>
    <row r="6685" s="72" customFormat="1" customHeight="1" spans="6:41">
      <c r="F6685" s="74"/>
      <c r="G6685" s="267" t="str">
        <f t="shared" si="110"/>
        <v/>
      </c>
      <c r="H6685" s="74"/>
      <c r="I6685" s="74"/>
      <c r="J6685" s="74"/>
      <c r="K6685" s="74"/>
      <c r="L6685" s="74"/>
      <c r="P6685" s="122"/>
      <c r="Q6685" s="74"/>
      <c r="R6685" s="74"/>
      <c r="S6685" s="74"/>
      <c r="T6685" s="74"/>
      <c r="AI6685" s="259"/>
      <c r="AO6685" s="74"/>
    </row>
    <row r="6686" s="72" customFormat="1" customHeight="1" spans="6:41">
      <c r="F6686" s="74"/>
      <c r="G6686" s="267" t="str">
        <f t="shared" si="110"/>
        <v/>
      </c>
      <c r="H6686" s="74"/>
      <c r="I6686" s="74"/>
      <c r="J6686" s="74"/>
      <c r="K6686" s="74"/>
      <c r="L6686" s="74"/>
      <c r="P6686" s="122"/>
      <c r="Q6686" s="74"/>
      <c r="R6686" s="74"/>
      <c r="S6686" s="74"/>
      <c r="T6686" s="74"/>
      <c r="AI6686" s="259"/>
      <c r="AO6686" s="74"/>
    </row>
    <row r="6687" s="72" customFormat="1" customHeight="1" spans="6:41">
      <c r="F6687" s="74"/>
      <c r="G6687" s="267" t="str">
        <f t="shared" si="110"/>
        <v/>
      </c>
      <c r="H6687" s="74"/>
      <c r="I6687" s="74"/>
      <c r="J6687" s="74"/>
      <c r="K6687" s="74"/>
      <c r="L6687" s="74"/>
      <c r="P6687" s="122"/>
      <c r="Q6687" s="74"/>
      <c r="R6687" s="74"/>
      <c r="S6687" s="74"/>
      <c r="T6687" s="74"/>
      <c r="AI6687" s="259"/>
      <c r="AO6687" s="74"/>
    </row>
    <row r="6688" s="72" customFormat="1" customHeight="1" spans="6:41">
      <c r="F6688" s="74"/>
      <c r="G6688" s="267" t="str">
        <f t="shared" si="110"/>
        <v/>
      </c>
      <c r="H6688" s="74"/>
      <c r="I6688" s="74"/>
      <c r="J6688" s="74"/>
      <c r="K6688" s="74"/>
      <c r="L6688" s="74"/>
      <c r="P6688" s="122"/>
      <c r="Q6688" s="74"/>
      <c r="R6688" s="74"/>
      <c r="S6688" s="74"/>
      <c r="T6688" s="74"/>
      <c r="AI6688" s="259"/>
      <c r="AO6688" s="74"/>
    </row>
    <row r="6689" s="72" customFormat="1" customHeight="1" spans="6:41">
      <c r="F6689" s="74"/>
      <c r="G6689" s="267" t="str">
        <f t="shared" si="110"/>
        <v/>
      </c>
      <c r="H6689" s="74"/>
      <c r="I6689" s="74"/>
      <c r="J6689" s="74"/>
      <c r="K6689" s="74"/>
      <c r="L6689" s="74"/>
      <c r="P6689" s="122"/>
      <c r="Q6689" s="74"/>
      <c r="R6689" s="74"/>
      <c r="S6689" s="74"/>
      <c r="T6689" s="74"/>
      <c r="AI6689" s="259"/>
      <c r="AO6689" s="74"/>
    </row>
    <row r="6690" s="72" customFormat="1" customHeight="1" spans="6:41">
      <c r="F6690" s="74"/>
      <c r="G6690" s="267" t="str">
        <f t="shared" si="110"/>
        <v/>
      </c>
      <c r="H6690" s="74"/>
      <c r="I6690" s="74"/>
      <c r="J6690" s="74"/>
      <c r="K6690" s="74"/>
      <c r="L6690" s="74"/>
      <c r="P6690" s="122"/>
      <c r="Q6690" s="74"/>
      <c r="R6690" s="74"/>
      <c r="S6690" s="74"/>
      <c r="T6690" s="74"/>
      <c r="AI6690" s="259"/>
      <c r="AO6690" s="74"/>
    </row>
    <row r="6691" s="72" customFormat="1" customHeight="1" spans="6:41">
      <c r="F6691" s="74"/>
      <c r="G6691" s="267" t="str">
        <f t="shared" si="110"/>
        <v/>
      </c>
      <c r="H6691" s="74"/>
      <c r="I6691" s="74"/>
      <c r="J6691" s="74"/>
      <c r="K6691" s="74"/>
      <c r="L6691" s="74"/>
      <c r="P6691" s="122"/>
      <c r="Q6691" s="74"/>
      <c r="R6691" s="74"/>
      <c r="S6691" s="74"/>
      <c r="T6691" s="74"/>
      <c r="AI6691" s="259"/>
      <c r="AO6691" s="74"/>
    </row>
    <row r="6692" s="72" customFormat="1" customHeight="1" spans="6:41">
      <c r="F6692" s="74"/>
      <c r="G6692" s="267" t="str">
        <f t="shared" si="110"/>
        <v/>
      </c>
      <c r="H6692" s="74"/>
      <c r="I6692" s="74"/>
      <c r="J6692" s="74"/>
      <c r="K6692" s="74"/>
      <c r="L6692" s="74"/>
      <c r="P6692" s="122"/>
      <c r="Q6692" s="74"/>
      <c r="R6692" s="74"/>
      <c r="S6692" s="74"/>
      <c r="T6692" s="74"/>
      <c r="AI6692" s="259"/>
      <c r="AO6692" s="74"/>
    </row>
    <row r="6693" s="72" customFormat="1" customHeight="1" spans="6:41">
      <c r="F6693" s="74"/>
      <c r="G6693" s="267" t="str">
        <f t="shared" si="110"/>
        <v/>
      </c>
      <c r="H6693" s="74"/>
      <c r="I6693" s="74"/>
      <c r="J6693" s="74"/>
      <c r="K6693" s="74"/>
      <c r="L6693" s="74"/>
      <c r="P6693" s="122"/>
      <c r="Q6693" s="74"/>
      <c r="R6693" s="74"/>
      <c r="S6693" s="74"/>
      <c r="T6693" s="74"/>
      <c r="AI6693" s="259"/>
      <c r="AO6693" s="74"/>
    </row>
    <row r="6694" s="72" customFormat="1" customHeight="1" spans="6:41">
      <c r="F6694" s="74"/>
      <c r="G6694" s="267" t="str">
        <f t="shared" si="110"/>
        <v/>
      </c>
      <c r="H6694" s="74"/>
      <c r="I6694" s="74"/>
      <c r="J6694" s="74"/>
      <c r="K6694" s="74"/>
      <c r="L6694" s="74"/>
      <c r="P6694" s="122"/>
      <c r="Q6694" s="74"/>
      <c r="R6694" s="74"/>
      <c r="S6694" s="74"/>
      <c r="T6694" s="74"/>
      <c r="AI6694" s="259"/>
      <c r="AO6694" s="74"/>
    </row>
    <row r="6695" s="72" customFormat="1" customHeight="1" spans="6:41">
      <c r="F6695" s="74"/>
      <c r="G6695" s="267" t="str">
        <f t="shared" si="110"/>
        <v/>
      </c>
      <c r="H6695" s="74"/>
      <c r="I6695" s="74"/>
      <c r="J6695" s="74"/>
      <c r="K6695" s="74"/>
      <c r="L6695" s="74"/>
      <c r="P6695" s="122"/>
      <c r="Q6695" s="74"/>
      <c r="R6695" s="74"/>
      <c r="S6695" s="74"/>
      <c r="T6695" s="74"/>
      <c r="AI6695" s="259"/>
      <c r="AO6695" s="74"/>
    </row>
    <row r="6696" s="72" customFormat="1" customHeight="1" spans="6:41">
      <c r="F6696" s="74"/>
      <c r="G6696" s="267" t="str">
        <f t="shared" si="110"/>
        <v/>
      </c>
      <c r="H6696" s="74"/>
      <c r="I6696" s="74"/>
      <c r="J6696" s="74"/>
      <c r="K6696" s="74"/>
      <c r="L6696" s="74"/>
      <c r="P6696" s="122"/>
      <c r="Q6696" s="74"/>
      <c r="R6696" s="74"/>
      <c r="S6696" s="74"/>
      <c r="T6696" s="74"/>
      <c r="AI6696" s="259"/>
      <c r="AO6696" s="74"/>
    </row>
    <row r="6697" s="72" customFormat="1" customHeight="1" spans="6:41">
      <c r="F6697" s="74"/>
      <c r="G6697" s="267" t="str">
        <f t="shared" si="110"/>
        <v/>
      </c>
      <c r="H6697" s="74"/>
      <c r="I6697" s="74"/>
      <c r="J6697" s="74"/>
      <c r="K6697" s="74"/>
      <c r="L6697" s="74"/>
      <c r="P6697" s="122"/>
      <c r="Q6697" s="74"/>
      <c r="R6697" s="74"/>
      <c r="S6697" s="74"/>
      <c r="T6697" s="74"/>
      <c r="AI6697" s="259"/>
      <c r="AO6697" s="74"/>
    </row>
    <row r="6698" s="72" customFormat="1" customHeight="1" spans="6:41">
      <c r="F6698" s="74"/>
      <c r="G6698" s="267" t="str">
        <f t="shared" si="110"/>
        <v/>
      </c>
      <c r="H6698" s="74"/>
      <c r="I6698" s="74"/>
      <c r="J6698" s="74"/>
      <c r="K6698" s="74"/>
      <c r="L6698" s="74"/>
      <c r="P6698" s="122"/>
      <c r="Q6698" s="74"/>
      <c r="R6698" s="74"/>
      <c r="S6698" s="74"/>
      <c r="T6698" s="74"/>
      <c r="AI6698" s="259"/>
      <c r="AO6698" s="74"/>
    </row>
    <row r="6699" s="72" customFormat="1" customHeight="1" spans="6:41">
      <c r="F6699" s="74"/>
      <c r="G6699" s="267" t="str">
        <f t="shared" si="110"/>
        <v/>
      </c>
      <c r="H6699" s="74"/>
      <c r="I6699" s="74"/>
      <c r="J6699" s="74"/>
      <c r="K6699" s="74"/>
      <c r="L6699" s="74"/>
      <c r="P6699" s="122"/>
      <c r="Q6699" s="74"/>
      <c r="R6699" s="74"/>
      <c r="S6699" s="74"/>
      <c r="T6699" s="74"/>
      <c r="AI6699" s="259"/>
      <c r="AO6699" s="74"/>
    </row>
    <row r="6700" s="72" customFormat="1" customHeight="1" spans="6:41">
      <c r="F6700" s="74"/>
      <c r="G6700" s="267" t="str">
        <f t="shared" si="110"/>
        <v/>
      </c>
      <c r="H6700" s="74"/>
      <c r="I6700" s="74"/>
      <c r="J6700" s="74"/>
      <c r="K6700" s="74"/>
      <c r="L6700" s="74"/>
      <c r="P6700" s="122"/>
      <c r="Q6700" s="74"/>
      <c r="R6700" s="74"/>
      <c r="S6700" s="74"/>
      <c r="T6700" s="74"/>
      <c r="AI6700" s="259"/>
      <c r="AO6700" s="74"/>
    </row>
    <row r="6701" s="72" customFormat="1" customHeight="1" spans="6:41">
      <c r="F6701" s="74"/>
      <c r="G6701" s="267" t="str">
        <f t="shared" si="110"/>
        <v/>
      </c>
      <c r="H6701" s="74"/>
      <c r="I6701" s="74"/>
      <c r="J6701" s="74"/>
      <c r="K6701" s="74"/>
      <c r="L6701" s="74"/>
      <c r="P6701" s="122"/>
      <c r="Q6701" s="74"/>
      <c r="R6701" s="74"/>
      <c r="S6701" s="74"/>
      <c r="T6701" s="74"/>
      <c r="AI6701" s="259"/>
      <c r="AO6701" s="74"/>
    </row>
    <row r="6702" s="72" customFormat="1" customHeight="1" spans="6:41">
      <c r="F6702" s="74"/>
      <c r="G6702" s="267" t="str">
        <f t="shared" si="110"/>
        <v/>
      </c>
      <c r="H6702" s="74"/>
      <c r="I6702" s="74"/>
      <c r="J6702" s="74"/>
      <c r="K6702" s="74"/>
      <c r="L6702" s="74"/>
      <c r="P6702" s="122"/>
      <c r="Q6702" s="74"/>
      <c r="R6702" s="74"/>
      <c r="S6702" s="74"/>
      <c r="T6702" s="74"/>
      <c r="AI6702" s="259"/>
      <c r="AO6702" s="74"/>
    </row>
    <row r="6703" s="72" customFormat="1" customHeight="1" spans="6:41">
      <c r="F6703" s="74"/>
      <c r="G6703" s="267" t="str">
        <f t="shared" si="110"/>
        <v/>
      </c>
      <c r="H6703" s="74"/>
      <c r="I6703" s="74"/>
      <c r="J6703" s="74"/>
      <c r="K6703" s="74"/>
      <c r="L6703" s="74"/>
      <c r="P6703" s="122"/>
      <c r="Q6703" s="74"/>
      <c r="R6703" s="74"/>
      <c r="S6703" s="74"/>
      <c r="T6703" s="74"/>
      <c r="AI6703" s="259"/>
      <c r="AO6703" s="74"/>
    </row>
    <row r="6704" s="72" customFormat="1" customHeight="1" spans="6:41">
      <c r="F6704" s="74"/>
      <c r="G6704" s="267" t="str">
        <f t="shared" si="110"/>
        <v/>
      </c>
      <c r="H6704" s="74"/>
      <c r="I6704" s="74"/>
      <c r="J6704" s="74"/>
      <c r="K6704" s="74"/>
      <c r="L6704" s="74"/>
      <c r="P6704" s="122"/>
      <c r="Q6704" s="74"/>
      <c r="R6704" s="74"/>
      <c r="S6704" s="74"/>
      <c r="T6704" s="74"/>
      <c r="AI6704" s="259"/>
      <c r="AO6704" s="74"/>
    </row>
    <row r="6705" s="72" customFormat="1" customHeight="1" spans="6:41">
      <c r="F6705" s="74"/>
      <c r="G6705" s="267" t="str">
        <f t="shared" si="110"/>
        <v/>
      </c>
      <c r="H6705" s="74"/>
      <c r="I6705" s="74"/>
      <c r="J6705" s="74"/>
      <c r="K6705" s="74"/>
      <c r="L6705" s="74"/>
      <c r="P6705" s="122"/>
      <c r="Q6705" s="74"/>
      <c r="R6705" s="74"/>
      <c r="S6705" s="74"/>
      <c r="T6705" s="74"/>
      <c r="AI6705" s="259"/>
      <c r="AO6705" s="74"/>
    </row>
    <row r="6706" s="72" customFormat="1" customHeight="1" spans="6:41">
      <c r="F6706" s="74"/>
      <c r="G6706" s="267" t="str">
        <f t="shared" si="110"/>
        <v/>
      </c>
      <c r="H6706" s="74"/>
      <c r="I6706" s="74"/>
      <c r="J6706" s="74"/>
      <c r="K6706" s="74"/>
      <c r="L6706" s="74"/>
      <c r="P6706" s="122"/>
      <c r="Q6706" s="74"/>
      <c r="R6706" s="74"/>
      <c r="S6706" s="74"/>
      <c r="T6706" s="74"/>
      <c r="AI6706" s="259"/>
      <c r="AO6706" s="74"/>
    </row>
    <row r="6707" s="72" customFormat="1" customHeight="1" spans="6:41">
      <c r="F6707" s="74"/>
      <c r="G6707" s="267" t="str">
        <f t="shared" si="110"/>
        <v/>
      </c>
      <c r="H6707" s="74"/>
      <c r="I6707" s="74"/>
      <c r="J6707" s="74"/>
      <c r="K6707" s="74"/>
      <c r="L6707" s="74"/>
      <c r="P6707" s="122"/>
      <c r="Q6707" s="74"/>
      <c r="R6707" s="74"/>
      <c r="S6707" s="74"/>
      <c r="T6707" s="74"/>
      <c r="AI6707" s="259"/>
      <c r="AO6707" s="74"/>
    </row>
    <row r="6708" s="72" customFormat="1" customHeight="1" spans="6:41">
      <c r="F6708" s="74"/>
      <c r="G6708" s="267" t="str">
        <f t="shared" si="110"/>
        <v/>
      </c>
      <c r="H6708" s="74"/>
      <c r="I6708" s="74"/>
      <c r="J6708" s="74"/>
      <c r="K6708" s="74"/>
      <c r="L6708" s="74"/>
      <c r="P6708" s="122"/>
      <c r="Q6708" s="74"/>
      <c r="R6708" s="74"/>
      <c r="S6708" s="74"/>
      <c r="T6708" s="74"/>
      <c r="AI6708" s="259"/>
      <c r="AO6708" s="74"/>
    </row>
    <row r="6709" s="72" customFormat="1" customHeight="1" spans="6:41">
      <c r="F6709" s="74"/>
      <c r="G6709" s="267" t="str">
        <f t="shared" si="110"/>
        <v/>
      </c>
      <c r="H6709" s="74"/>
      <c r="I6709" s="74"/>
      <c r="J6709" s="74"/>
      <c r="K6709" s="74"/>
      <c r="L6709" s="74"/>
      <c r="P6709" s="122"/>
      <c r="Q6709" s="74"/>
      <c r="R6709" s="74"/>
      <c r="S6709" s="74"/>
      <c r="T6709" s="74"/>
      <c r="AI6709" s="259"/>
      <c r="AO6709" s="74"/>
    </row>
    <row r="6710" s="72" customFormat="1" customHeight="1" spans="6:41">
      <c r="F6710" s="74"/>
      <c r="G6710" s="267" t="str">
        <f t="shared" si="110"/>
        <v/>
      </c>
      <c r="H6710" s="74"/>
      <c r="I6710" s="74"/>
      <c r="J6710" s="74"/>
      <c r="K6710" s="74"/>
      <c r="L6710" s="74"/>
      <c r="P6710" s="122"/>
      <c r="Q6710" s="74"/>
      <c r="R6710" s="74"/>
      <c r="S6710" s="74"/>
      <c r="T6710" s="74"/>
      <c r="AI6710" s="259"/>
      <c r="AO6710" s="74"/>
    </row>
    <row r="6711" s="72" customFormat="1" customHeight="1" spans="6:41">
      <c r="F6711" s="74"/>
      <c r="G6711" s="267" t="str">
        <f t="shared" si="110"/>
        <v/>
      </c>
      <c r="H6711" s="74"/>
      <c r="I6711" s="74"/>
      <c r="J6711" s="74"/>
      <c r="K6711" s="74"/>
      <c r="L6711" s="74"/>
      <c r="P6711" s="122"/>
      <c r="Q6711" s="74"/>
      <c r="R6711" s="74"/>
      <c r="S6711" s="74"/>
      <c r="T6711" s="74"/>
      <c r="AI6711" s="259"/>
      <c r="AO6711" s="74"/>
    </row>
    <row r="6712" s="72" customFormat="1" customHeight="1" spans="6:41">
      <c r="F6712" s="74"/>
      <c r="G6712" s="267" t="str">
        <f t="shared" si="110"/>
        <v/>
      </c>
      <c r="H6712" s="74"/>
      <c r="I6712" s="74"/>
      <c r="J6712" s="74"/>
      <c r="K6712" s="74"/>
      <c r="L6712" s="74"/>
      <c r="P6712" s="122"/>
      <c r="Q6712" s="74"/>
      <c r="R6712" s="74"/>
      <c r="S6712" s="74"/>
      <c r="T6712" s="74"/>
      <c r="AI6712" s="259"/>
      <c r="AO6712" s="74"/>
    </row>
    <row r="6713" s="72" customFormat="1" customHeight="1" spans="6:41">
      <c r="F6713" s="74"/>
      <c r="G6713" s="267" t="str">
        <f t="shared" si="110"/>
        <v/>
      </c>
      <c r="H6713" s="74"/>
      <c r="I6713" s="74"/>
      <c r="J6713" s="74"/>
      <c r="K6713" s="74"/>
      <c r="L6713" s="74"/>
      <c r="P6713" s="122"/>
      <c r="Q6713" s="74"/>
      <c r="R6713" s="74"/>
      <c r="S6713" s="74"/>
      <c r="T6713" s="74"/>
      <c r="AI6713" s="259"/>
      <c r="AO6713" s="74"/>
    </row>
    <row r="6714" s="72" customFormat="1" customHeight="1" spans="6:41">
      <c r="F6714" s="74"/>
      <c r="G6714" s="267" t="str">
        <f t="shared" si="110"/>
        <v/>
      </c>
      <c r="H6714" s="74"/>
      <c r="I6714" s="74"/>
      <c r="J6714" s="74"/>
      <c r="K6714" s="74"/>
      <c r="L6714" s="74"/>
      <c r="P6714" s="122"/>
      <c r="Q6714" s="74"/>
      <c r="R6714" s="74"/>
      <c r="S6714" s="74"/>
      <c r="T6714" s="74"/>
      <c r="AI6714" s="259"/>
      <c r="AO6714" s="74"/>
    </row>
    <row r="6715" s="72" customFormat="1" customHeight="1" spans="6:41">
      <c r="F6715" s="74"/>
      <c r="G6715" s="267" t="str">
        <f t="shared" si="110"/>
        <v/>
      </c>
      <c r="H6715" s="74"/>
      <c r="I6715" s="74"/>
      <c r="J6715" s="74"/>
      <c r="K6715" s="74"/>
      <c r="L6715" s="74"/>
      <c r="P6715" s="122"/>
      <c r="Q6715" s="74"/>
      <c r="R6715" s="74"/>
      <c r="S6715" s="74"/>
      <c r="T6715" s="74"/>
      <c r="AI6715" s="259"/>
      <c r="AO6715" s="74"/>
    </row>
    <row r="6716" s="72" customFormat="1" customHeight="1" spans="6:41">
      <c r="F6716" s="74"/>
      <c r="G6716" s="267" t="str">
        <f t="shared" si="110"/>
        <v/>
      </c>
      <c r="H6716" s="74"/>
      <c r="I6716" s="74"/>
      <c r="J6716" s="74"/>
      <c r="K6716" s="74"/>
      <c r="L6716" s="74"/>
      <c r="P6716" s="122"/>
      <c r="Q6716" s="74"/>
      <c r="R6716" s="74"/>
      <c r="S6716" s="74"/>
      <c r="T6716" s="74"/>
      <c r="AI6716" s="259"/>
      <c r="AO6716" s="74"/>
    </row>
    <row r="6717" s="72" customFormat="1" customHeight="1" spans="6:41">
      <c r="F6717" s="74"/>
      <c r="G6717" s="267" t="str">
        <f t="shared" si="110"/>
        <v/>
      </c>
      <c r="H6717" s="74"/>
      <c r="I6717" s="74"/>
      <c r="J6717" s="74"/>
      <c r="K6717" s="74"/>
      <c r="L6717" s="74"/>
      <c r="P6717" s="122"/>
      <c r="Q6717" s="74"/>
      <c r="R6717" s="74"/>
      <c r="S6717" s="74"/>
      <c r="T6717" s="74"/>
      <c r="AI6717" s="259"/>
      <c r="AO6717" s="74"/>
    </row>
    <row r="6718" s="72" customFormat="1" customHeight="1" spans="6:41">
      <c r="F6718" s="74"/>
      <c r="G6718" s="267" t="str">
        <f t="shared" si="110"/>
        <v/>
      </c>
      <c r="H6718" s="74"/>
      <c r="I6718" s="74"/>
      <c r="J6718" s="74"/>
      <c r="K6718" s="74"/>
      <c r="L6718" s="74"/>
      <c r="P6718" s="122"/>
      <c r="Q6718" s="74"/>
      <c r="R6718" s="74"/>
      <c r="S6718" s="74"/>
      <c r="T6718" s="74"/>
      <c r="AI6718" s="259"/>
      <c r="AO6718" s="74"/>
    </row>
    <row r="6719" s="72" customFormat="1" customHeight="1" spans="6:41">
      <c r="F6719" s="74"/>
      <c r="G6719" s="267" t="str">
        <f t="shared" si="110"/>
        <v/>
      </c>
      <c r="H6719" s="74"/>
      <c r="I6719" s="74"/>
      <c r="J6719" s="74"/>
      <c r="K6719" s="74"/>
      <c r="L6719" s="74"/>
      <c r="P6719" s="122"/>
      <c r="Q6719" s="74"/>
      <c r="R6719" s="74"/>
      <c r="S6719" s="74"/>
      <c r="T6719" s="74"/>
      <c r="AI6719" s="259"/>
      <c r="AO6719" s="74"/>
    </row>
    <row r="6720" s="72" customFormat="1" customHeight="1" spans="6:41">
      <c r="F6720" s="74"/>
      <c r="G6720" s="267" t="str">
        <f t="shared" si="110"/>
        <v/>
      </c>
      <c r="H6720" s="74"/>
      <c r="I6720" s="74"/>
      <c r="J6720" s="74"/>
      <c r="K6720" s="74"/>
      <c r="L6720" s="74"/>
      <c r="P6720" s="122"/>
      <c r="Q6720" s="74"/>
      <c r="R6720" s="74"/>
      <c r="S6720" s="74"/>
      <c r="T6720" s="74"/>
      <c r="AI6720" s="259"/>
      <c r="AO6720" s="74"/>
    </row>
    <row r="6721" s="72" customFormat="1" customHeight="1" spans="6:41">
      <c r="F6721" s="74"/>
      <c r="G6721" s="267" t="str">
        <f t="shared" si="110"/>
        <v/>
      </c>
      <c r="H6721" s="74"/>
      <c r="I6721" s="74"/>
      <c r="J6721" s="74"/>
      <c r="K6721" s="74"/>
      <c r="L6721" s="74"/>
      <c r="P6721" s="122"/>
      <c r="Q6721" s="74"/>
      <c r="R6721" s="74"/>
      <c r="S6721" s="74"/>
      <c r="T6721" s="74"/>
      <c r="AI6721" s="259"/>
      <c r="AO6721" s="74"/>
    </row>
    <row r="6722" s="72" customFormat="1" customHeight="1" spans="6:41">
      <c r="F6722" s="74"/>
      <c r="G6722" s="267" t="str">
        <f t="shared" ref="G6722:G6785" si="111">IF(H6722="","",IF(H6722=I6722,H6722,_xlfn.CONCAT(H6722,"-",I6722)))</f>
        <v/>
      </c>
      <c r="H6722" s="74"/>
      <c r="I6722" s="74"/>
      <c r="J6722" s="74"/>
      <c r="K6722" s="74"/>
      <c r="L6722" s="74"/>
      <c r="P6722" s="122"/>
      <c r="Q6722" s="74"/>
      <c r="R6722" s="74"/>
      <c r="S6722" s="74"/>
      <c r="T6722" s="74"/>
      <c r="AI6722" s="259"/>
      <c r="AO6722" s="74"/>
    </row>
    <row r="6723" s="72" customFormat="1" customHeight="1" spans="6:41">
      <c r="F6723" s="74"/>
      <c r="G6723" s="267" t="str">
        <f t="shared" si="111"/>
        <v/>
      </c>
      <c r="H6723" s="74"/>
      <c r="I6723" s="74"/>
      <c r="J6723" s="74"/>
      <c r="K6723" s="74"/>
      <c r="L6723" s="74"/>
      <c r="P6723" s="122"/>
      <c r="Q6723" s="74"/>
      <c r="R6723" s="74"/>
      <c r="S6723" s="74"/>
      <c r="T6723" s="74"/>
      <c r="AI6723" s="259"/>
      <c r="AO6723" s="74"/>
    </row>
    <row r="6724" s="72" customFormat="1" customHeight="1" spans="6:41">
      <c r="F6724" s="74"/>
      <c r="G6724" s="267" t="str">
        <f t="shared" si="111"/>
        <v/>
      </c>
      <c r="H6724" s="74"/>
      <c r="I6724" s="74"/>
      <c r="J6724" s="74"/>
      <c r="K6724" s="74"/>
      <c r="L6724" s="74"/>
      <c r="P6724" s="122"/>
      <c r="Q6724" s="74"/>
      <c r="R6724" s="74"/>
      <c r="S6724" s="74"/>
      <c r="T6724" s="74"/>
      <c r="AI6724" s="259"/>
      <c r="AO6724" s="74"/>
    </row>
    <row r="6725" s="72" customFormat="1" customHeight="1" spans="6:41">
      <c r="F6725" s="74"/>
      <c r="G6725" s="267" t="str">
        <f t="shared" si="111"/>
        <v/>
      </c>
      <c r="H6725" s="74"/>
      <c r="I6725" s="74"/>
      <c r="J6725" s="74"/>
      <c r="K6725" s="74"/>
      <c r="L6725" s="74"/>
      <c r="P6725" s="122"/>
      <c r="Q6725" s="74"/>
      <c r="R6725" s="74"/>
      <c r="S6725" s="74"/>
      <c r="T6725" s="74"/>
      <c r="AI6725" s="259"/>
      <c r="AO6725" s="74"/>
    </row>
    <row r="6726" s="72" customFormat="1" customHeight="1" spans="6:41">
      <c r="F6726" s="74"/>
      <c r="G6726" s="267" t="str">
        <f t="shared" si="111"/>
        <v/>
      </c>
      <c r="H6726" s="74"/>
      <c r="I6726" s="74"/>
      <c r="J6726" s="74"/>
      <c r="K6726" s="74"/>
      <c r="L6726" s="74"/>
      <c r="P6726" s="122"/>
      <c r="Q6726" s="74"/>
      <c r="R6726" s="74"/>
      <c r="S6726" s="74"/>
      <c r="T6726" s="74"/>
      <c r="AI6726" s="259"/>
      <c r="AO6726" s="74"/>
    </row>
    <row r="6727" s="72" customFormat="1" customHeight="1" spans="6:41">
      <c r="F6727" s="74"/>
      <c r="G6727" s="267" t="str">
        <f t="shared" si="111"/>
        <v/>
      </c>
      <c r="H6727" s="74"/>
      <c r="I6727" s="74"/>
      <c r="J6727" s="74"/>
      <c r="K6727" s="74"/>
      <c r="L6727" s="74"/>
      <c r="P6727" s="122"/>
      <c r="Q6727" s="74"/>
      <c r="R6727" s="74"/>
      <c r="S6727" s="74"/>
      <c r="T6727" s="74"/>
      <c r="AI6727" s="259"/>
      <c r="AO6727" s="74"/>
    </row>
    <row r="6728" s="72" customFormat="1" customHeight="1" spans="6:41">
      <c r="F6728" s="74"/>
      <c r="G6728" s="267" t="str">
        <f t="shared" si="111"/>
        <v/>
      </c>
      <c r="H6728" s="74"/>
      <c r="I6728" s="74"/>
      <c r="J6728" s="74"/>
      <c r="K6728" s="74"/>
      <c r="L6728" s="74"/>
      <c r="P6728" s="122"/>
      <c r="Q6728" s="74"/>
      <c r="R6728" s="74"/>
      <c r="S6728" s="74"/>
      <c r="T6728" s="74"/>
      <c r="AI6728" s="259"/>
      <c r="AO6728" s="74"/>
    </row>
    <row r="6729" s="72" customFormat="1" customHeight="1" spans="6:41">
      <c r="F6729" s="74"/>
      <c r="G6729" s="267" t="str">
        <f t="shared" si="111"/>
        <v/>
      </c>
      <c r="H6729" s="74"/>
      <c r="I6729" s="74"/>
      <c r="J6729" s="74"/>
      <c r="K6729" s="74"/>
      <c r="L6729" s="74"/>
      <c r="P6729" s="122"/>
      <c r="Q6729" s="74"/>
      <c r="R6729" s="74"/>
      <c r="S6729" s="74"/>
      <c r="T6729" s="74"/>
      <c r="AI6729" s="259"/>
      <c r="AO6729" s="74"/>
    </row>
    <row r="6730" s="72" customFormat="1" customHeight="1" spans="6:41">
      <c r="F6730" s="74"/>
      <c r="G6730" s="267" t="str">
        <f t="shared" si="111"/>
        <v/>
      </c>
      <c r="H6730" s="74"/>
      <c r="I6730" s="74"/>
      <c r="J6730" s="74"/>
      <c r="K6730" s="74"/>
      <c r="L6730" s="74"/>
      <c r="P6730" s="122"/>
      <c r="Q6730" s="74"/>
      <c r="R6730" s="74"/>
      <c r="S6730" s="74"/>
      <c r="T6730" s="74"/>
      <c r="AI6730" s="259"/>
      <c r="AO6730" s="74"/>
    </row>
    <row r="6731" s="72" customFormat="1" customHeight="1" spans="6:41">
      <c r="F6731" s="74"/>
      <c r="G6731" s="267" t="str">
        <f t="shared" si="111"/>
        <v/>
      </c>
      <c r="H6731" s="74"/>
      <c r="I6731" s="74"/>
      <c r="J6731" s="74"/>
      <c r="K6731" s="74"/>
      <c r="L6731" s="74"/>
      <c r="P6731" s="122"/>
      <c r="Q6731" s="74"/>
      <c r="R6731" s="74"/>
      <c r="S6731" s="74"/>
      <c r="T6731" s="74"/>
      <c r="AI6731" s="259"/>
      <c r="AO6731" s="74"/>
    </row>
    <row r="6732" s="72" customFormat="1" customHeight="1" spans="6:41">
      <c r="F6732" s="74"/>
      <c r="G6732" s="267" t="str">
        <f t="shared" si="111"/>
        <v/>
      </c>
      <c r="H6732" s="74"/>
      <c r="I6732" s="74"/>
      <c r="J6732" s="74"/>
      <c r="K6732" s="74"/>
      <c r="L6732" s="74"/>
      <c r="P6732" s="122"/>
      <c r="Q6732" s="74"/>
      <c r="R6732" s="74"/>
      <c r="S6732" s="74"/>
      <c r="T6732" s="74"/>
      <c r="AI6732" s="259"/>
      <c r="AO6732" s="74"/>
    </row>
    <row r="6733" s="72" customFormat="1" customHeight="1" spans="6:41">
      <c r="F6733" s="74"/>
      <c r="G6733" s="267" t="str">
        <f t="shared" si="111"/>
        <v/>
      </c>
      <c r="H6733" s="74"/>
      <c r="I6733" s="74"/>
      <c r="J6733" s="74"/>
      <c r="K6733" s="74"/>
      <c r="L6733" s="74"/>
      <c r="P6733" s="122"/>
      <c r="Q6733" s="74"/>
      <c r="R6733" s="74"/>
      <c r="S6733" s="74"/>
      <c r="T6733" s="74"/>
      <c r="AI6733" s="259"/>
      <c r="AO6733" s="74"/>
    </row>
    <row r="6734" s="72" customFormat="1" customHeight="1" spans="6:41">
      <c r="F6734" s="74"/>
      <c r="G6734" s="267" t="str">
        <f t="shared" si="111"/>
        <v/>
      </c>
      <c r="H6734" s="74"/>
      <c r="I6734" s="74"/>
      <c r="J6734" s="74"/>
      <c r="K6734" s="74"/>
      <c r="L6734" s="74"/>
      <c r="P6734" s="122"/>
      <c r="Q6734" s="74"/>
      <c r="R6734" s="74"/>
      <c r="S6734" s="74"/>
      <c r="T6734" s="74"/>
      <c r="AI6734" s="259"/>
      <c r="AO6734" s="74"/>
    </row>
    <row r="6735" s="72" customFormat="1" customHeight="1" spans="6:41">
      <c r="F6735" s="74"/>
      <c r="G6735" s="267" t="str">
        <f t="shared" si="111"/>
        <v/>
      </c>
      <c r="H6735" s="74"/>
      <c r="I6735" s="74"/>
      <c r="J6735" s="74"/>
      <c r="K6735" s="74"/>
      <c r="L6735" s="74"/>
      <c r="P6735" s="122"/>
      <c r="Q6735" s="74"/>
      <c r="R6735" s="74"/>
      <c r="S6735" s="74"/>
      <c r="T6735" s="74"/>
      <c r="AI6735" s="259"/>
      <c r="AO6735" s="74"/>
    </row>
    <row r="6736" s="72" customFormat="1" customHeight="1" spans="6:41">
      <c r="F6736" s="74"/>
      <c r="G6736" s="267" t="str">
        <f t="shared" si="111"/>
        <v/>
      </c>
      <c r="H6736" s="74"/>
      <c r="I6736" s="74"/>
      <c r="J6736" s="74"/>
      <c r="K6736" s="74"/>
      <c r="L6736" s="74"/>
      <c r="P6736" s="122"/>
      <c r="Q6736" s="74"/>
      <c r="R6736" s="74"/>
      <c r="S6736" s="74"/>
      <c r="T6736" s="74"/>
      <c r="AI6736" s="259"/>
      <c r="AO6736" s="74"/>
    </row>
    <row r="6737" s="72" customFormat="1" customHeight="1" spans="6:41">
      <c r="F6737" s="74"/>
      <c r="G6737" s="267" t="str">
        <f t="shared" si="111"/>
        <v/>
      </c>
      <c r="H6737" s="74"/>
      <c r="I6737" s="74"/>
      <c r="J6737" s="74"/>
      <c r="K6737" s="74"/>
      <c r="L6737" s="74"/>
      <c r="P6737" s="122"/>
      <c r="Q6737" s="74"/>
      <c r="R6737" s="74"/>
      <c r="S6737" s="74"/>
      <c r="T6737" s="74"/>
      <c r="AI6737" s="259"/>
      <c r="AO6737" s="74"/>
    </row>
    <row r="6738" s="72" customFormat="1" customHeight="1" spans="6:41">
      <c r="F6738" s="74"/>
      <c r="G6738" s="267" t="str">
        <f t="shared" si="111"/>
        <v/>
      </c>
      <c r="H6738" s="74"/>
      <c r="I6738" s="74"/>
      <c r="J6738" s="74"/>
      <c r="K6738" s="74"/>
      <c r="L6738" s="74"/>
      <c r="P6738" s="122"/>
      <c r="Q6738" s="74"/>
      <c r="R6738" s="74"/>
      <c r="S6738" s="74"/>
      <c r="T6738" s="74"/>
      <c r="AI6738" s="259"/>
      <c r="AO6738" s="74"/>
    </row>
    <row r="6739" s="72" customFormat="1" customHeight="1" spans="6:41">
      <c r="F6739" s="74"/>
      <c r="G6739" s="267" t="str">
        <f t="shared" si="111"/>
        <v/>
      </c>
      <c r="H6739" s="74"/>
      <c r="I6739" s="74"/>
      <c r="J6739" s="74"/>
      <c r="K6739" s="74"/>
      <c r="L6739" s="74"/>
      <c r="P6739" s="122"/>
      <c r="Q6739" s="74"/>
      <c r="R6739" s="74"/>
      <c r="S6739" s="74"/>
      <c r="T6739" s="74"/>
      <c r="AI6739" s="259"/>
      <c r="AO6739" s="74"/>
    </row>
    <row r="6740" s="72" customFormat="1" customHeight="1" spans="6:41">
      <c r="F6740" s="74"/>
      <c r="G6740" s="267" t="str">
        <f t="shared" si="111"/>
        <v/>
      </c>
      <c r="H6740" s="74"/>
      <c r="I6740" s="74"/>
      <c r="J6740" s="74"/>
      <c r="K6740" s="74"/>
      <c r="L6740" s="74"/>
      <c r="P6740" s="122"/>
      <c r="Q6740" s="74"/>
      <c r="R6740" s="74"/>
      <c r="S6740" s="74"/>
      <c r="T6740" s="74"/>
      <c r="AI6740" s="259"/>
      <c r="AO6740" s="74"/>
    </row>
    <row r="6741" s="72" customFormat="1" customHeight="1" spans="6:41">
      <c r="F6741" s="74"/>
      <c r="G6741" s="267" t="str">
        <f t="shared" si="111"/>
        <v/>
      </c>
      <c r="H6741" s="74"/>
      <c r="I6741" s="74"/>
      <c r="J6741" s="74"/>
      <c r="K6741" s="74"/>
      <c r="L6741" s="74"/>
      <c r="P6741" s="122"/>
      <c r="Q6741" s="74"/>
      <c r="R6741" s="74"/>
      <c r="S6741" s="74"/>
      <c r="T6741" s="74"/>
      <c r="AI6741" s="259"/>
      <c r="AO6741" s="74"/>
    </row>
    <row r="6742" s="72" customFormat="1" customHeight="1" spans="6:41">
      <c r="F6742" s="74"/>
      <c r="G6742" s="267" t="str">
        <f t="shared" si="111"/>
        <v/>
      </c>
      <c r="H6742" s="74"/>
      <c r="I6742" s="74"/>
      <c r="J6742" s="74"/>
      <c r="K6742" s="74"/>
      <c r="L6742" s="74"/>
      <c r="P6742" s="122"/>
      <c r="Q6742" s="74"/>
      <c r="R6742" s="74"/>
      <c r="S6742" s="74"/>
      <c r="T6742" s="74"/>
      <c r="AI6742" s="259"/>
      <c r="AO6742" s="74"/>
    </row>
    <row r="6743" s="72" customFormat="1" customHeight="1" spans="6:41">
      <c r="F6743" s="74"/>
      <c r="G6743" s="267" t="str">
        <f t="shared" si="111"/>
        <v/>
      </c>
      <c r="H6743" s="74"/>
      <c r="I6743" s="74"/>
      <c r="J6743" s="74"/>
      <c r="K6743" s="74"/>
      <c r="L6743" s="74"/>
      <c r="P6743" s="122"/>
      <c r="Q6743" s="74"/>
      <c r="R6743" s="74"/>
      <c r="S6743" s="74"/>
      <c r="T6743" s="74"/>
      <c r="AI6743" s="259"/>
      <c r="AO6743" s="74"/>
    </row>
    <row r="6744" s="72" customFormat="1" customHeight="1" spans="6:41">
      <c r="F6744" s="74"/>
      <c r="G6744" s="267" t="str">
        <f t="shared" si="111"/>
        <v/>
      </c>
      <c r="H6744" s="74"/>
      <c r="I6744" s="74"/>
      <c r="J6744" s="74"/>
      <c r="K6744" s="74"/>
      <c r="L6744" s="74"/>
      <c r="P6744" s="122"/>
      <c r="Q6744" s="74"/>
      <c r="R6744" s="74"/>
      <c r="S6744" s="74"/>
      <c r="T6744" s="74"/>
      <c r="AI6744" s="259"/>
      <c r="AO6744" s="74"/>
    </row>
    <row r="6745" s="72" customFormat="1" customHeight="1" spans="6:41">
      <c r="F6745" s="74"/>
      <c r="G6745" s="267" t="str">
        <f t="shared" si="111"/>
        <v/>
      </c>
      <c r="H6745" s="74"/>
      <c r="I6745" s="74"/>
      <c r="J6745" s="74"/>
      <c r="K6745" s="74"/>
      <c r="L6745" s="74"/>
      <c r="P6745" s="122"/>
      <c r="Q6745" s="74"/>
      <c r="R6745" s="74"/>
      <c r="S6745" s="74"/>
      <c r="T6745" s="74"/>
      <c r="AI6745" s="259"/>
      <c r="AO6745" s="74"/>
    </row>
    <row r="6746" s="72" customFormat="1" customHeight="1" spans="6:41">
      <c r="F6746" s="74"/>
      <c r="G6746" s="267" t="str">
        <f t="shared" si="111"/>
        <v/>
      </c>
      <c r="H6746" s="74"/>
      <c r="I6746" s="74"/>
      <c r="J6746" s="74"/>
      <c r="K6746" s="74"/>
      <c r="L6746" s="74"/>
      <c r="P6746" s="122"/>
      <c r="Q6746" s="74"/>
      <c r="R6746" s="74"/>
      <c r="S6746" s="74"/>
      <c r="T6746" s="74"/>
      <c r="AI6746" s="259"/>
      <c r="AO6746" s="74"/>
    </row>
    <row r="6747" s="72" customFormat="1" customHeight="1" spans="6:41">
      <c r="F6747" s="74"/>
      <c r="G6747" s="267" t="str">
        <f t="shared" si="111"/>
        <v/>
      </c>
      <c r="H6747" s="74"/>
      <c r="I6747" s="74"/>
      <c r="J6747" s="74"/>
      <c r="K6747" s="74"/>
      <c r="L6747" s="74"/>
      <c r="P6747" s="122"/>
      <c r="Q6747" s="74"/>
      <c r="R6747" s="74"/>
      <c r="S6747" s="74"/>
      <c r="T6747" s="74"/>
      <c r="AI6747" s="259"/>
      <c r="AO6747" s="74"/>
    </row>
    <row r="6748" s="72" customFormat="1" customHeight="1" spans="6:41">
      <c r="F6748" s="74"/>
      <c r="G6748" s="267" t="str">
        <f t="shared" si="111"/>
        <v/>
      </c>
      <c r="H6748" s="74"/>
      <c r="I6748" s="74"/>
      <c r="J6748" s="74"/>
      <c r="K6748" s="74"/>
      <c r="L6748" s="74"/>
      <c r="P6748" s="122"/>
      <c r="Q6748" s="74"/>
      <c r="R6748" s="74"/>
      <c r="S6748" s="74"/>
      <c r="T6748" s="74"/>
      <c r="AI6748" s="259"/>
      <c r="AO6748" s="74"/>
    </row>
    <row r="6749" s="72" customFormat="1" customHeight="1" spans="6:41">
      <c r="F6749" s="74"/>
      <c r="G6749" s="267" t="str">
        <f t="shared" si="111"/>
        <v/>
      </c>
      <c r="H6749" s="74"/>
      <c r="I6749" s="74"/>
      <c r="J6749" s="74"/>
      <c r="K6749" s="74"/>
      <c r="L6749" s="74"/>
      <c r="P6749" s="122"/>
      <c r="Q6749" s="74"/>
      <c r="R6749" s="74"/>
      <c r="S6749" s="74"/>
      <c r="T6749" s="74"/>
      <c r="AI6749" s="259"/>
      <c r="AO6749" s="74"/>
    </row>
    <row r="6750" s="72" customFormat="1" customHeight="1" spans="6:41">
      <c r="F6750" s="74"/>
      <c r="G6750" s="267" t="str">
        <f t="shared" si="111"/>
        <v/>
      </c>
      <c r="H6750" s="74"/>
      <c r="I6750" s="74"/>
      <c r="J6750" s="74"/>
      <c r="K6750" s="74"/>
      <c r="L6750" s="74"/>
      <c r="P6750" s="122"/>
      <c r="Q6750" s="74"/>
      <c r="R6750" s="74"/>
      <c r="S6750" s="74"/>
      <c r="T6750" s="74"/>
      <c r="AI6750" s="259"/>
      <c r="AO6750" s="74"/>
    </row>
    <row r="6751" s="72" customFormat="1" customHeight="1" spans="6:41">
      <c r="F6751" s="74"/>
      <c r="G6751" s="267" t="str">
        <f t="shared" si="111"/>
        <v/>
      </c>
      <c r="H6751" s="74"/>
      <c r="I6751" s="74"/>
      <c r="J6751" s="74"/>
      <c r="K6751" s="74"/>
      <c r="L6751" s="74"/>
      <c r="P6751" s="122"/>
      <c r="Q6751" s="74"/>
      <c r="R6751" s="74"/>
      <c r="S6751" s="74"/>
      <c r="T6751" s="74"/>
      <c r="AI6751" s="259"/>
      <c r="AO6751" s="74"/>
    </row>
    <row r="6752" s="72" customFormat="1" customHeight="1" spans="6:41">
      <c r="F6752" s="74"/>
      <c r="G6752" s="267" t="str">
        <f t="shared" si="111"/>
        <v/>
      </c>
      <c r="H6752" s="74"/>
      <c r="I6752" s="74"/>
      <c r="J6752" s="74"/>
      <c r="K6752" s="74"/>
      <c r="L6752" s="74"/>
      <c r="P6752" s="122"/>
      <c r="Q6752" s="74"/>
      <c r="R6752" s="74"/>
      <c r="S6752" s="74"/>
      <c r="T6752" s="74"/>
      <c r="AI6752" s="259"/>
      <c r="AO6752" s="74"/>
    </row>
    <row r="6753" s="72" customFormat="1" customHeight="1" spans="6:41">
      <c r="F6753" s="74"/>
      <c r="G6753" s="267" t="str">
        <f t="shared" si="111"/>
        <v/>
      </c>
      <c r="H6753" s="74"/>
      <c r="I6753" s="74"/>
      <c r="J6753" s="74"/>
      <c r="K6753" s="74"/>
      <c r="L6753" s="74"/>
      <c r="P6753" s="122"/>
      <c r="Q6753" s="74"/>
      <c r="R6753" s="74"/>
      <c r="S6753" s="74"/>
      <c r="T6753" s="74"/>
      <c r="AI6753" s="259"/>
      <c r="AO6753" s="74"/>
    </row>
    <row r="6754" s="72" customFormat="1" customHeight="1" spans="6:41">
      <c r="F6754" s="74"/>
      <c r="G6754" s="267" t="str">
        <f t="shared" si="111"/>
        <v/>
      </c>
      <c r="H6754" s="74"/>
      <c r="I6754" s="74"/>
      <c r="J6754" s="74"/>
      <c r="K6754" s="74"/>
      <c r="L6754" s="74"/>
      <c r="P6754" s="122"/>
      <c r="Q6754" s="74"/>
      <c r="R6754" s="74"/>
      <c r="S6754" s="74"/>
      <c r="T6754" s="74"/>
      <c r="AI6754" s="259"/>
      <c r="AO6754" s="74"/>
    </row>
    <row r="6755" s="72" customFormat="1" customHeight="1" spans="6:41">
      <c r="F6755" s="74"/>
      <c r="G6755" s="267" t="str">
        <f t="shared" si="111"/>
        <v/>
      </c>
      <c r="H6755" s="74"/>
      <c r="I6755" s="74"/>
      <c r="J6755" s="74"/>
      <c r="K6755" s="74"/>
      <c r="L6755" s="74"/>
      <c r="P6755" s="122"/>
      <c r="Q6755" s="74"/>
      <c r="R6755" s="74"/>
      <c r="S6755" s="74"/>
      <c r="T6755" s="74"/>
      <c r="AI6755" s="259"/>
      <c r="AO6755" s="74"/>
    </row>
    <row r="6756" s="72" customFormat="1" customHeight="1" spans="6:41">
      <c r="F6756" s="74"/>
      <c r="G6756" s="267" t="str">
        <f t="shared" si="111"/>
        <v/>
      </c>
      <c r="H6756" s="74"/>
      <c r="I6756" s="74"/>
      <c r="J6756" s="74"/>
      <c r="K6756" s="74"/>
      <c r="L6756" s="74"/>
      <c r="P6756" s="122"/>
      <c r="Q6756" s="74"/>
      <c r="R6756" s="74"/>
      <c r="S6756" s="74"/>
      <c r="T6756" s="74"/>
      <c r="AI6756" s="259"/>
      <c r="AO6756" s="74"/>
    </row>
    <row r="6757" s="72" customFormat="1" customHeight="1" spans="6:41">
      <c r="F6757" s="74"/>
      <c r="G6757" s="267" t="str">
        <f t="shared" si="111"/>
        <v/>
      </c>
      <c r="H6757" s="74"/>
      <c r="I6757" s="74"/>
      <c r="J6757" s="74"/>
      <c r="K6757" s="74"/>
      <c r="L6757" s="74"/>
      <c r="P6757" s="122"/>
      <c r="Q6757" s="74"/>
      <c r="R6757" s="74"/>
      <c r="S6757" s="74"/>
      <c r="T6757" s="74"/>
      <c r="AI6757" s="259"/>
      <c r="AO6757" s="74"/>
    </row>
    <row r="6758" s="72" customFormat="1" customHeight="1" spans="6:41">
      <c r="F6758" s="74"/>
      <c r="G6758" s="267" t="str">
        <f t="shared" si="111"/>
        <v/>
      </c>
      <c r="H6758" s="74"/>
      <c r="I6758" s="74"/>
      <c r="J6758" s="74"/>
      <c r="K6758" s="74"/>
      <c r="L6758" s="74"/>
      <c r="P6758" s="122"/>
      <c r="Q6758" s="74"/>
      <c r="R6758" s="74"/>
      <c r="S6758" s="74"/>
      <c r="T6758" s="74"/>
      <c r="AI6758" s="259"/>
      <c r="AO6758" s="74"/>
    </row>
    <row r="6759" s="72" customFormat="1" customHeight="1" spans="6:41">
      <c r="F6759" s="74"/>
      <c r="G6759" s="267" t="str">
        <f t="shared" si="111"/>
        <v/>
      </c>
      <c r="H6759" s="74"/>
      <c r="I6759" s="74"/>
      <c r="J6759" s="74"/>
      <c r="K6759" s="74"/>
      <c r="L6759" s="74"/>
      <c r="P6759" s="122"/>
      <c r="Q6759" s="74"/>
      <c r="R6759" s="74"/>
      <c r="S6759" s="74"/>
      <c r="T6759" s="74"/>
      <c r="AI6759" s="259"/>
      <c r="AO6759" s="74"/>
    </row>
    <row r="6760" s="72" customFormat="1" customHeight="1" spans="6:41">
      <c r="F6760" s="74"/>
      <c r="G6760" s="267" t="str">
        <f t="shared" si="111"/>
        <v/>
      </c>
      <c r="H6760" s="74"/>
      <c r="I6760" s="74"/>
      <c r="J6760" s="74"/>
      <c r="K6760" s="74"/>
      <c r="L6760" s="74"/>
      <c r="P6760" s="122"/>
      <c r="Q6760" s="74"/>
      <c r="R6760" s="74"/>
      <c r="S6760" s="74"/>
      <c r="T6760" s="74"/>
      <c r="AI6760" s="259"/>
      <c r="AO6760" s="74"/>
    </row>
    <row r="6761" s="72" customFormat="1" customHeight="1" spans="6:41">
      <c r="F6761" s="74"/>
      <c r="G6761" s="267" t="str">
        <f t="shared" si="111"/>
        <v/>
      </c>
      <c r="H6761" s="74"/>
      <c r="I6761" s="74"/>
      <c r="J6761" s="74"/>
      <c r="K6761" s="74"/>
      <c r="L6761" s="74"/>
      <c r="P6761" s="122"/>
      <c r="Q6761" s="74"/>
      <c r="R6761" s="74"/>
      <c r="S6761" s="74"/>
      <c r="T6761" s="74"/>
      <c r="AI6761" s="259"/>
      <c r="AO6761" s="74"/>
    </row>
    <row r="6762" s="72" customFormat="1" customHeight="1" spans="6:41">
      <c r="F6762" s="74"/>
      <c r="G6762" s="267" t="str">
        <f t="shared" si="111"/>
        <v/>
      </c>
      <c r="H6762" s="74"/>
      <c r="I6762" s="74"/>
      <c r="J6762" s="74"/>
      <c r="K6762" s="74"/>
      <c r="L6762" s="74"/>
      <c r="P6762" s="122"/>
      <c r="Q6762" s="74"/>
      <c r="R6762" s="74"/>
      <c r="S6762" s="74"/>
      <c r="T6762" s="74"/>
      <c r="AI6762" s="259"/>
      <c r="AO6762" s="74"/>
    </row>
    <row r="6763" s="72" customFormat="1" customHeight="1" spans="6:41">
      <c r="F6763" s="74"/>
      <c r="G6763" s="267" t="str">
        <f t="shared" si="111"/>
        <v/>
      </c>
      <c r="H6763" s="74"/>
      <c r="I6763" s="74"/>
      <c r="J6763" s="74"/>
      <c r="K6763" s="74"/>
      <c r="L6763" s="74"/>
      <c r="P6763" s="122"/>
      <c r="Q6763" s="74"/>
      <c r="R6763" s="74"/>
      <c r="S6763" s="74"/>
      <c r="T6763" s="74"/>
      <c r="AI6763" s="259"/>
      <c r="AO6763" s="74"/>
    </row>
    <row r="6764" s="72" customFormat="1" customHeight="1" spans="6:41">
      <c r="F6764" s="74"/>
      <c r="G6764" s="267" t="str">
        <f t="shared" si="111"/>
        <v/>
      </c>
      <c r="H6764" s="74"/>
      <c r="I6764" s="74"/>
      <c r="J6764" s="74"/>
      <c r="K6764" s="74"/>
      <c r="L6764" s="74"/>
      <c r="P6764" s="122"/>
      <c r="Q6764" s="74"/>
      <c r="R6764" s="74"/>
      <c r="S6764" s="74"/>
      <c r="T6764" s="74"/>
      <c r="AI6764" s="259"/>
      <c r="AO6764" s="74"/>
    </row>
    <row r="6765" s="72" customFormat="1" customHeight="1" spans="6:41">
      <c r="F6765" s="74"/>
      <c r="G6765" s="267" t="str">
        <f t="shared" si="111"/>
        <v/>
      </c>
      <c r="H6765" s="74"/>
      <c r="I6765" s="74"/>
      <c r="J6765" s="74"/>
      <c r="K6765" s="74"/>
      <c r="L6765" s="74"/>
      <c r="P6765" s="122"/>
      <c r="Q6765" s="74"/>
      <c r="R6765" s="74"/>
      <c r="S6765" s="74"/>
      <c r="T6765" s="74"/>
      <c r="AI6765" s="259"/>
      <c r="AO6765" s="74"/>
    </row>
    <row r="6766" s="72" customFormat="1" customHeight="1" spans="6:41">
      <c r="F6766" s="74"/>
      <c r="G6766" s="267" t="str">
        <f t="shared" si="111"/>
        <v/>
      </c>
      <c r="H6766" s="74"/>
      <c r="I6766" s="74"/>
      <c r="J6766" s="74"/>
      <c r="K6766" s="74"/>
      <c r="L6766" s="74"/>
      <c r="P6766" s="122"/>
      <c r="Q6766" s="74"/>
      <c r="R6766" s="74"/>
      <c r="S6766" s="74"/>
      <c r="T6766" s="74"/>
      <c r="AI6766" s="259"/>
      <c r="AO6766" s="74"/>
    </row>
    <row r="6767" s="72" customFormat="1" customHeight="1" spans="6:41">
      <c r="F6767" s="74"/>
      <c r="G6767" s="267" t="str">
        <f t="shared" si="111"/>
        <v/>
      </c>
      <c r="H6767" s="74"/>
      <c r="I6767" s="74"/>
      <c r="J6767" s="74"/>
      <c r="K6767" s="74"/>
      <c r="L6767" s="74"/>
      <c r="P6767" s="122"/>
      <c r="Q6767" s="74"/>
      <c r="R6767" s="74"/>
      <c r="S6767" s="74"/>
      <c r="T6767" s="74"/>
      <c r="AI6767" s="259"/>
      <c r="AO6767" s="74"/>
    </row>
    <row r="6768" s="72" customFormat="1" customHeight="1" spans="6:41">
      <c r="F6768" s="74"/>
      <c r="G6768" s="267" t="str">
        <f t="shared" si="111"/>
        <v/>
      </c>
      <c r="H6768" s="74"/>
      <c r="I6768" s="74"/>
      <c r="J6768" s="74"/>
      <c r="K6768" s="74"/>
      <c r="L6768" s="74"/>
      <c r="P6768" s="122"/>
      <c r="Q6768" s="74"/>
      <c r="R6768" s="74"/>
      <c r="S6768" s="74"/>
      <c r="T6768" s="74"/>
      <c r="AI6768" s="259"/>
      <c r="AO6768" s="74"/>
    </row>
    <row r="6769" s="72" customFormat="1" customHeight="1" spans="6:41">
      <c r="F6769" s="74"/>
      <c r="G6769" s="267" t="str">
        <f t="shared" si="111"/>
        <v/>
      </c>
      <c r="H6769" s="74"/>
      <c r="I6769" s="74"/>
      <c r="J6769" s="74"/>
      <c r="K6769" s="74"/>
      <c r="L6769" s="74"/>
      <c r="P6769" s="122"/>
      <c r="Q6769" s="74"/>
      <c r="R6769" s="74"/>
      <c r="S6769" s="74"/>
      <c r="T6769" s="74"/>
      <c r="AI6769" s="259"/>
      <c r="AO6769" s="74"/>
    </row>
    <row r="6770" s="72" customFormat="1" customHeight="1" spans="6:41">
      <c r="F6770" s="74"/>
      <c r="G6770" s="267" t="str">
        <f t="shared" si="111"/>
        <v/>
      </c>
      <c r="H6770" s="74"/>
      <c r="I6770" s="74"/>
      <c r="J6770" s="74"/>
      <c r="K6770" s="74"/>
      <c r="L6770" s="74"/>
      <c r="P6770" s="122"/>
      <c r="Q6770" s="74"/>
      <c r="R6770" s="74"/>
      <c r="S6770" s="74"/>
      <c r="T6770" s="74"/>
      <c r="AI6770" s="259"/>
      <c r="AO6770" s="74"/>
    </row>
    <row r="6771" s="72" customFormat="1" customHeight="1" spans="6:41">
      <c r="F6771" s="74"/>
      <c r="G6771" s="267" t="str">
        <f t="shared" si="111"/>
        <v/>
      </c>
      <c r="H6771" s="74"/>
      <c r="I6771" s="74"/>
      <c r="J6771" s="74"/>
      <c r="K6771" s="74"/>
      <c r="L6771" s="74"/>
      <c r="P6771" s="122"/>
      <c r="Q6771" s="74"/>
      <c r="R6771" s="74"/>
      <c r="S6771" s="74"/>
      <c r="T6771" s="74"/>
      <c r="AI6771" s="259"/>
      <c r="AO6771" s="74"/>
    </row>
    <row r="6772" s="72" customFormat="1" customHeight="1" spans="6:41">
      <c r="F6772" s="74"/>
      <c r="G6772" s="267" t="str">
        <f t="shared" si="111"/>
        <v/>
      </c>
      <c r="H6772" s="74"/>
      <c r="I6772" s="74"/>
      <c r="J6772" s="74"/>
      <c r="K6772" s="74"/>
      <c r="L6772" s="74"/>
      <c r="P6772" s="122"/>
      <c r="Q6772" s="74"/>
      <c r="R6772" s="74"/>
      <c r="S6772" s="74"/>
      <c r="T6772" s="74"/>
      <c r="AI6772" s="259"/>
      <c r="AO6772" s="74"/>
    </row>
    <row r="6773" s="72" customFormat="1" customHeight="1" spans="6:41">
      <c r="F6773" s="74"/>
      <c r="G6773" s="267" t="str">
        <f t="shared" si="111"/>
        <v/>
      </c>
      <c r="H6773" s="74"/>
      <c r="I6773" s="74"/>
      <c r="J6773" s="74"/>
      <c r="K6773" s="74"/>
      <c r="L6773" s="74"/>
      <c r="P6773" s="122"/>
      <c r="Q6773" s="74"/>
      <c r="R6773" s="74"/>
      <c r="S6773" s="74"/>
      <c r="T6773" s="74"/>
      <c r="AI6773" s="259"/>
      <c r="AO6773" s="74"/>
    </row>
    <row r="6774" s="72" customFormat="1" customHeight="1" spans="6:41">
      <c r="F6774" s="74"/>
      <c r="G6774" s="267" t="str">
        <f t="shared" si="111"/>
        <v/>
      </c>
      <c r="H6774" s="74"/>
      <c r="I6774" s="74"/>
      <c r="J6774" s="74"/>
      <c r="K6774" s="74"/>
      <c r="L6774" s="74"/>
      <c r="P6774" s="122"/>
      <c r="Q6774" s="74"/>
      <c r="R6774" s="74"/>
      <c r="S6774" s="74"/>
      <c r="T6774" s="74"/>
      <c r="AI6774" s="259"/>
      <c r="AO6774" s="74"/>
    </row>
    <row r="6775" s="72" customFormat="1" customHeight="1" spans="6:41">
      <c r="F6775" s="74"/>
      <c r="G6775" s="267" t="str">
        <f t="shared" si="111"/>
        <v/>
      </c>
      <c r="H6775" s="74"/>
      <c r="I6775" s="74"/>
      <c r="J6775" s="74"/>
      <c r="K6775" s="74"/>
      <c r="L6775" s="74"/>
      <c r="P6775" s="122"/>
      <c r="Q6775" s="74"/>
      <c r="R6775" s="74"/>
      <c r="S6775" s="74"/>
      <c r="T6775" s="74"/>
      <c r="AI6775" s="259"/>
      <c r="AO6775" s="74"/>
    </row>
    <row r="6776" s="72" customFormat="1" customHeight="1" spans="6:41">
      <c r="F6776" s="74"/>
      <c r="G6776" s="267" t="str">
        <f t="shared" si="111"/>
        <v/>
      </c>
      <c r="H6776" s="74"/>
      <c r="I6776" s="74"/>
      <c r="J6776" s="74"/>
      <c r="K6776" s="74"/>
      <c r="L6776" s="74"/>
      <c r="P6776" s="122"/>
      <c r="Q6776" s="74"/>
      <c r="R6776" s="74"/>
      <c r="S6776" s="74"/>
      <c r="T6776" s="74"/>
      <c r="AI6776" s="259"/>
      <c r="AO6776" s="74"/>
    </row>
    <row r="6777" s="72" customFormat="1" customHeight="1" spans="6:41">
      <c r="F6777" s="74"/>
      <c r="G6777" s="267" t="str">
        <f t="shared" si="111"/>
        <v/>
      </c>
      <c r="H6777" s="74"/>
      <c r="I6777" s="74"/>
      <c r="J6777" s="74"/>
      <c r="K6777" s="74"/>
      <c r="L6777" s="74"/>
      <c r="P6777" s="122"/>
      <c r="Q6777" s="74"/>
      <c r="R6777" s="74"/>
      <c r="S6777" s="74"/>
      <c r="T6777" s="74"/>
      <c r="AI6777" s="259"/>
      <c r="AO6777" s="74"/>
    </row>
    <row r="6778" s="72" customFormat="1" customHeight="1" spans="6:41">
      <c r="F6778" s="74"/>
      <c r="G6778" s="267" t="str">
        <f t="shared" si="111"/>
        <v/>
      </c>
      <c r="H6778" s="74"/>
      <c r="I6778" s="74"/>
      <c r="J6778" s="74"/>
      <c r="K6778" s="74"/>
      <c r="L6778" s="74"/>
      <c r="P6778" s="122"/>
      <c r="Q6778" s="74"/>
      <c r="R6778" s="74"/>
      <c r="S6778" s="74"/>
      <c r="T6778" s="74"/>
      <c r="AI6778" s="259"/>
      <c r="AO6778" s="74"/>
    </row>
    <row r="6779" s="72" customFormat="1" customHeight="1" spans="6:41">
      <c r="F6779" s="74"/>
      <c r="G6779" s="267" t="str">
        <f t="shared" si="111"/>
        <v/>
      </c>
      <c r="H6779" s="74"/>
      <c r="I6779" s="74"/>
      <c r="J6779" s="74"/>
      <c r="K6779" s="74"/>
      <c r="L6779" s="74"/>
      <c r="P6779" s="122"/>
      <c r="Q6779" s="74"/>
      <c r="R6779" s="74"/>
      <c r="S6779" s="74"/>
      <c r="T6779" s="74"/>
      <c r="AI6779" s="259"/>
      <c r="AO6779" s="74"/>
    </row>
    <row r="6780" s="72" customFormat="1" customHeight="1" spans="6:41">
      <c r="F6780" s="74"/>
      <c r="G6780" s="267" t="str">
        <f t="shared" si="111"/>
        <v/>
      </c>
      <c r="H6780" s="74"/>
      <c r="I6780" s="74"/>
      <c r="J6780" s="74"/>
      <c r="K6780" s="74"/>
      <c r="L6780" s="74"/>
      <c r="P6780" s="122"/>
      <c r="Q6780" s="74"/>
      <c r="R6780" s="74"/>
      <c r="S6780" s="74"/>
      <c r="T6780" s="74"/>
      <c r="AI6780" s="259"/>
      <c r="AO6780" s="74"/>
    </row>
    <row r="6781" s="72" customFormat="1" customHeight="1" spans="6:41">
      <c r="F6781" s="74"/>
      <c r="G6781" s="267" t="str">
        <f t="shared" si="111"/>
        <v/>
      </c>
      <c r="H6781" s="74"/>
      <c r="I6781" s="74"/>
      <c r="J6781" s="74"/>
      <c r="K6781" s="74"/>
      <c r="L6781" s="74"/>
      <c r="P6781" s="122"/>
      <c r="Q6781" s="74"/>
      <c r="R6781" s="74"/>
      <c r="S6781" s="74"/>
      <c r="T6781" s="74"/>
      <c r="AI6781" s="259"/>
      <c r="AO6781" s="74"/>
    </row>
    <row r="6782" s="72" customFormat="1" customHeight="1" spans="6:41">
      <c r="F6782" s="74"/>
      <c r="G6782" s="267" t="str">
        <f t="shared" si="111"/>
        <v/>
      </c>
      <c r="H6782" s="74"/>
      <c r="I6782" s="74"/>
      <c r="J6782" s="74"/>
      <c r="K6782" s="74"/>
      <c r="L6782" s="74"/>
      <c r="P6782" s="122"/>
      <c r="Q6782" s="74"/>
      <c r="R6782" s="74"/>
      <c r="S6782" s="74"/>
      <c r="T6782" s="74"/>
      <c r="AI6782" s="259"/>
      <c r="AO6782" s="74"/>
    </row>
    <row r="6783" s="72" customFormat="1" customHeight="1" spans="6:41">
      <c r="F6783" s="74"/>
      <c r="G6783" s="267" t="str">
        <f t="shared" si="111"/>
        <v/>
      </c>
      <c r="H6783" s="74"/>
      <c r="I6783" s="74"/>
      <c r="J6783" s="74"/>
      <c r="K6783" s="74"/>
      <c r="L6783" s="74"/>
      <c r="P6783" s="122"/>
      <c r="Q6783" s="74"/>
      <c r="R6783" s="74"/>
      <c r="S6783" s="74"/>
      <c r="T6783" s="74"/>
      <c r="AI6783" s="259"/>
      <c r="AO6783" s="74"/>
    </row>
    <row r="6784" s="72" customFormat="1" customHeight="1" spans="6:41">
      <c r="F6784" s="74"/>
      <c r="G6784" s="267" t="str">
        <f t="shared" si="111"/>
        <v/>
      </c>
      <c r="H6784" s="74"/>
      <c r="I6784" s="74"/>
      <c r="J6784" s="74"/>
      <c r="K6784" s="74"/>
      <c r="L6784" s="74"/>
      <c r="P6784" s="122"/>
      <c r="Q6784" s="74"/>
      <c r="R6784" s="74"/>
      <c r="S6784" s="74"/>
      <c r="T6784" s="74"/>
      <c r="AI6784" s="259"/>
      <c r="AO6784" s="74"/>
    </row>
    <row r="6785" s="72" customFormat="1" customHeight="1" spans="6:41">
      <c r="F6785" s="74"/>
      <c r="G6785" s="267" t="str">
        <f t="shared" si="111"/>
        <v/>
      </c>
      <c r="H6785" s="74"/>
      <c r="I6785" s="74"/>
      <c r="J6785" s="74"/>
      <c r="K6785" s="74"/>
      <c r="L6785" s="74"/>
      <c r="P6785" s="122"/>
      <c r="Q6785" s="74"/>
      <c r="R6785" s="74"/>
      <c r="S6785" s="74"/>
      <c r="T6785" s="74"/>
      <c r="AI6785" s="259"/>
      <c r="AO6785" s="74"/>
    </row>
    <row r="6786" s="72" customFormat="1" customHeight="1" spans="6:41">
      <c r="F6786" s="74"/>
      <c r="G6786" s="267" t="str">
        <f t="shared" ref="G6786:G6849" si="112">IF(H6786="","",IF(H6786=I6786,H6786,_xlfn.CONCAT(H6786,"-",I6786)))</f>
        <v/>
      </c>
      <c r="H6786" s="74"/>
      <c r="I6786" s="74"/>
      <c r="J6786" s="74"/>
      <c r="K6786" s="74"/>
      <c r="L6786" s="74"/>
      <c r="P6786" s="122"/>
      <c r="Q6786" s="74"/>
      <c r="R6786" s="74"/>
      <c r="S6786" s="74"/>
      <c r="T6786" s="74"/>
      <c r="AI6786" s="259"/>
      <c r="AO6786" s="74"/>
    </row>
    <row r="6787" s="72" customFormat="1" customHeight="1" spans="6:41">
      <c r="F6787" s="74"/>
      <c r="G6787" s="267" t="str">
        <f t="shared" si="112"/>
        <v/>
      </c>
      <c r="H6787" s="74"/>
      <c r="I6787" s="74"/>
      <c r="J6787" s="74"/>
      <c r="K6787" s="74"/>
      <c r="L6787" s="74"/>
      <c r="P6787" s="122"/>
      <c r="Q6787" s="74"/>
      <c r="R6787" s="74"/>
      <c r="S6787" s="74"/>
      <c r="T6787" s="74"/>
      <c r="AI6787" s="259"/>
      <c r="AO6787" s="74"/>
    </row>
    <row r="6788" s="72" customFormat="1" customHeight="1" spans="6:41">
      <c r="F6788" s="74"/>
      <c r="G6788" s="267" t="str">
        <f t="shared" si="112"/>
        <v/>
      </c>
      <c r="H6788" s="74"/>
      <c r="I6788" s="74"/>
      <c r="J6788" s="74"/>
      <c r="K6788" s="74"/>
      <c r="L6788" s="74"/>
      <c r="P6788" s="122"/>
      <c r="Q6788" s="74"/>
      <c r="R6788" s="74"/>
      <c r="S6788" s="74"/>
      <c r="T6788" s="74"/>
      <c r="AI6788" s="259"/>
      <c r="AO6788" s="74"/>
    </row>
    <row r="6789" s="72" customFormat="1" customHeight="1" spans="6:41">
      <c r="F6789" s="74"/>
      <c r="G6789" s="267" t="str">
        <f t="shared" si="112"/>
        <v/>
      </c>
      <c r="H6789" s="74"/>
      <c r="I6789" s="74"/>
      <c r="J6789" s="74"/>
      <c r="K6789" s="74"/>
      <c r="L6789" s="74"/>
      <c r="P6789" s="122"/>
      <c r="Q6789" s="74"/>
      <c r="R6789" s="74"/>
      <c r="S6789" s="74"/>
      <c r="T6789" s="74"/>
      <c r="AI6789" s="259"/>
      <c r="AO6789" s="74"/>
    </row>
    <row r="6790" s="72" customFormat="1" customHeight="1" spans="6:41">
      <c r="F6790" s="74"/>
      <c r="G6790" s="267" t="str">
        <f t="shared" si="112"/>
        <v/>
      </c>
      <c r="H6790" s="74"/>
      <c r="I6790" s="74"/>
      <c r="J6790" s="74"/>
      <c r="K6790" s="74"/>
      <c r="L6790" s="74"/>
      <c r="P6790" s="122"/>
      <c r="Q6790" s="74"/>
      <c r="R6790" s="74"/>
      <c r="S6790" s="74"/>
      <c r="T6790" s="74"/>
      <c r="AI6790" s="259"/>
      <c r="AO6790" s="74"/>
    </row>
    <row r="6791" s="72" customFormat="1" customHeight="1" spans="6:41">
      <c r="F6791" s="74"/>
      <c r="G6791" s="267" t="str">
        <f t="shared" si="112"/>
        <v/>
      </c>
      <c r="H6791" s="74"/>
      <c r="I6791" s="74"/>
      <c r="J6791" s="74"/>
      <c r="K6791" s="74"/>
      <c r="L6791" s="74"/>
      <c r="P6791" s="122"/>
      <c r="Q6791" s="74"/>
      <c r="R6791" s="74"/>
      <c r="S6791" s="74"/>
      <c r="T6791" s="74"/>
      <c r="AI6791" s="259"/>
      <c r="AO6791" s="74"/>
    </row>
    <row r="6792" s="72" customFormat="1" customHeight="1" spans="6:41">
      <c r="F6792" s="74"/>
      <c r="G6792" s="267" t="str">
        <f t="shared" si="112"/>
        <v/>
      </c>
      <c r="H6792" s="74"/>
      <c r="I6792" s="74"/>
      <c r="J6792" s="74"/>
      <c r="K6792" s="74"/>
      <c r="L6792" s="74"/>
      <c r="P6792" s="122"/>
      <c r="Q6792" s="74"/>
      <c r="R6792" s="74"/>
      <c r="S6792" s="74"/>
      <c r="T6792" s="74"/>
      <c r="AI6792" s="259"/>
      <c r="AO6792" s="74"/>
    </row>
    <row r="6793" s="72" customFormat="1" customHeight="1" spans="6:41">
      <c r="F6793" s="74"/>
      <c r="G6793" s="267" t="str">
        <f t="shared" si="112"/>
        <v/>
      </c>
      <c r="H6793" s="74"/>
      <c r="I6793" s="74"/>
      <c r="J6793" s="74"/>
      <c r="K6793" s="74"/>
      <c r="L6793" s="74"/>
      <c r="P6793" s="122"/>
      <c r="Q6793" s="74"/>
      <c r="R6793" s="74"/>
      <c r="S6793" s="74"/>
      <c r="T6793" s="74"/>
      <c r="AI6793" s="259"/>
      <c r="AO6793" s="74"/>
    </row>
    <row r="6794" s="72" customFormat="1" customHeight="1" spans="6:41">
      <c r="F6794" s="74"/>
      <c r="G6794" s="267" t="str">
        <f t="shared" si="112"/>
        <v/>
      </c>
      <c r="H6794" s="74"/>
      <c r="I6794" s="74"/>
      <c r="J6794" s="74"/>
      <c r="K6794" s="74"/>
      <c r="L6794" s="74"/>
      <c r="P6794" s="122"/>
      <c r="Q6794" s="74"/>
      <c r="R6794" s="74"/>
      <c r="S6794" s="74"/>
      <c r="T6794" s="74"/>
      <c r="AI6794" s="259"/>
      <c r="AO6794" s="74"/>
    </row>
    <row r="6795" s="72" customFormat="1" customHeight="1" spans="6:41">
      <c r="F6795" s="74"/>
      <c r="G6795" s="267" t="str">
        <f t="shared" si="112"/>
        <v/>
      </c>
      <c r="H6795" s="74"/>
      <c r="I6795" s="74"/>
      <c r="J6795" s="74"/>
      <c r="K6795" s="74"/>
      <c r="L6795" s="74"/>
      <c r="P6795" s="122"/>
      <c r="Q6795" s="74"/>
      <c r="R6795" s="74"/>
      <c r="S6795" s="74"/>
      <c r="T6795" s="74"/>
      <c r="AI6795" s="259"/>
      <c r="AO6795" s="74"/>
    </row>
    <row r="6796" s="72" customFormat="1" customHeight="1" spans="6:41">
      <c r="F6796" s="74"/>
      <c r="G6796" s="267" t="str">
        <f t="shared" si="112"/>
        <v/>
      </c>
      <c r="H6796" s="74"/>
      <c r="I6796" s="74"/>
      <c r="J6796" s="74"/>
      <c r="K6796" s="74"/>
      <c r="L6796" s="74"/>
      <c r="P6796" s="122"/>
      <c r="Q6796" s="74"/>
      <c r="R6796" s="74"/>
      <c r="S6796" s="74"/>
      <c r="T6796" s="74"/>
      <c r="AI6796" s="259"/>
      <c r="AO6796" s="74"/>
    </row>
    <row r="6797" s="72" customFormat="1" customHeight="1" spans="6:41">
      <c r="F6797" s="74"/>
      <c r="G6797" s="267" t="str">
        <f t="shared" si="112"/>
        <v/>
      </c>
      <c r="H6797" s="74"/>
      <c r="I6797" s="74"/>
      <c r="J6797" s="74"/>
      <c r="K6797" s="74"/>
      <c r="L6797" s="74"/>
      <c r="P6797" s="122"/>
      <c r="Q6797" s="74"/>
      <c r="R6797" s="74"/>
      <c r="S6797" s="74"/>
      <c r="T6797" s="74"/>
      <c r="AI6797" s="259"/>
      <c r="AO6797" s="74"/>
    </row>
    <row r="6798" s="72" customFormat="1" customHeight="1" spans="6:41">
      <c r="F6798" s="74"/>
      <c r="G6798" s="267" t="str">
        <f t="shared" si="112"/>
        <v/>
      </c>
      <c r="H6798" s="74"/>
      <c r="I6798" s="74"/>
      <c r="J6798" s="74"/>
      <c r="K6798" s="74"/>
      <c r="L6798" s="74"/>
      <c r="P6798" s="122"/>
      <c r="Q6798" s="74"/>
      <c r="R6798" s="74"/>
      <c r="S6798" s="74"/>
      <c r="T6798" s="74"/>
      <c r="AI6798" s="259"/>
      <c r="AO6798" s="74"/>
    </row>
    <row r="6799" s="72" customFormat="1" customHeight="1" spans="6:41">
      <c r="F6799" s="74"/>
      <c r="G6799" s="267" t="str">
        <f t="shared" si="112"/>
        <v/>
      </c>
      <c r="H6799" s="74"/>
      <c r="I6799" s="74"/>
      <c r="J6799" s="74"/>
      <c r="K6799" s="74"/>
      <c r="L6799" s="74"/>
      <c r="P6799" s="122"/>
      <c r="Q6799" s="74"/>
      <c r="R6799" s="74"/>
      <c r="S6799" s="74"/>
      <c r="T6799" s="74"/>
      <c r="AI6799" s="259"/>
      <c r="AO6799" s="74"/>
    </row>
    <row r="6800" s="72" customFormat="1" customHeight="1" spans="6:41">
      <c r="F6800" s="74"/>
      <c r="G6800" s="267" t="str">
        <f t="shared" si="112"/>
        <v/>
      </c>
      <c r="H6800" s="74"/>
      <c r="I6800" s="74"/>
      <c r="J6800" s="74"/>
      <c r="K6800" s="74"/>
      <c r="L6800" s="74"/>
      <c r="P6800" s="122"/>
      <c r="Q6800" s="74"/>
      <c r="R6800" s="74"/>
      <c r="S6800" s="74"/>
      <c r="T6800" s="74"/>
      <c r="AI6800" s="259"/>
      <c r="AO6800" s="74"/>
    </row>
    <row r="6801" s="72" customFormat="1" customHeight="1" spans="6:41">
      <c r="F6801" s="74"/>
      <c r="G6801" s="267" t="str">
        <f t="shared" si="112"/>
        <v/>
      </c>
      <c r="H6801" s="74"/>
      <c r="I6801" s="74"/>
      <c r="J6801" s="74"/>
      <c r="K6801" s="74"/>
      <c r="L6801" s="74"/>
      <c r="P6801" s="122"/>
      <c r="Q6801" s="74"/>
      <c r="R6801" s="74"/>
      <c r="S6801" s="74"/>
      <c r="T6801" s="74"/>
      <c r="AI6801" s="259"/>
      <c r="AO6801" s="74"/>
    </row>
    <row r="6802" s="72" customFormat="1" customHeight="1" spans="6:41">
      <c r="F6802" s="74"/>
      <c r="G6802" s="267" t="str">
        <f t="shared" si="112"/>
        <v/>
      </c>
      <c r="H6802" s="74"/>
      <c r="I6802" s="74"/>
      <c r="J6802" s="74"/>
      <c r="K6802" s="74"/>
      <c r="L6802" s="74"/>
      <c r="P6802" s="122"/>
      <c r="Q6802" s="74"/>
      <c r="R6802" s="74"/>
      <c r="S6802" s="74"/>
      <c r="T6802" s="74"/>
      <c r="AI6802" s="259"/>
      <c r="AO6802" s="74"/>
    </row>
    <row r="6803" s="72" customFormat="1" customHeight="1" spans="6:41">
      <c r="F6803" s="74"/>
      <c r="G6803" s="267" t="str">
        <f t="shared" si="112"/>
        <v/>
      </c>
      <c r="H6803" s="74"/>
      <c r="I6803" s="74"/>
      <c r="J6803" s="74"/>
      <c r="K6803" s="74"/>
      <c r="L6803" s="74"/>
      <c r="P6803" s="122"/>
      <c r="Q6803" s="74"/>
      <c r="R6803" s="74"/>
      <c r="S6803" s="74"/>
      <c r="T6803" s="74"/>
      <c r="AI6803" s="259"/>
      <c r="AO6803" s="74"/>
    </row>
    <row r="6804" s="72" customFormat="1" customHeight="1" spans="6:41">
      <c r="F6804" s="74"/>
      <c r="G6804" s="267" t="str">
        <f t="shared" si="112"/>
        <v/>
      </c>
      <c r="H6804" s="74"/>
      <c r="I6804" s="74"/>
      <c r="J6804" s="74"/>
      <c r="K6804" s="74"/>
      <c r="L6804" s="74"/>
      <c r="P6804" s="122"/>
      <c r="Q6804" s="74"/>
      <c r="R6804" s="74"/>
      <c r="S6804" s="74"/>
      <c r="T6804" s="74"/>
      <c r="AI6804" s="259"/>
      <c r="AO6804" s="74"/>
    </row>
    <row r="6805" s="72" customFormat="1" customHeight="1" spans="6:41">
      <c r="F6805" s="74"/>
      <c r="G6805" s="267" t="str">
        <f t="shared" si="112"/>
        <v/>
      </c>
      <c r="H6805" s="74"/>
      <c r="I6805" s="74"/>
      <c r="J6805" s="74"/>
      <c r="K6805" s="74"/>
      <c r="L6805" s="74"/>
      <c r="P6805" s="122"/>
      <c r="Q6805" s="74"/>
      <c r="R6805" s="74"/>
      <c r="S6805" s="74"/>
      <c r="T6805" s="74"/>
      <c r="AI6805" s="259"/>
      <c r="AO6805" s="74"/>
    </row>
    <row r="6806" s="72" customFormat="1" customHeight="1" spans="6:41">
      <c r="F6806" s="74"/>
      <c r="G6806" s="267" t="str">
        <f t="shared" si="112"/>
        <v/>
      </c>
      <c r="H6806" s="74"/>
      <c r="I6806" s="74"/>
      <c r="J6806" s="74"/>
      <c r="K6806" s="74"/>
      <c r="L6806" s="74"/>
      <c r="P6806" s="122"/>
      <c r="Q6806" s="74"/>
      <c r="R6806" s="74"/>
      <c r="S6806" s="74"/>
      <c r="T6806" s="74"/>
      <c r="AI6806" s="259"/>
      <c r="AO6806" s="74"/>
    </row>
    <row r="6807" s="72" customFormat="1" customHeight="1" spans="6:41">
      <c r="F6807" s="74"/>
      <c r="G6807" s="267" t="str">
        <f t="shared" si="112"/>
        <v/>
      </c>
      <c r="H6807" s="74"/>
      <c r="I6807" s="74"/>
      <c r="J6807" s="74"/>
      <c r="K6807" s="74"/>
      <c r="L6807" s="74"/>
      <c r="P6807" s="122"/>
      <c r="Q6807" s="74"/>
      <c r="R6807" s="74"/>
      <c r="S6807" s="74"/>
      <c r="T6807" s="74"/>
      <c r="AI6807" s="259"/>
      <c r="AO6807" s="74"/>
    </row>
    <row r="6808" s="72" customFormat="1" customHeight="1" spans="6:41">
      <c r="F6808" s="74"/>
      <c r="G6808" s="267" t="str">
        <f t="shared" si="112"/>
        <v/>
      </c>
      <c r="H6808" s="74"/>
      <c r="I6808" s="74"/>
      <c r="J6808" s="74"/>
      <c r="K6808" s="74"/>
      <c r="L6808" s="74"/>
      <c r="P6808" s="122"/>
      <c r="Q6808" s="74"/>
      <c r="R6808" s="74"/>
      <c r="S6808" s="74"/>
      <c r="T6808" s="74"/>
      <c r="AI6808" s="259"/>
      <c r="AO6808" s="74"/>
    </row>
    <row r="6809" s="72" customFormat="1" customHeight="1" spans="6:41">
      <c r="F6809" s="74"/>
      <c r="G6809" s="267" t="str">
        <f t="shared" si="112"/>
        <v/>
      </c>
      <c r="H6809" s="74"/>
      <c r="I6809" s="74"/>
      <c r="J6809" s="74"/>
      <c r="K6809" s="74"/>
      <c r="L6809" s="74"/>
      <c r="P6809" s="122"/>
      <c r="Q6809" s="74"/>
      <c r="R6809" s="74"/>
      <c r="S6809" s="74"/>
      <c r="T6809" s="74"/>
      <c r="AI6809" s="259"/>
      <c r="AO6809" s="74"/>
    </row>
    <row r="6810" s="72" customFormat="1" customHeight="1" spans="6:41">
      <c r="F6810" s="74"/>
      <c r="G6810" s="267" t="str">
        <f t="shared" si="112"/>
        <v/>
      </c>
      <c r="H6810" s="74"/>
      <c r="I6810" s="74"/>
      <c r="J6810" s="74"/>
      <c r="K6810" s="74"/>
      <c r="L6810" s="74"/>
      <c r="P6810" s="122"/>
      <c r="Q6810" s="74"/>
      <c r="R6810" s="74"/>
      <c r="S6810" s="74"/>
      <c r="T6810" s="74"/>
      <c r="AI6810" s="259"/>
      <c r="AO6810" s="74"/>
    </row>
    <row r="6811" s="72" customFormat="1" customHeight="1" spans="6:41">
      <c r="F6811" s="74"/>
      <c r="G6811" s="267" t="str">
        <f t="shared" si="112"/>
        <v/>
      </c>
      <c r="H6811" s="74"/>
      <c r="I6811" s="74"/>
      <c r="J6811" s="74"/>
      <c r="K6811" s="74"/>
      <c r="L6811" s="74"/>
      <c r="P6811" s="122"/>
      <c r="Q6811" s="74"/>
      <c r="R6811" s="74"/>
      <c r="S6811" s="74"/>
      <c r="T6811" s="74"/>
      <c r="AI6811" s="259"/>
      <c r="AO6811" s="74"/>
    </row>
    <row r="6812" s="72" customFormat="1" customHeight="1" spans="6:41">
      <c r="F6812" s="74"/>
      <c r="G6812" s="267" t="str">
        <f t="shared" si="112"/>
        <v/>
      </c>
      <c r="H6812" s="74"/>
      <c r="I6812" s="74"/>
      <c r="J6812" s="74"/>
      <c r="K6812" s="74"/>
      <c r="L6812" s="74"/>
      <c r="P6812" s="122"/>
      <c r="Q6812" s="74"/>
      <c r="R6812" s="74"/>
      <c r="S6812" s="74"/>
      <c r="T6812" s="74"/>
      <c r="AI6812" s="259"/>
      <c r="AO6812" s="74"/>
    </row>
    <row r="6813" s="72" customFormat="1" customHeight="1" spans="6:41">
      <c r="F6813" s="74"/>
      <c r="G6813" s="267" t="str">
        <f t="shared" si="112"/>
        <v/>
      </c>
      <c r="H6813" s="74"/>
      <c r="I6813" s="74"/>
      <c r="J6813" s="74"/>
      <c r="K6813" s="74"/>
      <c r="L6813" s="74"/>
      <c r="P6813" s="122"/>
      <c r="Q6813" s="74"/>
      <c r="R6813" s="74"/>
      <c r="S6813" s="74"/>
      <c r="T6813" s="74"/>
      <c r="AI6813" s="259"/>
      <c r="AO6813" s="74"/>
    </row>
    <row r="6814" s="72" customFormat="1" customHeight="1" spans="6:41">
      <c r="F6814" s="74"/>
      <c r="G6814" s="267" t="str">
        <f t="shared" si="112"/>
        <v/>
      </c>
      <c r="H6814" s="74"/>
      <c r="I6814" s="74"/>
      <c r="J6814" s="74"/>
      <c r="K6814" s="74"/>
      <c r="L6814" s="74"/>
      <c r="P6814" s="122"/>
      <c r="Q6814" s="74"/>
      <c r="R6814" s="74"/>
      <c r="S6814" s="74"/>
      <c r="T6814" s="74"/>
      <c r="AI6814" s="259"/>
      <c r="AO6814" s="74"/>
    </row>
    <row r="6815" s="72" customFormat="1" customHeight="1" spans="6:41">
      <c r="F6815" s="74"/>
      <c r="G6815" s="267" t="str">
        <f t="shared" si="112"/>
        <v/>
      </c>
      <c r="H6815" s="74"/>
      <c r="I6815" s="74"/>
      <c r="J6815" s="74"/>
      <c r="K6815" s="74"/>
      <c r="L6815" s="74"/>
      <c r="P6815" s="122"/>
      <c r="Q6815" s="74"/>
      <c r="R6815" s="74"/>
      <c r="S6815" s="74"/>
      <c r="T6815" s="74"/>
      <c r="AI6815" s="259"/>
      <c r="AO6815" s="74"/>
    </row>
    <row r="6816" s="72" customFormat="1" customHeight="1" spans="6:41">
      <c r="F6816" s="74"/>
      <c r="G6816" s="267" t="str">
        <f t="shared" si="112"/>
        <v/>
      </c>
      <c r="H6816" s="74"/>
      <c r="I6816" s="74"/>
      <c r="J6816" s="74"/>
      <c r="K6816" s="74"/>
      <c r="L6816" s="74"/>
      <c r="P6816" s="122"/>
      <c r="Q6816" s="74"/>
      <c r="R6816" s="74"/>
      <c r="S6816" s="74"/>
      <c r="T6816" s="74"/>
      <c r="AI6816" s="259"/>
      <c r="AO6816" s="74"/>
    </row>
    <row r="6817" s="72" customFormat="1" customHeight="1" spans="6:41">
      <c r="F6817" s="74"/>
      <c r="G6817" s="267" t="str">
        <f t="shared" si="112"/>
        <v/>
      </c>
      <c r="H6817" s="74"/>
      <c r="I6817" s="74"/>
      <c r="J6817" s="74"/>
      <c r="K6817" s="74"/>
      <c r="L6817" s="74"/>
      <c r="P6817" s="122"/>
      <c r="Q6817" s="74"/>
      <c r="R6817" s="74"/>
      <c r="S6817" s="74"/>
      <c r="T6817" s="74"/>
      <c r="AI6817" s="259"/>
      <c r="AO6817" s="74"/>
    </row>
    <row r="6818" s="72" customFormat="1" customHeight="1" spans="6:41">
      <c r="F6818" s="74"/>
      <c r="G6818" s="267" t="str">
        <f t="shared" si="112"/>
        <v/>
      </c>
      <c r="H6818" s="74"/>
      <c r="I6818" s="74"/>
      <c r="J6818" s="74"/>
      <c r="K6818" s="74"/>
      <c r="L6818" s="74"/>
      <c r="P6818" s="122"/>
      <c r="Q6818" s="74"/>
      <c r="R6818" s="74"/>
      <c r="S6818" s="74"/>
      <c r="T6818" s="74"/>
      <c r="AI6818" s="259"/>
      <c r="AO6818" s="74"/>
    </row>
    <row r="6819" s="72" customFormat="1" customHeight="1" spans="6:41">
      <c r="F6819" s="74"/>
      <c r="G6819" s="267" t="str">
        <f t="shared" si="112"/>
        <v/>
      </c>
      <c r="H6819" s="74"/>
      <c r="I6819" s="74"/>
      <c r="J6819" s="74"/>
      <c r="K6819" s="74"/>
      <c r="L6819" s="74"/>
      <c r="P6819" s="122"/>
      <c r="Q6819" s="74"/>
      <c r="R6819" s="74"/>
      <c r="S6819" s="74"/>
      <c r="T6819" s="74"/>
      <c r="AI6819" s="259"/>
      <c r="AO6819" s="74"/>
    </row>
    <row r="6820" s="72" customFormat="1" customHeight="1" spans="6:41">
      <c r="F6820" s="74"/>
      <c r="G6820" s="267" t="str">
        <f t="shared" si="112"/>
        <v/>
      </c>
      <c r="H6820" s="74"/>
      <c r="I6820" s="74"/>
      <c r="J6820" s="74"/>
      <c r="K6820" s="74"/>
      <c r="L6820" s="74"/>
      <c r="P6820" s="122"/>
      <c r="Q6820" s="74"/>
      <c r="R6820" s="74"/>
      <c r="S6820" s="74"/>
      <c r="T6820" s="74"/>
      <c r="AI6820" s="259"/>
      <c r="AO6820" s="74"/>
    </row>
    <row r="6821" s="72" customFormat="1" customHeight="1" spans="6:41">
      <c r="F6821" s="74"/>
      <c r="G6821" s="267" t="str">
        <f t="shared" si="112"/>
        <v/>
      </c>
      <c r="H6821" s="74"/>
      <c r="I6821" s="74"/>
      <c r="J6821" s="74"/>
      <c r="K6821" s="74"/>
      <c r="L6821" s="74"/>
      <c r="P6821" s="122"/>
      <c r="Q6821" s="74"/>
      <c r="R6821" s="74"/>
      <c r="S6821" s="74"/>
      <c r="T6821" s="74"/>
      <c r="AI6821" s="259"/>
      <c r="AO6821" s="74"/>
    </row>
    <row r="6822" s="72" customFormat="1" customHeight="1" spans="6:41">
      <c r="F6822" s="74"/>
      <c r="G6822" s="267" t="str">
        <f t="shared" si="112"/>
        <v/>
      </c>
      <c r="H6822" s="74"/>
      <c r="I6822" s="74"/>
      <c r="J6822" s="74"/>
      <c r="K6822" s="74"/>
      <c r="L6822" s="74"/>
      <c r="P6822" s="122"/>
      <c r="Q6822" s="74"/>
      <c r="R6822" s="74"/>
      <c r="S6822" s="74"/>
      <c r="T6822" s="74"/>
      <c r="AI6822" s="259"/>
      <c r="AO6822" s="74"/>
    </row>
    <row r="6823" s="72" customFormat="1" customHeight="1" spans="6:41">
      <c r="F6823" s="74"/>
      <c r="G6823" s="267" t="str">
        <f t="shared" si="112"/>
        <v/>
      </c>
      <c r="H6823" s="74"/>
      <c r="I6823" s="74"/>
      <c r="J6823" s="74"/>
      <c r="K6823" s="74"/>
      <c r="L6823" s="74"/>
      <c r="P6823" s="122"/>
      <c r="Q6823" s="74"/>
      <c r="R6823" s="74"/>
      <c r="S6823" s="74"/>
      <c r="T6823" s="74"/>
      <c r="AI6823" s="259"/>
      <c r="AO6823" s="74"/>
    </row>
    <row r="6824" s="72" customFormat="1" customHeight="1" spans="6:41">
      <c r="F6824" s="74"/>
      <c r="G6824" s="267" t="str">
        <f t="shared" si="112"/>
        <v/>
      </c>
      <c r="H6824" s="74"/>
      <c r="I6824" s="74"/>
      <c r="J6824" s="74"/>
      <c r="K6824" s="74"/>
      <c r="L6824" s="74"/>
      <c r="P6824" s="122"/>
      <c r="Q6824" s="74"/>
      <c r="R6824" s="74"/>
      <c r="S6824" s="74"/>
      <c r="T6824" s="74"/>
      <c r="AI6824" s="259"/>
      <c r="AO6824" s="74"/>
    </row>
    <row r="6825" s="72" customFormat="1" customHeight="1" spans="6:41">
      <c r="F6825" s="74"/>
      <c r="G6825" s="267" t="str">
        <f t="shared" si="112"/>
        <v/>
      </c>
      <c r="H6825" s="74"/>
      <c r="I6825" s="74"/>
      <c r="J6825" s="74"/>
      <c r="K6825" s="74"/>
      <c r="L6825" s="74"/>
      <c r="P6825" s="122"/>
      <c r="Q6825" s="74"/>
      <c r="R6825" s="74"/>
      <c r="S6825" s="74"/>
      <c r="T6825" s="74"/>
      <c r="AI6825" s="259"/>
      <c r="AO6825" s="74"/>
    </row>
    <row r="6826" s="72" customFormat="1" customHeight="1" spans="6:41">
      <c r="F6826" s="74"/>
      <c r="G6826" s="267" t="str">
        <f t="shared" si="112"/>
        <v/>
      </c>
      <c r="H6826" s="74"/>
      <c r="I6826" s="74"/>
      <c r="J6826" s="74"/>
      <c r="K6826" s="74"/>
      <c r="L6826" s="74"/>
      <c r="P6826" s="122"/>
      <c r="Q6826" s="74"/>
      <c r="R6826" s="74"/>
      <c r="S6826" s="74"/>
      <c r="T6826" s="74"/>
      <c r="AI6826" s="259"/>
      <c r="AO6826" s="74"/>
    </row>
    <row r="6827" s="72" customFormat="1" customHeight="1" spans="6:41">
      <c r="F6827" s="74"/>
      <c r="G6827" s="267" t="str">
        <f t="shared" si="112"/>
        <v/>
      </c>
      <c r="H6827" s="74"/>
      <c r="I6827" s="74"/>
      <c r="J6827" s="74"/>
      <c r="K6827" s="74"/>
      <c r="L6827" s="74"/>
      <c r="P6827" s="122"/>
      <c r="Q6827" s="74"/>
      <c r="R6827" s="74"/>
      <c r="S6827" s="74"/>
      <c r="T6827" s="74"/>
      <c r="AI6827" s="259"/>
      <c r="AO6827" s="74"/>
    </row>
    <row r="6828" s="72" customFormat="1" customHeight="1" spans="6:41">
      <c r="F6828" s="74"/>
      <c r="G6828" s="267" t="str">
        <f t="shared" si="112"/>
        <v/>
      </c>
      <c r="H6828" s="74"/>
      <c r="I6828" s="74"/>
      <c r="J6828" s="74"/>
      <c r="K6828" s="74"/>
      <c r="L6828" s="74"/>
      <c r="P6828" s="122"/>
      <c r="Q6828" s="74"/>
      <c r="R6828" s="74"/>
      <c r="S6828" s="74"/>
      <c r="T6828" s="74"/>
      <c r="AI6828" s="259"/>
      <c r="AO6828" s="74"/>
    </row>
    <row r="6829" s="72" customFormat="1" customHeight="1" spans="6:41">
      <c r="F6829" s="74"/>
      <c r="G6829" s="267" t="str">
        <f t="shared" si="112"/>
        <v/>
      </c>
      <c r="H6829" s="74"/>
      <c r="I6829" s="74"/>
      <c r="J6829" s="74"/>
      <c r="K6829" s="74"/>
      <c r="L6829" s="74"/>
      <c r="P6829" s="122"/>
      <c r="Q6829" s="74"/>
      <c r="R6829" s="74"/>
      <c r="S6829" s="74"/>
      <c r="T6829" s="74"/>
      <c r="AI6829" s="259"/>
      <c r="AO6829" s="74"/>
    </row>
    <row r="6830" s="72" customFormat="1" customHeight="1" spans="6:41">
      <c r="F6830" s="74"/>
      <c r="G6830" s="267" t="str">
        <f t="shared" si="112"/>
        <v/>
      </c>
      <c r="H6830" s="74"/>
      <c r="I6830" s="74"/>
      <c r="J6830" s="74"/>
      <c r="K6830" s="74"/>
      <c r="L6830" s="74"/>
      <c r="P6830" s="122"/>
      <c r="Q6830" s="74"/>
      <c r="R6830" s="74"/>
      <c r="S6830" s="74"/>
      <c r="T6830" s="74"/>
      <c r="AI6830" s="259"/>
      <c r="AO6830" s="74"/>
    </row>
    <row r="6831" s="72" customFormat="1" customHeight="1" spans="6:41">
      <c r="F6831" s="74"/>
      <c r="G6831" s="267" t="str">
        <f t="shared" si="112"/>
        <v/>
      </c>
      <c r="H6831" s="74"/>
      <c r="I6831" s="74"/>
      <c r="J6831" s="74"/>
      <c r="K6831" s="74"/>
      <c r="L6831" s="74"/>
      <c r="P6831" s="122"/>
      <c r="Q6831" s="74"/>
      <c r="R6831" s="74"/>
      <c r="S6831" s="74"/>
      <c r="T6831" s="74"/>
      <c r="AI6831" s="259"/>
      <c r="AO6831" s="74"/>
    </row>
    <row r="6832" s="72" customFormat="1" customHeight="1" spans="6:41">
      <c r="F6832" s="74"/>
      <c r="G6832" s="267" t="str">
        <f t="shared" si="112"/>
        <v/>
      </c>
      <c r="H6832" s="74"/>
      <c r="I6832" s="74"/>
      <c r="J6832" s="74"/>
      <c r="K6832" s="74"/>
      <c r="L6832" s="74"/>
      <c r="P6832" s="122"/>
      <c r="Q6832" s="74"/>
      <c r="R6832" s="74"/>
      <c r="S6832" s="74"/>
      <c r="T6832" s="74"/>
      <c r="AI6832" s="259"/>
      <c r="AO6832" s="74"/>
    </row>
    <row r="6833" s="72" customFormat="1" customHeight="1" spans="6:41">
      <c r="F6833" s="74"/>
      <c r="G6833" s="267" t="str">
        <f t="shared" si="112"/>
        <v/>
      </c>
      <c r="H6833" s="74"/>
      <c r="I6833" s="74"/>
      <c r="J6833" s="74"/>
      <c r="K6833" s="74"/>
      <c r="L6833" s="74"/>
      <c r="P6833" s="122"/>
      <c r="Q6833" s="74"/>
      <c r="R6833" s="74"/>
      <c r="S6833" s="74"/>
      <c r="T6833" s="74"/>
      <c r="AI6833" s="259"/>
      <c r="AO6833" s="74"/>
    </row>
    <row r="6834" s="72" customFormat="1" customHeight="1" spans="6:41">
      <c r="F6834" s="74"/>
      <c r="G6834" s="267" t="str">
        <f t="shared" si="112"/>
        <v/>
      </c>
      <c r="H6834" s="74"/>
      <c r="I6834" s="74"/>
      <c r="J6834" s="74"/>
      <c r="K6834" s="74"/>
      <c r="L6834" s="74"/>
      <c r="P6834" s="122"/>
      <c r="Q6834" s="74"/>
      <c r="R6834" s="74"/>
      <c r="S6834" s="74"/>
      <c r="T6834" s="74"/>
      <c r="AI6834" s="259"/>
      <c r="AO6834" s="74"/>
    </row>
    <row r="6835" s="72" customFormat="1" customHeight="1" spans="6:41">
      <c r="F6835" s="74"/>
      <c r="G6835" s="267" t="str">
        <f t="shared" si="112"/>
        <v/>
      </c>
      <c r="H6835" s="74"/>
      <c r="I6835" s="74"/>
      <c r="J6835" s="74"/>
      <c r="K6835" s="74"/>
      <c r="L6835" s="74"/>
      <c r="P6835" s="122"/>
      <c r="Q6835" s="74"/>
      <c r="R6835" s="74"/>
      <c r="S6835" s="74"/>
      <c r="T6835" s="74"/>
      <c r="AI6835" s="259"/>
      <c r="AO6835" s="74"/>
    </row>
    <row r="6836" s="72" customFormat="1" customHeight="1" spans="6:41">
      <c r="F6836" s="74"/>
      <c r="G6836" s="267" t="str">
        <f t="shared" si="112"/>
        <v/>
      </c>
      <c r="H6836" s="74"/>
      <c r="I6836" s="74"/>
      <c r="J6836" s="74"/>
      <c r="K6836" s="74"/>
      <c r="L6836" s="74"/>
      <c r="P6836" s="122"/>
      <c r="Q6836" s="74"/>
      <c r="R6836" s="74"/>
      <c r="S6836" s="74"/>
      <c r="T6836" s="74"/>
      <c r="AI6836" s="259"/>
      <c r="AO6836" s="74"/>
    </row>
    <row r="6837" s="72" customFormat="1" customHeight="1" spans="6:41">
      <c r="F6837" s="74"/>
      <c r="G6837" s="267" t="str">
        <f t="shared" si="112"/>
        <v/>
      </c>
      <c r="H6837" s="74"/>
      <c r="I6837" s="74"/>
      <c r="J6837" s="74"/>
      <c r="K6837" s="74"/>
      <c r="L6837" s="74"/>
      <c r="P6837" s="122"/>
      <c r="Q6837" s="74"/>
      <c r="R6837" s="74"/>
      <c r="S6837" s="74"/>
      <c r="T6837" s="74"/>
      <c r="AI6837" s="259"/>
      <c r="AO6837" s="74"/>
    </row>
    <row r="6838" s="72" customFormat="1" customHeight="1" spans="6:41">
      <c r="F6838" s="74"/>
      <c r="G6838" s="267" t="str">
        <f t="shared" si="112"/>
        <v/>
      </c>
      <c r="H6838" s="74"/>
      <c r="I6838" s="74"/>
      <c r="J6838" s="74"/>
      <c r="K6838" s="74"/>
      <c r="L6838" s="74"/>
      <c r="P6838" s="122"/>
      <c r="Q6838" s="74"/>
      <c r="R6838" s="74"/>
      <c r="S6838" s="74"/>
      <c r="T6838" s="74"/>
      <c r="AI6838" s="259"/>
      <c r="AO6838" s="74"/>
    </row>
    <row r="6839" s="72" customFormat="1" customHeight="1" spans="6:41">
      <c r="F6839" s="74"/>
      <c r="G6839" s="267" t="str">
        <f t="shared" si="112"/>
        <v/>
      </c>
      <c r="H6839" s="74"/>
      <c r="I6839" s="74"/>
      <c r="J6839" s="74"/>
      <c r="K6839" s="74"/>
      <c r="L6839" s="74"/>
      <c r="P6839" s="122"/>
      <c r="Q6839" s="74"/>
      <c r="R6839" s="74"/>
      <c r="S6839" s="74"/>
      <c r="T6839" s="74"/>
      <c r="AI6839" s="259"/>
      <c r="AO6839" s="74"/>
    </row>
    <row r="6840" s="72" customFormat="1" customHeight="1" spans="6:41">
      <c r="F6840" s="74"/>
      <c r="G6840" s="267" t="str">
        <f t="shared" si="112"/>
        <v/>
      </c>
      <c r="H6840" s="74"/>
      <c r="I6840" s="74"/>
      <c r="J6840" s="74"/>
      <c r="K6840" s="74"/>
      <c r="L6840" s="74"/>
      <c r="P6840" s="122"/>
      <c r="Q6840" s="74"/>
      <c r="R6840" s="74"/>
      <c r="S6840" s="74"/>
      <c r="T6840" s="74"/>
      <c r="AI6840" s="259"/>
      <c r="AO6840" s="74"/>
    </row>
    <row r="6841" s="72" customFormat="1" customHeight="1" spans="6:41">
      <c r="F6841" s="74"/>
      <c r="G6841" s="267" t="str">
        <f t="shared" si="112"/>
        <v/>
      </c>
      <c r="H6841" s="74"/>
      <c r="I6841" s="74"/>
      <c r="J6841" s="74"/>
      <c r="K6841" s="74"/>
      <c r="L6841" s="74"/>
      <c r="P6841" s="122"/>
      <c r="Q6841" s="74"/>
      <c r="R6841" s="74"/>
      <c r="S6841" s="74"/>
      <c r="T6841" s="74"/>
      <c r="AI6841" s="259"/>
      <c r="AO6841" s="74"/>
    </row>
    <row r="6842" s="72" customFormat="1" customHeight="1" spans="6:41">
      <c r="F6842" s="74"/>
      <c r="G6842" s="267" t="str">
        <f t="shared" si="112"/>
        <v/>
      </c>
      <c r="H6842" s="74"/>
      <c r="I6842" s="74"/>
      <c r="J6842" s="74"/>
      <c r="K6842" s="74"/>
      <c r="L6842" s="74"/>
      <c r="P6842" s="122"/>
      <c r="Q6842" s="74"/>
      <c r="R6842" s="74"/>
      <c r="S6842" s="74"/>
      <c r="T6842" s="74"/>
      <c r="AI6842" s="259"/>
      <c r="AO6842" s="74"/>
    </row>
    <row r="6843" s="72" customFormat="1" customHeight="1" spans="6:41">
      <c r="F6843" s="74"/>
      <c r="G6843" s="267" t="str">
        <f t="shared" si="112"/>
        <v/>
      </c>
      <c r="H6843" s="74"/>
      <c r="I6843" s="74"/>
      <c r="J6843" s="74"/>
      <c r="K6843" s="74"/>
      <c r="L6843" s="74"/>
      <c r="P6843" s="122"/>
      <c r="Q6843" s="74"/>
      <c r="R6843" s="74"/>
      <c r="S6843" s="74"/>
      <c r="T6843" s="74"/>
      <c r="AI6843" s="259"/>
      <c r="AO6843" s="74"/>
    </row>
    <row r="6844" s="72" customFormat="1" customHeight="1" spans="6:41">
      <c r="F6844" s="74"/>
      <c r="G6844" s="267" t="str">
        <f t="shared" si="112"/>
        <v/>
      </c>
      <c r="H6844" s="74"/>
      <c r="I6844" s="74"/>
      <c r="J6844" s="74"/>
      <c r="K6844" s="74"/>
      <c r="L6844" s="74"/>
      <c r="P6844" s="122"/>
      <c r="Q6844" s="74"/>
      <c r="R6844" s="74"/>
      <c r="S6844" s="74"/>
      <c r="T6844" s="74"/>
      <c r="AI6844" s="259"/>
      <c r="AO6844" s="74"/>
    </row>
    <row r="6845" s="72" customFormat="1" customHeight="1" spans="6:41">
      <c r="F6845" s="74"/>
      <c r="G6845" s="267" t="str">
        <f t="shared" si="112"/>
        <v/>
      </c>
      <c r="H6845" s="74"/>
      <c r="I6845" s="74"/>
      <c r="J6845" s="74"/>
      <c r="K6845" s="74"/>
      <c r="L6845" s="74"/>
      <c r="P6845" s="122"/>
      <c r="Q6845" s="74"/>
      <c r="R6845" s="74"/>
      <c r="S6845" s="74"/>
      <c r="T6845" s="74"/>
      <c r="AI6845" s="259"/>
      <c r="AO6845" s="74"/>
    </row>
    <row r="6846" s="72" customFormat="1" customHeight="1" spans="6:41">
      <c r="F6846" s="74"/>
      <c r="G6846" s="267" t="str">
        <f t="shared" si="112"/>
        <v/>
      </c>
      <c r="H6846" s="74"/>
      <c r="I6846" s="74"/>
      <c r="J6846" s="74"/>
      <c r="K6846" s="74"/>
      <c r="L6846" s="74"/>
      <c r="P6846" s="122"/>
      <c r="Q6846" s="74"/>
      <c r="R6846" s="74"/>
      <c r="S6846" s="74"/>
      <c r="T6846" s="74"/>
      <c r="AI6846" s="259"/>
      <c r="AO6846" s="74"/>
    </row>
    <row r="6847" s="72" customFormat="1" customHeight="1" spans="6:41">
      <c r="F6847" s="74"/>
      <c r="G6847" s="267" t="str">
        <f t="shared" si="112"/>
        <v/>
      </c>
      <c r="H6847" s="74"/>
      <c r="I6847" s="74"/>
      <c r="J6847" s="74"/>
      <c r="K6847" s="74"/>
      <c r="L6847" s="74"/>
      <c r="P6847" s="122"/>
      <c r="Q6847" s="74"/>
      <c r="R6847" s="74"/>
      <c r="S6847" s="74"/>
      <c r="T6847" s="74"/>
      <c r="AI6847" s="259"/>
      <c r="AO6847" s="74"/>
    </row>
    <row r="6848" s="72" customFormat="1" customHeight="1" spans="6:41">
      <c r="F6848" s="74"/>
      <c r="G6848" s="267" t="str">
        <f t="shared" si="112"/>
        <v/>
      </c>
      <c r="H6848" s="74"/>
      <c r="I6848" s="74"/>
      <c r="J6848" s="74"/>
      <c r="K6848" s="74"/>
      <c r="L6848" s="74"/>
      <c r="P6848" s="122"/>
      <c r="Q6848" s="74"/>
      <c r="R6848" s="74"/>
      <c r="S6848" s="74"/>
      <c r="T6848" s="74"/>
      <c r="AI6848" s="259"/>
      <c r="AO6848" s="74"/>
    </row>
    <row r="6849" s="72" customFormat="1" customHeight="1" spans="6:41">
      <c r="F6849" s="74"/>
      <c r="G6849" s="267" t="str">
        <f t="shared" si="112"/>
        <v/>
      </c>
      <c r="H6849" s="74"/>
      <c r="I6849" s="74"/>
      <c r="J6849" s="74"/>
      <c r="K6849" s="74"/>
      <c r="L6849" s="74"/>
      <c r="P6849" s="122"/>
      <c r="Q6849" s="74"/>
      <c r="R6849" s="74"/>
      <c r="S6849" s="74"/>
      <c r="T6849" s="74"/>
      <c r="AI6849" s="259"/>
      <c r="AO6849" s="74"/>
    </row>
    <row r="6850" s="72" customFormat="1" customHeight="1" spans="6:41">
      <c r="F6850" s="74"/>
      <c r="G6850" s="267" t="str">
        <f t="shared" ref="G6850:G6913" si="113">IF(H6850="","",IF(H6850=I6850,H6850,_xlfn.CONCAT(H6850,"-",I6850)))</f>
        <v/>
      </c>
      <c r="H6850" s="74"/>
      <c r="I6850" s="74"/>
      <c r="J6850" s="74"/>
      <c r="K6850" s="74"/>
      <c r="L6850" s="74"/>
      <c r="P6850" s="122"/>
      <c r="Q6850" s="74"/>
      <c r="R6850" s="74"/>
      <c r="S6850" s="74"/>
      <c r="T6850" s="74"/>
      <c r="AI6850" s="259"/>
      <c r="AO6850" s="74"/>
    </row>
    <row r="6851" s="72" customFormat="1" customHeight="1" spans="6:41">
      <c r="F6851" s="74"/>
      <c r="G6851" s="267" t="str">
        <f t="shared" si="113"/>
        <v/>
      </c>
      <c r="H6851" s="74"/>
      <c r="I6851" s="74"/>
      <c r="J6851" s="74"/>
      <c r="K6851" s="74"/>
      <c r="L6851" s="74"/>
      <c r="P6851" s="122"/>
      <c r="Q6851" s="74"/>
      <c r="R6851" s="74"/>
      <c r="S6851" s="74"/>
      <c r="T6851" s="74"/>
      <c r="AI6851" s="259"/>
      <c r="AO6851" s="74"/>
    </row>
    <row r="6852" s="72" customFormat="1" customHeight="1" spans="6:41">
      <c r="F6852" s="74"/>
      <c r="G6852" s="267" t="str">
        <f t="shared" si="113"/>
        <v/>
      </c>
      <c r="H6852" s="74"/>
      <c r="I6852" s="74"/>
      <c r="J6852" s="74"/>
      <c r="K6852" s="74"/>
      <c r="L6852" s="74"/>
      <c r="P6852" s="122"/>
      <c r="Q6852" s="74"/>
      <c r="R6852" s="74"/>
      <c r="S6852" s="74"/>
      <c r="T6852" s="74"/>
      <c r="AI6852" s="259"/>
      <c r="AO6852" s="74"/>
    </row>
    <row r="6853" s="72" customFormat="1" customHeight="1" spans="6:41">
      <c r="F6853" s="74"/>
      <c r="G6853" s="267" t="str">
        <f t="shared" si="113"/>
        <v/>
      </c>
      <c r="H6853" s="74"/>
      <c r="I6853" s="74"/>
      <c r="J6853" s="74"/>
      <c r="K6853" s="74"/>
      <c r="L6853" s="74"/>
      <c r="P6853" s="122"/>
      <c r="Q6853" s="74"/>
      <c r="R6853" s="74"/>
      <c r="S6853" s="74"/>
      <c r="T6853" s="74"/>
      <c r="AI6853" s="259"/>
      <c r="AO6853" s="74"/>
    </row>
    <row r="6854" s="72" customFormat="1" customHeight="1" spans="6:41">
      <c r="F6854" s="74"/>
      <c r="G6854" s="267" t="str">
        <f t="shared" si="113"/>
        <v/>
      </c>
      <c r="H6854" s="74"/>
      <c r="I6854" s="74"/>
      <c r="J6854" s="74"/>
      <c r="K6854" s="74"/>
      <c r="L6854" s="74"/>
      <c r="P6854" s="122"/>
      <c r="Q6854" s="74"/>
      <c r="R6854" s="74"/>
      <c r="S6854" s="74"/>
      <c r="T6854" s="74"/>
      <c r="AI6854" s="259"/>
      <c r="AO6854" s="74"/>
    </row>
    <row r="6855" s="72" customFormat="1" customHeight="1" spans="6:41">
      <c r="F6855" s="74"/>
      <c r="G6855" s="267" t="str">
        <f t="shared" si="113"/>
        <v/>
      </c>
      <c r="H6855" s="74"/>
      <c r="I6855" s="74"/>
      <c r="J6855" s="74"/>
      <c r="K6855" s="74"/>
      <c r="L6855" s="74"/>
      <c r="P6855" s="122"/>
      <c r="Q6855" s="74"/>
      <c r="R6855" s="74"/>
      <c r="S6855" s="74"/>
      <c r="T6855" s="74"/>
      <c r="AI6855" s="259"/>
      <c r="AO6855" s="74"/>
    </row>
    <row r="6856" s="72" customFormat="1" customHeight="1" spans="6:41">
      <c r="F6856" s="74"/>
      <c r="G6856" s="267" t="str">
        <f t="shared" si="113"/>
        <v/>
      </c>
      <c r="H6856" s="74"/>
      <c r="I6856" s="74"/>
      <c r="J6856" s="74"/>
      <c r="K6856" s="74"/>
      <c r="L6856" s="74"/>
      <c r="P6856" s="122"/>
      <c r="Q6856" s="74"/>
      <c r="R6856" s="74"/>
      <c r="S6856" s="74"/>
      <c r="T6856" s="74"/>
      <c r="AI6856" s="259"/>
      <c r="AO6856" s="74"/>
    </row>
    <row r="6857" s="72" customFormat="1" customHeight="1" spans="6:41">
      <c r="F6857" s="74"/>
      <c r="G6857" s="267" t="str">
        <f t="shared" si="113"/>
        <v/>
      </c>
      <c r="H6857" s="74"/>
      <c r="I6857" s="74"/>
      <c r="J6857" s="74"/>
      <c r="K6857" s="74"/>
      <c r="L6857" s="74"/>
      <c r="P6857" s="122"/>
      <c r="Q6857" s="74"/>
      <c r="R6857" s="74"/>
      <c r="S6857" s="74"/>
      <c r="T6857" s="74"/>
      <c r="AI6857" s="259"/>
      <c r="AO6857" s="74"/>
    </row>
    <row r="6858" s="72" customFormat="1" customHeight="1" spans="6:41">
      <c r="F6858" s="74"/>
      <c r="G6858" s="267" t="str">
        <f t="shared" si="113"/>
        <v/>
      </c>
      <c r="H6858" s="74"/>
      <c r="I6858" s="74"/>
      <c r="J6858" s="74"/>
      <c r="K6858" s="74"/>
      <c r="L6858" s="74"/>
      <c r="P6858" s="122"/>
      <c r="Q6858" s="74"/>
      <c r="R6858" s="74"/>
      <c r="S6858" s="74"/>
      <c r="T6858" s="74"/>
      <c r="AI6858" s="259"/>
      <c r="AO6858" s="74"/>
    </row>
    <row r="6859" s="72" customFormat="1" customHeight="1" spans="6:41">
      <c r="F6859" s="74"/>
      <c r="G6859" s="267" t="str">
        <f t="shared" si="113"/>
        <v/>
      </c>
      <c r="H6859" s="74"/>
      <c r="I6859" s="74"/>
      <c r="J6859" s="74"/>
      <c r="K6859" s="74"/>
      <c r="L6859" s="74"/>
      <c r="P6859" s="122"/>
      <c r="Q6859" s="74"/>
      <c r="R6859" s="74"/>
      <c r="S6859" s="74"/>
      <c r="T6859" s="74"/>
      <c r="AI6859" s="259"/>
      <c r="AO6859" s="74"/>
    </row>
    <row r="6860" s="72" customFormat="1" customHeight="1" spans="6:41">
      <c r="F6860" s="74"/>
      <c r="G6860" s="267" t="str">
        <f t="shared" si="113"/>
        <v/>
      </c>
      <c r="H6860" s="74"/>
      <c r="I6860" s="74"/>
      <c r="J6860" s="74"/>
      <c r="K6860" s="74"/>
      <c r="L6860" s="74"/>
      <c r="P6860" s="122"/>
      <c r="Q6860" s="74"/>
      <c r="R6860" s="74"/>
      <c r="S6860" s="74"/>
      <c r="T6860" s="74"/>
      <c r="AI6860" s="259"/>
      <c r="AO6860" s="74"/>
    </row>
    <row r="6861" s="72" customFormat="1" customHeight="1" spans="6:41">
      <c r="F6861" s="74"/>
      <c r="G6861" s="267" t="str">
        <f t="shared" si="113"/>
        <v/>
      </c>
      <c r="H6861" s="74"/>
      <c r="I6861" s="74"/>
      <c r="J6861" s="74"/>
      <c r="K6861" s="74"/>
      <c r="L6861" s="74"/>
      <c r="P6861" s="122"/>
      <c r="Q6861" s="74"/>
      <c r="R6861" s="74"/>
      <c r="S6861" s="74"/>
      <c r="T6861" s="74"/>
      <c r="AI6861" s="259"/>
      <c r="AO6861" s="74"/>
    </row>
    <row r="6862" s="72" customFormat="1" customHeight="1" spans="6:41">
      <c r="F6862" s="74"/>
      <c r="G6862" s="267" t="str">
        <f t="shared" si="113"/>
        <v/>
      </c>
      <c r="H6862" s="74"/>
      <c r="I6862" s="74"/>
      <c r="J6862" s="74"/>
      <c r="K6862" s="74"/>
      <c r="L6862" s="74"/>
      <c r="P6862" s="122"/>
      <c r="Q6862" s="74"/>
      <c r="R6862" s="74"/>
      <c r="S6862" s="74"/>
      <c r="T6862" s="74"/>
      <c r="AI6862" s="259"/>
      <c r="AO6862" s="74"/>
    </row>
    <row r="6863" s="72" customFormat="1" customHeight="1" spans="6:41">
      <c r="F6863" s="74"/>
      <c r="G6863" s="267" t="str">
        <f t="shared" si="113"/>
        <v/>
      </c>
      <c r="H6863" s="74"/>
      <c r="I6863" s="74"/>
      <c r="J6863" s="74"/>
      <c r="K6863" s="74"/>
      <c r="L6863" s="74"/>
      <c r="P6863" s="122"/>
      <c r="Q6863" s="74"/>
      <c r="R6863" s="74"/>
      <c r="S6863" s="74"/>
      <c r="T6863" s="74"/>
      <c r="AI6863" s="259"/>
      <c r="AO6863" s="74"/>
    </row>
    <row r="6864" s="72" customFormat="1" customHeight="1" spans="6:41">
      <c r="F6864" s="74"/>
      <c r="G6864" s="267" t="str">
        <f t="shared" si="113"/>
        <v/>
      </c>
      <c r="H6864" s="74"/>
      <c r="I6864" s="74"/>
      <c r="J6864" s="74"/>
      <c r="K6864" s="74"/>
      <c r="L6864" s="74"/>
      <c r="P6864" s="122"/>
      <c r="Q6864" s="74"/>
      <c r="R6864" s="74"/>
      <c r="S6864" s="74"/>
      <c r="T6864" s="74"/>
      <c r="AI6864" s="259"/>
      <c r="AO6864" s="74"/>
    </row>
    <row r="6865" s="72" customFormat="1" customHeight="1" spans="6:41">
      <c r="F6865" s="74"/>
      <c r="G6865" s="267" t="str">
        <f t="shared" si="113"/>
        <v/>
      </c>
      <c r="H6865" s="74"/>
      <c r="I6865" s="74"/>
      <c r="J6865" s="74"/>
      <c r="K6865" s="74"/>
      <c r="L6865" s="74"/>
      <c r="P6865" s="122"/>
      <c r="Q6865" s="74"/>
      <c r="R6865" s="74"/>
      <c r="S6865" s="74"/>
      <c r="T6865" s="74"/>
      <c r="AI6865" s="259"/>
      <c r="AO6865" s="74"/>
    </row>
    <row r="6866" s="72" customFormat="1" customHeight="1" spans="6:41">
      <c r="F6866" s="74"/>
      <c r="G6866" s="267" t="str">
        <f t="shared" si="113"/>
        <v/>
      </c>
      <c r="H6866" s="74"/>
      <c r="I6866" s="74"/>
      <c r="J6866" s="74"/>
      <c r="K6866" s="74"/>
      <c r="L6866" s="74"/>
      <c r="P6866" s="122"/>
      <c r="Q6866" s="74"/>
      <c r="R6866" s="74"/>
      <c r="S6866" s="74"/>
      <c r="T6866" s="74"/>
      <c r="AI6866" s="259"/>
      <c r="AO6866" s="74"/>
    </row>
    <row r="6867" s="72" customFormat="1" customHeight="1" spans="6:41">
      <c r="F6867" s="74"/>
      <c r="G6867" s="267" t="str">
        <f t="shared" si="113"/>
        <v/>
      </c>
      <c r="H6867" s="74"/>
      <c r="I6867" s="74"/>
      <c r="J6867" s="74"/>
      <c r="K6867" s="74"/>
      <c r="L6867" s="74"/>
      <c r="P6867" s="122"/>
      <c r="Q6867" s="74"/>
      <c r="R6867" s="74"/>
      <c r="S6867" s="74"/>
      <c r="T6867" s="74"/>
      <c r="AI6867" s="259"/>
      <c r="AO6867" s="74"/>
    </row>
    <row r="6868" s="72" customFormat="1" customHeight="1" spans="6:41">
      <c r="F6868" s="74"/>
      <c r="G6868" s="267" t="str">
        <f t="shared" si="113"/>
        <v/>
      </c>
      <c r="H6868" s="74"/>
      <c r="I6868" s="74"/>
      <c r="J6868" s="74"/>
      <c r="K6868" s="74"/>
      <c r="L6868" s="74"/>
      <c r="P6868" s="122"/>
      <c r="Q6868" s="74"/>
      <c r="R6868" s="74"/>
      <c r="S6868" s="74"/>
      <c r="T6868" s="74"/>
      <c r="AI6868" s="259"/>
      <c r="AO6868" s="74"/>
    </row>
    <row r="6869" s="72" customFormat="1" customHeight="1" spans="6:41">
      <c r="F6869" s="74"/>
      <c r="G6869" s="267" t="str">
        <f t="shared" si="113"/>
        <v/>
      </c>
      <c r="H6869" s="74"/>
      <c r="I6869" s="74"/>
      <c r="J6869" s="74"/>
      <c r="K6869" s="74"/>
      <c r="L6869" s="74"/>
      <c r="P6869" s="122"/>
      <c r="Q6869" s="74"/>
      <c r="R6869" s="74"/>
      <c r="S6869" s="74"/>
      <c r="T6869" s="74"/>
      <c r="AI6869" s="259"/>
      <c r="AO6869" s="74"/>
    </row>
    <row r="6870" s="72" customFormat="1" customHeight="1" spans="6:41">
      <c r="F6870" s="74"/>
      <c r="G6870" s="267" t="str">
        <f t="shared" si="113"/>
        <v/>
      </c>
      <c r="H6870" s="74"/>
      <c r="I6870" s="74"/>
      <c r="J6870" s="74"/>
      <c r="K6870" s="74"/>
      <c r="L6870" s="74"/>
      <c r="P6870" s="122"/>
      <c r="Q6870" s="74"/>
      <c r="R6870" s="74"/>
      <c r="S6870" s="74"/>
      <c r="T6870" s="74"/>
      <c r="AI6870" s="259"/>
      <c r="AO6870" s="74"/>
    </row>
    <row r="6871" s="72" customFormat="1" customHeight="1" spans="6:41">
      <c r="F6871" s="74"/>
      <c r="G6871" s="267" t="str">
        <f t="shared" si="113"/>
        <v/>
      </c>
      <c r="H6871" s="74"/>
      <c r="I6871" s="74"/>
      <c r="J6871" s="74"/>
      <c r="K6871" s="74"/>
      <c r="L6871" s="74"/>
      <c r="P6871" s="122"/>
      <c r="Q6871" s="74"/>
      <c r="R6871" s="74"/>
      <c r="S6871" s="74"/>
      <c r="T6871" s="74"/>
      <c r="AI6871" s="259"/>
      <c r="AO6871" s="74"/>
    </row>
    <row r="6872" s="72" customFormat="1" customHeight="1" spans="6:41">
      <c r="F6872" s="74"/>
      <c r="G6872" s="267" t="str">
        <f t="shared" si="113"/>
        <v/>
      </c>
      <c r="H6872" s="74"/>
      <c r="I6872" s="74"/>
      <c r="J6872" s="74"/>
      <c r="K6872" s="74"/>
      <c r="L6872" s="74"/>
      <c r="P6872" s="122"/>
      <c r="Q6872" s="74"/>
      <c r="R6872" s="74"/>
      <c r="S6872" s="74"/>
      <c r="T6872" s="74"/>
      <c r="AI6872" s="259"/>
      <c r="AO6872" s="74"/>
    </row>
    <row r="6873" s="72" customFormat="1" customHeight="1" spans="6:41">
      <c r="F6873" s="74"/>
      <c r="G6873" s="267" t="str">
        <f t="shared" si="113"/>
        <v/>
      </c>
      <c r="H6873" s="74"/>
      <c r="I6873" s="74"/>
      <c r="J6873" s="74"/>
      <c r="K6873" s="74"/>
      <c r="L6873" s="74"/>
      <c r="P6873" s="122"/>
      <c r="Q6873" s="74"/>
      <c r="R6873" s="74"/>
      <c r="S6873" s="74"/>
      <c r="T6873" s="74"/>
      <c r="AI6873" s="259"/>
      <c r="AO6873" s="74"/>
    </row>
    <row r="6874" s="72" customFormat="1" customHeight="1" spans="6:41">
      <c r="F6874" s="74"/>
      <c r="G6874" s="267" t="str">
        <f t="shared" si="113"/>
        <v/>
      </c>
      <c r="H6874" s="74"/>
      <c r="I6874" s="74"/>
      <c r="J6874" s="74"/>
      <c r="K6874" s="74"/>
      <c r="L6874" s="74"/>
      <c r="P6874" s="122"/>
      <c r="Q6874" s="74"/>
      <c r="R6874" s="74"/>
      <c r="S6874" s="74"/>
      <c r="T6874" s="74"/>
      <c r="AI6874" s="259"/>
      <c r="AO6874" s="74"/>
    </row>
    <row r="6875" s="72" customFormat="1" customHeight="1" spans="6:41">
      <c r="F6875" s="74"/>
      <c r="G6875" s="267" t="str">
        <f t="shared" si="113"/>
        <v/>
      </c>
      <c r="H6875" s="74"/>
      <c r="I6875" s="74"/>
      <c r="J6875" s="74"/>
      <c r="K6875" s="74"/>
      <c r="L6875" s="74"/>
      <c r="P6875" s="122"/>
      <c r="Q6875" s="74"/>
      <c r="R6875" s="74"/>
      <c r="S6875" s="74"/>
      <c r="T6875" s="74"/>
      <c r="AI6875" s="259"/>
      <c r="AO6875" s="74"/>
    </row>
    <row r="6876" s="72" customFormat="1" customHeight="1" spans="6:41">
      <c r="F6876" s="74"/>
      <c r="G6876" s="267" t="str">
        <f t="shared" si="113"/>
        <v/>
      </c>
      <c r="H6876" s="74"/>
      <c r="I6876" s="74"/>
      <c r="J6876" s="74"/>
      <c r="K6876" s="74"/>
      <c r="L6876" s="74"/>
      <c r="P6876" s="122"/>
      <c r="Q6876" s="74"/>
      <c r="R6876" s="74"/>
      <c r="S6876" s="74"/>
      <c r="T6876" s="74"/>
      <c r="AI6876" s="259"/>
      <c r="AO6876" s="74"/>
    </row>
    <row r="6877" s="72" customFormat="1" customHeight="1" spans="6:41">
      <c r="F6877" s="74"/>
      <c r="G6877" s="267" t="str">
        <f t="shared" si="113"/>
        <v/>
      </c>
      <c r="H6877" s="74"/>
      <c r="I6877" s="74"/>
      <c r="J6877" s="74"/>
      <c r="K6877" s="74"/>
      <c r="L6877" s="74"/>
      <c r="P6877" s="122"/>
      <c r="Q6877" s="74"/>
      <c r="R6877" s="74"/>
      <c r="S6877" s="74"/>
      <c r="T6877" s="74"/>
      <c r="AI6877" s="259"/>
      <c r="AO6877" s="74"/>
    </row>
    <row r="6878" s="72" customFormat="1" customHeight="1" spans="6:41">
      <c r="F6878" s="74"/>
      <c r="G6878" s="267" t="str">
        <f t="shared" si="113"/>
        <v/>
      </c>
      <c r="H6878" s="74"/>
      <c r="I6878" s="74"/>
      <c r="J6878" s="74"/>
      <c r="K6878" s="74"/>
      <c r="L6878" s="74"/>
      <c r="P6878" s="122"/>
      <c r="Q6878" s="74"/>
      <c r="R6878" s="74"/>
      <c r="S6878" s="74"/>
      <c r="T6878" s="74"/>
      <c r="AI6878" s="259"/>
      <c r="AO6878" s="74"/>
    </row>
    <row r="6879" s="72" customFormat="1" customHeight="1" spans="6:41">
      <c r="F6879" s="74"/>
      <c r="G6879" s="267" t="str">
        <f t="shared" si="113"/>
        <v/>
      </c>
      <c r="H6879" s="74"/>
      <c r="I6879" s="74"/>
      <c r="J6879" s="74"/>
      <c r="K6879" s="74"/>
      <c r="L6879" s="74"/>
      <c r="P6879" s="122"/>
      <c r="Q6879" s="74"/>
      <c r="R6879" s="74"/>
      <c r="S6879" s="74"/>
      <c r="T6879" s="74"/>
      <c r="AI6879" s="259"/>
      <c r="AO6879" s="74"/>
    </row>
    <row r="6880" s="72" customFormat="1" customHeight="1" spans="6:41">
      <c r="F6880" s="74"/>
      <c r="G6880" s="267" t="str">
        <f t="shared" si="113"/>
        <v/>
      </c>
      <c r="H6880" s="74"/>
      <c r="I6880" s="74"/>
      <c r="J6880" s="74"/>
      <c r="K6880" s="74"/>
      <c r="L6880" s="74"/>
      <c r="P6880" s="122"/>
      <c r="Q6880" s="74"/>
      <c r="R6880" s="74"/>
      <c r="S6880" s="74"/>
      <c r="T6880" s="74"/>
      <c r="AI6880" s="259"/>
      <c r="AO6880" s="74"/>
    </row>
    <row r="6881" s="72" customFormat="1" customHeight="1" spans="6:41">
      <c r="F6881" s="74"/>
      <c r="G6881" s="267" t="str">
        <f t="shared" si="113"/>
        <v/>
      </c>
      <c r="H6881" s="74"/>
      <c r="I6881" s="74"/>
      <c r="J6881" s="74"/>
      <c r="K6881" s="74"/>
      <c r="L6881" s="74"/>
      <c r="P6881" s="122"/>
      <c r="Q6881" s="74"/>
      <c r="R6881" s="74"/>
      <c r="S6881" s="74"/>
      <c r="T6881" s="74"/>
      <c r="AI6881" s="259"/>
      <c r="AO6881" s="74"/>
    </row>
    <row r="6882" s="72" customFormat="1" customHeight="1" spans="6:41">
      <c r="F6882" s="74"/>
      <c r="G6882" s="267" t="str">
        <f t="shared" si="113"/>
        <v/>
      </c>
      <c r="H6882" s="74"/>
      <c r="I6882" s="74"/>
      <c r="J6882" s="74"/>
      <c r="K6882" s="74"/>
      <c r="L6882" s="74"/>
      <c r="P6882" s="122"/>
      <c r="Q6882" s="74"/>
      <c r="R6882" s="74"/>
      <c r="S6882" s="74"/>
      <c r="T6882" s="74"/>
      <c r="AI6882" s="259"/>
      <c r="AO6882" s="74"/>
    </row>
    <row r="6883" s="72" customFormat="1" customHeight="1" spans="6:41">
      <c r="F6883" s="74"/>
      <c r="G6883" s="267" t="str">
        <f t="shared" si="113"/>
        <v/>
      </c>
      <c r="H6883" s="74"/>
      <c r="I6883" s="74"/>
      <c r="J6883" s="74"/>
      <c r="K6883" s="74"/>
      <c r="L6883" s="74"/>
      <c r="P6883" s="122"/>
      <c r="Q6883" s="74"/>
      <c r="R6883" s="74"/>
      <c r="S6883" s="74"/>
      <c r="T6883" s="74"/>
      <c r="AI6883" s="259"/>
      <c r="AO6883" s="74"/>
    </row>
    <row r="6884" s="72" customFormat="1" customHeight="1" spans="6:41">
      <c r="F6884" s="74"/>
      <c r="G6884" s="267" t="str">
        <f t="shared" si="113"/>
        <v/>
      </c>
      <c r="H6884" s="74"/>
      <c r="I6884" s="74"/>
      <c r="J6884" s="74"/>
      <c r="K6884" s="74"/>
      <c r="L6884" s="74"/>
      <c r="P6884" s="122"/>
      <c r="Q6884" s="74"/>
      <c r="R6884" s="74"/>
      <c r="S6884" s="74"/>
      <c r="T6884" s="74"/>
      <c r="AI6884" s="259"/>
      <c r="AO6884" s="74"/>
    </row>
    <row r="6885" s="72" customFormat="1" customHeight="1" spans="6:41">
      <c r="F6885" s="74"/>
      <c r="G6885" s="267" t="str">
        <f t="shared" si="113"/>
        <v/>
      </c>
      <c r="H6885" s="74"/>
      <c r="I6885" s="74"/>
      <c r="J6885" s="74"/>
      <c r="K6885" s="74"/>
      <c r="L6885" s="74"/>
      <c r="P6885" s="122"/>
      <c r="Q6885" s="74"/>
      <c r="R6885" s="74"/>
      <c r="S6885" s="74"/>
      <c r="T6885" s="74"/>
      <c r="AI6885" s="259"/>
      <c r="AO6885" s="74"/>
    </row>
    <row r="6886" s="72" customFormat="1" customHeight="1" spans="6:41">
      <c r="F6886" s="74"/>
      <c r="G6886" s="267" t="str">
        <f t="shared" si="113"/>
        <v/>
      </c>
      <c r="H6886" s="74"/>
      <c r="I6886" s="74"/>
      <c r="J6886" s="74"/>
      <c r="K6886" s="74"/>
      <c r="L6886" s="74"/>
      <c r="P6886" s="122"/>
      <c r="Q6886" s="74"/>
      <c r="R6886" s="74"/>
      <c r="S6886" s="74"/>
      <c r="T6886" s="74"/>
      <c r="AI6886" s="259"/>
      <c r="AO6886" s="74"/>
    </row>
    <row r="6887" s="72" customFormat="1" customHeight="1" spans="6:41">
      <c r="F6887" s="74"/>
      <c r="G6887" s="267" t="str">
        <f t="shared" si="113"/>
        <v/>
      </c>
      <c r="H6887" s="74"/>
      <c r="I6887" s="74"/>
      <c r="J6887" s="74"/>
      <c r="K6887" s="74"/>
      <c r="L6887" s="74"/>
      <c r="P6887" s="122"/>
      <c r="Q6887" s="74"/>
      <c r="R6887" s="74"/>
      <c r="S6887" s="74"/>
      <c r="T6887" s="74"/>
      <c r="AI6887" s="259"/>
      <c r="AO6887" s="74"/>
    </row>
    <row r="6888" s="72" customFormat="1" customHeight="1" spans="6:41">
      <c r="F6888" s="74"/>
      <c r="G6888" s="267" t="str">
        <f t="shared" si="113"/>
        <v/>
      </c>
      <c r="H6888" s="74"/>
      <c r="I6888" s="74"/>
      <c r="J6888" s="74"/>
      <c r="K6888" s="74"/>
      <c r="L6888" s="74"/>
      <c r="P6888" s="122"/>
      <c r="Q6888" s="74"/>
      <c r="R6888" s="74"/>
      <c r="S6888" s="74"/>
      <c r="T6888" s="74"/>
      <c r="AI6888" s="259"/>
      <c r="AO6888" s="74"/>
    </row>
    <row r="6889" s="72" customFormat="1" customHeight="1" spans="6:41">
      <c r="F6889" s="74"/>
      <c r="G6889" s="267" t="str">
        <f t="shared" si="113"/>
        <v/>
      </c>
      <c r="H6889" s="74"/>
      <c r="I6889" s="74"/>
      <c r="J6889" s="74"/>
      <c r="K6889" s="74"/>
      <c r="L6889" s="74"/>
      <c r="P6889" s="122"/>
      <c r="Q6889" s="74"/>
      <c r="R6889" s="74"/>
      <c r="S6889" s="74"/>
      <c r="T6889" s="74"/>
      <c r="AI6889" s="259"/>
      <c r="AO6889" s="74"/>
    </row>
    <row r="6890" s="72" customFormat="1" customHeight="1" spans="6:41">
      <c r="F6890" s="74"/>
      <c r="G6890" s="267" t="str">
        <f t="shared" si="113"/>
        <v/>
      </c>
      <c r="H6890" s="74"/>
      <c r="I6890" s="74"/>
      <c r="J6890" s="74"/>
      <c r="K6890" s="74"/>
      <c r="L6890" s="74"/>
      <c r="P6890" s="122"/>
      <c r="Q6890" s="74"/>
      <c r="R6890" s="74"/>
      <c r="S6890" s="74"/>
      <c r="T6890" s="74"/>
      <c r="AI6890" s="259"/>
      <c r="AO6890" s="74"/>
    </row>
    <row r="6891" s="72" customFormat="1" customHeight="1" spans="6:41">
      <c r="F6891" s="74"/>
      <c r="G6891" s="267" t="str">
        <f t="shared" si="113"/>
        <v/>
      </c>
      <c r="H6891" s="74"/>
      <c r="I6891" s="74"/>
      <c r="J6891" s="74"/>
      <c r="K6891" s="74"/>
      <c r="L6891" s="74"/>
      <c r="P6891" s="122"/>
      <c r="Q6891" s="74"/>
      <c r="R6891" s="74"/>
      <c r="S6891" s="74"/>
      <c r="T6891" s="74"/>
      <c r="AI6891" s="259"/>
      <c r="AO6891" s="74"/>
    </row>
    <row r="6892" s="72" customFormat="1" customHeight="1" spans="6:41">
      <c r="F6892" s="74"/>
      <c r="G6892" s="267" t="str">
        <f t="shared" si="113"/>
        <v/>
      </c>
      <c r="H6892" s="74"/>
      <c r="I6892" s="74"/>
      <c r="J6892" s="74"/>
      <c r="K6892" s="74"/>
      <c r="L6892" s="74"/>
      <c r="P6892" s="122"/>
      <c r="Q6892" s="74"/>
      <c r="R6892" s="74"/>
      <c r="S6892" s="74"/>
      <c r="T6892" s="74"/>
      <c r="AI6892" s="259"/>
      <c r="AO6892" s="74"/>
    </row>
    <row r="6893" s="72" customFormat="1" customHeight="1" spans="6:41">
      <c r="F6893" s="74"/>
      <c r="G6893" s="267" t="str">
        <f t="shared" si="113"/>
        <v/>
      </c>
      <c r="H6893" s="74"/>
      <c r="I6893" s="74"/>
      <c r="J6893" s="74"/>
      <c r="K6893" s="74"/>
      <c r="L6893" s="74"/>
      <c r="P6893" s="122"/>
      <c r="Q6893" s="74"/>
      <c r="R6893" s="74"/>
      <c r="S6893" s="74"/>
      <c r="T6893" s="74"/>
      <c r="AI6893" s="259"/>
      <c r="AO6893" s="74"/>
    </row>
    <row r="6894" s="72" customFormat="1" customHeight="1" spans="6:41">
      <c r="F6894" s="74"/>
      <c r="G6894" s="267" t="str">
        <f t="shared" si="113"/>
        <v/>
      </c>
      <c r="H6894" s="74"/>
      <c r="I6894" s="74"/>
      <c r="J6894" s="74"/>
      <c r="K6894" s="74"/>
      <c r="L6894" s="74"/>
      <c r="P6894" s="122"/>
      <c r="Q6894" s="74"/>
      <c r="R6894" s="74"/>
      <c r="S6894" s="74"/>
      <c r="T6894" s="74"/>
      <c r="AI6894" s="259"/>
      <c r="AO6894" s="74"/>
    </row>
    <row r="6895" s="72" customFormat="1" customHeight="1" spans="6:41">
      <c r="F6895" s="74"/>
      <c r="G6895" s="267" t="str">
        <f t="shared" si="113"/>
        <v/>
      </c>
      <c r="H6895" s="74"/>
      <c r="I6895" s="74"/>
      <c r="J6895" s="74"/>
      <c r="K6895" s="74"/>
      <c r="L6895" s="74"/>
      <c r="P6895" s="122"/>
      <c r="Q6895" s="74"/>
      <c r="R6895" s="74"/>
      <c r="S6895" s="74"/>
      <c r="T6895" s="74"/>
      <c r="AI6895" s="259"/>
      <c r="AO6895" s="74"/>
    </row>
    <row r="6896" s="72" customFormat="1" customHeight="1" spans="6:41">
      <c r="F6896" s="74"/>
      <c r="G6896" s="267" t="str">
        <f t="shared" si="113"/>
        <v/>
      </c>
      <c r="H6896" s="74"/>
      <c r="I6896" s="74"/>
      <c r="J6896" s="74"/>
      <c r="K6896" s="74"/>
      <c r="L6896" s="74"/>
      <c r="P6896" s="122"/>
      <c r="Q6896" s="74"/>
      <c r="R6896" s="74"/>
      <c r="S6896" s="74"/>
      <c r="T6896" s="74"/>
      <c r="AI6896" s="259"/>
      <c r="AO6896" s="74"/>
    </row>
    <row r="6897" s="72" customFormat="1" customHeight="1" spans="6:41">
      <c r="F6897" s="74"/>
      <c r="G6897" s="267" t="str">
        <f t="shared" si="113"/>
        <v/>
      </c>
      <c r="H6897" s="74"/>
      <c r="I6897" s="74"/>
      <c r="J6897" s="74"/>
      <c r="K6897" s="74"/>
      <c r="L6897" s="74"/>
      <c r="P6897" s="122"/>
      <c r="Q6897" s="74"/>
      <c r="R6897" s="74"/>
      <c r="S6897" s="74"/>
      <c r="T6897" s="74"/>
      <c r="AI6897" s="259"/>
      <c r="AO6897" s="74"/>
    </row>
    <row r="6898" s="72" customFormat="1" customHeight="1" spans="6:41">
      <c r="F6898" s="74"/>
      <c r="G6898" s="267" t="str">
        <f t="shared" si="113"/>
        <v/>
      </c>
      <c r="H6898" s="74"/>
      <c r="I6898" s="74"/>
      <c r="J6898" s="74"/>
      <c r="K6898" s="74"/>
      <c r="L6898" s="74"/>
      <c r="P6898" s="122"/>
      <c r="Q6898" s="74"/>
      <c r="R6898" s="74"/>
      <c r="S6898" s="74"/>
      <c r="T6898" s="74"/>
      <c r="AI6898" s="259"/>
      <c r="AO6898" s="74"/>
    </row>
    <row r="6899" s="72" customFormat="1" customHeight="1" spans="6:41">
      <c r="F6899" s="74"/>
      <c r="G6899" s="267" t="str">
        <f t="shared" si="113"/>
        <v/>
      </c>
      <c r="H6899" s="74"/>
      <c r="I6899" s="74"/>
      <c r="J6899" s="74"/>
      <c r="K6899" s="74"/>
      <c r="L6899" s="74"/>
      <c r="P6899" s="122"/>
      <c r="Q6899" s="74"/>
      <c r="R6899" s="74"/>
      <c r="S6899" s="74"/>
      <c r="T6899" s="74"/>
      <c r="AI6899" s="259"/>
      <c r="AO6899" s="74"/>
    </row>
    <row r="6900" s="72" customFormat="1" customHeight="1" spans="6:41">
      <c r="F6900" s="74"/>
      <c r="G6900" s="267" t="str">
        <f t="shared" si="113"/>
        <v/>
      </c>
      <c r="H6900" s="74"/>
      <c r="I6900" s="74"/>
      <c r="J6900" s="74"/>
      <c r="K6900" s="74"/>
      <c r="L6900" s="74"/>
      <c r="P6900" s="122"/>
      <c r="Q6900" s="74"/>
      <c r="R6900" s="74"/>
      <c r="S6900" s="74"/>
      <c r="T6900" s="74"/>
      <c r="AI6900" s="259"/>
      <c r="AO6900" s="74"/>
    </row>
    <row r="6901" s="72" customFormat="1" customHeight="1" spans="6:41">
      <c r="F6901" s="74"/>
      <c r="G6901" s="267" t="str">
        <f t="shared" si="113"/>
        <v/>
      </c>
      <c r="H6901" s="74"/>
      <c r="I6901" s="74"/>
      <c r="J6901" s="74"/>
      <c r="K6901" s="74"/>
      <c r="L6901" s="74"/>
      <c r="P6901" s="122"/>
      <c r="Q6901" s="74"/>
      <c r="R6901" s="74"/>
      <c r="S6901" s="74"/>
      <c r="T6901" s="74"/>
      <c r="AI6901" s="259"/>
      <c r="AO6901" s="74"/>
    </row>
    <row r="6902" s="72" customFormat="1" customHeight="1" spans="6:41">
      <c r="F6902" s="74"/>
      <c r="G6902" s="267" t="str">
        <f t="shared" si="113"/>
        <v/>
      </c>
      <c r="H6902" s="74"/>
      <c r="I6902" s="74"/>
      <c r="J6902" s="74"/>
      <c r="K6902" s="74"/>
      <c r="L6902" s="74"/>
      <c r="P6902" s="122"/>
      <c r="Q6902" s="74"/>
      <c r="R6902" s="74"/>
      <c r="S6902" s="74"/>
      <c r="T6902" s="74"/>
      <c r="AI6902" s="259"/>
      <c r="AO6902" s="74"/>
    </row>
    <row r="6903" s="72" customFormat="1" customHeight="1" spans="6:41">
      <c r="F6903" s="74"/>
      <c r="G6903" s="267" t="str">
        <f t="shared" si="113"/>
        <v/>
      </c>
      <c r="H6903" s="74"/>
      <c r="I6903" s="74"/>
      <c r="J6903" s="74"/>
      <c r="K6903" s="74"/>
      <c r="L6903" s="74"/>
      <c r="P6903" s="122"/>
      <c r="Q6903" s="74"/>
      <c r="R6903" s="74"/>
      <c r="S6903" s="74"/>
      <c r="T6903" s="74"/>
      <c r="AI6903" s="259"/>
      <c r="AO6903" s="74"/>
    </row>
    <row r="6904" s="72" customFormat="1" customHeight="1" spans="6:41">
      <c r="F6904" s="74"/>
      <c r="G6904" s="267" t="str">
        <f t="shared" si="113"/>
        <v/>
      </c>
      <c r="H6904" s="74"/>
      <c r="I6904" s="74"/>
      <c r="J6904" s="74"/>
      <c r="K6904" s="74"/>
      <c r="L6904" s="74"/>
      <c r="P6904" s="122"/>
      <c r="Q6904" s="74"/>
      <c r="R6904" s="74"/>
      <c r="S6904" s="74"/>
      <c r="T6904" s="74"/>
      <c r="AI6904" s="259"/>
      <c r="AO6904" s="74"/>
    </row>
    <row r="6905" s="72" customFormat="1" customHeight="1" spans="6:41">
      <c r="F6905" s="74"/>
      <c r="G6905" s="267" t="str">
        <f t="shared" si="113"/>
        <v/>
      </c>
      <c r="H6905" s="74"/>
      <c r="I6905" s="74"/>
      <c r="J6905" s="74"/>
      <c r="K6905" s="74"/>
      <c r="L6905" s="74"/>
      <c r="P6905" s="122"/>
      <c r="Q6905" s="74"/>
      <c r="R6905" s="74"/>
      <c r="S6905" s="74"/>
      <c r="T6905" s="74"/>
      <c r="AI6905" s="259"/>
      <c r="AO6905" s="74"/>
    </row>
    <row r="6906" s="72" customFormat="1" customHeight="1" spans="6:41">
      <c r="F6906" s="74"/>
      <c r="G6906" s="267" t="str">
        <f t="shared" si="113"/>
        <v/>
      </c>
      <c r="H6906" s="74"/>
      <c r="I6906" s="74"/>
      <c r="J6906" s="74"/>
      <c r="K6906" s="74"/>
      <c r="L6906" s="74"/>
      <c r="P6906" s="122"/>
      <c r="Q6906" s="74"/>
      <c r="R6906" s="74"/>
      <c r="S6906" s="74"/>
      <c r="T6906" s="74"/>
      <c r="AI6906" s="259"/>
      <c r="AO6906" s="74"/>
    </row>
    <row r="6907" s="72" customFormat="1" customHeight="1" spans="6:41">
      <c r="F6907" s="74"/>
      <c r="G6907" s="267" t="str">
        <f t="shared" si="113"/>
        <v/>
      </c>
      <c r="H6907" s="74"/>
      <c r="I6907" s="74"/>
      <c r="J6907" s="74"/>
      <c r="K6907" s="74"/>
      <c r="L6907" s="74"/>
      <c r="P6907" s="122"/>
      <c r="Q6907" s="74"/>
      <c r="R6907" s="74"/>
      <c r="S6907" s="74"/>
      <c r="T6907" s="74"/>
      <c r="AI6907" s="259"/>
      <c r="AO6907" s="74"/>
    </row>
    <row r="6908" s="72" customFormat="1" customHeight="1" spans="6:41">
      <c r="F6908" s="74"/>
      <c r="G6908" s="267" t="str">
        <f t="shared" si="113"/>
        <v/>
      </c>
      <c r="H6908" s="74"/>
      <c r="I6908" s="74"/>
      <c r="J6908" s="74"/>
      <c r="K6908" s="74"/>
      <c r="L6908" s="74"/>
      <c r="P6908" s="122"/>
      <c r="Q6908" s="74"/>
      <c r="R6908" s="74"/>
      <c r="S6908" s="74"/>
      <c r="T6908" s="74"/>
      <c r="AI6908" s="259"/>
      <c r="AO6908" s="74"/>
    </row>
    <row r="6909" s="72" customFormat="1" customHeight="1" spans="6:41">
      <c r="F6909" s="74"/>
      <c r="G6909" s="267" t="str">
        <f t="shared" si="113"/>
        <v/>
      </c>
      <c r="H6909" s="74"/>
      <c r="I6909" s="74"/>
      <c r="J6909" s="74"/>
      <c r="K6909" s="74"/>
      <c r="L6909" s="74"/>
      <c r="P6909" s="122"/>
      <c r="Q6909" s="74"/>
      <c r="R6909" s="74"/>
      <c r="S6909" s="74"/>
      <c r="T6909" s="74"/>
      <c r="AI6909" s="259"/>
      <c r="AO6909" s="74"/>
    </row>
    <row r="6910" s="72" customFormat="1" customHeight="1" spans="6:41">
      <c r="F6910" s="74"/>
      <c r="G6910" s="267" t="str">
        <f t="shared" si="113"/>
        <v/>
      </c>
      <c r="H6910" s="74"/>
      <c r="I6910" s="74"/>
      <c r="J6910" s="74"/>
      <c r="K6910" s="74"/>
      <c r="L6910" s="74"/>
      <c r="P6910" s="122"/>
      <c r="Q6910" s="74"/>
      <c r="R6910" s="74"/>
      <c r="S6910" s="74"/>
      <c r="T6910" s="74"/>
      <c r="AI6910" s="259"/>
      <c r="AO6910" s="74"/>
    </row>
    <row r="6911" s="72" customFormat="1" customHeight="1" spans="6:41">
      <c r="F6911" s="74"/>
      <c r="G6911" s="267" t="str">
        <f t="shared" si="113"/>
        <v/>
      </c>
      <c r="H6911" s="74"/>
      <c r="I6911" s="74"/>
      <c r="J6911" s="74"/>
      <c r="K6911" s="74"/>
      <c r="L6911" s="74"/>
      <c r="P6911" s="122"/>
      <c r="Q6911" s="74"/>
      <c r="R6911" s="74"/>
      <c r="S6911" s="74"/>
      <c r="T6911" s="74"/>
      <c r="AI6911" s="259"/>
      <c r="AO6911" s="74"/>
    </row>
    <row r="6912" s="72" customFormat="1" customHeight="1" spans="6:41">
      <c r="F6912" s="74"/>
      <c r="G6912" s="267" t="str">
        <f t="shared" si="113"/>
        <v/>
      </c>
      <c r="H6912" s="74"/>
      <c r="I6912" s="74"/>
      <c r="J6912" s="74"/>
      <c r="K6912" s="74"/>
      <c r="L6912" s="74"/>
      <c r="P6912" s="122"/>
      <c r="Q6912" s="74"/>
      <c r="R6912" s="74"/>
      <c r="S6912" s="74"/>
      <c r="T6912" s="74"/>
      <c r="AI6912" s="259"/>
      <c r="AO6912" s="74"/>
    </row>
    <row r="6913" s="72" customFormat="1" customHeight="1" spans="6:41">
      <c r="F6913" s="74"/>
      <c r="G6913" s="267" t="str">
        <f t="shared" si="113"/>
        <v/>
      </c>
      <c r="H6913" s="74"/>
      <c r="I6913" s="74"/>
      <c r="J6913" s="74"/>
      <c r="K6913" s="74"/>
      <c r="L6913" s="74"/>
      <c r="P6913" s="122"/>
      <c r="Q6913" s="74"/>
      <c r="R6913" s="74"/>
      <c r="S6913" s="74"/>
      <c r="T6913" s="74"/>
      <c r="AI6913" s="259"/>
      <c r="AO6913" s="74"/>
    </row>
    <row r="6914" s="72" customFormat="1" customHeight="1" spans="6:41">
      <c r="F6914" s="74"/>
      <c r="G6914" s="267" t="str">
        <f t="shared" ref="G6914:G6977" si="114">IF(H6914="","",IF(H6914=I6914,H6914,_xlfn.CONCAT(H6914,"-",I6914)))</f>
        <v/>
      </c>
      <c r="H6914" s="74"/>
      <c r="I6914" s="74"/>
      <c r="J6914" s="74"/>
      <c r="K6914" s="74"/>
      <c r="L6914" s="74"/>
      <c r="P6914" s="122"/>
      <c r="Q6914" s="74"/>
      <c r="R6914" s="74"/>
      <c r="S6914" s="74"/>
      <c r="T6914" s="74"/>
      <c r="AI6914" s="259"/>
      <c r="AO6914" s="74"/>
    </row>
    <row r="6915" s="72" customFormat="1" customHeight="1" spans="6:41">
      <c r="F6915" s="74"/>
      <c r="G6915" s="267" t="str">
        <f t="shared" si="114"/>
        <v/>
      </c>
      <c r="H6915" s="74"/>
      <c r="I6915" s="74"/>
      <c r="J6915" s="74"/>
      <c r="K6915" s="74"/>
      <c r="L6915" s="74"/>
      <c r="P6915" s="122"/>
      <c r="Q6915" s="74"/>
      <c r="R6915" s="74"/>
      <c r="S6915" s="74"/>
      <c r="T6915" s="74"/>
      <c r="AI6915" s="259"/>
      <c r="AO6915" s="74"/>
    </row>
    <row r="6916" s="72" customFormat="1" customHeight="1" spans="6:41">
      <c r="F6916" s="74"/>
      <c r="G6916" s="267" t="str">
        <f t="shared" si="114"/>
        <v/>
      </c>
      <c r="H6916" s="74"/>
      <c r="I6916" s="74"/>
      <c r="J6916" s="74"/>
      <c r="K6916" s="74"/>
      <c r="L6916" s="74"/>
      <c r="P6916" s="122"/>
      <c r="Q6916" s="74"/>
      <c r="R6916" s="74"/>
      <c r="S6916" s="74"/>
      <c r="T6916" s="74"/>
      <c r="AI6916" s="259"/>
      <c r="AO6916" s="74"/>
    </row>
    <row r="6917" s="72" customFormat="1" customHeight="1" spans="6:41">
      <c r="F6917" s="74"/>
      <c r="G6917" s="267" t="str">
        <f t="shared" si="114"/>
        <v/>
      </c>
      <c r="H6917" s="74"/>
      <c r="I6917" s="74"/>
      <c r="J6917" s="74"/>
      <c r="K6917" s="74"/>
      <c r="L6917" s="74"/>
      <c r="P6917" s="122"/>
      <c r="Q6917" s="74"/>
      <c r="R6917" s="74"/>
      <c r="S6917" s="74"/>
      <c r="T6917" s="74"/>
      <c r="AI6917" s="259"/>
      <c r="AO6917" s="74"/>
    </row>
    <row r="6918" s="72" customFormat="1" customHeight="1" spans="6:41">
      <c r="F6918" s="74"/>
      <c r="G6918" s="267" t="str">
        <f t="shared" si="114"/>
        <v/>
      </c>
      <c r="H6918" s="74"/>
      <c r="I6918" s="74"/>
      <c r="J6918" s="74"/>
      <c r="K6918" s="74"/>
      <c r="L6918" s="74"/>
      <c r="P6918" s="122"/>
      <c r="Q6918" s="74"/>
      <c r="R6918" s="74"/>
      <c r="S6918" s="74"/>
      <c r="T6918" s="74"/>
      <c r="AI6918" s="259"/>
      <c r="AO6918" s="74"/>
    </row>
    <row r="6919" s="72" customFormat="1" customHeight="1" spans="6:41">
      <c r="F6919" s="74"/>
      <c r="G6919" s="267" t="str">
        <f t="shared" si="114"/>
        <v/>
      </c>
      <c r="H6919" s="74"/>
      <c r="I6919" s="74"/>
      <c r="J6919" s="74"/>
      <c r="K6919" s="74"/>
      <c r="L6919" s="74"/>
      <c r="P6919" s="122"/>
      <c r="Q6919" s="74"/>
      <c r="R6919" s="74"/>
      <c r="S6919" s="74"/>
      <c r="T6919" s="74"/>
      <c r="AI6919" s="259"/>
      <c r="AO6919" s="74"/>
    </row>
    <row r="6920" s="72" customFormat="1" customHeight="1" spans="6:41">
      <c r="F6920" s="74"/>
      <c r="G6920" s="267" t="str">
        <f t="shared" si="114"/>
        <v/>
      </c>
      <c r="H6920" s="74"/>
      <c r="I6920" s="74"/>
      <c r="J6920" s="74"/>
      <c r="K6920" s="74"/>
      <c r="L6920" s="74"/>
      <c r="P6920" s="122"/>
      <c r="Q6920" s="74"/>
      <c r="R6920" s="74"/>
      <c r="S6920" s="74"/>
      <c r="T6920" s="74"/>
      <c r="AI6920" s="259"/>
      <c r="AO6920" s="74"/>
    </row>
    <row r="6921" s="72" customFormat="1" customHeight="1" spans="6:41">
      <c r="F6921" s="74"/>
      <c r="G6921" s="267" t="str">
        <f t="shared" si="114"/>
        <v/>
      </c>
      <c r="H6921" s="74"/>
      <c r="I6921" s="74"/>
      <c r="J6921" s="74"/>
      <c r="K6921" s="74"/>
      <c r="L6921" s="74"/>
      <c r="P6921" s="122"/>
      <c r="Q6921" s="74"/>
      <c r="R6921" s="74"/>
      <c r="S6921" s="74"/>
      <c r="T6921" s="74"/>
      <c r="AI6921" s="259"/>
      <c r="AO6921" s="74"/>
    </row>
    <row r="6922" s="72" customFormat="1" customHeight="1" spans="6:41">
      <c r="F6922" s="74"/>
      <c r="G6922" s="267" t="str">
        <f t="shared" si="114"/>
        <v/>
      </c>
      <c r="H6922" s="74"/>
      <c r="I6922" s="74"/>
      <c r="J6922" s="74"/>
      <c r="K6922" s="74"/>
      <c r="L6922" s="74"/>
      <c r="P6922" s="122"/>
      <c r="Q6922" s="74"/>
      <c r="R6922" s="74"/>
      <c r="S6922" s="74"/>
      <c r="T6922" s="74"/>
      <c r="AI6922" s="259"/>
      <c r="AO6922" s="74"/>
    </row>
    <row r="6923" s="72" customFormat="1" customHeight="1" spans="6:41">
      <c r="F6923" s="74"/>
      <c r="G6923" s="267" t="str">
        <f t="shared" si="114"/>
        <v/>
      </c>
      <c r="H6923" s="74"/>
      <c r="I6923" s="74"/>
      <c r="J6923" s="74"/>
      <c r="K6923" s="74"/>
      <c r="L6923" s="74"/>
      <c r="P6923" s="122"/>
      <c r="Q6923" s="74"/>
      <c r="R6923" s="74"/>
      <c r="S6923" s="74"/>
      <c r="T6923" s="74"/>
      <c r="AI6923" s="259"/>
      <c r="AO6923" s="74"/>
    </row>
    <row r="6924" s="72" customFormat="1" customHeight="1" spans="6:41">
      <c r="F6924" s="74"/>
      <c r="G6924" s="267" t="str">
        <f t="shared" si="114"/>
        <v/>
      </c>
      <c r="H6924" s="74"/>
      <c r="I6924" s="74"/>
      <c r="J6924" s="74"/>
      <c r="K6924" s="74"/>
      <c r="L6924" s="74"/>
      <c r="P6924" s="122"/>
      <c r="Q6924" s="74"/>
      <c r="R6924" s="74"/>
      <c r="S6924" s="74"/>
      <c r="T6924" s="74"/>
      <c r="AI6924" s="259"/>
      <c r="AO6924" s="74"/>
    </row>
    <row r="6925" s="72" customFormat="1" customHeight="1" spans="6:41">
      <c r="F6925" s="74"/>
      <c r="G6925" s="267" t="str">
        <f t="shared" si="114"/>
        <v/>
      </c>
      <c r="H6925" s="74"/>
      <c r="I6925" s="74"/>
      <c r="J6925" s="74"/>
      <c r="K6925" s="74"/>
      <c r="L6925" s="74"/>
      <c r="P6925" s="122"/>
      <c r="Q6925" s="74"/>
      <c r="R6925" s="74"/>
      <c r="S6925" s="74"/>
      <c r="T6925" s="74"/>
      <c r="AI6925" s="259"/>
      <c r="AO6925" s="74"/>
    </row>
    <row r="6926" s="72" customFormat="1" customHeight="1" spans="6:41">
      <c r="F6926" s="74"/>
      <c r="G6926" s="267" t="str">
        <f t="shared" si="114"/>
        <v/>
      </c>
      <c r="H6926" s="74"/>
      <c r="I6926" s="74"/>
      <c r="J6926" s="74"/>
      <c r="K6926" s="74"/>
      <c r="L6926" s="74"/>
      <c r="P6926" s="122"/>
      <c r="Q6926" s="74"/>
      <c r="R6926" s="74"/>
      <c r="S6926" s="74"/>
      <c r="T6926" s="74"/>
      <c r="AI6926" s="259"/>
      <c r="AO6926" s="74"/>
    </row>
    <row r="6927" s="72" customFormat="1" customHeight="1" spans="6:41">
      <c r="F6927" s="74"/>
      <c r="G6927" s="267" t="str">
        <f t="shared" si="114"/>
        <v/>
      </c>
      <c r="H6927" s="74"/>
      <c r="I6927" s="74"/>
      <c r="J6927" s="74"/>
      <c r="K6927" s="74"/>
      <c r="L6927" s="74"/>
      <c r="P6927" s="122"/>
      <c r="Q6927" s="74"/>
      <c r="R6927" s="74"/>
      <c r="S6927" s="74"/>
      <c r="T6927" s="74"/>
      <c r="AI6927" s="259"/>
      <c r="AO6927" s="74"/>
    </row>
    <row r="6928" s="72" customFormat="1" customHeight="1" spans="6:41">
      <c r="F6928" s="74"/>
      <c r="G6928" s="267" t="str">
        <f t="shared" si="114"/>
        <v/>
      </c>
      <c r="H6928" s="74"/>
      <c r="I6928" s="74"/>
      <c r="J6928" s="74"/>
      <c r="K6928" s="74"/>
      <c r="L6928" s="74"/>
      <c r="P6928" s="122"/>
      <c r="Q6928" s="74"/>
      <c r="R6928" s="74"/>
      <c r="S6928" s="74"/>
      <c r="T6928" s="74"/>
      <c r="AI6928" s="259"/>
      <c r="AO6928" s="74"/>
    </row>
    <row r="6929" s="72" customFormat="1" customHeight="1" spans="6:41">
      <c r="F6929" s="74"/>
      <c r="G6929" s="267" t="str">
        <f t="shared" si="114"/>
        <v/>
      </c>
      <c r="H6929" s="74"/>
      <c r="I6929" s="74"/>
      <c r="J6929" s="74"/>
      <c r="K6929" s="74"/>
      <c r="L6929" s="74"/>
      <c r="P6929" s="122"/>
      <c r="Q6929" s="74"/>
      <c r="R6929" s="74"/>
      <c r="S6929" s="74"/>
      <c r="T6929" s="74"/>
      <c r="AI6929" s="259"/>
      <c r="AO6929" s="74"/>
    </row>
    <row r="6930" s="72" customFormat="1" customHeight="1" spans="6:41">
      <c r="F6930" s="74"/>
      <c r="G6930" s="267" t="str">
        <f t="shared" si="114"/>
        <v/>
      </c>
      <c r="H6930" s="74"/>
      <c r="I6930" s="74"/>
      <c r="J6930" s="74"/>
      <c r="K6930" s="74"/>
      <c r="L6930" s="74"/>
      <c r="P6930" s="122"/>
      <c r="Q6930" s="74"/>
      <c r="R6930" s="74"/>
      <c r="S6930" s="74"/>
      <c r="T6930" s="74"/>
      <c r="AI6930" s="259"/>
      <c r="AO6930" s="74"/>
    </row>
    <row r="6931" s="72" customFormat="1" customHeight="1" spans="6:41">
      <c r="F6931" s="74"/>
      <c r="G6931" s="267" t="str">
        <f t="shared" si="114"/>
        <v/>
      </c>
      <c r="H6931" s="74"/>
      <c r="I6931" s="74"/>
      <c r="J6931" s="74"/>
      <c r="K6931" s="74"/>
      <c r="L6931" s="74"/>
      <c r="P6931" s="122"/>
      <c r="Q6931" s="74"/>
      <c r="R6931" s="74"/>
      <c r="S6931" s="74"/>
      <c r="T6931" s="74"/>
      <c r="AI6931" s="259"/>
      <c r="AO6931" s="74"/>
    </row>
    <row r="6932" s="72" customFormat="1" customHeight="1" spans="6:41">
      <c r="F6932" s="74"/>
      <c r="G6932" s="267" t="str">
        <f t="shared" si="114"/>
        <v/>
      </c>
      <c r="H6932" s="74"/>
      <c r="I6932" s="74"/>
      <c r="J6932" s="74"/>
      <c r="K6932" s="74"/>
      <c r="L6932" s="74"/>
      <c r="P6932" s="122"/>
      <c r="Q6932" s="74"/>
      <c r="R6932" s="74"/>
      <c r="S6932" s="74"/>
      <c r="T6932" s="74"/>
      <c r="AI6932" s="259"/>
      <c r="AO6932" s="74"/>
    </row>
    <row r="6933" s="72" customFormat="1" customHeight="1" spans="6:41">
      <c r="F6933" s="74"/>
      <c r="G6933" s="267" t="str">
        <f t="shared" si="114"/>
        <v/>
      </c>
      <c r="H6933" s="74"/>
      <c r="I6933" s="74"/>
      <c r="J6933" s="74"/>
      <c r="K6933" s="74"/>
      <c r="L6933" s="74"/>
      <c r="P6933" s="122"/>
      <c r="Q6933" s="74"/>
      <c r="R6933" s="74"/>
      <c r="S6933" s="74"/>
      <c r="T6933" s="74"/>
      <c r="AI6933" s="259"/>
      <c r="AO6933" s="74"/>
    </row>
    <row r="6934" s="72" customFormat="1" customHeight="1" spans="6:41">
      <c r="F6934" s="74"/>
      <c r="G6934" s="267" t="str">
        <f t="shared" si="114"/>
        <v/>
      </c>
      <c r="H6934" s="74"/>
      <c r="I6934" s="74"/>
      <c r="J6934" s="74"/>
      <c r="K6934" s="74"/>
      <c r="L6934" s="74"/>
      <c r="P6934" s="122"/>
      <c r="Q6934" s="74"/>
      <c r="R6934" s="74"/>
      <c r="S6934" s="74"/>
      <c r="T6934" s="74"/>
      <c r="AI6934" s="259"/>
      <c r="AO6934" s="74"/>
    </row>
    <row r="6935" s="72" customFormat="1" customHeight="1" spans="6:41">
      <c r="F6935" s="74"/>
      <c r="G6935" s="267" t="str">
        <f t="shared" si="114"/>
        <v/>
      </c>
      <c r="H6935" s="74"/>
      <c r="I6935" s="74"/>
      <c r="J6935" s="74"/>
      <c r="K6935" s="74"/>
      <c r="L6935" s="74"/>
      <c r="P6935" s="122"/>
      <c r="Q6935" s="74"/>
      <c r="R6935" s="74"/>
      <c r="S6935" s="74"/>
      <c r="T6935" s="74"/>
      <c r="AI6935" s="259"/>
      <c r="AO6935" s="74"/>
    </row>
    <row r="6936" s="72" customFormat="1" customHeight="1" spans="6:41">
      <c r="F6936" s="74"/>
      <c r="G6936" s="267" t="str">
        <f t="shared" si="114"/>
        <v/>
      </c>
      <c r="H6936" s="74"/>
      <c r="I6936" s="74"/>
      <c r="J6936" s="74"/>
      <c r="K6936" s="74"/>
      <c r="L6936" s="74"/>
      <c r="P6936" s="122"/>
      <c r="Q6936" s="74"/>
      <c r="R6936" s="74"/>
      <c r="S6936" s="74"/>
      <c r="T6936" s="74"/>
      <c r="AI6936" s="259"/>
      <c r="AO6936" s="74"/>
    </row>
    <row r="6937" s="72" customFormat="1" customHeight="1" spans="6:41">
      <c r="F6937" s="74"/>
      <c r="G6937" s="267" t="str">
        <f t="shared" si="114"/>
        <v/>
      </c>
      <c r="H6937" s="74"/>
      <c r="I6937" s="74"/>
      <c r="J6937" s="74"/>
      <c r="K6937" s="74"/>
      <c r="L6937" s="74"/>
      <c r="P6937" s="122"/>
      <c r="Q6937" s="74"/>
      <c r="R6937" s="74"/>
      <c r="S6937" s="74"/>
      <c r="T6937" s="74"/>
      <c r="AI6937" s="259"/>
      <c r="AO6937" s="74"/>
    </row>
    <row r="6938" s="72" customFormat="1" customHeight="1" spans="6:41">
      <c r="F6938" s="74"/>
      <c r="G6938" s="267" t="str">
        <f t="shared" si="114"/>
        <v/>
      </c>
      <c r="H6938" s="74"/>
      <c r="I6938" s="74"/>
      <c r="J6938" s="74"/>
      <c r="K6938" s="74"/>
      <c r="L6938" s="74"/>
      <c r="P6938" s="122"/>
      <c r="Q6938" s="74"/>
      <c r="R6938" s="74"/>
      <c r="S6938" s="74"/>
      <c r="T6938" s="74"/>
      <c r="AI6938" s="259"/>
      <c r="AO6938" s="74"/>
    </row>
    <row r="6939" s="72" customFormat="1" customHeight="1" spans="6:41">
      <c r="F6939" s="74"/>
      <c r="G6939" s="267" t="str">
        <f t="shared" si="114"/>
        <v/>
      </c>
      <c r="H6939" s="74"/>
      <c r="I6939" s="74"/>
      <c r="J6939" s="74"/>
      <c r="K6939" s="74"/>
      <c r="L6939" s="74"/>
      <c r="P6939" s="122"/>
      <c r="Q6939" s="74"/>
      <c r="R6939" s="74"/>
      <c r="S6939" s="74"/>
      <c r="T6939" s="74"/>
      <c r="AI6939" s="259"/>
      <c r="AO6939" s="74"/>
    </row>
    <row r="6940" s="72" customFormat="1" customHeight="1" spans="6:41">
      <c r="F6940" s="74"/>
      <c r="G6940" s="267" t="str">
        <f t="shared" si="114"/>
        <v/>
      </c>
      <c r="H6940" s="74"/>
      <c r="I6940" s="74"/>
      <c r="J6940" s="74"/>
      <c r="K6940" s="74"/>
      <c r="L6940" s="74"/>
      <c r="P6940" s="122"/>
      <c r="Q6940" s="74"/>
      <c r="R6940" s="74"/>
      <c r="S6940" s="74"/>
      <c r="T6940" s="74"/>
      <c r="AI6940" s="259"/>
      <c r="AO6940" s="74"/>
    </row>
    <row r="6941" s="72" customFormat="1" customHeight="1" spans="6:41">
      <c r="F6941" s="74"/>
      <c r="G6941" s="267" t="str">
        <f t="shared" si="114"/>
        <v/>
      </c>
      <c r="H6941" s="74"/>
      <c r="I6941" s="74"/>
      <c r="J6941" s="74"/>
      <c r="K6941" s="74"/>
      <c r="L6941" s="74"/>
      <c r="P6941" s="122"/>
      <c r="Q6941" s="74"/>
      <c r="R6941" s="74"/>
      <c r="S6941" s="74"/>
      <c r="T6941" s="74"/>
      <c r="AI6941" s="259"/>
      <c r="AO6941" s="74"/>
    </row>
    <row r="6942" s="72" customFormat="1" customHeight="1" spans="6:41">
      <c r="F6942" s="74"/>
      <c r="G6942" s="267" t="str">
        <f t="shared" si="114"/>
        <v/>
      </c>
      <c r="H6942" s="74"/>
      <c r="I6942" s="74"/>
      <c r="J6942" s="74"/>
      <c r="K6942" s="74"/>
      <c r="L6942" s="74"/>
      <c r="P6942" s="122"/>
      <c r="Q6942" s="74"/>
      <c r="R6942" s="74"/>
      <c r="S6942" s="74"/>
      <c r="T6942" s="74"/>
      <c r="AI6942" s="259"/>
      <c r="AO6942" s="74"/>
    </row>
    <row r="6943" s="72" customFormat="1" customHeight="1" spans="6:41">
      <c r="F6943" s="74"/>
      <c r="G6943" s="267" t="str">
        <f t="shared" si="114"/>
        <v/>
      </c>
      <c r="H6943" s="74"/>
      <c r="I6943" s="74"/>
      <c r="J6943" s="74"/>
      <c r="K6943" s="74"/>
      <c r="L6943" s="74"/>
      <c r="P6943" s="122"/>
      <c r="Q6943" s="74"/>
      <c r="R6943" s="74"/>
      <c r="S6943" s="74"/>
      <c r="T6943" s="74"/>
      <c r="AI6943" s="259"/>
      <c r="AO6943" s="74"/>
    </row>
    <row r="6944" s="72" customFormat="1" customHeight="1" spans="6:41">
      <c r="F6944" s="74"/>
      <c r="G6944" s="267" t="str">
        <f t="shared" si="114"/>
        <v/>
      </c>
      <c r="H6944" s="74"/>
      <c r="I6944" s="74"/>
      <c r="J6944" s="74"/>
      <c r="K6944" s="74"/>
      <c r="L6944" s="74"/>
      <c r="P6944" s="122"/>
      <c r="Q6944" s="74"/>
      <c r="R6944" s="74"/>
      <c r="S6944" s="74"/>
      <c r="T6944" s="74"/>
      <c r="AI6944" s="259"/>
      <c r="AO6944" s="74"/>
    </row>
    <row r="6945" s="72" customFormat="1" customHeight="1" spans="6:41">
      <c r="F6945" s="74"/>
      <c r="G6945" s="267" t="str">
        <f t="shared" si="114"/>
        <v/>
      </c>
      <c r="H6945" s="74"/>
      <c r="I6945" s="74"/>
      <c r="J6945" s="74"/>
      <c r="K6945" s="74"/>
      <c r="L6945" s="74"/>
      <c r="P6945" s="122"/>
      <c r="Q6945" s="74"/>
      <c r="R6945" s="74"/>
      <c r="S6945" s="74"/>
      <c r="T6945" s="74"/>
      <c r="AI6945" s="259"/>
      <c r="AO6945" s="74"/>
    </row>
    <row r="6946" s="72" customFormat="1" customHeight="1" spans="6:41">
      <c r="F6946" s="74"/>
      <c r="G6946" s="267" t="str">
        <f t="shared" si="114"/>
        <v/>
      </c>
      <c r="H6946" s="74"/>
      <c r="I6946" s="74"/>
      <c r="J6946" s="74"/>
      <c r="K6946" s="74"/>
      <c r="L6946" s="74"/>
      <c r="P6946" s="122"/>
      <c r="Q6946" s="74"/>
      <c r="R6946" s="74"/>
      <c r="S6946" s="74"/>
      <c r="T6946" s="74"/>
      <c r="AI6946" s="259"/>
      <c r="AO6946" s="74"/>
    </row>
    <row r="6947" s="72" customFormat="1" customHeight="1" spans="6:41">
      <c r="F6947" s="74"/>
      <c r="G6947" s="267" t="str">
        <f t="shared" si="114"/>
        <v/>
      </c>
      <c r="H6947" s="74"/>
      <c r="I6947" s="74"/>
      <c r="J6947" s="74"/>
      <c r="K6947" s="74"/>
      <c r="L6947" s="74"/>
      <c r="P6947" s="122"/>
      <c r="Q6947" s="74"/>
      <c r="R6947" s="74"/>
      <c r="S6947" s="74"/>
      <c r="T6947" s="74"/>
      <c r="AI6947" s="259"/>
      <c r="AO6947" s="74"/>
    </row>
    <row r="6948" s="72" customFormat="1" customHeight="1" spans="6:41">
      <c r="F6948" s="74"/>
      <c r="G6948" s="267" t="str">
        <f t="shared" si="114"/>
        <v/>
      </c>
      <c r="H6948" s="74"/>
      <c r="I6948" s="74"/>
      <c r="J6948" s="74"/>
      <c r="K6948" s="74"/>
      <c r="L6948" s="74"/>
      <c r="P6948" s="122"/>
      <c r="Q6948" s="74"/>
      <c r="R6948" s="74"/>
      <c r="S6948" s="74"/>
      <c r="T6948" s="74"/>
      <c r="AI6948" s="259"/>
      <c r="AO6948" s="74"/>
    </row>
    <row r="6949" s="72" customFormat="1" customHeight="1" spans="6:41">
      <c r="F6949" s="74"/>
      <c r="G6949" s="267" t="str">
        <f t="shared" si="114"/>
        <v/>
      </c>
      <c r="H6949" s="74"/>
      <c r="I6949" s="74"/>
      <c r="J6949" s="74"/>
      <c r="K6949" s="74"/>
      <c r="L6949" s="74"/>
      <c r="P6949" s="122"/>
      <c r="Q6949" s="74"/>
      <c r="R6949" s="74"/>
      <c r="S6949" s="74"/>
      <c r="T6949" s="74"/>
      <c r="AI6949" s="259"/>
      <c r="AO6949" s="74"/>
    </row>
    <row r="6950" s="72" customFormat="1" customHeight="1" spans="6:41">
      <c r="F6950" s="74"/>
      <c r="G6950" s="267" t="str">
        <f t="shared" si="114"/>
        <v/>
      </c>
      <c r="H6950" s="74"/>
      <c r="I6950" s="74"/>
      <c r="J6950" s="74"/>
      <c r="K6950" s="74"/>
      <c r="L6950" s="74"/>
      <c r="P6950" s="122"/>
      <c r="Q6950" s="74"/>
      <c r="R6950" s="74"/>
      <c r="S6950" s="74"/>
      <c r="T6950" s="74"/>
      <c r="AI6950" s="259"/>
      <c r="AO6950" s="74"/>
    </row>
    <row r="6951" s="72" customFormat="1" customHeight="1" spans="6:41">
      <c r="F6951" s="74"/>
      <c r="G6951" s="267" t="str">
        <f t="shared" si="114"/>
        <v/>
      </c>
      <c r="H6951" s="74"/>
      <c r="I6951" s="74"/>
      <c r="J6951" s="74"/>
      <c r="K6951" s="74"/>
      <c r="L6951" s="74"/>
      <c r="P6951" s="122"/>
      <c r="Q6951" s="74"/>
      <c r="R6951" s="74"/>
      <c r="S6951" s="74"/>
      <c r="T6951" s="74"/>
      <c r="AI6951" s="259"/>
      <c r="AO6951" s="74"/>
    </row>
    <row r="6952" s="72" customFormat="1" customHeight="1" spans="6:41">
      <c r="F6952" s="74"/>
      <c r="G6952" s="267" t="str">
        <f t="shared" si="114"/>
        <v/>
      </c>
      <c r="H6952" s="74"/>
      <c r="I6952" s="74"/>
      <c r="J6952" s="74"/>
      <c r="K6952" s="74"/>
      <c r="L6952" s="74"/>
      <c r="P6952" s="122"/>
      <c r="Q6952" s="74"/>
      <c r="R6952" s="74"/>
      <c r="S6952" s="74"/>
      <c r="T6952" s="74"/>
      <c r="AI6952" s="259"/>
      <c r="AO6952" s="74"/>
    </row>
    <row r="6953" s="72" customFormat="1" customHeight="1" spans="6:41">
      <c r="F6953" s="74"/>
      <c r="G6953" s="267" t="str">
        <f t="shared" si="114"/>
        <v/>
      </c>
      <c r="H6953" s="74"/>
      <c r="I6953" s="74"/>
      <c r="J6953" s="74"/>
      <c r="K6953" s="74"/>
      <c r="L6953" s="74"/>
      <c r="P6953" s="122"/>
      <c r="Q6953" s="74"/>
      <c r="R6953" s="74"/>
      <c r="S6953" s="74"/>
      <c r="T6953" s="74"/>
      <c r="AI6953" s="259"/>
      <c r="AO6953" s="74"/>
    </row>
    <row r="6954" s="72" customFormat="1" customHeight="1" spans="6:41">
      <c r="F6954" s="74"/>
      <c r="G6954" s="267" t="str">
        <f t="shared" si="114"/>
        <v/>
      </c>
      <c r="H6954" s="74"/>
      <c r="I6954" s="74"/>
      <c r="J6954" s="74"/>
      <c r="K6954" s="74"/>
      <c r="L6954" s="74"/>
      <c r="P6954" s="122"/>
      <c r="Q6954" s="74"/>
      <c r="R6954" s="74"/>
      <c r="S6954" s="74"/>
      <c r="T6954" s="74"/>
      <c r="AI6954" s="259"/>
      <c r="AO6954" s="74"/>
    </row>
    <row r="6955" s="72" customFormat="1" customHeight="1" spans="6:41">
      <c r="F6955" s="74"/>
      <c r="G6955" s="267" t="str">
        <f t="shared" si="114"/>
        <v/>
      </c>
      <c r="H6955" s="74"/>
      <c r="I6955" s="74"/>
      <c r="J6955" s="74"/>
      <c r="K6955" s="74"/>
      <c r="L6955" s="74"/>
      <c r="P6955" s="122"/>
      <c r="Q6955" s="74"/>
      <c r="R6955" s="74"/>
      <c r="S6955" s="74"/>
      <c r="T6955" s="74"/>
      <c r="AI6955" s="259"/>
      <c r="AO6955" s="74"/>
    </row>
    <row r="6956" s="72" customFormat="1" customHeight="1" spans="6:41">
      <c r="F6956" s="74"/>
      <c r="G6956" s="267" t="str">
        <f t="shared" si="114"/>
        <v/>
      </c>
      <c r="H6956" s="74"/>
      <c r="I6956" s="74"/>
      <c r="J6956" s="74"/>
      <c r="K6956" s="74"/>
      <c r="L6956" s="74"/>
      <c r="P6956" s="122"/>
      <c r="Q6956" s="74"/>
      <c r="R6956" s="74"/>
      <c r="S6956" s="74"/>
      <c r="T6956" s="74"/>
      <c r="AI6956" s="259"/>
      <c r="AO6956" s="74"/>
    </row>
    <row r="6957" s="72" customFormat="1" customHeight="1" spans="6:41">
      <c r="F6957" s="74"/>
      <c r="G6957" s="267" t="str">
        <f t="shared" si="114"/>
        <v/>
      </c>
      <c r="H6957" s="74"/>
      <c r="I6957" s="74"/>
      <c r="J6957" s="74"/>
      <c r="K6957" s="74"/>
      <c r="L6957" s="74"/>
      <c r="P6957" s="122"/>
      <c r="Q6957" s="74"/>
      <c r="R6957" s="74"/>
      <c r="S6957" s="74"/>
      <c r="T6957" s="74"/>
      <c r="AI6957" s="259"/>
      <c r="AO6957" s="74"/>
    </row>
    <row r="6958" s="72" customFormat="1" customHeight="1" spans="6:41">
      <c r="F6958" s="74"/>
      <c r="G6958" s="267" t="str">
        <f t="shared" si="114"/>
        <v/>
      </c>
      <c r="H6958" s="74"/>
      <c r="I6958" s="74"/>
      <c r="J6958" s="74"/>
      <c r="K6958" s="74"/>
      <c r="L6958" s="74"/>
      <c r="P6958" s="122"/>
      <c r="Q6958" s="74"/>
      <c r="R6958" s="74"/>
      <c r="S6958" s="74"/>
      <c r="T6958" s="74"/>
      <c r="AI6958" s="259"/>
      <c r="AO6958" s="74"/>
    </row>
    <row r="6959" s="72" customFormat="1" customHeight="1" spans="6:41">
      <c r="F6959" s="74"/>
      <c r="G6959" s="267" t="str">
        <f t="shared" si="114"/>
        <v/>
      </c>
      <c r="H6959" s="74"/>
      <c r="I6959" s="74"/>
      <c r="J6959" s="74"/>
      <c r="K6959" s="74"/>
      <c r="L6959" s="74"/>
      <c r="P6959" s="122"/>
      <c r="Q6959" s="74"/>
      <c r="R6959" s="74"/>
      <c r="S6959" s="74"/>
      <c r="T6959" s="74"/>
      <c r="AI6959" s="259"/>
      <c r="AO6959" s="74"/>
    </row>
    <row r="6960" s="72" customFormat="1" customHeight="1" spans="6:41">
      <c r="F6960" s="74"/>
      <c r="G6960" s="267" t="str">
        <f t="shared" si="114"/>
        <v/>
      </c>
      <c r="H6960" s="74"/>
      <c r="I6960" s="74"/>
      <c r="J6960" s="74"/>
      <c r="K6960" s="74"/>
      <c r="L6960" s="74"/>
      <c r="P6960" s="122"/>
      <c r="Q6960" s="74"/>
      <c r="R6960" s="74"/>
      <c r="S6960" s="74"/>
      <c r="T6960" s="74"/>
      <c r="AI6960" s="259"/>
      <c r="AO6960" s="74"/>
    </row>
    <row r="6961" s="72" customFormat="1" customHeight="1" spans="6:41">
      <c r="F6961" s="74"/>
      <c r="G6961" s="267" t="str">
        <f t="shared" si="114"/>
        <v/>
      </c>
      <c r="H6961" s="74"/>
      <c r="I6961" s="74"/>
      <c r="J6961" s="74"/>
      <c r="K6961" s="74"/>
      <c r="L6961" s="74"/>
      <c r="P6961" s="122"/>
      <c r="Q6961" s="74"/>
      <c r="R6961" s="74"/>
      <c r="S6961" s="74"/>
      <c r="T6961" s="74"/>
      <c r="AI6961" s="259"/>
      <c r="AO6961" s="74"/>
    </row>
    <row r="6962" s="72" customFormat="1" customHeight="1" spans="6:41">
      <c r="F6962" s="74"/>
      <c r="G6962" s="267" t="str">
        <f t="shared" si="114"/>
        <v/>
      </c>
      <c r="H6962" s="74"/>
      <c r="I6962" s="74"/>
      <c r="J6962" s="74"/>
      <c r="K6962" s="74"/>
      <c r="L6962" s="74"/>
      <c r="P6962" s="122"/>
      <c r="Q6962" s="74"/>
      <c r="R6962" s="74"/>
      <c r="S6962" s="74"/>
      <c r="T6962" s="74"/>
      <c r="AI6962" s="259"/>
      <c r="AO6962" s="74"/>
    </row>
    <row r="6963" s="72" customFormat="1" customHeight="1" spans="6:41">
      <c r="F6963" s="74"/>
      <c r="G6963" s="267" t="str">
        <f t="shared" si="114"/>
        <v/>
      </c>
      <c r="H6963" s="74"/>
      <c r="I6963" s="74"/>
      <c r="J6963" s="74"/>
      <c r="K6963" s="74"/>
      <c r="L6963" s="74"/>
      <c r="P6963" s="122"/>
      <c r="Q6963" s="74"/>
      <c r="R6963" s="74"/>
      <c r="S6963" s="74"/>
      <c r="T6963" s="74"/>
      <c r="AI6963" s="259"/>
      <c r="AO6963" s="74"/>
    </row>
    <row r="6964" s="72" customFormat="1" customHeight="1" spans="6:41">
      <c r="F6964" s="74"/>
      <c r="G6964" s="267" t="str">
        <f t="shared" si="114"/>
        <v/>
      </c>
      <c r="H6964" s="74"/>
      <c r="I6964" s="74"/>
      <c r="J6964" s="74"/>
      <c r="K6964" s="74"/>
      <c r="L6964" s="74"/>
      <c r="P6964" s="122"/>
      <c r="Q6964" s="74"/>
      <c r="R6964" s="74"/>
      <c r="S6964" s="74"/>
      <c r="T6964" s="74"/>
      <c r="AI6964" s="259"/>
      <c r="AO6964" s="74"/>
    </row>
    <row r="6965" s="72" customFormat="1" customHeight="1" spans="6:41">
      <c r="F6965" s="74"/>
      <c r="G6965" s="267" t="str">
        <f t="shared" si="114"/>
        <v/>
      </c>
      <c r="H6965" s="74"/>
      <c r="I6965" s="74"/>
      <c r="J6965" s="74"/>
      <c r="K6965" s="74"/>
      <c r="L6965" s="74"/>
      <c r="P6965" s="122"/>
      <c r="Q6965" s="74"/>
      <c r="R6965" s="74"/>
      <c r="S6965" s="74"/>
      <c r="T6965" s="74"/>
      <c r="AI6965" s="259"/>
      <c r="AO6965" s="74"/>
    </row>
    <row r="6966" s="72" customFormat="1" customHeight="1" spans="6:41">
      <c r="F6966" s="74"/>
      <c r="G6966" s="267" t="str">
        <f t="shared" si="114"/>
        <v/>
      </c>
      <c r="H6966" s="74"/>
      <c r="I6966" s="74"/>
      <c r="J6966" s="74"/>
      <c r="K6966" s="74"/>
      <c r="L6966" s="74"/>
      <c r="P6966" s="122"/>
      <c r="Q6966" s="74"/>
      <c r="R6966" s="74"/>
      <c r="S6966" s="74"/>
      <c r="T6966" s="74"/>
      <c r="AI6966" s="259"/>
      <c r="AO6966" s="74"/>
    </row>
    <row r="6967" s="72" customFormat="1" customHeight="1" spans="6:41">
      <c r="F6967" s="74"/>
      <c r="G6967" s="267" t="str">
        <f t="shared" si="114"/>
        <v/>
      </c>
      <c r="H6967" s="74"/>
      <c r="I6967" s="74"/>
      <c r="J6967" s="74"/>
      <c r="K6967" s="74"/>
      <c r="L6967" s="74"/>
      <c r="P6967" s="122"/>
      <c r="Q6967" s="74"/>
      <c r="R6967" s="74"/>
      <c r="S6967" s="74"/>
      <c r="T6967" s="74"/>
      <c r="AI6967" s="259"/>
      <c r="AO6967" s="74"/>
    </row>
    <row r="6968" s="72" customFormat="1" customHeight="1" spans="6:41">
      <c r="F6968" s="74"/>
      <c r="G6968" s="267" t="str">
        <f t="shared" si="114"/>
        <v/>
      </c>
      <c r="H6968" s="74"/>
      <c r="I6968" s="74"/>
      <c r="J6968" s="74"/>
      <c r="K6968" s="74"/>
      <c r="L6968" s="74"/>
      <c r="P6968" s="122"/>
      <c r="Q6968" s="74"/>
      <c r="R6968" s="74"/>
      <c r="S6968" s="74"/>
      <c r="T6968" s="74"/>
      <c r="AI6968" s="259"/>
      <c r="AO6968" s="74"/>
    </row>
    <row r="6969" s="72" customFormat="1" customHeight="1" spans="6:41">
      <c r="F6969" s="74"/>
      <c r="G6969" s="267" t="str">
        <f t="shared" si="114"/>
        <v/>
      </c>
      <c r="H6969" s="74"/>
      <c r="I6969" s="74"/>
      <c r="J6969" s="74"/>
      <c r="K6969" s="74"/>
      <c r="L6969" s="74"/>
      <c r="P6969" s="122"/>
      <c r="Q6969" s="74"/>
      <c r="R6969" s="74"/>
      <c r="S6969" s="74"/>
      <c r="T6969" s="74"/>
      <c r="AI6969" s="259"/>
      <c r="AO6969" s="74"/>
    </row>
    <row r="6970" s="72" customFormat="1" customHeight="1" spans="6:41">
      <c r="F6970" s="74"/>
      <c r="G6970" s="267" t="str">
        <f t="shared" si="114"/>
        <v/>
      </c>
      <c r="H6970" s="74"/>
      <c r="I6970" s="74"/>
      <c r="J6970" s="74"/>
      <c r="K6970" s="74"/>
      <c r="L6970" s="74"/>
      <c r="P6970" s="122"/>
      <c r="Q6970" s="74"/>
      <c r="R6970" s="74"/>
      <c r="S6970" s="74"/>
      <c r="T6970" s="74"/>
      <c r="AI6970" s="259"/>
      <c r="AO6970" s="74"/>
    </row>
    <row r="6971" s="72" customFormat="1" customHeight="1" spans="6:41">
      <c r="F6971" s="74"/>
      <c r="G6971" s="267" t="str">
        <f t="shared" si="114"/>
        <v/>
      </c>
      <c r="H6971" s="74"/>
      <c r="I6971" s="74"/>
      <c r="J6971" s="74"/>
      <c r="K6971" s="74"/>
      <c r="L6971" s="74"/>
      <c r="P6971" s="122"/>
      <c r="Q6971" s="74"/>
      <c r="R6971" s="74"/>
      <c r="S6971" s="74"/>
      <c r="T6971" s="74"/>
      <c r="AI6971" s="259"/>
      <c r="AO6971" s="74"/>
    </row>
    <row r="6972" s="72" customFormat="1" customHeight="1" spans="6:41">
      <c r="F6972" s="74"/>
      <c r="G6972" s="267" t="str">
        <f t="shared" si="114"/>
        <v/>
      </c>
      <c r="H6972" s="74"/>
      <c r="I6972" s="74"/>
      <c r="J6972" s="74"/>
      <c r="K6972" s="74"/>
      <c r="L6972" s="74"/>
      <c r="P6972" s="122"/>
      <c r="Q6972" s="74"/>
      <c r="R6972" s="74"/>
      <c r="S6972" s="74"/>
      <c r="T6972" s="74"/>
      <c r="AI6972" s="259"/>
      <c r="AO6972" s="74"/>
    </row>
    <row r="6973" s="72" customFormat="1" customHeight="1" spans="6:41">
      <c r="F6973" s="74"/>
      <c r="G6973" s="267" t="str">
        <f t="shared" si="114"/>
        <v/>
      </c>
      <c r="H6973" s="74"/>
      <c r="I6973" s="74"/>
      <c r="J6973" s="74"/>
      <c r="K6973" s="74"/>
      <c r="L6973" s="74"/>
      <c r="P6973" s="122"/>
      <c r="Q6973" s="74"/>
      <c r="R6973" s="74"/>
      <c r="S6973" s="74"/>
      <c r="T6973" s="74"/>
      <c r="AI6973" s="259"/>
      <c r="AO6973" s="74"/>
    </row>
    <row r="6974" s="72" customFormat="1" customHeight="1" spans="6:41">
      <c r="F6974" s="74"/>
      <c r="G6974" s="267" t="str">
        <f t="shared" si="114"/>
        <v/>
      </c>
      <c r="H6974" s="74"/>
      <c r="I6974" s="74"/>
      <c r="J6974" s="74"/>
      <c r="K6974" s="74"/>
      <c r="L6974" s="74"/>
      <c r="P6974" s="122"/>
      <c r="Q6974" s="74"/>
      <c r="R6974" s="74"/>
      <c r="S6974" s="74"/>
      <c r="T6974" s="74"/>
      <c r="AI6974" s="259"/>
      <c r="AO6974" s="74"/>
    </row>
    <row r="6975" s="72" customFormat="1" customHeight="1" spans="6:41">
      <c r="F6975" s="74"/>
      <c r="G6975" s="267" t="str">
        <f t="shared" si="114"/>
        <v/>
      </c>
      <c r="H6975" s="74"/>
      <c r="I6975" s="74"/>
      <c r="J6975" s="74"/>
      <c r="K6975" s="74"/>
      <c r="L6975" s="74"/>
      <c r="P6975" s="122"/>
      <c r="Q6975" s="74"/>
      <c r="R6975" s="74"/>
      <c r="S6975" s="74"/>
      <c r="T6975" s="74"/>
      <c r="AI6975" s="259"/>
      <c r="AO6975" s="74"/>
    </row>
    <row r="6976" s="72" customFormat="1" customHeight="1" spans="6:41">
      <c r="F6976" s="74"/>
      <c r="G6976" s="267" t="str">
        <f t="shared" si="114"/>
        <v/>
      </c>
      <c r="H6976" s="74"/>
      <c r="I6976" s="74"/>
      <c r="J6976" s="74"/>
      <c r="K6976" s="74"/>
      <c r="L6976" s="74"/>
      <c r="P6976" s="122"/>
      <c r="Q6976" s="74"/>
      <c r="R6976" s="74"/>
      <c r="S6976" s="74"/>
      <c r="T6976" s="74"/>
      <c r="AI6976" s="259"/>
      <c r="AO6976" s="74"/>
    </row>
    <row r="6977" s="72" customFormat="1" customHeight="1" spans="6:41">
      <c r="F6977" s="74"/>
      <c r="G6977" s="267" t="str">
        <f t="shared" si="114"/>
        <v/>
      </c>
      <c r="H6977" s="74"/>
      <c r="I6977" s="74"/>
      <c r="J6977" s="74"/>
      <c r="K6977" s="74"/>
      <c r="L6977" s="74"/>
      <c r="P6977" s="122"/>
      <c r="Q6977" s="74"/>
      <c r="R6977" s="74"/>
      <c r="S6977" s="74"/>
      <c r="T6977" s="74"/>
      <c r="AI6977" s="259"/>
      <c r="AO6977" s="74"/>
    </row>
    <row r="6978" s="72" customFormat="1" customHeight="1" spans="6:41">
      <c r="F6978" s="74"/>
      <c r="G6978" s="267" t="str">
        <f t="shared" ref="G6978:G7041" si="115">IF(H6978="","",IF(H6978=I6978,H6978,_xlfn.CONCAT(H6978,"-",I6978)))</f>
        <v/>
      </c>
      <c r="H6978" s="74"/>
      <c r="I6978" s="74"/>
      <c r="J6978" s="74"/>
      <c r="K6978" s="74"/>
      <c r="L6978" s="74"/>
      <c r="P6978" s="122"/>
      <c r="Q6978" s="74"/>
      <c r="R6978" s="74"/>
      <c r="S6978" s="74"/>
      <c r="T6978" s="74"/>
      <c r="AI6978" s="259"/>
      <c r="AO6978" s="74"/>
    </row>
    <row r="6979" s="72" customFormat="1" customHeight="1" spans="6:41">
      <c r="F6979" s="74"/>
      <c r="G6979" s="267" t="str">
        <f t="shared" si="115"/>
        <v/>
      </c>
      <c r="H6979" s="74"/>
      <c r="I6979" s="74"/>
      <c r="J6979" s="74"/>
      <c r="K6979" s="74"/>
      <c r="L6979" s="74"/>
      <c r="P6979" s="122"/>
      <c r="Q6979" s="74"/>
      <c r="R6979" s="74"/>
      <c r="S6979" s="74"/>
      <c r="T6979" s="74"/>
      <c r="AI6979" s="259"/>
      <c r="AO6979" s="74"/>
    </row>
    <row r="6980" s="72" customFormat="1" customHeight="1" spans="6:41">
      <c r="F6980" s="74"/>
      <c r="G6980" s="267" t="str">
        <f t="shared" si="115"/>
        <v/>
      </c>
      <c r="H6980" s="74"/>
      <c r="I6980" s="74"/>
      <c r="J6980" s="74"/>
      <c r="K6980" s="74"/>
      <c r="L6980" s="74"/>
      <c r="P6980" s="122"/>
      <c r="Q6980" s="74"/>
      <c r="R6980" s="74"/>
      <c r="S6980" s="74"/>
      <c r="T6980" s="74"/>
      <c r="AI6980" s="259"/>
      <c r="AO6980" s="74"/>
    </row>
    <row r="6981" s="72" customFormat="1" customHeight="1" spans="6:41">
      <c r="F6981" s="74"/>
      <c r="G6981" s="267" t="str">
        <f t="shared" si="115"/>
        <v/>
      </c>
      <c r="H6981" s="74"/>
      <c r="I6981" s="74"/>
      <c r="J6981" s="74"/>
      <c r="K6981" s="74"/>
      <c r="L6981" s="74"/>
      <c r="P6981" s="122"/>
      <c r="Q6981" s="74"/>
      <c r="R6981" s="74"/>
      <c r="S6981" s="74"/>
      <c r="T6981" s="74"/>
      <c r="AI6981" s="259"/>
      <c r="AO6981" s="74"/>
    </row>
    <row r="6982" s="72" customFormat="1" customHeight="1" spans="6:41">
      <c r="F6982" s="74"/>
      <c r="G6982" s="267" t="str">
        <f t="shared" si="115"/>
        <v/>
      </c>
      <c r="H6982" s="74"/>
      <c r="I6982" s="74"/>
      <c r="J6982" s="74"/>
      <c r="K6982" s="74"/>
      <c r="L6982" s="74"/>
      <c r="P6982" s="122"/>
      <c r="Q6982" s="74"/>
      <c r="R6982" s="74"/>
      <c r="S6982" s="74"/>
      <c r="T6982" s="74"/>
      <c r="AI6982" s="259"/>
      <c r="AO6982" s="74"/>
    </row>
    <row r="6983" s="72" customFormat="1" customHeight="1" spans="6:41">
      <c r="F6983" s="74"/>
      <c r="G6983" s="267" t="str">
        <f t="shared" si="115"/>
        <v/>
      </c>
      <c r="H6983" s="74"/>
      <c r="I6983" s="74"/>
      <c r="J6983" s="74"/>
      <c r="K6983" s="74"/>
      <c r="L6983" s="74"/>
      <c r="P6983" s="122"/>
      <c r="Q6983" s="74"/>
      <c r="R6983" s="74"/>
      <c r="S6983" s="74"/>
      <c r="T6983" s="74"/>
      <c r="AI6983" s="259"/>
      <c r="AO6983" s="74"/>
    </row>
    <row r="6984" s="72" customFormat="1" customHeight="1" spans="6:41">
      <c r="F6984" s="74"/>
      <c r="G6984" s="267" t="str">
        <f t="shared" si="115"/>
        <v/>
      </c>
      <c r="H6984" s="74"/>
      <c r="I6984" s="74"/>
      <c r="J6984" s="74"/>
      <c r="K6984" s="74"/>
      <c r="L6984" s="74"/>
      <c r="P6984" s="122"/>
      <c r="Q6984" s="74"/>
      <c r="R6984" s="74"/>
      <c r="S6984" s="74"/>
      <c r="T6984" s="74"/>
      <c r="AI6984" s="259"/>
      <c r="AO6984" s="74"/>
    </row>
    <row r="6985" s="72" customFormat="1" customHeight="1" spans="6:41">
      <c r="F6985" s="74"/>
      <c r="G6985" s="267" t="str">
        <f t="shared" si="115"/>
        <v/>
      </c>
      <c r="H6985" s="74"/>
      <c r="I6985" s="74"/>
      <c r="J6985" s="74"/>
      <c r="K6985" s="74"/>
      <c r="L6985" s="74"/>
      <c r="P6985" s="122"/>
      <c r="Q6985" s="74"/>
      <c r="R6985" s="74"/>
      <c r="S6985" s="74"/>
      <c r="T6985" s="74"/>
      <c r="AI6985" s="259"/>
      <c r="AO6985" s="74"/>
    </row>
    <row r="6986" s="72" customFormat="1" customHeight="1" spans="6:41">
      <c r="F6986" s="74"/>
      <c r="G6986" s="267" t="str">
        <f t="shared" si="115"/>
        <v/>
      </c>
      <c r="H6986" s="74"/>
      <c r="I6986" s="74"/>
      <c r="J6986" s="74"/>
      <c r="K6986" s="74"/>
      <c r="L6986" s="74"/>
      <c r="P6986" s="122"/>
      <c r="Q6986" s="74"/>
      <c r="R6986" s="74"/>
      <c r="S6986" s="74"/>
      <c r="T6986" s="74"/>
      <c r="AI6986" s="259"/>
      <c r="AO6986" s="74"/>
    </row>
    <row r="6987" s="72" customFormat="1" customHeight="1" spans="6:41">
      <c r="F6987" s="74"/>
      <c r="G6987" s="267" t="str">
        <f t="shared" si="115"/>
        <v/>
      </c>
      <c r="H6987" s="74"/>
      <c r="I6987" s="74"/>
      <c r="J6987" s="74"/>
      <c r="K6987" s="74"/>
      <c r="L6987" s="74"/>
      <c r="P6987" s="122"/>
      <c r="Q6987" s="74"/>
      <c r="R6987" s="74"/>
      <c r="S6987" s="74"/>
      <c r="T6987" s="74"/>
      <c r="AI6987" s="259"/>
      <c r="AO6987" s="74"/>
    </row>
    <row r="6988" s="72" customFormat="1" customHeight="1" spans="6:41">
      <c r="F6988" s="74"/>
      <c r="G6988" s="267" t="str">
        <f t="shared" si="115"/>
        <v/>
      </c>
      <c r="H6988" s="74"/>
      <c r="I6988" s="74"/>
      <c r="J6988" s="74"/>
      <c r="K6988" s="74"/>
      <c r="L6988" s="74"/>
      <c r="P6988" s="122"/>
      <c r="Q6988" s="74"/>
      <c r="R6988" s="74"/>
      <c r="S6988" s="74"/>
      <c r="T6988" s="74"/>
      <c r="AI6988" s="259"/>
      <c r="AO6988" s="74"/>
    </row>
    <row r="6989" s="72" customFormat="1" customHeight="1" spans="6:41">
      <c r="F6989" s="74"/>
      <c r="G6989" s="267" t="str">
        <f t="shared" si="115"/>
        <v/>
      </c>
      <c r="H6989" s="74"/>
      <c r="I6989" s="74"/>
      <c r="J6989" s="74"/>
      <c r="K6989" s="74"/>
      <c r="L6989" s="74"/>
      <c r="P6989" s="122"/>
      <c r="Q6989" s="74"/>
      <c r="R6989" s="74"/>
      <c r="S6989" s="74"/>
      <c r="T6989" s="74"/>
      <c r="AI6989" s="259"/>
      <c r="AO6989" s="74"/>
    </row>
    <row r="6990" s="72" customFormat="1" customHeight="1" spans="6:41">
      <c r="F6990" s="74"/>
      <c r="G6990" s="267" t="str">
        <f t="shared" si="115"/>
        <v/>
      </c>
      <c r="H6990" s="74"/>
      <c r="I6990" s="74"/>
      <c r="J6990" s="74"/>
      <c r="K6990" s="74"/>
      <c r="L6990" s="74"/>
      <c r="P6990" s="122"/>
      <c r="Q6990" s="74"/>
      <c r="R6990" s="74"/>
      <c r="S6990" s="74"/>
      <c r="T6990" s="74"/>
      <c r="AI6990" s="259"/>
      <c r="AO6990" s="74"/>
    </row>
    <row r="6991" s="72" customFormat="1" customHeight="1" spans="6:41">
      <c r="F6991" s="74"/>
      <c r="G6991" s="267" t="str">
        <f t="shared" si="115"/>
        <v/>
      </c>
      <c r="H6991" s="74"/>
      <c r="I6991" s="74"/>
      <c r="J6991" s="74"/>
      <c r="K6991" s="74"/>
      <c r="L6991" s="74"/>
      <c r="P6991" s="122"/>
      <c r="Q6991" s="74"/>
      <c r="R6991" s="74"/>
      <c r="S6991" s="74"/>
      <c r="T6991" s="74"/>
      <c r="AI6991" s="259"/>
      <c r="AO6991" s="74"/>
    </row>
    <row r="6992" s="72" customFormat="1" customHeight="1" spans="6:41">
      <c r="F6992" s="74"/>
      <c r="G6992" s="267" t="str">
        <f t="shared" si="115"/>
        <v/>
      </c>
      <c r="H6992" s="74"/>
      <c r="I6992" s="74"/>
      <c r="J6992" s="74"/>
      <c r="K6992" s="74"/>
      <c r="L6992" s="74"/>
      <c r="P6992" s="122"/>
      <c r="Q6992" s="74"/>
      <c r="R6992" s="74"/>
      <c r="S6992" s="74"/>
      <c r="T6992" s="74"/>
      <c r="AI6992" s="259"/>
      <c r="AO6992" s="74"/>
    </row>
    <row r="6993" s="72" customFormat="1" customHeight="1" spans="6:41">
      <c r="F6993" s="74"/>
      <c r="G6993" s="267" t="str">
        <f t="shared" si="115"/>
        <v/>
      </c>
      <c r="H6993" s="74"/>
      <c r="I6993" s="74"/>
      <c r="J6993" s="74"/>
      <c r="K6993" s="74"/>
      <c r="L6993" s="74"/>
      <c r="P6993" s="122"/>
      <c r="Q6993" s="74"/>
      <c r="R6993" s="74"/>
      <c r="S6993" s="74"/>
      <c r="T6993" s="74"/>
      <c r="AI6993" s="259"/>
      <c r="AO6993" s="74"/>
    </row>
    <row r="6994" s="72" customFormat="1" customHeight="1" spans="6:41">
      <c r="F6994" s="74"/>
      <c r="G6994" s="267" t="str">
        <f t="shared" si="115"/>
        <v/>
      </c>
      <c r="H6994" s="74"/>
      <c r="I6994" s="74"/>
      <c r="J6994" s="74"/>
      <c r="K6994" s="74"/>
      <c r="L6994" s="74"/>
      <c r="P6994" s="122"/>
      <c r="Q6994" s="74"/>
      <c r="R6994" s="74"/>
      <c r="S6994" s="74"/>
      <c r="T6994" s="74"/>
      <c r="AI6994" s="259"/>
      <c r="AO6994" s="74"/>
    </row>
    <row r="6995" s="72" customFormat="1" customHeight="1" spans="6:41">
      <c r="F6995" s="74"/>
      <c r="G6995" s="267" t="str">
        <f t="shared" si="115"/>
        <v/>
      </c>
      <c r="H6995" s="74"/>
      <c r="I6995" s="74"/>
      <c r="J6995" s="74"/>
      <c r="K6995" s="74"/>
      <c r="L6995" s="74"/>
      <c r="P6995" s="122"/>
      <c r="Q6995" s="74"/>
      <c r="R6995" s="74"/>
      <c r="S6995" s="74"/>
      <c r="T6995" s="74"/>
      <c r="AI6995" s="259"/>
      <c r="AO6995" s="74"/>
    </row>
    <row r="6996" s="72" customFormat="1" customHeight="1" spans="6:41">
      <c r="F6996" s="74"/>
      <c r="G6996" s="267" t="str">
        <f t="shared" si="115"/>
        <v/>
      </c>
      <c r="H6996" s="74"/>
      <c r="I6996" s="74"/>
      <c r="J6996" s="74"/>
      <c r="K6996" s="74"/>
      <c r="L6996" s="74"/>
      <c r="P6996" s="122"/>
      <c r="Q6996" s="74"/>
      <c r="R6996" s="74"/>
      <c r="S6996" s="74"/>
      <c r="T6996" s="74"/>
      <c r="AI6996" s="259"/>
      <c r="AO6996" s="74"/>
    </row>
    <row r="6997" s="72" customFormat="1" customHeight="1" spans="6:41">
      <c r="F6997" s="74"/>
      <c r="G6997" s="267" t="str">
        <f t="shared" si="115"/>
        <v/>
      </c>
      <c r="H6997" s="74"/>
      <c r="I6997" s="74"/>
      <c r="J6997" s="74"/>
      <c r="K6997" s="74"/>
      <c r="L6997" s="74"/>
      <c r="P6997" s="122"/>
      <c r="Q6997" s="74"/>
      <c r="R6997" s="74"/>
      <c r="S6997" s="74"/>
      <c r="T6997" s="74"/>
      <c r="AI6997" s="259"/>
      <c r="AO6997" s="74"/>
    </row>
    <row r="6998" s="72" customFormat="1" customHeight="1" spans="6:41">
      <c r="F6998" s="74"/>
      <c r="G6998" s="267" t="str">
        <f t="shared" si="115"/>
        <v/>
      </c>
      <c r="H6998" s="74"/>
      <c r="I6998" s="74"/>
      <c r="J6998" s="74"/>
      <c r="K6998" s="74"/>
      <c r="L6998" s="74"/>
      <c r="P6998" s="122"/>
      <c r="Q6998" s="74"/>
      <c r="R6998" s="74"/>
      <c r="S6998" s="74"/>
      <c r="T6998" s="74"/>
      <c r="AI6998" s="259"/>
      <c r="AO6998" s="74"/>
    </row>
    <row r="6999" s="72" customFormat="1" customHeight="1" spans="6:41">
      <c r="F6999" s="74"/>
      <c r="G6999" s="267" t="str">
        <f t="shared" si="115"/>
        <v/>
      </c>
      <c r="H6999" s="74"/>
      <c r="I6999" s="74"/>
      <c r="J6999" s="74"/>
      <c r="K6999" s="74"/>
      <c r="L6999" s="74"/>
      <c r="P6999" s="122"/>
      <c r="Q6999" s="74"/>
      <c r="R6999" s="74"/>
      <c r="S6999" s="74"/>
      <c r="T6999" s="74"/>
      <c r="AI6999" s="259"/>
      <c r="AO6999" s="74"/>
    </row>
    <row r="7000" s="72" customFormat="1" customHeight="1" spans="6:41">
      <c r="F7000" s="74"/>
      <c r="G7000" s="267" t="str">
        <f t="shared" si="115"/>
        <v/>
      </c>
      <c r="H7000" s="74"/>
      <c r="I7000" s="74"/>
      <c r="J7000" s="74"/>
      <c r="K7000" s="74"/>
      <c r="L7000" s="74"/>
      <c r="P7000" s="122"/>
      <c r="Q7000" s="74"/>
      <c r="R7000" s="74"/>
      <c r="S7000" s="74"/>
      <c r="T7000" s="74"/>
      <c r="AI7000" s="259"/>
      <c r="AO7000" s="74"/>
    </row>
    <row r="7001" s="72" customFormat="1" customHeight="1" spans="6:41">
      <c r="F7001" s="74"/>
      <c r="G7001" s="267" t="str">
        <f t="shared" si="115"/>
        <v/>
      </c>
      <c r="H7001" s="74"/>
      <c r="I7001" s="74"/>
      <c r="J7001" s="74"/>
      <c r="K7001" s="74"/>
      <c r="L7001" s="74"/>
      <c r="P7001" s="122"/>
      <c r="Q7001" s="74"/>
      <c r="R7001" s="74"/>
      <c r="S7001" s="74"/>
      <c r="T7001" s="74"/>
      <c r="AI7001" s="259"/>
      <c r="AO7001" s="74"/>
    </row>
    <row r="7002" s="72" customFormat="1" customHeight="1" spans="6:41">
      <c r="F7002" s="74"/>
      <c r="G7002" s="267" t="str">
        <f t="shared" si="115"/>
        <v/>
      </c>
      <c r="H7002" s="74"/>
      <c r="I7002" s="74"/>
      <c r="J7002" s="74"/>
      <c r="K7002" s="74"/>
      <c r="L7002" s="74"/>
      <c r="P7002" s="122"/>
      <c r="Q7002" s="74"/>
      <c r="R7002" s="74"/>
      <c r="S7002" s="74"/>
      <c r="T7002" s="74"/>
      <c r="AI7002" s="259"/>
      <c r="AO7002" s="74"/>
    </row>
    <row r="7003" s="72" customFormat="1" customHeight="1" spans="6:41">
      <c r="F7003" s="74"/>
      <c r="G7003" s="267" t="str">
        <f t="shared" si="115"/>
        <v/>
      </c>
      <c r="H7003" s="74"/>
      <c r="I7003" s="74"/>
      <c r="J7003" s="74"/>
      <c r="K7003" s="74"/>
      <c r="L7003" s="74"/>
      <c r="P7003" s="122"/>
      <c r="Q7003" s="74"/>
      <c r="R7003" s="74"/>
      <c r="S7003" s="74"/>
      <c r="T7003" s="74"/>
      <c r="AI7003" s="259"/>
      <c r="AO7003" s="74"/>
    </row>
    <row r="7004" s="72" customFormat="1" customHeight="1" spans="6:41">
      <c r="F7004" s="74"/>
      <c r="G7004" s="267" t="str">
        <f t="shared" si="115"/>
        <v/>
      </c>
      <c r="H7004" s="74"/>
      <c r="I7004" s="74"/>
      <c r="J7004" s="74"/>
      <c r="K7004" s="74"/>
      <c r="L7004" s="74"/>
      <c r="P7004" s="122"/>
      <c r="Q7004" s="74"/>
      <c r="R7004" s="74"/>
      <c r="S7004" s="74"/>
      <c r="T7004" s="74"/>
      <c r="AI7004" s="259"/>
      <c r="AO7004" s="74"/>
    </row>
    <row r="7005" s="72" customFormat="1" customHeight="1" spans="6:41">
      <c r="F7005" s="74"/>
      <c r="G7005" s="267" t="str">
        <f t="shared" si="115"/>
        <v/>
      </c>
      <c r="H7005" s="74"/>
      <c r="I7005" s="74"/>
      <c r="J7005" s="74"/>
      <c r="K7005" s="74"/>
      <c r="L7005" s="74"/>
      <c r="P7005" s="122"/>
      <c r="Q7005" s="74"/>
      <c r="R7005" s="74"/>
      <c r="S7005" s="74"/>
      <c r="T7005" s="74"/>
      <c r="AI7005" s="259"/>
      <c r="AO7005" s="74"/>
    </row>
    <row r="7006" s="72" customFormat="1" customHeight="1" spans="6:41">
      <c r="F7006" s="74"/>
      <c r="G7006" s="267" t="str">
        <f t="shared" si="115"/>
        <v/>
      </c>
      <c r="H7006" s="74"/>
      <c r="I7006" s="74"/>
      <c r="J7006" s="74"/>
      <c r="K7006" s="74"/>
      <c r="L7006" s="74"/>
      <c r="P7006" s="122"/>
      <c r="Q7006" s="74"/>
      <c r="R7006" s="74"/>
      <c r="S7006" s="74"/>
      <c r="T7006" s="74"/>
      <c r="AI7006" s="259"/>
      <c r="AO7006" s="74"/>
    </row>
    <row r="7007" s="72" customFormat="1" customHeight="1" spans="6:41">
      <c r="F7007" s="74"/>
      <c r="G7007" s="267" t="str">
        <f t="shared" si="115"/>
        <v/>
      </c>
      <c r="H7007" s="74"/>
      <c r="I7007" s="74"/>
      <c r="J7007" s="74"/>
      <c r="K7007" s="74"/>
      <c r="L7007" s="74"/>
      <c r="P7007" s="122"/>
      <c r="Q7007" s="74"/>
      <c r="R7007" s="74"/>
      <c r="S7007" s="74"/>
      <c r="T7007" s="74"/>
      <c r="AI7007" s="259"/>
      <c r="AO7007" s="74"/>
    </row>
    <row r="7008" s="72" customFormat="1" customHeight="1" spans="6:41">
      <c r="F7008" s="74"/>
      <c r="G7008" s="267" t="str">
        <f t="shared" si="115"/>
        <v/>
      </c>
      <c r="H7008" s="74"/>
      <c r="I7008" s="74"/>
      <c r="J7008" s="74"/>
      <c r="K7008" s="74"/>
      <c r="L7008" s="74"/>
      <c r="P7008" s="122"/>
      <c r="Q7008" s="74"/>
      <c r="R7008" s="74"/>
      <c r="S7008" s="74"/>
      <c r="T7008" s="74"/>
      <c r="AI7008" s="259"/>
      <c r="AO7008" s="74"/>
    </row>
    <row r="7009" s="72" customFormat="1" customHeight="1" spans="6:41">
      <c r="F7009" s="74"/>
      <c r="G7009" s="267" t="str">
        <f t="shared" si="115"/>
        <v/>
      </c>
      <c r="H7009" s="74"/>
      <c r="I7009" s="74"/>
      <c r="J7009" s="74"/>
      <c r="K7009" s="74"/>
      <c r="L7009" s="74"/>
      <c r="P7009" s="122"/>
      <c r="Q7009" s="74"/>
      <c r="R7009" s="74"/>
      <c r="S7009" s="74"/>
      <c r="T7009" s="74"/>
      <c r="AI7009" s="259"/>
      <c r="AO7009" s="74"/>
    </row>
    <row r="7010" s="72" customFormat="1" customHeight="1" spans="6:41">
      <c r="F7010" s="74"/>
      <c r="G7010" s="267" t="str">
        <f t="shared" si="115"/>
        <v/>
      </c>
      <c r="H7010" s="74"/>
      <c r="I7010" s="74"/>
      <c r="J7010" s="74"/>
      <c r="K7010" s="74"/>
      <c r="L7010" s="74"/>
      <c r="P7010" s="122"/>
      <c r="Q7010" s="74"/>
      <c r="R7010" s="74"/>
      <c r="S7010" s="74"/>
      <c r="T7010" s="74"/>
      <c r="AI7010" s="259"/>
      <c r="AO7010" s="74"/>
    </row>
    <row r="7011" s="72" customFormat="1" customHeight="1" spans="6:41">
      <c r="F7011" s="74"/>
      <c r="G7011" s="267" t="str">
        <f t="shared" si="115"/>
        <v/>
      </c>
      <c r="H7011" s="74"/>
      <c r="I7011" s="74"/>
      <c r="J7011" s="74"/>
      <c r="K7011" s="74"/>
      <c r="L7011" s="74"/>
      <c r="P7011" s="122"/>
      <c r="Q7011" s="74"/>
      <c r="R7011" s="74"/>
      <c r="S7011" s="74"/>
      <c r="T7011" s="74"/>
      <c r="AI7011" s="259"/>
      <c r="AO7011" s="74"/>
    </row>
    <row r="7012" s="72" customFormat="1" customHeight="1" spans="6:41">
      <c r="F7012" s="74"/>
      <c r="G7012" s="267" t="str">
        <f t="shared" si="115"/>
        <v/>
      </c>
      <c r="H7012" s="74"/>
      <c r="I7012" s="74"/>
      <c r="J7012" s="74"/>
      <c r="K7012" s="74"/>
      <c r="L7012" s="74"/>
      <c r="P7012" s="122"/>
      <c r="Q7012" s="74"/>
      <c r="R7012" s="74"/>
      <c r="S7012" s="74"/>
      <c r="T7012" s="74"/>
      <c r="AI7012" s="259"/>
      <c r="AO7012" s="74"/>
    </row>
    <row r="7013" s="72" customFormat="1" customHeight="1" spans="6:41">
      <c r="F7013" s="74"/>
      <c r="G7013" s="267" t="str">
        <f t="shared" si="115"/>
        <v/>
      </c>
      <c r="H7013" s="74"/>
      <c r="I7013" s="74"/>
      <c r="J7013" s="74"/>
      <c r="K7013" s="74"/>
      <c r="L7013" s="74"/>
      <c r="P7013" s="122"/>
      <c r="Q7013" s="74"/>
      <c r="R7013" s="74"/>
      <c r="S7013" s="74"/>
      <c r="T7013" s="74"/>
      <c r="AI7013" s="259"/>
      <c r="AO7013" s="74"/>
    </row>
    <row r="7014" s="72" customFormat="1" customHeight="1" spans="6:41">
      <c r="F7014" s="74"/>
      <c r="G7014" s="267" t="str">
        <f t="shared" si="115"/>
        <v/>
      </c>
      <c r="H7014" s="74"/>
      <c r="I7014" s="74"/>
      <c r="J7014" s="74"/>
      <c r="K7014" s="74"/>
      <c r="L7014" s="74"/>
      <c r="P7014" s="122"/>
      <c r="Q7014" s="74"/>
      <c r="R7014" s="74"/>
      <c r="S7014" s="74"/>
      <c r="T7014" s="74"/>
      <c r="AI7014" s="259"/>
      <c r="AO7014" s="74"/>
    </row>
    <row r="7015" s="72" customFormat="1" customHeight="1" spans="6:41">
      <c r="F7015" s="74"/>
      <c r="G7015" s="267" t="str">
        <f t="shared" si="115"/>
        <v/>
      </c>
      <c r="H7015" s="74"/>
      <c r="I7015" s="74"/>
      <c r="J7015" s="74"/>
      <c r="K7015" s="74"/>
      <c r="L7015" s="74"/>
      <c r="P7015" s="122"/>
      <c r="Q7015" s="74"/>
      <c r="R7015" s="74"/>
      <c r="S7015" s="74"/>
      <c r="T7015" s="74"/>
      <c r="AI7015" s="259"/>
      <c r="AO7015" s="74"/>
    </row>
    <row r="7016" s="72" customFormat="1" customHeight="1" spans="6:41">
      <c r="F7016" s="74"/>
      <c r="G7016" s="267" t="str">
        <f t="shared" si="115"/>
        <v/>
      </c>
      <c r="H7016" s="74"/>
      <c r="I7016" s="74"/>
      <c r="J7016" s="74"/>
      <c r="K7016" s="74"/>
      <c r="L7016" s="74"/>
      <c r="P7016" s="122"/>
      <c r="Q7016" s="74"/>
      <c r="R7016" s="74"/>
      <c r="S7016" s="74"/>
      <c r="T7016" s="74"/>
      <c r="AI7016" s="259"/>
      <c r="AO7016" s="74"/>
    </row>
    <row r="7017" s="72" customFormat="1" customHeight="1" spans="6:41">
      <c r="F7017" s="74"/>
      <c r="G7017" s="267" t="str">
        <f t="shared" si="115"/>
        <v/>
      </c>
      <c r="H7017" s="74"/>
      <c r="I7017" s="74"/>
      <c r="J7017" s="74"/>
      <c r="K7017" s="74"/>
      <c r="L7017" s="74"/>
      <c r="P7017" s="122"/>
      <c r="Q7017" s="74"/>
      <c r="R7017" s="74"/>
      <c r="S7017" s="74"/>
      <c r="T7017" s="74"/>
      <c r="AI7017" s="259"/>
      <c r="AO7017" s="74"/>
    </row>
    <row r="7018" s="72" customFormat="1" customHeight="1" spans="6:41">
      <c r="F7018" s="74"/>
      <c r="G7018" s="267" t="str">
        <f t="shared" si="115"/>
        <v/>
      </c>
      <c r="H7018" s="74"/>
      <c r="I7018" s="74"/>
      <c r="J7018" s="74"/>
      <c r="K7018" s="74"/>
      <c r="L7018" s="74"/>
      <c r="P7018" s="122"/>
      <c r="Q7018" s="74"/>
      <c r="R7018" s="74"/>
      <c r="S7018" s="74"/>
      <c r="T7018" s="74"/>
      <c r="AI7018" s="259"/>
      <c r="AO7018" s="74"/>
    </row>
    <row r="7019" s="72" customFormat="1" customHeight="1" spans="6:41">
      <c r="F7019" s="74"/>
      <c r="G7019" s="267" t="str">
        <f t="shared" si="115"/>
        <v/>
      </c>
      <c r="H7019" s="74"/>
      <c r="I7019" s="74"/>
      <c r="J7019" s="74"/>
      <c r="K7019" s="74"/>
      <c r="L7019" s="74"/>
      <c r="P7019" s="122"/>
      <c r="Q7019" s="74"/>
      <c r="R7019" s="74"/>
      <c r="S7019" s="74"/>
      <c r="T7019" s="74"/>
      <c r="AI7019" s="259"/>
      <c r="AO7019" s="74"/>
    </row>
    <row r="7020" s="72" customFormat="1" customHeight="1" spans="6:41">
      <c r="F7020" s="74"/>
      <c r="G7020" s="267" t="str">
        <f t="shared" si="115"/>
        <v/>
      </c>
      <c r="H7020" s="74"/>
      <c r="I7020" s="74"/>
      <c r="J7020" s="74"/>
      <c r="K7020" s="74"/>
      <c r="L7020" s="74"/>
      <c r="P7020" s="122"/>
      <c r="Q7020" s="74"/>
      <c r="R7020" s="74"/>
      <c r="S7020" s="74"/>
      <c r="T7020" s="74"/>
      <c r="AI7020" s="259"/>
      <c r="AO7020" s="74"/>
    </row>
    <row r="7021" s="72" customFormat="1" customHeight="1" spans="6:41">
      <c r="F7021" s="74"/>
      <c r="G7021" s="267" t="str">
        <f t="shared" si="115"/>
        <v/>
      </c>
      <c r="H7021" s="74"/>
      <c r="I7021" s="74"/>
      <c r="J7021" s="74"/>
      <c r="K7021" s="74"/>
      <c r="L7021" s="74"/>
      <c r="P7021" s="122"/>
      <c r="Q7021" s="74"/>
      <c r="R7021" s="74"/>
      <c r="S7021" s="74"/>
      <c r="T7021" s="74"/>
      <c r="AI7021" s="259"/>
      <c r="AO7021" s="74"/>
    </row>
    <row r="7022" s="72" customFormat="1" customHeight="1" spans="6:41">
      <c r="F7022" s="74"/>
      <c r="G7022" s="267" t="str">
        <f t="shared" si="115"/>
        <v/>
      </c>
      <c r="H7022" s="74"/>
      <c r="I7022" s="74"/>
      <c r="J7022" s="74"/>
      <c r="K7022" s="74"/>
      <c r="L7022" s="74"/>
      <c r="P7022" s="122"/>
      <c r="Q7022" s="74"/>
      <c r="R7022" s="74"/>
      <c r="S7022" s="74"/>
      <c r="T7022" s="74"/>
      <c r="AI7022" s="259"/>
      <c r="AO7022" s="74"/>
    </row>
    <row r="7023" s="72" customFormat="1" customHeight="1" spans="6:41">
      <c r="F7023" s="74"/>
      <c r="G7023" s="267" t="str">
        <f t="shared" si="115"/>
        <v/>
      </c>
      <c r="H7023" s="74"/>
      <c r="I7023" s="74"/>
      <c r="J7023" s="74"/>
      <c r="K7023" s="74"/>
      <c r="L7023" s="74"/>
      <c r="P7023" s="122"/>
      <c r="Q7023" s="74"/>
      <c r="R7023" s="74"/>
      <c r="S7023" s="74"/>
      <c r="T7023" s="74"/>
      <c r="AI7023" s="259"/>
      <c r="AO7023" s="74"/>
    </row>
    <row r="7024" s="72" customFormat="1" customHeight="1" spans="6:41">
      <c r="F7024" s="74"/>
      <c r="G7024" s="267" t="str">
        <f t="shared" si="115"/>
        <v/>
      </c>
      <c r="H7024" s="74"/>
      <c r="I7024" s="74"/>
      <c r="J7024" s="74"/>
      <c r="K7024" s="74"/>
      <c r="L7024" s="74"/>
      <c r="P7024" s="122"/>
      <c r="Q7024" s="74"/>
      <c r="R7024" s="74"/>
      <c r="S7024" s="74"/>
      <c r="T7024" s="74"/>
      <c r="AI7024" s="259"/>
      <c r="AO7024" s="74"/>
    </row>
    <row r="7025" s="72" customFormat="1" customHeight="1" spans="6:41">
      <c r="F7025" s="74"/>
      <c r="G7025" s="267" t="str">
        <f t="shared" si="115"/>
        <v/>
      </c>
      <c r="H7025" s="74"/>
      <c r="I7025" s="74"/>
      <c r="J7025" s="74"/>
      <c r="K7025" s="74"/>
      <c r="L7025" s="74"/>
      <c r="P7025" s="122"/>
      <c r="Q7025" s="74"/>
      <c r="R7025" s="74"/>
      <c r="S7025" s="74"/>
      <c r="T7025" s="74"/>
      <c r="AI7025" s="259"/>
      <c r="AO7025" s="74"/>
    </row>
    <row r="7026" s="72" customFormat="1" customHeight="1" spans="6:41">
      <c r="F7026" s="74"/>
      <c r="G7026" s="267" t="str">
        <f t="shared" si="115"/>
        <v/>
      </c>
      <c r="H7026" s="74"/>
      <c r="I7026" s="74"/>
      <c r="J7026" s="74"/>
      <c r="K7026" s="74"/>
      <c r="L7026" s="74"/>
      <c r="P7026" s="122"/>
      <c r="Q7026" s="74"/>
      <c r="R7026" s="74"/>
      <c r="S7026" s="74"/>
      <c r="T7026" s="74"/>
      <c r="AI7026" s="259"/>
      <c r="AO7026" s="74"/>
    </row>
    <row r="7027" s="72" customFormat="1" customHeight="1" spans="6:41">
      <c r="F7027" s="74"/>
      <c r="G7027" s="267" t="str">
        <f t="shared" si="115"/>
        <v/>
      </c>
      <c r="H7027" s="74"/>
      <c r="I7027" s="74"/>
      <c r="J7027" s="74"/>
      <c r="K7027" s="74"/>
      <c r="L7027" s="74"/>
      <c r="P7027" s="122"/>
      <c r="Q7027" s="74"/>
      <c r="R7027" s="74"/>
      <c r="S7027" s="74"/>
      <c r="T7027" s="74"/>
      <c r="AI7027" s="259"/>
      <c r="AO7027" s="74"/>
    </row>
    <row r="7028" s="72" customFormat="1" customHeight="1" spans="6:41">
      <c r="F7028" s="74"/>
      <c r="G7028" s="267" t="str">
        <f t="shared" si="115"/>
        <v/>
      </c>
      <c r="H7028" s="74"/>
      <c r="I7028" s="74"/>
      <c r="J7028" s="74"/>
      <c r="K7028" s="74"/>
      <c r="L7028" s="74"/>
      <c r="P7028" s="122"/>
      <c r="Q7028" s="74"/>
      <c r="R7028" s="74"/>
      <c r="S7028" s="74"/>
      <c r="T7028" s="74"/>
      <c r="AI7028" s="259"/>
      <c r="AO7028" s="74"/>
    </row>
    <row r="7029" s="72" customFormat="1" customHeight="1" spans="6:41">
      <c r="F7029" s="74"/>
      <c r="G7029" s="267" t="str">
        <f t="shared" si="115"/>
        <v/>
      </c>
      <c r="H7029" s="74"/>
      <c r="I7029" s="74"/>
      <c r="J7029" s="74"/>
      <c r="K7029" s="74"/>
      <c r="L7029" s="74"/>
      <c r="P7029" s="122"/>
      <c r="Q7029" s="74"/>
      <c r="R7029" s="74"/>
      <c r="S7029" s="74"/>
      <c r="T7029" s="74"/>
      <c r="AI7029" s="259"/>
      <c r="AO7029" s="74"/>
    </row>
    <row r="7030" s="72" customFormat="1" customHeight="1" spans="6:41">
      <c r="F7030" s="74"/>
      <c r="G7030" s="267" t="str">
        <f t="shared" si="115"/>
        <v/>
      </c>
      <c r="H7030" s="74"/>
      <c r="I7030" s="74"/>
      <c r="J7030" s="74"/>
      <c r="K7030" s="74"/>
      <c r="L7030" s="74"/>
      <c r="P7030" s="122"/>
      <c r="Q7030" s="74"/>
      <c r="R7030" s="74"/>
      <c r="S7030" s="74"/>
      <c r="T7030" s="74"/>
      <c r="AI7030" s="259"/>
      <c r="AO7030" s="74"/>
    </row>
    <row r="7031" s="72" customFormat="1" customHeight="1" spans="6:41">
      <c r="F7031" s="74"/>
      <c r="G7031" s="267" t="str">
        <f t="shared" si="115"/>
        <v/>
      </c>
      <c r="H7031" s="74"/>
      <c r="I7031" s="74"/>
      <c r="J7031" s="74"/>
      <c r="K7031" s="74"/>
      <c r="L7031" s="74"/>
      <c r="P7031" s="122"/>
      <c r="Q7031" s="74"/>
      <c r="R7031" s="74"/>
      <c r="S7031" s="74"/>
      <c r="T7031" s="74"/>
      <c r="AI7031" s="259"/>
      <c r="AO7031" s="74"/>
    </row>
    <row r="7032" s="72" customFormat="1" customHeight="1" spans="6:41">
      <c r="F7032" s="74"/>
      <c r="G7032" s="267" t="str">
        <f t="shared" si="115"/>
        <v/>
      </c>
      <c r="H7032" s="74"/>
      <c r="I7032" s="74"/>
      <c r="J7032" s="74"/>
      <c r="K7032" s="74"/>
      <c r="L7032" s="74"/>
      <c r="P7032" s="122"/>
      <c r="Q7032" s="74"/>
      <c r="R7032" s="74"/>
      <c r="S7032" s="74"/>
      <c r="T7032" s="74"/>
      <c r="AI7032" s="259"/>
      <c r="AO7032" s="74"/>
    </row>
    <row r="7033" s="72" customFormat="1" customHeight="1" spans="6:41">
      <c r="F7033" s="74"/>
      <c r="G7033" s="267" t="str">
        <f t="shared" si="115"/>
        <v/>
      </c>
      <c r="H7033" s="74"/>
      <c r="I7033" s="74"/>
      <c r="J7033" s="74"/>
      <c r="K7033" s="74"/>
      <c r="L7033" s="74"/>
      <c r="P7033" s="122"/>
      <c r="Q7033" s="74"/>
      <c r="R7033" s="74"/>
      <c r="S7033" s="74"/>
      <c r="T7033" s="74"/>
      <c r="AI7033" s="259"/>
      <c r="AO7033" s="74"/>
    </row>
    <row r="7034" s="72" customFormat="1" customHeight="1" spans="6:41">
      <c r="F7034" s="74"/>
      <c r="G7034" s="267" t="str">
        <f t="shared" si="115"/>
        <v/>
      </c>
      <c r="H7034" s="74"/>
      <c r="I7034" s="74"/>
      <c r="J7034" s="74"/>
      <c r="K7034" s="74"/>
      <c r="L7034" s="74"/>
      <c r="P7034" s="122"/>
      <c r="Q7034" s="74"/>
      <c r="R7034" s="74"/>
      <c r="S7034" s="74"/>
      <c r="T7034" s="74"/>
      <c r="AI7034" s="259"/>
      <c r="AO7034" s="74"/>
    </row>
    <row r="7035" s="72" customFormat="1" customHeight="1" spans="6:41">
      <c r="F7035" s="74"/>
      <c r="G7035" s="267" t="str">
        <f t="shared" si="115"/>
        <v/>
      </c>
      <c r="H7035" s="74"/>
      <c r="I7035" s="74"/>
      <c r="J7035" s="74"/>
      <c r="K7035" s="74"/>
      <c r="L7035" s="74"/>
      <c r="P7035" s="122"/>
      <c r="Q7035" s="74"/>
      <c r="R7035" s="74"/>
      <c r="S7035" s="74"/>
      <c r="T7035" s="74"/>
      <c r="AI7035" s="259"/>
      <c r="AO7035" s="74"/>
    </row>
    <row r="7036" s="72" customFormat="1" customHeight="1" spans="6:41">
      <c r="F7036" s="74"/>
      <c r="G7036" s="267" t="str">
        <f t="shared" si="115"/>
        <v/>
      </c>
      <c r="H7036" s="74"/>
      <c r="I7036" s="74"/>
      <c r="J7036" s="74"/>
      <c r="K7036" s="74"/>
      <c r="L7036" s="74"/>
      <c r="P7036" s="122"/>
      <c r="Q7036" s="74"/>
      <c r="R7036" s="74"/>
      <c r="S7036" s="74"/>
      <c r="T7036" s="74"/>
      <c r="AI7036" s="259"/>
      <c r="AO7036" s="74"/>
    </row>
    <row r="7037" s="72" customFormat="1" customHeight="1" spans="6:41">
      <c r="F7037" s="74"/>
      <c r="G7037" s="267" t="str">
        <f t="shared" si="115"/>
        <v/>
      </c>
      <c r="H7037" s="74"/>
      <c r="I7037" s="74"/>
      <c r="J7037" s="74"/>
      <c r="K7037" s="74"/>
      <c r="L7037" s="74"/>
      <c r="P7037" s="122"/>
      <c r="Q7037" s="74"/>
      <c r="R7037" s="74"/>
      <c r="S7037" s="74"/>
      <c r="T7037" s="74"/>
      <c r="AI7037" s="259"/>
      <c r="AO7037" s="74"/>
    </row>
    <row r="7038" s="72" customFormat="1" customHeight="1" spans="6:41">
      <c r="F7038" s="74"/>
      <c r="G7038" s="267" t="str">
        <f t="shared" si="115"/>
        <v/>
      </c>
      <c r="H7038" s="74"/>
      <c r="I7038" s="74"/>
      <c r="J7038" s="74"/>
      <c r="K7038" s="74"/>
      <c r="L7038" s="74"/>
      <c r="P7038" s="122"/>
      <c r="Q7038" s="74"/>
      <c r="R7038" s="74"/>
      <c r="S7038" s="74"/>
      <c r="T7038" s="74"/>
      <c r="AI7038" s="259"/>
      <c r="AO7038" s="74"/>
    </row>
    <row r="7039" s="72" customFormat="1" customHeight="1" spans="6:41">
      <c r="F7039" s="74"/>
      <c r="G7039" s="267" t="str">
        <f t="shared" si="115"/>
        <v/>
      </c>
      <c r="H7039" s="74"/>
      <c r="I7039" s="74"/>
      <c r="J7039" s="74"/>
      <c r="K7039" s="74"/>
      <c r="L7039" s="74"/>
      <c r="P7039" s="122"/>
      <c r="Q7039" s="74"/>
      <c r="R7039" s="74"/>
      <c r="S7039" s="74"/>
      <c r="T7039" s="74"/>
      <c r="AI7039" s="259"/>
      <c r="AO7039" s="74"/>
    </row>
    <row r="7040" s="72" customFormat="1" customHeight="1" spans="6:41">
      <c r="F7040" s="74"/>
      <c r="G7040" s="267" t="str">
        <f t="shared" si="115"/>
        <v/>
      </c>
      <c r="H7040" s="74"/>
      <c r="I7040" s="74"/>
      <c r="J7040" s="74"/>
      <c r="K7040" s="74"/>
      <c r="L7040" s="74"/>
      <c r="P7040" s="122"/>
      <c r="Q7040" s="74"/>
      <c r="R7040" s="74"/>
      <c r="S7040" s="74"/>
      <c r="T7040" s="74"/>
      <c r="AI7040" s="259"/>
      <c r="AO7040" s="74"/>
    </row>
    <row r="7041" s="72" customFormat="1" customHeight="1" spans="6:41">
      <c r="F7041" s="74"/>
      <c r="G7041" s="267" t="str">
        <f t="shared" si="115"/>
        <v/>
      </c>
      <c r="H7041" s="74"/>
      <c r="I7041" s="74"/>
      <c r="J7041" s="74"/>
      <c r="K7041" s="74"/>
      <c r="L7041" s="74"/>
      <c r="P7041" s="122"/>
      <c r="Q7041" s="74"/>
      <c r="R7041" s="74"/>
      <c r="S7041" s="74"/>
      <c r="T7041" s="74"/>
      <c r="AI7041" s="259"/>
      <c r="AO7041" s="74"/>
    </row>
    <row r="7042" s="72" customFormat="1" customHeight="1" spans="6:41">
      <c r="F7042" s="74"/>
      <c r="G7042" s="267" t="str">
        <f t="shared" ref="G7042:G7105" si="116">IF(H7042="","",IF(H7042=I7042,H7042,_xlfn.CONCAT(H7042,"-",I7042)))</f>
        <v/>
      </c>
      <c r="H7042" s="74"/>
      <c r="I7042" s="74"/>
      <c r="J7042" s="74"/>
      <c r="K7042" s="74"/>
      <c r="L7042" s="74"/>
      <c r="P7042" s="122"/>
      <c r="Q7042" s="74"/>
      <c r="R7042" s="74"/>
      <c r="S7042" s="74"/>
      <c r="T7042" s="74"/>
      <c r="AI7042" s="259"/>
      <c r="AO7042" s="74"/>
    </row>
    <row r="7043" s="72" customFormat="1" customHeight="1" spans="6:41">
      <c r="F7043" s="74"/>
      <c r="G7043" s="267" t="str">
        <f t="shared" si="116"/>
        <v/>
      </c>
      <c r="H7043" s="74"/>
      <c r="I7043" s="74"/>
      <c r="J7043" s="74"/>
      <c r="K7043" s="74"/>
      <c r="L7043" s="74"/>
      <c r="P7043" s="122"/>
      <c r="Q7043" s="74"/>
      <c r="R7043" s="74"/>
      <c r="S7043" s="74"/>
      <c r="T7043" s="74"/>
      <c r="AI7043" s="259"/>
      <c r="AO7043" s="74"/>
    </row>
    <row r="7044" s="72" customFormat="1" customHeight="1" spans="6:41">
      <c r="F7044" s="74"/>
      <c r="G7044" s="267" t="str">
        <f t="shared" si="116"/>
        <v/>
      </c>
      <c r="H7044" s="74"/>
      <c r="I7044" s="74"/>
      <c r="J7044" s="74"/>
      <c r="K7044" s="74"/>
      <c r="L7044" s="74"/>
      <c r="P7044" s="122"/>
      <c r="Q7044" s="74"/>
      <c r="R7044" s="74"/>
      <c r="S7044" s="74"/>
      <c r="T7044" s="74"/>
      <c r="AI7044" s="259"/>
      <c r="AO7044" s="74"/>
    </row>
    <row r="7045" s="72" customFormat="1" customHeight="1" spans="6:41">
      <c r="F7045" s="74"/>
      <c r="G7045" s="267" t="str">
        <f t="shared" si="116"/>
        <v/>
      </c>
      <c r="H7045" s="74"/>
      <c r="I7045" s="74"/>
      <c r="J7045" s="74"/>
      <c r="K7045" s="74"/>
      <c r="L7045" s="74"/>
      <c r="P7045" s="122"/>
      <c r="Q7045" s="74"/>
      <c r="R7045" s="74"/>
      <c r="S7045" s="74"/>
      <c r="T7045" s="74"/>
      <c r="AI7045" s="259"/>
      <c r="AO7045" s="74"/>
    </row>
    <row r="7046" s="72" customFormat="1" customHeight="1" spans="6:41">
      <c r="F7046" s="74"/>
      <c r="G7046" s="267" t="str">
        <f t="shared" si="116"/>
        <v/>
      </c>
      <c r="H7046" s="74"/>
      <c r="I7046" s="74"/>
      <c r="J7046" s="74"/>
      <c r="K7046" s="74"/>
      <c r="L7046" s="74"/>
      <c r="P7046" s="122"/>
      <c r="Q7046" s="74"/>
      <c r="R7046" s="74"/>
      <c r="S7046" s="74"/>
      <c r="T7046" s="74"/>
      <c r="AI7046" s="259"/>
      <c r="AO7046" s="74"/>
    </row>
    <row r="7047" s="72" customFormat="1" customHeight="1" spans="6:41">
      <c r="F7047" s="74"/>
      <c r="G7047" s="267" t="str">
        <f t="shared" si="116"/>
        <v/>
      </c>
      <c r="H7047" s="74"/>
      <c r="I7047" s="74"/>
      <c r="J7047" s="74"/>
      <c r="K7047" s="74"/>
      <c r="L7047" s="74"/>
      <c r="P7047" s="122"/>
      <c r="Q7047" s="74"/>
      <c r="R7047" s="74"/>
      <c r="S7047" s="74"/>
      <c r="T7047" s="74"/>
      <c r="AI7047" s="259"/>
      <c r="AO7047" s="74"/>
    </row>
    <row r="7048" s="72" customFormat="1" customHeight="1" spans="6:41">
      <c r="F7048" s="74"/>
      <c r="G7048" s="267" t="str">
        <f t="shared" si="116"/>
        <v/>
      </c>
      <c r="H7048" s="74"/>
      <c r="I7048" s="74"/>
      <c r="J7048" s="74"/>
      <c r="K7048" s="74"/>
      <c r="L7048" s="74"/>
      <c r="P7048" s="122"/>
      <c r="Q7048" s="74"/>
      <c r="R7048" s="74"/>
      <c r="S7048" s="74"/>
      <c r="T7048" s="74"/>
      <c r="AI7048" s="259"/>
      <c r="AO7048" s="74"/>
    </row>
    <row r="7049" s="72" customFormat="1" customHeight="1" spans="6:41">
      <c r="F7049" s="74"/>
      <c r="G7049" s="267" t="str">
        <f t="shared" si="116"/>
        <v/>
      </c>
      <c r="H7049" s="74"/>
      <c r="I7049" s="74"/>
      <c r="J7049" s="74"/>
      <c r="K7049" s="74"/>
      <c r="L7049" s="74"/>
      <c r="P7049" s="122"/>
      <c r="Q7049" s="74"/>
      <c r="R7049" s="74"/>
      <c r="S7049" s="74"/>
      <c r="T7049" s="74"/>
      <c r="AI7049" s="259"/>
      <c r="AO7049" s="74"/>
    </row>
    <row r="7050" s="72" customFormat="1" customHeight="1" spans="6:41">
      <c r="F7050" s="74"/>
      <c r="G7050" s="267" t="str">
        <f t="shared" si="116"/>
        <v/>
      </c>
      <c r="H7050" s="74"/>
      <c r="I7050" s="74"/>
      <c r="J7050" s="74"/>
      <c r="K7050" s="74"/>
      <c r="L7050" s="74"/>
      <c r="P7050" s="122"/>
      <c r="Q7050" s="74"/>
      <c r="R7050" s="74"/>
      <c r="S7050" s="74"/>
      <c r="T7050" s="74"/>
      <c r="AI7050" s="259"/>
      <c r="AO7050" s="74"/>
    </row>
    <row r="7051" s="72" customFormat="1" customHeight="1" spans="6:41">
      <c r="F7051" s="74"/>
      <c r="G7051" s="267" t="str">
        <f t="shared" si="116"/>
        <v/>
      </c>
      <c r="H7051" s="74"/>
      <c r="I7051" s="74"/>
      <c r="J7051" s="74"/>
      <c r="K7051" s="74"/>
      <c r="L7051" s="74"/>
      <c r="P7051" s="122"/>
      <c r="Q7051" s="74"/>
      <c r="R7051" s="74"/>
      <c r="S7051" s="74"/>
      <c r="T7051" s="74"/>
      <c r="AI7051" s="259"/>
      <c r="AO7051" s="74"/>
    </row>
    <row r="7052" s="72" customFormat="1" customHeight="1" spans="6:41">
      <c r="F7052" s="74"/>
      <c r="G7052" s="267" t="str">
        <f t="shared" si="116"/>
        <v/>
      </c>
      <c r="H7052" s="74"/>
      <c r="I7052" s="74"/>
      <c r="J7052" s="74"/>
      <c r="K7052" s="74"/>
      <c r="L7052" s="74"/>
      <c r="P7052" s="122"/>
      <c r="Q7052" s="74"/>
      <c r="R7052" s="74"/>
      <c r="S7052" s="74"/>
      <c r="T7052" s="74"/>
      <c r="AI7052" s="259"/>
      <c r="AO7052" s="74"/>
    </row>
    <row r="7053" s="72" customFormat="1" customHeight="1" spans="6:41">
      <c r="F7053" s="74"/>
      <c r="G7053" s="267" t="str">
        <f t="shared" si="116"/>
        <v/>
      </c>
      <c r="H7053" s="74"/>
      <c r="I7053" s="74"/>
      <c r="J7053" s="74"/>
      <c r="K7053" s="74"/>
      <c r="L7053" s="74"/>
      <c r="P7053" s="122"/>
      <c r="Q7053" s="74"/>
      <c r="R7053" s="74"/>
      <c r="S7053" s="74"/>
      <c r="T7053" s="74"/>
      <c r="AI7053" s="259"/>
      <c r="AO7053" s="74"/>
    </row>
    <row r="7054" s="72" customFormat="1" customHeight="1" spans="6:41">
      <c r="F7054" s="74"/>
      <c r="G7054" s="267" t="str">
        <f t="shared" si="116"/>
        <v/>
      </c>
      <c r="H7054" s="74"/>
      <c r="I7054" s="74"/>
      <c r="J7054" s="74"/>
      <c r="K7054" s="74"/>
      <c r="L7054" s="74"/>
      <c r="P7054" s="122"/>
      <c r="Q7054" s="74"/>
      <c r="R7054" s="74"/>
      <c r="S7054" s="74"/>
      <c r="T7054" s="74"/>
      <c r="AI7054" s="259"/>
      <c r="AO7054" s="74"/>
    </row>
    <row r="7055" s="72" customFormat="1" customHeight="1" spans="6:41">
      <c r="F7055" s="74"/>
      <c r="G7055" s="267" t="str">
        <f t="shared" si="116"/>
        <v/>
      </c>
      <c r="H7055" s="74"/>
      <c r="I7055" s="74"/>
      <c r="J7055" s="74"/>
      <c r="K7055" s="74"/>
      <c r="L7055" s="74"/>
      <c r="P7055" s="122"/>
      <c r="Q7055" s="74"/>
      <c r="R7055" s="74"/>
      <c r="S7055" s="74"/>
      <c r="T7055" s="74"/>
      <c r="AI7055" s="259"/>
      <c r="AO7055" s="74"/>
    </row>
    <row r="7056" s="72" customFormat="1" customHeight="1" spans="6:41">
      <c r="F7056" s="74"/>
      <c r="G7056" s="267" t="str">
        <f t="shared" si="116"/>
        <v/>
      </c>
      <c r="H7056" s="74"/>
      <c r="I7056" s="74"/>
      <c r="J7056" s="74"/>
      <c r="K7056" s="74"/>
      <c r="L7056" s="74"/>
      <c r="P7056" s="122"/>
      <c r="Q7056" s="74"/>
      <c r="R7056" s="74"/>
      <c r="S7056" s="74"/>
      <c r="T7056" s="74"/>
      <c r="AI7056" s="259"/>
      <c r="AO7056" s="74"/>
    </row>
    <row r="7057" s="72" customFormat="1" customHeight="1" spans="6:41">
      <c r="F7057" s="74"/>
      <c r="G7057" s="267" t="str">
        <f t="shared" si="116"/>
        <v/>
      </c>
      <c r="H7057" s="74"/>
      <c r="I7057" s="74"/>
      <c r="J7057" s="74"/>
      <c r="K7057" s="74"/>
      <c r="L7057" s="74"/>
      <c r="P7057" s="122"/>
      <c r="Q7057" s="74"/>
      <c r="R7057" s="74"/>
      <c r="S7057" s="74"/>
      <c r="T7057" s="74"/>
      <c r="AI7057" s="259"/>
      <c r="AO7057" s="74"/>
    </row>
    <row r="7058" s="72" customFormat="1" customHeight="1" spans="6:41">
      <c r="F7058" s="74"/>
      <c r="G7058" s="267" t="str">
        <f t="shared" si="116"/>
        <v/>
      </c>
      <c r="H7058" s="74"/>
      <c r="I7058" s="74"/>
      <c r="J7058" s="74"/>
      <c r="K7058" s="74"/>
      <c r="L7058" s="74"/>
      <c r="P7058" s="122"/>
      <c r="Q7058" s="74"/>
      <c r="R7058" s="74"/>
      <c r="S7058" s="74"/>
      <c r="T7058" s="74"/>
      <c r="AI7058" s="259"/>
      <c r="AO7058" s="74"/>
    </row>
    <row r="7059" s="72" customFormat="1" customHeight="1" spans="6:41">
      <c r="F7059" s="74"/>
      <c r="G7059" s="267" t="str">
        <f t="shared" si="116"/>
        <v/>
      </c>
      <c r="H7059" s="74"/>
      <c r="I7059" s="74"/>
      <c r="J7059" s="74"/>
      <c r="K7059" s="74"/>
      <c r="L7059" s="74"/>
      <c r="P7059" s="122"/>
      <c r="Q7059" s="74"/>
      <c r="R7059" s="74"/>
      <c r="S7059" s="74"/>
      <c r="T7059" s="74"/>
      <c r="AI7059" s="259"/>
      <c r="AO7059" s="74"/>
    </row>
    <row r="7060" s="72" customFormat="1" customHeight="1" spans="6:41">
      <c r="F7060" s="74"/>
      <c r="G7060" s="267" t="str">
        <f t="shared" si="116"/>
        <v/>
      </c>
      <c r="H7060" s="74"/>
      <c r="I7060" s="74"/>
      <c r="J7060" s="74"/>
      <c r="K7060" s="74"/>
      <c r="L7060" s="74"/>
      <c r="P7060" s="122"/>
      <c r="Q7060" s="74"/>
      <c r="R7060" s="74"/>
      <c r="S7060" s="74"/>
      <c r="T7060" s="74"/>
      <c r="AI7060" s="259"/>
      <c r="AO7060" s="74"/>
    </row>
    <row r="7061" s="72" customFormat="1" customHeight="1" spans="6:41">
      <c r="F7061" s="74"/>
      <c r="G7061" s="267" t="str">
        <f t="shared" si="116"/>
        <v/>
      </c>
      <c r="H7061" s="74"/>
      <c r="I7061" s="74"/>
      <c r="J7061" s="74"/>
      <c r="K7061" s="74"/>
      <c r="L7061" s="74"/>
      <c r="P7061" s="122"/>
      <c r="Q7061" s="74"/>
      <c r="R7061" s="74"/>
      <c r="S7061" s="74"/>
      <c r="T7061" s="74"/>
      <c r="AI7061" s="259"/>
      <c r="AO7061" s="74"/>
    </row>
    <row r="7062" s="72" customFormat="1" customHeight="1" spans="6:41">
      <c r="F7062" s="74"/>
      <c r="G7062" s="267" t="str">
        <f t="shared" si="116"/>
        <v/>
      </c>
      <c r="H7062" s="74"/>
      <c r="I7062" s="74"/>
      <c r="J7062" s="74"/>
      <c r="K7062" s="74"/>
      <c r="L7062" s="74"/>
      <c r="P7062" s="122"/>
      <c r="Q7062" s="74"/>
      <c r="R7062" s="74"/>
      <c r="S7062" s="74"/>
      <c r="T7062" s="74"/>
      <c r="AI7062" s="259"/>
      <c r="AO7062" s="74"/>
    </row>
    <row r="7063" s="72" customFormat="1" customHeight="1" spans="6:41">
      <c r="F7063" s="74"/>
      <c r="G7063" s="267" t="str">
        <f t="shared" si="116"/>
        <v/>
      </c>
      <c r="H7063" s="74"/>
      <c r="I7063" s="74"/>
      <c r="J7063" s="74"/>
      <c r="K7063" s="74"/>
      <c r="L7063" s="74"/>
      <c r="P7063" s="122"/>
      <c r="Q7063" s="74"/>
      <c r="R7063" s="74"/>
      <c r="S7063" s="74"/>
      <c r="T7063" s="74"/>
      <c r="AI7063" s="259"/>
      <c r="AO7063" s="74"/>
    </row>
    <row r="7064" s="72" customFormat="1" customHeight="1" spans="6:41">
      <c r="F7064" s="74"/>
      <c r="G7064" s="267" t="str">
        <f t="shared" si="116"/>
        <v/>
      </c>
      <c r="H7064" s="74"/>
      <c r="I7064" s="74"/>
      <c r="J7064" s="74"/>
      <c r="K7064" s="74"/>
      <c r="L7064" s="74"/>
      <c r="P7064" s="122"/>
      <c r="Q7064" s="74"/>
      <c r="R7064" s="74"/>
      <c r="S7064" s="74"/>
      <c r="T7064" s="74"/>
      <c r="AI7064" s="259"/>
      <c r="AO7064" s="74"/>
    </row>
    <row r="7065" s="72" customFormat="1" customHeight="1" spans="6:41">
      <c r="F7065" s="74"/>
      <c r="G7065" s="267" t="str">
        <f t="shared" si="116"/>
        <v/>
      </c>
      <c r="H7065" s="74"/>
      <c r="I7065" s="74"/>
      <c r="J7065" s="74"/>
      <c r="K7065" s="74"/>
      <c r="L7065" s="74"/>
      <c r="P7065" s="122"/>
      <c r="Q7065" s="74"/>
      <c r="R7065" s="74"/>
      <c r="S7065" s="74"/>
      <c r="T7065" s="74"/>
      <c r="AI7065" s="259"/>
      <c r="AO7065" s="74"/>
    </row>
    <row r="7066" s="72" customFormat="1" customHeight="1" spans="6:41">
      <c r="F7066" s="74"/>
      <c r="G7066" s="267" t="str">
        <f t="shared" si="116"/>
        <v/>
      </c>
      <c r="H7066" s="74"/>
      <c r="I7066" s="74"/>
      <c r="J7066" s="74"/>
      <c r="K7066" s="74"/>
      <c r="L7066" s="74"/>
      <c r="P7066" s="122"/>
      <c r="Q7066" s="74"/>
      <c r="R7066" s="74"/>
      <c r="S7066" s="74"/>
      <c r="T7066" s="74"/>
      <c r="AI7066" s="259"/>
      <c r="AO7066" s="74"/>
    </row>
    <row r="7067" s="72" customFormat="1" customHeight="1" spans="6:41">
      <c r="F7067" s="74"/>
      <c r="G7067" s="267" t="str">
        <f t="shared" si="116"/>
        <v/>
      </c>
      <c r="H7067" s="74"/>
      <c r="I7067" s="74"/>
      <c r="J7067" s="74"/>
      <c r="K7067" s="74"/>
      <c r="L7067" s="74"/>
      <c r="P7067" s="122"/>
      <c r="Q7067" s="74"/>
      <c r="R7067" s="74"/>
      <c r="S7067" s="74"/>
      <c r="T7067" s="74"/>
      <c r="AI7067" s="259"/>
      <c r="AO7067" s="74"/>
    </row>
    <row r="7068" s="72" customFormat="1" customHeight="1" spans="6:41">
      <c r="F7068" s="74"/>
      <c r="G7068" s="267" t="str">
        <f t="shared" si="116"/>
        <v/>
      </c>
      <c r="H7068" s="74"/>
      <c r="I7068" s="74"/>
      <c r="J7068" s="74"/>
      <c r="K7068" s="74"/>
      <c r="L7068" s="74"/>
      <c r="P7068" s="122"/>
      <c r="Q7068" s="74"/>
      <c r="R7068" s="74"/>
      <c r="S7068" s="74"/>
      <c r="T7068" s="74"/>
      <c r="AI7068" s="259"/>
      <c r="AO7068" s="74"/>
    </row>
    <row r="7069" s="72" customFormat="1" customHeight="1" spans="6:41">
      <c r="F7069" s="74"/>
      <c r="G7069" s="267" t="str">
        <f t="shared" si="116"/>
        <v/>
      </c>
      <c r="H7069" s="74"/>
      <c r="I7069" s="74"/>
      <c r="J7069" s="74"/>
      <c r="K7069" s="74"/>
      <c r="L7069" s="74"/>
      <c r="P7069" s="122"/>
      <c r="Q7069" s="74"/>
      <c r="R7069" s="74"/>
      <c r="S7069" s="74"/>
      <c r="T7069" s="74"/>
      <c r="AI7069" s="259"/>
      <c r="AO7069" s="74"/>
    </row>
    <row r="7070" s="72" customFormat="1" customHeight="1" spans="6:41">
      <c r="F7070" s="74"/>
      <c r="G7070" s="267" t="str">
        <f t="shared" si="116"/>
        <v/>
      </c>
      <c r="H7070" s="74"/>
      <c r="I7070" s="74"/>
      <c r="J7070" s="74"/>
      <c r="K7070" s="74"/>
      <c r="L7070" s="74"/>
      <c r="P7070" s="122"/>
      <c r="Q7070" s="74"/>
      <c r="R7070" s="74"/>
      <c r="S7070" s="74"/>
      <c r="T7070" s="74"/>
      <c r="AI7070" s="259"/>
      <c r="AO7070" s="74"/>
    </row>
    <row r="7071" s="72" customFormat="1" customHeight="1" spans="6:41">
      <c r="F7071" s="74"/>
      <c r="G7071" s="267" t="str">
        <f t="shared" si="116"/>
        <v/>
      </c>
      <c r="H7071" s="74"/>
      <c r="I7071" s="74"/>
      <c r="J7071" s="74"/>
      <c r="K7071" s="74"/>
      <c r="L7071" s="74"/>
      <c r="P7071" s="122"/>
      <c r="Q7071" s="74"/>
      <c r="R7071" s="74"/>
      <c r="S7071" s="74"/>
      <c r="T7071" s="74"/>
      <c r="AI7071" s="259"/>
      <c r="AO7071" s="74"/>
    </row>
    <row r="7072" s="72" customFormat="1" customHeight="1" spans="6:41">
      <c r="F7072" s="74"/>
      <c r="G7072" s="267" t="str">
        <f t="shared" si="116"/>
        <v/>
      </c>
      <c r="H7072" s="74"/>
      <c r="I7072" s="74"/>
      <c r="J7072" s="74"/>
      <c r="K7072" s="74"/>
      <c r="L7072" s="74"/>
      <c r="P7072" s="122"/>
      <c r="Q7072" s="74"/>
      <c r="R7072" s="74"/>
      <c r="S7072" s="74"/>
      <c r="T7072" s="74"/>
      <c r="AI7072" s="259"/>
      <c r="AO7072" s="74"/>
    </row>
    <row r="7073" s="72" customFormat="1" customHeight="1" spans="6:41">
      <c r="F7073" s="74"/>
      <c r="G7073" s="267" t="str">
        <f t="shared" si="116"/>
        <v/>
      </c>
      <c r="H7073" s="74"/>
      <c r="I7073" s="74"/>
      <c r="J7073" s="74"/>
      <c r="K7073" s="74"/>
      <c r="L7073" s="74"/>
      <c r="P7073" s="122"/>
      <c r="Q7073" s="74"/>
      <c r="R7073" s="74"/>
      <c r="S7073" s="74"/>
      <c r="T7073" s="74"/>
      <c r="AI7073" s="259"/>
      <c r="AO7073" s="74"/>
    </row>
    <row r="7074" s="72" customFormat="1" customHeight="1" spans="6:41">
      <c r="F7074" s="74"/>
      <c r="G7074" s="267" t="str">
        <f t="shared" si="116"/>
        <v/>
      </c>
      <c r="H7074" s="74"/>
      <c r="I7074" s="74"/>
      <c r="J7074" s="74"/>
      <c r="K7074" s="74"/>
      <c r="L7074" s="74"/>
      <c r="P7074" s="122"/>
      <c r="Q7074" s="74"/>
      <c r="R7074" s="74"/>
      <c r="S7074" s="74"/>
      <c r="T7074" s="74"/>
      <c r="AI7074" s="259"/>
      <c r="AO7074" s="74"/>
    </row>
    <row r="7075" s="72" customFormat="1" customHeight="1" spans="6:41">
      <c r="F7075" s="74"/>
      <c r="G7075" s="267" t="str">
        <f t="shared" si="116"/>
        <v/>
      </c>
      <c r="H7075" s="74"/>
      <c r="I7075" s="74"/>
      <c r="J7075" s="74"/>
      <c r="K7075" s="74"/>
      <c r="L7075" s="74"/>
      <c r="P7075" s="122"/>
      <c r="Q7075" s="74"/>
      <c r="R7075" s="74"/>
      <c r="S7075" s="74"/>
      <c r="T7075" s="74"/>
      <c r="AI7075" s="259"/>
      <c r="AO7075" s="74"/>
    </row>
    <row r="7076" s="72" customFormat="1" customHeight="1" spans="6:41">
      <c r="F7076" s="74"/>
      <c r="G7076" s="267" t="str">
        <f t="shared" si="116"/>
        <v/>
      </c>
      <c r="H7076" s="74"/>
      <c r="I7076" s="74"/>
      <c r="J7076" s="74"/>
      <c r="K7076" s="74"/>
      <c r="L7076" s="74"/>
      <c r="P7076" s="122"/>
      <c r="Q7076" s="74"/>
      <c r="R7076" s="74"/>
      <c r="S7076" s="74"/>
      <c r="T7076" s="74"/>
      <c r="AI7076" s="259"/>
      <c r="AO7076" s="74"/>
    </row>
    <row r="7077" s="72" customFormat="1" customHeight="1" spans="6:41">
      <c r="F7077" s="74"/>
      <c r="G7077" s="267" t="str">
        <f t="shared" si="116"/>
        <v/>
      </c>
      <c r="H7077" s="74"/>
      <c r="I7077" s="74"/>
      <c r="J7077" s="74"/>
      <c r="K7077" s="74"/>
      <c r="L7077" s="74"/>
      <c r="P7077" s="122"/>
      <c r="Q7077" s="74"/>
      <c r="R7077" s="74"/>
      <c r="S7077" s="74"/>
      <c r="T7077" s="74"/>
      <c r="AI7077" s="259"/>
      <c r="AO7077" s="74"/>
    </row>
    <row r="7078" s="72" customFormat="1" customHeight="1" spans="6:41">
      <c r="F7078" s="74"/>
      <c r="G7078" s="267" t="str">
        <f t="shared" si="116"/>
        <v/>
      </c>
      <c r="H7078" s="74"/>
      <c r="I7078" s="74"/>
      <c r="J7078" s="74"/>
      <c r="K7078" s="74"/>
      <c r="L7078" s="74"/>
      <c r="P7078" s="122"/>
      <c r="Q7078" s="74"/>
      <c r="R7078" s="74"/>
      <c r="S7078" s="74"/>
      <c r="T7078" s="74"/>
      <c r="AI7078" s="259"/>
      <c r="AO7078" s="74"/>
    </row>
    <row r="7079" s="72" customFormat="1" customHeight="1" spans="6:41">
      <c r="F7079" s="74"/>
      <c r="G7079" s="267" t="str">
        <f t="shared" si="116"/>
        <v/>
      </c>
      <c r="H7079" s="74"/>
      <c r="I7079" s="74"/>
      <c r="J7079" s="74"/>
      <c r="K7079" s="74"/>
      <c r="L7079" s="74"/>
      <c r="P7079" s="122"/>
      <c r="Q7079" s="74"/>
      <c r="R7079" s="74"/>
      <c r="S7079" s="74"/>
      <c r="T7079" s="74"/>
      <c r="AI7079" s="259"/>
      <c r="AO7079" s="74"/>
    </row>
    <row r="7080" s="72" customFormat="1" customHeight="1" spans="6:41">
      <c r="F7080" s="74"/>
      <c r="G7080" s="267" t="str">
        <f t="shared" si="116"/>
        <v/>
      </c>
      <c r="H7080" s="74"/>
      <c r="I7080" s="74"/>
      <c r="J7080" s="74"/>
      <c r="K7080" s="74"/>
      <c r="L7080" s="74"/>
      <c r="P7080" s="122"/>
      <c r="Q7080" s="74"/>
      <c r="R7080" s="74"/>
      <c r="S7080" s="74"/>
      <c r="T7080" s="74"/>
      <c r="AI7080" s="259"/>
      <c r="AO7080" s="74"/>
    </row>
    <row r="7081" s="72" customFormat="1" customHeight="1" spans="6:41">
      <c r="F7081" s="74"/>
      <c r="G7081" s="267" t="str">
        <f t="shared" si="116"/>
        <v/>
      </c>
      <c r="H7081" s="74"/>
      <c r="I7081" s="74"/>
      <c r="J7081" s="74"/>
      <c r="K7081" s="74"/>
      <c r="L7081" s="74"/>
      <c r="P7081" s="122"/>
      <c r="Q7081" s="74"/>
      <c r="R7081" s="74"/>
      <c r="S7081" s="74"/>
      <c r="T7081" s="74"/>
      <c r="AI7081" s="259"/>
      <c r="AO7081" s="74"/>
    </row>
    <row r="7082" s="72" customFormat="1" customHeight="1" spans="6:41">
      <c r="F7082" s="74"/>
      <c r="G7082" s="267" t="str">
        <f t="shared" si="116"/>
        <v/>
      </c>
      <c r="H7082" s="74"/>
      <c r="I7082" s="74"/>
      <c r="J7082" s="74"/>
      <c r="K7082" s="74"/>
      <c r="L7082" s="74"/>
      <c r="P7082" s="122"/>
      <c r="Q7082" s="74"/>
      <c r="R7082" s="74"/>
      <c r="S7082" s="74"/>
      <c r="T7082" s="74"/>
      <c r="AI7082" s="259"/>
      <c r="AO7082" s="74"/>
    </row>
    <row r="7083" s="72" customFormat="1" customHeight="1" spans="6:41">
      <c r="F7083" s="74"/>
      <c r="G7083" s="267" t="str">
        <f t="shared" si="116"/>
        <v/>
      </c>
      <c r="H7083" s="74"/>
      <c r="I7083" s="74"/>
      <c r="J7083" s="74"/>
      <c r="K7083" s="74"/>
      <c r="L7083" s="74"/>
      <c r="P7083" s="122"/>
      <c r="Q7083" s="74"/>
      <c r="R7083" s="74"/>
      <c r="S7083" s="74"/>
      <c r="T7083" s="74"/>
      <c r="AI7083" s="259"/>
      <c r="AO7083" s="74"/>
    </row>
    <row r="7084" s="72" customFormat="1" customHeight="1" spans="6:41">
      <c r="F7084" s="74"/>
      <c r="G7084" s="267" t="str">
        <f t="shared" si="116"/>
        <v/>
      </c>
      <c r="H7084" s="74"/>
      <c r="I7084" s="74"/>
      <c r="J7084" s="74"/>
      <c r="K7084" s="74"/>
      <c r="L7084" s="74"/>
      <c r="P7084" s="122"/>
      <c r="Q7084" s="74"/>
      <c r="R7084" s="74"/>
      <c r="S7084" s="74"/>
      <c r="T7084" s="74"/>
      <c r="AI7084" s="259"/>
      <c r="AO7084" s="74"/>
    </row>
    <row r="7085" s="72" customFormat="1" customHeight="1" spans="6:41">
      <c r="F7085" s="74"/>
      <c r="G7085" s="267" t="str">
        <f t="shared" si="116"/>
        <v/>
      </c>
      <c r="H7085" s="74"/>
      <c r="I7085" s="74"/>
      <c r="J7085" s="74"/>
      <c r="K7085" s="74"/>
      <c r="L7085" s="74"/>
      <c r="P7085" s="122"/>
      <c r="Q7085" s="74"/>
      <c r="R7085" s="74"/>
      <c r="S7085" s="74"/>
      <c r="T7085" s="74"/>
      <c r="AI7085" s="259"/>
      <c r="AO7085" s="74"/>
    </row>
    <row r="7086" s="72" customFormat="1" customHeight="1" spans="6:41">
      <c r="F7086" s="74"/>
      <c r="G7086" s="267" t="str">
        <f t="shared" si="116"/>
        <v/>
      </c>
      <c r="H7086" s="74"/>
      <c r="I7086" s="74"/>
      <c r="J7086" s="74"/>
      <c r="K7086" s="74"/>
      <c r="L7086" s="74"/>
      <c r="P7086" s="122"/>
      <c r="Q7086" s="74"/>
      <c r="R7086" s="74"/>
      <c r="S7086" s="74"/>
      <c r="T7086" s="74"/>
      <c r="AI7086" s="259"/>
      <c r="AO7086" s="74"/>
    </row>
    <row r="7087" s="72" customFormat="1" customHeight="1" spans="6:41">
      <c r="F7087" s="74"/>
      <c r="G7087" s="267" t="str">
        <f t="shared" si="116"/>
        <v/>
      </c>
      <c r="H7087" s="74"/>
      <c r="I7087" s="74"/>
      <c r="J7087" s="74"/>
      <c r="K7087" s="74"/>
      <c r="L7087" s="74"/>
      <c r="P7087" s="122"/>
      <c r="Q7087" s="74"/>
      <c r="R7087" s="74"/>
      <c r="S7087" s="74"/>
      <c r="T7087" s="74"/>
      <c r="AI7087" s="259"/>
      <c r="AO7087" s="74"/>
    </row>
    <row r="7088" s="72" customFormat="1" customHeight="1" spans="6:41">
      <c r="F7088" s="74"/>
      <c r="G7088" s="267" t="str">
        <f t="shared" si="116"/>
        <v/>
      </c>
      <c r="H7088" s="74"/>
      <c r="I7088" s="74"/>
      <c r="J7088" s="74"/>
      <c r="K7088" s="74"/>
      <c r="L7088" s="74"/>
      <c r="P7088" s="122"/>
      <c r="Q7088" s="74"/>
      <c r="R7088" s="74"/>
      <c r="S7088" s="74"/>
      <c r="T7088" s="74"/>
      <c r="AI7088" s="259"/>
      <c r="AO7088" s="74"/>
    </row>
    <row r="7089" s="72" customFormat="1" customHeight="1" spans="6:41">
      <c r="F7089" s="74"/>
      <c r="G7089" s="267" t="str">
        <f t="shared" si="116"/>
        <v/>
      </c>
      <c r="H7089" s="74"/>
      <c r="I7089" s="74"/>
      <c r="J7089" s="74"/>
      <c r="K7089" s="74"/>
      <c r="L7089" s="74"/>
      <c r="P7089" s="122"/>
      <c r="Q7089" s="74"/>
      <c r="R7089" s="74"/>
      <c r="S7089" s="74"/>
      <c r="T7089" s="74"/>
      <c r="AI7089" s="259"/>
      <c r="AO7089" s="74"/>
    </row>
    <row r="7090" s="72" customFormat="1" customHeight="1" spans="6:41">
      <c r="F7090" s="74"/>
      <c r="G7090" s="267" t="str">
        <f t="shared" si="116"/>
        <v/>
      </c>
      <c r="H7090" s="74"/>
      <c r="I7090" s="74"/>
      <c r="J7090" s="74"/>
      <c r="K7090" s="74"/>
      <c r="L7090" s="74"/>
      <c r="P7090" s="122"/>
      <c r="Q7090" s="74"/>
      <c r="R7090" s="74"/>
      <c r="S7090" s="74"/>
      <c r="T7090" s="74"/>
      <c r="AI7090" s="259"/>
      <c r="AO7090" s="74"/>
    </row>
    <row r="7091" s="72" customFormat="1" customHeight="1" spans="6:41">
      <c r="F7091" s="74"/>
      <c r="G7091" s="267" t="str">
        <f t="shared" si="116"/>
        <v/>
      </c>
      <c r="H7091" s="74"/>
      <c r="I7091" s="74"/>
      <c r="J7091" s="74"/>
      <c r="K7091" s="74"/>
      <c r="L7091" s="74"/>
      <c r="P7091" s="122"/>
      <c r="Q7091" s="74"/>
      <c r="R7091" s="74"/>
      <c r="S7091" s="74"/>
      <c r="T7091" s="74"/>
      <c r="AI7091" s="259"/>
      <c r="AO7091" s="74"/>
    </row>
    <row r="7092" s="72" customFormat="1" customHeight="1" spans="6:41">
      <c r="F7092" s="74"/>
      <c r="G7092" s="267" t="str">
        <f t="shared" si="116"/>
        <v/>
      </c>
      <c r="H7092" s="74"/>
      <c r="I7092" s="74"/>
      <c r="J7092" s="74"/>
      <c r="K7092" s="74"/>
      <c r="L7092" s="74"/>
      <c r="P7092" s="122"/>
      <c r="Q7092" s="74"/>
      <c r="R7092" s="74"/>
      <c r="S7092" s="74"/>
      <c r="T7092" s="74"/>
      <c r="AI7092" s="259"/>
      <c r="AO7092" s="74"/>
    </row>
    <row r="7093" s="72" customFormat="1" customHeight="1" spans="6:41">
      <c r="F7093" s="74"/>
      <c r="G7093" s="267" t="str">
        <f t="shared" si="116"/>
        <v/>
      </c>
      <c r="H7093" s="74"/>
      <c r="I7093" s="74"/>
      <c r="J7093" s="74"/>
      <c r="K7093" s="74"/>
      <c r="L7093" s="74"/>
      <c r="P7093" s="122"/>
      <c r="Q7093" s="74"/>
      <c r="R7093" s="74"/>
      <c r="S7093" s="74"/>
      <c r="T7093" s="74"/>
      <c r="AI7093" s="259"/>
      <c r="AO7093" s="74"/>
    </row>
    <row r="7094" s="72" customFormat="1" customHeight="1" spans="6:41">
      <c r="F7094" s="74"/>
      <c r="G7094" s="267" t="str">
        <f t="shared" si="116"/>
        <v/>
      </c>
      <c r="H7094" s="74"/>
      <c r="I7094" s="74"/>
      <c r="J7094" s="74"/>
      <c r="K7094" s="74"/>
      <c r="L7094" s="74"/>
      <c r="P7094" s="122"/>
      <c r="Q7094" s="74"/>
      <c r="R7094" s="74"/>
      <c r="S7094" s="74"/>
      <c r="T7094" s="74"/>
      <c r="AI7094" s="259"/>
      <c r="AO7094" s="74"/>
    </row>
    <row r="7095" s="72" customFormat="1" customHeight="1" spans="6:41">
      <c r="F7095" s="74"/>
      <c r="G7095" s="267" t="str">
        <f t="shared" si="116"/>
        <v/>
      </c>
      <c r="H7095" s="74"/>
      <c r="I7095" s="74"/>
      <c r="J7095" s="74"/>
      <c r="K7095" s="74"/>
      <c r="L7095" s="74"/>
      <c r="P7095" s="122"/>
      <c r="Q7095" s="74"/>
      <c r="R7095" s="74"/>
      <c r="S7095" s="74"/>
      <c r="T7095" s="74"/>
      <c r="AI7095" s="259"/>
      <c r="AO7095" s="74"/>
    </row>
    <row r="7096" s="72" customFormat="1" customHeight="1" spans="6:41">
      <c r="F7096" s="74"/>
      <c r="G7096" s="267" t="str">
        <f t="shared" si="116"/>
        <v/>
      </c>
      <c r="H7096" s="74"/>
      <c r="I7096" s="74"/>
      <c r="J7096" s="74"/>
      <c r="K7096" s="74"/>
      <c r="L7096" s="74"/>
      <c r="P7096" s="122"/>
      <c r="Q7096" s="74"/>
      <c r="R7096" s="74"/>
      <c r="S7096" s="74"/>
      <c r="T7096" s="74"/>
      <c r="AI7096" s="259"/>
      <c r="AO7096" s="74"/>
    </row>
    <row r="7097" s="72" customFormat="1" customHeight="1" spans="6:41">
      <c r="F7097" s="74"/>
      <c r="G7097" s="267" t="str">
        <f t="shared" si="116"/>
        <v/>
      </c>
      <c r="H7097" s="74"/>
      <c r="I7097" s="74"/>
      <c r="J7097" s="74"/>
      <c r="K7097" s="74"/>
      <c r="L7097" s="74"/>
      <c r="P7097" s="122"/>
      <c r="Q7097" s="74"/>
      <c r="R7097" s="74"/>
      <c r="S7097" s="74"/>
      <c r="T7097" s="74"/>
      <c r="AI7097" s="259"/>
      <c r="AO7097" s="74"/>
    </row>
    <row r="7098" s="72" customFormat="1" customHeight="1" spans="6:41">
      <c r="F7098" s="74"/>
      <c r="G7098" s="267" t="str">
        <f t="shared" si="116"/>
        <v/>
      </c>
      <c r="H7098" s="74"/>
      <c r="I7098" s="74"/>
      <c r="J7098" s="74"/>
      <c r="K7098" s="74"/>
      <c r="L7098" s="74"/>
      <c r="P7098" s="122"/>
      <c r="Q7098" s="74"/>
      <c r="R7098" s="74"/>
      <c r="S7098" s="74"/>
      <c r="T7098" s="74"/>
      <c r="AI7098" s="259"/>
      <c r="AO7098" s="74"/>
    </row>
    <row r="7099" s="72" customFormat="1" customHeight="1" spans="6:41">
      <c r="F7099" s="74"/>
      <c r="G7099" s="267" t="str">
        <f t="shared" si="116"/>
        <v/>
      </c>
      <c r="H7099" s="74"/>
      <c r="I7099" s="74"/>
      <c r="J7099" s="74"/>
      <c r="K7099" s="74"/>
      <c r="L7099" s="74"/>
      <c r="P7099" s="122"/>
      <c r="Q7099" s="74"/>
      <c r="R7099" s="74"/>
      <c r="S7099" s="74"/>
      <c r="T7099" s="74"/>
      <c r="AI7099" s="259"/>
      <c r="AO7099" s="74"/>
    </row>
    <row r="7100" s="72" customFormat="1" customHeight="1" spans="6:41">
      <c r="F7100" s="74"/>
      <c r="G7100" s="267" t="str">
        <f t="shared" si="116"/>
        <v/>
      </c>
      <c r="H7100" s="74"/>
      <c r="I7100" s="74"/>
      <c r="J7100" s="74"/>
      <c r="K7100" s="74"/>
      <c r="L7100" s="74"/>
      <c r="P7100" s="122"/>
      <c r="Q7100" s="74"/>
      <c r="R7100" s="74"/>
      <c r="S7100" s="74"/>
      <c r="T7100" s="74"/>
      <c r="AI7100" s="259"/>
      <c r="AO7100" s="74"/>
    </row>
    <row r="7101" s="72" customFormat="1" customHeight="1" spans="6:41">
      <c r="F7101" s="74"/>
      <c r="G7101" s="267" t="str">
        <f t="shared" si="116"/>
        <v/>
      </c>
      <c r="H7101" s="74"/>
      <c r="I7101" s="74"/>
      <c r="J7101" s="74"/>
      <c r="K7101" s="74"/>
      <c r="L7101" s="74"/>
      <c r="P7101" s="122"/>
      <c r="Q7101" s="74"/>
      <c r="R7101" s="74"/>
      <c r="S7101" s="74"/>
      <c r="T7101" s="74"/>
      <c r="AI7101" s="259"/>
      <c r="AO7101" s="74"/>
    </row>
    <row r="7102" s="72" customFormat="1" customHeight="1" spans="6:41">
      <c r="F7102" s="74"/>
      <c r="G7102" s="267" t="str">
        <f t="shared" si="116"/>
        <v/>
      </c>
      <c r="H7102" s="74"/>
      <c r="I7102" s="74"/>
      <c r="J7102" s="74"/>
      <c r="K7102" s="74"/>
      <c r="L7102" s="74"/>
      <c r="P7102" s="122"/>
      <c r="Q7102" s="74"/>
      <c r="R7102" s="74"/>
      <c r="S7102" s="74"/>
      <c r="T7102" s="74"/>
      <c r="AI7102" s="259"/>
      <c r="AO7102" s="74"/>
    </row>
    <row r="7103" s="72" customFormat="1" customHeight="1" spans="6:41">
      <c r="F7103" s="74"/>
      <c r="G7103" s="267" t="str">
        <f t="shared" si="116"/>
        <v/>
      </c>
      <c r="H7103" s="74"/>
      <c r="I7103" s="74"/>
      <c r="J7103" s="74"/>
      <c r="K7103" s="74"/>
      <c r="L7103" s="74"/>
      <c r="P7103" s="122"/>
      <c r="Q7103" s="74"/>
      <c r="R7103" s="74"/>
      <c r="S7103" s="74"/>
      <c r="T7103" s="74"/>
      <c r="AI7103" s="259"/>
      <c r="AO7103" s="74"/>
    </row>
    <row r="7104" s="72" customFormat="1" customHeight="1" spans="6:41">
      <c r="F7104" s="74"/>
      <c r="G7104" s="267" t="str">
        <f t="shared" si="116"/>
        <v/>
      </c>
      <c r="H7104" s="74"/>
      <c r="I7104" s="74"/>
      <c r="J7104" s="74"/>
      <c r="K7104" s="74"/>
      <c r="L7104" s="74"/>
      <c r="P7104" s="122"/>
      <c r="Q7104" s="74"/>
      <c r="R7104" s="74"/>
      <c r="S7104" s="74"/>
      <c r="T7104" s="74"/>
      <c r="AI7104" s="259"/>
      <c r="AO7104" s="74"/>
    </row>
    <row r="7105" s="72" customFormat="1" customHeight="1" spans="6:41">
      <c r="F7105" s="74"/>
      <c r="G7105" s="267" t="str">
        <f t="shared" si="116"/>
        <v/>
      </c>
      <c r="H7105" s="74"/>
      <c r="I7105" s="74"/>
      <c r="J7105" s="74"/>
      <c r="K7105" s="74"/>
      <c r="L7105" s="74"/>
      <c r="P7105" s="122"/>
      <c r="Q7105" s="74"/>
      <c r="R7105" s="74"/>
      <c r="S7105" s="74"/>
      <c r="T7105" s="74"/>
      <c r="AI7105" s="259"/>
      <c r="AO7105" s="74"/>
    </row>
    <row r="7106" s="72" customFormat="1" customHeight="1" spans="6:41">
      <c r="F7106" s="74"/>
      <c r="G7106" s="267" t="str">
        <f t="shared" ref="G7106:G7169" si="117">IF(H7106="","",IF(H7106=I7106,H7106,_xlfn.CONCAT(H7106,"-",I7106)))</f>
        <v/>
      </c>
      <c r="H7106" s="74"/>
      <c r="I7106" s="74"/>
      <c r="J7106" s="74"/>
      <c r="K7106" s="74"/>
      <c r="L7106" s="74"/>
      <c r="P7106" s="122"/>
      <c r="Q7106" s="74"/>
      <c r="R7106" s="74"/>
      <c r="S7106" s="74"/>
      <c r="T7106" s="74"/>
      <c r="AI7106" s="259"/>
      <c r="AO7106" s="74"/>
    </row>
    <row r="7107" s="72" customFormat="1" customHeight="1" spans="6:41">
      <c r="F7107" s="74"/>
      <c r="G7107" s="267" t="str">
        <f t="shared" si="117"/>
        <v/>
      </c>
      <c r="H7107" s="74"/>
      <c r="I7107" s="74"/>
      <c r="J7107" s="74"/>
      <c r="K7107" s="74"/>
      <c r="L7107" s="74"/>
      <c r="P7107" s="122"/>
      <c r="Q7107" s="74"/>
      <c r="R7107" s="74"/>
      <c r="S7107" s="74"/>
      <c r="T7107" s="74"/>
      <c r="AI7107" s="259"/>
      <c r="AO7107" s="74"/>
    </row>
    <row r="7108" s="72" customFormat="1" customHeight="1" spans="6:41">
      <c r="F7108" s="74"/>
      <c r="G7108" s="267" t="str">
        <f t="shared" si="117"/>
        <v/>
      </c>
      <c r="H7108" s="74"/>
      <c r="I7108" s="74"/>
      <c r="J7108" s="74"/>
      <c r="K7108" s="74"/>
      <c r="L7108" s="74"/>
      <c r="P7108" s="122"/>
      <c r="Q7108" s="74"/>
      <c r="R7108" s="74"/>
      <c r="S7108" s="74"/>
      <c r="T7108" s="74"/>
      <c r="AI7108" s="259"/>
      <c r="AO7108" s="74"/>
    </row>
    <row r="7109" s="72" customFormat="1" customHeight="1" spans="6:41">
      <c r="F7109" s="74"/>
      <c r="G7109" s="267" t="str">
        <f t="shared" si="117"/>
        <v/>
      </c>
      <c r="H7109" s="74"/>
      <c r="I7109" s="74"/>
      <c r="J7109" s="74"/>
      <c r="K7109" s="74"/>
      <c r="L7109" s="74"/>
      <c r="P7109" s="122"/>
      <c r="Q7109" s="74"/>
      <c r="R7109" s="74"/>
      <c r="S7109" s="74"/>
      <c r="T7109" s="74"/>
      <c r="AI7109" s="259"/>
      <c r="AO7109" s="74"/>
    </row>
    <row r="7110" s="72" customFormat="1" customHeight="1" spans="6:41">
      <c r="F7110" s="74"/>
      <c r="G7110" s="267" t="str">
        <f t="shared" si="117"/>
        <v/>
      </c>
      <c r="H7110" s="74"/>
      <c r="I7110" s="74"/>
      <c r="J7110" s="74"/>
      <c r="K7110" s="74"/>
      <c r="L7110" s="74"/>
      <c r="P7110" s="122"/>
      <c r="Q7110" s="74"/>
      <c r="R7110" s="74"/>
      <c r="S7110" s="74"/>
      <c r="T7110" s="74"/>
      <c r="AI7110" s="259"/>
      <c r="AO7110" s="74"/>
    </row>
    <row r="7111" s="72" customFormat="1" customHeight="1" spans="6:41">
      <c r="F7111" s="74"/>
      <c r="G7111" s="267" t="str">
        <f t="shared" si="117"/>
        <v/>
      </c>
      <c r="H7111" s="74"/>
      <c r="I7111" s="74"/>
      <c r="J7111" s="74"/>
      <c r="K7111" s="74"/>
      <c r="L7111" s="74"/>
      <c r="P7111" s="122"/>
      <c r="Q7111" s="74"/>
      <c r="R7111" s="74"/>
      <c r="S7111" s="74"/>
      <c r="T7111" s="74"/>
      <c r="AI7111" s="259"/>
      <c r="AO7111" s="74"/>
    </row>
    <row r="7112" s="72" customFormat="1" customHeight="1" spans="6:41">
      <c r="F7112" s="74"/>
      <c r="G7112" s="267" t="str">
        <f t="shared" si="117"/>
        <v/>
      </c>
      <c r="H7112" s="74"/>
      <c r="I7112" s="74"/>
      <c r="J7112" s="74"/>
      <c r="K7112" s="74"/>
      <c r="L7112" s="74"/>
      <c r="P7112" s="122"/>
      <c r="Q7112" s="74"/>
      <c r="R7112" s="74"/>
      <c r="S7112" s="74"/>
      <c r="T7112" s="74"/>
      <c r="AI7112" s="259"/>
      <c r="AO7112" s="74"/>
    </row>
    <row r="7113" s="72" customFormat="1" customHeight="1" spans="6:41">
      <c r="F7113" s="74"/>
      <c r="G7113" s="267" t="str">
        <f t="shared" si="117"/>
        <v/>
      </c>
      <c r="H7113" s="74"/>
      <c r="I7113" s="74"/>
      <c r="J7113" s="74"/>
      <c r="K7113" s="74"/>
      <c r="L7113" s="74"/>
      <c r="P7113" s="122"/>
      <c r="Q7113" s="74"/>
      <c r="R7113" s="74"/>
      <c r="S7113" s="74"/>
      <c r="T7113" s="74"/>
      <c r="AI7113" s="259"/>
      <c r="AO7113" s="74"/>
    </row>
    <row r="7114" s="72" customFormat="1" customHeight="1" spans="6:41">
      <c r="F7114" s="74"/>
      <c r="G7114" s="267" t="str">
        <f t="shared" si="117"/>
        <v/>
      </c>
      <c r="H7114" s="74"/>
      <c r="I7114" s="74"/>
      <c r="J7114" s="74"/>
      <c r="K7114" s="74"/>
      <c r="L7114" s="74"/>
      <c r="P7114" s="122"/>
      <c r="Q7114" s="74"/>
      <c r="R7114" s="74"/>
      <c r="S7114" s="74"/>
      <c r="T7114" s="74"/>
      <c r="AI7114" s="259"/>
      <c r="AO7114" s="74"/>
    </row>
    <row r="7115" s="72" customFormat="1" customHeight="1" spans="6:41">
      <c r="F7115" s="74"/>
      <c r="G7115" s="267" t="str">
        <f t="shared" si="117"/>
        <v/>
      </c>
      <c r="H7115" s="74"/>
      <c r="I7115" s="74"/>
      <c r="J7115" s="74"/>
      <c r="K7115" s="74"/>
      <c r="L7115" s="74"/>
      <c r="P7115" s="122"/>
      <c r="Q7115" s="74"/>
      <c r="R7115" s="74"/>
      <c r="S7115" s="74"/>
      <c r="T7115" s="74"/>
      <c r="AI7115" s="259"/>
      <c r="AO7115" s="74"/>
    </row>
    <row r="7116" s="72" customFormat="1" customHeight="1" spans="6:41">
      <c r="F7116" s="74"/>
      <c r="G7116" s="267" t="str">
        <f t="shared" si="117"/>
        <v/>
      </c>
      <c r="H7116" s="74"/>
      <c r="I7116" s="74"/>
      <c r="J7116" s="74"/>
      <c r="K7116" s="74"/>
      <c r="L7116" s="74"/>
      <c r="P7116" s="122"/>
      <c r="Q7116" s="74"/>
      <c r="R7116" s="74"/>
      <c r="S7116" s="74"/>
      <c r="T7116" s="74"/>
      <c r="AI7116" s="259"/>
      <c r="AO7116" s="74"/>
    </row>
    <row r="7117" s="72" customFormat="1" customHeight="1" spans="6:41">
      <c r="F7117" s="74"/>
      <c r="G7117" s="267" t="str">
        <f t="shared" si="117"/>
        <v/>
      </c>
      <c r="H7117" s="74"/>
      <c r="I7117" s="74"/>
      <c r="J7117" s="74"/>
      <c r="K7117" s="74"/>
      <c r="L7117" s="74"/>
      <c r="P7117" s="122"/>
      <c r="Q7117" s="74"/>
      <c r="R7117" s="74"/>
      <c r="S7117" s="74"/>
      <c r="T7117" s="74"/>
      <c r="AI7117" s="259"/>
      <c r="AO7117" s="74"/>
    </row>
    <row r="7118" s="72" customFormat="1" customHeight="1" spans="6:41">
      <c r="F7118" s="74"/>
      <c r="G7118" s="267" t="str">
        <f t="shared" si="117"/>
        <v/>
      </c>
      <c r="H7118" s="74"/>
      <c r="I7118" s="74"/>
      <c r="J7118" s="74"/>
      <c r="K7118" s="74"/>
      <c r="L7118" s="74"/>
      <c r="P7118" s="122"/>
      <c r="Q7118" s="74"/>
      <c r="R7118" s="74"/>
      <c r="S7118" s="74"/>
      <c r="T7118" s="74"/>
      <c r="AI7118" s="259"/>
      <c r="AO7118" s="74"/>
    </row>
    <row r="7119" s="72" customFormat="1" customHeight="1" spans="6:41">
      <c r="F7119" s="74"/>
      <c r="G7119" s="267" t="str">
        <f t="shared" si="117"/>
        <v/>
      </c>
      <c r="H7119" s="74"/>
      <c r="I7119" s="74"/>
      <c r="J7119" s="74"/>
      <c r="K7119" s="74"/>
      <c r="L7119" s="74"/>
      <c r="P7119" s="122"/>
      <c r="Q7119" s="74"/>
      <c r="R7119" s="74"/>
      <c r="S7119" s="74"/>
      <c r="T7119" s="74"/>
      <c r="AI7119" s="259"/>
      <c r="AO7119" s="74"/>
    </row>
    <row r="7120" s="72" customFormat="1" customHeight="1" spans="6:41">
      <c r="F7120" s="74"/>
      <c r="G7120" s="267" t="str">
        <f t="shared" si="117"/>
        <v/>
      </c>
      <c r="H7120" s="74"/>
      <c r="I7120" s="74"/>
      <c r="J7120" s="74"/>
      <c r="K7120" s="74"/>
      <c r="L7120" s="74"/>
      <c r="P7120" s="122"/>
      <c r="Q7120" s="74"/>
      <c r="R7120" s="74"/>
      <c r="S7120" s="74"/>
      <c r="T7120" s="74"/>
      <c r="AI7120" s="259"/>
      <c r="AO7120" s="74"/>
    </row>
    <row r="7121" s="72" customFormat="1" customHeight="1" spans="6:41">
      <c r="F7121" s="74"/>
      <c r="G7121" s="267" t="str">
        <f t="shared" si="117"/>
        <v/>
      </c>
      <c r="H7121" s="74"/>
      <c r="I7121" s="74"/>
      <c r="J7121" s="74"/>
      <c r="K7121" s="74"/>
      <c r="L7121" s="74"/>
      <c r="P7121" s="122"/>
      <c r="Q7121" s="74"/>
      <c r="R7121" s="74"/>
      <c r="S7121" s="74"/>
      <c r="T7121" s="74"/>
      <c r="AI7121" s="259"/>
      <c r="AO7121" s="74"/>
    </row>
    <row r="7122" s="72" customFormat="1" customHeight="1" spans="6:41">
      <c r="F7122" s="74"/>
      <c r="G7122" s="267" t="str">
        <f t="shared" si="117"/>
        <v/>
      </c>
      <c r="H7122" s="74"/>
      <c r="I7122" s="74"/>
      <c r="J7122" s="74"/>
      <c r="K7122" s="74"/>
      <c r="L7122" s="74"/>
      <c r="P7122" s="122"/>
      <c r="Q7122" s="74"/>
      <c r="R7122" s="74"/>
      <c r="S7122" s="74"/>
      <c r="T7122" s="74"/>
      <c r="AI7122" s="259"/>
      <c r="AO7122" s="74"/>
    </row>
    <row r="7123" s="72" customFormat="1" customHeight="1" spans="6:41">
      <c r="F7123" s="74"/>
      <c r="G7123" s="267" t="str">
        <f t="shared" si="117"/>
        <v/>
      </c>
      <c r="H7123" s="74"/>
      <c r="I7123" s="74"/>
      <c r="J7123" s="74"/>
      <c r="K7123" s="74"/>
      <c r="L7123" s="74"/>
      <c r="P7123" s="122"/>
      <c r="Q7123" s="74"/>
      <c r="R7123" s="74"/>
      <c r="S7123" s="74"/>
      <c r="T7123" s="74"/>
      <c r="AI7123" s="259"/>
      <c r="AO7123" s="74"/>
    </row>
    <row r="7124" s="72" customFormat="1" customHeight="1" spans="6:41">
      <c r="F7124" s="74"/>
      <c r="G7124" s="267" t="str">
        <f t="shared" si="117"/>
        <v/>
      </c>
      <c r="H7124" s="74"/>
      <c r="I7124" s="74"/>
      <c r="J7124" s="74"/>
      <c r="K7124" s="74"/>
      <c r="L7124" s="74"/>
      <c r="P7124" s="122"/>
      <c r="Q7124" s="74"/>
      <c r="R7124" s="74"/>
      <c r="S7124" s="74"/>
      <c r="T7124" s="74"/>
      <c r="AI7124" s="259"/>
      <c r="AO7124" s="74"/>
    </row>
    <row r="7125" s="72" customFormat="1" customHeight="1" spans="6:41">
      <c r="F7125" s="74"/>
      <c r="G7125" s="267" t="str">
        <f t="shared" si="117"/>
        <v/>
      </c>
      <c r="H7125" s="74"/>
      <c r="I7125" s="74"/>
      <c r="J7125" s="74"/>
      <c r="K7125" s="74"/>
      <c r="L7125" s="74"/>
      <c r="P7125" s="122"/>
      <c r="Q7125" s="74"/>
      <c r="R7125" s="74"/>
      <c r="S7125" s="74"/>
      <c r="T7125" s="74"/>
      <c r="AI7125" s="259"/>
      <c r="AO7125" s="74"/>
    </row>
    <row r="7126" s="72" customFormat="1" customHeight="1" spans="6:41">
      <c r="F7126" s="74"/>
      <c r="G7126" s="267" t="str">
        <f t="shared" si="117"/>
        <v/>
      </c>
      <c r="H7126" s="74"/>
      <c r="I7126" s="74"/>
      <c r="J7126" s="74"/>
      <c r="K7126" s="74"/>
      <c r="L7126" s="74"/>
      <c r="P7126" s="122"/>
      <c r="Q7126" s="74"/>
      <c r="R7126" s="74"/>
      <c r="S7126" s="74"/>
      <c r="T7126" s="74"/>
      <c r="AI7126" s="259"/>
      <c r="AO7126" s="74"/>
    </row>
    <row r="7127" s="72" customFormat="1" customHeight="1" spans="6:41">
      <c r="F7127" s="74"/>
      <c r="G7127" s="267" t="str">
        <f t="shared" si="117"/>
        <v/>
      </c>
      <c r="H7127" s="74"/>
      <c r="I7127" s="74"/>
      <c r="J7127" s="74"/>
      <c r="K7127" s="74"/>
      <c r="L7127" s="74"/>
      <c r="P7127" s="122"/>
      <c r="Q7127" s="74"/>
      <c r="R7127" s="74"/>
      <c r="S7127" s="74"/>
      <c r="T7127" s="74"/>
      <c r="AI7127" s="259"/>
      <c r="AO7127" s="74"/>
    </row>
    <row r="7128" s="72" customFormat="1" customHeight="1" spans="6:41">
      <c r="F7128" s="74"/>
      <c r="G7128" s="267" t="str">
        <f t="shared" si="117"/>
        <v/>
      </c>
      <c r="H7128" s="74"/>
      <c r="I7128" s="74"/>
      <c r="J7128" s="74"/>
      <c r="K7128" s="74"/>
      <c r="L7128" s="74"/>
      <c r="P7128" s="122"/>
      <c r="Q7128" s="74"/>
      <c r="R7128" s="74"/>
      <c r="S7128" s="74"/>
      <c r="T7128" s="74"/>
      <c r="AI7128" s="259"/>
      <c r="AO7128" s="74"/>
    </row>
    <row r="7129" s="72" customFormat="1" customHeight="1" spans="6:41">
      <c r="F7129" s="74"/>
      <c r="G7129" s="267" t="str">
        <f t="shared" si="117"/>
        <v/>
      </c>
      <c r="H7129" s="74"/>
      <c r="I7129" s="74"/>
      <c r="J7129" s="74"/>
      <c r="K7129" s="74"/>
      <c r="L7129" s="74"/>
      <c r="P7129" s="122"/>
      <c r="Q7129" s="74"/>
      <c r="R7129" s="74"/>
      <c r="S7129" s="74"/>
      <c r="T7129" s="74"/>
      <c r="AI7129" s="259"/>
      <c r="AO7129" s="74"/>
    </row>
    <row r="7130" s="72" customFormat="1" customHeight="1" spans="6:41">
      <c r="F7130" s="74"/>
      <c r="G7130" s="267" t="str">
        <f t="shared" si="117"/>
        <v/>
      </c>
      <c r="H7130" s="74"/>
      <c r="I7130" s="74"/>
      <c r="J7130" s="74"/>
      <c r="K7130" s="74"/>
      <c r="L7130" s="74"/>
      <c r="P7130" s="122"/>
      <c r="Q7130" s="74"/>
      <c r="R7130" s="74"/>
      <c r="S7130" s="74"/>
      <c r="T7130" s="74"/>
      <c r="AI7130" s="259"/>
      <c r="AO7130" s="74"/>
    </row>
    <row r="7131" s="72" customFormat="1" customHeight="1" spans="6:41">
      <c r="F7131" s="74"/>
      <c r="G7131" s="267" t="str">
        <f t="shared" si="117"/>
        <v/>
      </c>
      <c r="H7131" s="74"/>
      <c r="I7131" s="74"/>
      <c r="J7131" s="74"/>
      <c r="K7131" s="74"/>
      <c r="L7131" s="74"/>
      <c r="P7131" s="122"/>
      <c r="Q7131" s="74"/>
      <c r="R7131" s="74"/>
      <c r="S7131" s="74"/>
      <c r="T7131" s="74"/>
      <c r="AI7131" s="259"/>
      <c r="AO7131" s="74"/>
    </row>
    <row r="7132" s="72" customFormat="1" customHeight="1" spans="6:41">
      <c r="F7132" s="74"/>
      <c r="G7132" s="267" t="str">
        <f t="shared" si="117"/>
        <v/>
      </c>
      <c r="H7132" s="74"/>
      <c r="I7132" s="74"/>
      <c r="J7132" s="74"/>
      <c r="K7132" s="74"/>
      <c r="L7132" s="74"/>
      <c r="P7132" s="122"/>
      <c r="Q7132" s="74"/>
      <c r="R7132" s="74"/>
      <c r="S7132" s="74"/>
      <c r="T7132" s="74"/>
      <c r="AI7132" s="259"/>
      <c r="AO7132" s="74"/>
    </row>
    <row r="7133" s="72" customFormat="1" customHeight="1" spans="6:41">
      <c r="F7133" s="74"/>
      <c r="G7133" s="267" t="str">
        <f t="shared" si="117"/>
        <v/>
      </c>
      <c r="H7133" s="74"/>
      <c r="I7133" s="74"/>
      <c r="J7133" s="74"/>
      <c r="K7133" s="74"/>
      <c r="L7133" s="74"/>
      <c r="P7133" s="122"/>
      <c r="Q7133" s="74"/>
      <c r="R7133" s="74"/>
      <c r="S7133" s="74"/>
      <c r="T7133" s="74"/>
      <c r="AI7133" s="259"/>
      <c r="AO7133" s="74"/>
    </row>
    <row r="7134" s="72" customFormat="1" customHeight="1" spans="6:41">
      <c r="F7134" s="74"/>
      <c r="G7134" s="267" t="str">
        <f t="shared" si="117"/>
        <v/>
      </c>
      <c r="H7134" s="74"/>
      <c r="I7134" s="74"/>
      <c r="J7134" s="74"/>
      <c r="K7134" s="74"/>
      <c r="L7134" s="74"/>
      <c r="P7134" s="122"/>
      <c r="Q7134" s="74"/>
      <c r="R7134" s="74"/>
      <c r="S7134" s="74"/>
      <c r="T7134" s="74"/>
      <c r="AI7134" s="259"/>
      <c r="AO7134" s="74"/>
    </row>
    <row r="7135" s="72" customFormat="1" customHeight="1" spans="6:41">
      <c r="F7135" s="74"/>
      <c r="G7135" s="267" t="str">
        <f t="shared" si="117"/>
        <v/>
      </c>
      <c r="H7135" s="74"/>
      <c r="I7135" s="74"/>
      <c r="J7135" s="74"/>
      <c r="K7135" s="74"/>
      <c r="L7135" s="74"/>
      <c r="P7135" s="122"/>
      <c r="Q7135" s="74"/>
      <c r="R7135" s="74"/>
      <c r="S7135" s="74"/>
      <c r="T7135" s="74"/>
      <c r="AI7135" s="259"/>
      <c r="AO7135" s="74"/>
    </row>
    <row r="7136" s="72" customFormat="1" customHeight="1" spans="6:41">
      <c r="F7136" s="74"/>
      <c r="G7136" s="267" t="str">
        <f t="shared" si="117"/>
        <v/>
      </c>
      <c r="H7136" s="74"/>
      <c r="I7136" s="74"/>
      <c r="J7136" s="74"/>
      <c r="K7136" s="74"/>
      <c r="L7136" s="74"/>
      <c r="P7136" s="122"/>
      <c r="Q7136" s="74"/>
      <c r="R7136" s="74"/>
      <c r="S7136" s="74"/>
      <c r="T7136" s="74"/>
      <c r="AI7136" s="259"/>
      <c r="AO7136" s="74"/>
    </row>
    <row r="7137" s="72" customFormat="1" customHeight="1" spans="6:41">
      <c r="F7137" s="74"/>
      <c r="G7137" s="267" t="str">
        <f t="shared" si="117"/>
        <v/>
      </c>
      <c r="H7137" s="74"/>
      <c r="I7137" s="74"/>
      <c r="J7137" s="74"/>
      <c r="K7137" s="74"/>
      <c r="L7137" s="74"/>
      <c r="P7137" s="122"/>
      <c r="Q7137" s="74"/>
      <c r="R7137" s="74"/>
      <c r="S7137" s="74"/>
      <c r="T7137" s="74"/>
      <c r="AI7137" s="259"/>
      <c r="AO7137" s="74"/>
    </row>
    <row r="7138" s="72" customFormat="1" customHeight="1" spans="6:41">
      <c r="F7138" s="74"/>
      <c r="G7138" s="267" t="str">
        <f t="shared" si="117"/>
        <v/>
      </c>
      <c r="H7138" s="74"/>
      <c r="I7138" s="74"/>
      <c r="J7138" s="74"/>
      <c r="K7138" s="74"/>
      <c r="L7138" s="74"/>
      <c r="P7138" s="122"/>
      <c r="Q7138" s="74"/>
      <c r="R7138" s="74"/>
      <c r="S7138" s="74"/>
      <c r="T7138" s="74"/>
      <c r="AI7138" s="259"/>
      <c r="AO7138" s="74"/>
    </row>
    <row r="7139" s="72" customFormat="1" customHeight="1" spans="6:41">
      <c r="F7139" s="74"/>
      <c r="G7139" s="267" t="str">
        <f t="shared" si="117"/>
        <v/>
      </c>
      <c r="H7139" s="74"/>
      <c r="I7139" s="74"/>
      <c r="J7139" s="74"/>
      <c r="K7139" s="74"/>
      <c r="L7139" s="74"/>
      <c r="P7139" s="122"/>
      <c r="Q7139" s="74"/>
      <c r="R7139" s="74"/>
      <c r="S7139" s="74"/>
      <c r="T7139" s="74"/>
      <c r="AI7139" s="259"/>
      <c r="AO7139" s="74"/>
    </row>
    <row r="7140" s="72" customFormat="1" customHeight="1" spans="6:41">
      <c r="F7140" s="74"/>
      <c r="G7140" s="267" t="str">
        <f t="shared" si="117"/>
        <v/>
      </c>
      <c r="H7140" s="74"/>
      <c r="I7140" s="74"/>
      <c r="J7140" s="74"/>
      <c r="K7140" s="74"/>
      <c r="L7140" s="74"/>
      <c r="P7140" s="122"/>
      <c r="Q7140" s="74"/>
      <c r="R7140" s="74"/>
      <c r="S7140" s="74"/>
      <c r="T7140" s="74"/>
      <c r="AI7140" s="259"/>
      <c r="AO7140" s="74"/>
    </row>
    <row r="7141" s="72" customFormat="1" customHeight="1" spans="6:41">
      <c r="F7141" s="74"/>
      <c r="G7141" s="267" t="str">
        <f t="shared" si="117"/>
        <v/>
      </c>
      <c r="H7141" s="74"/>
      <c r="I7141" s="74"/>
      <c r="J7141" s="74"/>
      <c r="K7141" s="74"/>
      <c r="L7141" s="74"/>
      <c r="P7141" s="122"/>
      <c r="Q7141" s="74"/>
      <c r="R7141" s="74"/>
      <c r="S7141" s="74"/>
      <c r="T7141" s="74"/>
      <c r="AI7141" s="259"/>
      <c r="AO7141" s="74"/>
    </row>
    <row r="7142" s="72" customFormat="1" customHeight="1" spans="6:41">
      <c r="F7142" s="74"/>
      <c r="G7142" s="267" t="str">
        <f t="shared" si="117"/>
        <v/>
      </c>
      <c r="H7142" s="74"/>
      <c r="I7142" s="74"/>
      <c r="J7142" s="74"/>
      <c r="K7142" s="74"/>
      <c r="L7142" s="74"/>
      <c r="P7142" s="122"/>
      <c r="Q7142" s="74"/>
      <c r="R7142" s="74"/>
      <c r="S7142" s="74"/>
      <c r="T7142" s="74"/>
      <c r="AI7142" s="259"/>
      <c r="AO7142" s="74"/>
    </row>
    <row r="7143" s="72" customFormat="1" customHeight="1" spans="6:41">
      <c r="F7143" s="74"/>
      <c r="G7143" s="267" t="str">
        <f t="shared" si="117"/>
        <v/>
      </c>
      <c r="H7143" s="74"/>
      <c r="I7143" s="74"/>
      <c r="J7143" s="74"/>
      <c r="K7143" s="74"/>
      <c r="L7143" s="74"/>
      <c r="P7143" s="122"/>
      <c r="Q7143" s="74"/>
      <c r="R7143" s="74"/>
      <c r="S7143" s="74"/>
      <c r="T7143" s="74"/>
      <c r="AI7143" s="259"/>
      <c r="AO7143" s="74"/>
    </row>
    <row r="7144" s="72" customFormat="1" customHeight="1" spans="6:41">
      <c r="F7144" s="74"/>
      <c r="G7144" s="267" t="str">
        <f t="shared" si="117"/>
        <v/>
      </c>
      <c r="H7144" s="74"/>
      <c r="I7144" s="74"/>
      <c r="J7144" s="74"/>
      <c r="K7144" s="74"/>
      <c r="L7144" s="74"/>
      <c r="P7144" s="122"/>
      <c r="Q7144" s="74"/>
      <c r="R7144" s="74"/>
      <c r="S7144" s="74"/>
      <c r="T7144" s="74"/>
      <c r="AI7144" s="259"/>
      <c r="AO7144" s="74"/>
    </row>
    <row r="7145" s="72" customFormat="1" customHeight="1" spans="6:41">
      <c r="F7145" s="74"/>
      <c r="G7145" s="267" t="str">
        <f t="shared" si="117"/>
        <v/>
      </c>
      <c r="H7145" s="74"/>
      <c r="I7145" s="74"/>
      <c r="J7145" s="74"/>
      <c r="K7145" s="74"/>
      <c r="L7145" s="74"/>
      <c r="P7145" s="122"/>
      <c r="Q7145" s="74"/>
      <c r="R7145" s="74"/>
      <c r="S7145" s="74"/>
      <c r="T7145" s="74"/>
      <c r="AI7145" s="259"/>
      <c r="AO7145" s="74"/>
    </row>
    <row r="7146" s="72" customFormat="1" customHeight="1" spans="6:41">
      <c r="F7146" s="74"/>
      <c r="G7146" s="267" t="str">
        <f t="shared" si="117"/>
        <v/>
      </c>
      <c r="H7146" s="74"/>
      <c r="I7146" s="74"/>
      <c r="J7146" s="74"/>
      <c r="K7146" s="74"/>
      <c r="L7146" s="74"/>
      <c r="P7146" s="122"/>
      <c r="Q7146" s="74"/>
      <c r="R7146" s="74"/>
      <c r="S7146" s="74"/>
      <c r="T7146" s="74"/>
      <c r="AI7146" s="259"/>
      <c r="AO7146" s="74"/>
    </row>
    <row r="7147" s="72" customFormat="1" customHeight="1" spans="6:41">
      <c r="F7147" s="74"/>
      <c r="G7147" s="267" t="str">
        <f t="shared" si="117"/>
        <v/>
      </c>
      <c r="H7147" s="74"/>
      <c r="I7147" s="74"/>
      <c r="J7147" s="74"/>
      <c r="K7147" s="74"/>
      <c r="L7147" s="74"/>
      <c r="P7147" s="122"/>
      <c r="Q7147" s="74"/>
      <c r="R7147" s="74"/>
      <c r="S7147" s="74"/>
      <c r="T7147" s="74"/>
      <c r="AI7147" s="259"/>
      <c r="AO7147" s="74"/>
    </row>
    <row r="7148" s="72" customFormat="1" customHeight="1" spans="6:41">
      <c r="F7148" s="74"/>
      <c r="G7148" s="267" t="str">
        <f t="shared" si="117"/>
        <v/>
      </c>
      <c r="H7148" s="74"/>
      <c r="I7148" s="74"/>
      <c r="J7148" s="74"/>
      <c r="K7148" s="74"/>
      <c r="L7148" s="74"/>
      <c r="P7148" s="122"/>
      <c r="Q7148" s="74"/>
      <c r="R7148" s="74"/>
      <c r="S7148" s="74"/>
      <c r="T7148" s="74"/>
      <c r="AI7148" s="259"/>
      <c r="AO7148" s="74"/>
    </row>
    <row r="7149" s="72" customFormat="1" customHeight="1" spans="6:41">
      <c r="F7149" s="74"/>
      <c r="G7149" s="267" t="str">
        <f t="shared" si="117"/>
        <v/>
      </c>
      <c r="H7149" s="74"/>
      <c r="I7149" s="74"/>
      <c r="J7149" s="74"/>
      <c r="K7149" s="74"/>
      <c r="L7149" s="74"/>
      <c r="P7149" s="122"/>
      <c r="Q7149" s="74"/>
      <c r="R7149" s="74"/>
      <c r="S7149" s="74"/>
      <c r="T7149" s="74"/>
      <c r="AI7149" s="259"/>
      <c r="AO7149" s="74"/>
    </row>
    <row r="7150" s="72" customFormat="1" customHeight="1" spans="6:41">
      <c r="F7150" s="74"/>
      <c r="G7150" s="267" t="str">
        <f t="shared" si="117"/>
        <v/>
      </c>
      <c r="H7150" s="74"/>
      <c r="I7150" s="74"/>
      <c r="J7150" s="74"/>
      <c r="K7150" s="74"/>
      <c r="L7150" s="74"/>
      <c r="P7150" s="122"/>
      <c r="Q7150" s="74"/>
      <c r="R7150" s="74"/>
      <c r="S7150" s="74"/>
      <c r="T7150" s="74"/>
      <c r="AI7150" s="259"/>
      <c r="AO7150" s="74"/>
    </row>
    <row r="7151" s="72" customFormat="1" customHeight="1" spans="6:41">
      <c r="F7151" s="74"/>
      <c r="G7151" s="267" t="str">
        <f t="shared" si="117"/>
        <v/>
      </c>
      <c r="H7151" s="74"/>
      <c r="I7151" s="74"/>
      <c r="J7151" s="74"/>
      <c r="K7151" s="74"/>
      <c r="L7151" s="74"/>
      <c r="P7151" s="122"/>
      <c r="Q7151" s="74"/>
      <c r="R7151" s="74"/>
      <c r="S7151" s="74"/>
      <c r="T7151" s="74"/>
      <c r="AI7151" s="259"/>
      <c r="AO7151" s="74"/>
    </row>
    <row r="7152" s="72" customFormat="1" customHeight="1" spans="6:41">
      <c r="F7152" s="74"/>
      <c r="G7152" s="267" t="str">
        <f t="shared" si="117"/>
        <v/>
      </c>
      <c r="H7152" s="74"/>
      <c r="I7152" s="74"/>
      <c r="J7152" s="74"/>
      <c r="K7152" s="74"/>
      <c r="L7152" s="74"/>
      <c r="P7152" s="122"/>
      <c r="Q7152" s="74"/>
      <c r="R7152" s="74"/>
      <c r="S7152" s="74"/>
      <c r="T7152" s="74"/>
      <c r="AI7152" s="259"/>
      <c r="AO7152" s="74"/>
    </row>
    <row r="7153" s="72" customFormat="1" customHeight="1" spans="6:41">
      <c r="F7153" s="74"/>
      <c r="G7153" s="267" t="str">
        <f t="shared" si="117"/>
        <v/>
      </c>
      <c r="H7153" s="74"/>
      <c r="I7153" s="74"/>
      <c r="J7153" s="74"/>
      <c r="K7153" s="74"/>
      <c r="L7153" s="74"/>
      <c r="P7153" s="122"/>
      <c r="Q7153" s="74"/>
      <c r="R7153" s="74"/>
      <c r="S7153" s="74"/>
      <c r="T7153" s="74"/>
      <c r="AI7153" s="259"/>
      <c r="AO7153" s="74"/>
    </row>
    <row r="7154" s="72" customFormat="1" customHeight="1" spans="6:41">
      <c r="F7154" s="74"/>
      <c r="G7154" s="267" t="str">
        <f t="shared" si="117"/>
        <v/>
      </c>
      <c r="H7154" s="74"/>
      <c r="I7154" s="74"/>
      <c r="J7154" s="74"/>
      <c r="K7154" s="74"/>
      <c r="L7154" s="74"/>
      <c r="P7154" s="122"/>
      <c r="Q7154" s="74"/>
      <c r="R7154" s="74"/>
      <c r="S7154" s="74"/>
      <c r="T7154" s="74"/>
      <c r="AI7154" s="259"/>
      <c r="AO7154" s="74"/>
    </row>
    <row r="7155" s="72" customFormat="1" customHeight="1" spans="6:41">
      <c r="F7155" s="74"/>
      <c r="G7155" s="267" t="str">
        <f t="shared" si="117"/>
        <v/>
      </c>
      <c r="H7155" s="74"/>
      <c r="I7155" s="74"/>
      <c r="J7155" s="74"/>
      <c r="K7155" s="74"/>
      <c r="L7155" s="74"/>
      <c r="P7155" s="122"/>
      <c r="Q7155" s="74"/>
      <c r="R7155" s="74"/>
      <c r="S7155" s="74"/>
      <c r="T7155" s="74"/>
      <c r="AI7155" s="259"/>
      <c r="AO7155" s="74"/>
    </row>
    <row r="7156" s="72" customFormat="1" customHeight="1" spans="6:41">
      <c r="F7156" s="74"/>
      <c r="G7156" s="267" t="str">
        <f t="shared" si="117"/>
        <v/>
      </c>
      <c r="H7156" s="74"/>
      <c r="I7156" s="74"/>
      <c r="J7156" s="74"/>
      <c r="K7156" s="74"/>
      <c r="L7156" s="74"/>
      <c r="P7156" s="122"/>
      <c r="Q7156" s="74"/>
      <c r="R7156" s="74"/>
      <c r="S7156" s="74"/>
      <c r="T7156" s="74"/>
      <c r="AI7156" s="259"/>
      <c r="AO7156" s="74"/>
    </row>
    <row r="7157" s="72" customFormat="1" customHeight="1" spans="6:41">
      <c r="F7157" s="74"/>
      <c r="G7157" s="267" t="str">
        <f t="shared" si="117"/>
        <v/>
      </c>
      <c r="H7157" s="74"/>
      <c r="I7157" s="74"/>
      <c r="J7157" s="74"/>
      <c r="K7157" s="74"/>
      <c r="L7157" s="74"/>
      <c r="P7157" s="122"/>
      <c r="Q7157" s="74"/>
      <c r="R7157" s="74"/>
      <c r="S7157" s="74"/>
      <c r="T7157" s="74"/>
      <c r="AI7157" s="259"/>
      <c r="AO7157" s="74"/>
    </row>
    <row r="7158" s="72" customFormat="1" customHeight="1" spans="6:41">
      <c r="F7158" s="74"/>
      <c r="G7158" s="267" t="str">
        <f t="shared" si="117"/>
        <v/>
      </c>
      <c r="H7158" s="74"/>
      <c r="I7158" s="74"/>
      <c r="J7158" s="74"/>
      <c r="K7158" s="74"/>
      <c r="L7158" s="74"/>
      <c r="P7158" s="122"/>
      <c r="Q7158" s="74"/>
      <c r="R7158" s="74"/>
      <c r="S7158" s="74"/>
      <c r="T7158" s="74"/>
      <c r="AI7158" s="259"/>
      <c r="AO7158" s="74"/>
    </row>
    <row r="7159" s="72" customFormat="1" customHeight="1" spans="6:41">
      <c r="F7159" s="74"/>
      <c r="G7159" s="267" t="str">
        <f t="shared" si="117"/>
        <v/>
      </c>
      <c r="H7159" s="74"/>
      <c r="I7159" s="74"/>
      <c r="J7159" s="74"/>
      <c r="K7159" s="74"/>
      <c r="L7159" s="74"/>
      <c r="P7159" s="122"/>
      <c r="Q7159" s="74"/>
      <c r="R7159" s="74"/>
      <c r="S7159" s="74"/>
      <c r="T7159" s="74"/>
      <c r="AI7159" s="259"/>
      <c r="AO7159" s="74"/>
    </row>
    <row r="7160" s="72" customFormat="1" customHeight="1" spans="6:41">
      <c r="F7160" s="74"/>
      <c r="G7160" s="267" t="str">
        <f t="shared" si="117"/>
        <v/>
      </c>
      <c r="H7160" s="74"/>
      <c r="I7160" s="74"/>
      <c r="J7160" s="74"/>
      <c r="K7160" s="74"/>
      <c r="L7160" s="74"/>
      <c r="P7160" s="122"/>
      <c r="Q7160" s="74"/>
      <c r="R7160" s="74"/>
      <c r="S7160" s="74"/>
      <c r="T7160" s="74"/>
      <c r="AI7160" s="259"/>
      <c r="AO7160" s="74"/>
    </row>
    <row r="7161" s="72" customFormat="1" customHeight="1" spans="6:41">
      <c r="F7161" s="74"/>
      <c r="G7161" s="267" t="str">
        <f t="shared" si="117"/>
        <v/>
      </c>
      <c r="H7161" s="74"/>
      <c r="I7161" s="74"/>
      <c r="J7161" s="74"/>
      <c r="K7161" s="74"/>
      <c r="L7161" s="74"/>
      <c r="P7161" s="122"/>
      <c r="Q7161" s="74"/>
      <c r="R7161" s="74"/>
      <c r="S7161" s="74"/>
      <c r="T7161" s="74"/>
      <c r="AI7161" s="259"/>
      <c r="AO7161" s="74"/>
    </row>
    <row r="7162" s="72" customFormat="1" customHeight="1" spans="6:41">
      <c r="F7162" s="74"/>
      <c r="G7162" s="267" t="str">
        <f t="shared" si="117"/>
        <v/>
      </c>
      <c r="H7162" s="74"/>
      <c r="I7162" s="74"/>
      <c r="J7162" s="74"/>
      <c r="K7162" s="74"/>
      <c r="L7162" s="74"/>
      <c r="P7162" s="122"/>
      <c r="Q7162" s="74"/>
      <c r="R7162" s="74"/>
      <c r="S7162" s="74"/>
      <c r="T7162" s="74"/>
      <c r="AI7162" s="259"/>
      <c r="AO7162" s="74"/>
    </row>
    <row r="7163" s="72" customFormat="1" customHeight="1" spans="6:41">
      <c r="F7163" s="74"/>
      <c r="G7163" s="267" t="str">
        <f t="shared" si="117"/>
        <v/>
      </c>
      <c r="H7163" s="74"/>
      <c r="I7163" s="74"/>
      <c r="J7163" s="74"/>
      <c r="K7163" s="74"/>
      <c r="L7163" s="74"/>
      <c r="P7163" s="122"/>
      <c r="Q7163" s="74"/>
      <c r="R7163" s="74"/>
      <c r="S7163" s="74"/>
      <c r="T7163" s="74"/>
      <c r="AI7163" s="259"/>
      <c r="AO7163" s="74"/>
    </row>
    <row r="7164" s="72" customFormat="1" customHeight="1" spans="6:41">
      <c r="F7164" s="74"/>
      <c r="G7164" s="267" t="str">
        <f t="shared" si="117"/>
        <v/>
      </c>
      <c r="H7164" s="74"/>
      <c r="I7164" s="74"/>
      <c r="J7164" s="74"/>
      <c r="K7164" s="74"/>
      <c r="L7164" s="74"/>
      <c r="P7164" s="122"/>
      <c r="Q7164" s="74"/>
      <c r="R7164" s="74"/>
      <c r="S7164" s="74"/>
      <c r="T7164" s="74"/>
      <c r="AI7164" s="259"/>
      <c r="AO7164" s="74"/>
    </row>
    <row r="7165" s="72" customFormat="1" customHeight="1" spans="6:41">
      <c r="F7165" s="74"/>
      <c r="G7165" s="267" t="str">
        <f t="shared" si="117"/>
        <v/>
      </c>
      <c r="H7165" s="74"/>
      <c r="I7165" s="74"/>
      <c r="J7165" s="74"/>
      <c r="K7165" s="74"/>
      <c r="L7165" s="74"/>
      <c r="P7165" s="122"/>
      <c r="Q7165" s="74"/>
      <c r="R7165" s="74"/>
      <c r="S7165" s="74"/>
      <c r="T7165" s="74"/>
      <c r="AI7165" s="259"/>
      <c r="AO7165" s="74"/>
    </row>
    <row r="7166" s="72" customFormat="1" customHeight="1" spans="6:41">
      <c r="F7166" s="74"/>
      <c r="G7166" s="267" t="str">
        <f t="shared" si="117"/>
        <v/>
      </c>
      <c r="H7166" s="74"/>
      <c r="I7166" s="74"/>
      <c r="J7166" s="74"/>
      <c r="K7166" s="74"/>
      <c r="L7166" s="74"/>
      <c r="P7166" s="122"/>
      <c r="Q7166" s="74"/>
      <c r="R7166" s="74"/>
      <c r="S7166" s="74"/>
      <c r="T7166" s="74"/>
      <c r="AI7166" s="259"/>
      <c r="AO7166" s="74"/>
    </row>
    <row r="7167" s="72" customFormat="1" customHeight="1" spans="6:41">
      <c r="F7167" s="74"/>
      <c r="G7167" s="267" t="str">
        <f t="shared" si="117"/>
        <v/>
      </c>
      <c r="H7167" s="74"/>
      <c r="I7167" s="74"/>
      <c r="J7167" s="74"/>
      <c r="K7167" s="74"/>
      <c r="L7167" s="74"/>
      <c r="P7167" s="122"/>
      <c r="Q7167" s="74"/>
      <c r="R7167" s="74"/>
      <c r="S7167" s="74"/>
      <c r="T7167" s="74"/>
      <c r="AI7167" s="259"/>
      <c r="AO7167" s="74"/>
    </row>
    <row r="7168" s="72" customFormat="1" customHeight="1" spans="6:41">
      <c r="F7168" s="74"/>
      <c r="G7168" s="267" t="str">
        <f t="shared" si="117"/>
        <v/>
      </c>
      <c r="H7168" s="74"/>
      <c r="I7168" s="74"/>
      <c r="J7168" s="74"/>
      <c r="K7168" s="74"/>
      <c r="L7168" s="74"/>
      <c r="P7168" s="122"/>
      <c r="Q7168" s="74"/>
      <c r="R7168" s="74"/>
      <c r="S7168" s="74"/>
      <c r="T7168" s="74"/>
      <c r="AI7168" s="259"/>
      <c r="AO7168" s="74"/>
    </row>
    <row r="7169" s="72" customFormat="1" customHeight="1" spans="6:41">
      <c r="F7169" s="74"/>
      <c r="G7169" s="267" t="str">
        <f t="shared" si="117"/>
        <v/>
      </c>
      <c r="H7169" s="74"/>
      <c r="I7169" s="74"/>
      <c r="J7169" s="74"/>
      <c r="K7169" s="74"/>
      <c r="L7169" s="74"/>
      <c r="P7169" s="122"/>
      <c r="Q7169" s="74"/>
      <c r="R7169" s="74"/>
      <c r="S7169" s="74"/>
      <c r="T7169" s="74"/>
      <c r="AI7169" s="259"/>
      <c r="AO7169" s="74"/>
    </row>
    <row r="7170" s="72" customFormat="1" customHeight="1" spans="6:41">
      <c r="F7170" s="74"/>
      <c r="G7170" s="267" t="str">
        <f t="shared" ref="G7170:G7233" si="118">IF(H7170="","",IF(H7170=I7170,H7170,_xlfn.CONCAT(H7170,"-",I7170)))</f>
        <v/>
      </c>
      <c r="H7170" s="74"/>
      <c r="I7170" s="74"/>
      <c r="J7170" s="74"/>
      <c r="K7170" s="74"/>
      <c r="L7170" s="74"/>
      <c r="P7170" s="122"/>
      <c r="Q7170" s="74"/>
      <c r="R7170" s="74"/>
      <c r="S7170" s="74"/>
      <c r="T7170" s="74"/>
      <c r="AI7170" s="259"/>
      <c r="AO7170" s="74"/>
    </row>
    <row r="7171" s="72" customFormat="1" customHeight="1" spans="6:41">
      <c r="F7171" s="74"/>
      <c r="G7171" s="267" t="str">
        <f t="shared" si="118"/>
        <v/>
      </c>
      <c r="H7171" s="74"/>
      <c r="I7171" s="74"/>
      <c r="J7171" s="74"/>
      <c r="K7171" s="74"/>
      <c r="L7171" s="74"/>
      <c r="P7171" s="122"/>
      <c r="Q7171" s="74"/>
      <c r="R7171" s="74"/>
      <c r="S7171" s="74"/>
      <c r="T7171" s="74"/>
      <c r="AI7171" s="259"/>
      <c r="AO7171" s="74"/>
    </row>
    <row r="7172" s="72" customFormat="1" customHeight="1" spans="6:41">
      <c r="F7172" s="74"/>
      <c r="G7172" s="267" t="str">
        <f t="shared" si="118"/>
        <v/>
      </c>
      <c r="H7172" s="74"/>
      <c r="I7172" s="74"/>
      <c r="J7172" s="74"/>
      <c r="K7172" s="74"/>
      <c r="L7172" s="74"/>
      <c r="P7172" s="122"/>
      <c r="Q7172" s="74"/>
      <c r="R7172" s="74"/>
      <c r="S7172" s="74"/>
      <c r="T7172" s="74"/>
      <c r="AI7172" s="259"/>
      <c r="AO7172" s="74"/>
    </row>
    <row r="7173" s="72" customFormat="1" customHeight="1" spans="6:41">
      <c r="F7173" s="74"/>
      <c r="G7173" s="267" t="str">
        <f t="shared" si="118"/>
        <v/>
      </c>
      <c r="H7173" s="74"/>
      <c r="I7173" s="74"/>
      <c r="J7173" s="74"/>
      <c r="K7173" s="74"/>
      <c r="L7173" s="74"/>
      <c r="P7173" s="122"/>
      <c r="Q7173" s="74"/>
      <c r="R7173" s="74"/>
      <c r="S7173" s="74"/>
      <c r="T7173" s="74"/>
      <c r="AI7173" s="259"/>
      <c r="AO7173" s="74"/>
    </row>
    <row r="7174" s="72" customFormat="1" customHeight="1" spans="6:41">
      <c r="F7174" s="74"/>
      <c r="G7174" s="267" t="str">
        <f t="shared" si="118"/>
        <v/>
      </c>
      <c r="H7174" s="74"/>
      <c r="I7174" s="74"/>
      <c r="J7174" s="74"/>
      <c r="K7174" s="74"/>
      <c r="L7174" s="74"/>
      <c r="P7174" s="122"/>
      <c r="Q7174" s="74"/>
      <c r="R7174" s="74"/>
      <c r="S7174" s="74"/>
      <c r="T7174" s="74"/>
      <c r="AI7174" s="259"/>
      <c r="AO7174" s="74"/>
    </row>
    <row r="7175" s="72" customFormat="1" customHeight="1" spans="6:41">
      <c r="F7175" s="74"/>
      <c r="G7175" s="267" t="str">
        <f t="shared" si="118"/>
        <v/>
      </c>
      <c r="H7175" s="74"/>
      <c r="I7175" s="74"/>
      <c r="J7175" s="74"/>
      <c r="K7175" s="74"/>
      <c r="L7175" s="74"/>
      <c r="P7175" s="122"/>
      <c r="Q7175" s="74"/>
      <c r="R7175" s="74"/>
      <c r="S7175" s="74"/>
      <c r="T7175" s="74"/>
      <c r="AI7175" s="259"/>
      <c r="AO7175" s="74"/>
    </row>
    <row r="7176" s="72" customFormat="1" customHeight="1" spans="6:41">
      <c r="F7176" s="74"/>
      <c r="G7176" s="267" t="str">
        <f t="shared" si="118"/>
        <v/>
      </c>
      <c r="H7176" s="74"/>
      <c r="I7176" s="74"/>
      <c r="J7176" s="74"/>
      <c r="K7176" s="74"/>
      <c r="L7176" s="74"/>
      <c r="P7176" s="122"/>
      <c r="Q7176" s="74"/>
      <c r="R7176" s="74"/>
      <c r="S7176" s="74"/>
      <c r="T7176" s="74"/>
      <c r="AI7176" s="259"/>
      <c r="AO7176" s="74"/>
    </row>
    <row r="7177" s="72" customFormat="1" customHeight="1" spans="6:41">
      <c r="F7177" s="74"/>
      <c r="G7177" s="267" t="str">
        <f t="shared" si="118"/>
        <v/>
      </c>
      <c r="H7177" s="74"/>
      <c r="I7177" s="74"/>
      <c r="J7177" s="74"/>
      <c r="K7177" s="74"/>
      <c r="L7177" s="74"/>
      <c r="P7177" s="122"/>
      <c r="Q7177" s="74"/>
      <c r="R7177" s="74"/>
      <c r="S7177" s="74"/>
      <c r="T7177" s="74"/>
      <c r="AI7177" s="259"/>
      <c r="AO7177" s="74"/>
    </row>
    <row r="7178" s="72" customFormat="1" customHeight="1" spans="6:41">
      <c r="F7178" s="74"/>
      <c r="G7178" s="267" t="str">
        <f t="shared" si="118"/>
        <v/>
      </c>
      <c r="H7178" s="74"/>
      <c r="I7178" s="74"/>
      <c r="J7178" s="74"/>
      <c r="K7178" s="74"/>
      <c r="L7178" s="74"/>
      <c r="P7178" s="122"/>
      <c r="Q7178" s="74"/>
      <c r="R7178" s="74"/>
      <c r="S7178" s="74"/>
      <c r="T7178" s="74"/>
      <c r="AI7178" s="259"/>
      <c r="AO7178" s="74"/>
    </row>
    <row r="7179" s="72" customFormat="1" customHeight="1" spans="6:41">
      <c r="F7179" s="74"/>
      <c r="G7179" s="267" t="str">
        <f t="shared" si="118"/>
        <v/>
      </c>
      <c r="H7179" s="74"/>
      <c r="I7179" s="74"/>
      <c r="J7179" s="74"/>
      <c r="K7179" s="74"/>
      <c r="L7179" s="74"/>
      <c r="P7179" s="122"/>
      <c r="Q7179" s="74"/>
      <c r="R7179" s="74"/>
      <c r="S7179" s="74"/>
      <c r="T7179" s="74"/>
      <c r="AI7179" s="259"/>
      <c r="AO7179" s="74"/>
    </row>
    <row r="7180" s="72" customFormat="1" customHeight="1" spans="6:41">
      <c r="F7180" s="74"/>
      <c r="G7180" s="267" t="str">
        <f t="shared" si="118"/>
        <v/>
      </c>
      <c r="H7180" s="74"/>
      <c r="I7180" s="74"/>
      <c r="J7180" s="74"/>
      <c r="K7180" s="74"/>
      <c r="L7180" s="74"/>
      <c r="P7180" s="122"/>
      <c r="Q7180" s="74"/>
      <c r="R7180" s="74"/>
      <c r="S7180" s="74"/>
      <c r="T7180" s="74"/>
      <c r="AI7180" s="259"/>
      <c r="AO7180" s="74"/>
    </row>
    <row r="7181" s="72" customFormat="1" customHeight="1" spans="6:41">
      <c r="F7181" s="74"/>
      <c r="G7181" s="267" t="str">
        <f t="shared" si="118"/>
        <v/>
      </c>
      <c r="H7181" s="74"/>
      <c r="I7181" s="74"/>
      <c r="J7181" s="74"/>
      <c r="K7181" s="74"/>
      <c r="L7181" s="74"/>
      <c r="P7181" s="122"/>
      <c r="Q7181" s="74"/>
      <c r="R7181" s="74"/>
      <c r="S7181" s="74"/>
      <c r="T7181" s="74"/>
      <c r="AI7181" s="259"/>
      <c r="AO7181" s="74"/>
    </row>
    <row r="7182" s="72" customFormat="1" customHeight="1" spans="6:41">
      <c r="F7182" s="74"/>
      <c r="G7182" s="267" t="str">
        <f t="shared" si="118"/>
        <v/>
      </c>
      <c r="H7182" s="74"/>
      <c r="I7182" s="74"/>
      <c r="J7182" s="74"/>
      <c r="K7182" s="74"/>
      <c r="L7182" s="74"/>
      <c r="P7182" s="122"/>
      <c r="Q7182" s="74"/>
      <c r="R7182" s="74"/>
      <c r="S7182" s="74"/>
      <c r="T7182" s="74"/>
      <c r="AI7182" s="259"/>
      <c r="AO7182" s="74"/>
    </row>
    <row r="7183" s="72" customFormat="1" customHeight="1" spans="6:41">
      <c r="F7183" s="74"/>
      <c r="G7183" s="267" t="str">
        <f t="shared" si="118"/>
        <v/>
      </c>
      <c r="H7183" s="74"/>
      <c r="I7183" s="74"/>
      <c r="J7183" s="74"/>
      <c r="K7183" s="74"/>
      <c r="L7183" s="74"/>
      <c r="P7183" s="122"/>
      <c r="Q7183" s="74"/>
      <c r="R7183" s="74"/>
      <c r="S7183" s="74"/>
      <c r="T7183" s="74"/>
      <c r="AI7183" s="259"/>
      <c r="AO7183" s="74"/>
    </row>
    <row r="7184" s="72" customFormat="1" customHeight="1" spans="6:41">
      <c r="F7184" s="74"/>
      <c r="G7184" s="267" t="str">
        <f t="shared" si="118"/>
        <v/>
      </c>
      <c r="H7184" s="74"/>
      <c r="I7184" s="74"/>
      <c r="J7184" s="74"/>
      <c r="K7184" s="74"/>
      <c r="L7184" s="74"/>
      <c r="P7184" s="122"/>
      <c r="Q7184" s="74"/>
      <c r="R7184" s="74"/>
      <c r="S7184" s="74"/>
      <c r="T7184" s="74"/>
      <c r="AI7184" s="259"/>
      <c r="AO7184" s="74"/>
    </row>
    <row r="7185" s="72" customFormat="1" customHeight="1" spans="6:41">
      <c r="F7185" s="74"/>
      <c r="G7185" s="267" t="str">
        <f t="shared" si="118"/>
        <v/>
      </c>
      <c r="H7185" s="74"/>
      <c r="I7185" s="74"/>
      <c r="J7185" s="74"/>
      <c r="K7185" s="74"/>
      <c r="L7185" s="74"/>
      <c r="P7185" s="122"/>
      <c r="Q7185" s="74"/>
      <c r="R7185" s="74"/>
      <c r="S7185" s="74"/>
      <c r="T7185" s="74"/>
      <c r="AI7185" s="259"/>
      <c r="AO7185" s="74"/>
    </row>
    <row r="7186" s="72" customFormat="1" customHeight="1" spans="6:41">
      <c r="F7186" s="74"/>
      <c r="G7186" s="267" t="str">
        <f t="shared" si="118"/>
        <v/>
      </c>
      <c r="H7186" s="74"/>
      <c r="I7186" s="74"/>
      <c r="J7186" s="74"/>
      <c r="K7186" s="74"/>
      <c r="L7186" s="74"/>
      <c r="P7186" s="122"/>
      <c r="Q7186" s="74"/>
      <c r="R7186" s="74"/>
      <c r="S7186" s="74"/>
      <c r="T7186" s="74"/>
      <c r="AI7186" s="259"/>
      <c r="AO7186" s="74"/>
    </row>
    <row r="7187" s="72" customFormat="1" customHeight="1" spans="6:41">
      <c r="F7187" s="74"/>
      <c r="G7187" s="267" t="str">
        <f t="shared" si="118"/>
        <v/>
      </c>
      <c r="H7187" s="74"/>
      <c r="I7187" s="74"/>
      <c r="J7187" s="74"/>
      <c r="K7187" s="74"/>
      <c r="L7187" s="74"/>
      <c r="P7187" s="122"/>
      <c r="Q7187" s="74"/>
      <c r="R7187" s="74"/>
      <c r="S7187" s="74"/>
      <c r="T7187" s="74"/>
      <c r="AI7187" s="259"/>
      <c r="AO7187" s="74"/>
    </row>
    <row r="7188" s="72" customFormat="1" customHeight="1" spans="6:41">
      <c r="F7188" s="74"/>
      <c r="G7188" s="267" t="str">
        <f t="shared" si="118"/>
        <v/>
      </c>
      <c r="H7188" s="74"/>
      <c r="I7188" s="74"/>
      <c r="J7188" s="74"/>
      <c r="K7188" s="74"/>
      <c r="L7188" s="74"/>
      <c r="P7188" s="122"/>
      <c r="Q7188" s="74"/>
      <c r="R7188" s="74"/>
      <c r="S7188" s="74"/>
      <c r="T7188" s="74"/>
      <c r="AI7188" s="259"/>
      <c r="AO7188" s="74"/>
    </row>
    <row r="7189" s="72" customFormat="1" customHeight="1" spans="6:41">
      <c r="F7189" s="74"/>
      <c r="G7189" s="267" t="str">
        <f t="shared" si="118"/>
        <v/>
      </c>
      <c r="H7189" s="74"/>
      <c r="I7189" s="74"/>
      <c r="J7189" s="74"/>
      <c r="K7189" s="74"/>
      <c r="L7189" s="74"/>
      <c r="P7189" s="122"/>
      <c r="Q7189" s="74"/>
      <c r="R7189" s="74"/>
      <c r="S7189" s="74"/>
      <c r="T7189" s="74"/>
      <c r="AI7189" s="259"/>
      <c r="AO7189" s="74"/>
    </row>
    <row r="7190" s="72" customFormat="1" customHeight="1" spans="6:41">
      <c r="F7190" s="74"/>
      <c r="G7190" s="267" t="str">
        <f t="shared" si="118"/>
        <v/>
      </c>
      <c r="H7190" s="74"/>
      <c r="I7190" s="74"/>
      <c r="J7190" s="74"/>
      <c r="K7190" s="74"/>
      <c r="L7190" s="74"/>
      <c r="P7190" s="122"/>
      <c r="Q7190" s="74"/>
      <c r="R7190" s="74"/>
      <c r="S7190" s="74"/>
      <c r="T7190" s="74"/>
      <c r="AI7190" s="259"/>
      <c r="AO7190" s="74"/>
    </row>
    <row r="7191" s="72" customFormat="1" customHeight="1" spans="6:41">
      <c r="F7191" s="74"/>
      <c r="G7191" s="267" t="str">
        <f t="shared" si="118"/>
        <v/>
      </c>
      <c r="H7191" s="74"/>
      <c r="I7191" s="74"/>
      <c r="J7191" s="74"/>
      <c r="K7191" s="74"/>
      <c r="L7191" s="74"/>
      <c r="P7191" s="122"/>
      <c r="Q7191" s="74"/>
      <c r="R7191" s="74"/>
      <c r="S7191" s="74"/>
      <c r="T7191" s="74"/>
      <c r="AI7191" s="259"/>
      <c r="AO7191" s="74"/>
    </row>
    <row r="7192" s="72" customFormat="1" customHeight="1" spans="6:41">
      <c r="F7192" s="74"/>
      <c r="G7192" s="267" t="str">
        <f t="shared" si="118"/>
        <v/>
      </c>
      <c r="H7192" s="74"/>
      <c r="I7192" s="74"/>
      <c r="J7192" s="74"/>
      <c r="K7192" s="74"/>
      <c r="L7192" s="74"/>
      <c r="P7192" s="122"/>
      <c r="Q7192" s="74"/>
      <c r="R7192" s="74"/>
      <c r="S7192" s="74"/>
      <c r="T7192" s="74"/>
      <c r="AI7192" s="259"/>
      <c r="AO7192" s="74"/>
    </row>
    <row r="7193" s="72" customFormat="1" customHeight="1" spans="6:41">
      <c r="F7193" s="74"/>
      <c r="G7193" s="267" t="str">
        <f t="shared" si="118"/>
        <v/>
      </c>
      <c r="H7193" s="74"/>
      <c r="I7193" s="74"/>
      <c r="J7193" s="74"/>
      <c r="K7193" s="74"/>
      <c r="L7193" s="74"/>
      <c r="P7193" s="122"/>
      <c r="Q7193" s="74"/>
      <c r="R7193" s="74"/>
      <c r="S7193" s="74"/>
      <c r="T7193" s="74"/>
      <c r="AI7193" s="259"/>
      <c r="AO7193" s="74"/>
    </row>
    <row r="7194" s="72" customFormat="1" customHeight="1" spans="6:41">
      <c r="F7194" s="74"/>
      <c r="G7194" s="267" t="str">
        <f t="shared" si="118"/>
        <v/>
      </c>
      <c r="H7194" s="74"/>
      <c r="I7194" s="74"/>
      <c r="J7194" s="74"/>
      <c r="K7194" s="74"/>
      <c r="L7194" s="74"/>
      <c r="P7194" s="122"/>
      <c r="Q7194" s="74"/>
      <c r="R7194" s="74"/>
      <c r="S7194" s="74"/>
      <c r="T7194" s="74"/>
      <c r="AI7194" s="259"/>
      <c r="AO7194" s="74"/>
    </row>
    <row r="7195" s="72" customFormat="1" customHeight="1" spans="6:41">
      <c r="F7195" s="74"/>
      <c r="G7195" s="267" t="str">
        <f t="shared" si="118"/>
        <v/>
      </c>
      <c r="H7195" s="74"/>
      <c r="I7195" s="74"/>
      <c r="J7195" s="74"/>
      <c r="K7195" s="74"/>
      <c r="L7195" s="74"/>
      <c r="P7195" s="122"/>
      <c r="Q7195" s="74"/>
      <c r="R7195" s="74"/>
      <c r="S7195" s="74"/>
      <c r="T7195" s="74"/>
      <c r="AI7195" s="259"/>
      <c r="AO7195" s="74"/>
    </row>
    <row r="7196" s="72" customFormat="1" customHeight="1" spans="6:41">
      <c r="F7196" s="74"/>
      <c r="G7196" s="267" t="str">
        <f t="shared" si="118"/>
        <v/>
      </c>
      <c r="H7196" s="74"/>
      <c r="I7196" s="74"/>
      <c r="J7196" s="74"/>
      <c r="K7196" s="74"/>
      <c r="L7196" s="74"/>
      <c r="P7196" s="122"/>
      <c r="Q7196" s="74"/>
      <c r="R7196" s="74"/>
      <c r="S7196" s="74"/>
      <c r="T7196" s="74"/>
      <c r="AI7196" s="259"/>
      <c r="AO7196" s="74"/>
    </row>
    <row r="7197" s="72" customFormat="1" customHeight="1" spans="6:41">
      <c r="F7197" s="74"/>
      <c r="G7197" s="267" t="str">
        <f t="shared" si="118"/>
        <v/>
      </c>
      <c r="H7197" s="74"/>
      <c r="I7197" s="74"/>
      <c r="J7197" s="74"/>
      <c r="K7197" s="74"/>
      <c r="L7197" s="74"/>
      <c r="P7197" s="122"/>
      <c r="Q7197" s="74"/>
      <c r="R7197" s="74"/>
      <c r="S7197" s="74"/>
      <c r="T7197" s="74"/>
      <c r="AI7197" s="259"/>
      <c r="AO7197" s="74"/>
    </row>
    <row r="7198" s="72" customFormat="1" customHeight="1" spans="6:41">
      <c r="F7198" s="74"/>
      <c r="G7198" s="267" t="str">
        <f t="shared" si="118"/>
        <v/>
      </c>
      <c r="H7198" s="74"/>
      <c r="I7198" s="74"/>
      <c r="J7198" s="74"/>
      <c r="K7198" s="74"/>
      <c r="L7198" s="74"/>
      <c r="P7198" s="122"/>
      <c r="Q7198" s="74"/>
      <c r="R7198" s="74"/>
      <c r="S7198" s="74"/>
      <c r="T7198" s="74"/>
      <c r="AI7198" s="259"/>
      <c r="AO7198" s="74"/>
    </row>
    <row r="7199" s="72" customFormat="1" customHeight="1" spans="6:41">
      <c r="F7199" s="74"/>
      <c r="G7199" s="267" t="str">
        <f t="shared" si="118"/>
        <v/>
      </c>
      <c r="H7199" s="74"/>
      <c r="I7199" s="74"/>
      <c r="J7199" s="74"/>
      <c r="K7199" s="74"/>
      <c r="L7199" s="74"/>
      <c r="P7199" s="122"/>
      <c r="Q7199" s="74"/>
      <c r="R7199" s="74"/>
      <c r="S7199" s="74"/>
      <c r="T7199" s="74"/>
      <c r="AI7199" s="259"/>
      <c r="AO7199" s="74"/>
    </row>
    <row r="7200" s="72" customFormat="1" customHeight="1" spans="6:41">
      <c r="F7200" s="74"/>
      <c r="G7200" s="267" t="str">
        <f t="shared" si="118"/>
        <v/>
      </c>
      <c r="H7200" s="74"/>
      <c r="I7200" s="74"/>
      <c r="J7200" s="74"/>
      <c r="K7200" s="74"/>
      <c r="L7200" s="74"/>
      <c r="P7200" s="122"/>
      <c r="Q7200" s="74"/>
      <c r="R7200" s="74"/>
      <c r="S7200" s="74"/>
      <c r="T7200" s="74"/>
      <c r="AI7200" s="259"/>
      <c r="AO7200" s="74"/>
    </row>
    <row r="7201" s="72" customFormat="1" customHeight="1" spans="6:41">
      <c r="F7201" s="74"/>
      <c r="G7201" s="267" t="str">
        <f t="shared" si="118"/>
        <v/>
      </c>
      <c r="H7201" s="74"/>
      <c r="I7201" s="74"/>
      <c r="J7201" s="74"/>
      <c r="K7201" s="74"/>
      <c r="L7201" s="74"/>
      <c r="P7201" s="122"/>
      <c r="Q7201" s="74"/>
      <c r="R7201" s="74"/>
      <c r="S7201" s="74"/>
      <c r="T7201" s="74"/>
      <c r="AI7201" s="259"/>
      <c r="AO7201" s="74"/>
    </row>
    <row r="7202" s="72" customFormat="1" customHeight="1" spans="6:41">
      <c r="F7202" s="74"/>
      <c r="G7202" s="267" t="str">
        <f t="shared" si="118"/>
        <v/>
      </c>
      <c r="H7202" s="74"/>
      <c r="I7202" s="74"/>
      <c r="J7202" s="74"/>
      <c r="K7202" s="74"/>
      <c r="L7202" s="74"/>
      <c r="P7202" s="122"/>
      <c r="Q7202" s="74"/>
      <c r="R7202" s="74"/>
      <c r="S7202" s="74"/>
      <c r="T7202" s="74"/>
      <c r="AI7202" s="259"/>
      <c r="AO7202" s="74"/>
    </row>
    <row r="7203" s="72" customFormat="1" customHeight="1" spans="6:41">
      <c r="F7203" s="74"/>
      <c r="G7203" s="267" t="str">
        <f t="shared" si="118"/>
        <v/>
      </c>
      <c r="H7203" s="74"/>
      <c r="I7203" s="74"/>
      <c r="J7203" s="74"/>
      <c r="K7203" s="74"/>
      <c r="L7203" s="74"/>
      <c r="P7203" s="122"/>
      <c r="Q7203" s="74"/>
      <c r="R7203" s="74"/>
      <c r="S7203" s="74"/>
      <c r="T7203" s="74"/>
      <c r="AI7203" s="259"/>
      <c r="AO7203" s="74"/>
    </row>
    <row r="7204" s="72" customFormat="1" customHeight="1" spans="6:41">
      <c r="F7204" s="74"/>
      <c r="G7204" s="267" t="str">
        <f t="shared" si="118"/>
        <v/>
      </c>
      <c r="H7204" s="74"/>
      <c r="I7204" s="74"/>
      <c r="J7204" s="74"/>
      <c r="K7204" s="74"/>
      <c r="L7204" s="74"/>
      <c r="P7204" s="122"/>
      <c r="Q7204" s="74"/>
      <c r="R7204" s="74"/>
      <c r="S7204" s="74"/>
      <c r="T7204" s="74"/>
      <c r="AI7204" s="259"/>
      <c r="AO7204" s="74"/>
    </row>
    <row r="7205" s="72" customFormat="1" customHeight="1" spans="6:41">
      <c r="F7205" s="74"/>
      <c r="G7205" s="267" t="str">
        <f t="shared" si="118"/>
        <v/>
      </c>
      <c r="H7205" s="74"/>
      <c r="I7205" s="74"/>
      <c r="J7205" s="74"/>
      <c r="K7205" s="74"/>
      <c r="L7205" s="74"/>
      <c r="P7205" s="122"/>
      <c r="Q7205" s="74"/>
      <c r="R7205" s="74"/>
      <c r="S7205" s="74"/>
      <c r="T7205" s="74"/>
      <c r="AI7205" s="259"/>
      <c r="AO7205" s="74"/>
    </row>
    <row r="7206" s="72" customFormat="1" customHeight="1" spans="6:41">
      <c r="F7206" s="74"/>
      <c r="G7206" s="267" t="str">
        <f t="shared" si="118"/>
        <v/>
      </c>
      <c r="H7206" s="74"/>
      <c r="I7206" s="74"/>
      <c r="J7206" s="74"/>
      <c r="K7206" s="74"/>
      <c r="L7206" s="74"/>
      <c r="P7206" s="122"/>
      <c r="Q7206" s="74"/>
      <c r="R7206" s="74"/>
      <c r="S7206" s="74"/>
      <c r="T7206" s="74"/>
      <c r="AI7206" s="259"/>
      <c r="AO7206" s="74"/>
    </row>
    <row r="7207" s="72" customFormat="1" customHeight="1" spans="6:41">
      <c r="F7207" s="74"/>
      <c r="G7207" s="267" t="str">
        <f t="shared" si="118"/>
        <v/>
      </c>
      <c r="H7207" s="74"/>
      <c r="I7207" s="74"/>
      <c r="J7207" s="74"/>
      <c r="K7207" s="74"/>
      <c r="L7207" s="74"/>
      <c r="P7207" s="122"/>
      <c r="Q7207" s="74"/>
      <c r="R7207" s="74"/>
      <c r="S7207" s="74"/>
      <c r="T7207" s="74"/>
      <c r="AI7207" s="259"/>
      <c r="AO7207" s="74"/>
    </row>
    <row r="7208" s="72" customFormat="1" customHeight="1" spans="6:41">
      <c r="F7208" s="74"/>
      <c r="G7208" s="267" t="str">
        <f t="shared" si="118"/>
        <v/>
      </c>
      <c r="H7208" s="74"/>
      <c r="I7208" s="74"/>
      <c r="J7208" s="74"/>
      <c r="K7208" s="74"/>
      <c r="L7208" s="74"/>
      <c r="P7208" s="122"/>
      <c r="Q7208" s="74"/>
      <c r="R7208" s="74"/>
      <c r="S7208" s="74"/>
      <c r="T7208" s="74"/>
      <c r="AI7208" s="259"/>
      <c r="AO7208" s="74"/>
    </row>
    <row r="7209" s="72" customFormat="1" customHeight="1" spans="6:41">
      <c r="F7209" s="74"/>
      <c r="G7209" s="267" t="str">
        <f t="shared" si="118"/>
        <v/>
      </c>
      <c r="H7209" s="74"/>
      <c r="I7209" s="74"/>
      <c r="J7209" s="74"/>
      <c r="K7209" s="74"/>
      <c r="L7209" s="74"/>
      <c r="P7209" s="122"/>
      <c r="Q7209" s="74"/>
      <c r="R7209" s="74"/>
      <c r="S7209" s="74"/>
      <c r="T7209" s="74"/>
      <c r="AI7209" s="259"/>
      <c r="AO7209" s="74"/>
    </row>
    <row r="7210" s="72" customFormat="1" customHeight="1" spans="6:41">
      <c r="F7210" s="74"/>
      <c r="G7210" s="267" t="str">
        <f t="shared" si="118"/>
        <v/>
      </c>
      <c r="H7210" s="74"/>
      <c r="I7210" s="74"/>
      <c r="J7210" s="74"/>
      <c r="K7210" s="74"/>
      <c r="L7210" s="74"/>
      <c r="P7210" s="122"/>
      <c r="Q7210" s="74"/>
      <c r="R7210" s="74"/>
      <c r="S7210" s="74"/>
      <c r="T7210" s="74"/>
      <c r="AI7210" s="259"/>
      <c r="AO7210" s="74"/>
    </row>
    <row r="7211" s="72" customFormat="1" customHeight="1" spans="6:41">
      <c r="F7211" s="74"/>
      <c r="G7211" s="267" t="str">
        <f t="shared" si="118"/>
        <v/>
      </c>
      <c r="H7211" s="74"/>
      <c r="I7211" s="74"/>
      <c r="J7211" s="74"/>
      <c r="K7211" s="74"/>
      <c r="L7211" s="74"/>
      <c r="P7211" s="122"/>
      <c r="Q7211" s="74"/>
      <c r="R7211" s="74"/>
      <c r="S7211" s="74"/>
      <c r="T7211" s="74"/>
      <c r="AI7211" s="259"/>
      <c r="AO7211" s="74"/>
    </row>
    <row r="7212" s="72" customFormat="1" customHeight="1" spans="6:41">
      <c r="F7212" s="74"/>
      <c r="G7212" s="267" t="str">
        <f t="shared" si="118"/>
        <v/>
      </c>
      <c r="H7212" s="74"/>
      <c r="I7212" s="74"/>
      <c r="J7212" s="74"/>
      <c r="K7212" s="74"/>
      <c r="L7212" s="74"/>
      <c r="P7212" s="122"/>
      <c r="Q7212" s="74"/>
      <c r="R7212" s="74"/>
      <c r="S7212" s="74"/>
      <c r="T7212" s="74"/>
      <c r="AI7212" s="259"/>
      <c r="AO7212" s="74"/>
    </row>
    <row r="7213" s="72" customFormat="1" customHeight="1" spans="6:41">
      <c r="F7213" s="74"/>
      <c r="G7213" s="267" t="str">
        <f t="shared" si="118"/>
        <v/>
      </c>
      <c r="H7213" s="74"/>
      <c r="I7213" s="74"/>
      <c r="J7213" s="74"/>
      <c r="K7213" s="74"/>
      <c r="L7213" s="74"/>
      <c r="P7213" s="122"/>
      <c r="Q7213" s="74"/>
      <c r="R7213" s="74"/>
      <c r="S7213" s="74"/>
      <c r="T7213" s="74"/>
      <c r="AI7213" s="259"/>
      <c r="AO7213" s="74"/>
    </row>
    <row r="7214" s="72" customFormat="1" customHeight="1" spans="6:41">
      <c r="F7214" s="74"/>
      <c r="G7214" s="267" t="str">
        <f t="shared" si="118"/>
        <v/>
      </c>
      <c r="H7214" s="74"/>
      <c r="I7214" s="74"/>
      <c r="J7214" s="74"/>
      <c r="K7214" s="74"/>
      <c r="L7214" s="74"/>
      <c r="P7214" s="122"/>
      <c r="Q7214" s="74"/>
      <c r="R7214" s="74"/>
      <c r="S7214" s="74"/>
      <c r="T7214" s="74"/>
      <c r="AI7214" s="259"/>
      <c r="AO7214" s="74"/>
    </row>
    <row r="7215" s="72" customFormat="1" customHeight="1" spans="6:41">
      <c r="F7215" s="74"/>
      <c r="G7215" s="267" t="str">
        <f t="shared" si="118"/>
        <v/>
      </c>
      <c r="H7215" s="74"/>
      <c r="I7215" s="74"/>
      <c r="J7215" s="74"/>
      <c r="K7215" s="74"/>
      <c r="L7215" s="74"/>
      <c r="P7215" s="122"/>
      <c r="Q7215" s="74"/>
      <c r="R7215" s="74"/>
      <c r="S7215" s="74"/>
      <c r="T7215" s="74"/>
      <c r="AI7215" s="259"/>
      <c r="AO7215" s="74"/>
    </row>
    <row r="7216" s="72" customFormat="1" customHeight="1" spans="6:41">
      <c r="F7216" s="74"/>
      <c r="G7216" s="267" t="str">
        <f t="shared" si="118"/>
        <v/>
      </c>
      <c r="H7216" s="74"/>
      <c r="I7216" s="74"/>
      <c r="J7216" s="74"/>
      <c r="K7216" s="74"/>
      <c r="L7216" s="74"/>
      <c r="P7216" s="122"/>
      <c r="Q7216" s="74"/>
      <c r="R7216" s="74"/>
      <c r="S7216" s="74"/>
      <c r="T7216" s="74"/>
      <c r="AI7216" s="259"/>
      <c r="AO7216" s="74"/>
    </row>
    <row r="7217" s="72" customFormat="1" customHeight="1" spans="6:41">
      <c r="F7217" s="74"/>
      <c r="G7217" s="267" t="str">
        <f t="shared" si="118"/>
        <v/>
      </c>
      <c r="H7217" s="74"/>
      <c r="I7217" s="74"/>
      <c r="J7217" s="74"/>
      <c r="K7217" s="74"/>
      <c r="L7217" s="74"/>
      <c r="P7217" s="122"/>
      <c r="Q7217" s="74"/>
      <c r="R7217" s="74"/>
      <c r="S7217" s="74"/>
      <c r="T7217" s="74"/>
      <c r="AI7217" s="259"/>
      <c r="AO7217" s="74"/>
    </row>
    <row r="7218" s="72" customFormat="1" customHeight="1" spans="6:41">
      <c r="F7218" s="74"/>
      <c r="G7218" s="267" t="str">
        <f t="shared" si="118"/>
        <v/>
      </c>
      <c r="H7218" s="74"/>
      <c r="I7218" s="74"/>
      <c r="J7218" s="74"/>
      <c r="K7218" s="74"/>
      <c r="L7218" s="74"/>
      <c r="P7218" s="122"/>
      <c r="Q7218" s="74"/>
      <c r="R7218" s="74"/>
      <c r="S7218" s="74"/>
      <c r="T7218" s="74"/>
      <c r="AI7218" s="259"/>
      <c r="AO7218" s="74"/>
    </row>
    <row r="7219" s="72" customFormat="1" customHeight="1" spans="6:41">
      <c r="F7219" s="74"/>
      <c r="G7219" s="267" t="str">
        <f t="shared" si="118"/>
        <v/>
      </c>
      <c r="H7219" s="74"/>
      <c r="I7219" s="74"/>
      <c r="J7219" s="74"/>
      <c r="K7219" s="74"/>
      <c r="L7219" s="74"/>
      <c r="P7219" s="122"/>
      <c r="Q7219" s="74"/>
      <c r="R7219" s="74"/>
      <c r="S7219" s="74"/>
      <c r="T7219" s="74"/>
      <c r="AI7219" s="259"/>
      <c r="AO7219" s="74"/>
    </row>
    <row r="7220" s="72" customFormat="1" customHeight="1" spans="6:41">
      <c r="F7220" s="74"/>
      <c r="G7220" s="267" t="str">
        <f t="shared" si="118"/>
        <v/>
      </c>
      <c r="H7220" s="74"/>
      <c r="I7220" s="74"/>
      <c r="J7220" s="74"/>
      <c r="K7220" s="74"/>
      <c r="L7220" s="74"/>
      <c r="P7220" s="122"/>
      <c r="Q7220" s="74"/>
      <c r="R7220" s="74"/>
      <c r="S7220" s="74"/>
      <c r="T7220" s="74"/>
      <c r="AI7220" s="259"/>
      <c r="AO7220" s="74"/>
    </row>
    <row r="7221" s="72" customFormat="1" customHeight="1" spans="6:41">
      <c r="F7221" s="74"/>
      <c r="G7221" s="267" t="str">
        <f t="shared" si="118"/>
        <v/>
      </c>
      <c r="H7221" s="74"/>
      <c r="I7221" s="74"/>
      <c r="J7221" s="74"/>
      <c r="K7221" s="74"/>
      <c r="L7221" s="74"/>
      <c r="P7221" s="122"/>
      <c r="Q7221" s="74"/>
      <c r="R7221" s="74"/>
      <c r="S7221" s="74"/>
      <c r="T7221" s="74"/>
      <c r="AI7221" s="259"/>
      <c r="AO7221" s="74"/>
    </row>
    <row r="7222" s="72" customFormat="1" customHeight="1" spans="6:41">
      <c r="F7222" s="74"/>
      <c r="G7222" s="267" t="str">
        <f t="shared" si="118"/>
        <v/>
      </c>
      <c r="H7222" s="74"/>
      <c r="I7222" s="74"/>
      <c r="J7222" s="74"/>
      <c r="K7222" s="74"/>
      <c r="L7222" s="74"/>
      <c r="P7222" s="122"/>
      <c r="Q7222" s="74"/>
      <c r="R7222" s="74"/>
      <c r="S7222" s="74"/>
      <c r="T7222" s="74"/>
      <c r="AI7222" s="259"/>
      <c r="AO7222" s="74"/>
    </row>
    <row r="7223" s="72" customFormat="1" customHeight="1" spans="6:41">
      <c r="F7223" s="74"/>
      <c r="G7223" s="267" t="str">
        <f t="shared" si="118"/>
        <v/>
      </c>
      <c r="H7223" s="74"/>
      <c r="I7223" s="74"/>
      <c r="J7223" s="74"/>
      <c r="K7223" s="74"/>
      <c r="L7223" s="74"/>
      <c r="P7223" s="122"/>
      <c r="Q7223" s="74"/>
      <c r="R7223" s="74"/>
      <c r="S7223" s="74"/>
      <c r="T7223" s="74"/>
      <c r="AI7223" s="259"/>
      <c r="AO7223" s="74"/>
    </row>
    <row r="7224" s="72" customFormat="1" customHeight="1" spans="6:41">
      <c r="F7224" s="74"/>
      <c r="G7224" s="267" t="str">
        <f t="shared" si="118"/>
        <v/>
      </c>
      <c r="H7224" s="74"/>
      <c r="I7224" s="74"/>
      <c r="J7224" s="74"/>
      <c r="K7224" s="74"/>
      <c r="L7224" s="74"/>
      <c r="P7224" s="122"/>
      <c r="Q7224" s="74"/>
      <c r="R7224" s="74"/>
      <c r="S7224" s="74"/>
      <c r="T7224" s="74"/>
      <c r="AI7224" s="259"/>
      <c r="AO7224" s="74"/>
    </row>
    <row r="7225" s="72" customFormat="1" customHeight="1" spans="6:41">
      <c r="F7225" s="74"/>
      <c r="G7225" s="267" t="str">
        <f t="shared" si="118"/>
        <v/>
      </c>
      <c r="H7225" s="74"/>
      <c r="I7225" s="74"/>
      <c r="J7225" s="74"/>
      <c r="K7225" s="74"/>
      <c r="L7225" s="74"/>
      <c r="P7225" s="122"/>
      <c r="Q7225" s="74"/>
      <c r="R7225" s="74"/>
      <c r="S7225" s="74"/>
      <c r="T7225" s="74"/>
      <c r="AI7225" s="259"/>
      <c r="AO7225" s="74"/>
    </row>
    <row r="7226" s="72" customFormat="1" customHeight="1" spans="6:41">
      <c r="F7226" s="74"/>
      <c r="G7226" s="267" t="str">
        <f t="shared" si="118"/>
        <v/>
      </c>
      <c r="H7226" s="74"/>
      <c r="I7226" s="74"/>
      <c r="J7226" s="74"/>
      <c r="K7226" s="74"/>
      <c r="L7226" s="74"/>
      <c r="P7226" s="122"/>
      <c r="Q7226" s="74"/>
      <c r="R7226" s="74"/>
      <c r="S7226" s="74"/>
      <c r="T7226" s="74"/>
      <c r="AI7226" s="259"/>
      <c r="AO7226" s="74"/>
    </row>
    <row r="7227" s="72" customFormat="1" customHeight="1" spans="6:41">
      <c r="F7227" s="74"/>
      <c r="G7227" s="267" t="str">
        <f t="shared" si="118"/>
        <v/>
      </c>
      <c r="H7227" s="74"/>
      <c r="I7227" s="74"/>
      <c r="J7227" s="74"/>
      <c r="K7227" s="74"/>
      <c r="L7227" s="74"/>
      <c r="P7227" s="122"/>
      <c r="Q7227" s="74"/>
      <c r="R7227" s="74"/>
      <c r="S7227" s="74"/>
      <c r="T7227" s="74"/>
      <c r="AI7227" s="259"/>
      <c r="AO7227" s="74"/>
    </row>
    <row r="7228" s="72" customFormat="1" customHeight="1" spans="6:41">
      <c r="F7228" s="74"/>
      <c r="G7228" s="267" t="str">
        <f t="shared" si="118"/>
        <v/>
      </c>
      <c r="H7228" s="74"/>
      <c r="I7228" s="74"/>
      <c r="J7228" s="74"/>
      <c r="K7228" s="74"/>
      <c r="L7228" s="74"/>
      <c r="P7228" s="122"/>
      <c r="Q7228" s="74"/>
      <c r="R7228" s="74"/>
      <c r="S7228" s="74"/>
      <c r="T7228" s="74"/>
      <c r="AI7228" s="259"/>
      <c r="AO7228" s="74"/>
    </row>
    <row r="7229" s="72" customFormat="1" customHeight="1" spans="6:41">
      <c r="F7229" s="74"/>
      <c r="G7229" s="267" t="str">
        <f t="shared" si="118"/>
        <v/>
      </c>
      <c r="H7229" s="74"/>
      <c r="I7229" s="74"/>
      <c r="J7229" s="74"/>
      <c r="K7229" s="74"/>
      <c r="L7229" s="74"/>
      <c r="P7229" s="122"/>
      <c r="Q7229" s="74"/>
      <c r="R7229" s="74"/>
      <c r="S7229" s="74"/>
      <c r="T7229" s="74"/>
      <c r="AI7229" s="259"/>
      <c r="AO7229" s="74"/>
    </row>
    <row r="7230" s="72" customFormat="1" customHeight="1" spans="6:41">
      <c r="F7230" s="74"/>
      <c r="G7230" s="267" t="str">
        <f t="shared" si="118"/>
        <v/>
      </c>
      <c r="H7230" s="74"/>
      <c r="I7230" s="74"/>
      <c r="J7230" s="74"/>
      <c r="K7230" s="74"/>
      <c r="L7230" s="74"/>
      <c r="P7230" s="122"/>
      <c r="Q7230" s="74"/>
      <c r="R7230" s="74"/>
      <c r="S7230" s="74"/>
      <c r="T7230" s="74"/>
      <c r="AI7230" s="259"/>
      <c r="AO7230" s="74"/>
    </row>
    <row r="7231" s="72" customFormat="1" customHeight="1" spans="6:41">
      <c r="F7231" s="74"/>
      <c r="G7231" s="267" t="str">
        <f t="shared" si="118"/>
        <v/>
      </c>
      <c r="H7231" s="74"/>
      <c r="I7231" s="74"/>
      <c r="J7231" s="74"/>
      <c r="K7231" s="74"/>
      <c r="L7231" s="74"/>
      <c r="P7231" s="122"/>
      <c r="Q7231" s="74"/>
      <c r="R7231" s="74"/>
      <c r="S7231" s="74"/>
      <c r="T7231" s="74"/>
      <c r="AI7231" s="259"/>
      <c r="AO7231" s="74"/>
    </row>
    <row r="7232" s="72" customFormat="1" customHeight="1" spans="6:41">
      <c r="F7232" s="74"/>
      <c r="G7232" s="267" t="str">
        <f t="shared" si="118"/>
        <v/>
      </c>
      <c r="H7232" s="74"/>
      <c r="I7232" s="74"/>
      <c r="J7232" s="74"/>
      <c r="K7232" s="74"/>
      <c r="L7232" s="74"/>
      <c r="P7232" s="122"/>
      <c r="Q7232" s="74"/>
      <c r="R7232" s="74"/>
      <c r="S7232" s="74"/>
      <c r="T7232" s="74"/>
      <c r="AI7232" s="259"/>
      <c r="AO7232" s="74"/>
    </row>
    <row r="7233" s="72" customFormat="1" customHeight="1" spans="6:41">
      <c r="F7233" s="74"/>
      <c r="G7233" s="267" t="str">
        <f t="shared" si="118"/>
        <v/>
      </c>
      <c r="H7233" s="74"/>
      <c r="I7233" s="74"/>
      <c r="J7233" s="74"/>
      <c r="K7233" s="74"/>
      <c r="L7233" s="74"/>
      <c r="P7233" s="122"/>
      <c r="Q7233" s="74"/>
      <c r="R7233" s="74"/>
      <c r="S7233" s="74"/>
      <c r="T7233" s="74"/>
      <c r="AI7233" s="259"/>
      <c r="AO7233" s="74"/>
    </row>
    <row r="7234" s="72" customFormat="1" customHeight="1" spans="6:41">
      <c r="F7234" s="74"/>
      <c r="G7234" s="267" t="str">
        <f t="shared" ref="G7234:G7297" si="119">IF(H7234="","",IF(H7234=I7234,H7234,_xlfn.CONCAT(H7234,"-",I7234)))</f>
        <v/>
      </c>
      <c r="H7234" s="74"/>
      <c r="I7234" s="74"/>
      <c r="J7234" s="74"/>
      <c r="K7234" s="74"/>
      <c r="L7234" s="74"/>
      <c r="P7234" s="122"/>
      <c r="Q7234" s="74"/>
      <c r="R7234" s="74"/>
      <c r="S7234" s="74"/>
      <c r="T7234" s="74"/>
      <c r="AI7234" s="259"/>
      <c r="AO7234" s="74"/>
    </row>
    <row r="7235" s="72" customFormat="1" customHeight="1" spans="6:41">
      <c r="F7235" s="74"/>
      <c r="G7235" s="267" t="str">
        <f t="shared" si="119"/>
        <v/>
      </c>
      <c r="H7235" s="74"/>
      <c r="I7235" s="74"/>
      <c r="J7235" s="74"/>
      <c r="K7235" s="74"/>
      <c r="L7235" s="74"/>
      <c r="P7235" s="122"/>
      <c r="Q7235" s="74"/>
      <c r="R7235" s="74"/>
      <c r="S7235" s="74"/>
      <c r="T7235" s="74"/>
      <c r="AI7235" s="259"/>
      <c r="AO7235" s="74"/>
    </row>
    <row r="7236" s="72" customFormat="1" customHeight="1" spans="6:41">
      <c r="F7236" s="74"/>
      <c r="G7236" s="267" t="str">
        <f t="shared" si="119"/>
        <v/>
      </c>
      <c r="H7236" s="74"/>
      <c r="I7236" s="74"/>
      <c r="J7236" s="74"/>
      <c r="K7236" s="74"/>
      <c r="L7236" s="74"/>
      <c r="P7236" s="122"/>
      <c r="Q7236" s="74"/>
      <c r="R7236" s="74"/>
      <c r="S7236" s="74"/>
      <c r="T7236" s="74"/>
      <c r="AI7236" s="259"/>
      <c r="AO7236" s="74"/>
    </row>
    <row r="7237" s="72" customFormat="1" customHeight="1" spans="6:41">
      <c r="F7237" s="74"/>
      <c r="G7237" s="267" t="str">
        <f t="shared" si="119"/>
        <v/>
      </c>
      <c r="H7237" s="74"/>
      <c r="I7237" s="74"/>
      <c r="J7237" s="74"/>
      <c r="K7237" s="74"/>
      <c r="L7237" s="74"/>
      <c r="P7237" s="122"/>
      <c r="Q7237" s="74"/>
      <c r="R7237" s="74"/>
      <c r="S7237" s="74"/>
      <c r="T7237" s="74"/>
      <c r="AI7237" s="259"/>
      <c r="AO7237" s="74"/>
    </row>
    <row r="7238" s="72" customFormat="1" customHeight="1" spans="6:41">
      <c r="F7238" s="74"/>
      <c r="G7238" s="267" t="str">
        <f t="shared" si="119"/>
        <v/>
      </c>
      <c r="H7238" s="74"/>
      <c r="I7238" s="74"/>
      <c r="J7238" s="74"/>
      <c r="K7238" s="74"/>
      <c r="L7238" s="74"/>
      <c r="P7238" s="122"/>
      <c r="Q7238" s="74"/>
      <c r="R7238" s="74"/>
      <c r="S7238" s="74"/>
      <c r="T7238" s="74"/>
      <c r="AI7238" s="259"/>
      <c r="AO7238" s="74"/>
    </row>
    <row r="7239" s="72" customFormat="1" customHeight="1" spans="6:41">
      <c r="F7239" s="74"/>
      <c r="G7239" s="267" t="str">
        <f t="shared" si="119"/>
        <v/>
      </c>
      <c r="H7239" s="74"/>
      <c r="I7239" s="74"/>
      <c r="J7239" s="74"/>
      <c r="K7239" s="74"/>
      <c r="L7239" s="74"/>
      <c r="P7239" s="122"/>
      <c r="Q7239" s="74"/>
      <c r="R7239" s="74"/>
      <c r="S7239" s="74"/>
      <c r="T7239" s="74"/>
      <c r="AI7239" s="259"/>
      <c r="AO7239" s="74"/>
    </row>
    <row r="7240" s="72" customFormat="1" customHeight="1" spans="6:41">
      <c r="F7240" s="74"/>
      <c r="G7240" s="267" t="str">
        <f t="shared" si="119"/>
        <v/>
      </c>
      <c r="H7240" s="74"/>
      <c r="I7240" s="74"/>
      <c r="J7240" s="74"/>
      <c r="K7240" s="74"/>
      <c r="L7240" s="74"/>
      <c r="P7240" s="122"/>
      <c r="Q7240" s="74"/>
      <c r="R7240" s="74"/>
      <c r="S7240" s="74"/>
      <c r="T7240" s="74"/>
      <c r="AI7240" s="259"/>
      <c r="AO7240" s="74"/>
    </row>
    <row r="7241" s="72" customFormat="1" customHeight="1" spans="6:41">
      <c r="F7241" s="74"/>
      <c r="G7241" s="267" t="str">
        <f t="shared" si="119"/>
        <v/>
      </c>
      <c r="H7241" s="74"/>
      <c r="I7241" s="74"/>
      <c r="J7241" s="74"/>
      <c r="K7241" s="74"/>
      <c r="L7241" s="74"/>
      <c r="P7241" s="122"/>
      <c r="Q7241" s="74"/>
      <c r="R7241" s="74"/>
      <c r="S7241" s="74"/>
      <c r="T7241" s="74"/>
      <c r="AI7241" s="259"/>
      <c r="AO7241" s="74"/>
    </row>
    <row r="7242" s="72" customFormat="1" customHeight="1" spans="6:41">
      <c r="F7242" s="74"/>
      <c r="G7242" s="267" t="str">
        <f t="shared" si="119"/>
        <v/>
      </c>
      <c r="H7242" s="74"/>
      <c r="I7242" s="74"/>
      <c r="J7242" s="74"/>
      <c r="K7242" s="74"/>
      <c r="L7242" s="74"/>
      <c r="P7242" s="122"/>
      <c r="Q7242" s="74"/>
      <c r="R7242" s="74"/>
      <c r="S7242" s="74"/>
      <c r="T7242" s="74"/>
      <c r="AI7242" s="259"/>
      <c r="AO7242" s="74"/>
    </row>
    <row r="7243" s="72" customFormat="1" customHeight="1" spans="6:41">
      <c r="F7243" s="74"/>
      <c r="G7243" s="267" t="str">
        <f t="shared" si="119"/>
        <v/>
      </c>
      <c r="H7243" s="74"/>
      <c r="I7243" s="74"/>
      <c r="J7243" s="74"/>
      <c r="K7243" s="74"/>
      <c r="L7243" s="74"/>
      <c r="P7243" s="122"/>
      <c r="Q7243" s="74"/>
      <c r="R7243" s="74"/>
      <c r="S7243" s="74"/>
      <c r="T7243" s="74"/>
      <c r="AI7243" s="259"/>
      <c r="AO7243" s="74"/>
    </row>
    <row r="7244" s="72" customFormat="1" customHeight="1" spans="6:41">
      <c r="F7244" s="74"/>
      <c r="G7244" s="267" t="str">
        <f t="shared" si="119"/>
        <v/>
      </c>
      <c r="H7244" s="74"/>
      <c r="I7244" s="74"/>
      <c r="J7244" s="74"/>
      <c r="K7244" s="74"/>
      <c r="L7244" s="74"/>
      <c r="P7244" s="122"/>
      <c r="Q7244" s="74"/>
      <c r="R7244" s="74"/>
      <c r="S7244" s="74"/>
      <c r="T7244" s="74"/>
      <c r="AI7244" s="259"/>
      <c r="AO7244" s="74"/>
    </row>
    <row r="7245" s="72" customFormat="1" customHeight="1" spans="6:41">
      <c r="F7245" s="74"/>
      <c r="G7245" s="267" t="str">
        <f t="shared" si="119"/>
        <v/>
      </c>
      <c r="H7245" s="74"/>
      <c r="I7245" s="74"/>
      <c r="J7245" s="74"/>
      <c r="K7245" s="74"/>
      <c r="L7245" s="74"/>
      <c r="P7245" s="122"/>
      <c r="Q7245" s="74"/>
      <c r="R7245" s="74"/>
      <c r="S7245" s="74"/>
      <c r="T7245" s="74"/>
      <c r="AI7245" s="259"/>
      <c r="AO7245" s="74"/>
    </row>
    <row r="7246" s="72" customFormat="1" customHeight="1" spans="6:41">
      <c r="F7246" s="74"/>
      <c r="G7246" s="267" t="str">
        <f t="shared" si="119"/>
        <v/>
      </c>
      <c r="H7246" s="74"/>
      <c r="I7246" s="74"/>
      <c r="J7246" s="74"/>
      <c r="K7246" s="74"/>
      <c r="L7246" s="74"/>
      <c r="P7246" s="122"/>
      <c r="Q7246" s="74"/>
      <c r="R7246" s="74"/>
      <c r="S7246" s="74"/>
      <c r="T7246" s="74"/>
      <c r="AI7246" s="259"/>
      <c r="AO7246" s="74"/>
    </row>
    <row r="7247" s="72" customFormat="1" customHeight="1" spans="6:41">
      <c r="F7247" s="74"/>
      <c r="G7247" s="267" t="str">
        <f t="shared" si="119"/>
        <v/>
      </c>
      <c r="H7247" s="74"/>
      <c r="I7247" s="74"/>
      <c r="J7247" s="74"/>
      <c r="K7247" s="74"/>
      <c r="L7247" s="74"/>
      <c r="P7247" s="122"/>
      <c r="Q7247" s="74"/>
      <c r="R7247" s="74"/>
      <c r="S7247" s="74"/>
      <c r="T7247" s="74"/>
      <c r="AI7247" s="259"/>
      <c r="AO7247" s="74"/>
    </row>
    <row r="7248" s="72" customFormat="1" customHeight="1" spans="6:41">
      <c r="F7248" s="74"/>
      <c r="G7248" s="267" t="str">
        <f t="shared" si="119"/>
        <v/>
      </c>
      <c r="H7248" s="74"/>
      <c r="I7248" s="74"/>
      <c r="J7248" s="74"/>
      <c r="K7248" s="74"/>
      <c r="L7248" s="74"/>
      <c r="P7248" s="122"/>
      <c r="Q7248" s="74"/>
      <c r="R7248" s="74"/>
      <c r="S7248" s="74"/>
      <c r="T7248" s="74"/>
      <c r="AI7248" s="259"/>
      <c r="AO7248" s="74"/>
    </row>
    <row r="7249" s="72" customFormat="1" customHeight="1" spans="6:41">
      <c r="F7249" s="74"/>
      <c r="G7249" s="267" t="str">
        <f t="shared" si="119"/>
        <v/>
      </c>
      <c r="H7249" s="74"/>
      <c r="I7249" s="74"/>
      <c r="J7249" s="74"/>
      <c r="K7249" s="74"/>
      <c r="L7249" s="74"/>
      <c r="P7249" s="122"/>
      <c r="Q7249" s="74"/>
      <c r="R7249" s="74"/>
      <c r="S7249" s="74"/>
      <c r="T7249" s="74"/>
      <c r="AI7249" s="259"/>
      <c r="AO7249" s="74"/>
    </row>
    <row r="7250" s="72" customFormat="1" customHeight="1" spans="6:41">
      <c r="F7250" s="74"/>
      <c r="G7250" s="267" t="str">
        <f t="shared" si="119"/>
        <v/>
      </c>
      <c r="H7250" s="74"/>
      <c r="I7250" s="74"/>
      <c r="J7250" s="74"/>
      <c r="K7250" s="74"/>
      <c r="L7250" s="74"/>
      <c r="P7250" s="122"/>
      <c r="Q7250" s="74"/>
      <c r="R7250" s="74"/>
      <c r="S7250" s="74"/>
      <c r="T7250" s="74"/>
      <c r="AI7250" s="259"/>
      <c r="AO7250" s="74"/>
    </row>
    <row r="7251" s="72" customFormat="1" customHeight="1" spans="6:41">
      <c r="F7251" s="74"/>
      <c r="G7251" s="267" t="str">
        <f t="shared" si="119"/>
        <v/>
      </c>
      <c r="H7251" s="74"/>
      <c r="I7251" s="74"/>
      <c r="J7251" s="74"/>
      <c r="K7251" s="74"/>
      <c r="L7251" s="74"/>
      <c r="P7251" s="122"/>
      <c r="Q7251" s="74"/>
      <c r="R7251" s="74"/>
      <c r="S7251" s="74"/>
      <c r="T7251" s="74"/>
      <c r="AI7251" s="259"/>
      <c r="AO7251" s="74"/>
    </row>
    <row r="7252" s="72" customFormat="1" customHeight="1" spans="6:41">
      <c r="F7252" s="74"/>
      <c r="G7252" s="267" t="str">
        <f t="shared" si="119"/>
        <v/>
      </c>
      <c r="H7252" s="74"/>
      <c r="I7252" s="74"/>
      <c r="J7252" s="74"/>
      <c r="K7252" s="74"/>
      <c r="L7252" s="74"/>
      <c r="P7252" s="122"/>
      <c r="Q7252" s="74"/>
      <c r="R7252" s="74"/>
      <c r="S7252" s="74"/>
      <c r="T7252" s="74"/>
      <c r="AI7252" s="259"/>
      <c r="AO7252" s="74"/>
    </row>
    <row r="7253" s="72" customFormat="1" customHeight="1" spans="6:41">
      <c r="F7253" s="74"/>
      <c r="G7253" s="267" t="str">
        <f t="shared" si="119"/>
        <v/>
      </c>
      <c r="H7253" s="74"/>
      <c r="I7253" s="74"/>
      <c r="J7253" s="74"/>
      <c r="K7253" s="74"/>
      <c r="L7253" s="74"/>
      <c r="P7253" s="122"/>
      <c r="Q7253" s="74"/>
      <c r="R7253" s="74"/>
      <c r="S7253" s="74"/>
      <c r="T7253" s="74"/>
      <c r="AI7253" s="259"/>
      <c r="AO7253" s="74"/>
    </row>
    <row r="7254" s="72" customFormat="1" customHeight="1" spans="6:41">
      <c r="F7254" s="74"/>
      <c r="G7254" s="267" t="str">
        <f t="shared" si="119"/>
        <v/>
      </c>
      <c r="H7254" s="74"/>
      <c r="I7254" s="74"/>
      <c r="J7254" s="74"/>
      <c r="K7254" s="74"/>
      <c r="L7254" s="74"/>
      <c r="P7254" s="122"/>
      <c r="Q7254" s="74"/>
      <c r="R7254" s="74"/>
      <c r="S7254" s="74"/>
      <c r="T7254" s="74"/>
      <c r="AI7254" s="259"/>
      <c r="AO7254" s="74"/>
    </row>
    <row r="7255" s="72" customFormat="1" customHeight="1" spans="6:41">
      <c r="F7255" s="74"/>
      <c r="G7255" s="267" t="str">
        <f t="shared" si="119"/>
        <v/>
      </c>
      <c r="H7255" s="74"/>
      <c r="I7255" s="74"/>
      <c r="J7255" s="74"/>
      <c r="K7255" s="74"/>
      <c r="L7255" s="74"/>
      <c r="P7255" s="122"/>
      <c r="Q7255" s="74"/>
      <c r="R7255" s="74"/>
      <c r="S7255" s="74"/>
      <c r="T7255" s="74"/>
      <c r="AI7255" s="259"/>
      <c r="AO7255" s="74"/>
    </row>
    <row r="7256" s="72" customFormat="1" customHeight="1" spans="6:41">
      <c r="F7256" s="74"/>
      <c r="G7256" s="267" t="str">
        <f t="shared" si="119"/>
        <v/>
      </c>
      <c r="H7256" s="74"/>
      <c r="I7256" s="74"/>
      <c r="J7256" s="74"/>
      <c r="K7256" s="74"/>
      <c r="L7256" s="74"/>
      <c r="P7256" s="122"/>
      <c r="Q7256" s="74"/>
      <c r="R7256" s="74"/>
      <c r="S7256" s="74"/>
      <c r="T7256" s="74"/>
      <c r="AI7256" s="259"/>
      <c r="AO7256" s="74"/>
    </row>
    <row r="7257" s="72" customFormat="1" customHeight="1" spans="6:41">
      <c r="F7257" s="74"/>
      <c r="G7257" s="267" t="str">
        <f t="shared" si="119"/>
        <v/>
      </c>
      <c r="H7257" s="74"/>
      <c r="I7257" s="74"/>
      <c r="J7257" s="74"/>
      <c r="K7257" s="74"/>
      <c r="L7257" s="74"/>
      <c r="P7257" s="122"/>
      <c r="Q7257" s="74"/>
      <c r="R7257" s="74"/>
      <c r="S7257" s="74"/>
      <c r="T7257" s="74"/>
      <c r="AI7257" s="259"/>
      <c r="AO7257" s="74"/>
    </row>
    <row r="7258" s="72" customFormat="1" customHeight="1" spans="6:41">
      <c r="F7258" s="74"/>
      <c r="G7258" s="267" t="str">
        <f t="shared" si="119"/>
        <v/>
      </c>
      <c r="H7258" s="74"/>
      <c r="I7258" s="74"/>
      <c r="J7258" s="74"/>
      <c r="K7258" s="74"/>
      <c r="L7258" s="74"/>
      <c r="P7258" s="122"/>
      <c r="Q7258" s="74"/>
      <c r="R7258" s="74"/>
      <c r="S7258" s="74"/>
      <c r="T7258" s="74"/>
      <c r="AI7258" s="259"/>
      <c r="AO7258" s="74"/>
    </row>
    <row r="7259" s="72" customFormat="1" customHeight="1" spans="6:41">
      <c r="F7259" s="74"/>
      <c r="G7259" s="267" t="str">
        <f t="shared" si="119"/>
        <v/>
      </c>
      <c r="H7259" s="74"/>
      <c r="I7259" s="74"/>
      <c r="J7259" s="74"/>
      <c r="K7259" s="74"/>
      <c r="L7259" s="74"/>
      <c r="P7259" s="122"/>
      <c r="Q7259" s="74"/>
      <c r="R7259" s="74"/>
      <c r="S7259" s="74"/>
      <c r="T7259" s="74"/>
      <c r="AI7259" s="259"/>
      <c r="AO7259" s="74"/>
    </row>
    <row r="7260" s="72" customFormat="1" customHeight="1" spans="6:41">
      <c r="F7260" s="74"/>
      <c r="G7260" s="267" t="str">
        <f t="shared" si="119"/>
        <v/>
      </c>
      <c r="H7260" s="74"/>
      <c r="I7260" s="74"/>
      <c r="J7260" s="74"/>
      <c r="K7260" s="74"/>
      <c r="L7260" s="74"/>
      <c r="P7260" s="122"/>
      <c r="Q7260" s="74"/>
      <c r="R7260" s="74"/>
      <c r="S7260" s="74"/>
      <c r="T7260" s="74"/>
      <c r="AI7260" s="259"/>
      <c r="AO7260" s="74"/>
    </row>
    <row r="7261" s="72" customFormat="1" customHeight="1" spans="6:41">
      <c r="F7261" s="74"/>
      <c r="G7261" s="267" t="str">
        <f t="shared" si="119"/>
        <v/>
      </c>
      <c r="H7261" s="74"/>
      <c r="I7261" s="74"/>
      <c r="J7261" s="74"/>
      <c r="K7261" s="74"/>
      <c r="L7261" s="74"/>
      <c r="P7261" s="122"/>
      <c r="Q7261" s="74"/>
      <c r="R7261" s="74"/>
      <c r="S7261" s="74"/>
      <c r="T7261" s="74"/>
      <c r="AI7261" s="259"/>
      <c r="AO7261" s="74"/>
    </row>
    <row r="7262" s="72" customFormat="1" customHeight="1" spans="6:41">
      <c r="F7262" s="74"/>
      <c r="G7262" s="267" t="str">
        <f t="shared" si="119"/>
        <v/>
      </c>
      <c r="H7262" s="74"/>
      <c r="I7262" s="74"/>
      <c r="J7262" s="74"/>
      <c r="K7262" s="74"/>
      <c r="L7262" s="74"/>
      <c r="P7262" s="122"/>
      <c r="Q7262" s="74"/>
      <c r="R7262" s="74"/>
      <c r="S7262" s="74"/>
      <c r="T7262" s="74"/>
      <c r="AI7262" s="259"/>
      <c r="AO7262" s="74"/>
    </row>
    <row r="7263" s="72" customFormat="1" customHeight="1" spans="6:41">
      <c r="F7263" s="74"/>
      <c r="G7263" s="267" t="str">
        <f t="shared" si="119"/>
        <v/>
      </c>
      <c r="H7263" s="74"/>
      <c r="I7263" s="74"/>
      <c r="J7263" s="74"/>
      <c r="K7263" s="74"/>
      <c r="L7263" s="74"/>
      <c r="P7263" s="122"/>
      <c r="Q7263" s="74"/>
      <c r="R7263" s="74"/>
      <c r="S7263" s="74"/>
      <c r="T7263" s="74"/>
      <c r="AI7263" s="259"/>
      <c r="AO7263" s="74"/>
    </row>
    <row r="7264" s="72" customFormat="1" customHeight="1" spans="6:41">
      <c r="F7264" s="74"/>
      <c r="G7264" s="267" t="str">
        <f t="shared" si="119"/>
        <v/>
      </c>
      <c r="H7264" s="74"/>
      <c r="I7264" s="74"/>
      <c r="J7264" s="74"/>
      <c r="K7264" s="74"/>
      <c r="L7264" s="74"/>
      <c r="P7264" s="122"/>
      <c r="Q7264" s="74"/>
      <c r="R7264" s="74"/>
      <c r="S7264" s="74"/>
      <c r="T7264" s="74"/>
      <c r="AI7264" s="259"/>
      <c r="AO7264" s="74"/>
    </row>
    <row r="7265" s="72" customFormat="1" customHeight="1" spans="6:41">
      <c r="F7265" s="74"/>
      <c r="G7265" s="267" t="str">
        <f t="shared" si="119"/>
        <v/>
      </c>
      <c r="H7265" s="74"/>
      <c r="I7265" s="74"/>
      <c r="J7265" s="74"/>
      <c r="K7265" s="74"/>
      <c r="L7265" s="74"/>
      <c r="P7265" s="122"/>
      <c r="Q7265" s="74"/>
      <c r="R7265" s="74"/>
      <c r="S7265" s="74"/>
      <c r="T7265" s="74"/>
      <c r="AI7265" s="259"/>
      <c r="AO7265" s="74"/>
    </row>
    <row r="7266" s="72" customFormat="1" customHeight="1" spans="6:41">
      <c r="F7266" s="74"/>
      <c r="G7266" s="267" t="str">
        <f t="shared" si="119"/>
        <v/>
      </c>
      <c r="H7266" s="74"/>
      <c r="I7266" s="74"/>
      <c r="J7266" s="74"/>
      <c r="K7266" s="74"/>
      <c r="L7266" s="74"/>
      <c r="P7266" s="122"/>
      <c r="Q7266" s="74"/>
      <c r="R7266" s="74"/>
      <c r="S7266" s="74"/>
      <c r="T7266" s="74"/>
      <c r="AI7266" s="259"/>
      <c r="AO7266" s="74"/>
    </row>
    <row r="7267" s="72" customFormat="1" customHeight="1" spans="6:41">
      <c r="F7267" s="74"/>
      <c r="G7267" s="267" t="str">
        <f t="shared" si="119"/>
        <v/>
      </c>
      <c r="H7267" s="74"/>
      <c r="I7267" s="74"/>
      <c r="J7267" s="74"/>
      <c r="K7267" s="74"/>
      <c r="L7267" s="74"/>
      <c r="P7267" s="122"/>
      <c r="Q7267" s="74"/>
      <c r="R7267" s="74"/>
      <c r="S7267" s="74"/>
      <c r="T7267" s="74"/>
      <c r="AI7267" s="259"/>
      <c r="AO7267" s="74"/>
    </row>
    <row r="7268" s="72" customFormat="1" customHeight="1" spans="6:41">
      <c r="F7268" s="74"/>
      <c r="G7268" s="267" t="str">
        <f t="shared" si="119"/>
        <v/>
      </c>
      <c r="H7268" s="74"/>
      <c r="I7268" s="74"/>
      <c r="J7268" s="74"/>
      <c r="K7268" s="74"/>
      <c r="L7268" s="74"/>
      <c r="P7268" s="122"/>
      <c r="Q7268" s="74"/>
      <c r="R7268" s="74"/>
      <c r="S7268" s="74"/>
      <c r="T7268" s="74"/>
      <c r="AI7268" s="259"/>
      <c r="AO7268" s="74"/>
    </row>
    <row r="7269" s="72" customFormat="1" customHeight="1" spans="6:41">
      <c r="F7269" s="74"/>
      <c r="G7269" s="267" t="str">
        <f t="shared" si="119"/>
        <v/>
      </c>
      <c r="H7269" s="74"/>
      <c r="I7269" s="74"/>
      <c r="J7269" s="74"/>
      <c r="K7269" s="74"/>
      <c r="L7269" s="74"/>
      <c r="P7269" s="122"/>
      <c r="Q7269" s="74"/>
      <c r="R7269" s="74"/>
      <c r="S7269" s="74"/>
      <c r="T7269" s="74"/>
      <c r="AI7269" s="259"/>
      <c r="AO7269" s="74"/>
    </row>
    <row r="7270" s="72" customFormat="1" customHeight="1" spans="6:41">
      <c r="F7270" s="74"/>
      <c r="G7270" s="267" t="str">
        <f t="shared" si="119"/>
        <v/>
      </c>
      <c r="H7270" s="74"/>
      <c r="I7270" s="74"/>
      <c r="J7270" s="74"/>
      <c r="K7270" s="74"/>
      <c r="L7270" s="74"/>
      <c r="P7270" s="122"/>
      <c r="Q7270" s="74"/>
      <c r="R7270" s="74"/>
      <c r="S7270" s="74"/>
      <c r="T7270" s="74"/>
      <c r="AI7270" s="259"/>
      <c r="AO7270" s="74"/>
    </row>
    <row r="7271" s="72" customFormat="1" customHeight="1" spans="6:41">
      <c r="F7271" s="74"/>
      <c r="G7271" s="267" t="str">
        <f t="shared" si="119"/>
        <v/>
      </c>
      <c r="H7271" s="74"/>
      <c r="I7271" s="74"/>
      <c r="J7271" s="74"/>
      <c r="K7271" s="74"/>
      <c r="L7271" s="74"/>
      <c r="P7271" s="122"/>
      <c r="Q7271" s="74"/>
      <c r="R7271" s="74"/>
      <c r="S7271" s="74"/>
      <c r="T7271" s="74"/>
      <c r="AI7271" s="259"/>
      <c r="AO7271" s="74"/>
    </row>
    <row r="7272" s="72" customFormat="1" customHeight="1" spans="6:41">
      <c r="F7272" s="74"/>
      <c r="G7272" s="267" t="str">
        <f t="shared" si="119"/>
        <v/>
      </c>
      <c r="H7272" s="74"/>
      <c r="I7272" s="74"/>
      <c r="J7272" s="74"/>
      <c r="K7272" s="74"/>
      <c r="L7272" s="74"/>
      <c r="P7272" s="122"/>
      <c r="Q7272" s="74"/>
      <c r="R7272" s="74"/>
      <c r="S7272" s="74"/>
      <c r="T7272" s="74"/>
      <c r="AI7272" s="259"/>
      <c r="AO7272" s="74"/>
    </row>
    <row r="7273" s="72" customFormat="1" customHeight="1" spans="6:41">
      <c r="F7273" s="74"/>
      <c r="G7273" s="267" t="str">
        <f t="shared" si="119"/>
        <v/>
      </c>
      <c r="H7273" s="74"/>
      <c r="I7273" s="74"/>
      <c r="J7273" s="74"/>
      <c r="K7273" s="74"/>
      <c r="L7273" s="74"/>
      <c r="P7273" s="122"/>
      <c r="Q7273" s="74"/>
      <c r="R7273" s="74"/>
      <c r="S7273" s="74"/>
      <c r="T7273" s="74"/>
      <c r="AI7273" s="259"/>
      <c r="AO7273" s="74"/>
    </row>
    <row r="7274" s="72" customFormat="1" customHeight="1" spans="6:41">
      <c r="F7274" s="74"/>
      <c r="G7274" s="267" t="str">
        <f t="shared" si="119"/>
        <v/>
      </c>
      <c r="H7274" s="74"/>
      <c r="I7274" s="74"/>
      <c r="J7274" s="74"/>
      <c r="K7274" s="74"/>
      <c r="L7274" s="74"/>
      <c r="P7274" s="122"/>
      <c r="Q7274" s="74"/>
      <c r="R7274" s="74"/>
      <c r="S7274" s="74"/>
      <c r="T7274" s="74"/>
      <c r="AI7274" s="259"/>
      <c r="AO7274" s="74"/>
    </row>
    <row r="7275" s="72" customFormat="1" customHeight="1" spans="6:41">
      <c r="F7275" s="74"/>
      <c r="G7275" s="267" t="str">
        <f t="shared" si="119"/>
        <v/>
      </c>
      <c r="H7275" s="74"/>
      <c r="I7275" s="74"/>
      <c r="J7275" s="74"/>
      <c r="K7275" s="74"/>
      <c r="L7275" s="74"/>
      <c r="P7275" s="122"/>
      <c r="Q7275" s="74"/>
      <c r="R7275" s="74"/>
      <c r="S7275" s="74"/>
      <c r="T7275" s="74"/>
      <c r="AI7275" s="259"/>
      <c r="AO7275" s="74"/>
    </row>
    <row r="7276" s="72" customFormat="1" customHeight="1" spans="6:41">
      <c r="F7276" s="74"/>
      <c r="G7276" s="267" t="str">
        <f t="shared" si="119"/>
        <v/>
      </c>
      <c r="H7276" s="74"/>
      <c r="I7276" s="74"/>
      <c r="J7276" s="74"/>
      <c r="K7276" s="74"/>
      <c r="L7276" s="74"/>
      <c r="P7276" s="122"/>
      <c r="Q7276" s="74"/>
      <c r="R7276" s="74"/>
      <c r="S7276" s="74"/>
      <c r="T7276" s="74"/>
      <c r="AI7276" s="259"/>
      <c r="AO7276" s="74"/>
    </row>
    <row r="7277" s="72" customFormat="1" customHeight="1" spans="6:41">
      <c r="F7277" s="74"/>
      <c r="G7277" s="267" t="str">
        <f t="shared" si="119"/>
        <v/>
      </c>
      <c r="H7277" s="74"/>
      <c r="I7277" s="74"/>
      <c r="J7277" s="74"/>
      <c r="K7277" s="74"/>
      <c r="L7277" s="74"/>
      <c r="P7277" s="122"/>
      <c r="Q7277" s="74"/>
      <c r="R7277" s="74"/>
      <c r="S7277" s="74"/>
      <c r="T7277" s="74"/>
      <c r="AI7277" s="259"/>
      <c r="AO7277" s="74"/>
    </row>
    <row r="7278" s="72" customFormat="1" customHeight="1" spans="6:41">
      <c r="F7278" s="74"/>
      <c r="G7278" s="267" t="str">
        <f t="shared" si="119"/>
        <v/>
      </c>
      <c r="H7278" s="74"/>
      <c r="I7278" s="74"/>
      <c r="J7278" s="74"/>
      <c r="K7278" s="74"/>
      <c r="L7278" s="74"/>
      <c r="P7278" s="122"/>
      <c r="Q7278" s="74"/>
      <c r="R7278" s="74"/>
      <c r="S7278" s="74"/>
      <c r="T7278" s="74"/>
      <c r="AI7278" s="259"/>
      <c r="AO7278" s="74"/>
    </row>
    <row r="7279" s="72" customFormat="1" customHeight="1" spans="6:41">
      <c r="F7279" s="74"/>
      <c r="G7279" s="267" t="str">
        <f t="shared" si="119"/>
        <v/>
      </c>
      <c r="H7279" s="74"/>
      <c r="I7279" s="74"/>
      <c r="J7279" s="74"/>
      <c r="K7279" s="74"/>
      <c r="L7279" s="74"/>
      <c r="P7279" s="122"/>
      <c r="Q7279" s="74"/>
      <c r="R7279" s="74"/>
      <c r="S7279" s="74"/>
      <c r="T7279" s="74"/>
      <c r="AI7279" s="259"/>
      <c r="AO7279" s="74"/>
    </row>
    <row r="7280" s="72" customFormat="1" customHeight="1" spans="6:41">
      <c r="F7280" s="74"/>
      <c r="G7280" s="267" t="str">
        <f t="shared" si="119"/>
        <v/>
      </c>
      <c r="H7280" s="74"/>
      <c r="I7280" s="74"/>
      <c r="J7280" s="74"/>
      <c r="K7280" s="74"/>
      <c r="L7280" s="74"/>
      <c r="P7280" s="122"/>
      <c r="Q7280" s="74"/>
      <c r="R7280" s="74"/>
      <c r="S7280" s="74"/>
      <c r="T7280" s="74"/>
      <c r="AI7280" s="259"/>
      <c r="AO7280" s="74"/>
    </row>
    <row r="7281" s="72" customFormat="1" customHeight="1" spans="6:41">
      <c r="F7281" s="74"/>
      <c r="G7281" s="267" t="str">
        <f t="shared" si="119"/>
        <v/>
      </c>
      <c r="H7281" s="74"/>
      <c r="I7281" s="74"/>
      <c r="J7281" s="74"/>
      <c r="K7281" s="74"/>
      <c r="L7281" s="74"/>
      <c r="P7281" s="122"/>
      <c r="Q7281" s="74"/>
      <c r="R7281" s="74"/>
      <c r="S7281" s="74"/>
      <c r="T7281" s="74"/>
      <c r="AI7281" s="259"/>
      <c r="AO7281" s="74"/>
    </row>
    <row r="7282" s="72" customFormat="1" customHeight="1" spans="6:41">
      <c r="F7282" s="74"/>
      <c r="G7282" s="267" t="str">
        <f t="shared" si="119"/>
        <v/>
      </c>
      <c r="H7282" s="74"/>
      <c r="I7282" s="74"/>
      <c r="J7282" s="74"/>
      <c r="K7282" s="74"/>
      <c r="L7282" s="74"/>
      <c r="P7282" s="122"/>
      <c r="Q7282" s="74"/>
      <c r="R7282" s="74"/>
      <c r="S7282" s="74"/>
      <c r="T7282" s="74"/>
      <c r="AI7282" s="259"/>
      <c r="AO7282" s="74"/>
    </row>
    <row r="7283" s="72" customFormat="1" customHeight="1" spans="6:41">
      <c r="F7283" s="74"/>
      <c r="G7283" s="267" t="str">
        <f t="shared" si="119"/>
        <v/>
      </c>
      <c r="H7283" s="74"/>
      <c r="I7283" s="74"/>
      <c r="J7283" s="74"/>
      <c r="K7283" s="74"/>
      <c r="L7283" s="74"/>
      <c r="P7283" s="122"/>
      <c r="Q7283" s="74"/>
      <c r="R7283" s="74"/>
      <c r="S7283" s="74"/>
      <c r="T7283" s="74"/>
      <c r="AI7283" s="259"/>
      <c r="AO7283" s="74"/>
    </row>
    <row r="7284" s="72" customFormat="1" customHeight="1" spans="6:41">
      <c r="F7284" s="74"/>
      <c r="G7284" s="267" t="str">
        <f t="shared" si="119"/>
        <v/>
      </c>
      <c r="H7284" s="74"/>
      <c r="I7284" s="74"/>
      <c r="J7284" s="74"/>
      <c r="K7284" s="74"/>
      <c r="L7284" s="74"/>
      <c r="P7284" s="122"/>
      <c r="Q7284" s="74"/>
      <c r="R7284" s="74"/>
      <c r="S7284" s="74"/>
      <c r="T7284" s="74"/>
      <c r="AI7284" s="259"/>
      <c r="AO7284" s="74"/>
    </row>
    <row r="7285" s="72" customFormat="1" customHeight="1" spans="6:41">
      <c r="F7285" s="74"/>
      <c r="G7285" s="267" t="str">
        <f t="shared" si="119"/>
        <v/>
      </c>
      <c r="H7285" s="74"/>
      <c r="I7285" s="74"/>
      <c r="J7285" s="74"/>
      <c r="K7285" s="74"/>
      <c r="L7285" s="74"/>
      <c r="P7285" s="122"/>
      <c r="Q7285" s="74"/>
      <c r="R7285" s="74"/>
      <c r="S7285" s="74"/>
      <c r="T7285" s="74"/>
      <c r="AI7285" s="259"/>
      <c r="AO7285" s="74"/>
    </row>
    <row r="7286" s="72" customFormat="1" customHeight="1" spans="6:41">
      <c r="F7286" s="74"/>
      <c r="G7286" s="267" t="str">
        <f t="shared" si="119"/>
        <v/>
      </c>
      <c r="H7286" s="74"/>
      <c r="I7286" s="74"/>
      <c r="J7286" s="74"/>
      <c r="K7286" s="74"/>
      <c r="L7286" s="74"/>
      <c r="P7286" s="122"/>
      <c r="Q7286" s="74"/>
      <c r="R7286" s="74"/>
      <c r="S7286" s="74"/>
      <c r="T7286" s="74"/>
      <c r="AI7286" s="259"/>
      <c r="AO7286" s="74"/>
    </row>
    <row r="7287" s="72" customFormat="1" customHeight="1" spans="6:41">
      <c r="F7287" s="74"/>
      <c r="G7287" s="267" t="str">
        <f t="shared" si="119"/>
        <v/>
      </c>
      <c r="H7287" s="74"/>
      <c r="I7287" s="74"/>
      <c r="J7287" s="74"/>
      <c r="K7287" s="74"/>
      <c r="L7287" s="74"/>
      <c r="P7287" s="122"/>
      <c r="Q7287" s="74"/>
      <c r="R7287" s="74"/>
      <c r="S7287" s="74"/>
      <c r="T7287" s="74"/>
      <c r="AI7287" s="259"/>
      <c r="AO7287" s="74"/>
    </row>
    <row r="7288" s="72" customFormat="1" customHeight="1" spans="6:41">
      <c r="F7288" s="74"/>
      <c r="G7288" s="267" t="str">
        <f t="shared" si="119"/>
        <v/>
      </c>
      <c r="H7288" s="74"/>
      <c r="I7288" s="74"/>
      <c r="J7288" s="74"/>
      <c r="K7288" s="74"/>
      <c r="L7288" s="74"/>
      <c r="P7288" s="122"/>
      <c r="Q7288" s="74"/>
      <c r="R7288" s="74"/>
      <c r="S7288" s="74"/>
      <c r="T7288" s="74"/>
      <c r="AI7288" s="259"/>
      <c r="AO7288" s="74"/>
    </row>
    <row r="7289" s="72" customFormat="1" customHeight="1" spans="6:41">
      <c r="F7289" s="74"/>
      <c r="G7289" s="267" t="str">
        <f t="shared" si="119"/>
        <v/>
      </c>
      <c r="H7289" s="74"/>
      <c r="I7289" s="74"/>
      <c r="J7289" s="74"/>
      <c r="K7289" s="74"/>
      <c r="L7289" s="74"/>
      <c r="P7289" s="122"/>
      <c r="Q7289" s="74"/>
      <c r="R7289" s="74"/>
      <c r="S7289" s="74"/>
      <c r="T7289" s="74"/>
      <c r="AI7289" s="259"/>
      <c r="AO7289" s="74"/>
    </row>
    <row r="7290" s="72" customFormat="1" customHeight="1" spans="6:41">
      <c r="F7290" s="74"/>
      <c r="G7290" s="267" t="str">
        <f t="shared" si="119"/>
        <v/>
      </c>
      <c r="H7290" s="74"/>
      <c r="I7290" s="74"/>
      <c r="J7290" s="74"/>
      <c r="K7290" s="74"/>
      <c r="L7290" s="74"/>
      <c r="P7290" s="122"/>
      <c r="Q7290" s="74"/>
      <c r="R7290" s="74"/>
      <c r="S7290" s="74"/>
      <c r="T7290" s="74"/>
      <c r="AI7290" s="259"/>
      <c r="AO7290" s="74"/>
    </row>
    <row r="7291" s="72" customFormat="1" customHeight="1" spans="6:41">
      <c r="F7291" s="74"/>
      <c r="G7291" s="267" t="str">
        <f t="shared" si="119"/>
        <v/>
      </c>
      <c r="H7291" s="74"/>
      <c r="I7291" s="74"/>
      <c r="J7291" s="74"/>
      <c r="K7291" s="74"/>
      <c r="L7291" s="74"/>
      <c r="P7291" s="122"/>
      <c r="Q7291" s="74"/>
      <c r="R7291" s="74"/>
      <c r="S7291" s="74"/>
      <c r="T7291" s="74"/>
      <c r="AI7291" s="259"/>
      <c r="AO7291" s="74"/>
    </row>
    <row r="7292" s="72" customFormat="1" customHeight="1" spans="6:41">
      <c r="F7292" s="74"/>
      <c r="G7292" s="267" t="str">
        <f t="shared" si="119"/>
        <v/>
      </c>
      <c r="H7292" s="74"/>
      <c r="I7292" s="74"/>
      <c r="J7292" s="74"/>
      <c r="K7292" s="74"/>
      <c r="L7292" s="74"/>
      <c r="P7292" s="122"/>
      <c r="Q7292" s="74"/>
      <c r="R7292" s="74"/>
      <c r="S7292" s="74"/>
      <c r="T7292" s="74"/>
      <c r="AI7292" s="259"/>
      <c r="AO7292" s="74"/>
    </row>
    <row r="7293" s="72" customFormat="1" customHeight="1" spans="6:41">
      <c r="F7293" s="74"/>
      <c r="G7293" s="267" t="str">
        <f t="shared" si="119"/>
        <v/>
      </c>
      <c r="H7293" s="74"/>
      <c r="I7293" s="74"/>
      <c r="J7293" s="74"/>
      <c r="K7293" s="74"/>
      <c r="L7293" s="74"/>
      <c r="P7293" s="122"/>
      <c r="Q7293" s="74"/>
      <c r="R7293" s="74"/>
      <c r="S7293" s="74"/>
      <c r="T7293" s="74"/>
      <c r="AI7293" s="259"/>
      <c r="AO7293" s="74"/>
    </row>
    <row r="7294" s="72" customFormat="1" customHeight="1" spans="6:41">
      <c r="F7294" s="74"/>
      <c r="G7294" s="267" t="str">
        <f t="shared" si="119"/>
        <v/>
      </c>
      <c r="H7294" s="74"/>
      <c r="I7294" s="74"/>
      <c r="J7294" s="74"/>
      <c r="K7294" s="74"/>
      <c r="L7294" s="74"/>
      <c r="P7294" s="122"/>
      <c r="Q7294" s="74"/>
      <c r="R7294" s="74"/>
      <c r="S7294" s="74"/>
      <c r="T7294" s="74"/>
      <c r="AI7294" s="259"/>
      <c r="AO7294" s="74"/>
    </row>
    <row r="7295" s="72" customFormat="1" customHeight="1" spans="6:41">
      <c r="F7295" s="74"/>
      <c r="G7295" s="267" t="str">
        <f t="shared" si="119"/>
        <v/>
      </c>
      <c r="H7295" s="74"/>
      <c r="I7295" s="74"/>
      <c r="J7295" s="74"/>
      <c r="K7295" s="74"/>
      <c r="L7295" s="74"/>
      <c r="P7295" s="122"/>
      <c r="Q7295" s="74"/>
      <c r="R7295" s="74"/>
      <c r="S7295" s="74"/>
      <c r="T7295" s="74"/>
      <c r="AI7295" s="259"/>
      <c r="AO7295" s="74"/>
    </row>
    <row r="7296" s="72" customFormat="1" customHeight="1" spans="6:41">
      <c r="F7296" s="74"/>
      <c r="G7296" s="267" t="str">
        <f t="shared" si="119"/>
        <v/>
      </c>
      <c r="H7296" s="74"/>
      <c r="I7296" s="74"/>
      <c r="J7296" s="74"/>
      <c r="K7296" s="74"/>
      <c r="L7296" s="74"/>
      <c r="P7296" s="122"/>
      <c r="Q7296" s="74"/>
      <c r="R7296" s="74"/>
      <c r="S7296" s="74"/>
      <c r="T7296" s="74"/>
      <c r="AI7296" s="259"/>
      <c r="AO7296" s="74"/>
    </row>
    <row r="7297" s="72" customFormat="1" customHeight="1" spans="6:41">
      <c r="F7297" s="74"/>
      <c r="G7297" s="267" t="str">
        <f t="shared" si="119"/>
        <v/>
      </c>
      <c r="H7297" s="74"/>
      <c r="I7297" s="74"/>
      <c r="J7297" s="74"/>
      <c r="K7297" s="74"/>
      <c r="L7297" s="74"/>
      <c r="P7297" s="122"/>
      <c r="Q7297" s="74"/>
      <c r="R7297" s="74"/>
      <c r="S7297" s="74"/>
      <c r="T7297" s="74"/>
      <c r="AI7297" s="259"/>
      <c r="AO7297" s="74"/>
    </row>
    <row r="7298" s="72" customFormat="1" customHeight="1" spans="6:41">
      <c r="F7298" s="74"/>
      <c r="G7298" s="267" t="str">
        <f t="shared" ref="G7298:G7361" si="120">IF(H7298="","",IF(H7298=I7298,H7298,_xlfn.CONCAT(H7298,"-",I7298)))</f>
        <v/>
      </c>
      <c r="H7298" s="74"/>
      <c r="I7298" s="74"/>
      <c r="J7298" s="74"/>
      <c r="K7298" s="74"/>
      <c r="L7298" s="74"/>
      <c r="P7298" s="122"/>
      <c r="Q7298" s="74"/>
      <c r="R7298" s="74"/>
      <c r="S7298" s="74"/>
      <c r="T7298" s="74"/>
      <c r="AI7298" s="259"/>
      <c r="AO7298" s="74"/>
    </row>
    <row r="7299" s="72" customFormat="1" customHeight="1" spans="6:41">
      <c r="F7299" s="74"/>
      <c r="G7299" s="267" t="str">
        <f t="shared" si="120"/>
        <v/>
      </c>
      <c r="H7299" s="74"/>
      <c r="I7299" s="74"/>
      <c r="J7299" s="74"/>
      <c r="K7299" s="74"/>
      <c r="L7299" s="74"/>
      <c r="P7299" s="122"/>
      <c r="Q7299" s="74"/>
      <c r="R7299" s="74"/>
      <c r="S7299" s="74"/>
      <c r="T7299" s="74"/>
      <c r="AI7299" s="259"/>
      <c r="AO7299" s="74"/>
    </row>
    <row r="7300" s="72" customFormat="1" customHeight="1" spans="6:41">
      <c r="F7300" s="74"/>
      <c r="G7300" s="267" t="str">
        <f t="shared" si="120"/>
        <v/>
      </c>
      <c r="H7300" s="74"/>
      <c r="I7300" s="74"/>
      <c r="J7300" s="74"/>
      <c r="K7300" s="74"/>
      <c r="L7300" s="74"/>
      <c r="P7300" s="122"/>
      <c r="Q7300" s="74"/>
      <c r="R7300" s="74"/>
      <c r="S7300" s="74"/>
      <c r="T7300" s="74"/>
      <c r="AI7300" s="259"/>
      <c r="AO7300" s="74"/>
    </row>
    <row r="7301" s="72" customFormat="1" customHeight="1" spans="6:41">
      <c r="F7301" s="74"/>
      <c r="G7301" s="267" t="str">
        <f t="shared" si="120"/>
        <v/>
      </c>
      <c r="H7301" s="74"/>
      <c r="I7301" s="74"/>
      <c r="J7301" s="74"/>
      <c r="K7301" s="74"/>
      <c r="L7301" s="74"/>
      <c r="P7301" s="122"/>
      <c r="Q7301" s="74"/>
      <c r="R7301" s="74"/>
      <c r="S7301" s="74"/>
      <c r="T7301" s="74"/>
      <c r="AI7301" s="259"/>
      <c r="AO7301" s="74"/>
    </row>
    <row r="7302" s="72" customFormat="1" customHeight="1" spans="6:41">
      <c r="F7302" s="74"/>
      <c r="G7302" s="267" t="str">
        <f t="shared" si="120"/>
        <v/>
      </c>
      <c r="H7302" s="74"/>
      <c r="I7302" s="74"/>
      <c r="J7302" s="74"/>
      <c r="K7302" s="74"/>
      <c r="L7302" s="74"/>
      <c r="P7302" s="122"/>
      <c r="Q7302" s="74"/>
      <c r="R7302" s="74"/>
      <c r="S7302" s="74"/>
      <c r="T7302" s="74"/>
      <c r="AI7302" s="259"/>
      <c r="AO7302" s="74"/>
    </row>
    <row r="7303" s="72" customFormat="1" customHeight="1" spans="6:41">
      <c r="F7303" s="74"/>
      <c r="G7303" s="267" t="str">
        <f t="shared" si="120"/>
        <v/>
      </c>
      <c r="H7303" s="74"/>
      <c r="I7303" s="74"/>
      <c r="J7303" s="74"/>
      <c r="K7303" s="74"/>
      <c r="L7303" s="74"/>
      <c r="P7303" s="122"/>
      <c r="Q7303" s="74"/>
      <c r="R7303" s="74"/>
      <c r="S7303" s="74"/>
      <c r="T7303" s="74"/>
      <c r="AI7303" s="259"/>
      <c r="AO7303" s="74"/>
    </row>
    <row r="7304" s="72" customFormat="1" customHeight="1" spans="6:41">
      <c r="F7304" s="74"/>
      <c r="G7304" s="267" t="str">
        <f t="shared" si="120"/>
        <v/>
      </c>
      <c r="H7304" s="74"/>
      <c r="I7304" s="74"/>
      <c r="J7304" s="74"/>
      <c r="K7304" s="74"/>
      <c r="L7304" s="74"/>
      <c r="P7304" s="122"/>
      <c r="Q7304" s="74"/>
      <c r="R7304" s="74"/>
      <c r="S7304" s="74"/>
      <c r="T7304" s="74"/>
      <c r="AI7304" s="259"/>
      <c r="AO7304" s="74"/>
    </row>
    <row r="7305" s="72" customFormat="1" customHeight="1" spans="6:41">
      <c r="F7305" s="74"/>
      <c r="G7305" s="267" t="str">
        <f t="shared" si="120"/>
        <v/>
      </c>
      <c r="H7305" s="74"/>
      <c r="I7305" s="74"/>
      <c r="J7305" s="74"/>
      <c r="K7305" s="74"/>
      <c r="L7305" s="74"/>
      <c r="P7305" s="122"/>
      <c r="Q7305" s="74"/>
      <c r="R7305" s="74"/>
      <c r="S7305" s="74"/>
      <c r="T7305" s="74"/>
      <c r="AI7305" s="259"/>
      <c r="AO7305" s="74"/>
    </row>
    <row r="7306" s="72" customFormat="1" customHeight="1" spans="6:41">
      <c r="F7306" s="74"/>
      <c r="G7306" s="267" t="str">
        <f t="shared" si="120"/>
        <v/>
      </c>
      <c r="H7306" s="74"/>
      <c r="I7306" s="74"/>
      <c r="J7306" s="74"/>
      <c r="K7306" s="74"/>
      <c r="L7306" s="74"/>
      <c r="P7306" s="122"/>
      <c r="Q7306" s="74"/>
      <c r="R7306" s="74"/>
      <c r="S7306" s="74"/>
      <c r="T7306" s="74"/>
      <c r="AI7306" s="259"/>
      <c r="AO7306" s="74"/>
    </row>
    <row r="7307" s="72" customFormat="1" customHeight="1" spans="6:41">
      <c r="F7307" s="74"/>
      <c r="G7307" s="267" t="str">
        <f t="shared" si="120"/>
        <v/>
      </c>
      <c r="H7307" s="74"/>
      <c r="I7307" s="74"/>
      <c r="J7307" s="74"/>
      <c r="K7307" s="74"/>
      <c r="L7307" s="74"/>
      <c r="P7307" s="122"/>
      <c r="Q7307" s="74"/>
      <c r="R7307" s="74"/>
      <c r="S7307" s="74"/>
      <c r="T7307" s="74"/>
      <c r="AI7307" s="259"/>
      <c r="AO7307" s="74"/>
    </row>
    <row r="7308" s="72" customFormat="1" customHeight="1" spans="6:41">
      <c r="F7308" s="74"/>
      <c r="G7308" s="267" t="str">
        <f t="shared" si="120"/>
        <v/>
      </c>
      <c r="H7308" s="74"/>
      <c r="I7308" s="74"/>
      <c r="J7308" s="74"/>
      <c r="K7308" s="74"/>
      <c r="L7308" s="74"/>
      <c r="P7308" s="122"/>
      <c r="Q7308" s="74"/>
      <c r="R7308" s="74"/>
      <c r="S7308" s="74"/>
      <c r="T7308" s="74"/>
      <c r="AI7308" s="259"/>
      <c r="AO7308" s="74"/>
    </row>
    <row r="7309" s="72" customFormat="1" customHeight="1" spans="6:41">
      <c r="F7309" s="74"/>
      <c r="G7309" s="267" t="str">
        <f t="shared" si="120"/>
        <v/>
      </c>
      <c r="H7309" s="74"/>
      <c r="I7309" s="74"/>
      <c r="J7309" s="74"/>
      <c r="K7309" s="74"/>
      <c r="L7309" s="74"/>
      <c r="P7309" s="122"/>
      <c r="Q7309" s="74"/>
      <c r="R7309" s="74"/>
      <c r="S7309" s="74"/>
      <c r="T7309" s="74"/>
      <c r="AI7309" s="259"/>
      <c r="AO7309" s="74"/>
    </row>
    <row r="7310" s="72" customFormat="1" customHeight="1" spans="6:41">
      <c r="F7310" s="74"/>
      <c r="G7310" s="267" t="str">
        <f t="shared" si="120"/>
        <v/>
      </c>
      <c r="H7310" s="74"/>
      <c r="I7310" s="74"/>
      <c r="J7310" s="74"/>
      <c r="K7310" s="74"/>
      <c r="L7310" s="74"/>
      <c r="P7310" s="122"/>
      <c r="Q7310" s="74"/>
      <c r="R7310" s="74"/>
      <c r="S7310" s="74"/>
      <c r="T7310" s="74"/>
      <c r="AI7310" s="259"/>
      <c r="AO7310" s="74"/>
    </row>
    <row r="7311" s="72" customFormat="1" customHeight="1" spans="6:41">
      <c r="F7311" s="74"/>
      <c r="G7311" s="267" t="str">
        <f t="shared" si="120"/>
        <v/>
      </c>
      <c r="H7311" s="74"/>
      <c r="I7311" s="74"/>
      <c r="J7311" s="74"/>
      <c r="K7311" s="74"/>
      <c r="L7311" s="74"/>
      <c r="P7311" s="122"/>
      <c r="Q7311" s="74"/>
      <c r="R7311" s="74"/>
      <c r="S7311" s="74"/>
      <c r="T7311" s="74"/>
      <c r="AI7311" s="259"/>
      <c r="AO7311" s="74"/>
    </row>
    <row r="7312" s="72" customFormat="1" customHeight="1" spans="6:41">
      <c r="F7312" s="74"/>
      <c r="G7312" s="267" t="str">
        <f t="shared" si="120"/>
        <v/>
      </c>
      <c r="H7312" s="74"/>
      <c r="I7312" s="74"/>
      <c r="J7312" s="74"/>
      <c r="K7312" s="74"/>
      <c r="L7312" s="74"/>
      <c r="P7312" s="122"/>
      <c r="Q7312" s="74"/>
      <c r="R7312" s="74"/>
      <c r="S7312" s="74"/>
      <c r="T7312" s="74"/>
      <c r="AI7312" s="259"/>
      <c r="AO7312" s="74"/>
    </row>
    <row r="7313" s="72" customFormat="1" customHeight="1" spans="6:41">
      <c r="F7313" s="74"/>
      <c r="G7313" s="267" t="str">
        <f t="shared" si="120"/>
        <v/>
      </c>
      <c r="H7313" s="74"/>
      <c r="I7313" s="74"/>
      <c r="J7313" s="74"/>
      <c r="K7313" s="74"/>
      <c r="L7313" s="74"/>
      <c r="P7313" s="122"/>
      <c r="Q7313" s="74"/>
      <c r="R7313" s="74"/>
      <c r="S7313" s="74"/>
      <c r="T7313" s="74"/>
      <c r="AI7313" s="259"/>
      <c r="AO7313" s="74"/>
    </row>
    <row r="7314" s="72" customFormat="1" customHeight="1" spans="6:41">
      <c r="F7314" s="74"/>
      <c r="G7314" s="267" t="str">
        <f t="shared" si="120"/>
        <v/>
      </c>
      <c r="H7314" s="74"/>
      <c r="I7314" s="74"/>
      <c r="J7314" s="74"/>
      <c r="K7314" s="74"/>
      <c r="L7314" s="74"/>
      <c r="P7314" s="122"/>
      <c r="Q7314" s="74"/>
      <c r="R7314" s="74"/>
      <c r="S7314" s="74"/>
      <c r="T7314" s="74"/>
      <c r="AI7314" s="259"/>
      <c r="AO7314" s="74"/>
    </row>
    <row r="7315" s="72" customFormat="1" customHeight="1" spans="6:41">
      <c r="F7315" s="74"/>
      <c r="G7315" s="267" t="str">
        <f t="shared" si="120"/>
        <v/>
      </c>
      <c r="H7315" s="74"/>
      <c r="I7315" s="74"/>
      <c r="J7315" s="74"/>
      <c r="K7315" s="74"/>
      <c r="L7315" s="74"/>
      <c r="P7315" s="122"/>
      <c r="Q7315" s="74"/>
      <c r="R7315" s="74"/>
      <c r="S7315" s="74"/>
      <c r="T7315" s="74"/>
      <c r="AI7315" s="259"/>
      <c r="AO7315" s="74"/>
    </row>
    <row r="7316" s="72" customFormat="1" customHeight="1" spans="6:41">
      <c r="F7316" s="74"/>
      <c r="G7316" s="267" t="str">
        <f t="shared" si="120"/>
        <v/>
      </c>
      <c r="H7316" s="74"/>
      <c r="I7316" s="74"/>
      <c r="J7316" s="74"/>
      <c r="K7316" s="74"/>
      <c r="L7316" s="74"/>
      <c r="P7316" s="122"/>
      <c r="Q7316" s="74"/>
      <c r="R7316" s="74"/>
      <c r="S7316" s="74"/>
      <c r="T7316" s="74"/>
      <c r="AI7316" s="259"/>
      <c r="AO7316" s="74"/>
    </row>
    <row r="7317" s="72" customFormat="1" customHeight="1" spans="6:41">
      <c r="F7317" s="74"/>
      <c r="G7317" s="267" t="str">
        <f t="shared" si="120"/>
        <v/>
      </c>
      <c r="H7317" s="74"/>
      <c r="I7317" s="74"/>
      <c r="J7317" s="74"/>
      <c r="K7317" s="74"/>
      <c r="L7317" s="74"/>
      <c r="P7317" s="122"/>
      <c r="Q7317" s="74"/>
      <c r="R7317" s="74"/>
      <c r="S7317" s="74"/>
      <c r="T7317" s="74"/>
      <c r="AI7317" s="259"/>
      <c r="AO7317" s="74"/>
    </row>
    <row r="7318" s="72" customFormat="1" customHeight="1" spans="6:41">
      <c r="F7318" s="74"/>
      <c r="G7318" s="267" t="str">
        <f t="shared" si="120"/>
        <v/>
      </c>
      <c r="H7318" s="74"/>
      <c r="I7318" s="74"/>
      <c r="J7318" s="74"/>
      <c r="K7318" s="74"/>
      <c r="L7318" s="74"/>
      <c r="P7318" s="122"/>
      <c r="Q7318" s="74"/>
      <c r="R7318" s="74"/>
      <c r="S7318" s="74"/>
      <c r="T7318" s="74"/>
      <c r="AI7318" s="259"/>
      <c r="AO7318" s="74"/>
    </row>
    <row r="7319" s="72" customFormat="1" customHeight="1" spans="6:41">
      <c r="F7319" s="74"/>
      <c r="G7319" s="267" t="str">
        <f t="shared" si="120"/>
        <v/>
      </c>
      <c r="H7319" s="74"/>
      <c r="I7319" s="74"/>
      <c r="J7319" s="74"/>
      <c r="K7319" s="74"/>
      <c r="L7319" s="74"/>
      <c r="P7319" s="122"/>
      <c r="Q7319" s="74"/>
      <c r="R7319" s="74"/>
      <c r="S7319" s="74"/>
      <c r="T7319" s="74"/>
      <c r="AI7319" s="259"/>
      <c r="AO7319" s="74"/>
    </row>
    <row r="7320" s="72" customFormat="1" customHeight="1" spans="6:41">
      <c r="F7320" s="74"/>
      <c r="G7320" s="267" t="str">
        <f t="shared" si="120"/>
        <v/>
      </c>
      <c r="H7320" s="74"/>
      <c r="I7320" s="74"/>
      <c r="J7320" s="74"/>
      <c r="K7320" s="74"/>
      <c r="L7320" s="74"/>
      <c r="P7320" s="122"/>
      <c r="Q7320" s="74"/>
      <c r="R7320" s="74"/>
      <c r="S7320" s="74"/>
      <c r="T7320" s="74"/>
      <c r="AI7320" s="259"/>
      <c r="AO7320" s="74"/>
    </row>
    <row r="7321" s="72" customFormat="1" customHeight="1" spans="6:41">
      <c r="F7321" s="74"/>
      <c r="G7321" s="267" t="str">
        <f t="shared" si="120"/>
        <v/>
      </c>
      <c r="H7321" s="74"/>
      <c r="I7321" s="74"/>
      <c r="J7321" s="74"/>
      <c r="K7321" s="74"/>
      <c r="L7321" s="74"/>
      <c r="P7321" s="122"/>
      <c r="Q7321" s="74"/>
      <c r="R7321" s="74"/>
      <c r="S7321" s="74"/>
      <c r="T7321" s="74"/>
      <c r="AI7321" s="259"/>
      <c r="AO7321" s="74"/>
    </row>
    <row r="7322" s="72" customFormat="1" customHeight="1" spans="6:41">
      <c r="F7322" s="74"/>
      <c r="G7322" s="267" t="str">
        <f t="shared" si="120"/>
        <v/>
      </c>
      <c r="H7322" s="74"/>
      <c r="I7322" s="74"/>
      <c r="J7322" s="74"/>
      <c r="K7322" s="74"/>
      <c r="L7322" s="74"/>
      <c r="P7322" s="122"/>
      <c r="Q7322" s="74"/>
      <c r="R7322" s="74"/>
      <c r="S7322" s="74"/>
      <c r="T7322" s="74"/>
      <c r="AI7322" s="259"/>
      <c r="AO7322" s="74"/>
    </row>
    <row r="7323" s="72" customFormat="1" customHeight="1" spans="6:41">
      <c r="F7323" s="74"/>
      <c r="G7323" s="267" t="str">
        <f t="shared" si="120"/>
        <v/>
      </c>
      <c r="H7323" s="74"/>
      <c r="I7323" s="74"/>
      <c r="J7323" s="74"/>
      <c r="K7323" s="74"/>
      <c r="L7323" s="74"/>
      <c r="P7323" s="122"/>
      <c r="Q7323" s="74"/>
      <c r="R7323" s="74"/>
      <c r="S7323" s="74"/>
      <c r="T7323" s="74"/>
      <c r="AI7323" s="259"/>
      <c r="AO7323" s="74"/>
    </row>
    <row r="7324" s="72" customFormat="1" customHeight="1" spans="6:41">
      <c r="F7324" s="74"/>
      <c r="G7324" s="267" t="str">
        <f t="shared" si="120"/>
        <v/>
      </c>
      <c r="H7324" s="74"/>
      <c r="I7324" s="74"/>
      <c r="J7324" s="74"/>
      <c r="K7324" s="74"/>
      <c r="L7324" s="74"/>
      <c r="P7324" s="122"/>
      <c r="Q7324" s="74"/>
      <c r="R7324" s="74"/>
      <c r="S7324" s="74"/>
      <c r="T7324" s="74"/>
      <c r="AI7324" s="259"/>
      <c r="AO7324" s="74"/>
    </row>
    <row r="7325" s="72" customFormat="1" customHeight="1" spans="6:41">
      <c r="F7325" s="74"/>
      <c r="G7325" s="267" t="str">
        <f t="shared" si="120"/>
        <v/>
      </c>
      <c r="H7325" s="74"/>
      <c r="I7325" s="74"/>
      <c r="J7325" s="74"/>
      <c r="K7325" s="74"/>
      <c r="L7325" s="74"/>
      <c r="P7325" s="122"/>
      <c r="Q7325" s="74"/>
      <c r="R7325" s="74"/>
      <c r="S7325" s="74"/>
      <c r="T7325" s="74"/>
      <c r="AI7325" s="259"/>
      <c r="AO7325" s="74"/>
    </row>
    <row r="7326" s="72" customFormat="1" customHeight="1" spans="6:41">
      <c r="F7326" s="74"/>
      <c r="G7326" s="267" t="str">
        <f t="shared" si="120"/>
        <v/>
      </c>
      <c r="H7326" s="74"/>
      <c r="I7326" s="74"/>
      <c r="J7326" s="74"/>
      <c r="K7326" s="74"/>
      <c r="L7326" s="74"/>
      <c r="P7326" s="122"/>
      <c r="Q7326" s="74"/>
      <c r="R7326" s="74"/>
      <c r="S7326" s="74"/>
      <c r="T7326" s="74"/>
      <c r="AI7326" s="259"/>
      <c r="AO7326" s="74"/>
    </row>
    <row r="7327" s="72" customFormat="1" customHeight="1" spans="6:41">
      <c r="F7327" s="74"/>
      <c r="G7327" s="267" t="str">
        <f t="shared" si="120"/>
        <v/>
      </c>
      <c r="H7327" s="74"/>
      <c r="I7327" s="74"/>
      <c r="J7327" s="74"/>
      <c r="K7327" s="74"/>
      <c r="L7327" s="74"/>
      <c r="P7327" s="122"/>
      <c r="Q7327" s="74"/>
      <c r="R7327" s="74"/>
      <c r="S7327" s="74"/>
      <c r="T7327" s="74"/>
      <c r="AI7327" s="259"/>
      <c r="AO7327" s="74"/>
    </row>
    <row r="7328" s="72" customFormat="1" customHeight="1" spans="6:41">
      <c r="F7328" s="74"/>
      <c r="G7328" s="267" t="str">
        <f t="shared" si="120"/>
        <v/>
      </c>
      <c r="H7328" s="74"/>
      <c r="I7328" s="74"/>
      <c r="J7328" s="74"/>
      <c r="K7328" s="74"/>
      <c r="L7328" s="74"/>
      <c r="P7328" s="122"/>
      <c r="Q7328" s="74"/>
      <c r="R7328" s="74"/>
      <c r="S7328" s="74"/>
      <c r="T7328" s="74"/>
      <c r="AI7328" s="259"/>
      <c r="AO7328" s="74"/>
    </row>
    <row r="7329" s="72" customFormat="1" customHeight="1" spans="6:41">
      <c r="F7329" s="74"/>
      <c r="G7329" s="267" t="str">
        <f t="shared" si="120"/>
        <v/>
      </c>
      <c r="H7329" s="74"/>
      <c r="I7329" s="74"/>
      <c r="J7329" s="74"/>
      <c r="K7329" s="74"/>
      <c r="L7329" s="74"/>
      <c r="P7329" s="122"/>
      <c r="Q7329" s="74"/>
      <c r="R7329" s="74"/>
      <c r="S7329" s="74"/>
      <c r="T7329" s="74"/>
      <c r="AI7329" s="259"/>
      <c r="AO7329" s="74"/>
    </row>
    <row r="7330" s="72" customFormat="1" customHeight="1" spans="6:41">
      <c r="F7330" s="74"/>
      <c r="G7330" s="267" t="str">
        <f t="shared" si="120"/>
        <v/>
      </c>
      <c r="H7330" s="74"/>
      <c r="I7330" s="74"/>
      <c r="J7330" s="74"/>
      <c r="K7330" s="74"/>
      <c r="L7330" s="74"/>
      <c r="P7330" s="122"/>
      <c r="Q7330" s="74"/>
      <c r="R7330" s="74"/>
      <c r="S7330" s="74"/>
      <c r="T7330" s="74"/>
      <c r="AI7330" s="259"/>
      <c r="AO7330" s="74"/>
    </row>
    <row r="7331" s="72" customFormat="1" customHeight="1" spans="6:41">
      <c r="F7331" s="74"/>
      <c r="G7331" s="267" t="str">
        <f t="shared" si="120"/>
        <v/>
      </c>
      <c r="H7331" s="74"/>
      <c r="I7331" s="74"/>
      <c r="J7331" s="74"/>
      <c r="K7331" s="74"/>
      <c r="L7331" s="74"/>
      <c r="P7331" s="122"/>
      <c r="Q7331" s="74"/>
      <c r="R7331" s="74"/>
      <c r="S7331" s="74"/>
      <c r="T7331" s="74"/>
      <c r="AI7331" s="259"/>
      <c r="AO7331" s="74"/>
    </row>
    <row r="7332" s="72" customFormat="1" customHeight="1" spans="6:41">
      <c r="F7332" s="74"/>
      <c r="G7332" s="267" t="str">
        <f t="shared" si="120"/>
        <v/>
      </c>
      <c r="H7332" s="74"/>
      <c r="I7332" s="74"/>
      <c r="J7332" s="74"/>
      <c r="K7332" s="74"/>
      <c r="L7332" s="74"/>
      <c r="P7332" s="122"/>
      <c r="Q7332" s="74"/>
      <c r="R7332" s="74"/>
      <c r="S7332" s="74"/>
      <c r="T7332" s="74"/>
      <c r="AI7332" s="259"/>
      <c r="AO7332" s="74"/>
    </row>
    <row r="7333" s="72" customFormat="1" customHeight="1" spans="6:41">
      <c r="F7333" s="74"/>
      <c r="G7333" s="267" t="str">
        <f t="shared" si="120"/>
        <v/>
      </c>
      <c r="H7333" s="74"/>
      <c r="I7333" s="74"/>
      <c r="J7333" s="74"/>
      <c r="K7333" s="74"/>
      <c r="L7333" s="74"/>
      <c r="P7333" s="122"/>
      <c r="Q7333" s="74"/>
      <c r="R7333" s="74"/>
      <c r="S7333" s="74"/>
      <c r="T7333" s="74"/>
      <c r="AI7333" s="259"/>
      <c r="AO7333" s="74"/>
    </row>
    <row r="7334" s="72" customFormat="1" customHeight="1" spans="6:41">
      <c r="F7334" s="74"/>
      <c r="G7334" s="267" t="str">
        <f t="shared" si="120"/>
        <v/>
      </c>
      <c r="H7334" s="74"/>
      <c r="I7334" s="74"/>
      <c r="J7334" s="74"/>
      <c r="K7334" s="74"/>
      <c r="L7334" s="74"/>
      <c r="P7334" s="122"/>
      <c r="Q7334" s="74"/>
      <c r="R7334" s="74"/>
      <c r="S7334" s="74"/>
      <c r="T7334" s="74"/>
      <c r="AI7334" s="259"/>
      <c r="AO7334" s="74"/>
    </row>
    <row r="7335" s="72" customFormat="1" customHeight="1" spans="6:41">
      <c r="F7335" s="74"/>
      <c r="G7335" s="267" t="str">
        <f t="shared" si="120"/>
        <v/>
      </c>
      <c r="H7335" s="74"/>
      <c r="I7335" s="74"/>
      <c r="J7335" s="74"/>
      <c r="K7335" s="74"/>
      <c r="L7335" s="74"/>
      <c r="P7335" s="122"/>
      <c r="Q7335" s="74"/>
      <c r="R7335" s="74"/>
      <c r="S7335" s="74"/>
      <c r="T7335" s="74"/>
      <c r="AI7335" s="259"/>
      <c r="AO7335" s="74"/>
    </row>
    <row r="7336" s="72" customFormat="1" customHeight="1" spans="6:41">
      <c r="F7336" s="74"/>
      <c r="G7336" s="267" t="str">
        <f t="shared" si="120"/>
        <v/>
      </c>
      <c r="H7336" s="74"/>
      <c r="I7336" s="74"/>
      <c r="J7336" s="74"/>
      <c r="K7336" s="74"/>
      <c r="L7336" s="74"/>
      <c r="P7336" s="122"/>
      <c r="Q7336" s="74"/>
      <c r="R7336" s="74"/>
      <c r="S7336" s="74"/>
      <c r="T7336" s="74"/>
      <c r="AI7336" s="259"/>
      <c r="AO7336" s="74"/>
    </row>
    <row r="7337" s="72" customFormat="1" customHeight="1" spans="6:41">
      <c r="F7337" s="74"/>
      <c r="G7337" s="267" t="str">
        <f t="shared" si="120"/>
        <v/>
      </c>
      <c r="H7337" s="74"/>
      <c r="I7337" s="74"/>
      <c r="J7337" s="74"/>
      <c r="K7337" s="74"/>
      <c r="L7337" s="74"/>
      <c r="P7337" s="122"/>
      <c r="Q7337" s="74"/>
      <c r="R7337" s="74"/>
      <c r="S7337" s="74"/>
      <c r="T7337" s="74"/>
      <c r="AI7337" s="259"/>
      <c r="AO7337" s="74"/>
    </row>
    <row r="7338" s="72" customFormat="1" customHeight="1" spans="6:41">
      <c r="F7338" s="74"/>
      <c r="G7338" s="267" t="str">
        <f t="shared" si="120"/>
        <v/>
      </c>
      <c r="H7338" s="74"/>
      <c r="I7338" s="74"/>
      <c r="J7338" s="74"/>
      <c r="K7338" s="74"/>
      <c r="L7338" s="74"/>
      <c r="P7338" s="122"/>
      <c r="Q7338" s="74"/>
      <c r="R7338" s="74"/>
      <c r="S7338" s="74"/>
      <c r="T7338" s="74"/>
      <c r="AI7338" s="259"/>
      <c r="AO7338" s="74"/>
    </row>
    <row r="7339" s="72" customFormat="1" customHeight="1" spans="6:41">
      <c r="F7339" s="74"/>
      <c r="G7339" s="267" t="str">
        <f t="shared" si="120"/>
        <v/>
      </c>
      <c r="H7339" s="74"/>
      <c r="I7339" s="74"/>
      <c r="J7339" s="74"/>
      <c r="K7339" s="74"/>
      <c r="L7339" s="74"/>
      <c r="P7339" s="122"/>
      <c r="Q7339" s="74"/>
      <c r="R7339" s="74"/>
      <c r="S7339" s="74"/>
      <c r="T7339" s="74"/>
      <c r="AI7339" s="259"/>
      <c r="AO7339" s="74"/>
    </row>
    <row r="7340" s="72" customFormat="1" customHeight="1" spans="6:41">
      <c r="F7340" s="74"/>
      <c r="G7340" s="267" t="str">
        <f t="shared" si="120"/>
        <v/>
      </c>
      <c r="H7340" s="74"/>
      <c r="I7340" s="74"/>
      <c r="J7340" s="74"/>
      <c r="K7340" s="74"/>
      <c r="L7340" s="74"/>
      <c r="P7340" s="122"/>
      <c r="Q7340" s="74"/>
      <c r="R7340" s="74"/>
      <c r="S7340" s="74"/>
      <c r="T7340" s="74"/>
      <c r="AI7340" s="259"/>
      <c r="AO7340" s="74"/>
    </row>
    <row r="7341" s="72" customFormat="1" customHeight="1" spans="6:41">
      <c r="F7341" s="74"/>
      <c r="G7341" s="267" t="str">
        <f t="shared" si="120"/>
        <v/>
      </c>
      <c r="H7341" s="74"/>
      <c r="I7341" s="74"/>
      <c r="J7341" s="74"/>
      <c r="K7341" s="74"/>
      <c r="L7341" s="74"/>
      <c r="P7341" s="122"/>
      <c r="Q7341" s="74"/>
      <c r="R7341" s="74"/>
      <c r="S7341" s="74"/>
      <c r="T7341" s="74"/>
      <c r="AI7341" s="259"/>
      <c r="AO7341" s="74"/>
    </row>
    <row r="7342" s="72" customFormat="1" customHeight="1" spans="6:41">
      <c r="F7342" s="74"/>
      <c r="G7342" s="267" t="str">
        <f t="shared" si="120"/>
        <v/>
      </c>
      <c r="H7342" s="74"/>
      <c r="I7342" s="74"/>
      <c r="J7342" s="74"/>
      <c r="K7342" s="74"/>
      <c r="L7342" s="74"/>
      <c r="P7342" s="122"/>
      <c r="Q7342" s="74"/>
      <c r="R7342" s="74"/>
      <c r="S7342" s="74"/>
      <c r="T7342" s="74"/>
      <c r="AI7342" s="259"/>
      <c r="AO7342" s="74"/>
    </row>
    <row r="7343" s="72" customFormat="1" customHeight="1" spans="6:41">
      <c r="F7343" s="74"/>
      <c r="G7343" s="267" t="str">
        <f t="shared" si="120"/>
        <v/>
      </c>
      <c r="H7343" s="74"/>
      <c r="I7343" s="74"/>
      <c r="J7343" s="74"/>
      <c r="K7343" s="74"/>
      <c r="L7343" s="74"/>
      <c r="P7343" s="122"/>
      <c r="Q7343" s="74"/>
      <c r="R7343" s="74"/>
      <c r="S7343" s="74"/>
      <c r="T7343" s="74"/>
      <c r="AI7343" s="259"/>
      <c r="AO7343" s="74"/>
    </row>
    <row r="7344" s="72" customFormat="1" customHeight="1" spans="6:41">
      <c r="F7344" s="74"/>
      <c r="G7344" s="267" t="str">
        <f t="shared" si="120"/>
        <v/>
      </c>
      <c r="H7344" s="74"/>
      <c r="I7344" s="74"/>
      <c r="J7344" s="74"/>
      <c r="K7344" s="74"/>
      <c r="L7344" s="74"/>
      <c r="P7344" s="122"/>
      <c r="Q7344" s="74"/>
      <c r="R7344" s="74"/>
      <c r="S7344" s="74"/>
      <c r="T7344" s="74"/>
      <c r="AI7344" s="259"/>
      <c r="AO7344" s="74"/>
    </row>
    <row r="7345" s="72" customFormat="1" customHeight="1" spans="6:41">
      <c r="F7345" s="74"/>
      <c r="G7345" s="267" t="str">
        <f t="shared" si="120"/>
        <v/>
      </c>
      <c r="H7345" s="74"/>
      <c r="I7345" s="74"/>
      <c r="J7345" s="74"/>
      <c r="K7345" s="74"/>
      <c r="L7345" s="74"/>
      <c r="P7345" s="122"/>
      <c r="Q7345" s="74"/>
      <c r="R7345" s="74"/>
      <c r="S7345" s="74"/>
      <c r="T7345" s="74"/>
      <c r="AI7345" s="259"/>
      <c r="AO7345" s="74"/>
    </row>
    <row r="7346" s="72" customFormat="1" customHeight="1" spans="6:41">
      <c r="F7346" s="74"/>
      <c r="G7346" s="267" t="str">
        <f t="shared" si="120"/>
        <v/>
      </c>
      <c r="H7346" s="74"/>
      <c r="I7346" s="74"/>
      <c r="J7346" s="74"/>
      <c r="K7346" s="74"/>
      <c r="L7346" s="74"/>
      <c r="P7346" s="122"/>
      <c r="Q7346" s="74"/>
      <c r="R7346" s="74"/>
      <c r="S7346" s="74"/>
      <c r="T7346" s="74"/>
      <c r="AI7346" s="259"/>
      <c r="AO7346" s="74"/>
    </row>
    <row r="7347" s="72" customFormat="1" customHeight="1" spans="6:41">
      <c r="F7347" s="74"/>
      <c r="G7347" s="267" t="str">
        <f t="shared" si="120"/>
        <v/>
      </c>
      <c r="H7347" s="74"/>
      <c r="I7347" s="74"/>
      <c r="J7347" s="74"/>
      <c r="K7347" s="74"/>
      <c r="L7347" s="74"/>
      <c r="P7347" s="122"/>
      <c r="Q7347" s="74"/>
      <c r="R7347" s="74"/>
      <c r="S7347" s="74"/>
      <c r="T7347" s="74"/>
      <c r="AI7347" s="259"/>
      <c r="AO7347" s="74"/>
    </row>
    <row r="7348" s="72" customFormat="1" customHeight="1" spans="6:41">
      <c r="F7348" s="74"/>
      <c r="G7348" s="267" t="str">
        <f t="shared" si="120"/>
        <v/>
      </c>
      <c r="H7348" s="74"/>
      <c r="I7348" s="74"/>
      <c r="J7348" s="74"/>
      <c r="K7348" s="74"/>
      <c r="L7348" s="74"/>
      <c r="P7348" s="122"/>
      <c r="Q7348" s="74"/>
      <c r="R7348" s="74"/>
      <c r="S7348" s="74"/>
      <c r="T7348" s="74"/>
      <c r="AI7348" s="259"/>
      <c r="AO7348" s="74"/>
    </row>
    <row r="7349" s="72" customFormat="1" customHeight="1" spans="6:41">
      <c r="F7349" s="74"/>
      <c r="G7349" s="267" t="str">
        <f t="shared" si="120"/>
        <v/>
      </c>
      <c r="H7349" s="74"/>
      <c r="I7349" s="74"/>
      <c r="J7349" s="74"/>
      <c r="K7349" s="74"/>
      <c r="L7349" s="74"/>
      <c r="P7349" s="122"/>
      <c r="Q7349" s="74"/>
      <c r="R7349" s="74"/>
      <c r="S7349" s="74"/>
      <c r="T7349" s="74"/>
      <c r="AI7349" s="259"/>
      <c r="AO7349" s="74"/>
    </row>
    <row r="7350" s="72" customFormat="1" customHeight="1" spans="6:41">
      <c r="F7350" s="74"/>
      <c r="G7350" s="267" t="str">
        <f t="shared" si="120"/>
        <v/>
      </c>
      <c r="H7350" s="74"/>
      <c r="I7350" s="74"/>
      <c r="J7350" s="74"/>
      <c r="K7350" s="74"/>
      <c r="L7350" s="74"/>
      <c r="P7350" s="122"/>
      <c r="Q7350" s="74"/>
      <c r="R7350" s="74"/>
      <c r="S7350" s="74"/>
      <c r="T7350" s="74"/>
      <c r="AI7350" s="259"/>
      <c r="AO7350" s="74"/>
    </row>
    <row r="7351" s="72" customFormat="1" customHeight="1" spans="6:41">
      <c r="F7351" s="74"/>
      <c r="G7351" s="267" t="str">
        <f t="shared" si="120"/>
        <v/>
      </c>
      <c r="H7351" s="74"/>
      <c r="I7351" s="74"/>
      <c r="J7351" s="74"/>
      <c r="K7351" s="74"/>
      <c r="L7351" s="74"/>
      <c r="P7351" s="122"/>
      <c r="Q7351" s="74"/>
      <c r="R7351" s="74"/>
      <c r="S7351" s="74"/>
      <c r="T7351" s="74"/>
      <c r="AI7351" s="259"/>
      <c r="AO7351" s="74"/>
    </row>
    <row r="7352" s="72" customFormat="1" customHeight="1" spans="6:41">
      <c r="F7352" s="74"/>
      <c r="G7352" s="267" t="str">
        <f t="shared" si="120"/>
        <v/>
      </c>
      <c r="H7352" s="74"/>
      <c r="I7352" s="74"/>
      <c r="J7352" s="74"/>
      <c r="K7352" s="74"/>
      <c r="L7352" s="74"/>
      <c r="P7352" s="122"/>
      <c r="Q7352" s="74"/>
      <c r="R7352" s="74"/>
      <c r="S7352" s="74"/>
      <c r="T7352" s="74"/>
      <c r="AI7352" s="259"/>
      <c r="AO7352" s="74"/>
    </row>
    <row r="7353" s="72" customFormat="1" customHeight="1" spans="6:41">
      <c r="F7353" s="74"/>
      <c r="G7353" s="267" t="str">
        <f t="shared" si="120"/>
        <v/>
      </c>
      <c r="H7353" s="74"/>
      <c r="I7353" s="74"/>
      <c r="J7353" s="74"/>
      <c r="K7353" s="74"/>
      <c r="L7353" s="74"/>
      <c r="P7353" s="122"/>
      <c r="Q7353" s="74"/>
      <c r="R7353" s="74"/>
      <c r="S7353" s="74"/>
      <c r="T7353" s="74"/>
      <c r="AI7353" s="259"/>
      <c r="AO7353" s="74"/>
    </row>
    <row r="7354" s="72" customFormat="1" customHeight="1" spans="6:41">
      <c r="F7354" s="74"/>
      <c r="G7354" s="267" t="str">
        <f t="shared" si="120"/>
        <v/>
      </c>
      <c r="H7354" s="74"/>
      <c r="I7354" s="74"/>
      <c r="J7354" s="74"/>
      <c r="K7354" s="74"/>
      <c r="L7354" s="74"/>
      <c r="P7354" s="122"/>
      <c r="Q7354" s="74"/>
      <c r="R7354" s="74"/>
      <c r="S7354" s="74"/>
      <c r="T7354" s="74"/>
      <c r="AI7354" s="259"/>
      <c r="AO7354" s="74"/>
    </row>
    <row r="7355" s="72" customFormat="1" customHeight="1" spans="6:41">
      <c r="F7355" s="74"/>
      <c r="G7355" s="267" t="str">
        <f t="shared" si="120"/>
        <v/>
      </c>
      <c r="H7355" s="74"/>
      <c r="I7355" s="74"/>
      <c r="J7355" s="74"/>
      <c r="K7355" s="74"/>
      <c r="L7355" s="74"/>
      <c r="P7355" s="122"/>
      <c r="Q7355" s="74"/>
      <c r="R7355" s="74"/>
      <c r="S7355" s="74"/>
      <c r="T7355" s="74"/>
      <c r="AI7355" s="259"/>
      <c r="AO7355" s="74"/>
    </row>
    <row r="7356" s="72" customFormat="1" customHeight="1" spans="6:41">
      <c r="F7356" s="74"/>
      <c r="G7356" s="267" t="str">
        <f t="shared" si="120"/>
        <v/>
      </c>
      <c r="H7356" s="74"/>
      <c r="I7356" s="74"/>
      <c r="J7356" s="74"/>
      <c r="K7356" s="74"/>
      <c r="L7356" s="74"/>
      <c r="P7356" s="122"/>
      <c r="Q7356" s="74"/>
      <c r="R7356" s="74"/>
      <c r="S7356" s="74"/>
      <c r="T7356" s="74"/>
      <c r="AI7356" s="259"/>
      <c r="AO7356" s="74"/>
    </row>
    <row r="7357" s="72" customFormat="1" customHeight="1" spans="6:41">
      <c r="F7357" s="74"/>
      <c r="G7357" s="267" t="str">
        <f t="shared" si="120"/>
        <v/>
      </c>
      <c r="H7357" s="74"/>
      <c r="I7357" s="74"/>
      <c r="J7357" s="74"/>
      <c r="K7357" s="74"/>
      <c r="L7357" s="74"/>
      <c r="P7357" s="122"/>
      <c r="Q7357" s="74"/>
      <c r="R7357" s="74"/>
      <c r="S7357" s="74"/>
      <c r="T7357" s="74"/>
      <c r="AI7357" s="259"/>
      <c r="AO7357" s="74"/>
    </row>
    <row r="7358" s="72" customFormat="1" customHeight="1" spans="6:41">
      <c r="F7358" s="74"/>
      <c r="G7358" s="267" t="str">
        <f t="shared" si="120"/>
        <v/>
      </c>
      <c r="H7358" s="74"/>
      <c r="I7358" s="74"/>
      <c r="J7358" s="74"/>
      <c r="K7358" s="74"/>
      <c r="L7358" s="74"/>
      <c r="P7358" s="122"/>
      <c r="Q7358" s="74"/>
      <c r="R7358" s="74"/>
      <c r="S7358" s="74"/>
      <c r="T7358" s="74"/>
      <c r="AI7358" s="259"/>
      <c r="AO7358" s="74"/>
    </row>
    <row r="7359" s="72" customFormat="1" customHeight="1" spans="6:41">
      <c r="F7359" s="74"/>
      <c r="G7359" s="267" t="str">
        <f t="shared" si="120"/>
        <v/>
      </c>
      <c r="H7359" s="74"/>
      <c r="I7359" s="74"/>
      <c r="J7359" s="74"/>
      <c r="K7359" s="74"/>
      <c r="L7359" s="74"/>
      <c r="P7359" s="122"/>
      <c r="Q7359" s="74"/>
      <c r="R7359" s="74"/>
      <c r="S7359" s="74"/>
      <c r="T7359" s="74"/>
      <c r="AI7359" s="259"/>
      <c r="AO7359" s="74"/>
    </row>
    <row r="7360" s="72" customFormat="1" customHeight="1" spans="6:41">
      <c r="F7360" s="74"/>
      <c r="G7360" s="267" t="str">
        <f t="shared" si="120"/>
        <v/>
      </c>
      <c r="H7360" s="74"/>
      <c r="I7360" s="74"/>
      <c r="J7360" s="74"/>
      <c r="K7360" s="74"/>
      <c r="L7360" s="74"/>
      <c r="P7360" s="122"/>
      <c r="Q7360" s="74"/>
      <c r="R7360" s="74"/>
      <c r="S7360" s="74"/>
      <c r="T7360" s="74"/>
      <c r="AI7360" s="259"/>
      <c r="AO7360" s="74"/>
    </row>
    <row r="7361" s="72" customFormat="1" customHeight="1" spans="6:41">
      <c r="F7361" s="74"/>
      <c r="G7361" s="267" t="str">
        <f t="shared" si="120"/>
        <v/>
      </c>
      <c r="H7361" s="74"/>
      <c r="I7361" s="74"/>
      <c r="J7361" s="74"/>
      <c r="K7361" s="74"/>
      <c r="L7361" s="74"/>
      <c r="P7361" s="122"/>
      <c r="Q7361" s="74"/>
      <c r="R7361" s="74"/>
      <c r="S7361" s="74"/>
      <c r="T7361" s="74"/>
      <c r="AI7361" s="259"/>
      <c r="AO7361" s="74"/>
    </row>
    <row r="7362" s="72" customFormat="1" customHeight="1" spans="6:41">
      <c r="F7362" s="74"/>
      <c r="G7362" s="267" t="str">
        <f t="shared" ref="G7362:G7425" si="121">IF(H7362="","",IF(H7362=I7362,H7362,_xlfn.CONCAT(H7362,"-",I7362)))</f>
        <v/>
      </c>
      <c r="H7362" s="74"/>
      <c r="I7362" s="74"/>
      <c r="J7362" s="74"/>
      <c r="K7362" s="74"/>
      <c r="L7362" s="74"/>
      <c r="P7362" s="122"/>
      <c r="Q7362" s="74"/>
      <c r="R7362" s="74"/>
      <c r="S7362" s="74"/>
      <c r="T7362" s="74"/>
      <c r="AI7362" s="259"/>
      <c r="AO7362" s="74"/>
    </row>
    <row r="7363" s="72" customFormat="1" customHeight="1" spans="6:41">
      <c r="F7363" s="74"/>
      <c r="G7363" s="267" t="str">
        <f t="shared" si="121"/>
        <v/>
      </c>
      <c r="H7363" s="74"/>
      <c r="I7363" s="74"/>
      <c r="J7363" s="74"/>
      <c r="K7363" s="74"/>
      <c r="L7363" s="74"/>
      <c r="P7363" s="122"/>
      <c r="Q7363" s="74"/>
      <c r="R7363" s="74"/>
      <c r="S7363" s="74"/>
      <c r="T7363" s="74"/>
      <c r="AI7363" s="259"/>
      <c r="AO7363" s="74"/>
    </row>
    <row r="7364" s="72" customFormat="1" customHeight="1" spans="6:41">
      <c r="F7364" s="74"/>
      <c r="G7364" s="267" t="str">
        <f t="shared" si="121"/>
        <v/>
      </c>
      <c r="H7364" s="74"/>
      <c r="I7364" s="74"/>
      <c r="J7364" s="74"/>
      <c r="K7364" s="74"/>
      <c r="L7364" s="74"/>
      <c r="P7364" s="122"/>
      <c r="Q7364" s="74"/>
      <c r="R7364" s="74"/>
      <c r="S7364" s="74"/>
      <c r="T7364" s="74"/>
      <c r="AI7364" s="259"/>
      <c r="AO7364" s="74"/>
    </row>
    <row r="7365" s="72" customFormat="1" customHeight="1" spans="6:41">
      <c r="F7365" s="74"/>
      <c r="G7365" s="267" t="str">
        <f t="shared" si="121"/>
        <v/>
      </c>
      <c r="H7365" s="74"/>
      <c r="I7365" s="74"/>
      <c r="J7365" s="74"/>
      <c r="K7365" s="74"/>
      <c r="L7365" s="74"/>
      <c r="P7365" s="122"/>
      <c r="Q7365" s="74"/>
      <c r="R7365" s="74"/>
      <c r="S7365" s="74"/>
      <c r="T7365" s="74"/>
      <c r="AI7365" s="259"/>
      <c r="AO7365" s="74"/>
    </row>
    <row r="7366" s="72" customFormat="1" customHeight="1" spans="6:41">
      <c r="F7366" s="74"/>
      <c r="G7366" s="267" t="str">
        <f t="shared" si="121"/>
        <v/>
      </c>
      <c r="H7366" s="74"/>
      <c r="I7366" s="74"/>
      <c r="J7366" s="74"/>
      <c r="K7366" s="74"/>
      <c r="L7366" s="74"/>
      <c r="P7366" s="122"/>
      <c r="Q7366" s="74"/>
      <c r="R7366" s="74"/>
      <c r="S7366" s="74"/>
      <c r="T7366" s="74"/>
      <c r="AI7366" s="259"/>
      <c r="AO7366" s="74"/>
    </row>
    <row r="7367" s="72" customFormat="1" customHeight="1" spans="6:41">
      <c r="F7367" s="74"/>
      <c r="G7367" s="267" t="str">
        <f t="shared" si="121"/>
        <v/>
      </c>
      <c r="H7367" s="74"/>
      <c r="I7367" s="74"/>
      <c r="J7367" s="74"/>
      <c r="K7367" s="74"/>
      <c r="L7367" s="74"/>
      <c r="P7367" s="122"/>
      <c r="Q7367" s="74"/>
      <c r="R7367" s="74"/>
      <c r="S7367" s="74"/>
      <c r="T7367" s="74"/>
      <c r="AI7367" s="259"/>
      <c r="AO7367" s="74"/>
    </row>
    <row r="7368" s="72" customFormat="1" customHeight="1" spans="6:41">
      <c r="F7368" s="74"/>
      <c r="G7368" s="267" t="str">
        <f t="shared" si="121"/>
        <v/>
      </c>
      <c r="H7368" s="74"/>
      <c r="I7368" s="74"/>
      <c r="J7368" s="74"/>
      <c r="K7368" s="74"/>
      <c r="L7368" s="74"/>
      <c r="P7368" s="122"/>
      <c r="Q7368" s="74"/>
      <c r="R7368" s="74"/>
      <c r="S7368" s="74"/>
      <c r="T7368" s="74"/>
      <c r="AI7368" s="259"/>
      <c r="AO7368" s="74"/>
    </row>
    <row r="7369" s="72" customFormat="1" customHeight="1" spans="6:41">
      <c r="F7369" s="74"/>
      <c r="G7369" s="267" t="str">
        <f t="shared" si="121"/>
        <v/>
      </c>
      <c r="H7369" s="74"/>
      <c r="I7369" s="74"/>
      <c r="J7369" s="74"/>
      <c r="K7369" s="74"/>
      <c r="L7369" s="74"/>
      <c r="P7369" s="122"/>
      <c r="Q7369" s="74"/>
      <c r="R7369" s="74"/>
      <c r="S7369" s="74"/>
      <c r="T7369" s="74"/>
      <c r="AI7369" s="259"/>
      <c r="AO7369" s="74"/>
    </row>
    <row r="7370" s="72" customFormat="1" customHeight="1" spans="6:41">
      <c r="F7370" s="74"/>
      <c r="G7370" s="267" t="str">
        <f t="shared" si="121"/>
        <v/>
      </c>
      <c r="H7370" s="74"/>
      <c r="I7370" s="74"/>
      <c r="J7370" s="74"/>
      <c r="K7370" s="74"/>
      <c r="L7370" s="74"/>
      <c r="P7370" s="122"/>
      <c r="Q7370" s="74"/>
      <c r="R7370" s="74"/>
      <c r="S7370" s="74"/>
      <c r="T7370" s="74"/>
      <c r="AI7370" s="259"/>
      <c r="AO7370" s="74"/>
    </row>
    <row r="7371" s="72" customFormat="1" customHeight="1" spans="6:41">
      <c r="F7371" s="74"/>
      <c r="G7371" s="267" t="str">
        <f t="shared" si="121"/>
        <v/>
      </c>
      <c r="H7371" s="74"/>
      <c r="I7371" s="74"/>
      <c r="J7371" s="74"/>
      <c r="K7371" s="74"/>
      <c r="L7371" s="74"/>
      <c r="P7371" s="122"/>
      <c r="Q7371" s="74"/>
      <c r="R7371" s="74"/>
      <c r="S7371" s="74"/>
      <c r="T7371" s="74"/>
      <c r="AI7371" s="259"/>
      <c r="AO7371" s="74"/>
    </row>
    <row r="7372" s="72" customFormat="1" customHeight="1" spans="6:41">
      <c r="F7372" s="74"/>
      <c r="G7372" s="267" t="str">
        <f t="shared" si="121"/>
        <v/>
      </c>
      <c r="H7372" s="74"/>
      <c r="I7372" s="74"/>
      <c r="J7372" s="74"/>
      <c r="K7372" s="74"/>
      <c r="L7372" s="74"/>
      <c r="P7372" s="122"/>
      <c r="Q7372" s="74"/>
      <c r="R7372" s="74"/>
      <c r="S7372" s="74"/>
      <c r="T7372" s="74"/>
      <c r="AI7372" s="259"/>
      <c r="AO7372" s="74"/>
    </row>
    <row r="7373" s="72" customFormat="1" customHeight="1" spans="6:41">
      <c r="F7373" s="74"/>
      <c r="G7373" s="267" t="str">
        <f t="shared" si="121"/>
        <v/>
      </c>
      <c r="H7373" s="74"/>
      <c r="I7373" s="74"/>
      <c r="J7373" s="74"/>
      <c r="K7373" s="74"/>
      <c r="L7373" s="74"/>
      <c r="P7373" s="122"/>
      <c r="Q7373" s="74"/>
      <c r="R7373" s="74"/>
      <c r="S7373" s="74"/>
      <c r="T7373" s="74"/>
      <c r="AI7373" s="259"/>
      <c r="AO7373" s="74"/>
    </row>
    <row r="7374" s="72" customFormat="1" customHeight="1" spans="6:41">
      <c r="F7374" s="74"/>
      <c r="G7374" s="267" t="str">
        <f t="shared" si="121"/>
        <v/>
      </c>
      <c r="H7374" s="74"/>
      <c r="I7374" s="74"/>
      <c r="J7374" s="74"/>
      <c r="K7374" s="74"/>
      <c r="L7374" s="74"/>
      <c r="P7374" s="122"/>
      <c r="Q7374" s="74"/>
      <c r="R7374" s="74"/>
      <c r="S7374" s="74"/>
      <c r="T7374" s="74"/>
      <c r="AI7374" s="259"/>
      <c r="AO7374" s="74"/>
    </row>
    <row r="7375" s="72" customFormat="1" customHeight="1" spans="6:41">
      <c r="F7375" s="74"/>
      <c r="G7375" s="267" t="str">
        <f t="shared" si="121"/>
        <v/>
      </c>
      <c r="H7375" s="74"/>
      <c r="I7375" s="74"/>
      <c r="J7375" s="74"/>
      <c r="K7375" s="74"/>
      <c r="L7375" s="74"/>
      <c r="P7375" s="122"/>
      <c r="Q7375" s="74"/>
      <c r="R7375" s="74"/>
      <c r="S7375" s="74"/>
      <c r="T7375" s="74"/>
      <c r="AI7375" s="259"/>
      <c r="AO7375" s="74"/>
    </row>
    <row r="7376" s="72" customFormat="1" customHeight="1" spans="6:41">
      <c r="F7376" s="74"/>
      <c r="G7376" s="267" t="str">
        <f t="shared" si="121"/>
        <v/>
      </c>
      <c r="H7376" s="74"/>
      <c r="I7376" s="74"/>
      <c r="J7376" s="74"/>
      <c r="K7376" s="74"/>
      <c r="L7376" s="74"/>
      <c r="P7376" s="122"/>
      <c r="Q7376" s="74"/>
      <c r="R7376" s="74"/>
      <c r="S7376" s="74"/>
      <c r="T7376" s="74"/>
      <c r="AI7376" s="259"/>
      <c r="AO7376" s="74"/>
    </row>
    <row r="7377" s="72" customFormat="1" customHeight="1" spans="6:41">
      <c r="F7377" s="74"/>
      <c r="G7377" s="267" t="str">
        <f t="shared" si="121"/>
        <v/>
      </c>
      <c r="H7377" s="74"/>
      <c r="I7377" s="74"/>
      <c r="J7377" s="74"/>
      <c r="K7377" s="74"/>
      <c r="L7377" s="74"/>
      <c r="P7377" s="122"/>
      <c r="Q7377" s="74"/>
      <c r="R7377" s="74"/>
      <c r="S7377" s="74"/>
      <c r="T7377" s="74"/>
      <c r="AI7377" s="259"/>
      <c r="AO7377" s="74"/>
    </row>
    <row r="7378" s="72" customFormat="1" customHeight="1" spans="6:41">
      <c r="F7378" s="74"/>
      <c r="G7378" s="267" t="str">
        <f t="shared" si="121"/>
        <v/>
      </c>
      <c r="H7378" s="74"/>
      <c r="I7378" s="74"/>
      <c r="J7378" s="74"/>
      <c r="K7378" s="74"/>
      <c r="L7378" s="74"/>
      <c r="P7378" s="122"/>
      <c r="Q7378" s="74"/>
      <c r="R7378" s="74"/>
      <c r="S7378" s="74"/>
      <c r="T7378" s="74"/>
      <c r="AI7378" s="259"/>
      <c r="AO7378" s="74"/>
    </row>
    <row r="7379" s="72" customFormat="1" customHeight="1" spans="6:41">
      <c r="F7379" s="74"/>
      <c r="G7379" s="267" t="str">
        <f t="shared" si="121"/>
        <v/>
      </c>
      <c r="H7379" s="74"/>
      <c r="I7379" s="74"/>
      <c r="J7379" s="74"/>
      <c r="K7379" s="74"/>
      <c r="L7379" s="74"/>
      <c r="P7379" s="122"/>
      <c r="Q7379" s="74"/>
      <c r="R7379" s="74"/>
      <c r="S7379" s="74"/>
      <c r="T7379" s="74"/>
      <c r="AI7379" s="259"/>
      <c r="AO7379" s="74"/>
    </row>
    <row r="7380" s="72" customFormat="1" customHeight="1" spans="6:41">
      <c r="F7380" s="74"/>
      <c r="G7380" s="267" t="str">
        <f t="shared" si="121"/>
        <v/>
      </c>
      <c r="H7380" s="74"/>
      <c r="I7380" s="74"/>
      <c r="J7380" s="74"/>
      <c r="K7380" s="74"/>
      <c r="L7380" s="74"/>
      <c r="P7380" s="122"/>
      <c r="Q7380" s="74"/>
      <c r="R7380" s="74"/>
      <c r="S7380" s="74"/>
      <c r="T7380" s="74"/>
      <c r="AI7380" s="259"/>
      <c r="AO7380" s="74"/>
    </row>
    <row r="7381" s="72" customFormat="1" customHeight="1" spans="6:41">
      <c r="F7381" s="74"/>
      <c r="G7381" s="267" t="str">
        <f t="shared" si="121"/>
        <v/>
      </c>
      <c r="H7381" s="74"/>
      <c r="I7381" s="74"/>
      <c r="J7381" s="74"/>
      <c r="K7381" s="74"/>
      <c r="L7381" s="74"/>
      <c r="P7381" s="122"/>
      <c r="Q7381" s="74"/>
      <c r="R7381" s="74"/>
      <c r="S7381" s="74"/>
      <c r="T7381" s="74"/>
      <c r="AI7381" s="259"/>
      <c r="AO7381" s="74"/>
    </row>
    <row r="7382" s="72" customFormat="1" customHeight="1" spans="6:41">
      <c r="F7382" s="74"/>
      <c r="G7382" s="267" t="str">
        <f t="shared" si="121"/>
        <v/>
      </c>
      <c r="H7382" s="74"/>
      <c r="I7382" s="74"/>
      <c r="J7382" s="74"/>
      <c r="K7382" s="74"/>
      <c r="L7382" s="74"/>
      <c r="P7382" s="122"/>
      <c r="Q7382" s="74"/>
      <c r="R7382" s="74"/>
      <c r="S7382" s="74"/>
      <c r="T7382" s="74"/>
      <c r="AI7382" s="259"/>
      <c r="AO7382" s="74"/>
    </row>
    <row r="7383" s="72" customFormat="1" customHeight="1" spans="6:41">
      <c r="F7383" s="74"/>
      <c r="G7383" s="267" t="str">
        <f t="shared" si="121"/>
        <v/>
      </c>
      <c r="H7383" s="74"/>
      <c r="I7383" s="74"/>
      <c r="J7383" s="74"/>
      <c r="K7383" s="74"/>
      <c r="L7383" s="74"/>
      <c r="P7383" s="122"/>
      <c r="Q7383" s="74"/>
      <c r="R7383" s="74"/>
      <c r="S7383" s="74"/>
      <c r="T7383" s="74"/>
      <c r="AI7383" s="259"/>
      <c r="AO7383" s="74"/>
    </row>
    <row r="7384" s="72" customFormat="1" customHeight="1" spans="6:41">
      <c r="F7384" s="74"/>
      <c r="G7384" s="267" t="str">
        <f t="shared" si="121"/>
        <v/>
      </c>
      <c r="H7384" s="74"/>
      <c r="I7384" s="74"/>
      <c r="J7384" s="74"/>
      <c r="K7384" s="74"/>
      <c r="L7384" s="74"/>
      <c r="P7384" s="122"/>
      <c r="Q7384" s="74"/>
      <c r="R7384" s="74"/>
      <c r="S7384" s="74"/>
      <c r="T7384" s="74"/>
      <c r="AI7384" s="259"/>
      <c r="AO7384" s="74"/>
    </row>
    <row r="7385" s="72" customFormat="1" customHeight="1" spans="6:41">
      <c r="F7385" s="74"/>
      <c r="G7385" s="267" t="str">
        <f t="shared" si="121"/>
        <v/>
      </c>
      <c r="H7385" s="74"/>
      <c r="I7385" s="74"/>
      <c r="J7385" s="74"/>
      <c r="K7385" s="74"/>
      <c r="L7385" s="74"/>
      <c r="P7385" s="122"/>
      <c r="Q7385" s="74"/>
      <c r="R7385" s="74"/>
      <c r="S7385" s="74"/>
      <c r="T7385" s="74"/>
      <c r="AI7385" s="259"/>
      <c r="AO7385" s="74"/>
    </row>
    <row r="7386" s="72" customFormat="1" customHeight="1" spans="6:41">
      <c r="F7386" s="74"/>
      <c r="G7386" s="267" t="str">
        <f t="shared" si="121"/>
        <v/>
      </c>
      <c r="H7386" s="74"/>
      <c r="I7386" s="74"/>
      <c r="J7386" s="74"/>
      <c r="K7386" s="74"/>
      <c r="L7386" s="74"/>
      <c r="P7386" s="122"/>
      <c r="Q7386" s="74"/>
      <c r="R7386" s="74"/>
      <c r="S7386" s="74"/>
      <c r="T7386" s="74"/>
      <c r="AI7386" s="259"/>
      <c r="AO7386" s="74"/>
    </row>
    <row r="7387" s="72" customFormat="1" customHeight="1" spans="6:41">
      <c r="F7387" s="74"/>
      <c r="G7387" s="267" t="str">
        <f t="shared" si="121"/>
        <v/>
      </c>
      <c r="H7387" s="74"/>
      <c r="I7387" s="74"/>
      <c r="J7387" s="74"/>
      <c r="K7387" s="74"/>
      <c r="L7387" s="74"/>
      <c r="P7387" s="122"/>
      <c r="Q7387" s="74"/>
      <c r="R7387" s="74"/>
      <c r="S7387" s="74"/>
      <c r="T7387" s="74"/>
      <c r="AI7387" s="259"/>
      <c r="AO7387" s="74"/>
    </row>
    <row r="7388" s="72" customFormat="1" customHeight="1" spans="6:41">
      <c r="F7388" s="74"/>
      <c r="G7388" s="267" t="str">
        <f t="shared" si="121"/>
        <v/>
      </c>
      <c r="H7388" s="74"/>
      <c r="I7388" s="74"/>
      <c r="J7388" s="74"/>
      <c r="K7388" s="74"/>
      <c r="L7388" s="74"/>
      <c r="P7388" s="122"/>
      <c r="Q7388" s="74"/>
      <c r="R7388" s="74"/>
      <c r="S7388" s="74"/>
      <c r="T7388" s="74"/>
      <c r="AI7388" s="259"/>
      <c r="AO7388" s="74"/>
    </row>
    <row r="7389" s="72" customFormat="1" customHeight="1" spans="6:41">
      <c r="F7389" s="74"/>
      <c r="G7389" s="267" t="str">
        <f t="shared" si="121"/>
        <v/>
      </c>
      <c r="H7389" s="74"/>
      <c r="I7389" s="74"/>
      <c r="J7389" s="74"/>
      <c r="K7389" s="74"/>
      <c r="L7389" s="74"/>
      <c r="P7389" s="122"/>
      <c r="Q7389" s="74"/>
      <c r="R7389" s="74"/>
      <c r="S7389" s="74"/>
      <c r="T7389" s="74"/>
      <c r="AI7389" s="259"/>
      <c r="AO7389" s="74"/>
    </row>
    <row r="7390" s="72" customFormat="1" customHeight="1" spans="6:41">
      <c r="F7390" s="74"/>
      <c r="G7390" s="267" t="str">
        <f t="shared" si="121"/>
        <v/>
      </c>
      <c r="H7390" s="74"/>
      <c r="I7390" s="74"/>
      <c r="J7390" s="74"/>
      <c r="K7390" s="74"/>
      <c r="L7390" s="74"/>
      <c r="P7390" s="122"/>
      <c r="Q7390" s="74"/>
      <c r="R7390" s="74"/>
      <c r="S7390" s="74"/>
      <c r="T7390" s="74"/>
      <c r="AI7390" s="259"/>
      <c r="AO7390" s="74"/>
    </row>
    <row r="7391" s="72" customFormat="1" customHeight="1" spans="6:41">
      <c r="F7391" s="74"/>
      <c r="G7391" s="267" t="str">
        <f t="shared" si="121"/>
        <v/>
      </c>
      <c r="H7391" s="74"/>
      <c r="I7391" s="74"/>
      <c r="J7391" s="74"/>
      <c r="K7391" s="74"/>
      <c r="L7391" s="74"/>
      <c r="P7391" s="122"/>
      <c r="Q7391" s="74"/>
      <c r="R7391" s="74"/>
      <c r="S7391" s="74"/>
      <c r="T7391" s="74"/>
      <c r="AI7391" s="259"/>
      <c r="AO7391" s="74"/>
    </row>
    <row r="7392" s="72" customFormat="1" customHeight="1" spans="6:41">
      <c r="F7392" s="74"/>
      <c r="G7392" s="267" t="str">
        <f t="shared" si="121"/>
        <v/>
      </c>
      <c r="H7392" s="74"/>
      <c r="I7392" s="74"/>
      <c r="J7392" s="74"/>
      <c r="K7392" s="74"/>
      <c r="L7392" s="74"/>
      <c r="P7392" s="122"/>
      <c r="Q7392" s="74"/>
      <c r="R7392" s="74"/>
      <c r="S7392" s="74"/>
      <c r="T7392" s="74"/>
      <c r="AI7392" s="259"/>
      <c r="AO7392" s="74"/>
    </row>
    <row r="7393" s="72" customFormat="1" customHeight="1" spans="6:41">
      <c r="F7393" s="74"/>
      <c r="G7393" s="267" t="str">
        <f t="shared" si="121"/>
        <v/>
      </c>
      <c r="H7393" s="74"/>
      <c r="I7393" s="74"/>
      <c r="J7393" s="74"/>
      <c r="K7393" s="74"/>
      <c r="L7393" s="74"/>
      <c r="P7393" s="122"/>
      <c r="Q7393" s="74"/>
      <c r="R7393" s="74"/>
      <c r="S7393" s="74"/>
      <c r="T7393" s="74"/>
      <c r="AI7393" s="259"/>
      <c r="AO7393" s="74"/>
    </row>
    <row r="7394" s="72" customFormat="1" customHeight="1" spans="6:41">
      <c r="F7394" s="74"/>
      <c r="G7394" s="267" t="str">
        <f t="shared" si="121"/>
        <v/>
      </c>
      <c r="H7394" s="74"/>
      <c r="I7394" s="74"/>
      <c r="J7394" s="74"/>
      <c r="K7394" s="74"/>
      <c r="L7394" s="74"/>
      <c r="P7394" s="122"/>
      <c r="Q7394" s="74"/>
      <c r="R7394" s="74"/>
      <c r="S7394" s="74"/>
      <c r="T7394" s="74"/>
      <c r="AI7394" s="259"/>
      <c r="AO7394" s="74"/>
    </row>
    <row r="7395" s="72" customFormat="1" customHeight="1" spans="6:41">
      <c r="F7395" s="74"/>
      <c r="G7395" s="267" t="str">
        <f t="shared" si="121"/>
        <v/>
      </c>
      <c r="H7395" s="74"/>
      <c r="I7395" s="74"/>
      <c r="J7395" s="74"/>
      <c r="K7395" s="74"/>
      <c r="L7395" s="74"/>
      <c r="P7395" s="122"/>
      <c r="Q7395" s="74"/>
      <c r="R7395" s="74"/>
      <c r="S7395" s="74"/>
      <c r="T7395" s="74"/>
      <c r="AI7395" s="259"/>
      <c r="AO7395" s="74"/>
    </row>
    <row r="7396" s="72" customFormat="1" customHeight="1" spans="6:41">
      <c r="F7396" s="74"/>
      <c r="G7396" s="267" t="str">
        <f t="shared" si="121"/>
        <v/>
      </c>
      <c r="H7396" s="74"/>
      <c r="I7396" s="74"/>
      <c r="J7396" s="74"/>
      <c r="K7396" s="74"/>
      <c r="L7396" s="74"/>
      <c r="P7396" s="122"/>
      <c r="Q7396" s="74"/>
      <c r="R7396" s="74"/>
      <c r="S7396" s="74"/>
      <c r="T7396" s="74"/>
      <c r="AI7396" s="259"/>
      <c r="AO7396" s="74"/>
    </row>
    <row r="7397" s="72" customFormat="1" customHeight="1" spans="6:41">
      <c r="F7397" s="74"/>
      <c r="G7397" s="267" t="str">
        <f t="shared" si="121"/>
        <v/>
      </c>
      <c r="H7397" s="74"/>
      <c r="I7397" s="74"/>
      <c r="J7397" s="74"/>
      <c r="K7397" s="74"/>
      <c r="L7397" s="74"/>
      <c r="P7397" s="122"/>
      <c r="Q7397" s="74"/>
      <c r="R7397" s="74"/>
      <c r="S7397" s="74"/>
      <c r="T7397" s="74"/>
      <c r="AI7397" s="259"/>
      <c r="AO7397" s="74"/>
    </row>
    <row r="7398" s="72" customFormat="1" customHeight="1" spans="6:41">
      <c r="F7398" s="74"/>
      <c r="G7398" s="267" t="str">
        <f t="shared" si="121"/>
        <v/>
      </c>
      <c r="H7398" s="74"/>
      <c r="I7398" s="74"/>
      <c r="J7398" s="74"/>
      <c r="K7398" s="74"/>
      <c r="L7398" s="74"/>
      <c r="P7398" s="122"/>
      <c r="Q7398" s="74"/>
      <c r="R7398" s="74"/>
      <c r="S7398" s="74"/>
      <c r="T7398" s="74"/>
      <c r="AI7398" s="259"/>
      <c r="AO7398" s="74"/>
    </row>
    <row r="7399" s="72" customFormat="1" customHeight="1" spans="6:41">
      <c r="F7399" s="74"/>
      <c r="G7399" s="267" t="str">
        <f t="shared" si="121"/>
        <v/>
      </c>
      <c r="H7399" s="74"/>
      <c r="I7399" s="74"/>
      <c r="J7399" s="74"/>
      <c r="K7399" s="74"/>
      <c r="L7399" s="74"/>
      <c r="P7399" s="122"/>
      <c r="Q7399" s="74"/>
      <c r="R7399" s="74"/>
      <c r="S7399" s="74"/>
      <c r="T7399" s="74"/>
      <c r="AI7399" s="259"/>
      <c r="AO7399" s="74"/>
    </row>
    <row r="7400" s="72" customFormat="1" customHeight="1" spans="6:41">
      <c r="F7400" s="74"/>
      <c r="G7400" s="267" t="str">
        <f t="shared" si="121"/>
        <v/>
      </c>
      <c r="H7400" s="74"/>
      <c r="I7400" s="74"/>
      <c r="J7400" s="74"/>
      <c r="K7400" s="74"/>
      <c r="L7400" s="74"/>
      <c r="P7400" s="122"/>
      <c r="Q7400" s="74"/>
      <c r="R7400" s="74"/>
      <c r="S7400" s="74"/>
      <c r="T7400" s="74"/>
      <c r="AI7400" s="259"/>
      <c r="AO7400" s="74"/>
    </row>
    <row r="7401" s="72" customFormat="1" customHeight="1" spans="6:41">
      <c r="F7401" s="74"/>
      <c r="G7401" s="267" t="str">
        <f t="shared" si="121"/>
        <v/>
      </c>
      <c r="H7401" s="74"/>
      <c r="I7401" s="74"/>
      <c r="J7401" s="74"/>
      <c r="K7401" s="74"/>
      <c r="L7401" s="74"/>
      <c r="P7401" s="122"/>
      <c r="Q7401" s="74"/>
      <c r="R7401" s="74"/>
      <c r="S7401" s="74"/>
      <c r="T7401" s="74"/>
      <c r="AI7401" s="259"/>
      <c r="AO7401" s="74"/>
    </row>
    <row r="7402" s="72" customFormat="1" customHeight="1" spans="6:41">
      <c r="F7402" s="74"/>
      <c r="G7402" s="267" t="str">
        <f t="shared" si="121"/>
        <v/>
      </c>
      <c r="H7402" s="74"/>
      <c r="I7402" s="74"/>
      <c r="J7402" s="74"/>
      <c r="K7402" s="74"/>
      <c r="L7402" s="74"/>
      <c r="P7402" s="122"/>
      <c r="Q7402" s="74"/>
      <c r="R7402" s="74"/>
      <c r="S7402" s="74"/>
      <c r="T7402" s="74"/>
      <c r="AI7402" s="259"/>
      <c r="AO7402" s="74"/>
    </row>
    <row r="7403" s="72" customFormat="1" customHeight="1" spans="6:41">
      <c r="F7403" s="74"/>
      <c r="G7403" s="267" t="str">
        <f t="shared" si="121"/>
        <v/>
      </c>
      <c r="H7403" s="74"/>
      <c r="I7403" s="74"/>
      <c r="J7403" s="74"/>
      <c r="K7403" s="74"/>
      <c r="L7403" s="74"/>
      <c r="P7403" s="122"/>
      <c r="Q7403" s="74"/>
      <c r="R7403" s="74"/>
      <c r="S7403" s="74"/>
      <c r="T7403" s="74"/>
      <c r="AI7403" s="259"/>
      <c r="AO7403" s="74"/>
    </row>
    <row r="7404" s="72" customFormat="1" customHeight="1" spans="6:41">
      <c r="F7404" s="74"/>
      <c r="G7404" s="267" t="str">
        <f t="shared" si="121"/>
        <v/>
      </c>
      <c r="H7404" s="74"/>
      <c r="I7404" s="74"/>
      <c r="J7404" s="74"/>
      <c r="K7404" s="74"/>
      <c r="L7404" s="74"/>
      <c r="P7404" s="122"/>
      <c r="Q7404" s="74"/>
      <c r="R7404" s="74"/>
      <c r="S7404" s="74"/>
      <c r="T7404" s="74"/>
      <c r="AI7404" s="259"/>
      <c r="AO7404" s="74"/>
    </row>
    <row r="7405" s="72" customFormat="1" customHeight="1" spans="6:41">
      <c r="F7405" s="74"/>
      <c r="G7405" s="267" t="str">
        <f t="shared" si="121"/>
        <v/>
      </c>
      <c r="H7405" s="74"/>
      <c r="I7405" s="74"/>
      <c r="J7405" s="74"/>
      <c r="K7405" s="74"/>
      <c r="L7405" s="74"/>
      <c r="P7405" s="122"/>
      <c r="Q7405" s="74"/>
      <c r="R7405" s="74"/>
      <c r="S7405" s="74"/>
      <c r="T7405" s="74"/>
      <c r="AI7405" s="259"/>
      <c r="AO7405" s="74"/>
    </row>
    <row r="7406" s="72" customFormat="1" customHeight="1" spans="6:41">
      <c r="F7406" s="74"/>
      <c r="G7406" s="267" t="str">
        <f t="shared" si="121"/>
        <v/>
      </c>
      <c r="H7406" s="74"/>
      <c r="I7406" s="74"/>
      <c r="J7406" s="74"/>
      <c r="K7406" s="74"/>
      <c r="L7406" s="74"/>
      <c r="P7406" s="122"/>
      <c r="Q7406" s="74"/>
      <c r="R7406" s="74"/>
      <c r="S7406" s="74"/>
      <c r="T7406" s="74"/>
      <c r="AI7406" s="259"/>
      <c r="AO7406" s="74"/>
    </row>
    <row r="7407" s="72" customFormat="1" customHeight="1" spans="6:41">
      <c r="F7407" s="74"/>
      <c r="G7407" s="267" t="str">
        <f t="shared" si="121"/>
        <v/>
      </c>
      <c r="H7407" s="74"/>
      <c r="I7407" s="74"/>
      <c r="J7407" s="74"/>
      <c r="K7407" s="74"/>
      <c r="L7407" s="74"/>
      <c r="P7407" s="122"/>
      <c r="Q7407" s="74"/>
      <c r="R7407" s="74"/>
      <c r="S7407" s="74"/>
      <c r="T7407" s="74"/>
      <c r="AI7407" s="259"/>
      <c r="AO7407" s="74"/>
    </row>
    <row r="7408" s="72" customFormat="1" customHeight="1" spans="6:41">
      <c r="F7408" s="74"/>
      <c r="G7408" s="267" t="str">
        <f t="shared" si="121"/>
        <v/>
      </c>
      <c r="H7408" s="74"/>
      <c r="I7408" s="74"/>
      <c r="J7408" s="74"/>
      <c r="K7408" s="74"/>
      <c r="L7408" s="74"/>
      <c r="P7408" s="122"/>
      <c r="Q7408" s="74"/>
      <c r="R7408" s="74"/>
      <c r="S7408" s="74"/>
      <c r="T7408" s="74"/>
      <c r="AI7408" s="259"/>
      <c r="AO7408" s="74"/>
    </row>
    <row r="7409" s="72" customFormat="1" customHeight="1" spans="6:41">
      <c r="F7409" s="74"/>
      <c r="G7409" s="267" t="str">
        <f t="shared" si="121"/>
        <v/>
      </c>
      <c r="H7409" s="74"/>
      <c r="I7409" s="74"/>
      <c r="J7409" s="74"/>
      <c r="K7409" s="74"/>
      <c r="L7409" s="74"/>
      <c r="P7409" s="122"/>
      <c r="Q7409" s="74"/>
      <c r="R7409" s="74"/>
      <c r="S7409" s="74"/>
      <c r="T7409" s="74"/>
      <c r="AI7409" s="259"/>
      <c r="AO7409" s="74"/>
    </row>
    <row r="7410" s="72" customFormat="1" customHeight="1" spans="6:41">
      <c r="F7410" s="74"/>
      <c r="G7410" s="267" t="str">
        <f t="shared" si="121"/>
        <v/>
      </c>
      <c r="H7410" s="74"/>
      <c r="I7410" s="74"/>
      <c r="J7410" s="74"/>
      <c r="K7410" s="74"/>
      <c r="L7410" s="74"/>
      <c r="P7410" s="122"/>
      <c r="Q7410" s="74"/>
      <c r="R7410" s="74"/>
      <c r="S7410" s="74"/>
      <c r="T7410" s="74"/>
      <c r="AI7410" s="259"/>
      <c r="AO7410" s="74"/>
    </row>
    <row r="7411" s="72" customFormat="1" customHeight="1" spans="6:41">
      <c r="F7411" s="74"/>
      <c r="G7411" s="267" t="str">
        <f t="shared" si="121"/>
        <v/>
      </c>
      <c r="H7411" s="74"/>
      <c r="I7411" s="74"/>
      <c r="J7411" s="74"/>
      <c r="K7411" s="74"/>
      <c r="L7411" s="74"/>
      <c r="P7411" s="122"/>
      <c r="Q7411" s="74"/>
      <c r="R7411" s="74"/>
      <c r="S7411" s="74"/>
      <c r="T7411" s="74"/>
      <c r="AI7411" s="259"/>
      <c r="AO7411" s="74"/>
    </row>
    <row r="7412" s="72" customFormat="1" customHeight="1" spans="6:41">
      <c r="F7412" s="74"/>
      <c r="G7412" s="267" t="str">
        <f t="shared" si="121"/>
        <v/>
      </c>
      <c r="H7412" s="74"/>
      <c r="I7412" s="74"/>
      <c r="J7412" s="74"/>
      <c r="K7412" s="74"/>
      <c r="L7412" s="74"/>
      <c r="P7412" s="122"/>
      <c r="Q7412" s="74"/>
      <c r="R7412" s="74"/>
      <c r="S7412" s="74"/>
      <c r="T7412" s="74"/>
      <c r="AI7412" s="259"/>
      <c r="AO7412" s="74"/>
    </row>
    <row r="7413" s="72" customFormat="1" customHeight="1" spans="6:41">
      <c r="F7413" s="74"/>
      <c r="G7413" s="267" t="str">
        <f t="shared" si="121"/>
        <v/>
      </c>
      <c r="H7413" s="74"/>
      <c r="I7413" s="74"/>
      <c r="J7413" s="74"/>
      <c r="K7413" s="74"/>
      <c r="L7413" s="74"/>
      <c r="P7413" s="122"/>
      <c r="Q7413" s="74"/>
      <c r="R7413" s="74"/>
      <c r="S7413" s="74"/>
      <c r="T7413" s="74"/>
      <c r="AI7413" s="259"/>
      <c r="AO7413" s="74"/>
    </row>
    <row r="7414" s="72" customFormat="1" customHeight="1" spans="6:41">
      <c r="F7414" s="74"/>
      <c r="G7414" s="267" t="str">
        <f t="shared" si="121"/>
        <v/>
      </c>
      <c r="H7414" s="74"/>
      <c r="I7414" s="74"/>
      <c r="J7414" s="74"/>
      <c r="K7414" s="74"/>
      <c r="L7414" s="74"/>
      <c r="P7414" s="122"/>
      <c r="Q7414" s="74"/>
      <c r="R7414" s="74"/>
      <c r="S7414" s="74"/>
      <c r="T7414" s="74"/>
      <c r="AI7414" s="259"/>
      <c r="AO7414" s="74"/>
    </row>
    <row r="7415" s="72" customFormat="1" customHeight="1" spans="6:41">
      <c r="F7415" s="74"/>
      <c r="G7415" s="267" t="str">
        <f t="shared" si="121"/>
        <v/>
      </c>
      <c r="H7415" s="74"/>
      <c r="I7415" s="74"/>
      <c r="J7415" s="74"/>
      <c r="K7415" s="74"/>
      <c r="L7415" s="74"/>
      <c r="P7415" s="122"/>
      <c r="Q7415" s="74"/>
      <c r="R7415" s="74"/>
      <c r="S7415" s="74"/>
      <c r="T7415" s="74"/>
      <c r="AI7415" s="259"/>
      <c r="AO7415" s="74"/>
    </row>
    <row r="7416" s="72" customFormat="1" customHeight="1" spans="6:41">
      <c r="F7416" s="74"/>
      <c r="G7416" s="267" t="str">
        <f t="shared" si="121"/>
        <v/>
      </c>
      <c r="H7416" s="74"/>
      <c r="I7416" s="74"/>
      <c r="J7416" s="74"/>
      <c r="K7416" s="74"/>
      <c r="L7416" s="74"/>
      <c r="P7416" s="122"/>
      <c r="Q7416" s="74"/>
      <c r="R7416" s="74"/>
      <c r="S7416" s="74"/>
      <c r="T7416" s="74"/>
      <c r="AI7416" s="259"/>
      <c r="AO7416" s="74"/>
    </row>
    <row r="7417" s="72" customFormat="1" customHeight="1" spans="6:41">
      <c r="F7417" s="74"/>
      <c r="G7417" s="267" t="str">
        <f t="shared" si="121"/>
        <v/>
      </c>
      <c r="H7417" s="74"/>
      <c r="I7417" s="74"/>
      <c r="J7417" s="74"/>
      <c r="K7417" s="74"/>
      <c r="L7417" s="74"/>
      <c r="P7417" s="122"/>
      <c r="Q7417" s="74"/>
      <c r="R7417" s="74"/>
      <c r="S7417" s="74"/>
      <c r="T7417" s="74"/>
      <c r="AI7417" s="259"/>
      <c r="AO7417" s="74"/>
    </row>
    <row r="7418" s="72" customFormat="1" customHeight="1" spans="6:41">
      <c r="F7418" s="74"/>
      <c r="G7418" s="267" t="str">
        <f t="shared" si="121"/>
        <v/>
      </c>
      <c r="H7418" s="74"/>
      <c r="I7418" s="74"/>
      <c r="J7418" s="74"/>
      <c r="K7418" s="74"/>
      <c r="L7418" s="74"/>
      <c r="P7418" s="122"/>
      <c r="Q7418" s="74"/>
      <c r="R7418" s="74"/>
      <c r="S7418" s="74"/>
      <c r="T7418" s="74"/>
      <c r="AI7418" s="259"/>
      <c r="AO7418" s="74"/>
    </row>
    <row r="7419" s="72" customFormat="1" customHeight="1" spans="6:41">
      <c r="F7419" s="74"/>
      <c r="G7419" s="267" t="str">
        <f t="shared" si="121"/>
        <v/>
      </c>
      <c r="H7419" s="74"/>
      <c r="I7419" s="74"/>
      <c r="J7419" s="74"/>
      <c r="K7419" s="74"/>
      <c r="L7419" s="74"/>
      <c r="P7419" s="122"/>
      <c r="Q7419" s="74"/>
      <c r="R7419" s="74"/>
      <c r="S7419" s="74"/>
      <c r="T7419" s="74"/>
      <c r="AI7419" s="259"/>
      <c r="AO7419" s="74"/>
    </row>
    <row r="7420" s="72" customFormat="1" customHeight="1" spans="6:41">
      <c r="F7420" s="74"/>
      <c r="G7420" s="267" t="str">
        <f t="shared" si="121"/>
        <v/>
      </c>
      <c r="H7420" s="74"/>
      <c r="I7420" s="74"/>
      <c r="J7420" s="74"/>
      <c r="K7420" s="74"/>
      <c r="L7420" s="74"/>
      <c r="P7420" s="122"/>
      <c r="Q7420" s="74"/>
      <c r="R7420" s="74"/>
      <c r="S7420" s="74"/>
      <c r="T7420" s="74"/>
      <c r="AI7420" s="259"/>
      <c r="AO7420" s="74"/>
    </row>
    <row r="7421" s="72" customFormat="1" customHeight="1" spans="6:41">
      <c r="F7421" s="74"/>
      <c r="G7421" s="267" t="str">
        <f t="shared" si="121"/>
        <v/>
      </c>
      <c r="H7421" s="74"/>
      <c r="I7421" s="74"/>
      <c r="J7421" s="74"/>
      <c r="K7421" s="74"/>
      <c r="L7421" s="74"/>
      <c r="P7421" s="122"/>
      <c r="Q7421" s="74"/>
      <c r="R7421" s="74"/>
      <c r="S7421" s="74"/>
      <c r="T7421" s="74"/>
      <c r="AI7421" s="259"/>
      <c r="AO7421" s="74"/>
    </row>
    <row r="7422" s="72" customFormat="1" customHeight="1" spans="6:41">
      <c r="F7422" s="74"/>
      <c r="G7422" s="267" t="str">
        <f t="shared" si="121"/>
        <v/>
      </c>
      <c r="H7422" s="74"/>
      <c r="I7422" s="74"/>
      <c r="J7422" s="74"/>
      <c r="K7422" s="74"/>
      <c r="L7422" s="74"/>
      <c r="P7422" s="122"/>
      <c r="Q7422" s="74"/>
      <c r="R7422" s="74"/>
      <c r="S7422" s="74"/>
      <c r="T7422" s="74"/>
      <c r="AI7422" s="259"/>
      <c r="AO7422" s="74"/>
    </row>
    <row r="7423" s="72" customFormat="1" customHeight="1" spans="6:41">
      <c r="F7423" s="74"/>
      <c r="G7423" s="267" t="str">
        <f t="shared" si="121"/>
        <v/>
      </c>
      <c r="H7423" s="74"/>
      <c r="I7423" s="74"/>
      <c r="J7423" s="74"/>
      <c r="K7423" s="74"/>
      <c r="L7423" s="74"/>
      <c r="P7423" s="122"/>
      <c r="Q7423" s="74"/>
      <c r="R7423" s="74"/>
      <c r="S7423" s="74"/>
      <c r="T7423" s="74"/>
      <c r="AI7423" s="259"/>
      <c r="AO7423" s="74"/>
    </row>
    <row r="7424" s="72" customFormat="1" customHeight="1" spans="6:41">
      <c r="F7424" s="74"/>
      <c r="G7424" s="267" t="str">
        <f t="shared" si="121"/>
        <v/>
      </c>
      <c r="H7424" s="74"/>
      <c r="I7424" s="74"/>
      <c r="J7424" s="74"/>
      <c r="K7424" s="74"/>
      <c r="L7424" s="74"/>
      <c r="P7424" s="122"/>
      <c r="Q7424" s="74"/>
      <c r="R7424" s="74"/>
      <c r="S7424" s="74"/>
      <c r="T7424" s="74"/>
      <c r="AI7424" s="259"/>
      <c r="AO7424" s="74"/>
    </row>
    <row r="7425" s="72" customFormat="1" customHeight="1" spans="6:41">
      <c r="F7425" s="74"/>
      <c r="G7425" s="267" t="str">
        <f t="shared" si="121"/>
        <v/>
      </c>
      <c r="H7425" s="74"/>
      <c r="I7425" s="74"/>
      <c r="J7425" s="74"/>
      <c r="K7425" s="74"/>
      <c r="L7425" s="74"/>
      <c r="P7425" s="122"/>
      <c r="Q7425" s="74"/>
      <c r="R7425" s="74"/>
      <c r="S7425" s="74"/>
      <c r="T7425" s="74"/>
      <c r="AI7425" s="259"/>
      <c r="AO7425" s="74"/>
    </row>
    <row r="7426" s="72" customFormat="1" customHeight="1" spans="6:41">
      <c r="F7426" s="74"/>
      <c r="G7426" s="267" t="str">
        <f t="shared" ref="G7426:G7489" si="122">IF(H7426="","",IF(H7426=I7426,H7426,_xlfn.CONCAT(H7426,"-",I7426)))</f>
        <v/>
      </c>
      <c r="H7426" s="74"/>
      <c r="I7426" s="74"/>
      <c r="J7426" s="74"/>
      <c r="K7426" s="74"/>
      <c r="L7426" s="74"/>
      <c r="P7426" s="122"/>
      <c r="Q7426" s="74"/>
      <c r="R7426" s="74"/>
      <c r="S7426" s="74"/>
      <c r="T7426" s="74"/>
      <c r="AI7426" s="259"/>
      <c r="AO7426" s="74"/>
    </row>
    <row r="7427" s="72" customFormat="1" customHeight="1" spans="6:41">
      <c r="F7427" s="74"/>
      <c r="G7427" s="267" t="str">
        <f t="shared" si="122"/>
        <v/>
      </c>
      <c r="H7427" s="74"/>
      <c r="I7427" s="74"/>
      <c r="J7427" s="74"/>
      <c r="K7427" s="74"/>
      <c r="L7427" s="74"/>
      <c r="P7427" s="122"/>
      <c r="Q7427" s="74"/>
      <c r="R7427" s="74"/>
      <c r="S7427" s="74"/>
      <c r="T7427" s="74"/>
      <c r="AI7427" s="259"/>
      <c r="AO7427" s="74"/>
    </row>
    <row r="7428" s="72" customFormat="1" customHeight="1" spans="6:41">
      <c r="F7428" s="74"/>
      <c r="G7428" s="267" t="str">
        <f t="shared" si="122"/>
        <v/>
      </c>
      <c r="H7428" s="74"/>
      <c r="I7428" s="74"/>
      <c r="J7428" s="74"/>
      <c r="K7428" s="74"/>
      <c r="L7428" s="74"/>
      <c r="P7428" s="122"/>
      <c r="Q7428" s="74"/>
      <c r="R7428" s="74"/>
      <c r="S7428" s="74"/>
      <c r="T7428" s="74"/>
      <c r="AI7428" s="259"/>
      <c r="AO7428" s="74"/>
    </row>
    <row r="7429" s="72" customFormat="1" customHeight="1" spans="6:41">
      <c r="F7429" s="74"/>
      <c r="G7429" s="267" t="str">
        <f t="shared" si="122"/>
        <v/>
      </c>
      <c r="H7429" s="74"/>
      <c r="I7429" s="74"/>
      <c r="J7429" s="74"/>
      <c r="K7429" s="74"/>
      <c r="L7429" s="74"/>
      <c r="P7429" s="122"/>
      <c r="Q7429" s="74"/>
      <c r="R7429" s="74"/>
      <c r="S7429" s="74"/>
      <c r="T7429" s="74"/>
      <c r="AI7429" s="259"/>
      <c r="AO7429" s="74"/>
    </row>
    <row r="7430" s="72" customFormat="1" customHeight="1" spans="6:41">
      <c r="F7430" s="74"/>
      <c r="G7430" s="267" t="str">
        <f t="shared" si="122"/>
        <v/>
      </c>
      <c r="H7430" s="74"/>
      <c r="I7430" s="74"/>
      <c r="J7430" s="74"/>
      <c r="K7430" s="74"/>
      <c r="L7430" s="74"/>
      <c r="P7430" s="122"/>
      <c r="Q7430" s="74"/>
      <c r="R7430" s="74"/>
      <c r="S7430" s="74"/>
      <c r="T7430" s="74"/>
      <c r="AI7430" s="259"/>
      <c r="AO7430" s="74"/>
    </row>
    <row r="7431" s="72" customFormat="1" customHeight="1" spans="6:41">
      <c r="F7431" s="74"/>
      <c r="G7431" s="267" t="str">
        <f t="shared" si="122"/>
        <v/>
      </c>
      <c r="H7431" s="74"/>
      <c r="I7431" s="74"/>
      <c r="J7431" s="74"/>
      <c r="K7431" s="74"/>
      <c r="L7431" s="74"/>
      <c r="P7431" s="122"/>
      <c r="Q7431" s="74"/>
      <c r="R7431" s="74"/>
      <c r="S7431" s="74"/>
      <c r="T7431" s="74"/>
      <c r="AI7431" s="259"/>
      <c r="AO7431" s="74"/>
    </row>
    <row r="7432" s="72" customFormat="1" customHeight="1" spans="6:41">
      <c r="F7432" s="74"/>
      <c r="G7432" s="267" t="str">
        <f t="shared" si="122"/>
        <v/>
      </c>
      <c r="H7432" s="74"/>
      <c r="I7432" s="74"/>
      <c r="J7432" s="74"/>
      <c r="K7432" s="74"/>
      <c r="L7432" s="74"/>
      <c r="P7432" s="122"/>
      <c r="Q7432" s="74"/>
      <c r="R7432" s="74"/>
      <c r="S7432" s="74"/>
      <c r="T7432" s="74"/>
      <c r="AI7432" s="259"/>
      <c r="AO7432" s="74"/>
    </row>
    <row r="7433" s="72" customFormat="1" customHeight="1" spans="6:41">
      <c r="F7433" s="74"/>
      <c r="G7433" s="267" t="str">
        <f t="shared" si="122"/>
        <v/>
      </c>
      <c r="H7433" s="74"/>
      <c r="I7433" s="74"/>
      <c r="J7433" s="74"/>
      <c r="K7433" s="74"/>
      <c r="L7433" s="74"/>
      <c r="P7433" s="122"/>
      <c r="Q7433" s="74"/>
      <c r="R7433" s="74"/>
      <c r="S7433" s="74"/>
      <c r="T7433" s="74"/>
      <c r="AI7433" s="259"/>
      <c r="AO7433" s="74"/>
    </row>
    <row r="7434" s="72" customFormat="1" customHeight="1" spans="6:41">
      <c r="F7434" s="74"/>
      <c r="G7434" s="267" t="str">
        <f t="shared" si="122"/>
        <v/>
      </c>
      <c r="H7434" s="74"/>
      <c r="I7434" s="74"/>
      <c r="J7434" s="74"/>
      <c r="K7434" s="74"/>
      <c r="L7434" s="74"/>
      <c r="P7434" s="122"/>
      <c r="Q7434" s="74"/>
      <c r="R7434" s="74"/>
      <c r="S7434" s="74"/>
      <c r="T7434" s="74"/>
      <c r="AI7434" s="259"/>
      <c r="AO7434" s="74"/>
    </row>
    <row r="7435" s="72" customFormat="1" customHeight="1" spans="6:41">
      <c r="F7435" s="74"/>
      <c r="G7435" s="267" t="str">
        <f t="shared" si="122"/>
        <v/>
      </c>
      <c r="H7435" s="74"/>
      <c r="I7435" s="74"/>
      <c r="J7435" s="74"/>
      <c r="K7435" s="74"/>
      <c r="L7435" s="74"/>
      <c r="P7435" s="122"/>
      <c r="Q7435" s="74"/>
      <c r="R7435" s="74"/>
      <c r="S7435" s="74"/>
      <c r="T7435" s="74"/>
      <c r="AI7435" s="259"/>
      <c r="AO7435" s="74"/>
    </row>
    <row r="7436" s="72" customFormat="1" customHeight="1" spans="6:41">
      <c r="F7436" s="74"/>
      <c r="G7436" s="267" t="str">
        <f t="shared" si="122"/>
        <v/>
      </c>
      <c r="H7436" s="74"/>
      <c r="I7436" s="74"/>
      <c r="J7436" s="74"/>
      <c r="K7436" s="74"/>
      <c r="L7436" s="74"/>
      <c r="P7436" s="122"/>
      <c r="Q7436" s="74"/>
      <c r="R7436" s="74"/>
      <c r="S7436" s="74"/>
      <c r="T7436" s="74"/>
      <c r="AI7436" s="259"/>
      <c r="AO7436" s="74"/>
    </row>
    <row r="7437" s="72" customFormat="1" customHeight="1" spans="6:41">
      <c r="F7437" s="74"/>
      <c r="G7437" s="267" t="str">
        <f t="shared" si="122"/>
        <v/>
      </c>
      <c r="H7437" s="74"/>
      <c r="I7437" s="74"/>
      <c r="J7437" s="74"/>
      <c r="K7437" s="74"/>
      <c r="L7437" s="74"/>
      <c r="P7437" s="122"/>
      <c r="Q7437" s="74"/>
      <c r="R7437" s="74"/>
      <c r="S7437" s="74"/>
      <c r="T7437" s="74"/>
      <c r="AI7437" s="259"/>
      <c r="AO7437" s="74"/>
    </row>
    <row r="7438" s="72" customFormat="1" customHeight="1" spans="6:41">
      <c r="F7438" s="74"/>
      <c r="G7438" s="267" t="str">
        <f t="shared" si="122"/>
        <v/>
      </c>
      <c r="H7438" s="74"/>
      <c r="I7438" s="74"/>
      <c r="J7438" s="74"/>
      <c r="K7438" s="74"/>
      <c r="L7438" s="74"/>
      <c r="P7438" s="122"/>
      <c r="Q7438" s="74"/>
      <c r="R7438" s="74"/>
      <c r="S7438" s="74"/>
      <c r="T7438" s="74"/>
      <c r="AI7438" s="259"/>
      <c r="AO7438" s="74"/>
    </row>
    <row r="7439" s="72" customFormat="1" customHeight="1" spans="6:41">
      <c r="F7439" s="74"/>
      <c r="G7439" s="267" t="str">
        <f t="shared" si="122"/>
        <v/>
      </c>
      <c r="H7439" s="74"/>
      <c r="I7439" s="74"/>
      <c r="J7439" s="74"/>
      <c r="K7439" s="74"/>
      <c r="L7439" s="74"/>
      <c r="P7439" s="122"/>
      <c r="Q7439" s="74"/>
      <c r="R7439" s="74"/>
      <c r="S7439" s="74"/>
      <c r="T7439" s="74"/>
      <c r="AI7439" s="259"/>
      <c r="AO7439" s="74"/>
    </row>
    <row r="7440" s="72" customFormat="1" customHeight="1" spans="6:41">
      <c r="F7440" s="74"/>
      <c r="G7440" s="267" t="str">
        <f t="shared" si="122"/>
        <v/>
      </c>
      <c r="H7440" s="74"/>
      <c r="I7440" s="74"/>
      <c r="J7440" s="74"/>
      <c r="K7440" s="74"/>
      <c r="L7440" s="74"/>
      <c r="P7440" s="122"/>
      <c r="Q7440" s="74"/>
      <c r="R7440" s="74"/>
      <c r="S7440" s="74"/>
      <c r="T7440" s="74"/>
      <c r="AI7440" s="259"/>
      <c r="AO7440" s="74"/>
    </row>
    <row r="7441" s="72" customFormat="1" customHeight="1" spans="6:41">
      <c r="F7441" s="74"/>
      <c r="G7441" s="267" t="str">
        <f t="shared" si="122"/>
        <v/>
      </c>
      <c r="H7441" s="74"/>
      <c r="I7441" s="74"/>
      <c r="J7441" s="74"/>
      <c r="K7441" s="74"/>
      <c r="L7441" s="74"/>
      <c r="P7441" s="122"/>
      <c r="Q7441" s="74"/>
      <c r="R7441" s="74"/>
      <c r="S7441" s="74"/>
      <c r="T7441" s="74"/>
      <c r="AI7441" s="259"/>
      <c r="AO7441" s="74"/>
    </row>
    <row r="7442" s="72" customFormat="1" customHeight="1" spans="6:41">
      <c r="F7442" s="74"/>
      <c r="G7442" s="267" t="str">
        <f t="shared" si="122"/>
        <v/>
      </c>
      <c r="H7442" s="74"/>
      <c r="I7442" s="74"/>
      <c r="J7442" s="74"/>
      <c r="K7442" s="74"/>
      <c r="L7442" s="74"/>
      <c r="P7442" s="122"/>
      <c r="Q7442" s="74"/>
      <c r="R7442" s="74"/>
      <c r="S7442" s="74"/>
      <c r="T7442" s="74"/>
      <c r="AI7442" s="259"/>
      <c r="AO7442" s="74"/>
    </row>
    <row r="7443" s="72" customFormat="1" customHeight="1" spans="6:41">
      <c r="F7443" s="74"/>
      <c r="G7443" s="267" t="str">
        <f t="shared" si="122"/>
        <v/>
      </c>
      <c r="H7443" s="74"/>
      <c r="I7443" s="74"/>
      <c r="J7443" s="74"/>
      <c r="K7443" s="74"/>
      <c r="L7443" s="74"/>
      <c r="P7443" s="122"/>
      <c r="Q7443" s="74"/>
      <c r="R7443" s="74"/>
      <c r="S7443" s="74"/>
      <c r="T7443" s="74"/>
      <c r="AI7443" s="259"/>
      <c r="AO7443" s="74"/>
    </row>
    <row r="7444" s="72" customFormat="1" customHeight="1" spans="6:41">
      <c r="F7444" s="74"/>
      <c r="G7444" s="267" t="str">
        <f t="shared" si="122"/>
        <v/>
      </c>
      <c r="H7444" s="74"/>
      <c r="I7444" s="74"/>
      <c r="J7444" s="74"/>
      <c r="K7444" s="74"/>
      <c r="L7444" s="74"/>
      <c r="P7444" s="122"/>
      <c r="Q7444" s="74"/>
      <c r="R7444" s="74"/>
      <c r="S7444" s="74"/>
      <c r="T7444" s="74"/>
      <c r="AI7444" s="259"/>
      <c r="AO7444" s="74"/>
    </row>
    <row r="7445" s="72" customFormat="1" customHeight="1" spans="6:41">
      <c r="F7445" s="74"/>
      <c r="G7445" s="267" t="str">
        <f t="shared" si="122"/>
        <v/>
      </c>
      <c r="H7445" s="74"/>
      <c r="I7445" s="74"/>
      <c r="J7445" s="74"/>
      <c r="K7445" s="74"/>
      <c r="L7445" s="74"/>
      <c r="P7445" s="122"/>
      <c r="Q7445" s="74"/>
      <c r="R7445" s="74"/>
      <c r="S7445" s="74"/>
      <c r="T7445" s="74"/>
      <c r="AI7445" s="259"/>
      <c r="AO7445" s="74"/>
    </row>
    <row r="7446" s="72" customFormat="1" customHeight="1" spans="6:41">
      <c r="F7446" s="74"/>
      <c r="G7446" s="267" t="str">
        <f t="shared" si="122"/>
        <v/>
      </c>
      <c r="H7446" s="74"/>
      <c r="I7446" s="74"/>
      <c r="J7446" s="74"/>
      <c r="K7446" s="74"/>
      <c r="L7446" s="74"/>
      <c r="P7446" s="122"/>
      <c r="Q7446" s="74"/>
      <c r="R7446" s="74"/>
      <c r="S7446" s="74"/>
      <c r="T7446" s="74"/>
      <c r="AI7446" s="259"/>
      <c r="AO7446" s="74"/>
    </row>
    <row r="7447" s="72" customFormat="1" customHeight="1" spans="6:41">
      <c r="F7447" s="74"/>
      <c r="G7447" s="267" t="str">
        <f t="shared" si="122"/>
        <v/>
      </c>
      <c r="H7447" s="74"/>
      <c r="I7447" s="74"/>
      <c r="J7447" s="74"/>
      <c r="K7447" s="74"/>
      <c r="L7447" s="74"/>
      <c r="P7447" s="122"/>
      <c r="Q7447" s="74"/>
      <c r="R7447" s="74"/>
      <c r="S7447" s="74"/>
      <c r="T7447" s="74"/>
      <c r="AI7447" s="259"/>
      <c r="AO7447" s="74"/>
    </row>
    <row r="7448" s="72" customFormat="1" customHeight="1" spans="6:41">
      <c r="F7448" s="74"/>
      <c r="G7448" s="267" t="str">
        <f t="shared" si="122"/>
        <v/>
      </c>
      <c r="H7448" s="74"/>
      <c r="I7448" s="74"/>
      <c r="J7448" s="74"/>
      <c r="K7448" s="74"/>
      <c r="L7448" s="74"/>
      <c r="P7448" s="122"/>
      <c r="Q7448" s="74"/>
      <c r="R7448" s="74"/>
      <c r="S7448" s="74"/>
      <c r="T7448" s="74"/>
      <c r="AI7448" s="259"/>
      <c r="AO7448" s="74"/>
    </row>
    <row r="7449" s="72" customFormat="1" customHeight="1" spans="6:41">
      <c r="F7449" s="74"/>
      <c r="G7449" s="267" t="str">
        <f t="shared" si="122"/>
        <v/>
      </c>
      <c r="H7449" s="74"/>
      <c r="I7449" s="74"/>
      <c r="J7449" s="74"/>
      <c r="K7449" s="74"/>
      <c r="L7449" s="74"/>
      <c r="P7449" s="122"/>
      <c r="Q7449" s="74"/>
      <c r="R7449" s="74"/>
      <c r="S7449" s="74"/>
      <c r="T7449" s="74"/>
      <c r="AI7449" s="259"/>
      <c r="AO7449" s="74"/>
    </row>
    <row r="7450" s="72" customFormat="1" customHeight="1" spans="6:41">
      <c r="F7450" s="74"/>
      <c r="G7450" s="267" t="str">
        <f t="shared" si="122"/>
        <v/>
      </c>
      <c r="H7450" s="74"/>
      <c r="I7450" s="74"/>
      <c r="J7450" s="74"/>
      <c r="K7450" s="74"/>
      <c r="L7450" s="74"/>
      <c r="P7450" s="122"/>
      <c r="Q7450" s="74"/>
      <c r="R7450" s="74"/>
      <c r="S7450" s="74"/>
      <c r="T7450" s="74"/>
      <c r="AI7450" s="259"/>
      <c r="AO7450" s="74"/>
    </row>
    <row r="7451" s="72" customFormat="1" customHeight="1" spans="6:41">
      <c r="F7451" s="74"/>
      <c r="G7451" s="267" t="str">
        <f t="shared" si="122"/>
        <v/>
      </c>
      <c r="H7451" s="74"/>
      <c r="I7451" s="74"/>
      <c r="J7451" s="74"/>
      <c r="K7451" s="74"/>
      <c r="L7451" s="74"/>
      <c r="P7451" s="122"/>
      <c r="Q7451" s="74"/>
      <c r="R7451" s="74"/>
      <c r="S7451" s="74"/>
      <c r="T7451" s="74"/>
      <c r="AI7451" s="259"/>
      <c r="AO7451" s="74"/>
    </row>
    <row r="7452" s="72" customFormat="1" customHeight="1" spans="6:41">
      <c r="F7452" s="74"/>
      <c r="G7452" s="267" t="str">
        <f t="shared" si="122"/>
        <v/>
      </c>
      <c r="H7452" s="74"/>
      <c r="I7452" s="74"/>
      <c r="J7452" s="74"/>
      <c r="K7452" s="74"/>
      <c r="L7452" s="74"/>
      <c r="P7452" s="122"/>
      <c r="Q7452" s="74"/>
      <c r="R7452" s="74"/>
      <c r="S7452" s="74"/>
      <c r="T7452" s="74"/>
      <c r="AI7452" s="259"/>
      <c r="AO7452" s="74"/>
    </row>
    <row r="7453" s="72" customFormat="1" customHeight="1" spans="6:41">
      <c r="F7453" s="74"/>
      <c r="G7453" s="267" t="str">
        <f t="shared" si="122"/>
        <v/>
      </c>
      <c r="H7453" s="74"/>
      <c r="I7453" s="74"/>
      <c r="J7453" s="74"/>
      <c r="K7453" s="74"/>
      <c r="L7453" s="74"/>
      <c r="P7453" s="122"/>
      <c r="Q7453" s="74"/>
      <c r="R7453" s="74"/>
      <c r="S7453" s="74"/>
      <c r="T7453" s="74"/>
      <c r="AI7453" s="259"/>
      <c r="AO7453" s="74"/>
    </row>
    <row r="7454" s="72" customFormat="1" customHeight="1" spans="6:41">
      <c r="F7454" s="74"/>
      <c r="G7454" s="267" t="str">
        <f t="shared" si="122"/>
        <v/>
      </c>
      <c r="H7454" s="74"/>
      <c r="I7454" s="74"/>
      <c r="J7454" s="74"/>
      <c r="K7454" s="74"/>
      <c r="L7454" s="74"/>
      <c r="P7454" s="122"/>
      <c r="Q7454" s="74"/>
      <c r="R7454" s="74"/>
      <c r="S7454" s="74"/>
      <c r="T7454" s="74"/>
      <c r="AI7454" s="259"/>
      <c r="AO7454" s="74"/>
    </row>
    <row r="7455" s="72" customFormat="1" customHeight="1" spans="6:41">
      <c r="F7455" s="74"/>
      <c r="G7455" s="267" t="str">
        <f t="shared" si="122"/>
        <v/>
      </c>
      <c r="H7455" s="74"/>
      <c r="I7455" s="74"/>
      <c r="J7455" s="74"/>
      <c r="K7455" s="74"/>
      <c r="L7455" s="74"/>
      <c r="P7455" s="122"/>
      <c r="Q7455" s="74"/>
      <c r="R7455" s="74"/>
      <c r="S7455" s="74"/>
      <c r="T7455" s="74"/>
      <c r="AI7455" s="259"/>
      <c r="AO7455" s="74"/>
    </row>
    <row r="7456" s="72" customFormat="1" customHeight="1" spans="6:41">
      <c r="F7456" s="74"/>
      <c r="G7456" s="267" t="str">
        <f t="shared" si="122"/>
        <v/>
      </c>
      <c r="H7456" s="74"/>
      <c r="I7456" s="74"/>
      <c r="J7456" s="74"/>
      <c r="K7456" s="74"/>
      <c r="L7456" s="74"/>
      <c r="P7456" s="122"/>
      <c r="Q7456" s="74"/>
      <c r="R7456" s="74"/>
      <c r="S7456" s="74"/>
      <c r="T7456" s="74"/>
      <c r="AI7456" s="259"/>
      <c r="AO7456" s="74"/>
    </row>
    <row r="7457" s="72" customFormat="1" customHeight="1" spans="6:41">
      <c r="F7457" s="74"/>
      <c r="G7457" s="267" t="str">
        <f t="shared" si="122"/>
        <v/>
      </c>
      <c r="H7457" s="74"/>
      <c r="I7457" s="74"/>
      <c r="J7457" s="74"/>
      <c r="K7457" s="74"/>
      <c r="L7457" s="74"/>
      <c r="P7457" s="122"/>
      <c r="Q7457" s="74"/>
      <c r="R7457" s="74"/>
      <c r="S7457" s="74"/>
      <c r="T7457" s="74"/>
      <c r="AI7457" s="259"/>
      <c r="AO7457" s="74"/>
    </row>
    <row r="7458" s="72" customFormat="1" customHeight="1" spans="6:41">
      <c r="F7458" s="74"/>
      <c r="G7458" s="267" t="str">
        <f t="shared" si="122"/>
        <v/>
      </c>
      <c r="H7458" s="74"/>
      <c r="I7458" s="74"/>
      <c r="J7458" s="74"/>
      <c r="K7458" s="74"/>
      <c r="L7458" s="74"/>
      <c r="P7458" s="122"/>
      <c r="Q7458" s="74"/>
      <c r="R7458" s="74"/>
      <c r="S7458" s="74"/>
      <c r="T7458" s="74"/>
      <c r="AI7458" s="259"/>
      <c r="AO7458" s="74"/>
    </row>
    <row r="7459" s="72" customFormat="1" customHeight="1" spans="6:41">
      <c r="F7459" s="74"/>
      <c r="G7459" s="267" t="str">
        <f t="shared" si="122"/>
        <v/>
      </c>
      <c r="H7459" s="74"/>
      <c r="I7459" s="74"/>
      <c r="J7459" s="74"/>
      <c r="K7459" s="74"/>
      <c r="L7459" s="74"/>
      <c r="P7459" s="122"/>
      <c r="Q7459" s="74"/>
      <c r="R7459" s="74"/>
      <c r="S7459" s="74"/>
      <c r="T7459" s="74"/>
      <c r="AI7459" s="259"/>
      <c r="AO7459" s="74"/>
    </row>
    <row r="7460" s="72" customFormat="1" customHeight="1" spans="6:41">
      <c r="F7460" s="74"/>
      <c r="G7460" s="267" t="str">
        <f t="shared" si="122"/>
        <v/>
      </c>
      <c r="H7460" s="74"/>
      <c r="I7460" s="74"/>
      <c r="J7460" s="74"/>
      <c r="K7460" s="74"/>
      <c r="L7460" s="74"/>
      <c r="P7460" s="122"/>
      <c r="Q7460" s="74"/>
      <c r="R7460" s="74"/>
      <c r="S7460" s="74"/>
      <c r="T7460" s="74"/>
      <c r="AI7460" s="259"/>
      <c r="AO7460" s="74"/>
    </row>
    <row r="7461" s="72" customFormat="1" customHeight="1" spans="6:41">
      <c r="F7461" s="74"/>
      <c r="G7461" s="267" t="str">
        <f t="shared" si="122"/>
        <v/>
      </c>
      <c r="H7461" s="74"/>
      <c r="I7461" s="74"/>
      <c r="J7461" s="74"/>
      <c r="K7461" s="74"/>
      <c r="L7461" s="74"/>
      <c r="P7461" s="122"/>
      <c r="Q7461" s="74"/>
      <c r="R7461" s="74"/>
      <c r="S7461" s="74"/>
      <c r="T7461" s="74"/>
      <c r="AI7461" s="259"/>
      <c r="AO7461" s="74"/>
    </row>
    <row r="7462" s="72" customFormat="1" customHeight="1" spans="6:41">
      <c r="F7462" s="74"/>
      <c r="G7462" s="267" t="str">
        <f t="shared" si="122"/>
        <v/>
      </c>
      <c r="H7462" s="74"/>
      <c r="I7462" s="74"/>
      <c r="J7462" s="74"/>
      <c r="K7462" s="74"/>
      <c r="L7462" s="74"/>
      <c r="P7462" s="122"/>
      <c r="Q7462" s="74"/>
      <c r="R7462" s="74"/>
      <c r="S7462" s="74"/>
      <c r="T7462" s="74"/>
      <c r="AI7462" s="259"/>
      <c r="AO7462" s="74"/>
    </row>
    <row r="7463" s="72" customFormat="1" customHeight="1" spans="6:41">
      <c r="F7463" s="74"/>
      <c r="G7463" s="267" t="str">
        <f t="shared" si="122"/>
        <v/>
      </c>
      <c r="H7463" s="74"/>
      <c r="I7463" s="74"/>
      <c r="J7463" s="74"/>
      <c r="K7463" s="74"/>
      <c r="L7463" s="74"/>
      <c r="P7463" s="122"/>
      <c r="Q7463" s="74"/>
      <c r="R7463" s="74"/>
      <c r="S7463" s="74"/>
      <c r="T7463" s="74"/>
      <c r="AI7463" s="259"/>
      <c r="AO7463" s="74"/>
    </row>
    <row r="7464" s="72" customFormat="1" customHeight="1" spans="6:41">
      <c r="F7464" s="74"/>
      <c r="G7464" s="267" t="str">
        <f t="shared" si="122"/>
        <v/>
      </c>
      <c r="H7464" s="74"/>
      <c r="I7464" s="74"/>
      <c r="J7464" s="74"/>
      <c r="K7464" s="74"/>
      <c r="L7464" s="74"/>
      <c r="P7464" s="122"/>
      <c r="Q7464" s="74"/>
      <c r="R7464" s="74"/>
      <c r="S7464" s="74"/>
      <c r="T7464" s="74"/>
      <c r="AI7464" s="259"/>
      <c r="AO7464" s="74"/>
    </row>
    <row r="7465" s="72" customFormat="1" customHeight="1" spans="6:41">
      <c r="F7465" s="74"/>
      <c r="G7465" s="267" t="str">
        <f t="shared" si="122"/>
        <v/>
      </c>
      <c r="H7465" s="74"/>
      <c r="I7465" s="74"/>
      <c r="J7465" s="74"/>
      <c r="K7465" s="74"/>
      <c r="L7465" s="74"/>
      <c r="P7465" s="122"/>
      <c r="Q7465" s="74"/>
      <c r="R7465" s="74"/>
      <c r="S7465" s="74"/>
      <c r="T7465" s="74"/>
      <c r="AI7465" s="259"/>
      <c r="AO7465" s="74"/>
    </row>
    <row r="7466" s="72" customFormat="1" customHeight="1" spans="6:41">
      <c r="F7466" s="74"/>
      <c r="G7466" s="267" t="str">
        <f t="shared" si="122"/>
        <v/>
      </c>
      <c r="H7466" s="74"/>
      <c r="I7466" s="74"/>
      <c r="J7466" s="74"/>
      <c r="K7466" s="74"/>
      <c r="L7466" s="74"/>
      <c r="P7466" s="122"/>
      <c r="Q7466" s="74"/>
      <c r="R7466" s="74"/>
      <c r="S7466" s="74"/>
      <c r="T7466" s="74"/>
      <c r="AI7466" s="259"/>
      <c r="AO7466" s="74"/>
    </row>
    <row r="7467" s="72" customFormat="1" customHeight="1" spans="6:41">
      <c r="F7467" s="74"/>
      <c r="G7467" s="267" t="str">
        <f t="shared" si="122"/>
        <v/>
      </c>
      <c r="H7467" s="74"/>
      <c r="I7467" s="74"/>
      <c r="J7467" s="74"/>
      <c r="K7467" s="74"/>
      <c r="L7467" s="74"/>
      <c r="P7467" s="122"/>
      <c r="Q7467" s="74"/>
      <c r="R7467" s="74"/>
      <c r="S7467" s="74"/>
      <c r="T7467" s="74"/>
      <c r="AI7467" s="259"/>
      <c r="AO7467" s="74"/>
    </row>
    <row r="7468" s="72" customFormat="1" customHeight="1" spans="6:41">
      <c r="F7468" s="74"/>
      <c r="G7468" s="267" t="str">
        <f t="shared" si="122"/>
        <v/>
      </c>
      <c r="H7468" s="74"/>
      <c r="I7468" s="74"/>
      <c r="J7468" s="74"/>
      <c r="K7468" s="74"/>
      <c r="L7468" s="74"/>
      <c r="P7468" s="122"/>
      <c r="Q7468" s="74"/>
      <c r="R7468" s="74"/>
      <c r="S7468" s="74"/>
      <c r="T7468" s="74"/>
      <c r="AI7468" s="259"/>
      <c r="AO7468" s="74"/>
    </row>
    <row r="7469" s="72" customFormat="1" customHeight="1" spans="6:41">
      <c r="F7469" s="74"/>
      <c r="G7469" s="267" t="str">
        <f t="shared" si="122"/>
        <v/>
      </c>
      <c r="H7469" s="74"/>
      <c r="I7469" s="74"/>
      <c r="J7469" s="74"/>
      <c r="K7469" s="74"/>
      <c r="L7469" s="74"/>
      <c r="P7469" s="122"/>
      <c r="Q7469" s="74"/>
      <c r="R7469" s="74"/>
      <c r="S7469" s="74"/>
      <c r="T7469" s="74"/>
      <c r="AI7469" s="259"/>
      <c r="AO7469" s="74"/>
    </row>
    <row r="7470" s="72" customFormat="1" customHeight="1" spans="6:41">
      <c r="F7470" s="74"/>
      <c r="G7470" s="267" t="str">
        <f t="shared" si="122"/>
        <v/>
      </c>
      <c r="H7470" s="74"/>
      <c r="I7470" s="74"/>
      <c r="J7470" s="74"/>
      <c r="K7470" s="74"/>
      <c r="L7470" s="74"/>
      <c r="P7470" s="122"/>
      <c r="Q7470" s="74"/>
      <c r="R7470" s="74"/>
      <c r="S7470" s="74"/>
      <c r="T7470" s="74"/>
      <c r="AI7470" s="259"/>
      <c r="AO7470" s="74"/>
    </row>
    <row r="7471" s="72" customFormat="1" customHeight="1" spans="6:41">
      <c r="F7471" s="74"/>
      <c r="G7471" s="267" t="str">
        <f t="shared" si="122"/>
        <v/>
      </c>
      <c r="H7471" s="74"/>
      <c r="I7471" s="74"/>
      <c r="J7471" s="74"/>
      <c r="K7471" s="74"/>
      <c r="L7471" s="74"/>
      <c r="P7471" s="122"/>
      <c r="Q7471" s="74"/>
      <c r="R7471" s="74"/>
      <c r="S7471" s="74"/>
      <c r="T7471" s="74"/>
      <c r="AI7471" s="259"/>
      <c r="AO7471" s="74"/>
    </row>
    <row r="7472" s="72" customFormat="1" customHeight="1" spans="6:41">
      <c r="F7472" s="74"/>
      <c r="G7472" s="267" t="str">
        <f t="shared" si="122"/>
        <v/>
      </c>
      <c r="H7472" s="74"/>
      <c r="I7472" s="74"/>
      <c r="J7472" s="74"/>
      <c r="K7472" s="74"/>
      <c r="L7472" s="74"/>
      <c r="P7472" s="122"/>
      <c r="Q7472" s="74"/>
      <c r="R7472" s="74"/>
      <c r="S7472" s="74"/>
      <c r="T7472" s="74"/>
      <c r="AI7472" s="259"/>
      <c r="AO7472" s="74"/>
    </row>
    <row r="7473" s="72" customFormat="1" customHeight="1" spans="6:41">
      <c r="F7473" s="74"/>
      <c r="G7473" s="267" t="str">
        <f t="shared" si="122"/>
        <v/>
      </c>
      <c r="H7473" s="74"/>
      <c r="I7473" s="74"/>
      <c r="J7473" s="74"/>
      <c r="K7473" s="74"/>
      <c r="L7473" s="74"/>
      <c r="P7473" s="122"/>
      <c r="Q7473" s="74"/>
      <c r="R7473" s="74"/>
      <c r="S7473" s="74"/>
      <c r="T7473" s="74"/>
      <c r="AI7473" s="259"/>
      <c r="AO7473" s="74"/>
    </row>
    <row r="7474" s="72" customFormat="1" customHeight="1" spans="6:41">
      <c r="F7474" s="74"/>
      <c r="G7474" s="267" t="str">
        <f t="shared" si="122"/>
        <v/>
      </c>
      <c r="H7474" s="74"/>
      <c r="I7474" s="74"/>
      <c r="J7474" s="74"/>
      <c r="K7474" s="74"/>
      <c r="L7474" s="74"/>
      <c r="P7474" s="122"/>
      <c r="Q7474" s="74"/>
      <c r="R7474" s="74"/>
      <c r="S7474" s="74"/>
      <c r="T7474" s="74"/>
      <c r="AI7474" s="259"/>
      <c r="AO7474" s="74"/>
    </row>
    <row r="7475" s="72" customFormat="1" customHeight="1" spans="6:41">
      <c r="F7475" s="74"/>
      <c r="G7475" s="267" t="str">
        <f t="shared" si="122"/>
        <v/>
      </c>
      <c r="H7475" s="74"/>
      <c r="I7475" s="74"/>
      <c r="J7475" s="74"/>
      <c r="K7475" s="74"/>
      <c r="L7475" s="74"/>
      <c r="P7475" s="122"/>
      <c r="Q7475" s="74"/>
      <c r="R7475" s="74"/>
      <c r="S7475" s="74"/>
      <c r="T7475" s="74"/>
      <c r="AI7475" s="259"/>
      <c r="AO7475" s="74"/>
    </row>
    <row r="7476" s="72" customFormat="1" customHeight="1" spans="6:41">
      <c r="F7476" s="74"/>
      <c r="G7476" s="267" t="str">
        <f t="shared" si="122"/>
        <v/>
      </c>
      <c r="H7476" s="74"/>
      <c r="I7476" s="74"/>
      <c r="J7476" s="74"/>
      <c r="K7476" s="74"/>
      <c r="L7476" s="74"/>
      <c r="P7476" s="122"/>
      <c r="Q7476" s="74"/>
      <c r="R7476" s="74"/>
      <c r="S7476" s="74"/>
      <c r="T7476" s="74"/>
      <c r="AI7476" s="259"/>
      <c r="AO7476" s="74"/>
    </row>
    <row r="7477" s="72" customFormat="1" customHeight="1" spans="6:41">
      <c r="F7477" s="74"/>
      <c r="G7477" s="267" t="str">
        <f t="shared" si="122"/>
        <v/>
      </c>
      <c r="H7477" s="74"/>
      <c r="I7477" s="74"/>
      <c r="J7477" s="74"/>
      <c r="K7477" s="74"/>
      <c r="L7477" s="74"/>
      <c r="P7477" s="122"/>
      <c r="Q7477" s="74"/>
      <c r="R7477" s="74"/>
      <c r="S7477" s="74"/>
      <c r="T7477" s="74"/>
      <c r="AI7477" s="259"/>
      <c r="AO7477" s="74"/>
    </row>
    <row r="7478" s="72" customFormat="1" customHeight="1" spans="6:41">
      <c r="F7478" s="74"/>
      <c r="G7478" s="267" t="str">
        <f t="shared" si="122"/>
        <v/>
      </c>
      <c r="H7478" s="74"/>
      <c r="I7478" s="74"/>
      <c r="J7478" s="74"/>
      <c r="K7478" s="74"/>
      <c r="L7478" s="74"/>
      <c r="P7478" s="122"/>
      <c r="Q7478" s="74"/>
      <c r="R7478" s="74"/>
      <c r="S7478" s="74"/>
      <c r="T7478" s="74"/>
      <c r="AI7478" s="259"/>
      <c r="AO7478" s="74"/>
    </row>
    <row r="7479" s="72" customFormat="1" customHeight="1" spans="6:41">
      <c r="F7479" s="74"/>
      <c r="G7479" s="267" t="str">
        <f t="shared" si="122"/>
        <v/>
      </c>
      <c r="H7479" s="74"/>
      <c r="I7479" s="74"/>
      <c r="J7479" s="74"/>
      <c r="K7479" s="74"/>
      <c r="L7479" s="74"/>
      <c r="P7479" s="122"/>
      <c r="Q7479" s="74"/>
      <c r="R7479" s="74"/>
      <c r="S7479" s="74"/>
      <c r="T7479" s="74"/>
      <c r="AI7479" s="259"/>
      <c r="AO7479" s="74"/>
    </row>
    <row r="7480" s="72" customFormat="1" customHeight="1" spans="6:41">
      <c r="F7480" s="74"/>
      <c r="G7480" s="267" t="str">
        <f t="shared" si="122"/>
        <v/>
      </c>
      <c r="H7480" s="74"/>
      <c r="I7480" s="74"/>
      <c r="J7480" s="74"/>
      <c r="K7480" s="74"/>
      <c r="L7480" s="74"/>
      <c r="P7480" s="122"/>
      <c r="Q7480" s="74"/>
      <c r="R7480" s="74"/>
      <c r="S7480" s="74"/>
      <c r="T7480" s="74"/>
      <c r="AI7480" s="259"/>
      <c r="AO7480" s="74"/>
    </row>
    <row r="7481" s="72" customFormat="1" customHeight="1" spans="6:41">
      <c r="F7481" s="74"/>
      <c r="G7481" s="267" t="str">
        <f t="shared" si="122"/>
        <v/>
      </c>
      <c r="H7481" s="74"/>
      <c r="I7481" s="74"/>
      <c r="J7481" s="74"/>
      <c r="K7481" s="74"/>
      <c r="L7481" s="74"/>
      <c r="P7481" s="122"/>
      <c r="Q7481" s="74"/>
      <c r="R7481" s="74"/>
      <c r="S7481" s="74"/>
      <c r="T7481" s="74"/>
      <c r="AI7481" s="259"/>
      <c r="AO7481" s="74"/>
    </row>
    <row r="7482" s="72" customFormat="1" customHeight="1" spans="6:41">
      <c r="F7482" s="74"/>
      <c r="G7482" s="267" t="str">
        <f t="shared" si="122"/>
        <v/>
      </c>
      <c r="H7482" s="74"/>
      <c r="I7482" s="74"/>
      <c r="J7482" s="74"/>
      <c r="K7482" s="74"/>
      <c r="L7482" s="74"/>
      <c r="P7482" s="122"/>
      <c r="Q7482" s="74"/>
      <c r="R7482" s="74"/>
      <c r="S7482" s="74"/>
      <c r="T7482" s="74"/>
      <c r="AI7482" s="259"/>
      <c r="AO7482" s="74"/>
    </row>
    <row r="7483" s="72" customFormat="1" customHeight="1" spans="6:41">
      <c r="F7483" s="74"/>
      <c r="G7483" s="267" t="str">
        <f t="shared" si="122"/>
        <v/>
      </c>
      <c r="H7483" s="74"/>
      <c r="I7483" s="74"/>
      <c r="J7483" s="74"/>
      <c r="K7483" s="74"/>
      <c r="L7483" s="74"/>
      <c r="P7483" s="122"/>
      <c r="Q7483" s="74"/>
      <c r="R7483" s="74"/>
      <c r="S7483" s="74"/>
      <c r="T7483" s="74"/>
      <c r="AI7483" s="259"/>
      <c r="AO7483" s="74"/>
    </row>
    <row r="7484" s="72" customFormat="1" customHeight="1" spans="6:41">
      <c r="F7484" s="74"/>
      <c r="G7484" s="267" t="str">
        <f t="shared" si="122"/>
        <v/>
      </c>
      <c r="H7484" s="74"/>
      <c r="I7484" s="74"/>
      <c r="J7484" s="74"/>
      <c r="K7484" s="74"/>
      <c r="L7484" s="74"/>
      <c r="P7484" s="122"/>
      <c r="Q7484" s="74"/>
      <c r="R7484" s="74"/>
      <c r="S7484" s="74"/>
      <c r="T7484" s="74"/>
      <c r="AI7484" s="259"/>
      <c r="AO7484" s="74"/>
    </row>
    <row r="7485" s="72" customFormat="1" customHeight="1" spans="6:41">
      <c r="F7485" s="74"/>
      <c r="G7485" s="267" t="str">
        <f t="shared" si="122"/>
        <v/>
      </c>
      <c r="H7485" s="74"/>
      <c r="I7485" s="74"/>
      <c r="J7485" s="74"/>
      <c r="K7485" s="74"/>
      <c r="L7485" s="74"/>
      <c r="P7485" s="122"/>
      <c r="Q7485" s="74"/>
      <c r="R7485" s="74"/>
      <c r="S7485" s="74"/>
      <c r="T7485" s="74"/>
      <c r="AI7485" s="259"/>
      <c r="AO7485" s="74"/>
    </row>
    <row r="7486" s="72" customFormat="1" customHeight="1" spans="6:41">
      <c r="F7486" s="74"/>
      <c r="G7486" s="267" t="str">
        <f t="shared" si="122"/>
        <v/>
      </c>
      <c r="H7486" s="74"/>
      <c r="I7486" s="74"/>
      <c r="J7486" s="74"/>
      <c r="K7486" s="74"/>
      <c r="L7486" s="74"/>
      <c r="P7486" s="122"/>
      <c r="Q7486" s="74"/>
      <c r="R7486" s="74"/>
      <c r="S7486" s="74"/>
      <c r="T7486" s="74"/>
      <c r="AI7486" s="259"/>
      <c r="AO7486" s="74"/>
    </row>
    <row r="7487" s="72" customFormat="1" customHeight="1" spans="6:41">
      <c r="F7487" s="74"/>
      <c r="G7487" s="267" t="str">
        <f t="shared" si="122"/>
        <v/>
      </c>
      <c r="H7487" s="74"/>
      <c r="I7487" s="74"/>
      <c r="J7487" s="74"/>
      <c r="K7487" s="74"/>
      <c r="L7487" s="74"/>
      <c r="P7487" s="122"/>
      <c r="Q7487" s="74"/>
      <c r="R7487" s="74"/>
      <c r="S7487" s="74"/>
      <c r="T7487" s="74"/>
      <c r="AI7487" s="259"/>
      <c r="AO7487" s="74"/>
    </row>
    <row r="7488" s="72" customFormat="1" customHeight="1" spans="6:41">
      <c r="F7488" s="74"/>
      <c r="G7488" s="267" t="str">
        <f t="shared" si="122"/>
        <v/>
      </c>
      <c r="H7488" s="74"/>
      <c r="I7488" s="74"/>
      <c r="J7488" s="74"/>
      <c r="K7488" s="74"/>
      <c r="L7488" s="74"/>
      <c r="P7488" s="122"/>
      <c r="Q7488" s="74"/>
      <c r="R7488" s="74"/>
      <c r="S7488" s="74"/>
      <c r="T7488" s="74"/>
      <c r="AI7488" s="259"/>
      <c r="AO7488" s="74"/>
    </row>
    <row r="7489" s="72" customFormat="1" customHeight="1" spans="6:41">
      <c r="F7489" s="74"/>
      <c r="G7489" s="267" t="str">
        <f t="shared" si="122"/>
        <v/>
      </c>
      <c r="H7489" s="74"/>
      <c r="I7489" s="74"/>
      <c r="J7489" s="74"/>
      <c r="K7489" s="74"/>
      <c r="L7489" s="74"/>
      <c r="P7489" s="122"/>
      <c r="Q7489" s="74"/>
      <c r="R7489" s="74"/>
      <c r="S7489" s="74"/>
      <c r="T7489" s="74"/>
      <c r="AI7489" s="259"/>
      <c r="AO7489" s="74"/>
    </row>
    <row r="7490" s="72" customFormat="1" customHeight="1" spans="6:41">
      <c r="F7490" s="74"/>
      <c r="G7490" s="267" t="str">
        <f t="shared" ref="G7490:G7553" si="123">IF(H7490="","",IF(H7490=I7490,H7490,_xlfn.CONCAT(H7490,"-",I7490)))</f>
        <v/>
      </c>
      <c r="H7490" s="74"/>
      <c r="I7490" s="74"/>
      <c r="J7490" s="74"/>
      <c r="K7490" s="74"/>
      <c r="L7490" s="74"/>
      <c r="P7490" s="122"/>
      <c r="Q7490" s="74"/>
      <c r="R7490" s="74"/>
      <c r="S7490" s="74"/>
      <c r="T7490" s="74"/>
      <c r="AI7490" s="259"/>
      <c r="AO7490" s="74"/>
    </row>
    <row r="7491" s="72" customFormat="1" customHeight="1" spans="6:41">
      <c r="F7491" s="74"/>
      <c r="G7491" s="267" t="str">
        <f t="shared" si="123"/>
        <v/>
      </c>
      <c r="H7491" s="74"/>
      <c r="I7491" s="74"/>
      <c r="J7491" s="74"/>
      <c r="K7491" s="74"/>
      <c r="L7491" s="74"/>
      <c r="P7491" s="122"/>
      <c r="Q7491" s="74"/>
      <c r="R7491" s="74"/>
      <c r="S7491" s="74"/>
      <c r="T7491" s="74"/>
      <c r="AI7491" s="259"/>
      <c r="AO7491" s="74"/>
    </row>
    <row r="7492" s="72" customFormat="1" customHeight="1" spans="6:41">
      <c r="F7492" s="74"/>
      <c r="G7492" s="267" t="str">
        <f t="shared" si="123"/>
        <v/>
      </c>
      <c r="H7492" s="74"/>
      <c r="I7492" s="74"/>
      <c r="J7492" s="74"/>
      <c r="K7492" s="74"/>
      <c r="L7492" s="74"/>
      <c r="P7492" s="122"/>
      <c r="Q7492" s="74"/>
      <c r="R7492" s="74"/>
      <c r="S7492" s="74"/>
      <c r="T7492" s="74"/>
      <c r="AI7492" s="259"/>
      <c r="AO7492" s="74"/>
    </row>
    <row r="7493" s="72" customFormat="1" customHeight="1" spans="6:41">
      <c r="F7493" s="74"/>
      <c r="G7493" s="267" t="str">
        <f t="shared" si="123"/>
        <v/>
      </c>
      <c r="H7493" s="74"/>
      <c r="I7493" s="74"/>
      <c r="J7493" s="74"/>
      <c r="K7493" s="74"/>
      <c r="L7493" s="74"/>
      <c r="P7493" s="122"/>
      <c r="Q7493" s="74"/>
      <c r="R7493" s="74"/>
      <c r="S7493" s="74"/>
      <c r="T7493" s="74"/>
      <c r="AI7493" s="259"/>
      <c r="AO7493" s="74"/>
    </row>
    <row r="7494" s="72" customFormat="1" customHeight="1" spans="6:41">
      <c r="F7494" s="74"/>
      <c r="G7494" s="267" t="str">
        <f t="shared" si="123"/>
        <v/>
      </c>
      <c r="H7494" s="74"/>
      <c r="I7494" s="74"/>
      <c r="J7494" s="74"/>
      <c r="K7494" s="74"/>
      <c r="L7494" s="74"/>
      <c r="P7494" s="122"/>
      <c r="Q7494" s="74"/>
      <c r="R7494" s="74"/>
      <c r="S7494" s="74"/>
      <c r="T7494" s="74"/>
      <c r="AI7494" s="259"/>
      <c r="AO7494" s="74"/>
    </row>
    <row r="7495" s="72" customFormat="1" customHeight="1" spans="6:41">
      <c r="F7495" s="74"/>
      <c r="G7495" s="267" t="str">
        <f t="shared" si="123"/>
        <v/>
      </c>
      <c r="H7495" s="74"/>
      <c r="I7495" s="74"/>
      <c r="J7495" s="74"/>
      <c r="K7495" s="74"/>
      <c r="L7495" s="74"/>
      <c r="P7495" s="122"/>
      <c r="Q7495" s="74"/>
      <c r="R7495" s="74"/>
      <c r="S7495" s="74"/>
      <c r="T7495" s="74"/>
      <c r="AI7495" s="259"/>
      <c r="AO7495" s="74"/>
    </row>
    <row r="7496" s="72" customFormat="1" customHeight="1" spans="6:41">
      <c r="F7496" s="74"/>
      <c r="G7496" s="267" t="str">
        <f t="shared" si="123"/>
        <v/>
      </c>
      <c r="H7496" s="74"/>
      <c r="I7496" s="74"/>
      <c r="J7496" s="74"/>
      <c r="K7496" s="74"/>
      <c r="L7496" s="74"/>
      <c r="P7496" s="122"/>
      <c r="Q7496" s="74"/>
      <c r="R7496" s="74"/>
      <c r="S7496" s="74"/>
      <c r="T7496" s="74"/>
      <c r="AI7496" s="259"/>
      <c r="AO7496" s="74"/>
    </row>
    <row r="7497" s="72" customFormat="1" customHeight="1" spans="6:41">
      <c r="F7497" s="74"/>
      <c r="G7497" s="267" t="str">
        <f t="shared" si="123"/>
        <v/>
      </c>
      <c r="H7497" s="74"/>
      <c r="I7497" s="74"/>
      <c r="J7497" s="74"/>
      <c r="K7497" s="74"/>
      <c r="L7497" s="74"/>
      <c r="P7497" s="122"/>
      <c r="Q7497" s="74"/>
      <c r="R7497" s="74"/>
      <c r="S7497" s="74"/>
      <c r="T7497" s="74"/>
      <c r="AI7497" s="259"/>
      <c r="AO7497" s="74"/>
    </row>
    <row r="7498" s="72" customFormat="1" customHeight="1" spans="6:41">
      <c r="F7498" s="74"/>
      <c r="G7498" s="267" t="str">
        <f t="shared" si="123"/>
        <v/>
      </c>
      <c r="H7498" s="74"/>
      <c r="I7498" s="74"/>
      <c r="J7498" s="74"/>
      <c r="K7498" s="74"/>
      <c r="L7498" s="74"/>
      <c r="P7498" s="122"/>
      <c r="Q7498" s="74"/>
      <c r="R7498" s="74"/>
      <c r="S7498" s="74"/>
      <c r="T7498" s="74"/>
      <c r="AI7498" s="259"/>
      <c r="AO7498" s="74"/>
    </row>
    <row r="7499" s="72" customFormat="1" customHeight="1" spans="6:41">
      <c r="F7499" s="74"/>
      <c r="G7499" s="267" t="str">
        <f t="shared" si="123"/>
        <v/>
      </c>
      <c r="H7499" s="74"/>
      <c r="I7499" s="74"/>
      <c r="J7499" s="74"/>
      <c r="K7499" s="74"/>
      <c r="L7499" s="74"/>
      <c r="P7499" s="122"/>
      <c r="Q7499" s="74"/>
      <c r="R7499" s="74"/>
      <c r="S7499" s="74"/>
      <c r="T7499" s="74"/>
      <c r="AI7499" s="259"/>
      <c r="AO7499" s="74"/>
    </row>
    <row r="7500" s="72" customFormat="1" customHeight="1" spans="6:41">
      <c r="F7500" s="74"/>
      <c r="G7500" s="267" t="str">
        <f t="shared" si="123"/>
        <v/>
      </c>
      <c r="H7500" s="74"/>
      <c r="I7500" s="74"/>
      <c r="J7500" s="74"/>
      <c r="K7500" s="74"/>
      <c r="L7500" s="74"/>
      <c r="P7500" s="122"/>
      <c r="Q7500" s="74"/>
      <c r="R7500" s="74"/>
      <c r="S7500" s="74"/>
      <c r="T7500" s="74"/>
      <c r="AI7500" s="259"/>
      <c r="AO7500" s="74"/>
    </row>
    <row r="7501" s="72" customFormat="1" customHeight="1" spans="6:41">
      <c r="F7501" s="74"/>
      <c r="G7501" s="267" t="str">
        <f t="shared" si="123"/>
        <v/>
      </c>
      <c r="H7501" s="74"/>
      <c r="I7501" s="74"/>
      <c r="J7501" s="74"/>
      <c r="K7501" s="74"/>
      <c r="L7501" s="74"/>
      <c r="P7501" s="122"/>
      <c r="Q7501" s="74"/>
      <c r="R7501" s="74"/>
      <c r="S7501" s="74"/>
      <c r="T7501" s="74"/>
      <c r="AI7501" s="259"/>
      <c r="AO7501" s="74"/>
    </row>
    <row r="7502" s="72" customFormat="1" customHeight="1" spans="6:41">
      <c r="F7502" s="74"/>
      <c r="G7502" s="267" t="str">
        <f t="shared" si="123"/>
        <v/>
      </c>
      <c r="H7502" s="74"/>
      <c r="I7502" s="74"/>
      <c r="J7502" s="74"/>
      <c r="K7502" s="74"/>
      <c r="L7502" s="74"/>
      <c r="P7502" s="122"/>
      <c r="Q7502" s="74"/>
      <c r="R7502" s="74"/>
      <c r="S7502" s="74"/>
      <c r="T7502" s="74"/>
      <c r="AI7502" s="259"/>
      <c r="AO7502" s="74"/>
    </row>
    <row r="7503" s="72" customFormat="1" customHeight="1" spans="6:41">
      <c r="F7503" s="74"/>
      <c r="G7503" s="267" t="str">
        <f t="shared" si="123"/>
        <v/>
      </c>
      <c r="H7503" s="74"/>
      <c r="I7503" s="74"/>
      <c r="J7503" s="74"/>
      <c r="K7503" s="74"/>
      <c r="L7503" s="74"/>
      <c r="P7503" s="122"/>
      <c r="Q7503" s="74"/>
      <c r="R7503" s="74"/>
      <c r="S7503" s="74"/>
      <c r="T7503" s="74"/>
      <c r="AI7503" s="259"/>
      <c r="AO7503" s="74"/>
    </row>
    <row r="7504" s="72" customFormat="1" customHeight="1" spans="6:41">
      <c r="F7504" s="74"/>
      <c r="G7504" s="267" t="str">
        <f t="shared" si="123"/>
        <v/>
      </c>
      <c r="H7504" s="74"/>
      <c r="I7504" s="74"/>
      <c r="J7504" s="74"/>
      <c r="K7504" s="74"/>
      <c r="L7504" s="74"/>
      <c r="P7504" s="122"/>
      <c r="Q7504" s="74"/>
      <c r="R7504" s="74"/>
      <c r="S7504" s="74"/>
      <c r="T7504" s="74"/>
      <c r="AI7504" s="259"/>
      <c r="AO7504" s="74"/>
    </row>
    <row r="7505" s="72" customFormat="1" customHeight="1" spans="6:41">
      <c r="F7505" s="74"/>
      <c r="G7505" s="267" t="str">
        <f t="shared" si="123"/>
        <v/>
      </c>
      <c r="H7505" s="74"/>
      <c r="I7505" s="74"/>
      <c r="J7505" s="74"/>
      <c r="K7505" s="74"/>
      <c r="L7505" s="74"/>
      <c r="P7505" s="122"/>
      <c r="Q7505" s="74"/>
      <c r="R7505" s="74"/>
      <c r="S7505" s="74"/>
      <c r="T7505" s="74"/>
      <c r="AI7505" s="259"/>
      <c r="AO7505" s="74"/>
    </row>
    <row r="7506" s="72" customFormat="1" customHeight="1" spans="6:41">
      <c r="F7506" s="74"/>
      <c r="G7506" s="267" t="str">
        <f t="shared" si="123"/>
        <v/>
      </c>
      <c r="H7506" s="74"/>
      <c r="I7506" s="74"/>
      <c r="J7506" s="74"/>
      <c r="K7506" s="74"/>
      <c r="L7506" s="74"/>
      <c r="P7506" s="122"/>
      <c r="Q7506" s="74"/>
      <c r="R7506" s="74"/>
      <c r="S7506" s="74"/>
      <c r="T7506" s="74"/>
      <c r="AI7506" s="259"/>
      <c r="AO7506" s="74"/>
    </row>
    <row r="7507" s="72" customFormat="1" customHeight="1" spans="6:41">
      <c r="F7507" s="74"/>
      <c r="G7507" s="267" t="str">
        <f t="shared" si="123"/>
        <v/>
      </c>
      <c r="H7507" s="74"/>
      <c r="I7507" s="74"/>
      <c r="J7507" s="74"/>
      <c r="K7507" s="74"/>
      <c r="L7507" s="74"/>
      <c r="P7507" s="122"/>
      <c r="Q7507" s="74"/>
      <c r="R7507" s="74"/>
      <c r="S7507" s="74"/>
      <c r="T7507" s="74"/>
      <c r="AI7507" s="259"/>
      <c r="AO7507" s="74"/>
    </row>
    <row r="7508" s="72" customFormat="1" customHeight="1" spans="6:41">
      <c r="F7508" s="74"/>
      <c r="G7508" s="267" t="str">
        <f t="shared" si="123"/>
        <v/>
      </c>
      <c r="H7508" s="74"/>
      <c r="I7508" s="74"/>
      <c r="J7508" s="74"/>
      <c r="K7508" s="74"/>
      <c r="L7508" s="74"/>
      <c r="P7508" s="122"/>
      <c r="Q7508" s="74"/>
      <c r="R7508" s="74"/>
      <c r="S7508" s="74"/>
      <c r="T7508" s="74"/>
      <c r="AI7508" s="259"/>
      <c r="AO7508" s="74"/>
    </row>
    <row r="7509" s="72" customFormat="1" customHeight="1" spans="6:41">
      <c r="F7509" s="74"/>
      <c r="G7509" s="267" t="str">
        <f t="shared" si="123"/>
        <v/>
      </c>
      <c r="H7509" s="74"/>
      <c r="I7509" s="74"/>
      <c r="J7509" s="74"/>
      <c r="K7509" s="74"/>
      <c r="L7509" s="74"/>
      <c r="P7509" s="122"/>
      <c r="Q7509" s="74"/>
      <c r="R7509" s="74"/>
      <c r="S7509" s="74"/>
      <c r="T7509" s="74"/>
      <c r="AI7509" s="259"/>
      <c r="AO7509" s="74"/>
    </row>
    <row r="7510" s="72" customFormat="1" customHeight="1" spans="6:41">
      <c r="F7510" s="74"/>
      <c r="G7510" s="267" t="str">
        <f t="shared" si="123"/>
        <v/>
      </c>
      <c r="H7510" s="74"/>
      <c r="I7510" s="74"/>
      <c r="J7510" s="74"/>
      <c r="K7510" s="74"/>
      <c r="L7510" s="74"/>
      <c r="P7510" s="122"/>
      <c r="Q7510" s="74"/>
      <c r="R7510" s="74"/>
      <c r="S7510" s="74"/>
      <c r="T7510" s="74"/>
      <c r="AI7510" s="259"/>
      <c r="AO7510" s="74"/>
    </row>
    <row r="7511" s="72" customFormat="1" customHeight="1" spans="6:41">
      <c r="F7511" s="74"/>
      <c r="G7511" s="267" t="str">
        <f t="shared" si="123"/>
        <v/>
      </c>
      <c r="H7511" s="74"/>
      <c r="I7511" s="74"/>
      <c r="J7511" s="74"/>
      <c r="K7511" s="74"/>
      <c r="L7511" s="74"/>
      <c r="P7511" s="122"/>
      <c r="Q7511" s="74"/>
      <c r="R7511" s="74"/>
      <c r="S7511" s="74"/>
      <c r="T7511" s="74"/>
      <c r="AI7511" s="259"/>
      <c r="AO7511" s="74"/>
    </row>
    <row r="7512" s="72" customFormat="1" customHeight="1" spans="6:41">
      <c r="F7512" s="74"/>
      <c r="G7512" s="267" t="str">
        <f t="shared" si="123"/>
        <v/>
      </c>
      <c r="H7512" s="74"/>
      <c r="I7512" s="74"/>
      <c r="J7512" s="74"/>
      <c r="K7512" s="74"/>
      <c r="L7512" s="74"/>
      <c r="P7512" s="122"/>
      <c r="Q7512" s="74"/>
      <c r="R7512" s="74"/>
      <c r="S7512" s="74"/>
      <c r="T7512" s="74"/>
      <c r="AI7512" s="259"/>
      <c r="AO7512" s="74"/>
    </row>
    <row r="7513" s="72" customFormat="1" customHeight="1" spans="6:41">
      <c r="F7513" s="74"/>
      <c r="G7513" s="267" t="str">
        <f t="shared" si="123"/>
        <v/>
      </c>
      <c r="H7513" s="74"/>
      <c r="I7513" s="74"/>
      <c r="J7513" s="74"/>
      <c r="K7513" s="74"/>
      <c r="L7513" s="74"/>
      <c r="P7513" s="122"/>
      <c r="Q7513" s="74"/>
      <c r="R7513" s="74"/>
      <c r="S7513" s="74"/>
      <c r="T7513" s="74"/>
      <c r="AI7513" s="259"/>
      <c r="AO7513" s="74"/>
    </row>
    <row r="7514" s="72" customFormat="1" customHeight="1" spans="6:41">
      <c r="F7514" s="74"/>
      <c r="G7514" s="267" t="str">
        <f t="shared" si="123"/>
        <v/>
      </c>
      <c r="H7514" s="74"/>
      <c r="I7514" s="74"/>
      <c r="J7514" s="74"/>
      <c r="K7514" s="74"/>
      <c r="L7514" s="74"/>
      <c r="P7514" s="122"/>
      <c r="Q7514" s="74"/>
      <c r="R7514" s="74"/>
      <c r="S7514" s="74"/>
      <c r="T7514" s="74"/>
      <c r="AI7514" s="259"/>
      <c r="AO7514" s="74"/>
    </row>
    <row r="7515" s="72" customFormat="1" customHeight="1" spans="6:41">
      <c r="F7515" s="74"/>
      <c r="G7515" s="267" t="str">
        <f t="shared" si="123"/>
        <v/>
      </c>
      <c r="H7515" s="74"/>
      <c r="I7515" s="74"/>
      <c r="J7515" s="74"/>
      <c r="K7515" s="74"/>
      <c r="L7515" s="74"/>
      <c r="P7515" s="122"/>
      <c r="Q7515" s="74"/>
      <c r="R7515" s="74"/>
      <c r="S7515" s="74"/>
      <c r="T7515" s="74"/>
      <c r="AI7515" s="259"/>
      <c r="AO7515" s="74"/>
    </row>
    <row r="7516" s="72" customFormat="1" customHeight="1" spans="6:41">
      <c r="F7516" s="74"/>
      <c r="G7516" s="267" t="str">
        <f t="shared" si="123"/>
        <v/>
      </c>
      <c r="H7516" s="74"/>
      <c r="I7516" s="74"/>
      <c r="J7516" s="74"/>
      <c r="K7516" s="74"/>
      <c r="L7516" s="74"/>
      <c r="P7516" s="122"/>
      <c r="Q7516" s="74"/>
      <c r="R7516" s="74"/>
      <c r="S7516" s="74"/>
      <c r="T7516" s="74"/>
      <c r="AI7516" s="259"/>
      <c r="AO7516" s="74"/>
    </row>
    <row r="7517" s="72" customFormat="1" customHeight="1" spans="6:41">
      <c r="F7517" s="74"/>
      <c r="G7517" s="267" t="str">
        <f t="shared" si="123"/>
        <v/>
      </c>
      <c r="H7517" s="74"/>
      <c r="I7517" s="74"/>
      <c r="J7517" s="74"/>
      <c r="K7517" s="74"/>
      <c r="L7517" s="74"/>
      <c r="P7517" s="122"/>
      <c r="Q7517" s="74"/>
      <c r="R7517" s="74"/>
      <c r="S7517" s="74"/>
      <c r="T7517" s="74"/>
      <c r="AI7517" s="259"/>
      <c r="AO7517" s="74"/>
    </row>
    <row r="7518" s="72" customFormat="1" customHeight="1" spans="6:41">
      <c r="F7518" s="74"/>
      <c r="G7518" s="267" t="str">
        <f t="shared" si="123"/>
        <v/>
      </c>
      <c r="H7518" s="74"/>
      <c r="I7518" s="74"/>
      <c r="J7518" s="74"/>
      <c r="K7518" s="74"/>
      <c r="L7518" s="74"/>
      <c r="P7518" s="122"/>
      <c r="Q7518" s="74"/>
      <c r="R7518" s="74"/>
      <c r="S7518" s="74"/>
      <c r="T7518" s="74"/>
      <c r="AI7518" s="259"/>
      <c r="AO7518" s="74"/>
    </row>
    <row r="7519" s="72" customFormat="1" customHeight="1" spans="6:41">
      <c r="F7519" s="74"/>
      <c r="G7519" s="267" t="str">
        <f t="shared" si="123"/>
        <v/>
      </c>
      <c r="H7519" s="74"/>
      <c r="I7519" s="74"/>
      <c r="J7519" s="74"/>
      <c r="K7519" s="74"/>
      <c r="L7519" s="74"/>
      <c r="P7519" s="122"/>
      <c r="Q7519" s="74"/>
      <c r="R7519" s="74"/>
      <c r="S7519" s="74"/>
      <c r="T7519" s="74"/>
      <c r="AI7519" s="259"/>
      <c r="AO7519" s="74"/>
    </row>
    <row r="7520" s="72" customFormat="1" customHeight="1" spans="6:41">
      <c r="F7520" s="74"/>
      <c r="G7520" s="267" t="str">
        <f t="shared" si="123"/>
        <v/>
      </c>
      <c r="H7520" s="74"/>
      <c r="I7520" s="74"/>
      <c r="J7520" s="74"/>
      <c r="K7520" s="74"/>
      <c r="L7520" s="74"/>
      <c r="P7520" s="122"/>
      <c r="Q7520" s="74"/>
      <c r="R7520" s="74"/>
      <c r="S7520" s="74"/>
      <c r="T7520" s="74"/>
      <c r="AI7520" s="259"/>
      <c r="AO7520" s="74"/>
    </row>
    <row r="7521" s="72" customFormat="1" customHeight="1" spans="6:41">
      <c r="F7521" s="74"/>
      <c r="G7521" s="267" t="str">
        <f t="shared" si="123"/>
        <v/>
      </c>
      <c r="H7521" s="74"/>
      <c r="I7521" s="74"/>
      <c r="J7521" s="74"/>
      <c r="K7521" s="74"/>
      <c r="L7521" s="74"/>
      <c r="P7521" s="122"/>
      <c r="Q7521" s="74"/>
      <c r="R7521" s="74"/>
      <c r="S7521" s="74"/>
      <c r="T7521" s="74"/>
      <c r="AI7521" s="259"/>
      <c r="AO7521" s="74"/>
    </row>
    <row r="7522" s="72" customFormat="1" customHeight="1" spans="6:41">
      <c r="F7522" s="74"/>
      <c r="G7522" s="267" t="str">
        <f t="shared" si="123"/>
        <v/>
      </c>
      <c r="H7522" s="74"/>
      <c r="I7522" s="74"/>
      <c r="J7522" s="74"/>
      <c r="K7522" s="74"/>
      <c r="L7522" s="74"/>
      <c r="P7522" s="122"/>
      <c r="Q7522" s="74"/>
      <c r="R7522" s="74"/>
      <c r="S7522" s="74"/>
      <c r="T7522" s="74"/>
      <c r="AI7522" s="259"/>
      <c r="AO7522" s="74"/>
    </row>
    <row r="7523" s="72" customFormat="1" customHeight="1" spans="6:41">
      <c r="F7523" s="74"/>
      <c r="G7523" s="267" t="str">
        <f t="shared" si="123"/>
        <v/>
      </c>
      <c r="H7523" s="74"/>
      <c r="I7523" s="74"/>
      <c r="J7523" s="74"/>
      <c r="K7523" s="74"/>
      <c r="L7523" s="74"/>
      <c r="P7523" s="122"/>
      <c r="Q7523" s="74"/>
      <c r="R7523" s="74"/>
      <c r="S7523" s="74"/>
      <c r="T7523" s="74"/>
      <c r="AI7523" s="259"/>
      <c r="AO7523" s="74"/>
    </row>
    <row r="7524" s="72" customFormat="1" customHeight="1" spans="6:41">
      <c r="F7524" s="74"/>
      <c r="G7524" s="267" t="str">
        <f t="shared" si="123"/>
        <v/>
      </c>
      <c r="H7524" s="74"/>
      <c r="I7524" s="74"/>
      <c r="J7524" s="74"/>
      <c r="K7524" s="74"/>
      <c r="L7524" s="74"/>
      <c r="P7524" s="122"/>
      <c r="Q7524" s="74"/>
      <c r="R7524" s="74"/>
      <c r="S7524" s="74"/>
      <c r="T7524" s="74"/>
      <c r="AI7524" s="259"/>
      <c r="AO7524" s="74"/>
    </row>
    <row r="7525" s="72" customFormat="1" customHeight="1" spans="6:41">
      <c r="F7525" s="74"/>
      <c r="G7525" s="267" t="str">
        <f t="shared" si="123"/>
        <v/>
      </c>
      <c r="H7525" s="74"/>
      <c r="I7525" s="74"/>
      <c r="J7525" s="74"/>
      <c r="K7525" s="74"/>
      <c r="L7525" s="74"/>
      <c r="P7525" s="122"/>
      <c r="Q7525" s="74"/>
      <c r="R7525" s="74"/>
      <c r="S7525" s="74"/>
      <c r="T7525" s="74"/>
      <c r="AI7525" s="259"/>
      <c r="AO7525" s="74"/>
    </row>
    <row r="7526" s="72" customFormat="1" customHeight="1" spans="6:41">
      <c r="F7526" s="74"/>
      <c r="G7526" s="267" t="str">
        <f t="shared" si="123"/>
        <v/>
      </c>
      <c r="H7526" s="74"/>
      <c r="I7526" s="74"/>
      <c r="J7526" s="74"/>
      <c r="K7526" s="74"/>
      <c r="L7526" s="74"/>
      <c r="P7526" s="122"/>
      <c r="Q7526" s="74"/>
      <c r="R7526" s="74"/>
      <c r="S7526" s="74"/>
      <c r="T7526" s="74"/>
      <c r="AI7526" s="259"/>
      <c r="AO7526" s="74"/>
    </row>
    <row r="7527" s="72" customFormat="1" customHeight="1" spans="6:41">
      <c r="F7527" s="74"/>
      <c r="G7527" s="267" t="str">
        <f t="shared" si="123"/>
        <v/>
      </c>
      <c r="H7527" s="74"/>
      <c r="I7527" s="74"/>
      <c r="J7527" s="74"/>
      <c r="K7527" s="74"/>
      <c r="L7527" s="74"/>
      <c r="P7527" s="122"/>
      <c r="Q7527" s="74"/>
      <c r="R7527" s="74"/>
      <c r="S7527" s="74"/>
      <c r="T7527" s="74"/>
      <c r="AI7527" s="259"/>
      <c r="AO7527" s="74"/>
    </row>
    <row r="7528" s="72" customFormat="1" customHeight="1" spans="6:41">
      <c r="F7528" s="74"/>
      <c r="G7528" s="267" t="str">
        <f t="shared" si="123"/>
        <v/>
      </c>
      <c r="H7528" s="74"/>
      <c r="I7528" s="74"/>
      <c r="J7528" s="74"/>
      <c r="K7528" s="74"/>
      <c r="L7528" s="74"/>
      <c r="P7528" s="122"/>
      <c r="Q7528" s="74"/>
      <c r="R7528" s="74"/>
      <c r="S7528" s="74"/>
      <c r="T7528" s="74"/>
      <c r="AI7528" s="259"/>
      <c r="AO7528" s="74"/>
    </row>
    <row r="7529" s="72" customFormat="1" customHeight="1" spans="6:41">
      <c r="F7529" s="74"/>
      <c r="G7529" s="267" t="str">
        <f t="shared" si="123"/>
        <v/>
      </c>
      <c r="H7529" s="74"/>
      <c r="I7529" s="74"/>
      <c r="J7529" s="74"/>
      <c r="K7529" s="74"/>
      <c r="L7529" s="74"/>
      <c r="P7529" s="122"/>
      <c r="Q7529" s="74"/>
      <c r="R7529" s="74"/>
      <c r="S7529" s="74"/>
      <c r="T7529" s="74"/>
      <c r="AI7529" s="259"/>
      <c r="AO7529" s="74"/>
    </row>
    <row r="7530" s="72" customFormat="1" customHeight="1" spans="6:41">
      <c r="F7530" s="74"/>
      <c r="G7530" s="267" t="str">
        <f t="shared" si="123"/>
        <v/>
      </c>
      <c r="H7530" s="74"/>
      <c r="I7530" s="74"/>
      <c r="J7530" s="74"/>
      <c r="K7530" s="74"/>
      <c r="L7530" s="74"/>
      <c r="P7530" s="122"/>
      <c r="Q7530" s="74"/>
      <c r="R7530" s="74"/>
      <c r="S7530" s="74"/>
      <c r="T7530" s="74"/>
      <c r="AI7530" s="259"/>
      <c r="AO7530" s="74"/>
    </row>
    <row r="7531" s="72" customFormat="1" customHeight="1" spans="6:41">
      <c r="F7531" s="74"/>
      <c r="G7531" s="267" t="str">
        <f t="shared" si="123"/>
        <v/>
      </c>
      <c r="H7531" s="74"/>
      <c r="I7531" s="74"/>
      <c r="J7531" s="74"/>
      <c r="K7531" s="74"/>
      <c r="L7531" s="74"/>
      <c r="P7531" s="122"/>
      <c r="Q7531" s="74"/>
      <c r="R7531" s="74"/>
      <c r="S7531" s="74"/>
      <c r="T7531" s="74"/>
      <c r="AI7531" s="259"/>
      <c r="AO7531" s="74"/>
    </row>
    <row r="7532" s="72" customFormat="1" customHeight="1" spans="6:41">
      <c r="F7532" s="74"/>
      <c r="G7532" s="267" t="str">
        <f t="shared" si="123"/>
        <v/>
      </c>
      <c r="H7532" s="74"/>
      <c r="I7532" s="74"/>
      <c r="J7532" s="74"/>
      <c r="K7532" s="74"/>
      <c r="L7532" s="74"/>
      <c r="P7532" s="122"/>
      <c r="Q7532" s="74"/>
      <c r="R7532" s="74"/>
      <c r="S7532" s="74"/>
      <c r="T7532" s="74"/>
      <c r="AI7532" s="259"/>
      <c r="AO7532" s="74"/>
    </row>
    <row r="7533" s="72" customFormat="1" customHeight="1" spans="6:41">
      <c r="F7533" s="74"/>
      <c r="G7533" s="267" t="str">
        <f t="shared" si="123"/>
        <v/>
      </c>
      <c r="H7533" s="74"/>
      <c r="I7533" s="74"/>
      <c r="J7533" s="74"/>
      <c r="K7533" s="74"/>
      <c r="L7533" s="74"/>
      <c r="P7533" s="122"/>
      <c r="Q7533" s="74"/>
      <c r="R7533" s="74"/>
      <c r="S7533" s="74"/>
      <c r="T7533" s="74"/>
      <c r="AI7533" s="259"/>
      <c r="AO7533" s="74"/>
    </row>
    <row r="7534" s="72" customFormat="1" customHeight="1" spans="6:41">
      <c r="F7534" s="74"/>
      <c r="G7534" s="267" t="str">
        <f t="shared" si="123"/>
        <v/>
      </c>
      <c r="H7534" s="74"/>
      <c r="I7534" s="74"/>
      <c r="J7534" s="74"/>
      <c r="K7534" s="74"/>
      <c r="L7534" s="74"/>
      <c r="P7534" s="122"/>
      <c r="Q7534" s="74"/>
      <c r="R7534" s="74"/>
      <c r="S7534" s="74"/>
      <c r="T7534" s="74"/>
      <c r="AI7534" s="259"/>
      <c r="AO7534" s="74"/>
    </row>
    <row r="7535" s="72" customFormat="1" customHeight="1" spans="6:41">
      <c r="F7535" s="74"/>
      <c r="G7535" s="267" t="str">
        <f t="shared" si="123"/>
        <v/>
      </c>
      <c r="H7535" s="74"/>
      <c r="I7535" s="74"/>
      <c r="J7535" s="74"/>
      <c r="K7535" s="74"/>
      <c r="L7535" s="74"/>
      <c r="P7535" s="122"/>
      <c r="Q7535" s="74"/>
      <c r="R7535" s="74"/>
      <c r="S7535" s="74"/>
      <c r="T7535" s="74"/>
      <c r="AI7535" s="259"/>
      <c r="AO7535" s="74"/>
    </row>
    <row r="7536" s="72" customFormat="1" customHeight="1" spans="6:41">
      <c r="F7536" s="74"/>
      <c r="G7536" s="267" t="str">
        <f t="shared" si="123"/>
        <v/>
      </c>
      <c r="H7536" s="74"/>
      <c r="I7536" s="74"/>
      <c r="J7536" s="74"/>
      <c r="K7536" s="74"/>
      <c r="L7536" s="74"/>
      <c r="P7536" s="122"/>
      <c r="Q7536" s="74"/>
      <c r="R7536" s="74"/>
      <c r="S7536" s="74"/>
      <c r="T7536" s="74"/>
      <c r="AI7536" s="259"/>
      <c r="AO7536" s="74"/>
    </row>
    <row r="7537" s="72" customFormat="1" customHeight="1" spans="6:41">
      <c r="F7537" s="74"/>
      <c r="G7537" s="267" t="str">
        <f t="shared" si="123"/>
        <v/>
      </c>
      <c r="H7537" s="74"/>
      <c r="I7537" s="74"/>
      <c r="J7537" s="74"/>
      <c r="K7537" s="74"/>
      <c r="L7537" s="74"/>
      <c r="P7537" s="122"/>
      <c r="Q7537" s="74"/>
      <c r="R7537" s="74"/>
      <c r="S7537" s="74"/>
      <c r="T7537" s="74"/>
      <c r="AI7537" s="259"/>
      <c r="AO7537" s="74"/>
    </row>
    <row r="7538" s="72" customFormat="1" customHeight="1" spans="6:41">
      <c r="F7538" s="74"/>
      <c r="G7538" s="267" t="str">
        <f t="shared" si="123"/>
        <v/>
      </c>
      <c r="H7538" s="74"/>
      <c r="I7538" s="74"/>
      <c r="J7538" s="74"/>
      <c r="K7538" s="74"/>
      <c r="L7538" s="74"/>
      <c r="P7538" s="122"/>
      <c r="Q7538" s="74"/>
      <c r="R7538" s="74"/>
      <c r="S7538" s="74"/>
      <c r="T7538" s="74"/>
      <c r="AI7538" s="259"/>
      <c r="AO7538" s="74"/>
    </row>
    <row r="7539" s="72" customFormat="1" customHeight="1" spans="6:41">
      <c r="F7539" s="74"/>
      <c r="G7539" s="267" t="str">
        <f t="shared" si="123"/>
        <v/>
      </c>
      <c r="H7539" s="74"/>
      <c r="I7539" s="74"/>
      <c r="J7539" s="74"/>
      <c r="K7539" s="74"/>
      <c r="L7539" s="74"/>
      <c r="P7539" s="122"/>
      <c r="Q7539" s="74"/>
      <c r="R7539" s="74"/>
      <c r="S7539" s="74"/>
      <c r="T7539" s="74"/>
      <c r="AI7539" s="259"/>
      <c r="AO7539" s="74"/>
    </row>
    <row r="7540" s="72" customFormat="1" customHeight="1" spans="6:41">
      <c r="F7540" s="74"/>
      <c r="G7540" s="267" t="str">
        <f t="shared" si="123"/>
        <v/>
      </c>
      <c r="H7540" s="74"/>
      <c r="I7540" s="74"/>
      <c r="J7540" s="74"/>
      <c r="K7540" s="74"/>
      <c r="L7540" s="74"/>
      <c r="P7540" s="122"/>
      <c r="Q7540" s="74"/>
      <c r="R7540" s="74"/>
      <c r="S7540" s="74"/>
      <c r="T7540" s="74"/>
      <c r="AI7540" s="259"/>
      <c r="AO7540" s="74"/>
    </row>
    <row r="7541" s="72" customFormat="1" customHeight="1" spans="6:41">
      <c r="F7541" s="74"/>
      <c r="G7541" s="267" t="str">
        <f t="shared" si="123"/>
        <v/>
      </c>
      <c r="H7541" s="74"/>
      <c r="I7541" s="74"/>
      <c r="J7541" s="74"/>
      <c r="K7541" s="74"/>
      <c r="L7541" s="74"/>
      <c r="P7541" s="122"/>
      <c r="Q7541" s="74"/>
      <c r="R7541" s="74"/>
      <c r="S7541" s="74"/>
      <c r="T7541" s="74"/>
      <c r="AI7541" s="259"/>
      <c r="AO7541" s="74"/>
    </row>
    <row r="7542" s="72" customFormat="1" customHeight="1" spans="6:41">
      <c r="F7542" s="74"/>
      <c r="G7542" s="267" t="str">
        <f t="shared" si="123"/>
        <v/>
      </c>
      <c r="H7542" s="74"/>
      <c r="I7542" s="74"/>
      <c r="J7542" s="74"/>
      <c r="K7542" s="74"/>
      <c r="L7542" s="74"/>
      <c r="P7542" s="122"/>
      <c r="Q7542" s="74"/>
      <c r="R7542" s="74"/>
      <c r="S7542" s="74"/>
      <c r="T7542" s="74"/>
      <c r="AI7542" s="259"/>
      <c r="AO7542" s="74"/>
    </row>
    <row r="7543" s="72" customFormat="1" customHeight="1" spans="6:41">
      <c r="F7543" s="74"/>
      <c r="G7543" s="267" t="str">
        <f t="shared" si="123"/>
        <v/>
      </c>
      <c r="H7543" s="74"/>
      <c r="I7543" s="74"/>
      <c r="J7543" s="74"/>
      <c r="K7543" s="74"/>
      <c r="L7543" s="74"/>
      <c r="P7543" s="122"/>
      <c r="Q7543" s="74"/>
      <c r="R7543" s="74"/>
      <c r="S7543" s="74"/>
      <c r="T7543" s="74"/>
      <c r="AI7543" s="259"/>
      <c r="AO7543" s="74"/>
    </row>
    <row r="7544" s="72" customFormat="1" customHeight="1" spans="6:41">
      <c r="F7544" s="74"/>
      <c r="G7544" s="267" t="str">
        <f t="shared" si="123"/>
        <v/>
      </c>
      <c r="H7544" s="74"/>
      <c r="I7544" s="74"/>
      <c r="J7544" s="74"/>
      <c r="K7544" s="74"/>
      <c r="L7544" s="74"/>
      <c r="P7544" s="122"/>
      <c r="Q7544" s="74"/>
      <c r="R7544" s="74"/>
      <c r="S7544" s="74"/>
      <c r="T7544" s="74"/>
      <c r="AI7544" s="259"/>
      <c r="AO7544" s="74"/>
    </row>
    <row r="7545" s="72" customFormat="1" customHeight="1" spans="6:41">
      <c r="F7545" s="74"/>
      <c r="G7545" s="267" t="str">
        <f t="shared" si="123"/>
        <v/>
      </c>
      <c r="H7545" s="74"/>
      <c r="I7545" s="74"/>
      <c r="J7545" s="74"/>
      <c r="K7545" s="74"/>
      <c r="L7545" s="74"/>
      <c r="P7545" s="122"/>
      <c r="Q7545" s="74"/>
      <c r="R7545" s="74"/>
      <c r="S7545" s="74"/>
      <c r="T7545" s="74"/>
      <c r="AI7545" s="259"/>
      <c r="AO7545" s="74"/>
    </row>
    <row r="7546" s="72" customFormat="1" customHeight="1" spans="6:41">
      <c r="F7546" s="74"/>
      <c r="G7546" s="267" t="str">
        <f t="shared" si="123"/>
        <v/>
      </c>
      <c r="H7546" s="74"/>
      <c r="I7546" s="74"/>
      <c r="J7546" s="74"/>
      <c r="K7546" s="74"/>
      <c r="L7546" s="74"/>
      <c r="P7546" s="122"/>
      <c r="Q7546" s="74"/>
      <c r="R7546" s="74"/>
      <c r="S7546" s="74"/>
      <c r="T7546" s="74"/>
      <c r="AI7546" s="259"/>
      <c r="AO7546" s="74"/>
    </row>
    <row r="7547" s="72" customFormat="1" customHeight="1" spans="6:41">
      <c r="F7547" s="74"/>
      <c r="G7547" s="267" t="str">
        <f t="shared" si="123"/>
        <v/>
      </c>
      <c r="H7547" s="74"/>
      <c r="I7547" s="74"/>
      <c r="J7547" s="74"/>
      <c r="K7547" s="74"/>
      <c r="L7547" s="74"/>
      <c r="P7547" s="122"/>
      <c r="Q7547" s="74"/>
      <c r="R7547" s="74"/>
      <c r="S7547" s="74"/>
      <c r="T7547" s="74"/>
      <c r="AI7547" s="259"/>
      <c r="AO7547" s="74"/>
    </row>
    <row r="7548" s="72" customFormat="1" customHeight="1" spans="6:41">
      <c r="F7548" s="74"/>
      <c r="G7548" s="267" t="str">
        <f t="shared" si="123"/>
        <v/>
      </c>
      <c r="H7548" s="74"/>
      <c r="I7548" s="74"/>
      <c r="J7548" s="74"/>
      <c r="K7548" s="74"/>
      <c r="L7548" s="74"/>
      <c r="P7548" s="122"/>
      <c r="Q7548" s="74"/>
      <c r="R7548" s="74"/>
      <c r="S7548" s="74"/>
      <c r="T7548" s="74"/>
      <c r="AI7548" s="259"/>
      <c r="AO7548" s="74"/>
    </row>
    <row r="7549" s="72" customFormat="1" customHeight="1" spans="6:41">
      <c r="F7549" s="74"/>
      <c r="G7549" s="267" t="str">
        <f t="shared" si="123"/>
        <v/>
      </c>
      <c r="H7549" s="74"/>
      <c r="I7549" s="74"/>
      <c r="J7549" s="74"/>
      <c r="K7549" s="74"/>
      <c r="L7549" s="74"/>
      <c r="P7549" s="122"/>
      <c r="Q7549" s="74"/>
      <c r="R7549" s="74"/>
      <c r="S7549" s="74"/>
      <c r="T7549" s="74"/>
      <c r="AI7549" s="259"/>
      <c r="AO7549" s="74"/>
    </row>
    <row r="7550" s="72" customFormat="1" customHeight="1" spans="6:41">
      <c r="F7550" s="74"/>
      <c r="G7550" s="267" t="str">
        <f t="shared" si="123"/>
        <v/>
      </c>
      <c r="H7550" s="74"/>
      <c r="I7550" s="74"/>
      <c r="J7550" s="74"/>
      <c r="K7550" s="74"/>
      <c r="L7550" s="74"/>
      <c r="P7550" s="122"/>
      <c r="Q7550" s="74"/>
      <c r="R7550" s="74"/>
      <c r="S7550" s="74"/>
      <c r="T7550" s="74"/>
      <c r="AI7550" s="259"/>
      <c r="AO7550" s="74"/>
    </row>
    <row r="7551" s="72" customFormat="1" customHeight="1" spans="6:41">
      <c r="F7551" s="74"/>
      <c r="G7551" s="267" t="str">
        <f t="shared" si="123"/>
        <v/>
      </c>
      <c r="H7551" s="74"/>
      <c r="I7551" s="74"/>
      <c r="J7551" s="74"/>
      <c r="K7551" s="74"/>
      <c r="L7551" s="74"/>
      <c r="P7551" s="122"/>
      <c r="Q7551" s="74"/>
      <c r="R7551" s="74"/>
      <c r="S7551" s="74"/>
      <c r="T7551" s="74"/>
      <c r="AI7551" s="259"/>
      <c r="AO7551" s="74"/>
    </row>
    <row r="7552" s="72" customFormat="1" customHeight="1" spans="6:41">
      <c r="F7552" s="74"/>
      <c r="G7552" s="267" t="str">
        <f t="shared" si="123"/>
        <v/>
      </c>
      <c r="H7552" s="74"/>
      <c r="I7552" s="74"/>
      <c r="J7552" s="74"/>
      <c r="K7552" s="74"/>
      <c r="L7552" s="74"/>
      <c r="P7552" s="122"/>
      <c r="Q7552" s="74"/>
      <c r="R7552" s="74"/>
      <c r="S7552" s="74"/>
      <c r="T7552" s="74"/>
      <c r="AI7552" s="259"/>
      <c r="AO7552" s="74"/>
    </row>
    <row r="7553" s="72" customFormat="1" customHeight="1" spans="6:41">
      <c r="F7553" s="74"/>
      <c r="G7553" s="267" t="str">
        <f t="shared" si="123"/>
        <v/>
      </c>
      <c r="H7553" s="74"/>
      <c r="I7553" s="74"/>
      <c r="J7553" s="74"/>
      <c r="K7553" s="74"/>
      <c r="L7553" s="74"/>
      <c r="P7553" s="122"/>
      <c r="Q7553" s="74"/>
      <c r="R7553" s="74"/>
      <c r="S7553" s="74"/>
      <c r="T7553" s="74"/>
      <c r="AI7553" s="259"/>
      <c r="AO7553" s="74"/>
    </row>
    <row r="7554" s="72" customFormat="1" customHeight="1" spans="6:41">
      <c r="F7554" s="74"/>
      <c r="G7554" s="267" t="str">
        <f t="shared" ref="G7554:G7617" si="124">IF(H7554="","",IF(H7554=I7554,H7554,_xlfn.CONCAT(H7554,"-",I7554)))</f>
        <v/>
      </c>
      <c r="H7554" s="74"/>
      <c r="I7554" s="74"/>
      <c r="J7554" s="74"/>
      <c r="K7554" s="74"/>
      <c r="L7554" s="74"/>
      <c r="P7554" s="122"/>
      <c r="Q7554" s="74"/>
      <c r="R7554" s="74"/>
      <c r="S7554" s="74"/>
      <c r="T7554" s="74"/>
      <c r="AI7554" s="259"/>
      <c r="AO7554" s="74"/>
    </row>
    <row r="7555" s="72" customFormat="1" customHeight="1" spans="6:41">
      <c r="F7555" s="74"/>
      <c r="G7555" s="267" t="str">
        <f t="shared" si="124"/>
        <v/>
      </c>
      <c r="H7555" s="74"/>
      <c r="I7555" s="74"/>
      <c r="J7555" s="74"/>
      <c r="K7555" s="74"/>
      <c r="L7555" s="74"/>
      <c r="P7555" s="122"/>
      <c r="Q7555" s="74"/>
      <c r="R7555" s="74"/>
      <c r="S7555" s="74"/>
      <c r="T7555" s="74"/>
      <c r="AI7555" s="259"/>
      <c r="AO7555" s="74"/>
    </row>
    <row r="7556" s="72" customFormat="1" customHeight="1" spans="6:41">
      <c r="F7556" s="74"/>
      <c r="G7556" s="267" t="str">
        <f t="shared" si="124"/>
        <v/>
      </c>
      <c r="H7556" s="74"/>
      <c r="I7556" s="74"/>
      <c r="J7556" s="74"/>
      <c r="K7556" s="74"/>
      <c r="L7556" s="74"/>
      <c r="P7556" s="122"/>
      <c r="Q7556" s="74"/>
      <c r="R7556" s="74"/>
      <c r="S7556" s="74"/>
      <c r="T7556" s="74"/>
      <c r="AI7556" s="259"/>
      <c r="AO7556" s="74"/>
    </row>
    <row r="7557" s="72" customFormat="1" customHeight="1" spans="6:41">
      <c r="F7557" s="74"/>
      <c r="G7557" s="267" t="str">
        <f t="shared" si="124"/>
        <v/>
      </c>
      <c r="H7557" s="74"/>
      <c r="I7557" s="74"/>
      <c r="J7557" s="74"/>
      <c r="K7557" s="74"/>
      <c r="L7557" s="74"/>
      <c r="P7557" s="122"/>
      <c r="Q7557" s="74"/>
      <c r="R7557" s="74"/>
      <c r="S7557" s="74"/>
      <c r="T7557" s="74"/>
      <c r="AI7557" s="259"/>
      <c r="AO7557" s="74"/>
    </row>
    <row r="7558" s="72" customFormat="1" customHeight="1" spans="6:41">
      <c r="F7558" s="74"/>
      <c r="G7558" s="267" t="str">
        <f t="shared" si="124"/>
        <v/>
      </c>
      <c r="H7558" s="74"/>
      <c r="I7558" s="74"/>
      <c r="J7558" s="74"/>
      <c r="K7558" s="74"/>
      <c r="L7558" s="74"/>
      <c r="P7558" s="122"/>
      <c r="Q7558" s="74"/>
      <c r="R7558" s="74"/>
      <c r="S7558" s="74"/>
      <c r="T7558" s="74"/>
      <c r="AI7558" s="259"/>
      <c r="AO7558" s="74"/>
    </row>
    <row r="7559" s="72" customFormat="1" customHeight="1" spans="6:41">
      <c r="F7559" s="74"/>
      <c r="G7559" s="267" t="str">
        <f t="shared" si="124"/>
        <v/>
      </c>
      <c r="H7559" s="74"/>
      <c r="I7559" s="74"/>
      <c r="J7559" s="74"/>
      <c r="K7559" s="74"/>
      <c r="L7559" s="74"/>
      <c r="P7559" s="122"/>
      <c r="Q7559" s="74"/>
      <c r="R7559" s="74"/>
      <c r="S7559" s="74"/>
      <c r="T7559" s="74"/>
      <c r="AI7559" s="259"/>
      <c r="AO7559" s="74"/>
    </row>
    <row r="7560" s="72" customFormat="1" customHeight="1" spans="6:41">
      <c r="F7560" s="74"/>
      <c r="G7560" s="267" t="str">
        <f t="shared" si="124"/>
        <v/>
      </c>
      <c r="H7560" s="74"/>
      <c r="I7560" s="74"/>
      <c r="J7560" s="74"/>
      <c r="K7560" s="74"/>
      <c r="L7560" s="74"/>
      <c r="P7560" s="122"/>
      <c r="Q7560" s="74"/>
      <c r="R7560" s="74"/>
      <c r="S7560" s="74"/>
      <c r="T7560" s="74"/>
      <c r="AI7560" s="259"/>
      <c r="AO7560" s="74"/>
    </row>
    <row r="7561" s="72" customFormat="1" customHeight="1" spans="6:41">
      <c r="F7561" s="74"/>
      <c r="G7561" s="267" t="str">
        <f t="shared" si="124"/>
        <v/>
      </c>
      <c r="H7561" s="74"/>
      <c r="I7561" s="74"/>
      <c r="J7561" s="74"/>
      <c r="K7561" s="74"/>
      <c r="L7561" s="74"/>
      <c r="P7561" s="122"/>
      <c r="Q7561" s="74"/>
      <c r="R7561" s="74"/>
      <c r="S7561" s="74"/>
      <c r="T7561" s="74"/>
      <c r="AI7561" s="259"/>
      <c r="AO7561" s="74"/>
    </row>
    <row r="7562" s="72" customFormat="1" customHeight="1" spans="6:41">
      <c r="F7562" s="74"/>
      <c r="G7562" s="267" t="str">
        <f t="shared" si="124"/>
        <v/>
      </c>
      <c r="H7562" s="74"/>
      <c r="I7562" s="74"/>
      <c r="J7562" s="74"/>
      <c r="K7562" s="74"/>
      <c r="L7562" s="74"/>
      <c r="P7562" s="122"/>
      <c r="Q7562" s="74"/>
      <c r="R7562" s="74"/>
      <c r="S7562" s="74"/>
      <c r="T7562" s="74"/>
      <c r="AI7562" s="259"/>
      <c r="AO7562" s="74"/>
    </row>
    <row r="7563" s="72" customFormat="1" customHeight="1" spans="6:41">
      <c r="F7563" s="74"/>
      <c r="G7563" s="267" t="str">
        <f t="shared" si="124"/>
        <v/>
      </c>
      <c r="H7563" s="74"/>
      <c r="I7563" s="74"/>
      <c r="J7563" s="74"/>
      <c r="K7563" s="74"/>
      <c r="L7563" s="74"/>
      <c r="P7563" s="122"/>
      <c r="Q7563" s="74"/>
      <c r="R7563" s="74"/>
      <c r="S7563" s="74"/>
      <c r="T7563" s="74"/>
      <c r="AI7563" s="259"/>
      <c r="AO7563" s="74"/>
    </row>
    <row r="7564" s="72" customFormat="1" customHeight="1" spans="6:41">
      <c r="F7564" s="74"/>
      <c r="G7564" s="267" t="str">
        <f t="shared" si="124"/>
        <v/>
      </c>
      <c r="H7564" s="74"/>
      <c r="I7564" s="74"/>
      <c r="J7564" s="74"/>
      <c r="K7564" s="74"/>
      <c r="L7564" s="74"/>
      <c r="P7564" s="122"/>
      <c r="Q7564" s="74"/>
      <c r="R7564" s="74"/>
      <c r="S7564" s="74"/>
      <c r="T7564" s="74"/>
      <c r="AI7564" s="259"/>
      <c r="AO7564" s="74"/>
    </row>
    <row r="7565" s="72" customFormat="1" customHeight="1" spans="6:41">
      <c r="F7565" s="74"/>
      <c r="G7565" s="267" t="str">
        <f t="shared" si="124"/>
        <v/>
      </c>
      <c r="H7565" s="74"/>
      <c r="I7565" s="74"/>
      <c r="J7565" s="74"/>
      <c r="K7565" s="74"/>
      <c r="L7565" s="74"/>
      <c r="P7565" s="122"/>
      <c r="Q7565" s="74"/>
      <c r="R7565" s="74"/>
      <c r="S7565" s="74"/>
      <c r="T7565" s="74"/>
      <c r="AI7565" s="259"/>
      <c r="AO7565" s="74"/>
    </row>
    <row r="7566" s="72" customFormat="1" customHeight="1" spans="6:41">
      <c r="F7566" s="74"/>
      <c r="G7566" s="267" t="str">
        <f t="shared" si="124"/>
        <v/>
      </c>
      <c r="H7566" s="74"/>
      <c r="I7566" s="74"/>
      <c r="J7566" s="74"/>
      <c r="K7566" s="74"/>
      <c r="L7566" s="74"/>
      <c r="P7566" s="122"/>
      <c r="Q7566" s="74"/>
      <c r="R7566" s="74"/>
      <c r="S7566" s="74"/>
      <c r="T7566" s="74"/>
      <c r="AI7566" s="259"/>
      <c r="AO7566" s="74"/>
    </row>
    <row r="7567" s="72" customFormat="1" customHeight="1" spans="6:41">
      <c r="F7567" s="74"/>
      <c r="G7567" s="267" t="str">
        <f t="shared" si="124"/>
        <v/>
      </c>
      <c r="H7567" s="74"/>
      <c r="I7567" s="74"/>
      <c r="J7567" s="74"/>
      <c r="K7567" s="74"/>
      <c r="L7567" s="74"/>
      <c r="P7567" s="122"/>
      <c r="Q7567" s="74"/>
      <c r="R7567" s="74"/>
      <c r="S7567" s="74"/>
      <c r="T7567" s="74"/>
      <c r="AI7567" s="259"/>
      <c r="AO7567" s="74"/>
    </row>
    <row r="7568" s="72" customFormat="1" customHeight="1" spans="6:41">
      <c r="F7568" s="74"/>
      <c r="G7568" s="267" t="str">
        <f t="shared" si="124"/>
        <v/>
      </c>
      <c r="H7568" s="74"/>
      <c r="I7568" s="74"/>
      <c r="J7568" s="74"/>
      <c r="K7568" s="74"/>
      <c r="L7568" s="74"/>
      <c r="P7568" s="122"/>
      <c r="Q7568" s="74"/>
      <c r="R7568" s="74"/>
      <c r="S7568" s="74"/>
      <c r="T7568" s="74"/>
      <c r="AI7568" s="259"/>
      <c r="AO7568" s="74"/>
    </row>
    <row r="7569" s="72" customFormat="1" customHeight="1" spans="6:41">
      <c r="F7569" s="74"/>
      <c r="G7569" s="267" t="str">
        <f t="shared" si="124"/>
        <v/>
      </c>
      <c r="H7569" s="74"/>
      <c r="I7569" s="74"/>
      <c r="J7569" s="74"/>
      <c r="K7569" s="74"/>
      <c r="L7569" s="74"/>
      <c r="P7569" s="122"/>
      <c r="Q7569" s="74"/>
      <c r="R7569" s="74"/>
      <c r="S7569" s="74"/>
      <c r="T7569" s="74"/>
      <c r="AI7569" s="259"/>
      <c r="AO7569" s="74"/>
    </row>
    <row r="7570" s="72" customFormat="1" customHeight="1" spans="6:41">
      <c r="F7570" s="74"/>
      <c r="G7570" s="267" t="str">
        <f t="shared" si="124"/>
        <v/>
      </c>
      <c r="H7570" s="74"/>
      <c r="I7570" s="74"/>
      <c r="J7570" s="74"/>
      <c r="K7570" s="74"/>
      <c r="L7570" s="74"/>
      <c r="P7570" s="122"/>
      <c r="Q7570" s="74"/>
      <c r="R7570" s="74"/>
      <c r="S7570" s="74"/>
      <c r="T7570" s="74"/>
      <c r="AI7570" s="259"/>
      <c r="AO7570" s="74"/>
    </row>
    <row r="7571" s="72" customFormat="1" customHeight="1" spans="6:41">
      <c r="F7571" s="74"/>
      <c r="G7571" s="267" t="str">
        <f t="shared" si="124"/>
        <v/>
      </c>
      <c r="H7571" s="74"/>
      <c r="I7571" s="74"/>
      <c r="J7571" s="74"/>
      <c r="K7571" s="74"/>
      <c r="L7571" s="74"/>
      <c r="P7571" s="122"/>
      <c r="Q7571" s="74"/>
      <c r="R7571" s="74"/>
      <c r="S7571" s="74"/>
      <c r="T7571" s="74"/>
      <c r="AI7571" s="259"/>
      <c r="AO7571" s="74"/>
    </row>
    <row r="7572" s="72" customFormat="1" customHeight="1" spans="6:41">
      <c r="F7572" s="74"/>
      <c r="G7572" s="267" t="str">
        <f t="shared" si="124"/>
        <v/>
      </c>
      <c r="H7572" s="74"/>
      <c r="I7572" s="74"/>
      <c r="J7572" s="74"/>
      <c r="K7572" s="74"/>
      <c r="L7572" s="74"/>
      <c r="P7572" s="122"/>
      <c r="Q7572" s="74"/>
      <c r="R7572" s="74"/>
      <c r="S7572" s="74"/>
      <c r="T7572" s="74"/>
      <c r="AI7572" s="259"/>
      <c r="AO7572" s="74"/>
    </row>
    <row r="7573" s="72" customFormat="1" customHeight="1" spans="6:41">
      <c r="F7573" s="74"/>
      <c r="G7573" s="267" t="str">
        <f t="shared" si="124"/>
        <v/>
      </c>
      <c r="H7573" s="74"/>
      <c r="I7573" s="74"/>
      <c r="J7573" s="74"/>
      <c r="K7573" s="74"/>
      <c r="L7573" s="74"/>
      <c r="P7573" s="122"/>
      <c r="Q7573" s="74"/>
      <c r="R7573" s="74"/>
      <c r="S7573" s="74"/>
      <c r="T7573" s="74"/>
      <c r="AI7573" s="259"/>
      <c r="AO7573" s="74"/>
    </row>
    <row r="7574" s="72" customFormat="1" customHeight="1" spans="6:41">
      <c r="F7574" s="74"/>
      <c r="G7574" s="267" t="str">
        <f t="shared" si="124"/>
        <v/>
      </c>
      <c r="H7574" s="74"/>
      <c r="I7574" s="74"/>
      <c r="J7574" s="74"/>
      <c r="K7574" s="74"/>
      <c r="L7574" s="74"/>
      <c r="P7574" s="122"/>
      <c r="Q7574" s="74"/>
      <c r="R7574" s="74"/>
      <c r="S7574" s="74"/>
      <c r="T7574" s="74"/>
      <c r="AI7574" s="259"/>
      <c r="AO7574" s="74"/>
    </row>
    <row r="7575" s="72" customFormat="1" customHeight="1" spans="6:41">
      <c r="F7575" s="74"/>
      <c r="G7575" s="267" t="str">
        <f t="shared" si="124"/>
        <v/>
      </c>
      <c r="H7575" s="74"/>
      <c r="I7575" s="74"/>
      <c r="J7575" s="74"/>
      <c r="K7575" s="74"/>
      <c r="L7575" s="74"/>
      <c r="P7575" s="122"/>
      <c r="Q7575" s="74"/>
      <c r="R7575" s="74"/>
      <c r="S7575" s="74"/>
      <c r="T7575" s="74"/>
      <c r="AI7575" s="259"/>
      <c r="AO7575" s="74"/>
    </row>
    <row r="7576" s="72" customFormat="1" customHeight="1" spans="6:41">
      <c r="F7576" s="74"/>
      <c r="G7576" s="267" t="str">
        <f t="shared" si="124"/>
        <v/>
      </c>
      <c r="H7576" s="74"/>
      <c r="I7576" s="74"/>
      <c r="J7576" s="74"/>
      <c r="K7576" s="74"/>
      <c r="L7576" s="74"/>
      <c r="P7576" s="122"/>
      <c r="Q7576" s="74"/>
      <c r="R7576" s="74"/>
      <c r="S7576" s="74"/>
      <c r="T7576" s="74"/>
      <c r="AI7576" s="259"/>
      <c r="AO7576" s="74"/>
    </row>
    <row r="7577" s="72" customFormat="1" customHeight="1" spans="6:41">
      <c r="F7577" s="74"/>
      <c r="G7577" s="267" t="str">
        <f t="shared" si="124"/>
        <v/>
      </c>
      <c r="H7577" s="74"/>
      <c r="I7577" s="74"/>
      <c r="J7577" s="74"/>
      <c r="K7577" s="74"/>
      <c r="L7577" s="74"/>
      <c r="P7577" s="122"/>
      <c r="Q7577" s="74"/>
      <c r="R7577" s="74"/>
      <c r="S7577" s="74"/>
      <c r="T7577" s="74"/>
      <c r="AI7577" s="259"/>
      <c r="AO7577" s="74"/>
    </row>
    <row r="7578" s="72" customFormat="1" customHeight="1" spans="6:41">
      <c r="F7578" s="74"/>
      <c r="G7578" s="267" t="str">
        <f t="shared" si="124"/>
        <v/>
      </c>
      <c r="H7578" s="74"/>
      <c r="I7578" s="74"/>
      <c r="J7578" s="74"/>
      <c r="K7578" s="74"/>
      <c r="L7578" s="74"/>
      <c r="P7578" s="122"/>
      <c r="Q7578" s="74"/>
      <c r="R7578" s="74"/>
      <c r="S7578" s="74"/>
      <c r="T7578" s="74"/>
      <c r="AI7578" s="259"/>
      <c r="AO7578" s="74"/>
    </row>
    <row r="7579" s="72" customFormat="1" customHeight="1" spans="6:41">
      <c r="F7579" s="74"/>
      <c r="G7579" s="267" t="str">
        <f t="shared" si="124"/>
        <v/>
      </c>
      <c r="H7579" s="74"/>
      <c r="I7579" s="74"/>
      <c r="J7579" s="74"/>
      <c r="K7579" s="74"/>
      <c r="L7579" s="74"/>
      <c r="P7579" s="122"/>
      <c r="Q7579" s="74"/>
      <c r="R7579" s="74"/>
      <c r="S7579" s="74"/>
      <c r="T7579" s="74"/>
      <c r="AI7579" s="259"/>
      <c r="AO7579" s="74"/>
    </row>
    <row r="7580" s="72" customFormat="1" customHeight="1" spans="6:41">
      <c r="F7580" s="74"/>
      <c r="G7580" s="267" t="str">
        <f t="shared" si="124"/>
        <v/>
      </c>
      <c r="H7580" s="74"/>
      <c r="I7580" s="74"/>
      <c r="J7580" s="74"/>
      <c r="K7580" s="74"/>
      <c r="L7580" s="74"/>
      <c r="P7580" s="122"/>
      <c r="Q7580" s="74"/>
      <c r="R7580" s="74"/>
      <c r="S7580" s="74"/>
      <c r="T7580" s="74"/>
      <c r="AI7580" s="259"/>
      <c r="AO7580" s="74"/>
    </row>
    <row r="7581" s="72" customFormat="1" customHeight="1" spans="6:41">
      <c r="F7581" s="74"/>
      <c r="G7581" s="267" t="str">
        <f t="shared" si="124"/>
        <v/>
      </c>
      <c r="H7581" s="74"/>
      <c r="I7581" s="74"/>
      <c r="J7581" s="74"/>
      <c r="K7581" s="74"/>
      <c r="L7581" s="74"/>
      <c r="P7581" s="122"/>
      <c r="Q7581" s="74"/>
      <c r="R7581" s="74"/>
      <c r="S7581" s="74"/>
      <c r="T7581" s="74"/>
      <c r="AI7581" s="259"/>
      <c r="AO7581" s="74"/>
    </row>
    <row r="7582" s="72" customFormat="1" customHeight="1" spans="6:41">
      <c r="F7582" s="74"/>
      <c r="G7582" s="267" t="str">
        <f t="shared" si="124"/>
        <v/>
      </c>
      <c r="H7582" s="74"/>
      <c r="I7582" s="74"/>
      <c r="J7582" s="74"/>
      <c r="K7582" s="74"/>
      <c r="L7582" s="74"/>
      <c r="P7582" s="122"/>
      <c r="Q7582" s="74"/>
      <c r="R7582" s="74"/>
      <c r="S7582" s="74"/>
      <c r="T7582" s="74"/>
      <c r="AI7582" s="259"/>
      <c r="AO7582" s="74"/>
    </row>
    <row r="7583" s="72" customFormat="1" customHeight="1" spans="6:41">
      <c r="F7583" s="74"/>
      <c r="G7583" s="267" t="str">
        <f t="shared" si="124"/>
        <v/>
      </c>
      <c r="H7583" s="74"/>
      <c r="I7583" s="74"/>
      <c r="J7583" s="74"/>
      <c r="K7583" s="74"/>
      <c r="L7583" s="74"/>
      <c r="P7583" s="122"/>
      <c r="Q7583" s="74"/>
      <c r="R7583" s="74"/>
      <c r="S7583" s="74"/>
      <c r="T7583" s="74"/>
      <c r="AI7583" s="259"/>
      <c r="AO7583" s="74"/>
    </row>
    <row r="7584" s="72" customFormat="1" customHeight="1" spans="6:41">
      <c r="F7584" s="74"/>
      <c r="G7584" s="267" t="str">
        <f t="shared" si="124"/>
        <v/>
      </c>
      <c r="H7584" s="74"/>
      <c r="I7584" s="74"/>
      <c r="J7584" s="74"/>
      <c r="K7584" s="74"/>
      <c r="L7584" s="74"/>
      <c r="P7584" s="122"/>
      <c r="Q7584" s="74"/>
      <c r="R7584" s="74"/>
      <c r="S7584" s="74"/>
      <c r="T7584" s="74"/>
      <c r="AI7584" s="259"/>
      <c r="AO7584" s="74"/>
    </row>
    <row r="7585" s="72" customFormat="1" customHeight="1" spans="6:41">
      <c r="F7585" s="74"/>
      <c r="G7585" s="267" t="str">
        <f t="shared" si="124"/>
        <v/>
      </c>
      <c r="H7585" s="74"/>
      <c r="I7585" s="74"/>
      <c r="J7585" s="74"/>
      <c r="K7585" s="74"/>
      <c r="L7585" s="74"/>
      <c r="P7585" s="122"/>
      <c r="Q7585" s="74"/>
      <c r="R7585" s="74"/>
      <c r="S7585" s="74"/>
      <c r="T7585" s="74"/>
      <c r="AI7585" s="259"/>
      <c r="AO7585" s="74"/>
    </row>
    <row r="7586" s="72" customFormat="1" customHeight="1" spans="6:41">
      <c r="F7586" s="74"/>
      <c r="G7586" s="267" t="str">
        <f t="shared" si="124"/>
        <v/>
      </c>
      <c r="H7586" s="74"/>
      <c r="I7586" s="74"/>
      <c r="J7586" s="74"/>
      <c r="K7586" s="74"/>
      <c r="L7586" s="74"/>
      <c r="P7586" s="122"/>
      <c r="Q7586" s="74"/>
      <c r="R7586" s="74"/>
      <c r="S7586" s="74"/>
      <c r="T7586" s="74"/>
      <c r="AI7586" s="259"/>
      <c r="AO7586" s="74"/>
    </row>
    <row r="7587" s="72" customFormat="1" customHeight="1" spans="6:41">
      <c r="F7587" s="74"/>
      <c r="G7587" s="267" t="str">
        <f t="shared" si="124"/>
        <v/>
      </c>
      <c r="H7587" s="74"/>
      <c r="I7587" s="74"/>
      <c r="J7587" s="74"/>
      <c r="K7587" s="74"/>
      <c r="L7587" s="74"/>
      <c r="P7587" s="122"/>
      <c r="Q7587" s="74"/>
      <c r="R7587" s="74"/>
      <c r="S7587" s="74"/>
      <c r="T7587" s="74"/>
      <c r="AI7587" s="259"/>
      <c r="AO7587" s="74"/>
    </row>
    <row r="7588" s="72" customFormat="1" customHeight="1" spans="6:41">
      <c r="F7588" s="74"/>
      <c r="G7588" s="267" t="str">
        <f t="shared" si="124"/>
        <v/>
      </c>
      <c r="H7588" s="74"/>
      <c r="I7588" s="74"/>
      <c r="J7588" s="74"/>
      <c r="K7588" s="74"/>
      <c r="L7588" s="74"/>
      <c r="P7588" s="122"/>
      <c r="Q7588" s="74"/>
      <c r="R7588" s="74"/>
      <c r="S7588" s="74"/>
      <c r="T7588" s="74"/>
      <c r="AI7588" s="259"/>
      <c r="AO7588" s="74"/>
    </row>
    <row r="7589" s="72" customFormat="1" customHeight="1" spans="6:41">
      <c r="F7589" s="74"/>
      <c r="G7589" s="267" t="str">
        <f t="shared" si="124"/>
        <v/>
      </c>
      <c r="H7589" s="74"/>
      <c r="I7589" s="74"/>
      <c r="J7589" s="74"/>
      <c r="K7589" s="74"/>
      <c r="L7589" s="74"/>
      <c r="P7589" s="122"/>
      <c r="Q7589" s="74"/>
      <c r="R7589" s="74"/>
      <c r="S7589" s="74"/>
      <c r="T7589" s="74"/>
      <c r="AI7589" s="259"/>
      <c r="AO7589" s="74"/>
    </row>
    <row r="7590" s="72" customFormat="1" customHeight="1" spans="6:41">
      <c r="F7590" s="74"/>
      <c r="G7590" s="267" t="str">
        <f t="shared" si="124"/>
        <v/>
      </c>
      <c r="H7590" s="74"/>
      <c r="I7590" s="74"/>
      <c r="J7590" s="74"/>
      <c r="K7590" s="74"/>
      <c r="L7590" s="74"/>
      <c r="P7590" s="122"/>
      <c r="Q7590" s="74"/>
      <c r="R7590" s="74"/>
      <c r="S7590" s="74"/>
      <c r="T7590" s="74"/>
      <c r="AI7590" s="259"/>
      <c r="AO7590" s="74"/>
    </row>
    <row r="7591" s="72" customFormat="1" customHeight="1" spans="6:41">
      <c r="F7591" s="74"/>
      <c r="G7591" s="267" t="str">
        <f t="shared" si="124"/>
        <v/>
      </c>
      <c r="H7591" s="74"/>
      <c r="I7591" s="74"/>
      <c r="J7591" s="74"/>
      <c r="K7591" s="74"/>
      <c r="L7591" s="74"/>
      <c r="P7591" s="122"/>
      <c r="Q7591" s="74"/>
      <c r="R7591" s="74"/>
      <c r="S7591" s="74"/>
      <c r="T7591" s="74"/>
      <c r="AI7591" s="259"/>
      <c r="AO7591" s="74"/>
    </row>
    <row r="7592" s="72" customFormat="1" customHeight="1" spans="6:41">
      <c r="F7592" s="74"/>
      <c r="G7592" s="267" t="str">
        <f t="shared" si="124"/>
        <v/>
      </c>
      <c r="H7592" s="74"/>
      <c r="I7592" s="74"/>
      <c r="J7592" s="74"/>
      <c r="K7592" s="74"/>
      <c r="L7592" s="74"/>
      <c r="P7592" s="122"/>
      <c r="Q7592" s="74"/>
      <c r="R7592" s="74"/>
      <c r="S7592" s="74"/>
      <c r="T7592" s="74"/>
      <c r="AI7592" s="259"/>
      <c r="AO7592" s="74"/>
    </row>
    <row r="7593" s="72" customFormat="1" customHeight="1" spans="6:41">
      <c r="F7593" s="74"/>
      <c r="G7593" s="267" t="str">
        <f t="shared" si="124"/>
        <v/>
      </c>
      <c r="H7593" s="74"/>
      <c r="I7593" s="74"/>
      <c r="J7593" s="74"/>
      <c r="K7593" s="74"/>
      <c r="L7593" s="74"/>
      <c r="P7593" s="122"/>
      <c r="Q7593" s="74"/>
      <c r="R7593" s="74"/>
      <c r="S7593" s="74"/>
      <c r="T7593" s="74"/>
      <c r="AI7593" s="259"/>
      <c r="AO7593" s="74"/>
    </row>
    <row r="7594" s="72" customFormat="1" customHeight="1" spans="6:41">
      <c r="F7594" s="74"/>
      <c r="G7594" s="267" t="str">
        <f t="shared" si="124"/>
        <v/>
      </c>
      <c r="H7594" s="74"/>
      <c r="I7594" s="74"/>
      <c r="J7594" s="74"/>
      <c r="K7594" s="74"/>
      <c r="L7594" s="74"/>
      <c r="P7594" s="122"/>
      <c r="Q7594" s="74"/>
      <c r="R7594" s="74"/>
      <c r="S7594" s="74"/>
      <c r="T7594" s="74"/>
      <c r="AI7594" s="259"/>
      <c r="AO7594" s="74"/>
    </row>
    <row r="7595" s="72" customFormat="1" customHeight="1" spans="6:41">
      <c r="F7595" s="74"/>
      <c r="G7595" s="267" t="str">
        <f t="shared" si="124"/>
        <v/>
      </c>
      <c r="H7595" s="74"/>
      <c r="I7595" s="74"/>
      <c r="J7595" s="74"/>
      <c r="K7595" s="74"/>
      <c r="L7595" s="74"/>
      <c r="P7595" s="122"/>
      <c r="Q7595" s="74"/>
      <c r="R7595" s="74"/>
      <c r="S7595" s="74"/>
      <c r="T7595" s="74"/>
      <c r="AI7595" s="259"/>
      <c r="AO7595" s="74"/>
    </row>
    <row r="7596" s="72" customFormat="1" customHeight="1" spans="6:41">
      <c r="F7596" s="74"/>
      <c r="G7596" s="267" t="str">
        <f t="shared" si="124"/>
        <v/>
      </c>
      <c r="H7596" s="74"/>
      <c r="I7596" s="74"/>
      <c r="J7596" s="74"/>
      <c r="K7596" s="74"/>
      <c r="L7596" s="74"/>
      <c r="P7596" s="122"/>
      <c r="Q7596" s="74"/>
      <c r="R7596" s="74"/>
      <c r="S7596" s="74"/>
      <c r="T7596" s="74"/>
      <c r="AI7596" s="259"/>
      <c r="AO7596" s="74"/>
    </row>
    <row r="7597" s="72" customFormat="1" customHeight="1" spans="6:41">
      <c r="F7597" s="74"/>
      <c r="G7597" s="267" t="str">
        <f t="shared" si="124"/>
        <v/>
      </c>
      <c r="H7597" s="74"/>
      <c r="I7597" s="74"/>
      <c r="J7597" s="74"/>
      <c r="K7597" s="74"/>
      <c r="L7597" s="74"/>
      <c r="P7597" s="122"/>
      <c r="Q7597" s="74"/>
      <c r="R7597" s="74"/>
      <c r="S7597" s="74"/>
      <c r="T7597" s="74"/>
      <c r="AI7597" s="259"/>
      <c r="AO7597" s="74"/>
    </row>
    <row r="7598" s="72" customFormat="1" customHeight="1" spans="6:41">
      <c r="F7598" s="74"/>
      <c r="G7598" s="267" t="str">
        <f t="shared" si="124"/>
        <v/>
      </c>
      <c r="H7598" s="74"/>
      <c r="I7598" s="74"/>
      <c r="J7598" s="74"/>
      <c r="K7598" s="74"/>
      <c r="L7598" s="74"/>
      <c r="P7598" s="122"/>
      <c r="Q7598" s="74"/>
      <c r="R7598" s="74"/>
      <c r="S7598" s="74"/>
      <c r="T7598" s="74"/>
      <c r="AI7598" s="259"/>
      <c r="AO7598" s="74"/>
    </row>
    <row r="7599" s="72" customFormat="1" customHeight="1" spans="6:41">
      <c r="F7599" s="74"/>
      <c r="G7599" s="267" t="str">
        <f t="shared" si="124"/>
        <v/>
      </c>
      <c r="H7599" s="74"/>
      <c r="I7599" s="74"/>
      <c r="J7599" s="74"/>
      <c r="K7599" s="74"/>
      <c r="L7599" s="74"/>
      <c r="P7599" s="122"/>
      <c r="Q7599" s="74"/>
      <c r="R7599" s="74"/>
      <c r="S7599" s="74"/>
      <c r="T7599" s="74"/>
      <c r="AI7599" s="259"/>
      <c r="AO7599" s="74"/>
    </row>
    <row r="7600" s="72" customFormat="1" customHeight="1" spans="6:41">
      <c r="F7600" s="74"/>
      <c r="G7600" s="267" t="str">
        <f t="shared" si="124"/>
        <v/>
      </c>
      <c r="H7600" s="74"/>
      <c r="I7600" s="74"/>
      <c r="J7600" s="74"/>
      <c r="K7600" s="74"/>
      <c r="L7600" s="74"/>
      <c r="P7600" s="122"/>
      <c r="Q7600" s="74"/>
      <c r="R7600" s="74"/>
      <c r="S7600" s="74"/>
      <c r="T7600" s="74"/>
      <c r="AI7600" s="259"/>
      <c r="AO7600" s="74"/>
    </row>
    <row r="7601" s="72" customFormat="1" customHeight="1" spans="6:41">
      <c r="F7601" s="74"/>
      <c r="G7601" s="267" t="str">
        <f t="shared" si="124"/>
        <v/>
      </c>
      <c r="H7601" s="74"/>
      <c r="I7601" s="74"/>
      <c r="J7601" s="74"/>
      <c r="K7601" s="74"/>
      <c r="L7601" s="74"/>
      <c r="P7601" s="122"/>
      <c r="Q7601" s="74"/>
      <c r="R7601" s="74"/>
      <c r="S7601" s="74"/>
      <c r="T7601" s="74"/>
      <c r="AI7601" s="259"/>
      <c r="AO7601" s="74"/>
    </row>
    <row r="7602" s="72" customFormat="1" customHeight="1" spans="6:41">
      <c r="F7602" s="74"/>
      <c r="G7602" s="267" t="str">
        <f t="shared" si="124"/>
        <v/>
      </c>
      <c r="H7602" s="74"/>
      <c r="I7602" s="74"/>
      <c r="J7602" s="74"/>
      <c r="K7602" s="74"/>
      <c r="L7602" s="74"/>
      <c r="P7602" s="122"/>
      <c r="Q7602" s="74"/>
      <c r="R7602" s="74"/>
      <c r="S7602" s="74"/>
      <c r="T7602" s="74"/>
      <c r="AI7602" s="259"/>
      <c r="AO7602" s="74"/>
    </row>
    <row r="7603" s="72" customFormat="1" customHeight="1" spans="6:41">
      <c r="F7603" s="74"/>
      <c r="G7603" s="267" t="str">
        <f t="shared" si="124"/>
        <v/>
      </c>
      <c r="H7603" s="74"/>
      <c r="I7603" s="74"/>
      <c r="J7603" s="74"/>
      <c r="K7603" s="74"/>
      <c r="L7603" s="74"/>
      <c r="P7603" s="122"/>
      <c r="Q7603" s="74"/>
      <c r="R7603" s="74"/>
      <c r="S7603" s="74"/>
      <c r="T7603" s="74"/>
      <c r="AI7603" s="259"/>
      <c r="AO7603" s="74"/>
    </row>
    <row r="7604" s="72" customFormat="1" customHeight="1" spans="6:41">
      <c r="F7604" s="74"/>
      <c r="G7604" s="267" t="str">
        <f t="shared" si="124"/>
        <v/>
      </c>
      <c r="H7604" s="74"/>
      <c r="I7604" s="74"/>
      <c r="J7604" s="74"/>
      <c r="K7604" s="74"/>
      <c r="L7604" s="74"/>
      <c r="P7604" s="122"/>
      <c r="Q7604" s="74"/>
      <c r="R7604" s="74"/>
      <c r="S7604" s="74"/>
      <c r="T7604" s="74"/>
      <c r="AI7604" s="259"/>
      <c r="AO7604" s="74"/>
    </row>
    <row r="7605" s="72" customFormat="1" customHeight="1" spans="6:41">
      <c r="F7605" s="74"/>
      <c r="G7605" s="267" t="str">
        <f t="shared" si="124"/>
        <v/>
      </c>
      <c r="H7605" s="74"/>
      <c r="I7605" s="74"/>
      <c r="J7605" s="74"/>
      <c r="K7605" s="74"/>
      <c r="L7605" s="74"/>
      <c r="P7605" s="122"/>
      <c r="Q7605" s="74"/>
      <c r="R7605" s="74"/>
      <c r="S7605" s="74"/>
      <c r="T7605" s="74"/>
      <c r="AI7605" s="259"/>
      <c r="AO7605" s="74"/>
    </row>
    <row r="7606" s="72" customFormat="1" customHeight="1" spans="6:41">
      <c r="F7606" s="74"/>
      <c r="G7606" s="267" t="str">
        <f t="shared" si="124"/>
        <v/>
      </c>
      <c r="H7606" s="74"/>
      <c r="I7606" s="74"/>
      <c r="J7606" s="74"/>
      <c r="K7606" s="74"/>
      <c r="L7606" s="74"/>
      <c r="P7606" s="122"/>
      <c r="Q7606" s="74"/>
      <c r="R7606" s="74"/>
      <c r="S7606" s="74"/>
      <c r="T7606" s="74"/>
      <c r="AI7606" s="259"/>
      <c r="AO7606" s="74"/>
    </row>
    <row r="7607" s="72" customFormat="1" customHeight="1" spans="6:41">
      <c r="F7607" s="74"/>
      <c r="G7607" s="267" t="str">
        <f t="shared" si="124"/>
        <v/>
      </c>
      <c r="H7607" s="74"/>
      <c r="I7607" s="74"/>
      <c r="J7607" s="74"/>
      <c r="K7607" s="74"/>
      <c r="L7607" s="74"/>
      <c r="P7607" s="122"/>
      <c r="Q7607" s="74"/>
      <c r="R7607" s="74"/>
      <c r="S7607" s="74"/>
      <c r="T7607" s="74"/>
      <c r="AI7607" s="259"/>
      <c r="AO7607" s="74"/>
    </row>
    <row r="7608" s="72" customFormat="1" customHeight="1" spans="6:41">
      <c r="F7608" s="74"/>
      <c r="G7608" s="267" t="str">
        <f t="shared" si="124"/>
        <v/>
      </c>
      <c r="H7608" s="74"/>
      <c r="I7608" s="74"/>
      <c r="J7608" s="74"/>
      <c r="K7608" s="74"/>
      <c r="L7608" s="74"/>
      <c r="P7608" s="122"/>
      <c r="Q7608" s="74"/>
      <c r="R7608" s="74"/>
      <c r="S7608" s="74"/>
      <c r="T7608" s="74"/>
      <c r="AI7608" s="259"/>
      <c r="AO7608" s="74"/>
    </row>
    <row r="7609" s="72" customFormat="1" customHeight="1" spans="6:41">
      <c r="F7609" s="74"/>
      <c r="G7609" s="267" t="str">
        <f t="shared" si="124"/>
        <v/>
      </c>
      <c r="H7609" s="74"/>
      <c r="I7609" s="74"/>
      <c r="J7609" s="74"/>
      <c r="K7609" s="74"/>
      <c r="L7609" s="74"/>
      <c r="P7609" s="122"/>
      <c r="Q7609" s="74"/>
      <c r="R7609" s="74"/>
      <c r="S7609" s="74"/>
      <c r="T7609" s="74"/>
      <c r="AI7609" s="259"/>
      <c r="AO7609" s="74"/>
    </row>
    <row r="7610" s="72" customFormat="1" customHeight="1" spans="6:41">
      <c r="F7610" s="74"/>
      <c r="G7610" s="267" t="str">
        <f t="shared" si="124"/>
        <v/>
      </c>
      <c r="H7610" s="74"/>
      <c r="I7610" s="74"/>
      <c r="J7610" s="74"/>
      <c r="K7610" s="74"/>
      <c r="L7610" s="74"/>
      <c r="P7610" s="122"/>
      <c r="Q7610" s="74"/>
      <c r="R7610" s="74"/>
      <c r="S7610" s="74"/>
      <c r="T7610" s="74"/>
      <c r="AI7610" s="259"/>
      <c r="AO7610" s="74"/>
    </row>
    <row r="7611" s="72" customFormat="1" customHeight="1" spans="6:41">
      <c r="F7611" s="74"/>
      <c r="G7611" s="267" t="str">
        <f t="shared" si="124"/>
        <v/>
      </c>
      <c r="H7611" s="74"/>
      <c r="I7611" s="74"/>
      <c r="J7611" s="74"/>
      <c r="K7611" s="74"/>
      <c r="L7611" s="74"/>
      <c r="P7611" s="122"/>
      <c r="Q7611" s="74"/>
      <c r="R7611" s="74"/>
      <c r="S7611" s="74"/>
      <c r="T7611" s="74"/>
      <c r="AI7611" s="259"/>
      <c r="AO7611" s="74"/>
    </row>
    <row r="7612" s="72" customFormat="1" customHeight="1" spans="6:41">
      <c r="F7612" s="74"/>
      <c r="G7612" s="267" t="str">
        <f t="shared" si="124"/>
        <v/>
      </c>
      <c r="H7612" s="74"/>
      <c r="I7612" s="74"/>
      <c r="J7612" s="74"/>
      <c r="K7612" s="74"/>
      <c r="L7612" s="74"/>
      <c r="P7612" s="122"/>
      <c r="Q7612" s="74"/>
      <c r="R7612" s="74"/>
      <c r="S7612" s="74"/>
      <c r="T7612" s="74"/>
      <c r="AI7612" s="259"/>
      <c r="AO7612" s="74"/>
    </row>
    <row r="7613" s="72" customFormat="1" customHeight="1" spans="6:41">
      <c r="F7613" s="74"/>
      <c r="G7613" s="267" t="str">
        <f t="shared" si="124"/>
        <v/>
      </c>
      <c r="H7613" s="74"/>
      <c r="I7613" s="74"/>
      <c r="J7613" s="74"/>
      <c r="K7613" s="74"/>
      <c r="L7613" s="74"/>
      <c r="P7613" s="122"/>
      <c r="Q7613" s="74"/>
      <c r="R7613" s="74"/>
      <c r="S7613" s="74"/>
      <c r="T7613" s="74"/>
      <c r="AI7613" s="259"/>
      <c r="AO7613" s="74"/>
    </row>
    <row r="7614" s="72" customFormat="1" customHeight="1" spans="6:41">
      <c r="F7614" s="74"/>
      <c r="G7614" s="267" t="str">
        <f t="shared" si="124"/>
        <v/>
      </c>
      <c r="H7614" s="74"/>
      <c r="I7614" s="74"/>
      <c r="J7614" s="74"/>
      <c r="K7614" s="74"/>
      <c r="L7614" s="74"/>
      <c r="P7614" s="122"/>
      <c r="Q7614" s="74"/>
      <c r="R7614" s="74"/>
      <c r="S7614" s="74"/>
      <c r="T7614" s="74"/>
      <c r="AI7614" s="259"/>
      <c r="AO7614" s="74"/>
    </row>
    <row r="7615" s="72" customFormat="1" customHeight="1" spans="6:41">
      <c r="F7615" s="74"/>
      <c r="G7615" s="267" t="str">
        <f t="shared" si="124"/>
        <v/>
      </c>
      <c r="H7615" s="74"/>
      <c r="I7615" s="74"/>
      <c r="J7615" s="74"/>
      <c r="K7615" s="74"/>
      <c r="L7615" s="74"/>
      <c r="P7615" s="122"/>
      <c r="Q7615" s="74"/>
      <c r="R7615" s="74"/>
      <c r="S7615" s="74"/>
      <c r="T7615" s="74"/>
      <c r="AI7615" s="259"/>
      <c r="AO7615" s="74"/>
    </row>
    <row r="7616" s="72" customFormat="1" customHeight="1" spans="6:41">
      <c r="F7616" s="74"/>
      <c r="G7616" s="267" t="str">
        <f t="shared" si="124"/>
        <v/>
      </c>
      <c r="H7616" s="74"/>
      <c r="I7616" s="74"/>
      <c r="J7616" s="74"/>
      <c r="K7616" s="74"/>
      <c r="L7616" s="74"/>
      <c r="P7616" s="122"/>
      <c r="Q7616" s="74"/>
      <c r="R7616" s="74"/>
      <c r="S7616" s="74"/>
      <c r="T7616" s="74"/>
      <c r="AI7616" s="259"/>
      <c r="AO7616" s="74"/>
    </row>
    <row r="7617" s="72" customFormat="1" customHeight="1" spans="6:41">
      <c r="F7617" s="74"/>
      <c r="G7617" s="267" t="str">
        <f t="shared" si="124"/>
        <v/>
      </c>
      <c r="H7617" s="74"/>
      <c r="I7617" s="74"/>
      <c r="J7617" s="74"/>
      <c r="K7617" s="74"/>
      <c r="L7617" s="74"/>
      <c r="P7617" s="122"/>
      <c r="Q7617" s="74"/>
      <c r="R7617" s="74"/>
      <c r="S7617" s="74"/>
      <c r="T7617" s="74"/>
      <c r="AI7617" s="259"/>
      <c r="AO7617" s="74"/>
    </row>
    <row r="7618" s="72" customFormat="1" customHeight="1" spans="6:41">
      <c r="F7618" s="74"/>
      <c r="G7618" s="267" t="str">
        <f t="shared" ref="G7618:G7681" si="125">IF(H7618="","",IF(H7618=I7618,H7618,_xlfn.CONCAT(H7618,"-",I7618)))</f>
        <v/>
      </c>
      <c r="H7618" s="74"/>
      <c r="I7618" s="74"/>
      <c r="J7618" s="74"/>
      <c r="K7618" s="74"/>
      <c r="L7618" s="74"/>
      <c r="P7618" s="122"/>
      <c r="Q7618" s="74"/>
      <c r="R7618" s="74"/>
      <c r="S7618" s="74"/>
      <c r="T7618" s="74"/>
      <c r="AI7618" s="259"/>
      <c r="AO7618" s="74"/>
    </row>
    <row r="7619" s="72" customFormat="1" customHeight="1" spans="6:41">
      <c r="F7619" s="74"/>
      <c r="G7619" s="267" t="str">
        <f t="shared" si="125"/>
        <v/>
      </c>
      <c r="H7619" s="74"/>
      <c r="I7619" s="74"/>
      <c r="J7619" s="74"/>
      <c r="K7619" s="74"/>
      <c r="L7619" s="74"/>
      <c r="P7619" s="122"/>
      <c r="Q7619" s="74"/>
      <c r="R7619" s="74"/>
      <c r="S7619" s="74"/>
      <c r="T7619" s="74"/>
      <c r="AI7619" s="259"/>
      <c r="AO7619" s="74"/>
    </row>
    <row r="7620" s="72" customFormat="1" customHeight="1" spans="6:41">
      <c r="F7620" s="74"/>
      <c r="G7620" s="267" t="str">
        <f t="shared" si="125"/>
        <v/>
      </c>
      <c r="H7620" s="74"/>
      <c r="I7620" s="74"/>
      <c r="J7620" s="74"/>
      <c r="K7620" s="74"/>
      <c r="L7620" s="74"/>
      <c r="P7620" s="122"/>
      <c r="Q7620" s="74"/>
      <c r="R7620" s="74"/>
      <c r="S7620" s="74"/>
      <c r="T7620" s="74"/>
      <c r="AI7620" s="259"/>
      <c r="AO7620" s="74"/>
    </row>
    <row r="7621" s="72" customFormat="1" customHeight="1" spans="6:41">
      <c r="F7621" s="74"/>
      <c r="G7621" s="267" t="str">
        <f t="shared" si="125"/>
        <v/>
      </c>
      <c r="H7621" s="74"/>
      <c r="I7621" s="74"/>
      <c r="J7621" s="74"/>
      <c r="K7621" s="74"/>
      <c r="L7621" s="74"/>
      <c r="P7621" s="122"/>
      <c r="Q7621" s="74"/>
      <c r="R7621" s="74"/>
      <c r="S7621" s="74"/>
      <c r="T7621" s="74"/>
      <c r="AI7621" s="259"/>
      <c r="AO7621" s="74"/>
    </row>
    <row r="7622" s="72" customFormat="1" customHeight="1" spans="6:41">
      <c r="F7622" s="74"/>
      <c r="G7622" s="267" t="str">
        <f t="shared" si="125"/>
        <v/>
      </c>
      <c r="H7622" s="74"/>
      <c r="I7622" s="74"/>
      <c r="J7622" s="74"/>
      <c r="K7622" s="74"/>
      <c r="L7622" s="74"/>
      <c r="P7622" s="122"/>
      <c r="Q7622" s="74"/>
      <c r="R7622" s="74"/>
      <c r="S7622" s="74"/>
      <c r="T7622" s="74"/>
      <c r="AI7622" s="259"/>
      <c r="AO7622" s="74"/>
    </row>
    <row r="7623" s="72" customFormat="1" customHeight="1" spans="6:41">
      <c r="F7623" s="74"/>
      <c r="G7623" s="267" t="str">
        <f t="shared" si="125"/>
        <v/>
      </c>
      <c r="H7623" s="74"/>
      <c r="I7623" s="74"/>
      <c r="J7623" s="74"/>
      <c r="K7623" s="74"/>
      <c r="L7623" s="74"/>
      <c r="P7623" s="122"/>
      <c r="Q7623" s="74"/>
      <c r="R7623" s="74"/>
      <c r="S7623" s="74"/>
      <c r="T7623" s="74"/>
      <c r="AI7623" s="259"/>
      <c r="AO7623" s="74"/>
    </row>
    <row r="7624" s="72" customFormat="1" customHeight="1" spans="6:41">
      <c r="F7624" s="74"/>
      <c r="G7624" s="267" t="str">
        <f t="shared" si="125"/>
        <v/>
      </c>
      <c r="H7624" s="74"/>
      <c r="I7624" s="74"/>
      <c r="J7624" s="74"/>
      <c r="K7624" s="74"/>
      <c r="L7624" s="74"/>
      <c r="P7624" s="122"/>
      <c r="Q7624" s="74"/>
      <c r="R7624" s="74"/>
      <c r="S7624" s="74"/>
      <c r="T7624" s="74"/>
      <c r="AI7624" s="259"/>
      <c r="AO7624" s="74"/>
    </row>
    <row r="7625" s="72" customFormat="1" customHeight="1" spans="6:41">
      <c r="F7625" s="74"/>
      <c r="G7625" s="267" t="str">
        <f t="shared" si="125"/>
        <v/>
      </c>
      <c r="H7625" s="74"/>
      <c r="I7625" s="74"/>
      <c r="J7625" s="74"/>
      <c r="K7625" s="74"/>
      <c r="L7625" s="74"/>
      <c r="P7625" s="122"/>
      <c r="Q7625" s="74"/>
      <c r="R7625" s="74"/>
      <c r="S7625" s="74"/>
      <c r="T7625" s="74"/>
      <c r="AI7625" s="259"/>
      <c r="AO7625" s="74"/>
    </row>
    <row r="7626" s="72" customFormat="1" customHeight="1" spans="6:41">
      <c r="F7626" s="74"/>
      <c r="G7626" s="267" t="str">
        <f t="shared" si="125"/>
        <v/>
      </c>
      <c r="H7626" s="74"/>
      <c r="I7626" s="74"/>
      <c r="J7626" s="74"/>
      <c r="K7626" s="74"/>
      <c r="L7626" s="74"/>
      <c r="P7626" s="122"/>
      <c r="Q7626" s="74"/>
      <c r="R7626" s="74"/>
      <c r="S7626" s="74"/>
      <c r="T7626" s="74"/>
      <c r="AI7626" s="259"/>
      <c r="AO7626" s="74"/>
    </row>
    <row r="7627" s="72" customFormat="1" customHeight="1" spans="6:41">
      <c r="F7627" s="74"/>
      <c r="G7627" s="267" t="str">
        <f t="shared" si="125"/>
        <v/>
      </c>
      <c r="H7627" s="74"/>
      <c r="I7627" s="74"/>
      <c r="J7627" s="74"/>
      <c r="K7627" s="74"/>
      <c r="L7627" s="74"/>
      <c r="P7627" s="122"/>
      <c r="Q7627" s="74"/>
      <c r="R7627" s="74"/>
      <c r="S7627" s="74"/>
      <c r="T7627" s="74"/>
      <c r="AI7627" s="259"/>
      <c r="AO7627" s="74"/>
    </row>
    <row r="7628" s="72" customFormat="1" customHeight="1" spans="6:41">
      <c r="F7628" s="74"/>
      <c r="G7628" s="267" t="str">
        <f t="shared" si="125"/>
        <v/>
      </c>
      <c r="H7628" s="74"/>
      <c r="I7628" s="74"/>
      <c r="J7628" s="74"/>
      <c r="K7628" s="74"/>
      <c r="L7628" s="74"/>
      <c r="P7628" s="122"/>
      <c r="Q7628" s="74"/>
      <c r="R7628" s="74"/>
      <c r="S7628" s="74"/>
      <c r="T7628" s="74"/>
      <c r="AI7628" s="259"/>
      <c r="AO7628" s="74"/>
    </row>
    <row r="7629" s="72" customFormat="1" customHeight="1" spans="6:41">
      <c r="F7629" s="74"/>
      <c r="G7629" s="267" t="str">
        <f t="shared" si="125"/>
        <v/>
      </c>
      <c r="H7629" s="74"/>
      <c r="I7629" s="74"/>
      <c r="J7629" s="74"/>
      <c r="K7629" s="74"/>
      <c r="L7629" s="74"/>
      <c r="P7629" s="122"/>
      <c r="Q7629" s="74"/>
      <c r="R7629" s="74"/>
      <c r="S7629" s="74"/>
      <c r="T7629" s="74"/>
      <c r="AI7629" s="259"/>
      <c r="AO7629" s="74"/>
    </row>
    <row r="7630" s="72" customFormat="1" customHeight="1" spans="6:41">
      <c r="F7630" s="74"/>
      <c r="G7630" s="267" t="str">
        <f t="shared" si="125"/>
        <v/>
      </c>
      <c r="H7630" s="74"/>
      <c r="I7630" s="74"/>
      <c r="J7630" s="74"/>
      <c r="K7630" s="74"/>
      <c r="L7630" s="74"/>
      <c r="P7630" s="122"/>
      <c r="Q7630" s="74"/>
      <c r="R7630" s="74"/>
      <c r="S7630" s="74"/>
      <c r="T7630" s="74"/>
      <c r="AI7630" s="259"/>
      <c r="AO7630" s="74"/>
    </row>
    <row r="7631" s="72" customFormat="1" customHeight="1" spans="6:41">
      <c r="F7631" s="74"/>
      <c r="G7631" s="267" t="str">
        <f t="shared" si="125"/>
        <v/>
      </c>
      <c r="H7631" s="74"/>
      <c r="I7631" s="74"/>
      <c r="J7631" s="74"/>
      <c r="K7631" s="74"/>
      <c r="L7631" s="74"/>
      <c r="P7631" s="122"/>
      <c r="Q7631" s="74"/>
      <c r="R7631" s="74"/>
      <c r="S7631" s="74"/>
      <c r="T7631" s="74"/>
      <c r="AI7631" s="259"/>
      <c r="AO7631" s="74"/>
    </row>
    <row r="7632" s="72" customFormat="1" customHeight="1" spans="6:41">
      <c r="F7632" s="74"/>
      <c r="G7632" s="267" t="str">
        <f t="shared" si="125"/>
        <v/>
      </c>
      <c r="H7632" s="74"/>
      <c r="I7632" s="74"/>
      <c r="J7632" s="74"/>
      <c r="K7632" s="74"/>
      <c r="L7632" s="74"/>
      <c r="P7632" s="122"/>
      <c r="Q7632" s="74"/>
      <c r="R7632" s="74"/>
      <c r="S7632" s="74"/>
      <c r="T7632" s="74"/>
      <c r="AI7632" s="259"/>
      <c r="AO7632" s="74"/>
    </row>
    <row r="7633" s="72" customFormat="1" customHeight="1" spans="6:41">
      <c r="F7633" s="74"/>
      <c r="G7633" s="267" t="str">
        <f t="shared" si="125"/>
        <v/>
      </c>
      <c r="H7633" s="74"/>
      <c r="I7633" s="74"/>
      <c r="J7633" s="74"/>
      <c r="K7633" s="74"/>
      <c r="L7633" s="74"/>
      <c r="P7633" s="122"/>
      <c r="Q7633" s="74"/>
      <c r="R7633" s="74"/>
      <c r="S7633" s="74"/>
      <c r="T7633" s="74"/>
      <c r="AI7633" s="259"/>
      <c r="AO7633" s="74"/>
    </row>
    <row r="7634" s="72" customFormat="1" customHeight="1" spans="6:41">
      <c r="F7634" s="74"/>
      <c r="G7634" s="267" t="str">
        <f t="shared" si="125"/>
        <v/>
      </c>
      <c r="H7634" s="74"/>
      <c r="I7634" s="74"/>
      <c r="J7634" s="74"/>
      <c r="K7634" s="74"/>
      <c r="L7634" s="74"/>
      <c r="P7634" s="122"/>
      <c r="Q7634" s="74"/>
      <c r="R7634" s="74"/>
      <c r="S7634" s="74"/>
      <c r="T7634" s="74"/>
      <c r="AI7634" s="259"/>
      <c r="AO7634" s="74"/>
    </row>
    <row r="7635" s="72" customFormat="1" customHeight="1" spans="6:41">
      <c r="F7635" s="74"/>
      <c r="G7635" s="267" t="str">
        <f t="shared" si="125"/>
        <v/>
      </c>
      <c r="H7635" s="74"/>
      <c r="I7635" s="74"/>
      <c r="J7635" s="74"/>
      <c r="K7635" s="74"/>
      <c r="L7635" s="74"/>
      <c r="P7635" s="122"/>
      <c r="Q7635" s="74"/>
      <c r="R7635" s="74"/>
      <c r="S7635" s="74"/>
      <c r="T7635" s="74"/>
      <c r="AI7635" s="259"/>
      <c r="AO7635" s="74"/>
    </row>
    <row r="7636" s="72" customFormat="1" customHeight="1" spans="6:41">
      <c r="F7636" s="74"/>
      <c r="G7636" s="267" t="str">
        <f t="shared" si="125"/>
        <v/>
      </c>
      <c r="H7636" s="74"/>
      <c r="I7636" s="74"/>
      <c r="J7636" s="74"/>
      <c r="K7636" s="74"/>
      <c r="L7636" s="74"/>
      <c r="P7636" s="122"/>
      <c r="Q7636" s="74"/>
      <c r="R7636" s="74"/>
      <c r="S7636" s="74"/>
      <c r="T7636" s="74"/>
      <c r="AI7636" s="259"/>
      <c r="AO7636" s="74"/>
    </row>
    <row r="7637" s="72" customFormat="1" customHeight="1" spans="6:41">
      <c r="F7637" s="74"/>
      <c r="G7637" s="267" t="str">
        <f t="shared" si="125"/>
        <v/>
      </c>
      <c r="H7637" s="74"/>
      <c r="I7637" s="74"/>
      <c r="J7637" s="74"/>
      <c r="K7637" s="74"/>
      <c r="L7637" s="74"/>
      <c r="P7637" s="122"/>
      <c r="Q7637" s="74"/>
      <c r="R7637" s="74"/>
      <c r="S7637" s="74"/>
      <c r="T7637" s="74"/>
      <c r="AI7637" s="259"/>
      <c r="AO7637" s="74"/>
    </row>
    <row r="7638" s="72" customFormat="1" customHeight="1" spans="6:41">
      <c r="F7638" s="74"/>
      <c r="G7638" s="267" t="str">
        <f t="shared" si="125"/>
        <v/>
      </c>
      <c r="H7638" s="74"/>
      <c r="I7638" s="74"/>
      <c r="J7638" s="74"/>
      <c r="K7638" s="74"/>
      <c r="L7638" s="74"/>
      <c r="P7638" s="122"/>
      <c r="Q7638" s="74"/>
      <c r="R7638" s="74"/>
      <c r="S7638" s="74"/>
      <c r="T7638" s="74"/>
      <c r="AI7638" s="259"/>
      <c r="AO7638" s="74"/>
    </row>
    <row r="7639" s="72" customFormat="1" customHeight="1" spans="6:41">
      <c r="F7639" s="74"/>
      <c r="G7639" s="267" t="str">
        <f t="shared" si="125"/>
        <v/>
      </c>
      <c r="H7639" s="74"/>
      <c r="I7639" s="74"/>
      <c r="J7639" s="74"/>
      <c r="K7639" s="74"/>
      <c r="L7639" s="74"/>
      <c r="P7639" s="122"/>
      <c r="Q7639" s="74"/>
      <c r="R7639" s="74"/>
      <c r="S7639" s="74"/>
      <c r="T7639" s="74"/>
      <c r="AI7639" s="259"/>
      <c r="AO7639" s="74"/>
    </row>
    <row r="7640" s="72" customFormat="1" customHeight="1" spans="6:41">
      <c r="F7640" s="74"/>
      <c r="G7640" s="267" t="str">
        <f t="shared" si="125"/>
        <v/>
      </c>
      <c r="H7640" s="74"/>
      <c r="I7640" s="74"/>
      <c r="J7640" s="74"/>
      <c r="K7640" s="74"/>
      <c r="L7640" s="74"/>
      <c r="P7640" s="122"/>
      <c r="Q7640" s="74"/>
      <c r="R7640" s="74"/>
      <c r="S7640" s="74"/>
      <c r="T7640" s="74"/>
      <c r="AI7640" s="259"/>
      <c r="AO7640" s="74"/>
    </row>
    <row r="7641" s="72" customFormat="1" customHeight="1" spans="6:41">
      <c r="F7641" s="74"/>
      <c r="G7641" s="267" t="str">
        <f t="shared" si="125"/>
        <v/>
      </c>
      <c r="H7641" s="74"/>
      <c r="I7641" s="74"/>
      <c r="J7641" s="74"/>
      <c r="K7641" s="74"/>
      <c r="L7641" s="74"/>
      <c r="P7641" s="122"/>
      <c r="Q7641" s="74"/>
      <c r="R7641" s="74"/>
      <c r="S7641" s="74"/>
      <c r="T7641" s="74"/>
      <c r="AI7641" s="259"/>
      <c r="AO7641" s="74"/>
    </row>
    <row r="7642" s="72" customFormat="1" customHeight="1" spans="6:41">
      <c r="F7642" s="74"/>
      <c r="G7642" s="267" t="str">
        <f t="shared" si="125"/>
        <v/>
      </c>
      <c r="H7642" s="74"/>
      <c r="I7642" s="74"/>
      <c r="J7642" s="74"/>
      <c r="K7642" s="74"/>
      <c r="L7642" s="74"/>
      <c r="P7642" s="122"/>
      <c r="Q7642" s="74"/>
      <c r="R7642" s="74"/>
      <c r="S7642" s="74"/>
      <c r="T7642" s="74"/>
      <c r="AI7642" s="259"/>
      <c r="AO7642" s="74"/>
    </row>
    <row r="7643" s="72" customFormat="1" customHeight="1" spans="6:41">
      <c r="F7643" s="74"/>
      <c r="G7643" s="267" t="str">
        <f t="shared" si="125"/>
        <v/>
      </c>
      <c r="H7643" s="74"/>
      <c r="I7643" s="74"/>
      <c r="J7643" s="74"/>
      <c r="K7643" s="74"/>
      <c r="L7643" s="74"/>
      <c r="P7643" s="122"/>
      <c r="Q7643" s="74"/>
      <c r="R7643" s="74"/>
      <c r="S7643" s="74"/>
      <c r="T7643" s="74"/>
      <c r="AI7643" s="259"/>
      <c r="AO7643" s="74"/>
    </row>
    <row r="7644" s="72" customFormat="1" customHeight="1" spans="6:41">
      <c r="F7644" s="74"/>
      <c r="G7644" s="267" t="str">
        <f t="shared" si="125"/>
        <v/>
      </c>
      <c r="H7644" s="74"/>
      <c r="I7644" s="74"/>
      <c r="J7644" s="74"/>
      <c r="K7644" s="74"/>
      <c r="L7644" s="74"/>
      <c r="P7644" s="122"/>
      <c r="Q7644" s="74"/>
      <c r="R7644" s="74"/>
      <c r="S7644" s="74"/>
      <c r="T7644" s="74"/>
      <c r="AI7644" s="259"/>
      <c r="AO7644" s="74"/>
    </row>
    <row r="7645" s="72" customFormat="1" customHeight="1" spans="6:41">
      <c r="F7645" s="74"/>
      <c r="G7645" s="267" t="str">
        <f t="shared" si="125"/>
        <v/>
      </c>
      <c r="H7645" s="74"/>
      <c r="I7645" s="74"/>
      <c r="J7645" s="74"/>
      <c r="K7645" s="74"/>
      <c r="L7645" s="74"/>
      <c r="P7645" s="122"/>
      <c r="Q7645" s="74"/>
      <c r="R7645" s="74"/>
      <c r="S7645" s="74"/>
      <c r="T7645" s="74"/>
      <c r="AI7645" s="259"/>
      <c r="AO7645" s="74"/>
    </row>
    <row r="7646" s="72" customFormat="1" customHeight="1" spans="6:41">
      <c r="F7646" s="74"/>
      <c r="G7646" s="267" t="str">
        <f t="shared" si="125"/>
        <v/>
      </c>
      <c r="H7646" s="74"/>
      <c r="I7646" s="74"/>
      <c r="J7646" s="74"/>
      <c r="K7646" s="74"/>
      <c r="L7646" s="74"/>
      <c r="P7646" s="122"/>
      <c r="Q7646" s="74"/>
      <c r="R7646" s="74"/>
      <c r="S7646" s="74"/>
      <c r="T7646" s="74"/>
      <c r="AI7646" s="259"/>
      <c r="AO7646" s="74"/>
    </row>
    <row r="7647" s="72" customFormat="1" customHeight="1" spans="6:41">
      <c r="F7647" s="74"/>
      <c r="G7647" s="267" t="str">
        <f t="shared" si="125"/>
        <v/>
      </c>
      <c r="H7647" s="74"/>
      <c r="I7647" s="74"/>
      <c r="J7647" s="74"/>
      <c r="K7647" s="74"/>
      <c r="L7647" s="74"/>
      <c r="P7647" s="122"/>
      <c r="Q7647" s="74"/>
      <c r="R7647" s="74"/>
      <c r="S7647" s="74"/>
      <c r="T7647" s="74"/>
      <c r="AI7647" s="259"/>
      <c r="AO7647" s="74"/>
    </row>
    <row r="7648" s="72" customFormat="1" customHeight="1" spans="6:41">
      <c r="F7648" s="74"/>
      <c r="G7648" s="267" t="str">
        <f t="shared" si="125"/>
        <v/>
      </c>
      <c r="H7648" s="74"/>
      <c r="I7648" s="74"/>
      <c r="J7648" s="74"/>
      <c r="K7648" s="74"/>
      <c r="L7648" s="74"/>
      <c r="P7648" s="122"/>
      <c r="Q7648" s="74"/>
      <c r="R7648" s="74"/>
      <c r="S7648" s="74"/>
      <c r="T7648" s="74"/>
      <c r="AI7648" s="259"/>
      <c r="AO7648" s="74"/>
    </row>
    <row r="7649" s="72" customFormat="1" customHeight="1" spans="6:41">
      <c r="F7649" s="74"/>
      <c r="G7649" s="267" t="str">
        <f t="shared" si="125"/>
        <v/>
      </c>
      <c r="H7649" s="74"/>
      <c r="I7649" s="74"/>
      <c r="J7649" s="74"/>
      <c r="K7649" s="74"/>
      <c r="L7649" s="74"/>
      <c r="P7649" s="122"/>
      <c r="Q7649" s="74"/>
      <c r="R7649" s="74"/>
      <c r="S7649" s="74"/>
      <c r="T7649" s="74"/>
      <c r="AI7649" s="259"/>
      <c r="AO7649" s="74"/>
    </row>
    <row r="7650" s="72" customFormat="1" customHeight="1" spans="6:41">
      <c r="F7650" s="74"/>
      <c r="G7650" s="267" t="str">
        <f t="shared" si="125"/>
        <v/>
      </c>
      <c r="H7650" s="74"/>
      <c r="I7650" s="74"/>
      <c r="J7650" s="74"/>
      <c r="K7650" s="74"/>
      <c r="L7650" s="74"/>
      <c r="P7650" s="122"/>
      <c r="Q7650" s="74"/>
      <c r="R7650" s="74"/>
      <c r="S7650" s="74"/>
      <c r="T7650" s="74"/>
      <c r="AI7650" s="259"/>
      <c r="AO7650" s="74"/>
    </row>
    <row r="7651" s="72" customFormat="1" customHeight="1" spans="6:41">
      <c r="F7651" s="74"/>
      <c r="G7651" s="267" t="str">
        <f t="shared" si="125"/>
        <v/>
      </c>
      <c r="H7651" s="74"/>
      <c r="I7651" s="74"/>
      <c r="J7651" s="74"/>
      <c r="K7651" s="74"/>
      <c r="L7651" s="74"/>
      <c r="P7651" s="122"/>
      <c r="Q7651" s="74"/>
      <c r="R7651" s="74"/>
      <c r="S7651" s="74"/>
      <c r="T7651" s="74"/>
      <c r="AI7651" s="259"/>
      <c r="AO7651" s="74"/>
    </row>
    <row r="7652" s="72" customFormat="1" customHeight="1" spans="6:41">
      <c r="F7652" s="74"/>
      <c r="G7652" s="267" t="str">
        <f t="shared" si="125"/>
        <v/>
      </c>
      <c r="H7652" s="74"/>
      <c r="I7652" s="74"/>
      <c r="J7652" s="74"/>
      <c r="K7652" s="74"/>
      <c r="L7652" s="74"/>
      <c r="P7652" s="122"/>
      <c r="Q7652" s="74"/>
      <c r="R7652" s="74"/>
      <c r="S7652" s="74"/>
      <c r="T7652" s="74"/>
      <c r="AI7652" s="259"/>
      <c r="AO7652" s="74"/>
    </row>
    <row r="7653" s="72" customFormat="1" customHeight="1" spans="6:41">
      <c r="F7653" s="74"/>
      <c r="G7653" s="267" t="str">
        <f t="shared" si="125"/>
        <v/>
      </c>
      <c r="H7653" s="74"/>
      <c r="I7653" s="74"/>
      <c r="J7653" s="74"/>
      <c r="K7653" s="74"/>
      <c r="L7653" s="74"/>
      <c r="P7653" s="122"/>
      <c r="Q7653" s="74"/>
      <c r="R7653" s="74"/>
      <c r="S7653" s="74"/>
      <c r="T7653" s="74"/>
      <c r="AI7653" s="259"/>
      <c r="AO7653" s="74"/>
    </row>
    <row r="7654" s="72" customFormat="1" customHeight="1" spans="6:41">
      <c r="F7654" s="74"/>
      <c r="G7654" s="267" t="str">
        <f t="shared" si="125"/>
        <v/>
      </c>
      <c r="H7654" s="74"/>
      <c r="I7654" s="74"/>
      <c r="J7654" s="74"/>
      <c r="K7654" s="74"/>
      <c r="L7654" s="74"/>
      <c r="P7654" s="122"/>
      <c r="Q7654" s="74"/>
      <c r="R7654" s="74"/>
      <c r="S7654" s="74"/>
      <c r="T7654" s="74"/>
      <c r="AI7654" s="259"/>
      <c r="AO7654" s="74"/>
    </row>
    <row r="7655" s="72" customFormat="1" customHeight="1" spans="6:41">
      <c r="F7655" s="74"/>
      <c r="G7655" s="267" t="str">
        <f t="shared" si="125"/>
        <v/>
      </c>
      <c r="H7655" s="74"/>
      <c r="I7655" s="74"/>
      <c r="J7655" s="74"/>
      <c r="K7655" s="74"/>
      <c r="L7655" s="74"/>
      <c r="P7655" s="122"/>
      <c r="Q7655" s="74"/>
      <c r="R7655" s="74"/>
      <c r="S7655" s="74"/>
      <c r="T7655" s="74"/>
      <c r="AI7655" s="259"/>
      <c r="AO7655" s="74"/>
    </row>
    <row r="7656" s="72" customFormat="1" customHeight="1" spans="6:41">
      <c r="F7656" s="74"/>
      <c r="G7656" s="267" t="str">
        <f t="shared" si="125"/>
        <v/>
      </c>
      <c r="H7656" s="74"/>
      <c r="I7656" s="74"/>
      <c r="J7656" s="74"/>
      <c r="K7656" s="74"/>
      <c r="L7656" s="74"/>
      <c r="P7656" s="122"/>
      <c r="Q7656" s="74"/>
      <c r="R7656" s="74"/>
      <c r="S7656" s="74"/>
      <c r="T7656" s="74"/>
      <c r="AI7656" s="259"/>
      <c r="AO7656" s="74"/>
    </row>
    <row r="7657" s="72" customFormat="1" customHeight="1" spans="6:41">
      <c r="F7657" s="74"/>
      <c r="G7657" s="267" t="str">
        <f t="shared" si="125"/>
        <v/>
      </c>
      <c r="H7657" s="74"/>
      <c r="I7657" s="74"/>
      <c r="J7657" s="74"/>
      <c r="K7657" s="74"/>
      <c r="L7657" s="74"/>
      <c r="P7657" s="122"/>
      <c r="Q7657" s="74"/>
      <c r="R7657" s="74"/>
      <c r="S7657" s="74"/>
      <c r="T7657" s="74"/>
      <c r="AI7657" s="259"/>
      <c r="AO7657" s="74"/>
    </row>
    <row r="7658" s="72" customFormat="1" customHeight="1" spans="6:41">
      <c r="F7658" s="74"/>
      <c r="G7658" s="267" t="str">
        <f t="shared" si="125"/>
        <v/>
      </c>
      <c r="H7658" s="74"/>
      <c r="I7658" s="74"/>
      <c r="J7658" s="74"/>
      <c r="K7658" s="74"/>
      <c r="L7658" s="74"/>
      <c r="P7658" s="122"/>
      <c r="Q7658" s="74"/>
      <c r="R7658" s="74"/>
      <c r="S7658" s="74"/>
      <c r="T7658" s="74"/>
      <c r="AI7658" s="259"/>
      <c r="AO7658" s="74"/>
    </row>
    <row r="7659" s="72" customFormat="1" customHeight="1" spans="6:41">
      <c r="F7659" s="74"/>
      <c r="G7659" s="267" t="str">
        <f t="shared" si="125"/>
        <v/>
      </c>
      <c r="H7659" s="74"/>
      <c r="I7659" s="74"/>
      <c r="J7659" s="74"/>
      <c r="K7659" s="74"/>
      <c r="L7659" s="74"/>
      <c r="P7659" s="122"/>
      <c r="Q7659" s="74"/>
      <c r="R7659" s="74"/>
      <c r="S7659" s="74"/>
      <c r="T7659" s="74"/>
      <c r="AI7659" s="259"/>
      <c r="AO7659" s="74"/>
    </row>
    <row r="7660" s="72" customFormat="1" customHeight="1" spans="6:41">
      <c r="F7660" s="74"/>
      <c r="G7660" s="267" t="str">
        <f t="shared" si="125"/>
        <v/>
      </c>
      <c r="H7660" s="74"/>
      <c r="I7660" s="74"/>
      <c r="J7660" s="74"/>
      <c r="K7660" s="74"/>
      <c r="L7660" s="74"/>
      <c r="P7660" s="122"/>
      <c r="Q7660" s="74"/>
      <c r="R7660" s="74"/>
      <c r="S7660" s="74"/>
      <c r="T7660" s="74"/>
      <c r="AI7660" s="259"/>
      <c r="AO7660" s="74"/>
    </row>
    <row r="7661" s="72" customFormat="1" customHeight="1" spans="6:41">
      <c r="F7661" s="74"/>
      <c r="G7661" s="267" t="str">
        <f t="shared" si="125"/>
        <v/>
      </c>
      <c r="H7661" s="74"/>
      <c r="I7661" s="74"/>
      <c r="J7661" s="74"/>
      <c r="K7661" s="74"/>
      <c r="L7661" s="74"/>
      <c r="P7661" s="122"/>
      <c r="Q7661" s="74"/>
      <c r="R7661" s="74"/>
      <c r="S7661" s="74"/>
      <c r="T7661" s="74"/>
      <c r="AI7661" s="259"/>
      <c r="AO7661" s="74"/>
    </row>
    <row r="7662" s="72" customFormat="1" customHeight="1" spans="6:41">
      <c r="F7662" s="74"/>
      <c r="G7662" s="267" t="str">
        <f t="shared" si="125"/>
        <v/>
      </c>
      <c r="H7662" s="74"/>
      <c r="I7662" s="74"/>
      <c r="J7662" s="74"/>
      <c r="K7662" s="74"/>
      <c r="L7662" s="74"/>
      <c r="P7662" s="122"/>
      <c r="Q7662" s="74"/>
      <c r="R7662" s="74"/>
      <c r="S7662" s="74"/>
      <c r="T7662" s="74"/>
      <c r="AI7662" s="259"/>
      <c r="AO7662" s="74"/>
    </row>
    <row r="7663" s="72" customFormat="1" customHeight="1" spans="6:41">
      <c r="F7663" s="74"/>
      <c r="G7663" s="267" t="str">
        <f t="shared" si="125"/>
        <v/>
      </c>
      <c r="H7663" s="74"/>
      <c r="I7663" s="74"/>
      <c r="J7663" s="74"/>
      <c r="K7663" s="74"/>
      <c r="L7663" s="74"/>
      <c r="P7663" s="122"/>
      <c r="Q7663" s="74"/>
      <c r="R7663" s="74"/>
      <c r="S7663" s="74"/>
      <c r="T7663" s="74"/>
      <c r="AI7663" s="259"/>
      <c r="AO7663" s="74"/>
    </row>
    <row r="7664" s="72" customFormat="1" customHeight="1" spans="6:41">
      <c r="F7664" s="74"/>
      <c r="G7664" s="267" t="str">
        <f t="shared" si="125"/>
        <v/>
      </c>
      <c r="H7664" s="74"/>
      <c r="I7664" s="74"/>
      <c r="J7664" s="74"/>
      <c r="K7664" s="74"/>
      <c r="L7664" s="74"/>
      <c r="P7664" s="122"/>
      <c r="Q7664" s="74"/>
      <c r="R7664" s="74"/>
      <c r="S7664" s="74"/>
      <c r="T7664" s="74"/>
      <c r="AI7664" s="259"/>
      <c r="AO7664" s="74"/>
    </row>
    <row r="7665" s="72" customFormat="1" customHeight="1" spans="6:41">
      <c r="F7665" s="74"/>
      <c r="G7665" s="267" t="str">
        <f t="shared" si="125"/>
        <v/>
      </c>
      <c r="H7665" s="74"/>
      <c r="I7665" s="74"/>
      <c r="J7665" s="74"/>
      <c r="K7665" s="74"/>
      <c r="L7665" s="74"/>
      <c r="P7665" s="122"/>
      <c r="Q7665" s="74"/>
      <c r="R7665" s="74"/>
      <c r="S7665" s="74"/>
      <c r="T7665" s="74"/>
      <c r="AI7665" s="259"/>
      <c r="AO7665" s="74"/>
    </row>
    <row r="7666" s="72" customFormat="1" customHeight="1" spans="6:41">
      <c r="F7666" s="74"/>
      <c r="G7666" s="267" t="str">
        <f t="shared" si="125"/>
        <v/>
      </c>
      <c r="H7666" s="74"/>
      <c r="I7666" s="74"/>
      <c r="J7666" s="74"/>
      <c r="K7666" s="74"/>
      <c r="L7666" s="74"/>
      <c r="P7666" s="122"/>
      <c r="Q7666" s="74"/>
      <c r="R7666" s="74"/>
      <c r="S7666" s="74"/>
      <c r="T7666" s="74"/>
      <c r="AI7666" s="259"/>
      <c r="AO7666" s="74"/>
    </row>
    <row r="7667" s="72" customFormat="1" customHeight="1" spans="6:41">
      <c r="F7667" s="74"/>
      <c r="G7667" s="267" t="str">
        <f t="shared" si="125"/>
        <v/>
      </c>
      <c r="H7667" s="74"/>
      <c r="I7667" s="74"/>
      <c r="J7667" s="74"/>
      <c r="K7667" s="74"/>
      <c r="L7667" s="74"/>
      <c r="P7667" s="122"/>
      <c r="Q7667" s="74"/>
      <c r="R7667" s="74"/>
      <c r="S7667" s="74"/>
      <c r="T7667" s="74"/>
      <c r="AI7667" s="259"/>
      <c r="AO7667" s="74"/>
    </row>
    <row r="7668" s="72" customFormat="1" customHeight="1" spans="6:41">
      <c r="F7668" s="74"/>
      <c r="G7668" s="267" t="str">
        <f t="shared" si="125"/>
        <v/>
      </c>
      <c r="H7668" s="74"/>
      <c r="I7668" s="74"/>
      <c r="J7668" s="74"/>
      <c r="K7668" s="74"/>
      <c r="L7668" s="74"/>
      <c r="P7668" s="122"/>
      <c r="Q7668" s="74"/>
      <c r="R7668" s="74"/>
      <c r="S7668" s="74"/>
      <c r="T7668" s="74"/>
      <c r="AI7668" s="259"/>
      <c r="AO7668" s="74"/>
    </row>
    <row r="7669" s="72" customFormat="1" customHeight="1" spans="6:41">
      <c r="F7669" s="74"/>
      <c r="G7669" s="267" t="str">
        <f t="shared" si="125"/>
        <v/>
      </c>
      <c r="H7669" s="74"/>
      <c r="I7669" s="74"/>
      <c r="J7669" s="74"/>
      <c r="K7669" s="74"/>
      <c r="L7669" s="74"/>
      <c r="P7669" s="122"/>
      <c r="Q7669" s="74"/>
      <c r="R7669" s="74"/>
      <c r="S7669" s="74"/>
      <c r="T7669" s="74"/>
      <c r="AI7669" s="259"/>
      <c r="AO7669" s="74"/>
    </row>
    <row r="7670" s="72" customFormat="1" customHeight="1" spans="6:41">
      <c r="F7670" s="74"/>
      <c r="G7670" s="267" t="str">
        <f t="shared" si="125"/>
        <v/>
      </c>
      <c r="H7670" s="74"/>
      <c r="I7670" s="74"/>
      <c r="J7670" s="74"/>
      <c r="K7670" s="74"/>
      <c r="L7670" s="74"/>
      <c r="P7670" s="122"/>
      <c r="Q7670" s="74"/>
      <c r="R7670" s="74"/>
      <c r="S7670" s="74"/>
      <c r="T7670" s="74"/>
      <c r="AI7670" s="259"/>
      <c r="AO7670" s="74"/>
    </row>
    <row r="7671" s="72" customFormat="1" customHeight="1" spans="6:41">
      <c r="F7671" s="74"/>
      <c r="G7671" s="267" t="str">
        <f t="shared" si="125"/>
        <v/>
      </c>
      <c r="H7671" s="74"/>
      <c r="I7671" s="74"/>
      <c r="J7671" s="74"/>
      <c r="K7671" s="74"/>
      <c r="L7671" s="74"/>
      <c r="P7671" s="122"/>
      <c r="Q7671" s="74"/>
      <c r="R7671" s="74"/>
      <c r="S7671" s="74"/>
      <c r="T7671" s="74"/>
      <c r="AI7671" s="259"/>
      <c r="AO7671" s="74"/>
    </row>
    <row r="7672" s="72" customFormat="1" customHeight="1" spans="6:41">
      <c r="F7672" s="74"/>
      <c r="G7672" s="267" t="str">
        <f t="shared" si="125"/>
        <v/>
      </c>
      <c r="H7672" s="74"/>
      <c r="I7672" s="74"/>
      <c r="J7672" s="74"/>
      <c r="K7672" s="74"/>
      <c r="L7672" s="74"/>
      <c r="P7672" s="122"/>
      <c r="Q7672" s="74"/>
      <c r="R7672" s="74"/>
      <c r="S7672" s="74"/>
      <c r="T7672" s="74"/>
      <c r="AI7672" s="259"/>
      <c r="AO7672" s="74"/>
    </row>
    <row r="7673" s="72" customFormat="1" customHeight="1" spans="6:41">
      <c r="F7673" s="74"/>
      <c r="G7673" s="267" t="str">
        <f t="shared" si="125"/>
        <v/>
      </c>
      <c r="H7673" s="74"/>
      <c r="I7673" s="74"/>
      <c r="J7673" s="74"/>
      <c r="K7673" s="74"/>
      <c r="L7673" s="74"/>
      <c r="P7673" s="122"/>
      <c r="Q7673" s="74"/>
      <c r="R7673" s="74"/>
      <c r="S7673" s="74"/>
      <c r="T7673" s="74"/>
      <c r="AI7673" s="259"/>
      <c r="AO7673" s="74"/>
    </row>
    <row r="7674" s="72" customFormat="1" customHeight="1" spans="6:41">
      <c r="F7674" s="74"/>
      <c r="G7674" s="267" t="str">
        <f t="shared" si="125"/>
        <v/>
      </c>
      <c r="H7674" s="74"/>
      <c r="I7674" s="74"/>
      <c r="J7674" s="74"/>
      <c r="K7674" s="74"/>
      <c r="L7674" s="74"/>
      <c r="P7674" s="122"/>
      <c r="Q7674" s="74"/>
      <c r="R7674" s="74"/>
      <c r="S7674" s="74"/>
      <c r="T7674" s="74"/>
      <c r="AI7674" s="259"/>
      <c r="AO7674" s="74"/>
    </row>
    <row r="7675" s="72" customFormat="1" customHeight="1" spans="6:41">
      <c r="F7675" s="74"/>
      <c r="G7675" s="267" t="str">
        <f t="shared" si="125"/>
        <v/>
      </c>
      <c r="H7675" s="74"/>
      <c r="I7675" s="74"/>
      <c r="J7675" s="74"/>
      <c r="K7675" s="74"/>
      <c r="L7675" s="74"/>
      <c r="P7675" s="122"/>
      <c r="Q7675" s="74"/>
      <c r="R7675" s="74"/>
      <c r="S7675" s="74"/>
      <c r="T7675" s="74"/>
      <c r="AI7675" s="259"/>
      <c r="AO7675" s="74"/>
    </row>
    <row r="7676" s="72" customFormat="1" customHeight="1" spans="6:41">
      <c r="F7676" s="74"/>
      <c r="G7676" s="267" t="str">
        <f t="shared" si="125"/>
        <v/>
      </c>
      <c r="H7676" s="74"/>
      <c r="I7676" s="74"/>
      <c r="J7676" s="74"/>
      <c r="K7676" s="74"/>
      <c r="L7676" s="74"/>
      <c r="P7676" s="122"/>
      <c r="Q7676" s="74"/>
      <c r="R7676" s="74"/>
      <c r="S7676" s="74"/>
      <c r="T7676" s="74"/>
      <c r="AI7676" s="259"/>
      <c r="AO7676" s="74"/>
    </row>
    <row r="7677" s="72" customFormat="1" customHeight="1" spans="6:41">
      <c r="F7677" s="74"/>
      <c r="G7677" s="267" t="str">
        <f t="shared" si="125"/>
        <v/>
      </c>
      <c r="H7677" s="74"/>
      <c r="I7677" s="74"/>
      <c r="J7677" s="74"/>
      <c r="K7677" s="74"/>
      <c r="L7677" s="74"/>
      <c r="P7677" s="122"/>
      <c r="Q7677" s="74"/>
      <c r="R7677" s="74"/>
      <c r="S7677" s="74"/>
      <c r="T7677" s="74"/>
      <c r="AI7677" s="259"/>
      <c r="AO7677" s="74"/>
    </row>
    <row r="7678" s="72" customFormat="1" customHeight="1" spans="6:41">
      <c r="F7678" s="74"/>
      <c r="G7678" s="267" t="str">
        <f t="shared" si="125"/>
        <v/>
      </c>
      <c r="H7678" s="74"/>
      <c r="I7678" s="74"/>
      <c r="J7678" s="74"/>
      <c r="K7678" s="74"/>
      <c r="L7678" s="74"/>
      <c r="P7678" s="122"/>
      <c r="Q7678" s="74"/>
      <c r="R7678" s="74"/>
      <c r="S7678" s="74"/>
      <c r="T7678" s="74"/>
      <c r="AI7678" s="259"/>
      <c r="AO7678" s="74"/>
    </row>
    <row r="7679" s="72" customFormat="1" customHeight="1" spans="6:41">
      <c r="F7679" s="74"/>
      <c r="G7679" s="267" t="str">
        <f t="shared" si="125"/>
        <v/>
      </c>
      <c r="H7679" s="74"/>
      <c r="I7679" s="74"/>
      <c r="J7679" s="74"/>
      <c r="K7679" s="74"/>
      <c r="L7679" s="74"/>
      <c r="P7679" s="122"/>
      <c r="Q7679" s="74"/>
      <c r="R7679" s="74"/>
      <c r="S7679" s="74"/>
      <c r="T7679" s="74"/>
      <c r="AI7679" s="259"/>
      <c r="AO7679" s="74"/>
    </row>
    <row r="7680" s="72" customFormat="1" customHeight="1" spans="6:41">
      <c r="F7680" s="74"/>
      <c r="G7680" s="267" t="str">
        <f t="shared" si="125"/>
        <v/>
      </c>
      <c r="H7680" s="74"/>
      <c r="I7680" s="74"/>
      <c r="J7680" s="74"/>
      <c r="K7680" s="74"/>
      <c r="L7680" s="74"/>
      <c r="P7680" s="122"/>
      <c r="Q7680" s="74"/>
      <c r="R7680" s="74"/>
      <c r="S7680" s="74"/>
      <c r="T7680" s="74"/>
      <c r="AI7680" s="259"/>
      <c r="AO7680" s="74"/>
    </row>
    <row r="7681" s="72" customFormat="1" customHeight="1" spans="6:41">
      <c r="F7681" s="74"/>
      <c r="G7681" s="267" t="str">
        <f t="shared" si="125"/>
        <v/>
      </c>
      <c r="H7681" s="74"/>
      <c r="I7681" s="74"/>
      <c r="J7681" s="74"/>
      <c r="K7681" s="74"/>
      <c r="L7681" s="74"/>
      <c r="P7681" s="122"/>
      <c r="Q7681" s="74"/>
      <c r="R7681" s="74"/>
      <c r="S7681" s="74"/>
      <c r="T7681" s="74"/>
      <c r="AI7681" s="259"/>
      <c r="AO7681" s="74"/>
    </row>
    <row r="7682" s="72" customFormat="1" customHeight="1" spans="6:41">
      <c r="F7682" s="74"/>
      <c r="G7682" s="267" t="str">
        <f t="shared" ref="G7682:G7745" si="126">IF(H7682="","",IF(H7682=I7682,H7682,_xlfn.CONCAT(H7682,"-",I7682)))</f>
        <v/>
      </c>
      <c r="H7682" s="74"/>
      <c r="I7682" s="74"/>
      <c r="J7682" s="74"/>
      <c r="K7682" s="74"/>
      <c r="L7682" s="74"/>
      <c r="P7682" s="122"/>
      <c r="Q7682" s="74"/>
      <c r="R7682" s="74"/>
      <c r="S7682" s="74"/>
      <c r="T7682" s="74"/>
      <c r="AI7682" s="259"/>
      <c r="AO7682" s="74"/>
    </row>
    <row r="7683" s="72" customFormat="1" customHeight="1" spans="6:41">
      <c r="F7683" s="74"/>
      <c r="G7683" s="267" t="str">
        <f t="shared" si="126"/>
        <v/>
      </c>
      <c r="H7683" s="74"/>
      <c r="I7683" s="74"/>
      <c r="J7683" s="74"/>
      <c r="K7683" s="74"/>
      <c r="L7683" s="74"/>
      <c r="P7683" s="122"/>
      <c r="Q7683" s="74"/>
      <c r="R7683" s="74"/>
      <c r="S7683" s="74"/>
      <c r="T7683" s="74"/>
      <c r="AI7683" s="259"/>
      <c r="AO7683" s="74"/>
    </row>
    <row r="7684" s="72" customFormat="1" customHeight="1" spans="6:41">
      <c r="F7684" s="74"/>
      <c r="G7684" s="267" t="str">
        <f t="shared" si="126"/>
        <v/>
      </c>
      <c r="H7684" s="74"/>
      <c r="I7684" s="74"/>
      <c r="J7684" s="74"/>
      <c r="K7684" s="74"/>
      <c r="L7684" s="74"/>
      <c r="P7684" s="122"/>
      <c r="Q7684" s="74"/>
      <c r="R7684" s="74"/>
      <c r="S7684" s="74"/>
      <c r="T7684" s="74"/>
      <c r="AI7684" s="259"/>
      <c r="AO7684" s="74"/>
    </row>
    <row r="7685" s="72" customFormat="1" customHeight="1" spans="6:41">
      <c r="F7685" s="74"/>
      <c r="G7685" s="267" t="str">
        <f t="shared" si="126"/>
        <v/>
      </c>
      <c r="H7685" s="74"/>
      <c r="I7685" s="74"/>
      <c r="J7685" s="74"/>
      <c r="K7685" s="74"/>
      <c r="L7685" s="74"/>
      <c r="P7685" s="122"/>
      <c r="Q7685" s="74"/>
      <c r="R7685" s="74"/>
      <c r="S7685" s="74"/>
      <c r="T7685" s="74"/>
      <c r="AI7685" s="259"/>
      <c r="AO7685" s="74"/>
    </row>
    <row r="7686" s="72" customFormat="1" customHeight="1" spans="6:41">
      <c r="F7686" s="74"/>
      <c r="G7686" s="267" t="str">
        <f t="shared" si="126"/>
        <v/>
      </c>
      <c r="H7686" s="74"/>
      <c r="I7686" s="74"/>
      <c r="J7686" s="74"/>
      <c r="K7686" s="74"/>
      <c r="L7686" s="74"/>
      <c r="P7686" s="122"/>
      <c r="Q7686" s="74"/>
      <c r="R7686" s="74"/>
      <c r="S7686" s="74"/>
      <c r="T7686" s="74"/>
      <c r="AI7686" s="259"/>
      <c r="AO7686" s="74"/>
    </row>
    <row r="7687" s="72" customFormat="1" customHeight="1" spans="6:41">
      <c r="F7687" s="74"/>
      <c r="G7687" s="267" t="str">
        <f t="shared" si="126"/>
        <v/>
      </c>
      <c r="H7687" s="74"/>
      <c r="I7687" s="74"/>
      <c r="J7687" s="74"/>
      <c r="K7687" s="74"/>
      <c r="L7687" s="74"/>
      <c r="P7687" s="122"/>
      <c r="Q7687" s="74"/>
      <c r="R7687" s="74"/>
      <c r="S7687" s="74"/>
      <c r="T7687" s="74"/>
      <c r="AI7687" s="259"/>
      <c r="AO7687" s="74"/>
    </row>
    <row r="7688" s="72" customFormat="1" customHeight="1" spans="6:41">
      <c r="F7688" s="74"/>
      <c r="G7688" s="267" t="str">
        <f t="shared" si="126"/>
        <v/>
      </c>
      <c r="H7688" s="74"/>
      <c r="I7688" s="74"/>
      <c r="J7688" s="74"/>
      <c r="K7688" s="74"/>
      <c r="L7688" s="74"/>
      <c r="P7688" s="122"/>
      <c r="Q7688" s="74"/>
      <c r="R7688" s="74"/>
      <c r="S7688" s="74"/>
      <c r="T7688" s="74"/>
      <c r="AI7688" s="259"/>
      <c r="AO7688" s="74"/>
    </row>
    <row r="7689" s="72" customFormat="1" customHeight="1" spans="6:41">
      <c r="F7689" s="74"/>
      <c r="G7689" s="267" t="str">
        <f t="shared" si="126"/>
        <v/>
      </c>
      <c r="H7689" s="74"/>
      <c r="I7689" s="74"/>
      <c r="J7689" s="74"/>
      <c r="K7689" s="74"/>
      <c r="L7689" s="74"/>
      <c r="P7689" s="122"/>
      <c r="Q7689" s="74"/>
      <c r="R7689" s="74"/>
      <c r="S7689" s="74"/>
      <c r="T7689" s="74"/>
      <c r="AI7689" s="259"/>
      <c r="AO7689" s="74"/>
    </row>
    <row r="7690" s="72" customFormat="1" customHeight="1" spans="6:41">
      <c r="F7690" s="74"/>
      <c r="G7690" s="267" t="str">
        <f t="shared" si="126"/>
        <v/>
      </c>
      <c r="H7690" s="74"/>
      <c r="I7690" s="74"/>
      <c r="J7690" s="74"/>
      <c r="K7690" s="74"/>
      <c r="L7690" s="74"/>
      <c r="P7690" s="122"/>
      <c r="Q7690" s="74"/>
      <c r="R7690" s="74"/>
      <c r="S7690" s="74"/>
      <c r="T7690" s="74"/>
      <c r="AI7690" s="259"/>
      <c r="AO7690" s="74"/>
    </row>
    <row r="7691" s="72" customFormat="1" customHeight="1" spans="6:41">
      <c r="F7691" s="74"/>
      <c r="G7691" s="267" t="str">
        <f t="shared" si="126"/>
        <v/>
      </c>
      <c r="H7691" s="74"/>
      <c r="I7691" s="74"/>
      <c r="J7691" s="74"/>
      <c r="K7691" s="74"/>
      <c r="L7691" s="74"/>
      <c r="P7691" s="122"/>
      <c r="Q7691" s="74"/>
      <c r="R7691" s="74"/>
      <c r="S7691" s="74"/>
      <c r="T7691" s="74"/>
      <c r="AI7691" s="259"/>
      <c r="AO7691" s="74"/>
    </row>
    <row r="7692" s="72" customFormat="1" customHeight="1" spans="6:41">
      <c r="F7692" s="74"/>
      <c r="G7692" s="267" t="str">
        <f t="shared" si="126"/>
        <v/>
      </c>
      <c r="H7692" s="74"/>
      <c r="I7692" s="74"/>
      <c r="J7692" s="74"/>
      <c r="K7692" s="74"/>
      <c r="L7692" s="74"/>
      <c r="P7692" s="122"/>
      <c r="Q7692" s="74"/>
      <c r="R7692" s="74"/>
      <c r="S7692" s="74"/>
      <c r="T7692" s="74"/>
      <c r="AI7692" s="259"/>
      <c r="AO7692" s="74"/>
    </row>
    <row r="7693" s="72" customFormat="1" customHeight="1" spans="6:41">
      <c r="F7693" s="74"/>
      <c r="G7693" s="267" t="str">
        <f t="shared" si="126"/>
        <v/>
      </c>
      <c r="H7693" s="74"/>
      <c r="I7693" s="74"/>
      <c r="J7693" s="74"/>
      <c r="K7693" s="74"/>
      <c r="L7693" s="74"/>
      <c r="P7693" s="122"/>
      <c r="Q7693" s="74"/>
      <c r="R7693" s="74"/>
      <c r="S7693" s="74"/>
      <c r="T7693" s="74"/>
      <c r="AI7693" s="259"/>
      <c r="AO7693" s="74"/>
    </row>
    <row r="7694" s="72" customFormat="1" customHeight="1" spans="6:41">
      <c r="F7694" s="74"/>
      <c r="G7694" s="267" t="str">
        <f t="shared" si="126"/>
        <v/>
      </c>
      <c r="H7694" s="74"/>
      <c r="I7694" s="74"/>
      <c r="J7694" s="74"/>
      <c r="K7694" s="74"/>
      <c r="L7694" s="74"/>
      <c r="P7694" s="122"/>
      <c r="Q7694" s="74"/>
      <c r="R7694" s="74"/>
      <c r="S7694" s="74"/>
      <c r="T7694" s="74"/>
      <c r="AI7694" s="259"/>
      <c r="AO7694" s="74"/>
    </row>
    <row r="7695" s="72" customFormat="1" customHeight="1" spans="6:41">
      <c r="F7695" s="74"/>
      <c r="G7695" s="267" t="str">
        <f t="shared" si="126"/>
        <v/>
      </c>
      <c r="H7695" s="74"/>
      <c r="I7695" s="74"/>
      <c r="J7695" s="74"/>
      <c r="K7695" s="74"/>
      <c r="L7695" s="74"/>
      <c r="P7695" s="122"/>
      <c r="Q7695" s="74"/>
      <c r="R7695" s="74"/>
      <c r="S7695" s="74"/>
      <c r="T7695" s="74"/>
      <c r="AI7695" s="259"/>
      <c r="AO7695" s="74"/>
    </row>
    <row r="7696" s="72" customFormat="1" customHeight="1" spans="6:41">
      <c r="F7696" s="74"/>
      <c r="G7696" s="267" t="str">
        <f t="shared" si="126"/>
        <v/>
      </c>
      <c r="H7696" s="74"/>
      <c r="I7696" s="74"/>
      <c r="J7696" s="74"/>
      <c r="K7696" s="74"/>
      <c r="L7696" s="74"/>
      <c r="P7696" s="122"/>
      <c r="Q7696" s="74"/>
      <c r="R7696" s="74"/>
      <c r="S7696" s="74"/>
      <c r="T7696" s="74"/>
      <c r="AI7696" s="259"/>
      <c r="AO7696" s="74"/>
    </row>
    <row r="7697" s="72" customFormat="1" customHeight="1" spans="6:41">
      <c r="F7697" s="74"/>
      <c r="G7697" s="267" t="str">
        <f t="shared" si="126"/>
        <v/>
      </c>
      <c r="H7697" s="74"/>
      <c r="I7697" s="74"/>
      <c r="J7697" s="74"/>
      <c r="K7697" s="74"/>
      <c r="L7697" s="74"/>
      <c r="P7697" s="122"/>
      <c r="Q7697" s="74"/>
      <c r="R7697" s="74"/>
      <c r="S7697" s="74"/>
      <c r="T7697" s="74"/>
      <c r="AI7697" s="259"/>
      <c r="AO7697" s="74"/>
    </row>
    <row r="7698" s="72" customFormat="1" customHeight="1" spans="6:41">
      <c r="F7698" s="74"/>
      <c r="G7698" s="267" t="str">
        <f t="shared" si="126"/>
        <v/>
      </c>
      <c r="H7698" s="74"/>
      <c r="I7698" s="74"/>
      <c r="J7698" s="74"/>
      <c r="K7698" s="74"/>
      <c r="L7698" s="74"/>
      <c r="P7698" s="122"/>
      <c r="Q7698" s="74"/>
      <c r="R7698" s="74"/>
      <c r="S7698" s="74"/>
      <c r="T7698" s="74"/>
      <c r="AI7698" s="259"/>
      <c r="AO7698" s="74"/>
    </row>
    <row r="7699" s="72" customFormat="1" customHeight="1" spans="6:41">
      <c r="F7699" s="74"/>
      <c r="G7699" s="267" t="str">
        <f t="shared" si="126"/>
        <v/>
      </c>
      <c r="H7699" s="74"/>
      <c r="I7699" s="74"/>
      <c r="J7699" s="74"/>
      <c r="K7699" s="74"/>
      <c r="L7699" s="74"/>
      <c r="P7699" s="122"/>
      <c r="Q7699" s="74"/>
      <c r="R7699" s="74"/>
      <c r="S7699" s="74"/>
      <c r="T7699" s="74"/>
      <c r="AI7699" s="259"/>
      <c r="AO7699" s="74"/>
    </row>
    <row r="7700" s="72" customFormat="1" customHeight="1" spans="6:41">
      <c r="F7700" s="74"/>
      <c r="G7700" s="267" t="str">
        <f t="shared" si="126"/>
        <v/>
      </c>
      <c r="H7700" s="74"/>
      <c r="I7700" s="74"/>
      <c r="J7700" s="74"/>
      <c r="K7700" s="74"/>
      <c r="L7700" s="74"/>
      <c r="P7700" s="122"/>
      <c r="Q7700" s="74"/>
      <c r="R7700" s="74"/>
      <c r="S7700" s="74"/>
      <c r="T7700" s="74"/>
      <c r="AI7700" s="259"/>
      <c r="AO7700" s="74"/>
    </row>
    <row r="7701" s="72" customFormat="1" customHeight="1" spans="6:41">
      <c r="F7701" s="74"/>
      <c r="G7701" s="267" t="str">
        <f t="shared" si="126"/>
        <v/>
      </c>
      <c r="H7701" s="74"/>
      <c r="I7701" s="74"/>
      <c r="J7701" s="74"/>
      <c r="K7701" s="74"/>
      <c r="L7701" s="74"/>
      <c r="P7701" s="122"/>
      <c r="Q7701" s="74"/>
      <c r="R7701" s="74"/>
      <c r="S7701" s="74"/>
      <c r="T7701" s="74"/>
      <c r="AI7701" s="259"/>
      <c r="AO7701" s="74"/>
    </row>
    <row r="7702" s="72" customFormat="1" customHeight="1" spans="6:41">
      <c r="F7702" s="74"/>
      <c r="G7702" s="267" t="str">
        <f t="shared" si="126"/>
        <v/>
      </c>
      <c r="H7702" s="74"/>
      <c r="I7702" s="74"/>
      <c r="J7702" s="74"/>
      <c r="K7702" s="74"/>
      <c r="L7702" s="74"/>
      <c r="P7702" s="122"/>
      <c r="Q7702" s="74"/>
      <c r="R7702" s="74"/>
      <c r="S7702" s="74"/>
      <c r="T7702" s="74"/>
      <c r="AI7702" s="259"/>
      <c r="AO7702" s="74"/>
    </row>
    <row r="7703" s="72" customFormat="1" customHeight="1" spans="6:41">
      <c r="F7703" s="74"/>
      <c r="G7703" s="267" t="str">
        <f t="shared" si="126"/>
        <v/>
      </c>
      <c r="H7703" s="74"/>
      <c r="I7703" s="74"/>
      <c r="J7703" s="74"/>
      <c r="K7703" s="74"/>
      <c r="L7703" s="74"/>
      <c r="P7703" s="122"/>
      <c r="Q7703" s="74"/>
      <c r="R7703" s="74"/>
      <c r="S7703" s="74"/>
      <c r="T7703" s="74"/>
      <c r="AI7703" s="259"/>
      <c r="AO7703" s="74"/>
    </row>
    <row r="7704" s="72" customFormat="1" customHeight="1" spans="6:41">
      <c r="F7704" s="74"/>
      <c r="G7704" s="267" t="str">
        <f t="shared" si="126"/>
        <v/>
      </c>
      <c r="H7704" s="74"/>
      <c r="I7704" s="74"/>
      <c r="J7704" s="74"/>
      <c r="K7704" s="74"/>
      <c r="L7704" s="74"/>
      <c r="P7704" s="122"/>
      <c r="Q7704" s="74"/>
      <c r="R7704" s="74"/>
      <c r="S7704" s="74"/>
      <c r="T7704" s="74"/>
      <c r="AI7704" s="259"/>
      <c r="AO7704" s="74"/>
    </row>
    <row r="7705" s="72" customFormat="1" customHeight="1" spans="6:41">
      <c r="F7705" s="74"/>
      <c r="G7705" s="267" t="str">
        <f t="shared" si="126"/>
        <v/>
      </c>
      <c r="H7705" s="74"/>
      <c r="I7705" s="74"/>
      <c r="J7705" s="74"/>
      <c r="K7705" s="74"/>
      <c r="L7705" s="74"/>
      <c r="P7705" s="122"/>
      <c r="Q7705" s="74"/>
      <c r="R7705" s="74"/>
      <c r="S7705" s="74"/>
      <c r="T7705" s="74"/>
      <c r="AI7705" s="259"/>
      <c r="AO7705" s="74"/>
    </row>
    <row r="7706" s="72" customFormat="1" customHeight="1" spans="6:41">
      <c r="F7706" s="74"/>
      <c r="G7706" s="267" t="str">
        <f t="shared" si="126"/>
        <v/>
      </c>
      <c r="H7706" s="74"/>
      <c r="I7706" s="74"/>
      <c r="J7706" s="74"/>
      <c r="K7706" s="74"/>
      <c r="L7706" s="74"/>
      <c r="P7706" s="122"/>
      <c r="Q7706" s="74"/>
      <c r="R7706" s="74"/>
      <c r="S7706" s="74"/>
      <c r="T7706" s="74"/>
      <c r="AI7706" s="259"/>
      <c r="AO7706" s="74"/>
    </row>
    <row r="7707" s="72" customFormat="1" customHeight="1" spans="6:41">
      <c r="F7707" s="74"/>
      <c r="G7707" s="267" t="str">
        <f t="shared" si="126"/>
        <v/>
      </c>
      <c r="H7707" s="74"/>
      <c r="I7707" s="74"/>
      <c r="J7707" s="74"/>
      <c r="K7707" s="74"/>
      <c r="L7707" s="74"/>
      <c r="P7707" s="122"/>
      <c r="Q7707" s="74"/>
      <c r="R7707" s="74"/>
      <c r="S7707" s="74"/>
      <c r="T7707" s="74"/>
      <c r="AI7707" s="259"/>
      <c r="AO7707" s="74"/>
    </row>
    <row r="7708" s="72" customFormat="1" customHeight="1" spans="6:41">
      <c r="F7708" s="74"/>
      <c r="G7708" s="267" t="str">
        <f t="shared" si="126"/>
        <v/>
      </c>
      <c r="H7708" s="74"/>
      <c r="I7708" s="74"/>
      <c r="J7708" s="74"/>
      <c r="K7708" s="74"/>
      <c r="L7708" s="74"/>
      <c r="P7708" s="122"/>
      <c r="Q7708" s="74"/>
      <c r="R7708" s="74"/>
      <c r="S7708" s="74"/>
      <c r="T7708" s="74"/>
      <c r="AI7708" s="259"/>
      <c r="AO7708" s="74"/>
    </row>
    <row r="7709" s="72" customFormat="1" customHeight="1" spans="6:41">
      <c r="F7709" s="74"/>
      <c r="G7709" s="267" t="str">
        <f t="shared" si="126"/>
        <v/>
      </c>
      <c r="H7709" s="74"/>
      <c r="I7709" s="74"/>
      <c r="J7709" s="74"/>
      <c r="K7709" s="74"/>
      <c r="L7709" s="74"/>
      <c r="P7709" s="122"/>
      <c r="Q7709" s="74"/>
      <c r="R7709" s="74"/>
      <c r="S7709" s="74"/>
      <c r="T7709" s="74"/>
      <c r="AI7709" s="259"/>
      <c r="AO7709" s="74"/>
    </row>
    <row r="7710" s="72" customFormat="1" customHeight="1" spans="6:41">
      <c r="F7710" s="74"/>
      <c r="G7710" s="267" t="str">
        <f t="shared" si="126"/>
        <v/>
      </c>
      <c r="H7710" s="74"/>
      <c r="I7710" s="74"/>
      <c r="J7710" s="74"/>
      <c r="K7710" s="74"/>
      <c r="L7710" s="74"/>
      <c r="P7710" s="122"/>
      <c r="Q7710" s="74"/>
      <c r="R7710" s="74"/>
      <c r="S7710" s="74"/>
      <c r="T7710" s="74"/>
      <c r="AI7710" s="259"/>
      <c r="AO7710" s="74"/>
    </row>
    <row r="7711" s="72" customFormat="1" customHeight="1" spans="6:41">
      <c r="F7711" s="74"/>
      <c r="G7711" s="267" t="str">
        <f t="shared" si="126"/>
        <v/>
      </c>
      <c r="H7711" s="74"/>
      <c r="I7711" s="74"/>
      <c r="J7711" s="74"/>
      <c r="K7711" s="74"/>
      <c r="L7711" s="74"/>
      <c r="P7711" s="122"/>
      <c r="Q7711" s="74"/>
      <c r="R7711" s="74"/>
      <c r="S7711" s="74"/>
      <c r="T7711" s="74"/>
      <c r="AI7711" s="259"/>
      <c r="AO7711" s="74"/>
    </row>
    <row r="7712" s="72" customFormat="1" customHeight="1" spans="6:41">
      <c r="F7712" s="74"/>
      <c r="G7712" s="267" t="str">
        <f t="shared" si="126"/>
        <v/>
      </c>
      <c r="H7712" s="74"/>
      <c r="I7712" s="74"/>
      <c r="J7712" s="74"/>
      <c r="K7712" s="74"/>
      <c r="L7712" s="74"/>
      <c r="P7712" s="122"/>
      <c r="Q7712" s="74"/>
      <c r="R7712" s="74"/>
      <c r="S7712" s="74"/>
      <c r="T7712" s="74"/>
      <c r="AI7712" s="259"/>
      <c r="AO7712" s="74"/>
    </row>
    <row r="7713" s="72" customFormat="1" customHeight="1" spans="6:41">
      <c r="F7713" s="74"/>
      <c r="G7713" s="267" t="str">
        <f t="shared" si="126"/>
        <v/>
      </c>
      <c r="H7713" s="74"/>
      <c r="I7713" s="74"/>
      <c r="J7713" s="74"/>
      <c r="K7713" s="74"/>
      <c r="L7713" s="74"/>
      <c r="P7713" s="122"/>
      <c r="Q7713" s="74"/>
      <c r="R7713" s="74"/>
      <c r="S7713" s="74"/>
      <c r="T7713" s="74"/>
      <c r="AI7713" s="259"/>
      <c r="AO7713" s="74"/>
    </row>
    <row r="7714" s="72" customFormat="1" customHeight="1" spans="6:41">
      <c r="F7714" s="74"/>
      <c r="G7714" s="267" t="str">
        <f t="shared" si="126"/>
        <v/>
      </c>
      <c r="H7714" s="74"/>
      <c r="I7714" s="74"/>
      <c r="J7714" s="74"/>
      <c r="K7714" s="74"/>
      <c r="L7714" s="74"/>
      <c r="P7714" s="122"/>
      <c r="Q7714" s="74"/>
      <c r="R7714" s="74"/>
      <c r="S7714" s="74"/>
      <c r="T7714" s="74"/>
      <c r="AI7714" s="259"/>
      <c r="AO7714" s="74"/>
    </row>
    <row r="7715" s="72" customFormat="1" customHeight="1" spans="6:41">
      <c r="F7715" s="74"/>
      <c r="G7715" s="267" t="str">
        <f t="shared" si="126"/>
        <v/>
      </c>
      <c r="H7715" s="74"/>
      <c r="I7715" s="74"/>
      <c r="J7715" s="74"/>
      <c r="K7715" s="74"/>
      <c r="L7715" s="74"/>
      <c r="P7715" s="122"/>
      <c r="Q7715" s="74"/>
      <c r="R7715" s="74"/>
      <c r="S7715" s="74"/>
      <c r="T7715" s="74"/>
      <c r="AI7715" s="259"/>
      <c r="AO7715" s="74"/>
    </row>
    <row r="7716" s="72" customFormat="1" customHeight="1" spans="6:41">
      <c r="F7716" s="74"/>
      <c r="G7716" s="267" t="str">
        <f t="shared" si="126"/>
        <v/>
      </c>
      <c r="H7716" s="74"/>
      <c r="I7716" s="74"/>
      <c r="J7716" s="74"/>
      <c r="K7716" s="74"/>
      <c r="L7716" s="74"/>
      <c r="P7716" s="122"/>
      <c r="Q7716" s="74"/>
      <c r="R7716" s="74"/>
      <c r="S7716" s="74"/>
      <c r="T7716" s="74"/>
      <c r="AI7716" s="259"/>
      <c r="AO7716" s="74"/>
    </row>
    <row r="7717" s="72" customFormat="1" customHeight="1" spans="6:41">
      <c r="F7717" s="74"/>
      <c r="G7717" s="267" t="str">
        <f t="shared" si="126"/>
        <v/>
      </c>
      <c r="H7717" s="74"/>
      <c r="I7717" s="74"/>
      <c r="J7717" s="74"/>
      <c r="K7717" s="74"/>
      <c r="L7717" s="74"/>
      <c r="P7717" s="122"/>
      <c r="Q7717" s="74"/>
      <c r="R7717" s="74"/>
      <c r="S7717" s="74"/>
      <c r="T7717" s="74"/>
      <c r="AI7717" s="259"/>
      <c r="AO7717" s="74"/>
    </row>
    <row r="7718" s="72" customFormat="1" customHeight="1" spans="6:41">
      <c r="F7718" s="74"/>
      <c r="G7718" s="267" t="str">
        <f t="shared" si="126"/>
        <v/>
      </c>
      <c r="H7718" s="74"/>
      <c r="I7718" s="74"/>
      <c r="J7718" s="74"/>
      <c r="K7718" s="74"/>
      <c r="L7718" s="74"/>
      <c r="P7718" s="122"/>
      <c r="Q7718" s="74"/>
      <c r="R7718" s="74"/>
      <c r="S7718" s="74"/>
      <c r="T7718" s="74"/>
      <c r="AI7718" s="259"/>
      <c r="AO7718" s="74"/>
    </row>
    <row r="7719" s="72" customFormat="1" customHeight="1" spans="6:41">
      <c r="F7719" s="74"/>
      <c r="G7719" s="267" t="str">
        <f t="shared" si="126"/>
        <v/>
      </c>
      <c r="H7719" s="74"/>
      <c r="I7719" s="74"/>
      <c r="J7719" s="74"/>
      <c r="K7719" s="74"/>
      <c r="L7719" s="74"/>
      <c r="P7719" s="122"/>
      <c r="Q7719" s="74"/>
      <c r="R7719" s="74"/>
      <c r="S7719" s="74"/>
      <c r="T7719" s="74"/>
      <c r="AI7719" s="259"/>
      <c r="AO7719" s="74"/>
    </row>
    <row r="7720" s="72" customFormat="1" customHeight="1" spans="6:41">
      <c r="F7720" s="74"/>
      <c r="G7720" s="267" t="str">
        <f t="shared" si="126"/>
        <v/>
      </c>
      <c r="H7720" s="74"/>
      <c r="I7720" s="74"/>
      <c r="J7720" s="74"/>
      <c r="K7720" s="74"/>
      <c r="L7720" s="74"/>
      <c r="P7720" s="122"/>
      <c r="Q7720" s="74"/>
      <c r="R7720" s="74"/>
      <c r="S7720" s="74"/>
      <c r="T7720" s="74"/>
      <c r="AI7720" s="259"/>
      <c r="AO7720" s="74"/>
    </row>
    <row r="7721" s="72" customFormat="1" customHeight="1" spans="6:41">
      <c r="F7721" s="74"/>
      <c r="G7721" s="267" t="str">
        <f t="shared" si="126"/>
        <v/>
      </c>
      <c r="H7721" s="74"/>
      <c r="I7721" s="74"/>
      <c r="J7721" s="74"/>
      <c r="K7721" s="74"/>
      <c r="L7721" s="74"/>
      <c r="P7721" s="122"/>
      <c r="Q7721" s="74"/>
      <c r="R7721" s="74"/>
      <c r="S7721" s="74"/>
      <c r="T7721" s="74"/>
      <c r="AI7721" s="259"/>
      <c r="AO7721" s="74"/>
    </row>
    <row r="7722" s="72" customFormat="1" customHeight="1" spans="6:41">
      <c r="F7722" s="74"/>
      <c r="G7722" s="267" t="str">
        <f t="shared" si="126"/>
        <v/>
      </c>
      <c r="H7722" s="74"/>
      <c r="I7722" s="74"/>
      <c r="J7722" s="74"/>
      <c r="K7722" s="74"/>
      <c r="L7722" s="74"/>
      <c r="P7722" s="122"/>
      <c r="Q7722" s="74"/>
      <c r="R7722" s="74"/>
      <c r="S7722" s="74"/>
      <c r="T7722" s="74"/>
      <c r="AI7722" s="259"/>
      <c r="AO7722" s="74"/>
    </row>
    <row r="7723" s="72" customFormat="1" customHeight="1" spans="6:41">
      <c r="F7723" s="74"/>
      <c r="G7723" s="267" t="str">
        <f t="shared" si="126"/>
        <v/>
      </c>
      <c r="H7723" s="74"/>
      <c r="I7723" s="74"/>
      <c r="J7723" s="74"/>
      <c r="K7723" s="74"/>
      <c r="L7723" s="74"/>
      <c r="P7723" s="122"/>
      <c r="Q7723" s="74"/>
      <c r="R7723" s="74"/>
      <c r="S7723" s="74"/>
      <c r="T7723" s="74"/>
      <c r="AI7723" s="259"/>
      <c r="AO7723" s="74"/>
    </row>
    <row r="7724" s="72" customFormat="1" customHeight="1" spans="6:41">
      <c r="F7724" s="74"/>
      <c r="G7724" s="267" t="str">
        <f t="shared" si="126"/>
        <v/>
      </c>
      <c r="H7724" s="74"/>
      <c r="I7724" s="74"/>
      <c r="J7724" s="74"/>
      <c r="K7724" s="74"/>
      <c r="L7724" s="74"/>
      <c r="P7724" s="122"/>
      <c r="Q7724" s="74"/>
      <c r="R7724" s="74"/>
      <c r="S7724" s="74"/>
      <c r="T7724" s="74"/>
      <c r="AI7724" s="259"/>
      <c r="AO7724" s="74"/>
    </row>
    <row r="7725" s="72" customFormat="1" customHeight="1" spans="6:41">
      <c r="F7725" s="74"/>
      <c r="G7725" s="267" t="str">
        <f t="shared" si="126"/>
        <v/>
      </c>
      <c r="H7725" s="74"/>
      <c r="I7725" s="74"/>
      <c r="J7725" s="74"/>
      <c r="K7725" s="74"/>
      <c r="L7725" s="74"/>
      <c r="P7725" s="122"/>
      <c r="Q7725" s="74"/>
      <c r="R7725" s="74"/>
      <c r="S7725" s="74"/>
      <c r="T7725" s="74"/>
      <c r="AI7725" s="259"/>
      <c r="AO7725" s="74"/>
    </row>
    <row r="7726" s="72" customFormat="1" customHeight="1" spans="6:41">
      <c r="F7726" s="74"/>
      <c r="G7726" s="267" t="str">
        <f t="shared" si="126"/>
        <v/>
      </c>
      <c r="H7726" s="74"/>
      <c r="I7726" s="74"/>
      <c r="J7726" s="74"/>
      <c r="K7726" s="74"/>
      <c r="L7726" s="74"/>
      <c r="P7726" s="122"/>
      <c r="Q7726" s="74"/>
      <c r="R7726" s="74"/>
      <c r="S7726" s="74"/>
      <c r="T7726" s="74"/>
      <c r="AI7726" s="259"/>
      <c r="AO7726" s="74"/>
    </row>
    <row r="7727" s="72" customFormat="1" customHeight="1" spans="6:41">
      <c r="F7727" s="74"/>
      <c r="G7727" s="267" t="str">
        <f t="shared" si="126"/>
        <v/>
      </c>
      <c r="H7727" s="74"/>
      <c r="I7727" s="74"/>
      <c r="J7727" s="74"/>
      <c r="K7727" s="74"/>
      <c r="L7727" s="74"/>
      <c r="P7727" s="122"/>
      <c r="Q7727" s="74"/>
      <c r="R7727" s="74"/>
      <c r="S7727" s="74"/>
      <c r="T7727" s="74"/>
      <c r="AI7727" s="259"/>
      <c r="AO7727" s="74"/>
    </row>
    <row r="7728" s="72" customFormat="1" customHeight="1" spans="6:41">
      <c r="F7728" s="74"/>
      <c r="G7728" s="267" t="str">
        <f t="shared" si="126"/>
        <v/>
      </c>
      <c r="H7728" s="74"/>
      <c r="I7728" s="74"/>
      <c r="J7728" s="74"/>
      <c r="K7728" s="74"/>
      <c r="L7728" s="74"/>
      <c r="P7728" s="122"/>
      <c r="Q7728" s="74"/>
      <c r="R7728" s="74"/>
      <c r="S7728" s="74"/>
      <c r="T7728" s="74"/>
      <c r="AI7728" s="259"/>
      <c r="AO7728" s="74"/>
    </row>
    <row r="7729" s="72" customFormat="1" customHeight="1" spans="6:41">
      <c r="F7729" s="74"/>
      <c r="G7729" s="267" t="str">
        <f t="shared" si="126"/>
        <v/>
      </c>
      <c r="H7729" s="74"/>
      <c r="I7729" s="74"/>
      <c r="J7729" s="74"/>
      <c r="K7729" s="74"/>
      <c r="L7729" s="74"/>
      <c r="P7729" s="122"/>
      <c r="Q7729" s="74"/>
      <c r="R7729" s="74"/>
      <c r="S7729" s="74"/>
      <c r="T7729" s="74"/>
      <c r="AI7729" s="259"/>
      <c r="AO7729" s="74"/>
    </row>
    <row r="7730" s="72" customFormat="1" customHeight="1" spans="6:41">
      <c r="F7730" s="74"/>
      <c r="G7730" s="267" t="str">
        <f t="shared" si="126"/>
        <v/>
      </c>
      <c r="H7730" s="74"/>
      <c r="I7730" s="74"/>
      <c r="J7730" s="74"/>
      <c r="K7730" s="74"/>
      <c r="L7730" s="74"/>
      <c r="P7730" s="122"/>
      <c r="Q7730" s="74"/>
      <c r="R7730" s="74"/>
      <c r="S7730" s="74"/>
      <c r="T7730" s="74"/>
      <c r="AI7730" s="259"/>
      <c r="AO7730" s="74"/>
    </row>
    <row r="7731" s="72" customFormat="1" customHeight="1" spans="6:41">
      <c r="F7731" s="74"/>
      <c r="G7731" s="267" t="str">
        <f t="shared" si="126"/>
        <v/>
      </c>
      <c r="H7731" s="74"/>
      <c r="I7731" s="74"/>
      <c r="J7731" s="74"/>
      <c r="K7731" s="74"/>
      <c r="L7731" s="74"/>
      <c r="P7731" s="122"/>
      <c r="Q7731" s="74"/>
      <c r="R7731" s="74"/>
      <c r="S7731" s="74"/>
      <c r="T7731" s="74"/>
      <c r="AI7731" s="259"/>
      <c r="AO7731" s="74"/>
    </row>
    <row r="7732" s="72" customFormat="1" customHeight="1" spans="6:41">
      <c r="F7732" s="74"/>
      <c r="G7732" s="267" t="str">
        <f t="shared" si="126"/>
        <v/>
      </c>
      <c r="H7732" s="74"/>
      <c r="I7732" s="74"/>
      <c r="J7732" s="74"/>
      <c r="K7732" s="74"/>
      <c r="L7732" s="74"/>
      <c r="P7732" s="122"/>
      <c r="Q7732" s="74"/>
      <c r="R7732" s="74"/>
      <c r="S7732" s="74"/>
      <c r="T7732" s="74"/>
      <c r="AI7732" s="259"/>
      <c r="AO7732" s="74"/>
    </row>
    <row r="7733" s="72" customFormat="1" customHeight="1" spans="6:41">
      <c r="F7733" s="74"/>
      <c r="G7733" s="267" t="str">
        <f t="shared" si="126"/>
        <v/>
      </c>
      <c r="H7733" s="74"/>
      <c r="I7733" s="74"/>
      <c r="J7733" s="74"/>
      <c r="K7733" s="74"/>
      <c r="L7733" s="74"/>
      <c r="P7733" s="122"/>
      <c r="Q7733" s="74"/>
      <c r="R7733" s="74"/>
      <c r="S7733" s="74"/>
      <c r="T7733" s="74"/>
      <c r="AI7733" s="259"/>
      <c r="AO7733" s="74"/>
    </row>
    <row r="7734" s="72" customFormat="1" customHeight="1" spans="6:41">
      <c r="F7734" s="74"/>
      <c r="G7734" s="267" t="str">
        <f t="shared" si="126"/>
        <v/>
      </c>
      <c r="H7734" s="74"/>
      <c r="I7734" s="74"/>
      <c r="J7734" s="74"/>
      <c r="K7734" s="74"/>
      <c r="L7734" s="74"/>
      <c r="P7734" s="122"/>
      <c r="Q7734" s="74"/>
      <c r="R7734" s="74"/>
      <c r="S7734" s="74"/>
      <c r="T7734" s="74"/>
      <c r="AI7734" s="259"/>
      <c r="AO7734" s="74"/>
    </row>
    <row r="7735" s="72" customFormat="1" customHeight="1" spans="6:41">
      <c r="F7735" s="74"/>
      <c r="G7735" s="267" t="str">
        <f t="shared" si="126"/>
        <v/>
      </c>
      <c r="H7735" s="74"/>
      <c r="I7735" s="74"/>
      <c r="J7735" s="74"/>
      <c r="K7735" s="74"/>
      <c r="L7735" s="74"/>
      <c r="P7735" s="122"/>
      <c r="Q7735" s="74"/>
      <c r="R7735" s="74"/>
      <c r="S7735" s="74"/>
      <c r="T7735" s="74"/>
      <c r="AI7735" s="259"/>
      <c r="AO7735" s="74"/>
    </row>
    <row r="7736" s="72" customFormat="1" customHeight="1" spans="6:41">
      <c r="F7736" s="74"/>
      <c r="G7736" s="267" t="str">
        <f t="shared" si="126"/>
        <v/>
      </c>
      <c r="H7736" s="74"/>
      <c r="I7736" s="74"/>
      <c r="J7736" s="74"/>
      <c r="K7736" s="74"/>
      <c r="L7736" s="74"/>
      <c r="P7736" s="122"/>
      <c r="Q7736" s="74"/>
      <c r="R7736" s="74"/>
      <c r="S7736" s="74"/>
      <c r="T7736" s="74"/>
      <c r="AI7736" s="259"/>
      <c r="AO7736" s="74"/>
    </row>
    <row r="7737" s="72" customFormat="1" customHeight="1" spans="6:41">
      <c r="F7737" s="74"/>
      <c r="G7737" s="267" t="str">
        <f t="shared" si="126"/>
        <v/>
      </c>
      <c r="H7737" s="74"/>
      <c r="I7737" s="74"/>
      <c r="J7737" s="74"/>
      <c r="K7737" s="74"/>
      <c r="L7737" s="74"/>
      <c r="P7737" s="122"/>
      <c r="Q7737" s="74"/>
      <c r="R7737" s="74"/>
      <c r="S7737" s="74"/>
      <c r="T7737" s="74"/>
      <c r="AI7737" s="259"/>
      <c r="AO7737" s="74"/>
    </row>
    <row r="7738" s="72" customFormat="1" customHeight="1" spans="6:41">
      <c r="F7738" s="74"/>
      <c r="G7738" s="267" t="str">
        <f t="shared" si="126"/>
        <v/>
      </c>
      <c r="H7738" s="74"/>
      <c r="I7738" s="74"/>
      <c r="J7738" s="74"/>
      <c r="K7738" s="74"/>
      <c r="L7738" s="74"/>
      <c r="P7738" s="122"/>
      <c r="Q7738" s="74"/>
      <c r="R7738" s="74"/>
      <c r="S7738" s="74"/>
      <c r="T7738" s="74"/>
      <c r="AI7738" s="259"/>
      <c r="AO7738" s="74"/>
    </row>
    <row r="7739" s="72" customFormat="1" customHeight="1" spans="6:41">
      <c r="F7739" s="74"/>
      <c r="G7739" s="267" t="str">
        <f t="shared" si="126"/>
        <v/>
      </c>
      <c r="H7739" s="74"/>
      <c r="I7739" s="74"/>
      <c r="J7739" s="74"/>
      <c r="K7739" s="74"/>
      <c r="L7739" s="74"/>
      <c r="P7739" s="122"/>
      <c r="Q7739" s="74"/>
      <c r="R7739" s="74"/>
      <c r="S7739" s="74"/>
      <c r="T7739" s="74"/>
      <c r="AI7739" s="259"/>
      <c r="AO7739" s="74"/>
    </row>
    <row r="7740" s="72" customFormat="1" customHeight="1" spans="6:41">
      <c r="F7740" s="74"/>
      <c r="G7740" s="267" t="str">
        <f t="shared" si="126"/>
        <v/>
      </c>
      <c r="H7740" s="74"/>
      <c r="I7740" s="74"/>
      <c r="J7740" s="74"/>
      <c r="K7740" s="74"/>
      <c r="L7740" s="74"/>
      <c r="P7740" s="122"/>
      <c r="Q7740" s="74"/>
      <c r="R7740" s="74"/>
      <c r="S7740" s="74"/>
      <c r="T7740" s="74"/>
      <c r="AI7740" s="259"/>
      <c r="AO7740" s="74"/>
    </row>
    <row r="7741" s="72" customFormat="1" customHeight="1" spans="6:41">
      <c r="F7741" s="74"/>
      <c r="G7741" s="267" t="str">
        <f t="shared" si="126"/>
        <v/>
      </c>
      <c r="H7741" s="74"/>
      <c r="I7741" s="74"/>
      <c r="J7741" s="74"/>
      <c r="K7741" s="74"/>
      <c r="L7741" s="74"/>
      <c r="P7741" s="122"/>
      <c r="Q7741" s="74"/>
      <c r="R7741" s="74"/>
      <c r="S7741" s="74"/>
      <c r="T7741" s="74"/>
      <c r="AI7741" s="259"/>
      <c r="AO7741" s="74"/>
    </row>
    <row r="7742" s="72" customFormat="1" customHeight="1" spans="6:41">
      <c r="F7742" s="74"/>
      <c r="G7742" s="267" t="str">
        <f t="shared" si="126"/>
        <v/>
      </c>
      <c r="H7742" s="74"/>
      <c r="I7742" s="74"/>
      <c r="J7742" s="74"/>
      <c r="K7742" s="74"/>
      <c r="L7742" s="74"/>
      <c r="P7742" s="122"/>
      <c r="Q7742" s="74"/>
      <c r="R7742" s="74"/>
      <c r="S7742" s="74"/>
      <c r="T7742" s="74"/>
      <c r="AI7742" s="259"/>
      <c r="AO7742" s="74"/>
    </row>
    <row r="7743" s="72" customFormat="1" customHeight="1" spans="6:41">
      <c r="F7743" s="74"/>
      <c r="G7743" s="267" t="str">
        <f t="shared" si="126"/>
        <v/>
      </c>
      <c r="H7743" s="74"/>
      <c r="I7743" s="74"/>
      <c r="J7743" s="74"/>
      <c r="K7743" s="74"/>
      <c r="L7743" s="74"/>
      <c r="P7743" s="122"/>
      <c r="Q7743" s="74"/>
      <c r="R7743" s="74"/>
      <c r="S7743" s="74"/>
      <c r="T7743" s="74"/>
      <c r="AI7743" s="259"/>
      <c r="AO7743" s="74"/>
    </row>
    <row r="7744" s="72" customFormat="1" customHeight="1" spans="6:41">
      <c r="F7744" s="74"/>
      <c r="G7744" s="267" t="str">
        <f t="shared" si="126"/>
        <v/>
      </c>
      <c r="H7744" s="74"/>
      <c r="I7744" s="74"/>
      <c r="J7744" s="74"/>
      <c r="K7744" s="74"/>
      <c r="L7744" s="74"/>
      <c r="P7744" s="122"/>
      <c r="Q7744" s="74"/>
      <c r="R7744" s="74"/>
      <c r="S7744" s="74"/>
      <c r="T7744" s="74"/>
      <c r="AI7744" s="259"/>
      <c r="AO7744" s="74"/>
    </row>
    <row r="7745" s="72" customFormat="1" customHeight="1" spans="6:41">
      <c r="F7745" s="74"/>
      <c r="G7745" s="267" t="str">
        <f t="shared" si="126"/>
        <v/>
      </c>
      <c r="H7745" s="74"/>
      <c r="I7745" s="74"/>
      <c r="J7745" s="74"/>
      <c r="K7745" s="74"/>
      <c r="L7745" s="74"/>
      <c r="P7745" s="122"/>
      <c r="Q7745" s="74"/>
      <c r="R7745" s="74"/>
      <c r="S7745" s="74"/>
      <c r="T7745" s="74"/>
      <c r="AI7745" s="259"/>
      <c r="AO7745" s="74"/>
    </row>
    <row r="7746" s="72" customFormat="1" customHeight="1" spans="6:41">
      <c r="F7746" s="74"/>
      <c r="G7746" s="267" t="str">
        <f t="shared" ref="G7746:G7809" si="127">IF(H7746="","",IF(H7746=I7746,H7746,_xlfn.CONCAT(H7746,"-",I7746)))</f>
        <v/>
      </c>
      <c r="H7746" s="74"/>
      <c r="I7746" s="74"/>
      <c r="J7746" s="74"/>
      <c r="K7746" s="74"/>
      <c r="L7746" s="74"/>
      <c r="P7746" s="122"/>
      <c r="Q7746" s="74"/>
      <c r="R7746" s="74"/>
      <c r="S7746" s="74"/>
      <c r="T7746" s="74"/>
      <c r="AI7746" s="259"/>
      <c r="AO7746" s="74"/>
    </row>
    <row r="7747" s="72" customFormat="1" customHeight="1" spans="6:41">
      <c r="F7747" s="74"/>
      <c r="G7747" s="267" t="str">
        <f t="shared" si="127"/>
        <v/>
      </c>
      <c r="H7747" s="74"/>
      <c r="I7747" s="74"/>
      <c r="J7747" s="74"/>
      <c r="K7747" s="74"/>
      <c r="L7747" s="74"/>
      <c r="P7747" s="122"/>
      <c r="Q7747" s="74"/>
      <c r="R7747" s="74"/>
      <c r="S7747" s="74"/>
      <c r="T7747" s="74"/>
      <c r="AI7747" s="259"/>
      <c r="AO7747" s="74"/>
    </row>
    <row r="7748" s="72" customFormat="1" customHeight="1" spans="6:41">
      <c r="F7748" s="74"/>
      <c r="G7748" s="267" t="str">
        <f t="shared" si="127"/>
        <v/>
      </c>
      <c r="H7748" s="74"/>
      <c r="I7748" s="74"/>
      <c r="J7748" s="74"/>
      <c r="K7748" s="74"/>
      <c r="L7748" s="74"/>
      <c r="P7748" s="122"/>
      <c r="Q7748" s="74"/>
      <c r="R7748" s="74"/>
      <c r="S7748" s="74"/>
      <c r="T7748" s="74"/>
      <c r="AI7748" s="259"/>
      <c r="AO7748" s="74"/>
    </row>
    <row r="7749" s="72" customFormat="1" customHeight="1" spans="6:41">
      <c r="F7749" s="74"/>
      <c r="G7749" s="267" t="str">
        <f t="shared" si="127"/>
        <v/>
      </c>
      <c r="H7749" s="74"/>
      <c r="I7749" s="74"/>
      <c r="J7749" s="74"/>
      <c r="K7749" s="74"/>
      <c r="L7749" s="74"/>
      <c r="P7749" s="122"/>
      <c r="Q7749" s="74"/>
      <c r="R7749" s="74"/>
      <c r="S7749" s="74"/>
      <c r="T7749" s="74"/>
      <c r="AI7749" s="259"/>
      <c r="AO7749" s="74"/>
    </row>
    <row r="7750" s="72" customFormat="1" customHeight="1" spans="6:41">
      <c r="F7750" s="74"/>
      <c r="G7750" s="267" t="str">
        <f t="shared" si="127"/>
        <v/>
      </c>
      <c r="H7750" s="74"/>
      <c r="I7750" s="74"/>
      <c r="J7750" s="74"/>
      <c r="K7750" s="74"/>
      <c r="L7750" s="74"/>
      <c r="P7750" s="122"/>
      <c r="Q7750" s="74"/>
      <c r="R7750" s="74"/>
      <c r="S7750" s="74"/>
      <c r="T7750" s="74"/>
      <c r="AI7750" s="259"/>
      <c r="AO7750" s="74"/>
    </row>
    <row r="7751" s="72" customFormat="1" customHeight="1" spans="6:41">
      <c r="F7751" s="74"/>
      <c r="G7751" s="267" t="str">
        <f t="shared" si="127"/>
        <v/>
      </c>
      <c r="H7751" s="74"/>
      <c r="I7751" s="74"/>
      <c r="J7751" s="74"/>
      <c r="K7751" s="74"/>
      <c r="L7751" s="74"/>
      <c r="P7751" s="122"/>
      <c r="Q7751" s="74"/>
      <c r="R7751" s="74"/>
      <c r="S7751" s="74"/>
      <c r="T7751" s="74"/>
      <c r="AI7751" s="259"/>
      <c r="AO7751" s="74"/>
    </row>
    <row r="7752" s="72" customFormat="1" customHeight="1" spans="6:41">
      <c r="F7752" s="74"/>
      <c r="G7752" s="267" t="str">
        <f t="shared" si="127"/>
        <v/>
      </c>
      <c r="H7752" s="74"/>
      <c r="I7752" s="74"/>
      <c r="J7752" s="74"/>
      <c r="K7752" s="74"/>
      <c r="L7752" s="74"/>
      <c r="P7752" s="122"/>
      <c r="Q7752" s="74"/>
      <c r="R7752" s="74"/>
      <c r="S7752" s="74"/>
      <c r="T7752" s="74"/>
      <c r="AI7752" s="259"/>
      <c r="AO7752" s="74"/>
    </row>
    <row r="7753" s="72" customFormat="1" customHeight="1" spans="6:41">
      <c r="F7753" s="74"/>
      <c r="G7753" s="267" t="str">
        <f t="shared" si="127"/>
        <v/>
      </c>
      <c r="H7753" s="74"/>
      <c r="I7753" s="74"/>
      <c r="J7753" s="74"/>
      <c r="K7753" s="74"/>
      <c r="L7753" s="74"/>
      <c r="P7753" s="122"/>
      <c r="Q7753" s="74"/>
      <c r="R7753" s="74"/>
      <c r="S7753" s="74"/>
      <c r="T7753" s="74"/>
      <c r="AI7753" s="259"/>
      <c r="AO7753" s="74"/>
    </row>
    <row r="7754" s="72" customFormat="1" customHeight="1" spans="6:41">
      <c r="F7754" s="74"/>
      <c r="G7754" s="267" t="str">
        <f t="shared" si="127"/>
        <v/>
      </c>
      <c r="H7754" s="74"/>
      <c r="I7754" s="74"/>
      <c r="J7754" s="74"/>
      <c r="K7754" s="74"/>
      <c r="L7754" s="74"/>
      <c r="P7754" s="122"/>
      <c r="Q7754" s="74"/>
      <c r="R7754" s="74"/>
      <c r="S7754" s="74"/>
      <c r="T7754" s="74"/>
      <c r="AI7754" s="259"/>
      <c r="AO7754" s="74"/>
    </row>
    <row r="7755" s="72" customFormat="1" customHeight="1" spans="6:41">
      <c r="F7755" s="74"/>
      <c r="G7755" s="267" t="str">
        <f t="shared" si="127"/>
        <v/>
      </c>
      <c r="H7755" s="74"/>
      <c r="I7755" s="74"/>
      <c r="J7755" s="74"/>
      <c r="K7755" s="74"/>
      <c r="L7755" s="74"/>
      <c r="P7755" s="122"/>
      <c r="Q7755" s="74"/>
      <c r="R7755" s="74"/>
      <c r="S7755" s="74"/>
      <c r="T7755" s="74"/>
      <c r="AI7755" s="259"/>
      <c r="AO7755" s="74"/>
    </row>
    <row r="7756" s="72" customFormat="1" customHeight="1" spans="6:41">
      <c r="F7756" s="74"/>
      <c r="G7756" s="267" t="str">
        <f t="shared" si="127"/>
        <v/>
      </c>
      <c r="H7756" s="74"/>
      <c r="I7756" s="74"/>
      <c r="J7756" s="74"/>
      <c r="K7756" s="74"/>
      <c r="L7756" s="74"/>
      <c r="P7756" s="122"/>
      <c r="Q7756" s="74"/>
      <c r="R7756" s="74"/>
      <c r="S7756" s="74"/>
      <c r="T7756" s="74"/>
      <c r="AI7756" s="259"/>
      <c r="AO7756" s="74"/>
    </row>
    <row r="7757" s="72" customFormat="1" customHeight="1" spans="6:41">
      <c r="F7757" s="74"/>
      <c r="G7757" s="267" t="str">
        <f t="shared" si="127"/>
        <v/>
      </c>
      <c r="H7757" s="74"/>
      <c r="I7757" s="74"/>
      <c r="J7757" s="74"/>
      <c r="K7757" s="74"/>
      <c r="L7757" s="74"/>
      <c r="P7757" s="122"/>
      <c r="Q7757" s="74"/>
      <c r="R7757" s="74"/>
      <c r="S7757" s="74"/>
      <c r="T7757" s="74"/>
      <c r="AI7757" s="259"/>
      <c r="AO7757" s="74"/>
    </row>
    <row r="7758" s="72" customFormat="1" customHeight="1" spans="6:41">
      <c r="F7758" s="74"/>
      <c r="G7758" s="267" t="str">
        <f t="shared" si="127"/>
        <v/>
      </c>
      <c r="H7758" s="74"/>
      <c r="I7758" s="74"/>
      <c r="J7758" s="74"/>
      <c r="K7758" s="74"/>
      <c r="L7758" s="74"/>
      <c r="P7758" s="122"/>
      <c r="Q7758" s="74"/>
      <c r="R7758" s="74"/>
      <c r="S7758" s="74"/>
      <c r="T7758" s="74"/>
      <c r="AI7758" s="259"/>
      <c r="AO7758" s="74"/>
    </row>
    <row r="7759" s="72" customFormat="1" customHeight="1" spans="6:41">
      <c r="F7759" s="74"/>
      <c r="G7759" s="267" t="str">
        <f t="shared" si="127"/>
        <v/>
      </c>
      <c r="H7759" s="74"/>
      <c r="I7759" s="74"/>
      <c r="J7759" s="74"/>
      <c r="K7759" s="74"/>
      <c r="L7759" s="74"/>
      <c r="P7759" s="122"/>
      <c r="Q7759" s="74"/>
      <c r="R7759" s="74"/>
      <c r="S7759" s="74"/>
      <c r="T7759" s="74"/>
      <c r="AI7759" s="259"/>
      <c r="AO7759" s="74"/>
    </row>
    <row r="7760" s="72" customFormat="1" customHeight="1" spans="6:41">
      <c r="F7760" s="74"/>
      <c r="G7760" s="267" t="str">
        <f t="shared" si="127"/>
        <v/>
      </c>
      <c r="H7760" s="74"/>
      <c r="I7760" s="74"/>
      <c r="J7760" s="74"/>
      <c r="K7760" s="74"/>
      <c r="L7760" s="74"/>
      <c r="P7760" s="122"/>
      <c r="Q7760" s="74"/>
      <c r="R7760" s="74"/>
      <c r="S7760" s="74"/>
      <c r="T7760" s="74"/>
      <c r="AI7760" s="259"/>
      <c r="AO7760" s="74"/>
    </row>
    <row r="7761" s="72" customFormat="1" customHeight="1" spans="6:41">
      <c r="F7761" s="74"/>
      <c r="G7761" s="267" t="str">
        <f t="shared" si="127"/>
        <v/>
      </c>
      <c r="H7761" s="74"/>
      <c r="I7761" s="74"/>
      <c r="J7761" s="74"/>
      <c r="K7761" s="74"/>
      <c r="L7761" s="74"/>
      <c r="P7761" s="122"/>
      <c r="Q7761" s="74"/>
      <c r="R7761" s="74"/>
      <c r="S7761" s="74"/>
      <c r="T7761" s="74"/>
      <c r="AI7761" s="259"/>
      <c r="AO7761" s="74"/>
    </row>
    <row r="7762" s="72" customFormat="1" customHeight="1" spans="6:41">
      <c r="F7762" s="74"/>
      <c r="G7762" s="267" t="str">
        <f t="shared" si="127"/>
        <v/>
      </c>
      <c r="H7762" s="74"/>
      <c r="I7762" s="74"/>
      <c r="J7762" s="74"/>
      <c r="K7762" s="74"/>
      <c r="L7762" s="74"/>
      <c r="P7762" s="122"/>
      <c r="Q7762" s="74"/>
      <c r="R7762" s="74"/>
      <c r="S7762" s="74"/>
      <c r="T7762" s="74"/>
      <c r="AI7762" s="259"/>
      <c r="AO7762" s="74"/>
    </row>
    <row r="7763" s="72" customFormat="1" customHeight="1" spans="6:41">
      <c r="F7763" s="74"/>
      <c r="G7763" s="267" t="str">
        <f t="shared" si="127"/>
        <v/>
      </c>
      <c r="H7763" s="74"/>
      <c r="I7763" s="74"/>
      <c r="J7763" s="74"/>
      <c r="K7763" s="74"/>
      <c r="L7763" s="74"/>
      <c r="P7763" s="122"/>
      <c r="Q7763" s="74"/>
      <c r="R7763" s="74"/>
      <c r="S7763" s="74"/>
      <c r="T7763" s="74"/>
      <c r="AI7763" s="259"/>
      <c r="AO7763" s="74"/>
    </row>
    <row r="7764" s="72" customFormat="1" customHeight="1" spans="6:41">
      <c r="F7764" s="74"/>
      <c r="G7764" s="267" t="str">
        <f t="shared" si="127"/>
        <v/>
      </c>
      <c r="H7764" s="74"/>
      <c r="I7764" s="74"/>
      <c r="J7764" s="74"/>
      <c r="K7764" s="74"/>
      <c r="L7764" s="74"/>
      <c r="P7764" s="122"/>
      <c r="Q7764" s="74"/>
      <c r="R7764" s="74"/>
      <c r="S7764" s="74"/>
      <c r="T7764" s="74"/>
      <c r="AI7764" s="259"/>
      <c r="AO7764" s="74"/>
    </row>
    <row r="7765" s="72" customFormat="1" customHeight="1" spans="6:41">
      <c r="F7765" s="74"/>
      <c r="G7765" s="267" t="str">
        <f t="shared" si="127"/>
        <v/>
      </c>
      <c r="H7765" s="74"/>
      <c r="I7765" s="74"/>
      <c r="J7765" s="74"/>
      <c r="K7765" s="74"/>
      <c r="L7765" s="74"/>
      <c r="P7765" s="122"/>
      <c r="Q7765" s="74"/>
      <c r="R7765" s="74"/>
      <c r="S7765" s="74"/>
      <c r="T7765" s="74"/>
      <c r="AI7765" s="259"/>
      <c r="AO7765" s="74"/>
    </row>
    <row r="7766" s="72" customFormat="1" customHeight="1" spans="6:41">
      <c r="F7766" s="74"/>
      <c r="G7766" s="267" t="str">
        <f t="shared" si="127"/>
        <v/>
      </c>
      <c r="H7766" s="74"/>
      <c r="I7766" s="74"/>
      <c r="J7766" s="74"/>
      <c r="K7766" s="74"/>
      <c r="L7766" s="74"/>
      <c r="P7766" s="122"/>
      <c r="Q7766" s="74"/>
      <c r="R7766" s="74"/>
      <c r="S7766" s="74"/>
      <c r="T7766" s="74"/>
      <c r="AI7766" s="259"/>
      <c r="AO7766" s="74"/>
    </row>
    <row r="7767" s="72" customFormat="1" customHeight="1" spans="6:41">
      <c r="F7767" s="74"/>
      <c r="G7767" s="267" t="str">
        <f t="shared" si="127"/>
        <v/>
      </c>
      <c r="H7767" s="74"/>
      <c r="I7767" s="74"/>
      <c r="J7767" s="74"/>
      <c r="K7767" s="74"/>
      <c r="L7767" s="74"/>
      <c r="P7767" s="122"/>
      <c r="Q7767" s="74"/>
      <c r="R7767" s="74"/>
      <c r="S7767" s="74"/>
      <c r="T7767" s="74"/>
      <c r="AI7767" s="259"/>
      <c r="AO7767" s="74"/>
    </row>
    <row r="7768" s="72" customFormat="1" customHeight="1" spans="6:41">
      <c r="F7768" s="74"/>
      <c r="G7768" s="267" t="str">
        <f t="shared" si="127"/>
        <v/>
      </c>
      <c r="H7768" s="74"/>
      <c r="I7768" s="74"/>
      <c r="J7768" s="74"/>
      <c r="K7768" s="74"/>
      <c r="L7768" s="74"/>
      <c r="P7768" s="122"/>
      <c r="Q7768" s="74"/>
      <c r="R7768" s="74"/>
      <c r="S7768" s="74"/>
      <c r="T7768" s="74"/>
      <c r="AI7768" s="259"/>
      <c r="AO7768" s="74"/>
    </row>
    <row r="7769" s="72" customFormat="1" customHeight="1" spans="6:41">
      <c r="F7769" s="74"/>
      <c r="G7769" s="267" t="str">
        <f t="shared" si="127"/>
        <v/>
      </c>
      <c r="H7769" s="74"/>
      <c r="I7769" s="74"/>
      <c r="J7769" s="74"/>
      <c r="K7769" s="74"/>
      <c r="L7769" s="74"/>
      <c r="P7769" s="122"/>
      <c r="Q7769" s="74"/>
      <c r="R7769" s="74"/>
      <c r="S7769" s="74"/>
      <c r="T7769" s="74"/>
      <c r="AI7769" s="259"/>
      <c r="AO7769" s="74"/>
    </row>
    <row r="7770" s="72" customFormat="1" customHeight="1" spans="6:41">
      <c r="F7770" s="74"/>
      <c r="G7770" s="267" t="str">
        <f t="shared" si="127"/>
        <v/>
      </c>
      <c r="H7770" s="74"/>
      <c r="I7770" s="74"/>
      <c r="J7770" s="74"/>
      <c r="K7770" s="74"/>
      <c r="L7770" s="74"/>
      <c r="P7770" s="122"/>
      <c r="Q7770" s="74"/>
      <c r="R7770" s="74"/>
      <c r="S7770" s="74"/>
      <c r="T7770" s="74"/>
      <c r="AI7770" s="259"/>
      <c r="AO7770" s="74"/>
    </row>
    <row r="7771" s="72" customFormat="1" customHeight="1" spans="6:41">
      <c r="F7771" s="74"/>
      <c r="G7771" s="267" t="str">
        <f t="shared" si="127"/>
        <v/>
      </c>
      <c r="H7771" s="74"/>
      <c r="I7771" s="74"/>
      <c r="J7771" s="74"/>
      <c r="K7771" s="74"/>
      <c r="L7771" s="74"/>
      <c r="P7771" s="122"/>
      <c r="Q7771" s="74"/>
      <c r="R7771" s="74"/>
      <c r="S7771" s="74"/>
      <c r="T7771" s="74"/>
      <c r="AI7771" s="259"/>
      <c r="AO7771" s="74"/>
    </row>
    <row r="7772" s="72" customFormat="1" customHeight="1" spans="6:41">
      <c r="F7772" s="74"/>
      <c r="G7772" s="267" t="str">
        <f t="shared" si="127"/>
        <v/>
      </c>
      <c r="H7772" s="74"/>
      <c r="I7772" s="74"/>
      <c r="J7772" s="74"/>
      <c r="K7772" s="74"/>
      <c r="L7772" s="74"/>
      <c r="P7772" s="122"/>
      <c r="Q7772" s="74"/>
      <c r="R7772" s="74"/>
      <c r="S7772" s="74"/>
      <c r="T7772" s="74"/>
      <c r="AI7772" s="259"/>
      <c r="AO7772" s="74"/>
    </row>
    <row r="7773" s="72" customFormat="1" customHeight="1" spans="6:41">
      <c r="F7773" s="74"/>
      <c r="G7773" s="267" t="str">
        <f t="shared" si="127"/>
        <v/>
      </c>
      <c r="H7773" s="74"/>
      <c r="I7773" s="74"/>
      <c r="J7773" s="74"/>
      <c r="K7773" s="74"/>
      <c r="L7773" s="74"/>
      <c r="P7773" s="122"/>
      <c r="Q7773" s="74"/>
      <c r="R7773" s="74"/>
      <c r="S7773" s="74"/>
      <c r="T7773" s="74"/>
      <c r="AI7773" s="259"/>
      <c r="AO7773" s="74"/>
    </row>
    <row r="7774" s="72" customFormat="1" customHeight="1" spans="6:41">
      <c r="F7774" s="74"/>
      <c r="G7774" s="267" t="str">
        <f t="shared" si="127"/>
        <v/>
      </c>
      <c r="H7774" s="74"/>
      <c r="I7774" s="74"/>
      <c r="J7774" s="74"/>
      <c r="K7774" s="74"/>
      <c r="L7774" s="74"/>
      <c r="P7774" s="122"/>
      <c r="Q7774" s="74"/>
      <c r="R7774" s="74"/>
      <c r="S7774" s="74"/>
      <c r="T7774" s="74"/>
      <c r="AI7774" s="259"/>
      <c r="AO7774" s="74"/>
    </row>
    <row r="7775" s="72" customFormat="1" customHeight="1" spans="6:41">
      <c r="F7775" s="74"/>
      <c r="G7775" s="267" t="str">
        <f t="shared" si="127"/>
        <v/>
      </c>
      <c r="H7775" s="74"/>
      <c r="I7775" s="74"/>
      <c r="J7775" s="74"/>
      <c r="K7775" s="74"/>
      <c r="L7775" s="74"/>
      <c r="P7775" s="122"/>
      <c r="Q7775" s="74"/>
      <c r="R7775" s="74"/>
      <c r="S7775" s="74"/>
      <c r="T7775" s="74"/>
      <c r="AI7775" s="259"/>
      <c r="AO7775" s="74"/>
    </row>
    <row r="7776" s="72" customFormat="1" customHeight="1" spans="6:41">
      <c r="F7776" s="74"/>
      <c r="G7776" s="267" t="str">
        <f t="shared" si="127"/>
        <v/>
      </c>
      <c r="H7776" s="74"/>
      <c r="I7776" s="74"/>
      <c r="J7776" s="74"/>
      <c r="K7776" s="74"/>
      <c r="L7776" s="74"/>
      <c r="P7776" s="122"/>
      <c r="Q7776" s="74"/>
      <c r="R7776" s="74"/>
      <c r="S7776" s="74"/>
      <c r="T7776" s="74"/>
      <c r="AI7776" s="259"/>
      <c r="AO7776" s="74"/>
    </row>
    <row r="7777" s="72" customFormat="1" customHeight="1" spans="6:41">
      <c r="F7777" s="74"/>
      <c r="G7777" s="267" t="str">
        <f t="shared" si="127"/>
        <v/>
      </c>
      <c r="H7777" s="74"/>
      <c r="I7777" s="74"/>
      <c r="J7777" s="74"/>
      <c r="K7777" s="74"/>
      <c r="L7777" s="74"/>
      <c r="P7777" s="122"/>
      <c r="Q7777" s="74"/>
      <c r="R7777" s="74"/>
      <c r="S7777" s="74"/>
      <c r="T7777" s="74"/>
      <c r="AI7777" s="259"/>
      <c r="AO7777" s="74"/>
    </row>
    <row r="7778" s="72" customFormat="1" customHeight="1" spans="6:41">
      <c r="F7778" s="74"/>
      <c r="G7778" s="267" t="str">
        <f t="shared" si="127"/>
        <v/>
      </c>
      <c r="H7778" s="74"/>
      <c r="I7778" s="74"/>
      <c r="J7778" s="74"/>
      <c r="K7778" s="74"/>
      <c r="L7778" s="74"/>
      <c r="P7778" s="122"/>
      <c r="Q7778" s="74"/>
      <c r="R7778" s="74"/>
      <c r="S7778" s="74"/>
      <c r="T7778" s="74"/>
      <c r="AI7778" s="259"/>
      <c r="AO7778" s="74"/>
    </row>
    <row r="7779" s="72" customFormat="1" customHeight="1" spans="6:41">
      <c r="F7779" s="74"/>
      <c r="G7779" s="267" t="str">
        <f t="shared" si="127"/>
        <v/>
      </c>
      <c r="H7779" s="74"/>
      <c r="I7779" s="74"/>
      <c r="J7779" s="74"/>
      <c r="K7779" s="74"/>
      <c r="L7779" s="74"/>
      <c r="P7779" s="122"/>
      <c r="Q7779" s="74"/>
      <c r="R7779" s="74"/>
      <c r="S7779" s="74"/>
      <c r="T7779" s="74"/>
      <c r="AI7779" s="259"/>
      <c r="AO7779" s="74"/>
    </row>
    <row r="7780" s="72" customFormat="1" customHeight="1" spans="6:41">
      <c r="F7780" s="74"/>
      <c r="G7780" s="267" t="str">
        <f t="shared" si="127"/>
        <v/>
      </c>
      <c r="H7780" s="74"/>
      <c r="I7780" s="74"/>
      <c r="J7780" s="74"/>
      <c r="K7780" s="74"/>
      <c r="L7780" s="74"/>
      <c r="P7780" s="122"/>
      <c r="Q7780" s="74"/>
      <c r="R7780" s="74"/>
      <c r="S7780" s="74"/>
      <c r="T7780" s="74"/>
      <c r="AI7780" s="259"/>
      <c r="AO7780" s="74"/>
    </row>
    <row r="7781" s="72" customFormat="1" customHeight="1" spans="6:41">
      <c r="F7781" s="74"/>
      <c r="G7781" s="267" t="str">
        <f t="shared" si="127"/>
        <v/>
      </c>
      <c r="H7781" s="74"/>
      <c r="I7781" s="74"/>
      <c r="J7781" s="74"/>
      <c r="K7781" s="74"/>
      <c r="L7781" s="74"/>
      <c r="P7781" s="122"/>
      <c r="Q7781" s="74"/>
      <c r="R7781" s="74"/>
      <c r="S7781" s="74"/>
      <c r="T7781" s="74"/>
      <c r="AI7781" s="259"/>
      <c r="AO7781" s="74"/>
    </row>
    <row r="7782" s="72" customFormat="1" customHeight="1" spans="6:41">
      <c r="F7782" s="74"/>
      <c r="G7782" s="267" t="str">
        <f t="shared" si="127"/>
        <v/>
      </c>
      <c r="H7782" s="74"/>
      <c r="I7782" s="74"/>
      <c r="J7782" s="74"/>
      <c r="K7782" s="74"/>
      <c r="L7782" s="74"/>
      <c r="P7782" s="122"/>
      <c r="Q7782" s="74"/>
      <c r="R7782" s="74"/>
      <c r="S7782" s="74"/>
      <c r="T7782" s="74"/>
      <c r="AI7782" s="259"/>
      <c r="AO7782" s="74"/>
    </row>
    <row r="7783" s="72" customFormat="1" customHeight="1" spans="6:41">
      <c r="F7783" s="74"/>
      <c r="G7783" s="267" t="str">
        <f t="shared" si="127"/>
        <v/>
      </c>
      <c r="H7783" s="74"/>
      <c r="I7783" s="74"/>
      <c r="J7783" s="74"/>
      <c r="K7783" s="74"/>
      <c r="L7783" s="74"/>
      <c r="P7783" s="122"/>
      <c r="Q7783" s="74"/>
      <c r="R7783" s="74"/>
      <c r="S7783" s="74"/>
      <c r="T7783" s="74"/>
      <c r="AI7783" s="259"/>
      <c r="AO7783" s="74"/>
    </row>
    <row r="7784" s="72" customFormat="1" customHeight="1" spans="6:41">
      <c r="F7784" s="74"/>
      <c r="G7784" s="267" t="str">
        <f t="shared" si="127"/>
        <v/>
      </c>
      <c r="H7784" s="74"/>
      <c r="I7784" s="74"/>
      <c r="J7784" s="74"/>
      <c r="K7784" s="74"/>
      <c r="L7784" s="74"/>
      <c r="P7784" s="122"/>
      <c r="Q7784" s="74"/>
      <c r="R7784" s="74"/>
      <c r="S7784" s="74"/>
      <c r="T7784" s="74"/>
      <c r="AI7784" s="259"/>
      <c r="AO7784" s="74"/>
    </row>
    <row r="7785" s="72" customFormat="1" customHeight="1" spans="6:41">
      <c r="F7785" s="74"/>
      <c r="G7785" s="267" t="str">
        <f t="shared" si="127"/>
        <v/>
      </c>
      <c r="H7785" s="74"/>
      <c r="I7785" s="74"/>
      <c r="J7785" s="74"/>
      <c r="K7785" s="74"/>
      <c r="L7785" s="74"/>
      <c r="P7785" s="122"/>
      <c r="Q7785" s="74"/>
      <c r="R7785" s="74"/>
      <c r="S7785" s="74"/>
      <c r="T7785" s="74"/>
      <c r="AI7785" s="259"/>
      <c r="AO7785" s="74"/>
    </row>
    <row r="7786" s="72" customFormat="1" customHeight="1" spans="6:41">
      <c r="F7786" s="74"/>
      <c r="G7786" s="267" t="str">
        <f t="shared" si="127"/>
        <v/>
      </c>
      <c r="H7786" s="74"/>
      <c r="I7786" s="74"/>
      <c r="J7786" s="74"/>
      <c r="K7786" s="74"/>
      <c r="L7786" s="74"/>
      <c r="P7786" s="122"/>
      <c r="Q7786" s="74"/>
      <c r="R7786" s="74"/>
      <c r="S7786" s="74"/>
      <c r="T7786" s="74"/>
      <c r="AI7786" s="259"/>
      <c r="AO7786" s="74"/>
    </row>
    <row r="7787" s="72" customFormat="1" customHeight="1" spans="6:41">
      <c r="F7787" s="74"/>
      <c r="G7787" s="267" t="str">
        <f t="shared" si="127"/>
        <v/>
      </c>
      <c r="H7787" s="74"/>
      <c r="I7787" s="74"/>
      <c r="J7787" s="74"/>
      <c r="K7787" s="74"/>
      <c r="L7787" s="74"/>
      <c r="P7787" s="122"/>
      <c r="Q7787" s="74"/>
      <c r="R7787" s="74"/>
      <c r="S7787" s="74"/>
      <c r="T7787" s="74"/>
      <c r="AI7787" s="259"/>
      <c r="AO7787" s="74"/>
    </row>
    <row r="7788" s="72" customFormat="1" customHeight="1" spans="6:41">
      <c r="F7788" s="74"/>
      <c r="G7788" s="267" t="str">
        <f t="shared" si="127"/>
        <v/>
      </c>
      <c r="H7788" s="74"/>
      <c r="I7788" s="74"/>
      <c r="J7788" s="74"/>
      <c r="K7788" s="74"/>
      <c r="L7788" s="74"/>
      <c r="P7788" s="122"/>
      <c r="Q7788" s="74"/>
      <c r="R7788" s="74"/>
      <c r="S7788" s="74"/>
      <c r="T7788" s="74"/>
      <c r="AI7788" s="259"/>
      <c r="AO7788" s="74"/>
    </row>
    <row r="7789" s="72" customFormat="1" customHeight="1" spans="6:41">
      <c r="F7789" s="74"/>
      <c r="G7789" s="267" t="str">
        <f t="shared" si="127"/>
        <v/>
      </c>
      <c r="H7789" s="74"/>
      <c r="I7789" s="74"/>
      <c r="J7789" s="74"/>
      <c r="K7789" s="74"/>
      <c r="L7789" s="74"/>
      <c r="P7789" s="122"/>
      <c r="Q7789" s="74"/>
      <c r="R7789" s="74"/>
      <c r="S7789" s="74"/>
      <c r="T7789" s="74"/>
      <c r="AI7789" s="259"/>
      <c r="AO7789" s="74"/>
    </row>
    <row r="7790" s="72" customFormat="1" customHeight="1" spans="6:41">
      <c r="F7790" s="74"/>
      <c r="G7790" s="267" t="str">
        <f t="shared" si="127"/>
        <v/>
      </c>
      <c r="H7790" s="74"/>
      <c r="I7790" s="74"/>
      <c r="J7790" s="74"/>
      <c r="K7790" s="74"/>
      <c r="L7790" s="74"/>
      <c r="P7790" s="122"/>
      <c r="Q7790" s="74"/>
      <c r="R7790" s="74"/>
      <c r="S7790" s="74"/>
      <c r="T7790" s="74"/>
      <c r="AI7790" s="259"/>
      <c r="AO7790" s="74"/>
    </row>
    <row r="7791" s="72" customFormat="1" customHeight="1" spans="6:41">
      <c r="F7791" s="74"/>
      <c r="G7791" s="267" t="str">
        <f t="shared" si="127"/>
        <v/>
      </c>
      <c r="H7791" s="74"/>
      <c r="I7791" s="74"/>
      <c r="J7791" s="74"/>
      <c r="K7791" s="74"/>
      <c r="L7791" s="74"/>
      <c r="P7791" s="122"/>
      <c r="Q7791" s="74"/>
      <c r="R7791" s="74"/>
      <c r="S7791" s="74"/>
      <c r="T7791" s="74"/>
      <c r="AI7791" s="259"/>
      <c r="AO7791" s="74"/>
    </row>
    <row r="7792" s="72" customFormat="1" customHeight="1" spans="6:41">
      <c r="F7792" s="74"/>
      <c r="G7792" s="267" t="str">
        <f t="shared" si="127"/>
        <v/>
      </c>
      <c r="H7792" s="74"/>
      <c r="I7792" s="74"/>
      <c r="J7792" s="74"/>
      <c r="K7792" s="74"/>
      <c r="L7792" s="74"/>
      <c r="P7792" s="122"/>
      <c r="Q7792" s="74"/>
      <c r="R7792" s="74"/>
      <c r="S7792" s="74"/>
      <c r="T7792" s="74"/>
      <c r="AI7792" s="259"/>
      <c r="AO7792" s="74"/>
    </row>
    <row r="7793" s="72" customFormat="1" customHeight="1" spans="6:41">
      <c r="F7793" s="74"/>
      <c r="G7793" s="267" t="str">
        <f t="shared" si="127"/>
        <v/>
      </c>
      <c r="H7793" s="74"/>
      <c r="I7793" s="74"/>
      <c r="J7793" s="74"/>
      <c r="K7793" s="74"/>
      <c r="L7793" s="74"/>
      <c r="P7793" s="122"/>
      <c r="Q7793" s="74"/>
      <c r="R7793" s="74"/>
      <c r="S7793" s="74"/>
      <c r="T7793" s="74"/>
      <c r="AI7793" s="259"/>
      <c r="AO7793" s="74"/>
    </row>
    <row r="7794" s="72" customFormat="1" customHeight="1" spans="6:41">
      <c r="F7794" s="74"/>
      <c r="G7794" s="267" t="str">
        <f t="shared" si="127"/>
        <v/>
      </c>
      <c r="H7794" s="74"/>
      <c r="I7794" s="74"/>
      <c r="J7794" s="74"/>
      <c r="K7794" s="74"/>
      <c r="L7794" s="74"/>
      <c r="P7794" s="122"/>
      <c r="Q7794" s="74"/>
      <c r="R7794" s="74"/>
      <c r="S7794" s="74"/>
      <c r="T7794" s="74"/>
      <c r="AI7794" s="259"/>
      <c r="AO7794" s="74"/>
    </row>
    <row r="7795" s="72" customFormat="1" customHeight="1" spans="6:41">
      <c r="F7795" s="74"/>
      <c r="G7795" s="267" t="str">
        <f t="shared" si="127"/>
        <v/>
      </c>
      <c r="H7795" s="74"/>
      <c r="I7795" s="74"/>
      <c r="J7795" s="74"/>
      <c r="K7795" s="74"/>
      <c r="L7795" s="74"/>
      <c r="P7795" s="122"/>
      <c r="Q7795" s="74"/>
      <c r="R7795" s="74"/>
      <c r="S7795" s="74"/>
      <c r="T7795" s="74"/>
      <c r="AI7795" s="259"/>
      <c r="AO7795" s="74"/>
    </row>
    <row r="7796" s="72" customFormat="1" customHeight="1" spans="6:41">
      <c r="F7796" s="74"/>
      <c r="G7796" s="267" t="str">
        <f t="shared" si="127"/>
        <v/>
      </c>
      <c r="H7796" s="74"/>
      <c r="I7796" s="74"/>
      <c r="J7796" s="74"/>
      <c r="K7796" s="74"/>
      <c r="L7796" s="74"/>
      <c r="P7796" s="122"/>
      <c r="Q7796" s="74"/>
      <c r="R7796" s="74"/>
      <c r="S7796" s="74"/>
      <c r="T7796" s="74"/>
      <c r="AI7796" s="259"/>
      <c r="AO7796" s="74"/>
    </row>
    <row r="7797" s="72" customFormat="1" customHeight="1" spans="6:41">
      <c r="F7797" s="74"/>
      <c r="G7797" s="267" t="str">
        <f t="shared" si="127"/>
        <v/>
      </c>
      <c r="H7797" s="74"/>
      <c r="I7797" s="74"/>
      <c r="J7797" s="74"/>
      <c r="K7797" s="74"/>
      <c r="L7797" s="74"/>
      <c r="P7797" s="122"/>
      <c r="Q7797" s="74"/>
      <c r="R7797" s="74"/>
      <c r="S7797" s="74"/>
      <c r="T7797" s="74"/>
      <c r="AI7797" s="259"/>
      <c r="AO7797" s="74"/>
    </row>
    <row r="7798" s="72" customFormat="1" customHeight="1" spans="6:41">
      <c r="F7798" s="74"/>
      <c r="G7798" s="267" t="str">
        <f t="shared" si="127"/>
        <v/>
      </c>
      <c r="H7798" s="74"/>
      <c r="I7798" s="74"/>
      <c r="J7798" s="74"/>
      <c r="K7798" s="74"/>
      <c r="L7798" s="74"/>
      <c r="P7798" s="122"/>
      <c r="Q7798" s="74"/>
      <c r="R7798" s="74"/>
      <c r="S7798" s="74"/>
      <c r="T7798" s="74"/>
      <c r="AI7798" s="259"/>
      <c r="AO7798" s="74"/>
    </row>
    <row r="7799" s="72" customFormat="1" customHeight="1" spans="6:41">
      <c r="F7799" s="74"/>
      <c r="G7799" s="267" t="str">
        <f t="shared" si="127"/>
        <v/>
      </c>
      <c r="H7799" s="74"/>
      <c r="I7799" s="74"/>
      <c r="J7799" s="74"/>
      <c r="K7799" s="74"/>
      <c r="L7799" s="74"/>
      <c r="P7799" s="122"/>
      <c r="Q7799" s="74"/>
      <c r="R7799" s="74"/>
      <c r="S7799" s="74"/>
      <c r="T7799" s="74"/>
      <c r="AI7799" s="259"/>
      <c r="AO7799" s="74"/>
    </row>
    <row r="7800" s="72" customFormat="1" customHeight="1" spans="6:41">
      <c r="F7800" s="74"/>
      <c r="G7800" s="267" t="str">
        <f t="shared" si="127"/>
        <v/>
      </c>
      <c r="H7800" s="74"/>
      <c r="I7800" s="74"/>
      <c r="J7800" s="74"/>
      <c r="K7800" s="74"/>
      <c r="L7800" s="74"/>
      <c r="P7800" s="122"/>
      <c r="Q7800" s="74"/>
      <c r="R7800" s="74"/>
      <c r="S7800" s="74"/>
      <c r="T7800" s="74"/>
      <c r="AI7800" s="259"/>
      <c r="AO7800" s="74"/>
    </row>
    <row r="7801" s="72" customFormat="1" customHeight="1" spans="6:41">
      <c r="F7801" s="74"/>
      <c r="G7801" s="267" t="str">
        <f t="shared" si="127"/>
        <v/>
      </c>
      <c r="H7801" s="74"/>
      <c r="I7801" s="74"/>
      <c r="J7801" s="74"/>
      <c r="K7801" s="74"/>
      <c r="L7801" s="74"/>
      <c r="P7801" s="122"/>
      <c r="Q7801" s="74"/>
      <c r="R7801" s="74"/>
      <c r="S7801" s="74"/>
      <c r="T7801" s="74"/>
      <c r="AI7801" s="259"/>
      <c r="AO7801" s="74"/>
    </row>
    <row r="7802" s="72" customFormat="1" customHeight="1" spans="6:41">
      <c r="F7802" s="74"/>
      <c r="G7802" s="267" t="str">
        <f t="shared" si="127"/>
        <v/>
      </c>
      <c r="H7802" s="74"/>
      <c r="I7802" s="74"/>
      <c r="J7802" s="74"/>
      <c r="K7802" s="74"/>
      <c r="L7802" s="74"/>
      <c r="P7802" s="122"/>
      <c r="Q7802" s="74"/>
      <c r="R7802" s="74"/>
      <c r="S7802" s="74"/>
      <c r="T7802" s="74"/>
      <c r="AI7802" s="259"/>
      <c r="AO7802" s="74"/>
    </row>
    <row r="7803" s="72" customFormat="1" customHeight="1" spans="6:41">
      <c r="F7803" s="74"/>
      <c r="G7803" s="267" t="str">
        <f t="shared" si="127"/>
        <v/>
      </c>
      <c r="H7803" s="74"/>
      <c r="I7803" s="74"/>
      <c r="J7803" s="74"/>
      <c r="K7803" s="74"/>
      <c r="L7803" s="74"/>
      <c r="P7803" s="122"/>
      <c r="Q7803" s="74"/>
      <c r="R7803" s="74"/>
      <c r="S7803" s="74"/>
      <c r="T7803" s="74"/>
      <c r="AI7803" s="259"/>
      <c r="AO7803" s="74"/>
    </row>
    <row r="7804" s="72" customFormat="1" customHeight="1" spans="6:41">
      <c r="F7804" s="74"/>
      <c r="G7804" s="267" t="str">
        <f t="shared" si="127"/>
        <v/>
      </c>
      <c r="H7804" s="74"/>
      <c r="I7804" s="74"/>
      <c r="J7804" s="74"/>
      <c r="K7804" s="74"/>
      <c r="L7804" s="74"/>
      <c r="P7804" s="122"/>
      <c r="Q7804" s="74"/>
      <c r="R7804" s="74"/>
      <c r="S7804" s="74"/>
      <c r="T7804" s="74"/>
      <c r="AI7804" s="259"/>
      <c r="AO7804" s="74"/>
    </row>
    <row r="7805" s="72" customFormat="1" customHeight="1" spans="6:41">
      <c r="F7805" s="74"/>
      <c r="G7805" s="267" t="str">
        <f t="shared" si="127"/>
        <v/>
      </c>
      <c r="H7805" s="74"/>
      <c r="I7805" s="74"/>
      <c r="J7805" s="74"/>
      <c r="K7805" s="74"/>
      <c r="L7805" s="74"/>
      <c r="P7805" s="122"/>
      <c r="Q7805" s="74"/>
      <c r="R7805" s="74"/>
      <c r="S7805" s="74"/>
      <c r="T7805" s="74"/>
      <c r="AI7805" s="259"/>
      <c r="AO7805" s="74"/>
    </row>
    <row r="7806" s="72" customFormat="1" customHeight="1" spans="6:41">
      <c r="F7806" s="74"/>
      <c r="G7806" s="267" t="str">
        <f t="shared" si="127"/>
        <v/>
      </c>
      <c r="H7806" s="74"/>
      <c r="I7806" s="74"/>
      <c r="J7806" s="74"/>
      <c r="K7806" s="74"/>
      <c r="L7806" s="74"/>
      <c r="P7806" s="122"/>
      <c r="Q7806" s="74"/>
      <c r="R7806" s="74"/>
      <c r="S7806" s="74"/>
      <c r="T7806" s="74"/>
      <c r="AI7806" s="259"/>
      <c r="AO7806" s="74"/>
    </row>
    <row r="7807" s="72" customFormat="1" customHeight="1" spans="6:41">
      <c r="F7807" s="74"/>
      <c r="G7807" s="267" t="str">
        <f t="shared" si="127"/>
        <v/>
      </c>
      <c r="H7807" s="74"/>
      <c r="I7807" s="74"/>
      <c r="J7807" s="74"/>
      <c r="K7807" s="74"/>
      <c r="L7807" s="74"/>
      <c r="P7807" s="122"/>
      <c r="Q7807" s="74"/>
      <c r="R7807" s="74"/>
      <c r="S7807" s="74"/>
      <c r="T7807" s="74"/>
      <c r="AI7807" s="259"/>
      <c r="AO7807" s="74"/>
    </row>
    <row r="7808" s="72" customFormat="1" customHeight="1" spans="6:41">
      <c r="F7808" s="74"/>
      <c r="G7808" s="267" t="str">
        <f t="shared" si="127"/>
        <v/>
      </c>
      <c r="H7808" s="74"/>
      <c r="I7808" s="74"/>
      <c r="J7808" s="74"/>
      <c r="K7808" s="74"/>
      <c r="L7808" s="74"/>
      <c r="P7808" s="122"/>
      <c r="Q7808" s="74"/>
      <c r="R7808" s="74"/>
      <c r="S7808" s="74"/>
      <c r="T7808" s="74"/>
      <c r="AI7808" s="259"/>
      <c r="AO7808" s="74"/>
    </row>
    <row r="7809" s="72" customFormat="1" customHeight="1" spans="6:41">
      <c r="F7809" s="74"/>
      <c r="G7809" s="267" t="str">
        <f t="shared" si="127"/>
        <v/>
      </c>
      <c r="H7809" s="74"/>
      <c r="I7809" s="74"/>
      <c r="J7809" s="74"/>
      <c r="K7809" s="74"/>
      <c r="L7809" s="74"/>
      <c r="P7809" s="122"/>
      <c r="Q7809" s="74"/>
      <c r="R7809" s="74"/>
      <c r="S7809" s="74"/>
      <c r="T7809" s="74"/>
      <c r="AI7809" s="259"/>
      <c r="AO7809" s="74"/>
    </row>
    <row r="7810" s="72" customFormat="1" customHeight="1" spans="6:41">
      <c r="F7810" s="74"/>
      <c r="G7810" s="267" t="str">
        <f t="shared" ref="G7810:G7873" si="128">IF(H7810="","",IF(H7810=I7810,H7810,_xlfn.CONCAT(H7810,"-",I7810)))</f>
        <v/>
      </c>
      <c r="H7810" s="74"/>
      <c r="I7810" s="74"/>
      <c r="J7810" s="74"/>
      <c r="K7810" s="74"/>
      <c r="L7810" s="74"/>
      <c r="P7810" s="122"/>
      <c r="Q7810" s="74"/>
      <c r="R7810" s="74"/>
      <c r="S7810" s="74"/>
      <c r="T7810" s="74"/>
      <c r="AI7810" s="259"/>
      <c r="AO7810" s="74"/>
    </row>
    <row r="7811" s="72" customFormat="1" customHeight="1" spans="6:41">
      <c r="F7811" s="74"/>
      <c r="G7811" s="267" t="str">
        <f t="shared" si="128"/>
        <v/>
      </c>
      <c r="H7811" s="74"/>
      <c r="I7811" s="74"/>
      <c r="J7811" s="74"/>
      <c r="K7811" s="74"/>
      <c r="L7811" s="74"/>
      <c r="P7811" s="122"/>
      <c r="Q7811" s="74"/>
      <c r="R7811" s="74"/>
      <c r="S7811" s="74"/>
      <c r="T7811" s="74"/>
      <c r="AI7811" s="259"/>
      <c r="AO7811" s="74"/>
    </row>
    <row r="7812" s="72" customFormat="1" customHeight="1" spans="6:41">
      <c r="F7812" s="74"/>
      <c r="G7812" s="267" t="str">
        <f t="shared" si="128"/>
        <v/>
      </c>
      <c r="H7812" s="74"/>
      <c r="I7812" s="74"/>
      <c r="J7812" s="74"/>
      <c r="K7812" s="74"/>
      <c r="L7812" s="74"/>
      <c r="P7812" s="122"/>
      <c r="Q7812" s="74"/>
      <c r="R7812" s="74"/>
      <c r="S7812" s="74"/>
      <c r="T7812" s="74"/>
      <c r="AI7812" s="259"/>
      <c r="AO7812" s="74"/>
    </row>
    <row r="7813" s="72" customFormat="1" customHeight="1" spans="6:41">
      <c r="F7813" s="74"/>
      <c r="G7813" s="267" t="str">
        <f t="shared" si="128"/>
        <v/>
      </c>
      <c r="H7813" s="74"/>
      <c r="I7813" s="74"/>
      <c r="J7813" s="74"/>
      <c r="K7813" s="74"/>
      <c r="L7813" s="74"/>
      <c r="P7813" s="122"/>
      <c r="Q7813" s="74"/>
      <c r="R7813" s="74"/>
      <c r="S7813" s="74"/>
      <c r="T7813" s="74"/>
      <c r="AI7813" s="259"/>
      <c r="AO7813" s="74"/>
    </row>
    <row r="7814" s="72" customFormat="1" customHeight="1" spans="6:41">
      <c r="F7814" s="74"/>
      <c r="G7814" s="267" t="str">
        <f t="shared" si="128"/>
        <v/>
      </c>
      <c r="H7814" s="74"/>
      <c r="I7814" s="74"/>
      <c r="J7814" s="74"/>
      <c r="K7814" s="74"/>
      <c r="L7814" s="74"/>
      <c r="P7814" s="122"/>
      <c r="Q7814" s="74"/>
      <c r="R7814" s="74"/>
      <c r="S7814" s="74"/>
      <c r="T7814" s="74"/>
      <c r="AI7814" s="259"/>
      <c r="AO7814" s="74"/>
    </row>
    <row r="7815" s="72" customFormat="1" customHeight="1" spans="6:41">
      <c r="F7815" s="74"/>
      <c r="G7815" s="267" t="str">
        <f t="shared" si="128"/>
        <v/>
      </c>
      <c r="H7815" s="74"/>
      <c r="I7815" s="74"/>
      <c r="J7815" s="74"/>
      <c r="K7815" s="74"/>
      <c r="L7815" s="74"/>
      <c r="P7815" s="122"/>
      <c r="Q7815" s="74"/>
      <c r="R7815" s="74"/>
      <c r="S7815" s="74"/>
      <c r="T7815" s="74"/>
      <c r="AI7815" s="259"/>
      <c r="AO7815" s="74"/>
    </row>
    <row r="7816" s="72" customFormat="1" customHeight="1" spans="6:41">
      <c r="F7816" s="74"/>
      <c r="G7816" s="267" t="str">
        <f t="shared" si="128"/>
        <v/>
      </c>
      <c r="H7816" s="74"/>
      <c r="I7816" s="74"/>
      <c r="J7816" s="74"/>
      <c r="K7816" s="74"/>
      <c r="L7816" s="74"/>
      <c r="P7816" s="122"/>
      <c r="Q7816" s="74"/>
      <c r="R7816" s="74"/>
      <c r="S7816" s="74"/>
      <c r="T7816" s="74"/>
      <c r="AI7816" s="259"/>
      <c r="AO7816" s="74"/>
    </row>
    <row r="7817" s="72" customFormat="1" customHeight="1" spans="6:41">
      <c r="F7817" s="74"/>
      <c r="G7817" s="267" t="str">
        <f t="shared" si="128"/>
        <v/>
      </c>
      <c r="H7817" s="74"/>
      <c r="I7817" s="74"/>
      <c r="J7817" s="74"/>
      <c r="K7817" s="74"/>
      <c r="L7817" s="74"/>
      <c r="P7817" s="122"/>
      <c r="Q7817" s="74"/>
      <c r="R7817" s="74"/>
      <c r="S7817" s="74"/>
      <c r="T7817" s="74"/>
      <c r="AI7817" s="259"/>
      <c r="AO7817" s="74"/>
    </row>
    <row r="7818" s="72" customFormat="1" customHeight="1" spans="6:41">
      <c r="F7818" s="74"/>
      <c r="G7818" s="267" t="str">
        <f t="shared" si="128"/>
        <v/>
      </c>
      <c r="H7818" s="74"/>
      <c r="I7818" s="74"/>
      <c r="J7818" s="74"/>
      <c r="K7818" s="74"/>
      <c r="L7818" s="74"/>
      <c r="P7818" s="122"/>
      <c r="Q7818" s="74"/>
      <c r="R7818" s="74"/>
      <c r="S7818" s="74"/>
      <c r="T7818" s="74"/>
      <c r="AI7818" s="259"/>
      <c r="AO7818" s="74"/>
    </row>
    <row r="7819" s="72" customFormat="1" customHeight="1" spans="6:41">
      <c r="F7819" s="74"/>
      <c r="G7819" s="267" t="str">
        <f t="shared" si="128"/>
        <v/>
      </c>
      <c r="H7819" s="74"/>
      <c r="I7819" s="74"/>
      <c r="J7819" s="74"/>
      <c r="K7819" s="74"/>
      <c r="L7819" s="74"/>
      <c r="P7819" s="122"/>
      <c r="Q7819" s="74"/>
      <c r="R7819" s="74"/>
      <c r="S7819" s="74"/>
      <c r="T7819" s="74"/>
      <c r="AI7819" s="259"/>
      <c r="AO7819" s="74"/>
    </row>
    <row r="7820" s="72" customFormat="1" customHeight="1" spans="6:41">
      <c r="F7820" s="74"/>
      <c r="G7820" s="267" t="str">
        <f t="shared" si="128"/>
        <v/>
      </c>
      <c r="H7820" s="74"/>
      <c r="I7820" s="74"/>
      <c r="J7820" s="74"/>
      <c r="K7820" s="74"/>
      <c r="L7820" s="74"/>
      <c r="P7820" s="122"/>
      <c r="Q7820" s="74"/>
      <c r="R7820" s="74"/>
      <c r="S7820" s="74"/>
      <c r="T7820" s="74"/>
      <c r="AI7820" s="259"/>
      <c r="AO7820" s="74"/>
    </row>
    <row r="7821" s="72" customFormat="1" customHeight="1" spans="6:41">
      <c r="F7821" s="74"/>
      <c r="G7821" s="267" t="str">
        <f t="shared" si="128"/>
        <v/>
      </c>
      <c r="H7821" s="74"/>
      <c r="I7821" s="74"/>
      <c r="J7821" s="74"/>
      <c r="K7821" s="74"/>
      <c r="L7821" s="74"/>
      <c r="P7821" s="122"/>
      <c r="Q7821" s="74"/>
      <c r="R7821" s="74"/>
      <c r="S7821" s="74"/>
      <c r="T7821" s="74"/>
      <c r="AI7821" s="259"/>
      <c r="AO7821" s="74"/>
    </row>
    <row r="7822" s="72" customFormat="1" customHeight="1" spans="6:41">
      <c r="F7822" s="74"/>
      <c r="G7822" s="267" t="str">
        <f t="shared" si="128"/>
        <v/>
      </c>
      <c r="H7822" s="74"/>
      <c r="I7822" s="74"/>
      <c r="J7822" s="74"/>
      <c r="K7822" s="74"/>
      <c r="L7822" s="74"/>
      <c r="P7822" s="122"/>
      <c r="Q7822" s="74"/>
      <c r="R7822" s="74"/>
      <c r="S7822" s="74"/>
      <c r="T7822" s="74"/>
      <c r="AI7822" s="259"/>
      <c r="AO7822" s="74"/>
    </row>
    <row r="7823" s="72" customFormat="1" customHeight="1" spans="6:41">
      <c r="F7823" s="74"/>
      <c r="G7823" s="267" t="str">
        <f t="shared" si="128"/>
        <v/>
      </c>
      <c r="H7823" s="74"/>
      <c r="I7823" s="74"/>
      <c r="J7823" s="74"/>
      <c r="K7823" s="74"/>
      <c r="L7823" s="74"/>
      <c r="P7823" s="122"/>
      <c r="Q7823" s="74"/>
      <c r="R7823" s="74"/>
      <c r="S7823" s="74"/>
      <c r="T7823" s="74"/>
      <c r="AI7823" s="259"/>
      <c r="AO7823" s="74"/>
    </row>
    <row r="7824" s="72" customFormat="1" customHeight="1" spans="6:41">
      <c r="F7824" s="74"/>
      <c r="G7824" s="267" t="str">
        <f t="shared" si="128"/>
        <v/>
      </c>
      <c r="H7824" s="74"/>
      <c r="I7824" s="74"/>
      <c r="J7824" s="74"/>
      <c r="K7824" s="74"/>
      <c r="L7824" s="74"/>
      <c r="P7824" s="122"/>
      <c r="Q7824" s="74"/>
      <c r="R7824" s="74"/>
      <c r="S7824" s="74"/>
      <c r="T7824" s="74"/>
      <c r="AI7824" s="259"/>
      <c r="AO7824" s="74"/>
    </row>
    <row r="7825" s="72" customFormat="1" customHeight="1" spans="6:41">
      <c r="F7825" s="74"/>
      <c r="G7825" s="267" t="str">
        <f t="shared" si="128"/>
        <v/>
      </c>
      <c r="H7825" s="74"/>
      <c r="I7825" s="74"/>
      <c r="J7825" s="74"/>
      <c r="K7825" s="74"/>
      <c r="L7825" s="74"/>
      <c r="P7825" s="122"/>
      <c r="Q7825" s="74"/>
      <c r="R7825" s="74"/>
      <c r="S7825" s="74"/>
      <c r="T7825" s="74"/>
      <c r="AI7825" s="259"/>
      <c r="AO7825" s="74"/>
    </row>
    <row r="7826" s="72" customFormat="1" customHeight="1" spans="6:41">
      <c r="F7826" s="74"/>
      <c r="G7826" s="267" t="str">
        <f t="shared" si="128"/>
        <v/>
      </c>
      <c r="H7826" s="74"/>
      <c r="I7826" s="74"/>
      <c r="J7826" s="74"/>
      <c r="K7826" s="74"/>
      <c r="L7826" s="74"/>
      <c r="P7826" s="122"/>
      <c r="Q7826" s="74"/>
      <c r="R7826" s="74"/>
      <c r="S7826" s="74"/>
      <c r="T7826" s="74"/>
      <c r="AI7826" s="259"/>
      <c r="AO7826" s="74"/>
    </row>
    <row r="7827" s="72" customFormat="1" customHeight="1" spans="6:41">
      <c r="F7827" s="74"/>
      <c r="G7827" s="267" t="str">
        <f t="shared" si="128"/>
        <v/>
      </c>
      <c r="H7827" s="74"/>
      <c r="I7827" s="74"/>
      <c r="J7827" s="74"/>
      <c r="K7827" s="74"/>
      <c r="L7827" s="74"/>
      <c r="P7827" s="122"/>
      <c r="Q7827" s="74"/>
      <c r="R7827" s="74"/>
      <c r="S7827" s="74"/>
      <c r="T7827" s="74"/>
      <c r="AI7827" s="259"/>
      <c r="AO7827" s="74"/>
    </row>
    <row r="7828" s="72" customFormat="1" customHeight="1" spans="6:41">
      <c r="F7828" s="74"/>
      <c r="G7828" s="267" t="str">
        <f t="shared" si="128"/>
        <v/>
      </c>
      <c r="H7828" s="74"/>
      <c r="I7828" s="74"/>
      <c r="J7828" s="74"/>
      <c r="K7828" s="74"/>
      <c r="L7828" s="74"/>
      <c r="P7828" s="122"/>
      <c r="Q7828" s="74"/>
      <c r="R7828" s="74"/>
      <c r="S7828" s="74"/>
      <c r="T7828" s="74"/>
      <c r="AI7828" s="259"/>
      <c r="AO7828" s="74"/>
    </row>
    <row r="7829" s="72" customFormat="1" customHeight="1" spans="6:41">
      <c r="F7829" s="74"/>
      <c r="G7829" s="267" t="str">
        <f t="shared" si="128"/>
        <v/>
      </c>
      <c r="H7829" s="74"/>
      <c r="I7829" s="74"/>
      <c r="J7829" s="74"/>
      <c r="K7829" s="74"/>
      <c r="L7829" s="74"/>
      <c r="P7829" s="122"/>
      <c r="Q7829" s="74"/>
      <c r="R7829" s="74"/>
      <c r="S7829" s="74"/>
      <c r="T7829" s="74"/>
      <c r="AI7829" s="259"/>
      <c r="AO7829" s="74"/>
    </row>
    <row r="7830" s="72" customFormat="1" customHeight="1" spans="6:41">
      <c r="F7830" s="74"/>
      <c r="G7830" s="267" t="str">
        <f t="shared" si="128"/>
        <v/>
      </c>
      <c r="H7830" s="74"/>
      <c r="I7830" s="74"/>
      <c r="J7830" s="74"/>
      <c r="K7830" s="74"/>
      <c r="L7830" s="74"/>
      <c r="P7830" s="122"/>
      <c r="Q7830" s="74"/>
      <c r="R7830" s="74"/>
      <c r="S7830" s="74"/>
      <c r="T7830" s="74"/>
      <c r="AI7830" s="259"/>
      <c r="AO7830" s="74"/>
    </row>
    <row r="7831" s="72" customFormat="1" customHeight="1" spans="6:41">
      <c r="F7831" s="74"/>
      <c r="G7831" s="267" t="str">
        <f t="shared" si="128"/>
        <v/>
      </c>
      <c r="H7831" s="74"/>
      <c r="I7831" s="74"/>
      <c r="J7831" s="74"/>
      <c r="K7831" s="74"/>
      <c r="L7831" s="74"/>
      <c r="P7831" s="122"/>
      <c r="Q7831" s="74"/>
      <c r="R7831" s="74"/>
      <c r="S7831" s="74"/>
      <c r="T7831" s="74"/>
      <c r="AI7831" s="259"/>
      <c r="AO7831" s="74"/>
    </row>
    <row r="7832" s="72" customFormat="1" customHeight="1" spans="6:41">
      <c r="F7832" s="74"/>
      <c r="G7832" s="267" t="str">
        <f t="shared" si="128"/>
        <v/>
      </c>
      <c r="H7832" s="74"/>
      <c r="I7832" s="74"/>
      <c r="J7832" s="74"/>
      <c r="K7832" s="74"/>
      <c r="L7832" s="74"/>
      <c r="P7832" s="122"/>
      <c r="Q7832" s="74"/>
      <c r="R7832" s="74"/>
      <c r="S7832" s="74"/>
      <c r="T7832" s="74"/>
      <c r="AI7832" s="259"/>
      <c r="AO7832" s="74"/>
    </row>
    <row r="7833" s="72" customFormat="1" customHeight="1" spans="6:41">
      <c r="F7833" s="74"/>
      <c r="G7833" s="267" t="str">
        <f t="shared" si="128"/>
        <v/>
      </c>
      <c r="H7833" s="74"/>
      <c r="I7833" s="74"/>
      <c r="J7833" s="74"/>
      <c r="K7833" s="74"/>
      <c r="L7833" s="74"/>
      <c r="P7833" s="122"/>
      <c r="Q7833" s="74"/>
      <c r="R7833" s="74"/>
      <c r="S7833" s="74"/>
      <c r="T7833" s="74"/>
      <c r="AI7833" s="259"/>
      <c r="AO7833" s="74"/>
    </row>
    <row r="7834" s="72" customFormat="1" customHeight="1" spans="6:41">
      <c r="F7834" s="74"/>
      <c r="G7834" s="267" t="str">
        <f t="shared" si="128"/>
        <v/>
      </c>
      <c r="H7834" s="74"/>
      <c r="I7834" s="74"/>
      <c r="J7834" s="74"/>
      <c r="K7834" s="74"/>
      <c r="L7834" s="74"/>
      <c r="P7834" s="122"/>
      <c r="Q7834" s="74"/>
      <c r="R7834" s="74"/>
      <c r="S7834" s="74"/>
      <c r="T7834" s="74"/>
      <c r="AI7834" s="259"/>
      <c r="AO7834" s="74"/>
    </row>
    <row r="7835" s="72" customFormat="1" customHeight="1" spans="6:41">
      <c r="F7835" s="74"/>
      <c r="G7835" s="267" t="str">
        <f t="shared" si="128"/>
        <v/>
      </c>
      <c r="H7835" s="74"/>
      <c r="I7835" s="74"/>
      <c r="J7835" s="74"/>
      <c r="K7835" s="74"/>
      <c r="L7835" s="74"/>
      <c r="P7835" s="122"/>
      <c r="Q7835" s="74"/>
      <c r="R7835" s="74"/>
      <c r="S7835" s="74"/>
      <c r="T7835" s="74"/>
      <c r="AI7835" s="259"/>
      <c r="AO7835" s="74"/>
    </row>
    <row r="7836" s="72" customFormat="1" customHeight="1" spans="6:41">
      <c r="F7836" s="74"/>
      <c r="G7836" s="267" t="str">
        <f t="shared" si="128"/>
        <v/>
      </c>
      <c r="H7836" s="74"/>
      <c r="I7836" s="74"/>
      <c r="J7836" s="74"/>
      <c r="K7836" s="74"/>
      <c r="L7836" s="74"/>
      <c r="P7836" s="122"/>
      <c r="Q7836" s="74"/>
      <c r="R7836" s="74"/>
      <c r="S7836" s="74"/>
      <c r="T7836" s="74"/>
      <c r="AI7836" s="259"/>
      <c r="AO7836" s="74"/>
    </row>
    <row r="7837" s="72" customFormat="1" customHeight="1" spans="6:41">
      <c r="F7837" s="74"/>
      <c r="G7837" s="267" t="str">
        <f t="shared" si="128"/>
        <v/>
      </c>
      <c r="H7837" s="74"/>
      <c r="I7837" s="74"/>
      <c r="J7837" s="74"/>
      <c r="K7837" s="74"/>
      <c r="L7837" s="74"/>
      <c r="P7837" s="122"/>
      <c r="Q7837" s="74"/>
      <c r="R7837" s="74"/>
      <c r="S7837" s="74"/>
      <c r="T7837" s="74"/>
      <c r="AI7837" s="259"/>
      <c r="AO7837" s="74"/>
    </row>
    <row r="7838" s="72" customFormat="1" customHeight="1" spans="6:41">
      <c r="F7838" s="74"/>
      <c r="G7838" s="267" t="str">
        <f t="shared" si="128"/>
        <v/>
      </c>
      <c r="H7838" s="74"/>
      <c r="I7838" s="74"/>
      <c r="J7838" s="74"/>
      <c r="K7838" s="74"/>
      <c r="L7838" s="74"/>
      <c r="P7838" s="122"/>
      <c r="Q7838" s="74"/>
      <c r="R7838" s="74"/>
      <c r="S7838" s="74"/>
      <c r="T7838" s="74"/>
      <c r="AI7838" s="259"/>
      <c r="AO7838" s="74"/>
    </row>
    <row r="7839" s="72" customFormat="1" customHeight="1" spans="6:41">
      <c r="F7839" s="74"/>
      <c r="G7839" s="267" t="str">
        <f t="shared" si="128"/>
        <v/>
      </c>
      <c r="H7839" s="74"/>
      <c r="I7839" s="74"/>
      <c r="J7839" s="74"/>
      <c r="K7839" s="74"/>
      <c r="L7839" s="74"/>
      <c r="P7839" s="122"/>
      <c r="Q7839" s="74"/>
      <c r="R7839" s="74"/>
      <c r="S7839" s="74"/>
      <c r="T7839" s="74"/>
      <c r="AI7839" s="259"/>
      <c r="AO7839" s="74"/>
    </row>
    <row r="7840" s="72" customFormat="1" customHeight="1" spans="6:41">
      <c r="F7840" s="74"/>
      <c r="G7840" s="267" t="str">
        <f t="shared" si="128"/>
        <v/>
      </c>
      <c r="H7840" s="74"/>
      <c r="I7840" s="74"/>
      <c r="J7840" s="74"/>
      <c r="K7840" s="74"/>
      <c r="L7840" s="74"/>
      <c r="P7840" s="122"/>
      <c r="Q7840" s="74"/>
      <c r="R7840" s="74"/>
      <c r="S7840" s="74"/>
      <c r="T7840" s="74"/>
      <c r="AI7840" s="259"/>
      <c r="AO7840" s="74"/>
    </row>
    <row r="7841" s="72" customFormat="1" customHeight="1" spans="6:41">
      <c r="F7841" s="74"/>
      <c r="G7841" s="267" t="str">
        <f t="shared" si="128"/>
        <v/>
      </c>
      <c r="H7841" s="74"/>
      <c r="I7841" s="74"/>
      <c r="J7841" s="74"/>
      <c r="K7841" s="74"/>
      <c r="L7841" s="74"/>
      <c r="P7841" s="122"/>
      <c r="Q7841" s="74"/>
      <c r="R7841" s="74"/>
      <c r="S7841" s="74"/>
      <c r="T7841" s="74"/>
      <c r="AI7841" s="259"/>
      <c r="AO7841" s="74"/>
    </row>
    <row r="7842" s="72" customFormat="1" customHeight="1" spans="6:41">
      <c r="F7842" s="74"/>
      <c r="G7842" s="267" t="str">
        <f t="shared" si="128"/>
        <v/>
      </c>
      <c r="H7842" s="74"/>
      <c r="I7842" s="74"/>
      <c r="J7842" s="74"/>
      <c r="K7842" s="74"/>
      <c r="L7842" s="74"/>
      <c r="P7842" s="122"/>
      <c r="Q7842" s="74"/>
      <c r="R7842" s="74"/>
      <c r="S7842" s="74"/>
      <c r="T7842" s="74"/>
      <c r="AI7842" s="259"/>
      <c r="AO7842" s="74"/>
    </row>
    <row r="7843" s="72" customFormat="1" customHeight="1" spans="6:41">
      <c r="F7843" s="74"/>
      <c r="G7843" s="267" t="str">
        <f t="shared" si="128"/>
        <v/>
      </c>
      <c r="H7843" s="74"/>
      <c r="I7843" s="74"/>
      <c r="J7843" s="74"/>
      <c r="K7843" s="74"/>
      <c r="L7843" s="74"/>
      <c r="P7843" s="122"/>
      <c r="Q7843" s="74"/>
      <c r="R7843" s="74"/>
      <c r="S7843" s="74"/>
      <c r="T7843" s="74"/>
      <c r="AI7843" s="259"/>
      <c r="AO7843" s="74"/>
    </row>
    <row r="7844" s="72" customFormat="1" customHeight="1" spans="6:41">
      <c r="F7844" s="74"/>
      <c r="G7844" s="267" t="str">
        <f t="shared" si="128"/>
        <v/>
      </c>
      <c r="H7844" s="74"/>
      <c r="I7844" s="74"/>
      <c r="J7844" s="74"/>
      <c r="K7844" s="74"/>
      <c r="L7844" s="74"/>
      <c r="P7844" s="122"/>
      <c r="Q7844" s="74"/>
      <c r="R7844" s="74"/>
      <c r="S7844" s="74"/>
      <c r="T7844" s="74"/>
      <c r="AI7844" s="259"/>
      <c r="AO7844" s="74"/>
    </row>
    <row r="7845" s="72" customFormat="1" customHeight="1" spans="6:41">
      <c r="F7845" s="74"/>
      <c r="G7845" s="267" t="str">
        <f t="shared" si="128"/>
        <v/>
      </c>
      <c r="H7845" s="74"/>
      <c r="I7845" s="74"/>
      <c r="J7845" s="74"/>
      <c r="K7845" s="74"/>
      <c r="L7845" s="74"/>
      <c r="P7845" s="122"/>
      <c r="Q7845" s="74"/>
      <c r="R7845" s="74"/>
      <c r="S7845" s="74"/>
      <c r="T7845" s="74"/>
      <c r="AI7845" s="259"/>
      <c r="AO7845" s="74"/>
    </row>
    <row r="7846" s="72" customFormat="1" customHeight="1" spans="6:41">
      <c r="F7846" s="74"/>
      <c r="G7846" s="267" t="str">
        <f t="shared" si="128"/>
        <v/>
      </c>
      <c r="H7846" s="74"/>
      <c r="I7846" s="74"/>
      <c r="J7846" s="74"/>
      <c r="K7846" s="74"/>
      <c r="L7846" s="74"/>
      <c r="P7846" s="122"/>
      <c r="Q7846" s="74"/>
      <c r="R7846" s="74"/>
      <c r="S7846" s="74"/>
      <c r="T7846" s="74"/>
      <c r="AI7846" s="259"/>
      <c r="AO7846" s="74"/>
    </row>
    <row r="7847" s="72" customFormat="1" customHeight="1" spans="6:41">
      <c r="F7847" s="74"/>
      <c r="G7847" s="267" t="str">
        <f t="shared" si="128"/>
        <v/>
      </c>
      <c r="H7847" s="74"/>
      <c r="I7847" s="74"/>
      <c r="J7847" s="74"/>
      <c r="K7847" s="74"/>
      <c r="L7847" s="74"/>
      <c r="P7847" s="122"/>
      <c r="Q7847" s="74"/>
      <c r="R7847" s="74"/>
      <c r="S7847" s="74"/>
      <c r="T7847" s="74"/>
      <c r="AI7847" s="259"/>
      <c r="AO7847" s="74"/>
    </row>
    <row r="7848" s="72" customFormat="1" customHeight="1" spans="6:41">
      <c r="F7848" s="74"/>
      <c r="G7848" s="267" t="str">
        <f t="shared" si="128"/>
        <v/>
      </c>
      <c r="H7848" s="74"/>
      <c r="I7848" s="74"/>
      <c r="J7848" s="74"/>
      <c r="K7848" s="74"/>
      <c r="L7848" s="74"/>
      <c r="P7848" s="122"/>
      <c r="Q7848" s="74"/>
      <c r="R7848" s="74"/>
      <c r="S7848" s="74"/>
      <c r="T7848" s="74"/>
      <c r="AI7848" s="259"/>
      <c r="AO7848" s="74"/>
    </row>
    <row r="7849" s="72" customFormat="1" customHeight="1" spans="6:41">
      <c r="F7849" s="74"/>
      <c r="G7849" s="267" t="str">
        <f t="shared" si="128"/>
        <v/>
      </c>
      <c r="H7849" s="74"/>
      <c r="I7849" s="74"/>
      <c r="J7849" s="74"/>
      <c r="K7849" s="74"/>
      <c r="L7849" s="74"/>
      <c r="P7849" s="122"/>
      <c r="Q7849" s="74"/>
      <c r="R7849" s="74"/>
      <c r="S7849" s="74"/>
      <c r="T7849" s="74"/>
      <c r="AI7849" s="259"/>
      <c r="AO7849" s="74"/>
    </row>
    <row r="7850" s="72" customFormat="1" customHeight="1" spans="6:41">
      <c r="F7850" s="74"/>
      <c r="G7850" s="267" t="str">
        <f t="shared" si="128"/>
        <v/>
      </c>
      <c r="H7850" s="74"/>
      <c r="I7850" s="74"/>
      <c r="J7850" s="74"/>
      <c r="K7850" s="74"/>
      <c r="L7850" s="74"/>
      <c r="P7850" s="122"/>
      <c r="Q7850" s="74"/>
      <c r="R7850" s="74"/>
      <c r="S7850" s="74"/>
      <c r="T7850" s="74"/>
      <c r="AI7850" s="259"/>
      <c r="AO7850" s="74"/>
    </row>
    <row r="7851" s="72" customFormat="1" customHeight="1" spans="6:41">
      <c r="F7851" s="74"/>
      <c r="G7851" s="267" t="str">
        <f t="shared" si="128"/>
        <v/>
      </c>
      <c r="H7851" s="74"/>
      <c r="I7851" s="74"/>
      <c r="J7851" s="74"/>
      <c r="K7851" s="74"/>
      <c r="L7851" s="74"/>
      <c r="P7851" s="122"/>
      <c r="Q7851" s="74"/>
      <c r="R7851" s="74"/>
      <c r="S7851" s="74"/>
      <c r="T7851" s="74"/>
      <c r="AI7851" s="259"/>
      <c r="AO7851" s="74"/>
    </row>
    <row r="7852" s="72" customFormat="1" customHeight="1" spans="6:41">
      <c r="F7852" s="74"/>
      <c r="G7852" s="267" t="str">
        <f t="shared" si="128"/>
        <v/>
      </c>
      <c r="H7852" s="74"/>
      <c r="I7852" s="74"/>
      <c r="J7852" s="74"/>
      <c r="K7852" s="74"/>
      <c r="L7852" s="74"/>
      <c r="P7852" s="122"/>
      <c r="Q7852" s="74"/>
      <c r="R7852" s="74"/>
      <c r="S7852" s="74"/>
      <c r="T7852" s="74"/>
      <c r="AI7852" s="259"/>
      <c r="AO7852" s="74"/>
    </row>
    <row r="7853" s="72" customFormat="1" customHeight="1" spans="6:41">
      <c r="F7853" s="74"/>
      <c r="G7853" s="267" t="str">
        <f t="shared" si="128"/>
        <v/>
      </c>
      <c r="H7853" s="74"/>
      <c r="I7853" s="74"/>
      <c r="J7853" s="74"/>
      <c r="K7853" s="74"/>
      <c r="L7853" s="74"/>
      <c r="P7853" s="122"/>
      <c r="Q7853" s="74"/>
      <c r="R7853" s="74"/>
      <c r="S7853" s="74"/>
      <c r="T7853" s="74"/>
      <c r="AI7853" s="259"/>
      <c r="AO7853" s="74"/>
    </row>
    <row r="7854" s="72" customFormat="1" customHeight="1" spans="6:41">
      <c r="F7854" s="74"/>
      <c r="G7854" s="267" t="str">
        <f t="shared" si="128"/>
        <v/>
      </c>
      <c r="H7854" s="74"/>
      <c r="I7854" s="74"/>
      <c r="J7854" s="74"/>
      <c r="K7854" s="74"/>
      <c r="L7854" s="74"/>
      <c r="P7854" s="122"/>
      <c r="Q7854" s="74"/>
      <c r="R7854" s="74"/>
      <c r="S7854" s="74"/>
      <c r="T7854" s="74"/>
      <c r="AI7854" s="259"/>
      <c r="AO7854" s="74"/>
    </row>
    <row r="7855" s="72" customFormat="1" customHeight="1" spans="6:41">
      <c r="F7855" s="74"/>
      <c r="G7855" s="267" t="str">
        <f t="shared" si="128"/>
        <v/>
      </c>
      <c r="H7855" s="74"/>
      <c r="I7855" s="74"/>
      <c r="J7855" s="74"/>
      <c r="K7855" s="74"/>
      <c r="L7855" s="74"/>
      <c r="P7855" s="122"/>
      <c r="Q7855" s="74"/>
      <c r="R7855" s="74"/>
      <c r="S7855" s="74"/>
      <c r="T7855" s="74"/>
      <c r="AI7855" s="259"/>
      <c r="AO7855" s="74"/>
    </row>
    <row r="7856" s="72" customFormat="1" customHeight="1" spans="6:41">
      <c r="F7856" s="74"/>
      <c r="G7856" s="267" t="str">
        <f t="shared" si="128"/>
        <v/>
      </c>
      <c r="H7856" s="74"/>
      <c r="I7856" s="74"/>
      <c r="J7856" s="74"/>
      <c r="K7856" s="74"/>
      <c r="L7856" s="74"/>
      <c r="P7856" s="122"/>
      <c r="Q7856" s="74"/>
      <c r="R7856" s="74"/>
      <c r="S7856" s="74"/>
      <c r="T7856" s="74"/>
      <c r="AI7856" s="259"/>
      <c r="AO7856" s="74"/>
    </row>
    <row r="7857" s="72" customFormat="1" customHeight="1" spans="6:41">
      <c r="F7857" s="74"/>
      <c r="G7857" s="267" t="str">
        <f t="shared" si="128"/>
        <v/>
      </c>
      <c r="H7857" s="74"/>
      <c r="I7857" s="74"/>
      <c r="J7857" s="74"/>
      <c r="K7857" s="74"/>
      <c r="L7857" s="74"/>
      <c r="P7857" s="122"/>
      <c r="Q7857" s="74"/>
      <c r="R7857" s="74"/>
      <c r="S7857" s="74"/>
      <c r="T7857" s="74"/>
      <c r="AI7857" s="259"/>
      <c r="AO7857" s="74"/>
    </row>
    <row r="7858" s="72" customFormat="1" customHeight="1" spans="6:41">
      <c r="F7858" s="74"/>
      <c r="G7858" s="267" t="str">
        <f t="shared" si="128"/>
        <v/>
      </c>
      <c r="H7858" s="74"/>
      <c r="I7858" s="74"/>
      <c r="J7858" s="74"/>
      <c r="K7858" s="74"/>
      <c r="L7858" s="74"/>
      <c r="P7858" s="122"/>
      <c r="Q7858" s="74"/>
      <c r="R7858" s="74"/>
      <c r="S7858" s="74"/>
      <c r="T7858" s="74"/>
      <c r="AI7858" s="259"/>
      <c r="AO7858" s="74"/>
    </row>
    <row r="7859" s="72" customFormat="1" customHeight="1" spans="6:41">
      <c r="F7859" s="74"/>
      <c r="G7859" s="267" t="str">
        <f t="shared" si="128"/>
        <v/>
      </c>
      <c r="H7859" s="74"/>
      <c r="I7859" s="74"/>
      <c r="J7859" s="74"/>
      <c r="K7859" s="74"/>
      <c r="L7859" s="74"/>
      <c r="P7859" s="122"/>
      <c r="Q7859" s="74"/>
      <c r="R7859" s="74"/>
      <c r="S7859" s="74"/>
      <c r="T7859" s="74"/>
      <c r="AI7859" s="259"/>
      <c r="AO7859" s="74"/>
    </row>
    <row r="7860" s="72" customFormat="1" customHeight="1" spans="6:41">
      <c r="F7860" s="74"/>
      <c r="G7860" s="267" t="str">
        <f t="shared" si="128"/>
        <v/>
      </c>
      <c r="H7860" s="74"/>
      <c r="I7860" s="74"/>
      <c r="J7860" s="74"/>
      <c r="K7860" s="74"/>
      <c r="L7860" s="74"/>
      <c r="P7860" s="122"/>
      <c r="Q7860" s="74"/>
      <c r="R7860" s="74"/>
      <c r="S7860" s="74"/>
      <c r="T7860" s="74"/>
      <c r="AI7860" s="259"/>
      <c r="AO7860" s="74"/>
    </row>
    <row r="7861" s="72" customFormat="1" customHeight="1" spans="6:41">
      <c r="F7861" s="74"/>
      <c r="G7861" s="267" t="str">
        <f t="shared" si="128"/>
        <v/>
      </c>
      <c r="H7861" s="74"/>
      <c r="I7861" s="74"/>
      <c r="J7861" s="74"/>
      <c r="K7861" s="74"/>
      <c r="L7861" s="74"/>
      <c r="P7861" s="122"/>
      <c r="Q7861" s="74"/>
      <c r="R7861" s="74"/>
      <c r="S7861" s="74"/>
      <c r="T7861" s="74"/>
      <c r="AI7861" s="259"/>
      <c r="AO7861" s="74"/>
    </row>
    <row r="7862" s="72" customFormat="1" customHeight="1" spans="6:41">
      <c r="F7862" s="74"/>
      <c r="G7862" s="267" t="str">
        <f t="shared" si="128"/>
        <v/>
      </c>
      <c r="H7862" s="74"/>
      <c r="I7862" s="74"/>
      <c r="J7862" s="74"/>
      <c r="K7862" s="74"/>
      <c r="L7862" s="74"/>
      <c r="P7862" s="122"/>
      <c r="Q7862" s="74"/>
      <c r="R7862" s="74"/>
      <c r="S7862" s="74"/>
      <c r="T7862" s="74"/>
      <c r="AI7862" s="259"/>
      <c r="AO7862" s="74"/>
    </row>
    <row r="7863" s="72" customFormat="1" customHeight="1" spans="6:41">
      <c r="F7863" s="74"/>
      <c r="G7863" s="267" t="str">
        <f t="shared" si="128"/>
        <v/>
      </c>
      <c r="H7863" s="74"/>
      <c r="I7863" s="74"/>
      <c r="J7863" s="74"/>
      <c r="K7863" s="74"/>
      <c r="L7863" s="74"/>
      <c r="P7863" s="122"/>
      <c r="Q7863" s="74"/>
      <c r="R7863" s="74"/>
      <c r="S7863" s="74"/>
      <c r="T7863" s="74"/>
      <c r="AI7863" s="259"/>
      <c r="AO7863" s="74"/>
    </row>
    <row r="7864" s="72" customFormat="1" customHeight="1" spans="6:41">
      <c r="F7864" s="74"/>
      <c r="G7864" s="267" t="str">
        <f t="shared" si="128"/>
        <v/>
      </c>
      <c r="H7864" s="74"/>
      <c r="I7864" s="74"/>
      <c r="J7864" s="74"/>
      <c r="K7864" s="74"/>
      <c r="L7864" s="74"/>
      <c r="P7864" s="122"/>
      <c r="Q7864" s="74"/>
      <c r="R7864" s="74"/>
      <c r="S7864" s="74"/>
      <c r="T7864" s="74"/>
      <c r="AI7864" s="259"/>
      <c r="AO7864" s="74"/>
    </row>
    <row r="7865" s="72" customFormat="1" customHeight="1" spans="6:41">
      <c r="F7865" s="74"/>
      <c r="G7865" s="267" t="str">
        <f t="shared" si="128"/>
        <v/>
      </c>
      <c r="H7865" s="74"/>
      <c r="I7865" s="74"/>
      <c r="J7865" s="74"/>
      <c r="K7865" s="74"/>
      <c r="L7865" s="74"/>
      <c r="P7865" s="122"/>
      <c r="Q7865" s="74"/>
      <c r="R7865" s="74"/>
      <c r="S7865" s="74"/>
      <c r="T7865" s="74"/>
      <c r="AI7865" s="259"/>
      <c r="AO7865" s="74"/>
    </row>
    <row r="7866" s="72" customFormat="1" customHeight="1" spans="6:41">
      <c r="F7866" s="74"/>
      <c r="G7866" s="267" t="str">
        <f t="shared" si="128"/>
        <v/>
      </c>
      <c r="H7866" s="74"/>
      <c r="I7866" s="74"/>
      <c r="J7866" s="74"/>
      <c r="K7866" s="74"/>
      <c r="L7866" s="74"/>
      <c r="P7866" s="122"/>
      <c r="Q7866" s="74"/>
      <c r="R7866" s="74"/>
      <c r="S7866" s="74"/>
      <c r="T7866" s="74"/>
      <c r="AI7866" s="259"/>
      <c r="AO7866" s="74"/>
    </row>
    <row r="7867" s="72" customFormat="1" customHeight="1" spans="6:41">
      <c r="F7867" s="74"/>
      <c r="G7867" s="267" t="str">
        <f t="shared" si="128"/>
        <v/>
      </c>
      <c r="H7867" s="74"/>
      <c r="I7867" s="74"/>
      <c r="J7867" s="74"/>
      <c r="K7867" s="74"/>
      <c r="L7867" s="74"/>
      <c r="P7867" s="122"/>
      <c r="Q7867" s="74"/>
      <c r="R7867" s="74"/>
      <c r="S7867" s="74"/>
      <c r="T7867" s="74"/>
      <c r="AI7867" s="259"/>
      <c r="AO7867" s="74"/>
    </row>
    <row r="7868" s="72" customFormat="1" customHeight="1" spans="6:41">
      <c r="F7868" s="74"/>
      <c r="G7868" s="267" t="str">
        <f t="shared" si="128"/>
        <v/>
      </c>
      <c r="H7868" s="74"/>
      <c r="I7868" s="74"/>
      <c r="J7868" s="74"/>
      <c r="K7868" s="74"/>
      <c r="L7868" s="74"/>
      <c r="P7868" s="122"/>
      <c r="Q7868" s="74"/>
      <c r="R7868" s="74"/>
      <c r="S7868" s="74"/>
      <c r="T7868" s="74"/>
      <c r="AI7868" s="259"/>
      <c r="AO7868" s="74"/>
    </row>
    <row r="7869" s="72" customFormat="1" customHeight="1" spans="6:41">
      <c r="F7869" s="74"/>
      <c r="G7869" s="267" t="str">
        <f t="shared" si="128"/>
        <v/>
      </c>
      <c r="H7869" s="74"/>
      <c r="I7869" s="74"/>
      <c r="J7869" s="74"/>
      <c r="K7869" s="74"/>
      <c r="L7869" s="74"/>
      <c r="P7869" s="122"/>
      <c r="Q7869" s="74"/>
      <c r="R7869" s="74"/>
      <c r="S7869" s="74"/>
      <c r="T7869" s="74"/>
      <c r="AI7869" s="259"/>
      <c r="AO7869" s="74"/>
    </row>
    <row r="7870" s="72" customFormat="1" customHeight="1" spans="6:41">
      <c r="F7870" s="74"/>
      <c r="G7870" s="267" t="str">
        <f t="shared" si="128"/>
        <v/>
      </c>
      <c r="H7870" s="74"/>
      <c r="I7870" s="74"/>
      <c r="J7870" s="74"/>
      <c r="K7870" s="74"/>
      <c r="L7870" s="74"/>
      <c r="P7870" s="122"/>
      <c r="Q7870" s="74"/>
      <c r="R7870" s="74"/>
      <c r="S7870" s="74"/>
      <c r="T7870" s="74"/>
      <c r="AI7870" s="259"/>
      <c r="AO7870" s="74"/>
    </row>
    <row r="7871" s="72" customFormat="1" customHeight="1" spans="6:41">
      <c r="F7871" s="74"/>
      <c r="G7871" s="267" t="str">
        <f t="shared" si="128"/>
        <v/>
      </c>
      <c r="H7871" s="74"/>
      <c r="I7871" s="74"/>
      <c r="J7871" s="74"/>
      <c r="K7871" s="74"/>
      <c r="L7871" s="74"/>
      <c r="P7871" s="122"/>
      <c r="Q7871" s="74"/>
      <c r="R7871" s="74"/>
      <c r="S7871" s="74"/>
      <c r="T7871" s="74"/>
      <c r="AI7871" s="259"/>
      <c r="AO7871" s="74"/>
    </row>
    <row r="7872" s="72" customFormat="1" customHeight="1" spans="6:41">
      <c r="F7872" s="74"/>
      <c r="G7872" s="267" t="str">
        <f t="shared" si="128"/>
        <v/>
      </c>
      <c r="H7872" s="74"/>
      <c r="I7872" s="74"/>
      <c r="J7872" s="74"/>
      <c r="K7872" s="74"/>
      <c r="L7872" s="74"/>
      <c r="P7872" s="122"/>
      <c r="Q7872" s="74"/>
      <c r="R7872" s="74"/>
      <c r="S7872" s="74"/>
      <c r="T7872" s="74"/>
      <c r="AI7872" s="259"/>
      <c r="AO7872" s="74"/>
    </row>
    <row r="7873" s="72" customFormat="1" customHeight="1" spans="6:41">
      <c r="F7873" s="74"/>
      <c r="G7873" s="267" t="str">
        <f t="shared" si="128"/>
        <v/>
      </c>
      <c r="H7873" s="74"/>
      <c r="I7873" s="74"/>
      <c r="J7873" s="74"/>
      <c r="K7873" s="74"/>
      <c r="L7873" s="74"/>
      <c r="P7873" s="122"/>
      <c r="Q7873" s="74"/>
      <c r="R7873" s="74"/>
      <c r="S7873" s="74"/>
      <c r="T7873" s="74"/>
      <c r="AI7873" s="259"/>
      <c r="AO7873" s="74"/>
    </row>
    <row r="7874" s="72" customFormat="1" customHeight="1" spans="6:41">
      <c r="F7874" s="74"/>
      <c r="G7874" s="267" t="str">
        <f t="shared" ref="G7874:G7937" si="129">IF(H7874="","",IF(H7874=I7874,H7874,_xlfn.CONCAT(H7874,"-",I7874)))</f>
        <v/>
      </c>
      <c r="H7874" s="74"/>
      <c r="I7874" s="74"/>
      <c r="J7874" s="74"/>
      <c r="K7874" s="74"/>
      <c r="L7874" s="74"/>
      <c r="P7874" s="122"/>
      <c r="Q7874" s="74"/>
      <c r="R7874" s="74"/>
      <c r="S7874" s="74"/>
      <c r="T7874" s="74"/>
      <c r="AI7874" s="259"/>
      <c r="AO7874" s="74"/>
    </row>
    <row r="7875" s="72" customFormat="1" customHeight="1" spans="6:41">
      <c r="F7875" s="74"/>
      <c r="G7875" s="267" t="str">
        <f t="shared" si="129"/>
        <v/>
      </c>
      <c r="H7875" s="74"/>
      <c r="I7875" s="74"/>
      <c r="J7875" s="74"/>
      <c r="K7875" s="74"/>
      <c r="L7875" s="74"/>
      <c r="P7875" s="122"/>
      <c r="Q7875" s="74"/>
      <c r="R7875" s="74"/>
      <c r="S7875" s="74"/>
      <c r="T7875" s="74"/>
      <c r="AI7875" s="259"/>
      <c r="AO7875" s="74"/>
    </row>
    <row r="7876" s="72" customFormat="1" customHeight="1" spans="6:41">
      <c r="F7876" s="74"/>
      <c r="G7876" s="267" t="str">
        <f t="shared" si="129"/>
        <v/>
      </c>
      <c r="H7876" s="74"/>
      <c r="I7876" s="74"/>
      <c r="J7876" s="74"/>
      <c r="K7876" s="74"/>
      <c r="L7876" s="74"/>
      <c r="P7876" s="122"/>
      <c r="Q7876" s="74"/>
      <c r="R7876" s="74"/>
      <c r="S7876" s="74"/>
      <c r="T7876" s="74"/>
      <c r="AI7876" s="259"/>
      <c r="AO7876" s="74"/>
    </row>
    <row r="7877" s="72" customFormat="1" customHeight="1" spans="6:41">
      <c r="F7877" s="74"/>
      <c r="G7877" s="267" t="str">
        <f t="shared" si="129"/>
        <v/>
      </c>
      <c r="H7877" s="74"/>
      <c r="I7877" s="74"/>
      <c r="J7877" s="74"/>
      <c r="K7877" s="74"/>
      <c r="L7877" s="74"/>
      <c r="P7877" s="122"/>
      <c r="Q7877" s="74"/>
      <c r="R7877" s="74"/>
      <c r="S7877" s="74"/>
      <c r="T7877" s="74"/>
      <c r="AI7877" s="259"/>
      <c r="AO7877" s="74"/>
    </row>
    <row r="7878" s="72" customFormat="1" customHeight="1" spans="6:41">
      <c r="F7878" s="74"/>
      <c r="G7878" s="267" t="str">
        <f t="shared" si="129"/>
        <v/>
      </c>
      <c r="H7878" s="74"/>
      <c r="I7878" s="74"/>
      <c r="J7878" s="74"/>
      <c r="K7878" s="74"/>
      <c r="L7878" s="74"/>
      <c r="P7878" s="122"/>
      <c r="Q7878" s="74"/>
      <c r="R7878" s="74"/>
      <c r="S7878" s="74"/>
      <c r="T7878" s="74"/>
      <c r="AI7878" s="259"/>
      <c r="AO7878" s="74"/>
    </row>
    <row r="7879" s="72" customFormat="1" customHeight="1" spans="6:41">
      <c r="F7879" s="74"/>
      <c r="G7879" s="267" t="str">
        <f t="shared" si="129"/>
        <v/>
      </c>
      <c r="H7879" s="74"/>
      <c r="I7879" s="74"/>
      <c r="J7879" s="74"/>
      <c r="K7879" s="74"/>
      <c r="L7879" s="74"/>
      <c r="P7879" s="122"/>
      <c r="Q7879" s="74"/>
      <c r="R7879" s="74"/>
      <c r="S7879" s="74"/>
      <c r="T7879" s="74"/>
      <c r="AI7879" s="259"/>
      <c r="AO7879" s="74"/>
    </row>
    <row r="7880" s="72" customFormat="1" customHeight="1" spans="6:41">
      <c r="F7880" s="74"/>
      <c r="G7880" s="267" t="str">
        <f t="shared" si="129"/>
        <v/>
      </c>
      <c r="H7880" s="74"/>
      <c r="I7880" s="74"/>
      <c r="J7880" s="74"/>
      <c r="K7880" s="74"/>
      <c r="L7880" s="74"/>
      <c r="P7880" s="122"/>
      <c r="Q7880" s="74"/>
      <c r="R7880" s="74"/>
      <c r="S7880" s="74"/>
      <c r="T7880" s="74"/>
      <c r="AI7880" s="259"/>
      <c r="AO7880" s="74"/>
    </row>
    <row r="7881" s="72" customFormat="1" customHeight="1" spans="6:41">
      <c r="F7881" s="74"/>
      <c r="G7881" s="267" t="str">
        <f t="shared" si="129"/>
        <v/>
      </c>
      <c r="H7881" s="74"/>
      <c r="I7881" s="74"/>
      <c r="J7881" s="74"/>
      <c r="K7881" s="74"/>
      <c r="L7881" s="74"/>
      <c r="P7881" s="122"/>
      <c r="Q7881" s="74"/>
      <c r="R7881" s="74"/>
      <c r="S7881" s="74"/>
      <c r="T7881" s="74"/>
      <c r="AI7881" s="259"/>
      <c r="AO7881" s="74"/>
    </row>
    <row r="7882" s="72" customFormat="1" customHeight="1" spans="6:41">
      <c r="F7882" s="74"/>
      <c r="G7882" s="267" t="str">
        <f t="shared" si="129"/>
        <v/>
      </c>
      <c r="H7882" s="74"/>
      <c r="I7882" s="74"/>
      <c r="J7882" s="74"/>
      <c r="K7882" s="74"/>
      <c r="L7882" s="74"/>
      <c r="P7882" s="122"/>
      <c r="Q7882" s="74"/>
      <c r="R7882" s="74"/>
      <c r="S7882" s="74"/>
      <c r="T7882" s="74"/>
      <c r="AI7882" s="259"/>
      <c r="AO7882" s="74"/>
    </row>
    <row r="7883" s="72" customFormat="1" customHeight="1" spans="6:41">
      <c r="F7883" s="74"/>
      <c r="G7883" s="267" t="str">
        <f t="shared" si="129"/>
        <v/>
      </c>
      <c r="H7883" s="74"/>
      <c r="I7883" s="74"/>
      <c r="J7883" s="74"/>
      <c r="K7883" s="74"/>
      <c r="L7883" s="74"/>
      <c r="P7883" s="122"/>
      <c r="Q7883" s="74"/>
      <c r="R7883" s="74"/>
      <c r="S7883" s="74"/>
      <c r="T7883" s="74"/>
      <c r="AI7883" s="259"/>
      <c r="AO7883" s="74"/>
    </row>
    <row r="7884" s="72" customFormat="1" customHeight="1" spans="6:41">
      <c r="F7884" s="74"/>
      <c r="G7884" s="267" t="str">
        <f t="shared" si="129"/>
        <v/>
      </c>
      <c r="H7884" s="74"/>
      <c r="I7884" s="74"/>
      <c r="J7884" s="74"/>
      <c r="K7884" s="74"/>
      <c r="L7884" s="74"/>
      <c r="P7884" s="122"/>
      <c r="Q7884" s="74"/>
      <c r="R7884" s="74"/>
      <c r="S7884" s="74"/>
      <c r="T7884" s="74"/>
      <c r="AI7884" s="259"/>
      <c r="AO7884" s="74"/>
    </row>
    <row r="7885" s="72" customFormat="1" customHeight="1" spans="6:41">
      <c r="F7885" s="74"/>
      <c r="G7885" s="267" t="str">
        <f t="shared" si="129"/>
        <v/>
      </c>
      <c r="H7885" s="74"/>
      <c r="I7885" s="74"/>
      <c r="J7885" s="74"/>
      <c r="K7885" s="74"/>
      <c r="L7885" s="74"/>
      <c r="P7885" s="122"/>
      <c r="Q7885" s="74"/>
      <c r="R7885" s="74"/>
      <c r="S7885" s="74"/>
      <c r="T7885" s="74"/>
      <c r="AI7885" s="259"/>
      <c r="AO7885" s="74"/>
    </row>
    <row r="7886" s="72" customFormat="1" customHeight="1" spans="6:41">
      <c r="F7886" s="74"/>
      <c r="G7886" s="267" t="str">
        <f t="shared" si="129"/>
        <v/>
      </c>
      <c r="H7886" s="74"/>
      <c r="I7886" s="74"/>
      <c r="J7886" s="74"/>
      <c r="K7886" s="74"/>
      <c r="L7886" s="74"/>
      <c r="P7886" s="122"/>
      <c r="Q7886" s="74"/>
      <c r="R7886" s="74"/>
      <c r="S7886" s="74"/>
      <c r="T7886" s="74"/>
      <c r="AI7886" s="259"/>
      <c r="AO7886" s="74"/>
    </row>
    <row r="7887" s="72" customFormat="1" customHeight="1" spans="6:41">
      <c r="F7887" s="74"/>
      <c r="G7887" s="267" t="str">
        <f t="shared" si="129"/>
        <v/>
      </c>
      <c r="H7887" s="74"/>
      <c r="I7887" s="74"/>
      <c r="J7887" s="74"/>
      <c r="K7887" s="74"/>
      <c r="L7887" s="74"/>
      <c r="P7887" s="122"/>
      <c r="Q7887" s="74"/>
      <c r="R7887" s="74"/>
      <c r="S7887" s="74"/>
      <c r="T7887" s="74"/>
      <c r="AI7887" s="259"/>
      <c r="AO7887" s="74"/>
    </row>
    <row r="7888" s="72" customFormat="1" customHeight="1" spans="6:41">
      <c r="F7888" s="74"/>
      <c r="G7888" s="267" t="str">
        <f t="shared" si="129"/>
        <v/>
      </c>
      <c r="H7888" s="74"/>
      <c r="I7888" s="74"/>
      <c r="J7888" s="74"/>
      <c r="K7888" s="74"/>
      <c r="L7888" s="74"/>
      <c r="P7888" s="122"/>
      <c r="Q7888" s="74"/>
      <c r="R7888" s="74"/>
      <c r="S7888" s="74"/>
      <c r="T7888" s="74"/>
      <c r="AI7888" s="259"/>
      <c r="AO7888" s="74"/>
    </row>
    <row r="7889" s="72" customFormat="1" customHeight="1" spans="6:41">
      <c r="F7889" s="74"/>
      <c r="G7889" s="267" t="str">
        <f t="shared" si="129"/>
        <v/>
      </c>
      <c r="H7889" s="74"/>
      <c r="I7889" s="74"/>
      <c r="J7889" s="74"/>
      <c r="K7889" s="74"/>
      <c r="L7889" s="74"/>
      <c r="P7889" s="122"/>
      <c r="Q7889" s="74"/>
      <c r="R7889" s="74"/>
      <c r="S7889" s="74"/>
      <c r="T7889" s="74"/>
      <c r="AI7889" s="259"/>
      <c r="AO7889" s="74"/>
    </row>
    <row r="7890" s="72" customFormat="1" customHeight="1" spans="6:41">
      <c r="F7890" s="74"/>
      <c r="G7890" s="267" t="str">
        <f t="shared" si="129"/>
        <v/>
      </c>
      <c r="H7890" s="74"/>
      <c r="I7890" s="74"/>
      <c r="J7890" s="74"/>
      <c r="K7890" s="74"/>
      <c r="L7890" s="74"/>
      <c r="P7890" s="122"/>
      <c r="Q7890" s="74"/>
      <c r="R7890" s="74"/>
      <c r="S7890" s="74"/>
      <c r="T7890" s="74"/>
      <c r="AI7890" s="259"/>
      <c r="AO7890" s="74"/>
    </row>
    <row r="7891" s="72" customFormat="1" customHeight="1" spans="6:41">
      <c r="F7891" s="74"/>
      <c r="G7891" s="267" t="str">
        <f t="shared" si="129"/>
        <v/>
      </c>
      <c r="H7891" s="74"/>
      <c r="I7891" s="74"/>
      <c r="J7891" s="74"/>
      <c r="K7891" s="74"/>
      <c r="L7891" s="74"/>
      <c r="P7891" s="122"/>
      <c r="Q7891" s="74"/>
      <c r="R7891" s="74"/>
      <c r="S7891" s="74"/>
      <c r="T7891" s="74"/>
      <c r="AI7891" s="259"/>
      <c r="AO7891" s="74"/>
    </row>
    <row r="7892" s="72" customFormat="1" customHeight="1" spans="6:41">
      <c r="F7892" s="74"/>
      <c r="G7892" s="267" t="str">
        <f t="shared" si="129"/>
        <v/>
      </c>
      <c r="H7892" s="74"/>
      <c r="I7892" s="74"/>
      <c r="J7892" s="74"/>
      <c r="K7892" s="74"/>
      <c r="L7892" s="74"/>
      <c r="P7892" s="122"/>
      <c r="Q7892" s="74"/>
      <c r="R7892" s="74"/>
      <c r="S7892" s="74"/>
      <c r="T7892" s="74"/>
      <c r="AI7892" s="259"/>
      <c r="AO7892" s="74"/>
    </row>
    <row r="7893" s="72" customFormat="1" customHeight="1" spans="6:41">
      <c r="F7893" s="74"/>
      <c r="G7893" s="267" t="str">
        <f t="shared" si="129"/>
        <v/>
      </c>
      <c r="H7893" s="74"/>
      <c r="I7893" s="74"/>
      <c r="J7893" s="74"/>
      <c r="K7893" s="74"/>
      <c r="L7893" s="74"/>
      <c r="P7893" s="122"/>
      <c r="Q7893" s="74"/>
      <c r="R7893" s="74"/>
      <c r="S7893" s="74"/>
      <c r="T7893" s="74"/>
      <c r="AI7893" s="259"/>
      <c r="AO7893" s="74"/>
    </row>
    <row r="7894" s="72" customFormat="1" customHeight="1" spans="6:41">
      <c r="F7894" s="74"/>
      <c r="G7894" s="267" t="str">
        <f t="shared" si="129"/>
        <v/>
      </c>
      <c r="H7894" s="74"/>
      <c r="I7894" s="74"/>
      <c r="J7894" s="74"/>
      <c r="K7894" s="74"/>
      <c r="L7894" s="74"/>
      <c r="P7894" s="122"/>
      <c r="Q7894" s="74"/>
      <c r="R7894" s="74"/>
      <c r="S7894" s="74"/>
      <c r="T7894" s="74"/>
      <c r="AI7894" s="259"/>
      <c r="AO7894" s="74"/>
    </row>
    <row r="7895" s="72" customFormat="1" customHeight="1" spans="6:41">
      <c r="F7895" s="74"/>
      <c r="G7895" s="267" t="str">
        <f t="shared" si="129"/>
        <v/>
      </c>
      <c r="H7895" s="74"/>
      <c r="I7895" s="74"/>
      <c r="J7895" s="74"/>
      <c r="K7895" s="74"/>
      <c r="L7895" s="74"/>
      <c r="P7895" s="122"/>
      <c r="Q7895" s="74"/>
      <c r="R7895" s="74"/>
      <c r="S7895" s="74"/>
      <c r="T7895" s="74"/>
      <c r="AI7895" s="259"/>
      <c r="AO7895" s="74"/>
    </row>
    <row r="7896" s="72" customFormat="1" customHeight="1" spans="6:41">
      <c r="F7896" s="74"/>
      <c r="G7896" s="267" t="str">
        <f t="shared" si="129"/>
        <v/>
      </c>
      <c r="H7896" s="74"/>
      <c r="I7896" s="74"/>
      <c r="J7896" s="74"/>
      <c r="K7896" s="74"/>
      <c r="L7896" s="74"/>
      <c r="P7896" s="122"/>
      <c r="Q7896" s="74"/>
      <c r="R7896" s="74"/>
      <c r="S7896" s="74"/>
      <c r="T7896" s="74"/>
      <c r="AI7896" s="259"/>
      <c r="AO7896" s="74"/>
    </row>
    <row r="7897" s="72" customFormat="1" customHeight="1" spans="6:41">
      <c r="F7897" s="74"/>
      <c r="G7897" s="267" t="str">
        <f t="shared" si="129"/>
        <v/>
      </c>
      <c r="H7897" s="74"/>
      <c r="I7897" s="74"/>
      <c r="J7897" s="74"/>
      <c r="K7897" s="74"/>
      <c r="L7897" s="74"/>
      <c r="P7897" s="122"/>
      <c r="Q7897" s="74"/>
      <c r="R7897" s="74"/>
      <c r="S7897" s="74"/>
      <c r="T7897" s="74"/>
      <c r="AI7897" s="259"/>
      <c r="AO7897" s="74"/>
    </row>
    <row r="7898" s="72" customFormat="1" customHeight="1" spans="6:41">
      <c r="F7898" s="74"/>
      <c r="G7898" s="267" t="str">
        <f t="shared" si="129"/>
        <v/>
      </c>
      <c r="H7898" s="74"/>
      <c r="I7898" s="74"/>
      <c r="J7898" s="74"/>
      <c r="K7898" s="74"/>
      <c r="L7898" s="74"/>
      <c r="P7898" s="122"/>
      <c r="Q7898" s="74"/>
      <c r="R7898" s="74"/>
      <c r="S7898" s="74"/>
      <c r="T7898" s="74"/>
      <c r="AI7898" s="259"/>
      <c r="AO7898" s="74"/>
    </row>
    <row r="7899" s="72" customFormat="1" customHeight="1" spans="6:41">
      <c r="F7899" s="74"/>
      <c r="G7899" s="267" t="str">
        <f t="shared" si="129"/>
        <v/>
      </c>
      <c r="H7899" s="74"/>
      <c r="I7899" s="74"/>
      <c r="J7899" s="74"/>
      <c r="K7899" s="74"/>
      <c r="L7899" s="74"/>
      <c r="P7899" s="122"/>
      <c r="Q7899" s="74"/>
      <c r="R7899" s="74"/>
      <c r="S7899" s="74"/>
      <c r="T7899" s="74"/>
      <c r="AI7899" s="259"/>
      <c r="AO7899" s="74"/>
    </row>
    <row r="7900" s="72" customFormat="1" customHeight="1" spans="6:41">
      <c r="F7900" s="74"/>
      <c r="G7900" s="267" t="str">
        <f t="shared" si="129"/>
        <v/>
      </c>
      <c r="H7900" s="74"/>
      <c r="I7900" s="74"/>
      <c r="J7900" s="74"/>
      <c r="K7900" s="74"/>
      <c r="L7900" s="74"/>
      <c r="P7900" s="122"/>
      <c r="Q7900" s="74"/>
      <c r="R7900" s="74"/>
      <c r="S7900" s="74"/>
      <c r="T7900" s="74"/>
      <c r="AI7900" s="259"/>
      <c r="AO7900" s="74"/>
    </row>
    <row r="7901" s="72" customFormat="1" customHeight="1" spans="6:41">
      <c r="F7901" s="74"/>
      <c r="G7901" s="267" t="str">
        <f t="shared" si="129"/>
        <v/>
      </c>
      <c r="H7901" s="74"/>
      <c r="I7901" s="74"/>
      <c r="J7901" s="74"/>
      <c r="K7901" s="74"/>
      <c r="L7901" s="74"/>
      <c r="P7901" s="122"/>
      <c r="Q7901" s="74"/>
      <c r="R7901" s="74"/>
      <c r="S7901" s="74"/>
      <c r="T7901" s="74"/>
      <c r="AI7901" s="259"/>
      <c r="AO7901" s="74"/>
    </row>
    <row r="7902" s="72" customFormat="1" customHeight="1" spans="6:41">
      <c r="F7902" s="74"/>
      <c r="G7902" s="267" t="str">
        <f t="shared" si="129"/>
        <v/>
      </c>
      <c r="H7902" s="74"/>
      <c r="I7902" s="74"/>
      <c r="J7902" s="74"/>
      <c r="K7902" s="74"/>
      <c r="L7902" s="74"/>
      <c r="P7902" s="122"/>
      <c r="Q7902" s="74"/>
      <c r="R7902" s="74"/>
      <c r="S7902" s="74"/>
      <c r="T7902" s="74"/>
      <c r="AI7902" s="259"/>
      <c r="AO7902" s="74"/>
    </row>
    <row r="7903" s="72" customFormat="1" customHeight="1" spans="6:41">
      <c r="F7903" s="74"/>
      <c r="G7903" s="267" t="str">
        <f t="shared" si="129"/>
        <v/>
      </c>
      <c r="H7903" s="74"/>
      <c r="I7903" s="74"/>
      <c r="J7903" s="74"/>
      <c r="K7903" s="74"/>
      <c r="L7903" s="74"/>
      <c r="P7903" s="122"/>
      <c r="Q7903" s="74"/>
      <c r="R7903" s="74"/>
      <c r="S7903" s="74"/>
      <c r="T7903" s="74"/>
      <c r="AI7903" s="259"/>
      <c r="AO7903" s="74"/>
    </row>
    <row r="7904" s="72" customFormat="1" customHeight="1" spans="6:41">
      <c r="F7904" s="74"/>
      <c r="G7904" s="267" t="str">
        <f t="shared" si="129"/>
        <v/>
      </c>
      <c r="H7904" s="74"/>
      <c r="I7904" s="74"/>
      <c r="J7904" s="74"/>
      <c r="K7904" s="74"/>
      <c r="L7904" s="74"/>
      <c r="P7904" s="122"/>
      <c r="Q7904" s="74"/>
      <c r="R7904" s="74"/>
      <c r="S7904" s="74"/>
      <c r="T7904" s="74"/>
      <c r="AI7904" s="259"/>
      <c r="AO7904" s="74"/>
    </row>
    <row r="7905" s="72" customFormat="1" customHeight="1" spans="6:41">
      <c r="F7905" s="74"/>
      <c r="G7905" s="267" t="str">
        <f t="shared" si="129"/>
        <v/>
      </c>
      <c r="H7905" s="74"/>
      <c r="I7905" s="74"/>
      <c r="J7905" s="74"/>
      <c r="K7905" s="74"/>
      <c r="L7905" s="74"/>
      <c r="P7905" s="122"/>
      <c r="Q7905" s="74"/>
      <c r="R7905" s="74"/>
      <c r="S7905" s="74"/>
      <c r="T7905" s="74"/>
      <c r="AI7905" s="259"/>
      <c r="AO7905" s="74"/>
    </row>
    <row r="7906" s="72" customFormat="1" customHeight="1" spans="6:41">
      <c r="F7906" s="74"/>
      <c r="G7906" s="267" t="str">
        <f t="shared" si="129"/>
        <v/>
      </c>
      <c r="H7906" s="74"/>
      <c r="I7906" s="74"/>
      <c r="J7906" s="74"/>
      <c r="K7906" s="74"/>
      <c r="L7906" s="74"/>
      <c r="P7906" s="122"/>
      <c r="Q7906" s="74"/>
      <c r="R7906" s="74"/>
      <c r="S7906" s="74"/>
      <c r="T7906" s="74"/>
      <c r="AI7906" s="259"/>
      <c r="AO7906" s="74"/>
    </row>
    <row r="7907" s="72" customFormat="1" customHeight="1" spans="6:41">
      <c r="F7907" s="74"/>
      <c r="G7907" s="267" t="str">
        <f t="shared" si="129"/>
        <v/>
      </c>
      <c r="H7907" s="74"/>
      <c r="I7907" s="74"/>
      <c r="J7907" s="74"/>
      <c r="K7907" s="74"/>
      <c r="L7907" s="74"/>
      <c r="P7907" s="122"/>
      <c r="Q7907" s="74"/>
      <c r="R7907" s="74"/>
      <c r="S7907" s="74"/>
      <c r="T7907" s="74"/>
      <c r="AI7907" s="259"/>
      <c r="AO7907" s="74"/>
    </row>
    <row r="7908" s="72" customFormat="1" customHeight="1" spans="6:41">
      <c r="F7908" s="74"/>
      <c r="G7908" s="267" t="str">
        <f t="shared" si="129"/>
        <v/>
      </c>
      <c r="H7908" s="74"/>
      <c r="I7908" s="74"/>
      <c r="J7908" s="74"/>
      <c r="K7908" s="74"/>
      <c r="L7908" s="74"/>
      <c r="P7908" s="122"/>
      <c r="Q7908" s="74"/>
      <c r="R7908" s="74"/>
      <c r="S7908" s="74"/>
      <c r="T7908" s="74"/>
      <c r="AI7908" s="259"/>
      <c r="AO7908" s="74"/>
    </row>
    <row r="7909" s="72" customFormat="1" customHeight="1" spans="6:41">
      <c r="F7909" s="74"/>
      <c r="G7909" s="267" t="str">
        <f t="shared" si="129"/>
        <v/>
      </c>
      <c r="H7909" s="74"/>
      <c r="I7909" s="74"/>
      <c r="J7909" s="74"/>
      <c r="K7909" s="74"/>
      <c r="L7909" s="74"/>
      <c r="P7909" s="122"/>
      <c r="Q7909" s="74"/>
      <c r="R7909" s="74"/>
      <c r="S7909" s="74"/>
      <c r="T7909" s="74"/>
      <c r="AI7909" s="259"/>
      <c r="AO7909" s="74"/>
    </row>
    <row r="7910" s="72" customFormat="1" customHeight="1" spans="6:41">
      <c r="F7910" s="74"/>
      <c r="G7910" s="267" t="str">
        <f t="shared" si="129"/>
        <v/>
      </c>
      <c r="H7910" s="74"/>
      <c r="I7910" s="74"/>
      <c r="J7910" s="74"/>
      <c r="K7910" s="74"/>
      <c r="L7910" s="74"/>
      <c r="P7910" s="122"/>
      <c r="Q7910" s="74"/>
      <c r="R7910" s="74"/>
      <c r="S7910" s="74"/>
      <c r="T7910" s="74"/>
      <c r="AI7910" s="259"/>
      <c r="AO7910" s="74"/>
    </row>
    <row r="7911" s="72" customFormat="1" customHeight="1" spans="6:41">
      <c r="F7911" s="74"/>
      <c r="G7911" s="267" t="str">
        <f t="shared" si="129"/>
        <v/>
      </c>
      <c r="H7911" s="74"/>
      <c r="I7911" s="74"/>
      <c r="J7911" s="74"/>
      <c r="K7911" s="74"/>
      <c r="L7911" s="74"/>
      <c r="P7911" s="122"/>
      <c r="Q7911" s="74"/>
      <c r="R7911" s="74"/>
      <c r="S7911" s="74"/>
      <c r="T7911" s="74"/>
      <c r="AI7911" s="259"/>
      <c r="AO7911" s="74"/>
    </row>
    <row r="7912" s="72" customFormat="1" customHeight="1" spans="6:41">
      <c r="F7912" s="74"/>
      <c r="G7912" s="267" t="str">
        <f t="shared" si="129"/>
        <v/>
      </c>
      <c r="H7912" s="74"/>
      <c r="I7912" s="74"/>
      <c r="J7912" s="74"/>
      <c r="K7912" s="74"/>
      <c r="L7912" s="74"/>
      <c r="P7912" s="122"/>
      <c r="Q7912" s="74"/>
      <c r="R7912" s="74"/>
      <c r="S7912" s="74"/>
      <c r="T7912" s="74"/>
      <c r="AI7912" s="259"/>
      <c r="AO7912" s="74"/>
    </row>
    <row r="7913" s="72" customFormat="1" customHeight="1" spans="6:41">
      <c r="F7913" s="74"/>
      <c r="G7913" s="267" t="str">
        <f t="shared" si="129"/>
        <v/>
      </c>
      <c r="H7913" s="74"/>
      <c r="I7913" s="74"/>
      <c r="J7913" s="74"/>
      <c r="K7913" s="74"/>
      <c r="L7913" s="74"/>
      <c r="P7913" s="122"/>
      <c r="Q7913" s="74"/>
      <c r="R7913" s="74"/>
      <c r="S7913" s="74"/>
      <c r="T7913" s="74"/>
      <c r="AI7913" s="259"/>
      <c r="AO7913" s="74"/>
    </row>
    <row r="7914" s="72" customFormat="1" customHeight="1" spans="6:41">
      <c r="F7914" s="74"/>
      <c r="G7914" s="267" t="str">
        <f t="shared" si="129"/>
        <v/>
      </c>
      <c r="H7914" s="74"/>
      <c r="I7914" s="74"/>
      <c r="J7914" s="74"/>
      <c r="K7914" s="74"/>
      <c r="L7914" s="74"/>
      <c r="P7914" s="122"/>
      <c r="Q7914" s="74"/>
      <c r="R7914" s="74"/>
      <c r="S7914" s="74"/>
      <c r="T7914" s="74"/>
      <c r="AI7914" s="259"/>
      <c r="AO7914" s="74"/>
    </row>
    <row r="7915" s="72" customFormat="1" customHeight="1" spans="6:41">
      <c r="F7915" s="74"/>
      <c r="G7915" s="267" t="str">
        <f t="shared" si="129"/>
        <v/>
      </c>
      <c r="H7915" s="74"/>
      <c r="I7915" s="74"/>
      <c r="J7915" s="74"/>
      <c r="K7915" s="74"/>
      <c r="L7915" s="74"/>
      <c r="P7915" s="122"/>
      <c r="Q7915" s="74"/>
      <c r="R7915" s="74"/>
      <c r="S7915" s="74"/>
      <c r="T7915" s="74"/>
      <c r="AI7915" s="259"/>
      <c r="AO7915" s="74"/>
    </row>
    <row r="7916" s="72" customFormat="1" customHeight="1" spans="6:41">
      <c r="F7916" s="74"/>
      <c r="G7916" s="267" t="str">
        <f t="shared" si="129"/>
        <v/>
      </c>
      <c r="H7916" s="74"/>
      <c r="I7916" s="74"/>
      <c r="J7916" s="74"/>
      <c r="K7916" s="74"/>
      <c r="L7916" s="74"/>
      <c r="P7916" s="122"/>
      <c r="Q7916" s="74"/>
      <c r="R7916" s="74"/>
      <c r="S7916" s="74"/>
      <c r="T7916" s="74"/>
      <c r="AI7916" s="259"/>
      <c r="AO7916" s="74"/>
    </row>
    <row r="7917" s="72" customFormat="1" customHeight="1" spans="6:41">
      <c r="F7917" s="74"/>
      <c r="G7917" s="267" t="str">
        <f t="shared" si="129"/>
        <v/>
      </c>
      <c r="H7917" s="74"/>
      <c r="I7917" s="74"/>
      <c r="J7917" s="74"/>
      <c r="K7917" s="74"/>
      <c r="L7917" s="74"/>
      <c r="P7917" s="122"/>
      <c r="Q7917" s="74"/>
      <c r="R7917" s="74"/>
      <c r="S7917" s="74"/>
      <c r="T7917" s="74"/>
      <c r="AI7917" s="259"/>
      <c r="AO7917" s="74"/>
    </row>
    <row r="7918" s="72" customFormat="1" customHeight="1" spans="6:41">
      <c r="F7918" s="74"/>
      <c r="G7918" s="267" t="str">
        <f t="shared" si="129"/>
        <v/>
      </c>
      <c r="H7918" s="74"/>
      <c r="I7918" s="74"/>
      <c r="J7918" s="74"/>
      <c r="K7918" s="74"/>
      <c r="L7918" s="74"/>
      <c r="P7918" s="122"/>
      <c r="Q7918" s="74"/>
      <c r="R7918" s="74"/>
      <c r="S7918" s="74"/>
      <c r="T7918" s="74"/>
      <c r="AI7918" s="259"/>
      <c r="AO7918" s="74"/>
    </row>
    <row r="7919" s="72" customFormat="1" customHeight="1" spans="6:41">
      <c r="F7919" s="74"/>
      <c r="G7919" s="267" t="str">
        <f t="shared" si="129"/>
        <v/>
      </c>
      <c r="H7919" s="74"/>
      <c r="I7919" s="74"/>
      <c r="J7919" s="74"/>
      <c r="K7919" s="74"/>
      <c r="L7919" s="74"/>
      <c r="P7919" s="122"/>
      <c r="Q7919" s="74"/>
      <c r="R7919" s="74"/>
      <c r="S7919" s="74"/>
      <c r="T7919" s="74"/>
      <c r="AI7919" s="259"/>
      <c r="AO7919" s="74"/>
    </row>
    <row r="7920" s="72" customFormat="1" customHeight="1" spans="6:41">
      <c r="F7920" s="74"/>
      <c r="G7920" s="267" t="str">
        <f t="shared" si="129"/>
        <v/>
      </c>
      <c r="H7920" s="74"/>
      <c r="I7920" s="74"/>
      <c r="J7920" s="74"/>
      <c r="K7920" s="74"/>
      <c r="L7920" s="74"/>
      <c r="P7920" s="122"/>
      <c r="Q7920" s="74"/>
      <c r="R7920" s="74"/>
      <c r="S7920" s="74"/>
      <c r="T7920" s="74"/>
      <c r="AI7920" s="259"/>
      <c r="AO7920" s="74"/>
    </row>
    <row r="7921" s="72" customFormat="1" customHeight="1" spans="6:41">
      <c r="F7921" s="74"/>
      <c r="G7921" s="267" t="str">
        <f t="shared" si="129"/>
        <v/>
      </c>
      <c r="H7921" s="74"/>
      <c r="I7921" s="74"/>
      <c r="J7921" s="74"/>
      <c r="K7921" s="74"/>
      <c r="L7921" s="74"/>
      <c r="P7921" s="122"/>
      <c r="Q7921" s="74"/>
      <c r="R7921" s="74"/>
      <c r="S7921" s="74"/>
      <c r="T7921" s="74"/>
      <c r="AI7921" s="259"/>
      <c r="AO7921" s="74"/>
    </row>
    <row r="7922" s="72" customFormat="1" customHeight="1" spans="6:41">
      <c r="F7922" s="74"/>
      <c r="G7922" s="267" t="str">
        <f t="shared" si="129"/>
        <v/>
      </c>
      <c r="H7922" s="74"/>
      <c r="I7922" s="74"/>
      <c r="J7922" s="74"/>
      <c r="K7922" s="74"/>
      <c r="L7922" s="74"/>
      <c r="P7922" s="122"/>
      <c r="Q7922" s="74"/>
      <c r="R7922" s="74"/>
      <c r="S7922" s="74"/>
      <c r="T7922" s="74"/>
      <c r="AI7922" s="259"/>
      <c r="AO7922" s="74"/>
    </row>
    <row r="7923" s="72" customFormat="1" customHeight="1" spans="6:41">
      <c r="F7923" s="74"/>
      <c r="G7923" s="267" t="str">
        <f t="shared" si="129"/>
        <v/>
      </c>
      <c r="H7923" s="74"/>
      <c r="I7923" s="74"/>
      <c r="J7923" s="74"/>
      <c r="K7923" s="74"/>
      <c r="L7923" s="74"/>
      <c r="P7923" s="122"/>
      <c r="Q7923" s="74"/>
      <c r="R7923" s="74"/>
      <c r="S7923" s="74"/>
      <c r="T7923" s="74"/>
      <c r="AI7923" s="259"/>
      <c r="AO7923" s="74"/>
    </row>
    <row r="7924" s="72" customFormat="1" customHeight="1" spans="6:41">
      <c r="F7924" s="74"/>
      <c r="G7924" s="267" t="str">
        <f t="shared" si="129"/>
        <v/>
      </c>
      <c r="H7924" s="74"/>
      <c r="I7924" s="74"/>
      <c r="J7924" s="74"/>
      <c r="K7924" s="74"/>
      <c r="L7924" s="74"/>
      <c r="P7924" s="122"/>
      <c r="Q7924" s="74"/>
      <c r="R7924" s="74"/>
      <c r="S7924" s="74"/>
      <c r="T7924" s="74"/>
      <c r="AI7924" s="259"/>
      <c r="AO7924" s="74"/>
    </row>
    <row r="7925" s="72" customFormat="1" customHeight="1" spans="6:41">
      <c r="F7925" s="74"/>
      <c r="G7925" s="267" t="str">
        <f t="shared" si="129"/>
        <v/>
      </c>
      <c r="H7925" s="74"/>
      <c r="I7925" s="74"/>
      <c r="J7925" s="74"/>
      <c r="K7925" s="74"/>
      <c r="L7925" s="74"/>
      <c r="P7925" s="122"/>
      <c r="Q7925" s="74"/>
      <c r="R7925" s="74"/>
      <c r="S7925" s="74"/>
      <c r="T7925" s="74"/>
      <c r="AI7925" s="259"/>
      <c r="AO7925" s="74"/>
    </row>
    <row r="7926" s="72" customFormat="1" customHeight="1" spans="6:41">
      <c r="F7926" s="74"/>
      <c r="G7926" s="267" t="str">
        <f t="shared" si="129"/>
        <v/>
      </c>
      <c r="H7926" s="74"/>
      <c r="I7926" s="74"/>
      <c r="J7926" s="74"/>
      <c r="K7926" s="74"/>
      <c r="L7926" s="74"/>
      <c r="P7926" s="122"/>
      <c r="Q7926" s="74"/>
      <c r="R7926" s="74"/>
      <c r="S7926" s="74"/>
      <c r="T7926" s="74"/>
      <c r="AI7926" s="259"/>
      <c r="AO7926" s="74"/>
    </row>
    <row r="7927" s="72" customFormat="1" customHeight="1" spans="6:41">
      <c r="F7927" s="74"/>
      <c r="G7927" s="267" t="str">
        <f t="shared" si="129"/>
        <v/>
      </c>
      <c r="H7927" s="74"/>
      <c r="I7927" s="74"/>
      <c r="J7927" s="74"/>
      <c r="K7927" s="74"/>
      <c r="L7927" s="74"/>
      <c r="P7927" s="122"/>
      <c r="Q7927" s="74"/>
      <c r="R7927" s="74"/>
      <c r="S7927" s="74"/>
      <c r="T7927" s="74"/>
      <c r="AI7927" s="259"/>
      <c r="AO7927" s="74"/>
    </row>
    <row r="7928" s="72" customFormat="1" customHeight="1" spans="6:41">
      <c r="F7928" s="74"/>
      <c r="G7928" s="267" t="str">
        <f t="shared" si="129"/>
        <v/>
      </c>
      <c r="H7928" s="74"/>
      <c r="I7928" s="74"/>
      <c r="J7928" s="74"/>
      <c r="K7928" s="74"/>
      <c r="L7928" s="74"/>
      <c r="P7928" s="122"/>
      <c r="Q7928" s="74"/>
      <c r="R7928" s="74"/>
      <c r="S7928" s="74"/>
      <c r="T7928" s="74"/>
      <c r="AI7928" s="259"/>
      <c r="AO7928" s="74"/>
    </row>
    <row r="7929" s="72" customFormat="1" customHeight="1" spans="6:41">
      <c r="F7929" s="74"/>
      <c r="G7929" s="267" t="str">
        <f t="shared" si="129"/>
        <v/>
      </c>
      <c r="H7929" s="74"/>
      <c r="I7929" s="74"/>
      <c r="J7929" s="74"/>
      <c r="K7929" s="74"/>
      <c r="L7929" s="74"/>
      <c r="P7929" s="122"/>
      <c r="Q7929" s="74"/>
      <c r="R7929" s="74"/>
      <c r="S7929" s="74"/>
      <c r="T7929" s="74"/>
      <c r="AI7929" s="259"/>
      <c r="AO7929" s="74"/>
    </row>
    <row r="7930" s="72" customFormat="1" customHeight="1" spans="6:41">
      <c r="F7930" s="74"/>
      <c r="G7930" s="267" t="str">
        <f t="shared" si="129"/>
        <v/>
      </c>
      <c r="H7930" s="74"/>
      <c r="I7930" s="74"/>
      <c r="J7930" s="74"/>
      <c r="K7930" s="74"/>
      <c r="L7930" s="74"/>
      <c r="P7930" s="122"/>
      <c r="Q7930" s="74"/>
      <c r="R7930" s="74"/>
      <c r="S7930" s="74"/>
      <c r="T7930" s="74"/>
      <c r="AI7930" s="259"/>
      <c r="AO7930" s="74"/>
    </row>
    <row r="7931" s="72" customFormat="1" customHeight="1" spans="6:41">
      <c r="F7931" s="74"/>
      <c r="G7931" s="267" t="str">
        <f t="shared" si="129"/>
        <v/>
      </c>
      <c r="H7931" s="74"/>
      <c r="I7931" s="74"/>
      <c r="J7931" s="74"/>
      <c r="K7931" s="74"/>
      <c r="L7931" s="74"/>
      <c r="P7931" s="122"/>
      <c r="Q7931" s="74"/>
      <c r="R7931" s="74"/>
      <c r="S7931" s="74"/>
      <c r="T7931" s="74"/>
      <c r="AI7931" s="259"/>
      <c r="AO7931" s="74"/>
    </row>
    <row r="7932" s="72" customFormat="1" customHeight="1" spans="6:41">
      <c r="F7932" s="74"/>
      <c r="G7932" s="267" t="str">
        <f t="shared" si="129"/>
        <v/>
      </c>
      <c r="H7932" s="74"/>
      <c r="I7932" s="74"/>
      <c r="J7932" s="74"/>
      <c r="K7932" s="74"/>
      <c r="L7932" s="74"/>
      <c r="P7932" s="122"/>
      <c r="Q7932" s="74"/>
      <c r="R7932" s="74"/>
      <c r="S7932" s="74"/>
      <c r="T7932" s="74"/>
      <c r="AI7932" s="259"/>
      <c r="AO7932" s="74"/>
    </row>
    <row r="7933" s="72" customFormat="1" customHeight="1" spans="6:41">
      <c r="F7933" s="74"/>
      <c r="G7933" s="267" t="str">
        <f t="shared" si="129"/>
        <v/>
      </c>
      <c r="H7933" s="74"/>
      <c r="I7933" s="74"/>
      <c r="J7933" s="74"/>
      <c r="K7933" s="74"/>
      <c r="L7933" s="74"/>
      <c r="P7933" s="122"/>
      <c r="Q7933" s="74"/>
      <c r="R7933" s="74"/>
      <c r="S7933" s="74"/>
      <c r="T7933" s="74"/>
      <c r="AI7933" s="259"/>
      <c r="AO7933" s="74"/>
    </row>
    <row r="7934" s="72" customFormat="1" customHeight="1" spans="6:41">
      <c r="F7934" s="74"/>
      <c r="G7934" s="267" t="str">
        <f t="shared" si="129"/>
        <v/>
      </c>
      <c r="H7934" s="74"/>
      <c r="I7934" s="74"/>
      <c r="J7934" s="74"/>
      <c r="K7934" s="74"/>
      <c r="L7934" s="74"/>
      <c r="P7934" s="122"/>
      <c r="Q7934" s="74"/>
      <c r="R7934" s="74"/>
      <c r="S7934" s="74"/>
      <c r="T7934" s="74"/>
      <c r="AI7934" s="259"/>
      <c r="AO7934" s="74"/>
    </row>
    <row r="7935" s="72" customFormat="1" customHeight="1" spans="6:41">
      <c r="F7935" s="74"/>
      <c r="G7935" s="267" t="str">
        <f t="shared" si="129"/>
        <v/>
      </c>
      <c r="H7935" s="74"/>
      <c r="I7935" s="74"/>
      <c r="J7935" s="74"/>
      <c r="K7935" s="74"/>
      <c r="L7935" s="74"/>
      <c r="P7935" s="122"/>
      <c r="Q7935" s="74"/>
      <c r="R7935" s="74"/>
      <c r="S7935" s="74"/>
      <c r="T7935" s="74"/>
      <c r="AI7935" s="259"/>
      <c r="AO7935" s="74"/>
    </row>
    <row r="7936" s="72" customFormat="1" customHeight="1" spans="6:41">
      <c r="F7936" s="74"/>
      <c r="G7936" s="267" t="str">
        <f t="shared" si="129"/>
        <v/>
      </c>
      <c r="H7936" s="74"/>
      <c r="I7936" s="74"/>
      <c r="J7936" s="74"/>
      <c r="K7936" s="74"/>
      <c r="L7936" s="74"/>
      <c r="P7936" s="122"/>
      <c r="Q7936" s="74"/>
      <c r="R7936" s="74"/>
      <c r="S7936" s="74"/>
      <c r="T7936" s="74"/>
      <c r="AI7936" s="259"/>
      <c r="AO7936" s="74"/>
    </row>
    <row r="7937" s="72" customFormat="1" customHeight="1" spans="6:41">
      <c r="F7937" s="74"/>
      <c r="G7937" s="267" t="str">
        <f t="shared" si="129"/>
        <v/>
      </c>
      <c r="H7937" s="74"/>
      <c r="I7937" s="74"/>
      <c r="J7937" s="74"/>
      <c r="K7937" s="74"/>
      <c r="L7937" s="74"/>
      <c r="P7937" s="122"/>
      <c r="Q7937" s="74"/>
      <c r="R7937" s="74"/>
      <c r="S7937" s="74"/>
      <c r="T7937" s="74"/>
      <c r="AI7937" s="259"/>
      <c r="AO7937" s="74"/>
    </row>
    <row r="7938" s="72" customFormat="1" customHeight="1" spans="6:41">
      <c r="F7938" s="74"/>
      <c r="G7938" s="267" t="str">
        <f t="shared" ref="G7938:G8001" si="130">IF(H7938="","",IF(H7938=I7938,H7938,_xlfn.CONCAT(H7938,"-",I7938)))</f>
        <v/>
      </c>
      <c r="H7938" s="74"/>
      <c r="I7938" s="74"/>
      <c r="J7938" s="74"/>
      <c r="K7938" s="74"/>
      <c r="L7938" s="74"/>
      <c r="P7938" s="122"/>
      <c r="Q7938" s="74"/>
      <c r="R7938" s="74"/>
      <c r="S7938" s="74"/>
      <c r="T7938" s="74"/>
      <c r="AI7938" s="259"/>
      <c r="AO7938" s="74"/>
    </row>
    <row r="7939" s="72" customFormat="1" customHeight="1" spans="6:41">
      <c r="F7939" s="74"/>
      <c r="G7939" s="267" t="str">
        <f t="shared" si="130"/>
        <v/>
      </c>
      <c r="H7939" s="74"/>
      <c r="I7939" s="74"/>
      <c r="J7939" s="74"/>
      <c r="K7939" s="74"/>
      <c r="L7939" s="74"/>
      <c r="P7939" s="122"/>
      <c r="Q7939" s="74"/>
      <c r="R7939" s="74"/>
      <c r="S7939" s="74"/>
      <c r="T7939" s="74"/>
      <c r="AI7939" s="259"/>
      <c r="AO7939" s="74"/>
    </row>
    <row r="7940" s="72" customFormat="1" customHeight="1" spans="6:41">
      <c r="F7940" s="74"/>
      <c r="G7940" s="267" t="str">
        <f t="shared" si="130"/>
        <v/>
      </c>
      <c r="H7940" s="74"/>
      <c r="I7940" s="74"/>
      <c r="J7940" s="74"/>
      <c r="K7940" s="74"/>
      <c r="L7940" s="74"/>
      <c r="P7940" s="122"/>
      <c r="Q7940" s="74"/>
      <c r="R7940" s="74"/>
      <c r="S7940" s="74"/>
      <c r="T7940" s="74"/>
      <c r="AI7940" s="259"/>
      <c r="AO7940" s="74"/>
    </row>
    <row r="7941" s="72" customFormat="1" customHeight="1" spans="6:41">
      <c r="F7941" s="74"/>
      <c r="G7941" s="267" t="str">
        <f t="shared" si="130"/>
        <v/>
      </c>
      <c r="H7941" s="74"/>
      <c r="I7941" s="74"/>
      <c r="J7941" s="74"/>
      <c r="K7941" s="74"/>
      <c r="L7941" s="74"/>
      <c r="P7941" s="122"/>
      <c r="Q7941" s="74"/>
      <c r="R7941" s="74"/>
      <c r="S7941" s="74"/>
      <c r="T7941" s="74"/>
      <c r="AI7941" s="259"/>
      <c r="AO7941" s="74"/>
    </row>
    <row r="7942" s="72" customFormat="1" customHeight="1" spans="6:41">
      <c r="F7942" s="74"/>
      <c r="G7942" s="267" t="str">
        <f t="shared" si="130"/>
        <v/>
      </c>
      <c r="H7942" s="74"/>
      <c r="I7942" s="74"/>
      <c r="J7942" s="74"/>
      <c r="K7942" s="74"/>
      <c r="L7942" s="74"/>
      <c r="P7942" s="122"/>
      <c r="Q7942" s="74"/>
      <c r="R7942" s="74"/>
      <c r="S7942" s="74"/>
      <c r="T7942" s="74"/>
      <c r="AI7942" s="259"/>
      <c r="AO7942" s="74"/>
    </row>
    <row r="7943" s="72" customFormat="1" customHeight="1" spans="6:41">
      <c r="F7943" s="74"/>
      <c r="G7943" s="267" t="str">
        <f t="shared" si="130"/>
        <v/>
      </c>
      <c r="H7943" s="74"/>
      <c r="I7943" s="74"/>
      <c r="J7943" s="74"/>
      <c r="K7943" s="74"/>
      <c r="L7943" s="74"/>
      <c r="P7943" s="122"/>
      <c r="Q7943" s="74"/>
      <c r="R7943" s="74"/>
      <c r="S7943" s="74"/>
      <c r="T7943" s="74"/>
      <c r="AI7943" s="259"/>
      <c r="AO7943" s="74"/>
    </row>
    <row r="7944" s="72" customFormat="1" customHeight="1" spans="6:41">
      <c r="F7944" s="74"/>
      <c r="G7944" s="267" t="str">
        <f t="shared" si="130"/>
        <v/>
      </c>
      <c r="H7944" s="74"/>
      <c r="I7944" s="74"/>
      <c r="J7944" s="74"/>
      <c r="K7944" s="74"/>
      <c r="L7944" s="74"/>
      <c r="P7944" s="122"/>
      <c r="Q7944" s="74"/>
      <c r="R7944" s="74"/>
      <c r="S7944" s="74"/>
      <c r="T7944" s="74"/>
      <c r="AI7944" s="259"/>
      <c r="AO7944" s="74"/>
    </row>
    <row r="7945" s="72" customFormat="1" customHeight="1" spans="6:41">
      <c r="F7945" s="74"/>
      <c r="G7945" s="267" t="str">
        <f t="shared" si="130"/>
        <v/>
      </c>
      <c r="H7945" s="74"/>
      <c r="I7945" s="74"/>
      <c r="J7945" s="74"/>
      <c r="K7945" s="74"/>
      <c r="L7945" s="74"/>
      <c r="P7945" s="122"/>
      <c r="Q7945" s="74"/>
      <c r="R7945" s="74"/>
      <c r="S7945" s="74"/>
      <c r="T7945" s="74"/>
      <c r="AI7945" s="259"/>
      <c r="AO7945" s="74"/>
    </row>
    <row r="7946" s="72" customFormat="1" customHeight="1" spans="6:41">
      <c r="F7946" s="74"/>
      <c r="G7946" s="267" t="str">
        <f t="shared" si="130"/>
        <v/>
      </c>
      <c r="H7946" s="74"/>
      <c r="I7946" s="74"/>
      <c r="J7946" s="74"/>
      <c r="K7946" s="74"/>
      <c r="L7946" s="74"/>
      <c r="P7946" s="122"/>
      <c r="Q7946" s="74"/>
      <c r="R7946" s="74"/>
      <c r="S7946" s="74"/>
      <c r="T7946" s="74"/>
      <c r="AI7946" s="259"/>
      <c r="AO7946" s="74"/>
    </row>
    <row r="7947" s="72" customFormat="1" customHeight="1" spans="6:41">
      <c r="F7947" s="74"/>
      <c r="G7947" s="267" t="str">
        <f t="shared" si="130"/>
        <v/>
      </c>
      <c r="H7947" s="74"/>
      <c r="I7947" s="74"/>
      <c r="J7947" s="74"/>
      <c r="K7947" s="74"/>
      <c r="L7947" s="74"/>
      <c r="P7947" s="122"/>
      <c r="Q7947" s="74"/>
      <c r="R7947" s="74"/>
      <c r="S7947" s="74"/>
      <c r="T7947" s="74"/>
      <c r="AI7947" s="259"/>
      <c r="AO7947" s="74"/>
    </row>
    <row r="7948" s="72" customFormat="1" customHeight="1" spans="6:41">
      <c r="F7948" s="74"/>
      <c r="G7948" s="267" t="str">
        <f t="shared" si="130"/>
        <v/>
      </c>
      <c r="H7948" s="74"/>
      <c r="I7948" s="74"/>
      <c r="J7948" s="74"/>
      <c r="K7948" s="74"/>
      <c r="L7948" s="74"/>
      <c r="P7948" s="122"/>
      <c r="Q7948" s="74"/>
      <c r="R7948" s="74"/>
      <c r="S7948" s="74"/>
      <c r="T7948" s="74"/>
      <c r="AI7948" s="259"/>
      <c r="AO7948" s="74"/>
    </row>
    <row r="7949" s="72" customFormat="1" customHeight="1" spans="6:41">
      <c r="F7949" s="74"/>
      <c r="G7949" s="267" t="str">
        <f t="shared" si="130"/>
        <v/>
      </c>
      <c r="H7949" s="74"/>
      <c r="I7949" s="74"/>
      <c r="J7949" s="74"/>
      <c r="K7949" s="74"/>
      <c r="L7949" s="74"/>
      <c r="P7949" s="122"/>
      <c r="Q7949" s="74"/>
      <c r="R7949" s="74"/>
      <c r="S7949" s="74"/>
      <c r="T7949" s="74"/>
      <c r="AI7949" s="259"/>
      <c r="AO7949" s="74"/>
    </row>
    <row r="7950" s="72" customFormat="1" customHeight="1" spans="6:41">
      <c r="F7950" s="74"/>
      <c r="G7950" s="267" t="str">
        <f t="shared" si="130"/>
        <v/>
      </c>
      <c r="H7950" s="74"/>
      <c r="I7950" s="74"/>
      <c r="J7950" s="74"/>
      <c r="K7950" s="74"/>
      <c r="L7950" s="74"/>
      <c r="P7950" s="122"/>
      <c r="Q7950" s="74"/>
      <c r="R7950" s="74"/>
      <c r="S7950" s="74"/>
      <c r="T7950" s="74"/>
      <c r="AI7950" s="259"/>
      <c r="AO7950" s="74"/>
    </row>
    <row r="7951" s="72" customFormat="1" customHeight="1" spans="6:41">
      <c r="F7951" s="74"/>
      <c r="G7951" s="267" t="str">
        <f t="shared" si="130"/>
        <v/>
      </c>
      <c r="H7951" s="74"/>
      <c r="I7951" s="74"/>
      <c r="J7951" s="74"/>
      <c r="K7951" s="74"/>
      <c r="L7951" s="74"/>
      <c r="P7951" s="122"/>
      <c r="Q7951" s="74"/>
      <c r="R7951" s="74"/>
      <c r="S7951" s="74"/>
      <c r="T7951" s="74"/>
      <c r="AI7951" s="259"/>
      <c r="AO7951" s="74"/>
    </row>
    <row r="7952" s="72" customFormat="1" customHeight="1" spans="6:41">
      <c r="F7952" s="74"/>
      <c r="G7952" s="267" t="str">
        <f t="shared" si="130"/>
        <v/>
      </c>
      <c r="H7952" s="74"/>
      <c r="I7952" s="74"/>
      <c r="J7952" s="74"/>
      <c r="K7952" s="74"/>
      <c r="L7952" s="74"/>
      <c r="P7952" s="122"/>
      <c r="Q7952" s="74"/>
      <c r="R7952" s="74"/>
      <c r="S7952" s="74"/>
      <c r="T7952" s="74"/>
      <c r="AI7952" s="259"/>
      <c r="AO7952" s="74"/>
    </row>
    <row r="7953" s="72" customFormat="1" customHeight="1" spans="6:41">
      <c r="F7953" s="74"/>
      <c r="G7953" s="267" t="str">
        <f t="shared" si="130"/>
        <v/>
      </c>
      <c r="H7953" s="74"/>
      <c r="I7953" s="74"/>
      <c r="J7953" s="74"/>
      <c r="K7953" s="74"/>
      <c r="L7953" s="74"/>
      <c r="P7953" s="122"/>
      <c r="Q7953" s="74"/>
      <c r="R7953" s="74"/>
      <c r="S7953" s="74"/>
      <c r="T7953" s="74"/>
      <c r="AI7953" s="259"/>
      <c r="AO7953" s="74"/>
    </row>
    <row r="7954" s="72" customFormat="1" customHeight="1" spans="6:41">
      <c r="F7954" s="74"/>
      <c r="G7954" s="267" t="str">
        <f t="shared" si="130"/>
        <v/>
      </c>
      <c r="H7954" s="74"/>
      <c r="I7954" s="74"/>
      <c r="J7954" s="74"/>
      <c r="K7954" s="74"/>
      <c r="L7954" s="74"/>
      <c r="P7954" s="122"/>
      <c r="Q7954" s="74"/>
      <c r="R7954" s="74"/>
      <c r="S7954" s="74"/>
      <c r="T7954" s="74"/>
      <c r="AI7954" s="259"/>
      <c r="AO7954" s="74"/>
    </row>
    <row r="7955" s="72" customFormat="1" customHeight="1" spans="6:41">
      <c r="F7955" s="74"/>
      <c r="G7955" s="267" t="str">
        <f t="shared" si="130"/>
        <v/>
      </c>
      <c r="H7955" s="74"/>
      <c r="I7955" s="74"/>
      <c r="J7955" s="74"/>
      <c r="K7955" s="74"/>
      <c r="L7955" s="74"/>
      <c r="P7955" s="122"/>
      <c r="Q7955" s="74"/>
      <c r="R7955" s="74"/>
      <c r="S7955" s="74"/>
      <c r="T7955" s="74"/>
      <c r="AI7955" s="259"/>
      <c r="AO7955" s="74"/>
    </row>
    <row r="7956" s="72" customFormat="1" customHeight="1" spans="6:41">
      <c r="F7956" s="74"/>
      <c r="G7956" s="267" t="str">
        <f t="shared" si="130"/>
        <v/>
      </c>
      <c r="H7956" s="74"/>
      <c r="I7956" s="74"/>
      <c r="J7956" s="74"/>
      <c r="K7956" s="74"/>
      <c r="L7956" s="74"/>
      <c r="P7956" s="122"/>
      <c r="Q7956" s="74"/>
      <c r="R7956" s="74"/>
      <c r="S7956" s="74"/>
      <c r="T7956" s="74"/>
      <c r="AI7956" s="259"/>
      <c r="AO7956" s="74"/>
    </row>
    <row r="7957" s="72" customFormat="1" customHeight="1" spans="6:41">
      <c r="F7957" s="74"/>
      <c r="G7957" s="267" t="str">
        <f t="shared" si="130"/>
        <v/>
      </c>
      <c r="H7957" s="74"/>
      <c r="I7957" s="74"/>
      <c r="J7957" s="74"/>
      <c r="K7957" s="74"/>
      <c r="L7957" s="74"/>
      <c r="P7957" s="122"/>
      <c r="Q7957" s="74"/>
      <c r="R7957" s="74"/>
      <c r="S7957" s="74"/>
      <c r="T7957" s="74"/>
      <c r="AI7957" s="259"/>
      <c r="AO7957" s="74"/>
    </row>
    <row r="7958" s="72" customFormat="1" customHeight="1" spans="6:41">
      <c r="F7958" s="74"/>
      <c r="G7958" s="267" t="str">
        <f t="shared" si="130"/>
        <v/>
      </c>
      <c r="H7958" s="74"/>
      <c r="I7958" s="74"/>
      <c r="J7958" s="74"/>
      <c r="K7958" s="74"/>
      <c r="L7958" s="74"/>
      <c r="P7958" s="122"/>
      <c r="Q7958" s="74"/>
      <c r="R7958" s="74"/>
      <c r="S7958" s="74"/>
      <c r="T7958" s="74"/>
      <c r="AI7958" s="259"/>
      <c r="AO7958" s="74"/>
    </row>
    <row r="7959" s="72" customFormat="1" customHeight="1" spans="6:41">
      <c r="F7959" s="74"/>
      <c r="G7959" s="267" t="str">
        <f t="shared" si="130"/>
        <v/>
      </c>
      <c r="H7959" s="74"/>
      <c r="I7959" s="74"/>
      <c r="J7959" s="74"/>
      <c r="K7959" s="74"/>
      <c r="L7959" s="74"/>
      <c r="P7959" s="122"/>
      <c r="Q7959" s="74"/>
      <c r="R7959" s="74"/>
      <c r="S7959" s="74"/>
      <c r="T7959" s="74"/>
      <c r="AI7959" s="259"/>
      <c r="AO7959" s="74"/>
    </row>
    <row r="7960" s="72" customFormat="1" customHeight="1" spans="6:41">
      <c r="F7960" s="74"/>
      <c r="G7960" s="267" t="str">
        <f t="shared" si="130"/>
        <v/>
      </c>
      <c r="H7960" s="74"/>
      <c r="I7960" s="74"/>
      <c r="J7960" s="74"/>
      <c r="K7960" s="74"/>
      <c r="L7960" s="74"/>
      <c r="P7960" s="122"/>
      <c r="Q7960" s="74"/>
      <c r="R7960" s="74"/>
      <c r="S7960" s="74"/>
      <c r="T7960" s="74"/>
      <c r="AI7960" s="259"/>
      <c r="AO7960" s="74"/>
    </row>
    <row r="7961" s="72" customFormat="1" customHeight="1" spans="6:41">
      <c r="F7961" s="74"/>
      <c r="G7961" s="267" t="str">
        <f t="shared" si="130"/>
        <v/>
      </c>
      <c r="H7961" s="74"/>
      <c r="I7961" s="74"/>
      <c r="J7961" s="74"/>
      <c r="K7961" s="74"/>
      <c r="L7961" s="74"/>
      <c r="P7961" s="122"/>
      <c r="Q7961" s="74"/>
      <c r="R7961" s="74"/>
      <c r="S7961" s="74"/>
      <c r="T7961" s="74"/>
      <c r="AI7961" s="259"/>
      <c r="AO7961" s="74"/>
    </row>
    <row r="7962" s="72" customFormat="1" customHeight="1" spans="6:41">
      <c r="F7962" s="74"/>
      <c r="G7962" s="267" t="str">
        <f t="shared" si="130"/>
        <v/>
      </c>
      <c r="H7962" s="74"/>
      <c r="I7962" s="74"/>
      <c r="J7962" s="74"/>
      <c r="K7962" s="74"/>
      <c r="L7962" s="74"/>
      <c r="P7962" s="122"/>
      <c r="Q7962" s="74"/>
      <c r="R7962" s="74"/>
      <c r="S7962" s="74"/>
      <c r="T7962" s="74"/>
      <c r="AI7962" s="259"/>
      <c r="AO7962" s="74"/>
    </row>
    <row r="7963" s="72" customFormat="1" customHeight="1" spans="6:41">
      <c r="F7963" s="74"/>
      <c r="G7963" s="267" t="str">
        <f t="shared" si="130"/>
        <v/>
      </c>
      <c r="H7963" s="74"/>
      <c r="I7963" s="74"/>
      <c r="J7963" s="74"/>
      <c r="K7963" s="74"/>
      <c r="L7963" s="74"/>
      <c r="P7963" s="122"/>
      <c r="Q7963" s="74"/>
      <c r="R7963" s="74"/>
      <c r="S7963" s="74"/>
      <c r="T7963" s="74"/>
      <c r="AI7963" s="259"/>
      <c r="AO7963" s="74"/>
    </row>
    <row r="7964" s="72" customFormat="1" customHeight="1" spans="6:41">
      <c r="F7964" s="74"/>
      <c r="G7964" s="267" t="str">
        <f t="shared" si="130"/>
        <v/>
      </c>
      <c r="H7964" s="74"/>
      <c r="I7964" s="74"/>
      <c r="J7964" s="74"/>
      <c r="K7964" s="74"/>
      <c r="L7964" s="74"/>
      <c r="P7964" s="122"/>
      <c r="Q7964" s="74"/>
      <c r="R7964" s="74"/>
      <c r="S7964" s="74"/>
      <c r="T7964" s="74"/>
      <c r="AI7964" s="259"/>
      <c r="AO7964" s="74"/>
    </row>
    <row r="7965" s="72" customFormat="1" customHeight="1" spans="6:41">
      <c r="F7965" s="74"/>
      <c r="G7965" s="267" t="str">
        <f t="shared" si="130"/>
        <v/>
      </c>
      <c r="H7965" s="74"/>
      <c r="I7965" s="74"/>
      <c r="J7965" s="74"/>
      <c r="K7965" s="74"/>
      <c r="L7965" s="74"/>
      <c r="P7965" s="122"/>
      <c r="Q7965" s="74"/>
      <c r="R7965" s="74"/>
      <c r="S7965" s="74"/>
      <c r="T7965" s="74"/>
      <c r="AI7965" s="259"/>
      <c r="AO7965" s="74"/>
    </row>
    <row r="7966" s="72" customFormat="1" customHeight="1" spans="6:41">
      <c r="F7966" s="74"/>
      <c r="G7966" s="267" t="str">
        <f t="shared" si="130"/>
        <v/>
      </c>
      <c r="H7966" s="74"/>
      <c r="I7966" s="74"/>
      <c r="J7966" s="74"/>
      <c r="K7966" s="74"/>
      <c r="L7966" s="74"/>
      <c r="P7966" s="122"/>
      <c r="Q7966" s="74"/>
      <c r="R7966" s="74"/>
      <c r="S7966" s="74"/>
      <c r="T7966" s="74"/>
      <c r="AI7966" s="259"/>
      <c r="AO7966" s="74"/>
    </row>
    <row r="7967" s="72" customFormat="1" customHeight="1" spans="6:41">
      <c r="F7967" s="74"/>
      <c r="G7967" s="267" t="str">
        <f t="shared" si="130"/>
        <v/>
      </c>
      <c r="H7967" s="74"/>
      <c r="I7967" s="74"/>
      <c r="J7967" s="74"/>
      <c r="K7967" s="74"/>
      <c r="L7967" s="74"/>
      <c r="P7967" s="122"/>
      <c r="Q7967" s="74"/>
      <c r="R7967" s="74"/>
      <c r="S7967" s="74"/>
      <c r="T7967" s="74"/>
      <c r="AI7967" s="259"/>
      <c r="AO7967" s="74"/>
    </row>
    <row r="7968" s="72" customFormat="1" customHeight="1" spans="6:41">
      <c r="F7968" s="74"/>
      <c r="G7968" s="267" t="str">
        <f t="shared" si="130"/>
        <v/>
      </c>
      <c r="H7968" s="74"/>
      <c r="I7968" s="74"/>
      <c r="J7968" s="74"/>
      <c r="K7968" s="74"/>
      <c r="L7968" s="74"/>
      <c r="P7968" s="122"/>
      <c r="Q7968" s="74"/>
      <c r="R7968" s="74"/>
      <c r="S7968" s="74"/>
      <c r="T7968" s="74"/>
      <c r="AI7968" s="259"/>
      <c r="AO7968" s="74"/>
    </row>
    <row r="7969" s="72" customFormat="1" customHeight="1" spans="6:41">
      <c r="F7969" s="74"/>
      <c r="G7969" s="267" t="str">
        <f t="shared" si="130"/>
        <v/>
      </c>
      <c r="H7969" s="74"/>
      <c r="I7969" s="74"/>
      <c r="J7969" s="74"/>
      <c r="K7969" s="74"/>
      <c r="L7969" s="74"/>
      <c r="P7969" s="122"/>
      <c r="Q7969" s="74"/>
      <c r="R7969" s="74"/>
      <c r="S7969" s="74"/>
      <c r="T7969" s="74"/>
      <c r="AI7969" s="259"/>
      <c r="AO7969" s="74"/>
    </row>
    <row r="7970" s="72" customFormat="1" customHeight="1" spans="6:41">
      <c r="F7970" s="74"/>
      <c r="G7970" s="267" t="str">
        <f t="shared" si="130"/>
        <v/>
      </c>
      <c r="H7970" s="74"/>
      <c r="I7970" s="74"/>
      <c r="J7970" s="74"/>
      <c r="K7970" s="74"/>
      <c r="L7970" s="74"/>
      <c r="P7970" s="122"/>
      <c r="Q7970" s="74"/>
      <c r="R7970" s="74"/>
      <c r="S7970" s="74"/>
      <c r="T7970" s="74"/>
      <c r="AI7970" s="259"/>
      <c r="AO7970" s="74"/>
    </row>
    <row r="7971" s="72" customFormat="1" customHeight="1" spans="6:41">
      <c r="F7971" s="74"/>
      <c r="G7971" s="267" t="str">
        <f t="shared" si="130"/>
        <v/>
      </c>
      <c r="H7971" s="74"/>
      <c r="I7971" s="74"/>
      <c r="J7971" s="74"/>
      <c r="K7971" s="74"/>
      <c r="L7971" s="74"/>
      <c r="P7971" s="122"/>
      <c r="Q7971" s="74"/>
      <c r="R7971" s="74"/>
      <c r="S7971" s="74"/>
      <c r="T7971" s="74"/>
      <c r="AI7971" s="259"/>
      <c r="AO7971" s="74"/>
    </row>
    <row r="7972" s="72" customFormat="1" customHeight="1" spans="6:41">
      <c r="F7972" s="74"/>
      <c r="G7972" s="267" t="str">
        <f t="shared" si="130"/>
        <v/>
      </c>
      <c r="H7972" s="74"/>
      <c r="I7972" s="74"/>
      <c r="J7972" s="74"/>
      <c r="K7972" s="74"/>
      <c r="L7972" s="74"/>
      <c r="P7972" s="122"/>
      <c r="Q7972" s="74"/>
      <c r="R7972" s="74"/>
      <c r="S7972" s="74"/>
      <c r="T7972" s="74"/>
      <c r="AI7972" s="259"/>
      <c r="AO7972" s="74"/>
    </row>
    <row r="7973" s="72" customFormat="1" customHeight="1" spans="6:41">
      <c r="F7973" s="74"/>
      <c r="G7973" s="267" t="str">
        <f t="shared" si="130"/>
        <v/>
      </c>
      <c r="H7973" s="74"/>
      <c r="I7973" s="74"/>
      <c r="J7973" s="74"/>
      <c r="K7973" s="74"/>
      <c r="L7973" s="74"/>
      <c r="P7973" s="122"/>
      <c r="Q7973" s="74"/>
      <c r="R7973" s="74"/>
      <c r="S7973" s="74"/>
      <c r="T7973" s="74"/>
      <c r="AI7973" s="259"/>
      <c r="AO7973" s="74"/>
    </row>
    <row r="7974" s="72" customFormat="1" customHeight="1" spans="6:41">
      <c r="F7974" s="74"/>
      <c r="G7974" s="267" t="str">
        <f t="shared" si="130"/>
        <v/>
      </c>
      <c r="H7974" s="74"/>
      <c r="I7974" s="74"/>
      <c r="J7974" s="74"/>
      <c r="K7974" s="74"/>
      <c r="L7974" s="74"/>
      <c r="P7974" s="122"/>
      <c r="Q7974" s="74"/>
      <c r="R7974" s="74"/>
      <c r="S7974" s="74"/>
      <c r="T7974" s="74"/>
      <c r="AI7974" s="259"/>
      <c r="AO7974" s="74"/>
    </row>
    <row r="7975" s="72" customFormat="1" customHeight="1" spans="6:41">
      <c r="F7975" s="74"/>
      <c r="G7975" s="267" t="str">
        <f t="shared" si="130"/>
        <v/>
      </c>
      <c r="H7975" s="74"/>
      <c r="I7975" s="74"/>
      <c r="J7975" s="74"/>
      <c r="K7975" s="74"/>
      <c r="L7975" s="74"/>
      <c r="P7975" s="122"/>
      <c r="Q7975" s="74"/>
      <c r="R7975" s="74"/>
      <c r="S7975" s="74"/>
      <c r="T7975" s="74"/>
      <c r="AI7975" s="259"/>
      <c r="AO7975" s="74"/>
    </row>
    <row r="7976" s="72" customFormat="1" customHeight="1" spans="6:41">
      <c r="F7976" s="74"/>
      <c r="G7976" s="267" t="str">
        <f t="shared" si="130"/>
        <v/>
      </c>
      <c r="H7976" s="74"/>
      <c r="I7976" s="74"/>
      <c r="J7976" s="74"/>
      <c r="K7976" s="74"/>
      <c r="L7976" s="74"/>
      <c r="P7976" s="122"/>
      <c r="Q7976" s="74"/>
      <c r="R7976" s="74"/>
      <c r="S7976" s="74"/>
      <c r="T7976" s="74"/>
      <c r="AI7976" s="259"/>
      <c r="AO7976" s="74"/>
    </row>
    <row r="7977" s="72" customFormat="1" customHeight="1" spans="6:41">
      <c r="F7977" s="74"/>
      <c r="G7977" s="267" t="str">
        <f t="shared" si="130"/>
        <v/>
      </c>
      <c r="H7977" s="74"/>
      <c r="I7977" s="74"/>
      <c r="J7977" s="74"/>
      <c r="K7977" s="74"/>
      <c r="L7977" s="74"/>
      <c r="P7977" s="122"/>
      <c r="Q7977" s="74"/>
      <c r="R7977" s="74"/>
      <c r="S7977" s="74"/>
      <c r="T7977" s="74"/>
      <c r="AI7977" s="259"/>
      <c r="AO7977" s="74"/>
    </row>
    <row r="7978" s="72" customFormat="1" customHeight="1" spans="6:41">
      <c r="F7978" s="74"/>
      <c r="G7978" s="267" t="str">
        <f t="shared" si="130"/>
        <v/>
      </c>
      <c r="H7978" s="74"/>
      <c r="I7978" s="74"/>
      <c r="J7978" s="74"/>
      <c r="K7978" s="74"/>
      <c r="L7978" s="74"/>
      <c r="P7978" s="122"/>
      <c r="Q7978" s="74"/>
      <c r="R7978" s="74"/>
      <c r="S7978" s="74"/>
      <c r="T7978" s="74"/>
      <c r="AI7978" s="259"/>
      <c r="AO7978" s="74"/>
    </row>
    <row r="7979" s="72" customFormat="1" customHeight="1" spans="6:41">
      <c r="F7979" s="74"/>
      <c r="G7979" s="267" t="str">
        <f t="shared" si="130"/>
        <v/>
      </c>
      <c r="H7979" s="74"/>
      <c r="I7979" s="74"/>
      <c r="J7979" s="74"/>
      <c r="K7979" s="74"/>
      <c r="L7979" s="74"/>
      <c r="P7979" s="122"/>
      <c r="Q7979" s="74"/>
      <c r="R7979" s="74"/>
      <c r="S7979" s="74"/>
      <c r="T7979" s="74"/>
      <c r="AI7979" s="259"/>
      <c r="AO7979" s="74"/>
    </row>
    <row r="7980" s="72" customFormat="1" customHeight="1" spans="6:41">
      <c r="F7980" s="74"/>
      <c r="G7980" s="267" t="str">
        <f t="shared" si="130"/>
        <v/>
      </c>
      <c r="H7980" s="74"/>
      <c r="I7980" s="74"/>
      <c r="J7980" s="74"/>
      <c r="K7980" s="74"/>
      <c r="L7980" s="74"/>
      <c r="P7980" s="122"/>
      <c r="Q7980" s="74"/>
      <c r="R7980" s="74"/>
      <c r="S7980" s="74"/>
      <c r="T7980" s="74"/>
      <c r="AI7980" s="259"/>
      <c r="AO7980" s="74"/>
    </row>
    <row r="7981" s="72" customFormat="1" customHeight="1" spans="6:41">
      <c r="F7981" s="74"/>
      <c r="G7981" s="267" t="str">
        <f t="shared" si="130"/>
        <v/>
      </c>
      <c r="H7981" s="74"/>
      <c r="I7981" s="74"/>
      <c r="J7981" s="74"/>
      <c r="K7981" s="74"/>
      <c r="L7981" s="74"/>
      <c r="P7981" s="122"/>
      <c r="Q7981" s="74"/>
      <c r="R7981" s="74"/>
      <c r="S7981" s="74"/>
      <c r="T7981" s="74"/>
      <c r="AI7981" s="259"/>
      <c r="AO7981" s="74"/>
    </row>
    <row r="7982" s="72" customFormat="1" customHeight="1" spans="6:41">
      <c r="F7982" s="74"/>
      <c r="G7982" s="267" t="str">
        <f t="shared" si="130"/>
        <v/>
      </c>
      <c r="H7982" s="74"/>
      <c r="I7982" s="74"/>
      <c r="J7982" s="74"/>
      <c r="K7982" s="74"/>
      <c r="L7982" s="74"/>
      <c r="P7982" s="122"/>
      <c r="Q7982" s="74"/>
      <c r="R7982" s="74"/>
      <c r="S7982" s="74"/>
      <c r="T7982" s="74"/>
      <c r="AI7982" s="259"/>
      <c r="AO7982" s="74"/>
    </row>
    <row r="7983" s="72" customFormat="1" customHeight="1" spans="6:41">
      <c r="F7983" s="74"/>
      <c r="G7983" s="267" t="str">
        <f t="shared" si="130"/>
        <v/>
      </c>
      <c r="H7983" s="74"/>
      <c r="I7983" s="74"/>
      <c r="J7983" s="74"/>
      <c r="K7983" s="74"/>
      <c r="L7983" s="74"/>
      <c r="P7983" s="122"/>
      <c r="Q7983" s="74"/>
      <c r="R7983" s="74"/>
      <c r="S7983" s="74"/>
      <c r="T7983" s="74"/>
      <c r="AI7983" s="259"/>
      <c r="AO7983" s="74"/>
    </row>
    <row r="7984" s="72" customFormat="1" customHeight="1" spans="6:41">
      <c r="F7984" s="74"/>
      <c r="G7984" s="267" t="str">
        <f t="shared" si="130"/>
        <v/>
      </c>
      <c r="H7984" s="74"/>
      <c r="I7984" s="74"/>
      <c r="J7984" s="74"/>
      <c r="K7984" s="74"/>
      <c r="L7984" s="74"/>
      <c r="P7984" s="122"/>
      <c r="Q7984" s="74"/>
      <c r="R7984" s="74"/>
      <c r="S7984" s="74"/>
      <c r="T7984" s="74"/>
      <c r="AI7984" s="259"/>
      <c r="AO7984" s="74"/>
    </row>
    <row r="7985" s="72" customFormat="1" customHeight="1" spans="6:41">
      <c r="F7985" s="74"/>
      <c r="G7985" s="267" t="str">
        <f t="shared" si="130"/>
        <v/>
      </c>
      <c r="H7985" s="74"/>
      <c r="I7985" s="74"/>
      <c r="J7985" s="74"/>
      <c r="K7985" s="74"/>
      <c r="L7985" s="74"/>
      <c r="P7985" s="122"/>
      <c r="Q7985" s="74"/>
      <c r="R7985" s="74"/>
      <c r="S7985" s="74"/>
      <c r="T7985" s="74"/>
      <c r="AI7985" s="259"/>
      <c r="AO7985" s="74"/>
    </row>
    <row r="7986" s="72" customFormat="1" customHeight="1" spans="6:41">
      <c r="F7986" s="74"/>
      <c r="G7986" s="267" t="str">
        <f t="shared" si="130"/>
        <v/>
      </c>
      <c r="H7986" s="74"/>
      <c r="I7986" s="74"/>
      <c r="J7986" s="74"/>
      <c r="K7986" s="74"/>
      <c r="L7986" s="74"/>
      <c r="P7986" s="122"/>
      <c r="Q7986" s="74"/>
      <c r="R7986" s="74"/>
      <c r="S7986" s="74"/>
      <c r="T7986" s="74"/>
      <c r="AI7986" s="259"/>
      <c r="AO7986" s="74"/>
    </row>
    <row r="7987" s="72" customFormat="1" customHeight="1" spans="6:41">
      <c r="F7987" s="74"/>
      <c r="G7987" s="267" t="str">
        <f t="shared" si="130"/>
        <v/>
      </c>
      <c r="H7987" s="74"/>
      <c r="I7987" s="74"/>
      <c r="J7987" s="74"/>
      <c r="K7987" s="74"/>
      <c r="L7987" s="74"/>
      <c r="P7987" s="122"/>
      <c r="Q7987" s="74"/>
      <c r="R7987" s="74"/>
      <c r="S7987" s="74"/>
      <c r="T7987" s="74"/>
      <c r="AI7987" s="259"/>
      <c r="AO7987" s="74"/>
    </row>
    <row r="7988" s="72" customFormat="1" customHeight="1" spans="6:41">
      <c r="F7988" s="74"/>
      <c r="G7988" s="267" t="str">
        <f t="shared" si="130"/>
        <v/>
      </c>
      <c r="H7988" s="74"/>
      <c r="I7988" s="74"/>
      <c r="J7988" s="74"/>
      <c r="K7988" s="74"/>
      <c r="L7988" s="74"/>
      <c r="P7988" s="122"/>
      <c r="Q7988" s="74"/>
      <c r="R7988" s="74"/>
      <c r="S7988" s="74"/>
      <c r="T7988" s="74"/>
      <c r="AI7988" s="259"/>
      <c r="AO7988" s="74"/>
    </row>
    <row r="7989" s="72" customFormat="1" customHeight="1" spans="6:41">
      <c r="F7989" s="74"/>
      <c r="G7989" s="267" t="str">
        <f t="shared" si="130"/>
        <v/>
      </c>
      <c r="H7989" s="74"/>
      <c r="I7989" s="74"/>
      <c r="J7989" s="74"/>
      <c r="K7989" s="74"/>
      <c r="L7989" s="74"/>
      <c r="P7989" s="122"/>
      <c r="Q7989" s="74"/>
      <c r="R7989" s="74"/>
      <c r="S7989" s="74"/>
      <c r="T7989" s="74"/>
      <c r="AI7989" s="259"/>
      <c r="AO7989" s="74"/>
    </row>
    <row r="7990" s="72" customFormat="1" customHeight="1" spans="6:41">
      <c r="F7990" s="74"/>
      <c r="G7990" s="267" t="str">
        <f t="shared" si="130"/>
        <v/>
      </c>
      <c r="H7990" s="74"/>
      <c r="I7990" s="74"/>
      <c r="J7990" s="74"/>
      <c r="K7990" s="74"/>
      <c r="L7990" s="74"/>
      <c r="P7990" s="122"/>
      <c r="Q7990" s="74"/>
      <c r="R7990" s="74"/>
      <c r="S7990" s="74"/>
      <c r="T7990" s="74"/>
      <c r="AI7990" s="259"/>
      <c r="AO7990" s="74"/>
    </row>
    <row r="7991" s="72" customFormat="1" customHeight="1" spans="6:41">
      <c r="F7991" s="74"/>
      <c r="G7991" s="267" t="str">
        <f t="shared" si="130"/>
        <v/>
      </c>
      <c r="H7991" s="74"/>
      <c r="I7991" s="74"/>
      <c r="J7991" s="74"/>
      <c r="K7991" s="74"/>
      <c r="L7991" s="74"/>
      <c r="P7991" s="122"/>
      <c r="Q7991" s="74"/>
      <c r="R7991" s="74"/>
      <c r="S7991" s="74"/>
      <c r="T7991" s="74"/>
      <c r="AI7991" s="259"/>
      <c r="AO7991" s="74"/>
    </row>
    <row r="7992" s="72" customFormat="1" customHeight="1" spans="6:41">
      <c r="F7992" s="74"/>
      <c r="G7992" s="267" t="str">
        <f t="shared" si="130"/>
        <v/>
      </c>
      <c r="H7992" s="74"/>
      <c r="I7992" s="74"/>
      <c r="J7992" s="74"/>
      <c r="K7992" s="74"/>
      <c r="L7992" s="74"/>
      <c r="P7992" s="122"/>
      <c r="Q7992" s="74"/>
      <c r="R7992" s="74"/>
      <c r="S7992" s="74"/>
      <c r="T7992" s="74"/>
      <c r="AI7992" s="259"/>
      <c r="AO7992" s="74"/>
    </row>
    <row r="7993" s="72" customFormat="1" customHeight="1" spans="6:41">
      <c r="F7993" s="74"/>
      <c r="G7993" s="267" t="str">
        <f t="shared" si="130"/>
        <v/>
      </c>
      <c r="H7993" s="74"/>
      <c r="I7993" s="74"/>
      <c r="J7993" s="74"/>
      <c r="K7993" s="74"/>
      <c r="L7993" s="74"/>
      <c r="P7993" s="122"/>
      <c r="Q7993" s="74"/>
      <c r="R7993" s="74"/>
      <c r="S7993" s="74"/>
      <c r="T7993" s="74"/>
      <c r="AI7993" s="259"/>
      <c r="AO7993" s="74"/>
    </row>
    <row r="7994" s="72" customFormat="1" customHeight="1" spans="6:41">
      <c r="F7994" s="74"/>
      <c r="G7994" s="267" t="str">
        <f t="shared" si="130"/>
        <v/>
      </c>
      <c r="H7994" s="74"/>
      <c r="I7994" s="74"/>
      <c r="J7994" s="74"/>
      <c r="K7994" s="74"/>
      <c r="L7994" s="74"/>
      <c r="P7994" s="122"/>
      <c r="Q7994" s="74"/>
      <c r="R7994" s="74"/>
      <c r="S7994" s="74"/>
      <c r="T7994" s="74"/>
      <c r="AI7994" s="259"/>
      <c r="AO7994" s="74"/>
    </row>
    <row r="7995" s="72" customFormat="1" customHeight="1" spans="6:41">
      <c r="F7995" s="74"/>
      <c r="G7995" s="267" t="str">
        <f t="shared" si="130"/>
        <v/>
      </c>
      <c r="H7995" s="74"/>
      <c r="I7995" s="74"/>
      <c r="J7995" s="74"/>
      <c r="K7995" s="74"/>
      <c r="L7995" s="74"/>
      <c r="P7995" s="122"/>
      <c r="Q7995" s="74"/>
      <c r="R7995" s="74"/>
      <c r="S7995" s="74"/>
      <c r="T7995" s="74"/>
      <c r="AI7995" s="259"/>
      <c r="AO7995" s="74"/>
    </row>
    <row r="7996" s="72" customFormat="1" customHeight="1" spans="6:41">
      <c r="F7996" s="74"/>
      <c r="G7996" s="267" t="str">
        <f t="shared" si="130"/>
        <v/>
      </c>
      <c r="H7996" s="74"/>
      <c r="I7996" s="74"/>
      <c r="J7996" s="74"/>
      <c r="K7996" s="74"/>
      <c r="L7996" s="74"/>
      <c r="P7996" s="122"/>
      <c r="Q7996" s="74"/>
      <c r="R7996" s="74"/>
      <c r="S7996" s="74"/>
      <c r="T7996" s="74"/>
      <c r="AI7996" s="259"/>
      <c r="AO7996" s="74"/>
    </row>
    <row r="7997" s="72" customFormat="1" customHeight="1" spans="6:41">
      <c r="F7997" s="74"/>
      <c r="G7997" s="267" t="str">
        <f t="shared" si="130"/>
        <v/>
      </c>
      <c r="H7997" s="74"/>
      <c r="I7997" s="74"/>
      <c r="J7997" s="74"/>
      <c r="K7997" s="74"/>
      <c r="L7997" s="74"/>
      <c r="P7997" s="122"/>
      <c r="Q7997" s="74"/>
      <c r="R7997" s="74"/>
      <c r="S7997" s="74"/>
      <c r="T7997" s="74"/>
      <c r="AI7997" s="259"/>
      <c r="AO7997" s="74"/>
    </row>
    <row r="7998" s="72" customFormat="1" customHeight="1" spans="6:41">
      <c r="F7998" s="74"/>
      <c r="G7998" s="267" t="str">
        <f t="shared" si="130"/>
        <v/>
      </c>
      <c r="H7998" s="74"/>
      <c r="I7998" s="74"/>
      <c r="J7998" s="74"/>
      <c r="K7998" s="74"/>
      <c r="L7998" s="74"/>
      <c r="P7998" s="122"/>
      <c r="Q7998" s="74"/>
      <c r="R7998" s="74"/>
      <c r="S7998" s="74"/>
      <c r="T7998" s="74"/>
      <c r="AI7998" s="259"/>
      <c r="AO7998" s="74"/>
    </row>
    <row r="7999" s="72" customFormat="1" customHeight="1" spans="6:41">
      <c r="F7999" s="74"/>
      <c r="G7999" s="267" t="str">
        <f t="shared" si="130"/>
        <v/>
      </c>
      <c r="H7999" s="74"/>
      <c r="I7999" s="74"/>
      <c r="J7999" s="74"/>
      <c r="K7999" s="74"/>
      <c r="L7999" s="74"/>
      <c r="P7999" s="122"/>
      <c r="Q7999" s="74"/>
      <c r="R7999" s="74"/>
      <c r="S7999" s="74"/>
      <c r="T7999" s="74"/>
      <c r="AI7999" s="259"/>
      <c r="AO7999" s="74"/>
    </row>
    <row r="8000" s="72" customFormat="1" customHeight="1" spans="6:41">
      <c r="F8000" s="74"/>
      <c r="G8000" s="267" t="str">
        <f t="shared" si="130"/>
        <v/>
      </c>
      <c r="H8000" s="74"/>
      <c r="I8000" s="74"/>
      <c r="J8000" s="74"/>
      <c r="K8000" s="74"/>
      <c r="L8000" s="74"/>
      <c r="P8000" s="122"/>
      <c r="Q8000" s="74"/>
      <c r="R8000" s="74"/>
      <c r="S8000" s="74"/>
      <c r="T8000" s="74"/>
      <c r="AI8000" s="259"/>
      <c r="AO8000" s="74"/>
    </row>
    <row r="8001" s="72" customFormat="1" customHeight="1" spans="6:41">
      <c r="F8001" s="74"/>
      <c r="G8001" s="267" t="str">
        <f t="shared" si="130"/>
        <v/>
      </c>
      <c r="H8001" s="74"/>
      <c r="I8001" s="74"/>
      <c r="J8001" s="74"/>
      <c r="K8001" s="74"/>
      <c r="L8001" s="74"/>
      <c r="P8001" s="122"/>
      <c r="Q8001" s="74"/>
      <c r="R8001" s="74"/>
      <c r="S8001" s="74"/>
      <c r="T8001" s="74"/>
      <c r="AI8001" s="259"/>
      <c r="AO8001" s="74"/>
    </row>
    <row r="8002" s="72" customFormat="1" customHeight="1" spans="6:41">
      <c r="F8002" s="74"/>
      <c r="G8002" s="267" t="str">
        <f t="shared" ref="G8002:G8065" si="131">IF(H8002="","",IF(H8002=I8002,H8002,_xlfn.CONCAT(H8002,"-",I8002)))</f>
        <v/>
      </c>
      <c r="H8002" s="74"/>
      <c r="I8002" s="74"/>
      <c r="J8002" s="74"/>
      <c r="K8002" s="74"/>
      <c r="L8002" s="74"/>
      <c r="P8002" s="122"/>
      <c r="Q8002" s="74"/>
      <c r="R8002" s="74"/>
      <c r="S8002" s="74"/>
      <c r="T8002" s="74"/>
      <c r="AI8002" s="259"/>
      <c r="AO8002" s="74"/>
    </row>
    <row r="8003" s="72" customFormat="1" customHeight="1" spans="6:41">
      <c r="F8003" s="74"/>
      <c r="G8003" s="267" t="str">
        <f t="shared" si="131"/>
        <v/>
      </c>
      <c r="H8003" s="74"/>
      <c r="I8003" s="74"/>
      <c r="J8003" s="74"/>
      <c r="K8003" s="74"/>
      <c r="L8003" s="74"/>
      <c r="P8003" s="122"/>
      <c r="Q8003" s="74"/>
      <c r="R8003" s="74"/>
      <c r="S8003" s="74"/>
      <c r="T8003" s="74"/>
      <c r="AI8003" s="259"/>
      <c r="AO8003" s="74"/>
    </row>
    <row r="8004" s="72" customFormat="1" customHeight="1" spans="6:41">
      <c r="F8004" s="74"/>
      <c r="G8004" s="267" t="str">
        <f t="shared" si="131"/>
        <v/>
      </c>
      <c r="H8004" s="74"/>
      <c r="I8004" s="74"/>
      <c r="J8004" s="74"/>
      <c r="K8004" s="74"/>
      <c r="L8004" s="74"/>
      <c r="P8004" s="122"/>
      <c r="Q8004" s="74"/>
      <c r="R8004" s="74"/>
      <c r="S8004" s="74"/>
      <c r="T8004" s="74"/>
      <c r="AI8004" s="259"/>
      <c r="AO8004" s="74"/>
    </row>
    <row r="8005" s="72" customFormat="1" customHeight="1" spans="6:41">
      <c r="F8005" s="74"/>
      <c r="G8005" s="267" t="str">
        <f t="shared" si="131"/>
        <v/>
      </c>
      <c r="H8005" s="74"/>
      <c r="I8005" s="74"/>
      <c r="J8005" s="74"/>
      <c r="K8005" s="74"/>
      <c r="L8005" s="74"/>
      <c r="P8005" s="122"/>
      <c r="Q8005" s="74"/>
      <c r="R8005" s="74"/>
      <c r="S8005" s="74"/>
      <c r="T8005" s="74"/>
      <c r="AI8005" s="259"/>
      <c r="AO8005" s="74"/>
    </row>
    <row r="8006" s="72" customFormat="1" customHeight="1" spans="6:41">
      <c r="F8006" s="74"/>
      <c r="G8006" s="267" t="str">
        <f t="shared" si="131"/>
        <v/>
      </c>
      <c r="H8006" s="74"/>
      <c r="I8006" s="74"/>
      <c r="J8006" s="74"/>
      <c r="K8006" s="74"/>
      <c r="L8006" s="74"/>
      <c r="P8006" s="122"/>
      <c r="Q8006" s="74"/>
      <c r="R8006" s="74"/>
      <c r="S8006" s="74"/>
      <c r="T8006" s="74"/>
      <c r="AI8006" s="259"/>
      <c r="AO8006" s="74"/>
    </row>
    <row r="8007" s="72" customFormat="1" customHeight="1" spans="6:41">
      <c r="F8007" s="74"/>
      <c r="G8007" s="267" t="str">
        <f t="shared" si="131"/>
        <v/>
      </c>
      <c r="H8007" s="74"/>
      <c r="I8007" s="74"/>
      <c r="J8007" s="74"/>
      <c r="K8007" s="74"/>
      <c r="L8007" s="74"/>
      <c r="P8007" s="122"/>
      <c r="Q8007" s="74"/>
      <c r="R8007" s="74"/>
      <c r="S8007" s="74"/>
      <c r="T8007" s="74"/>
      <c r="AI8007" s="259"/>
      <c r="AO8007" s="74"/>
    </row>
    <row r="8008" s="72" customFormat="1" customHeight="1" spans="6:41">
      <c r="F8008" s="74"/>
      <c r="G8008" s="267" t="str">
        <f t="shared" si="131"/>
        <v/>
      </c>
      <c r="H8008" s="74"/>
      <c r="I8008" s="74"/>
      <c r="J8008" s="74"/>
      <c r="K8008" s="74"/>
      <c r="L8008" s="74"/>
      <c r="P8008" s="122"/>
      <c r="Q8008" s="74"/>
      <c r="R8008" s="74"/>
      <c r="S8008" s="74"/>
      <c r="T8008" s="74"/>
      <c r="AI8008" s="259"/>
      <c r="AO8008" s="74"/>
    </row>
    <row r="8009" s="72" customFormat="1" customHeight="1" spans="6:41">
      <c r="F8009" s="74"/>
      <c r="G8009" s="267" t="str">
        <f t="shared" si="131"/>
        <v/>
      </c>
      <c r="H8009" s="74"/>
      <c r="I8009" s="74"/>
      <c r="J8009" s="74"/>
      <c r="K8009" s="74"/>
      <c r="L8009" s="74"/>
      <c r="P8009" s="122"/>
      <c r="Q8009" s="74"/>
      <c r="R8009" s="74"/>
      <c r="S8009" s="74"/>
      <c r="T8009" s="74"/>
      <c r="AI8009" s="259"/>
      <c r="AO8009" s="74"/>
    </row>
    <row r="8010" s="72" customFormat="1" customHeight="1" spans="6:41">
      <c r="F8010" s="74"/>
      <c r="G8010" s="267" t="str">
        <f t="shared" si="131"/>
        <v/>
      </c>
      <c r="H8010" s="74"/>
      <c r="I8010" s="74"/>
      <c r="J8010" s="74"/>
      <c r="K8010" s="74"/>
      <c r="L8010" s="74"/>
      <c r="P8010" s="122"/>
      <c r="Q8010" s="74"/>
      <c r="R8010" s="74"/>
      <c r="S8010" s="74"/>
      <c r="T8010" s="74"/>
      <c r="AI8010" s="259"/>
      <c r="AO8010" s="74"/>
    </row>
    <row r="8011" s="72" customFormat="1" customHeight="1" spans="6:41">
      <c r="F8011" s="74"/>
      <c r="G8011" s="267" t="str">
        <f t="shared" si="131"/>
        <v/>
      </c>
      <c r="H8011" s="74"/>
      <c r="I8011" s="74"/>
      <c r="J8011" s="74"/>
      <c r="K8011" s="74"/>
      <c r="L8011" s="74"/>
      <c r="P8011" s="122"/>
      <c r="Q8011" s="74"/>
      <c r="R8011" s="74"/>
      <c r="S8011" s="74"/>
      <c r="T8011" s="74"/>
      <c r="AI8011" s="259"/>
      <c r="AO8011" s="74"/>
    </row>
    <row r="8012" s="72" customFormat="1" customHeight="1" spans="6:41">
      <c r="F8012" s="74"/>
      <c r="G8012" s="267" t="str">
        <f t="shared" si="131"/>
        <v/>
      </c>
      <c r="H8012" s="74"/>
      <c r="I8012" s="74"/>
      <c r="J8012" s="74"/>
      <c r="K8012" s="74"/>
      <c r="L8012" s="74"/>
      <c r="P8012" s="122"/>
      <c r="Q8012" s="74"/>
      <c r="R8012" s="74"/>
      <c r="S8012" s="74"/>
      <c r="T8012" s="74"/>
      <c r="AI8012" s="259"/>
      <c r="AO8012" s="74"/>
    </row>
    <row r="8013" s="72" customFormat="1" customHeight="1" spans="6:41">
      <c r="F8013" s="74"/>
      <c r="G8013" s="267" t="str">
        <f t="shared" si="131"/>
        <v/>
      </c>
      <c r="H8013" s="74"/>
      <c r="I8013" s="74"/>
      <c r="J8013" s="74"/>
      <c r="K8013" s="74"/>
      <c r="L8013" s="74"/>
      <c r="P8013" s="122"/>
      <c r="Q8013" s="74"/>
      <c r="R8013" s="74"/>
      <c r="S8013" s="74"/>
      <c r="T8013" s="74"/>
      <c r="AI8013" s="259"/>
      <c r="AO8013" s="74"/>
    </row>
    <row r="8014" s="72" customFormat="1" customHeight="1" spans="6:41">
      <c r="F8014" s="74"/>
      <c r="G8014" s="267" t="str">
        <f t="shared" si="131"/>
        <v/>
      </c>
      <c r="H8014" s="74"/>
      <c r="I8014" s="74"/>
      <c r="J8014" s="74"/>
      <c r="K8014" s="74"/>
      <c r="L8014" s="74"/>
      <c r="P8014" s="122"/>
      <c r="Q8014" s="74"/>
      <c r="R8014" s="74"/>
      <c r="S8014" s="74"/>
      <c r="T8014" s="74"/>
      <c r="AI8014" s="259"/>
      <c r="AO8014" s="74"/>
    </row>
    <row r="8015" s="72" customFormat="1" customHeight="1" spans="6:41">
      <c r="F8015" s="74"/>
      <c r="G8015" s="267" t="str">
        <f t="shared" si="131"/>
        <v/>
      </c>
      <c r="H8015" s="74"/>
      <c r="I8015" s="74"/>
      <c r="J8015" s="74"/>
      <c r="K8015" s="74"/>
      <c r="L8015" s="74"/>
      <c r="P8015" s="122"/>
      <c r="Q8015" s="74"/>
      <c r="R8015" s="74"/>
      <c r="S8015" s="74"/>
      <c r="T8015" s="74"/>
      <c r="AI8015" s="259"/>
      <c r="AO8015" s="74"/>
    </row>
    <row r="8016" s="72" customFormat="1" customHeight="1" spans="6:41">
      <c r="F8016" s="74"/>
      <c r="G8016" s="267" t="str">
        <f t="shared" si="131"/>
        <v/>
      </c>
      <c r="H8016" s="74"/>
      <c r="I8016" s="74"/>
      <c r="J8016" s="74"/>
      <c r="K8016" s="74"/>
      <c r="L8016" s="74"/>
      <c r="P8016" s="122"/>
      <c r="Q8016" s="74"/>
      <c r="R8016" s="74"/>
      <c r="S8016" s="74"/>
      <c r="T8016" s="74"/>
      <c r="AI8016" s="259"/>
      <c r="AO8016" s="74"/>
    </row>
    <row r="8017" s="72" customFormat="1" customHeight="1" spans="6:41">
      <c r="F8017" s="74"/>
      <c r="G8017" s="267" t="str">
        <f t="shared" si="131"/>
        <v/>
      </c>
      <c r="H8017" s="74"/>
      <c r="I8017" s="74"/>
      <c r="J8017" s="74"/>
      <c r="K8017" s="74"/>
      <c r="L8017" s="74"/>
      <c r="P8017" s="122"/>
      <c r="Q8017" s="74"/>
      <c r="R8017" s="74"/>
      <c r="S8017" s="74"/>
      <c r="T8017" s="74"/>
      <c r="AI8017" s="259"/>
      <c r="AO8017" s="74"/>
    </row>
    <row r="8018" s="72" customFormat="1" customHeight="1" spans="6:41">
      <c r="F8018" s="74"/>
      <c r="G8018" s="267" t="str">
        <f t="shared" si="131"/>
        <v/>
      </c>
      <c r="H8018" s="74"/>
      <c r="I8018" s="74"/>
      <c r="J8018" s="74"/>
      <c r="K8018" s="74"/>
      <c r="L8018" s="74"/>
      <c r="P8018" s="122"/>
      <c r="Q8018" s="74"/>
      <c r="R8018" s="74"/>
      <c r="S8018" s="74"/>
      <c r="T8018" s="74"/>
      <c r="AI8018" s="259"/>
      <c r="AO8018" s="74"/>
    </row>
    <row r="8019" s="72" customFormat="1" customHeight="1" spans="6:41">
      <c r="F8019" s="74"/>
      <c r="G8019" s="267" t="str">
        <f t="shared" si="131"/>
        <v/>
      </c>
      <c r="H8019" s="74"/>
      <c r="I8019" s="74"/>
      <c r="J8019" s="74"/>
      <c r="K8019" s="74"/>
      <c r="L8019" s="74"/>
      <c r="P8019" s="122"/>
      <c r="Q8019" s="74"/>
      <c r="R8019" s="74"/>
      <c r="S8019" s="74"/>
      <c r="T8019" s="74"/>
      <c r="AI8019" s="259"/>
      <c r="AO8019" s="74"/>
    </row>
    <row r="8020" s="72" customFormat="1" customHeight="1" spans="6:41">
      <c r="F8020" s="74"/>
      <c r="G8020" s="267" t="str">
        <f t="shared" si="131"/>
        <v/>
      </c>
      <c r="H8020" s="74"/>
      <c r="I8020" s="74"/>
      <c r="J8020" s="74"/>
      <c r="K8020" s="74"/>
      <c r="L8020" s="74"/>
      <c r="P8020" s="122"/>
      <c r="Q8020" s="74"/>
      <c r="R8020" s="74"/>
      <c r="S8020" s="74"/>
      <c r="T8020" s="74"/>
      <c r="AI8020" s="259"/>
      <c r="AO8020" s="74"/>
    </row>
    <row r="8021" s="72" customFormat="1" customHeight="1" spans="6:41">
      <c r="F8021" s="74"/>
      <c r="G8021" s="267" t="str">
        <f t="shared" si="131"/>
        <v/>
      </c>
      <c r="H8021" s="74"/>
      <c r="I8021" s="74"/>
      <c r="J8021" s="74"/>
      <c r="K8021" s="74"/>
      <c r="L8021" s="74"/>
      <c r="P8021" s="122"/>
      <c r="Q8021" s="74"/>
      <c r="R8021" s="74"/>
      <c r="S8021" s="74"/>
      <c r="T8021" s="74"/>
      <c r="AI8021" s="259"/>
      <c r="AO8021" s="74"/>
    </row>
    <row r="8022" s="72" customFormat="1" customHeight="1" spans="6:41">
      <c r="F8022" s="74"/>
      <c r="G8022" s="267" t="str">
        <f t="shared" si="131"/>
        <v/>
      </c>
      <c r="H8022" s="74"/>
      <c r="I8022" s="74"/>
      <c r="J8022" s="74"/>
      <c r="K8022" s="74"/>
      <c r="L8022" s="74"/>
      <c r="P8022" s="122"/>
      <c r="Q8022" s="74"/>
      <c r="R8022" s="74"/>
      <c r="S8022" s="74"/>
      <c r="T8022" s="74"/>
      <c r="AI8022" s="259"/>
      <c r="AO8022" s="74"/>
    </row>
    <row r="8023" s="72" customFormat="1" customHeight="1" spans="6:41">
      <c r="F8023" s="74"/>
      <c r="G8023" s="267" t="str">
        <f t="shared" si="131"/>
        <v/>
      </c>
      <c r="H8023" s="74"/>
      <c r="I8023" s="74"/>
      <c r="J8023" s="74"/>
      <c r="K8023" s="74"/>
      <c r="L8023" s="74"/>
      <c r="P8023" s="122"/>
      <c r="Q8023" s="74"/>
      <c r="R8023" s="74"/>
      <c r="S8023" s="74"/>
      <c r="T8023" s="74"/>
      <c r="AI8023" s="259"/>
      <c r="AO8023" s="74"/>
    </row>
    <row r="8024" s="72" customFormat="1" customHeight="1" spans="6:41">
      <c r="F8024" s="74"/>
      <c r="G8024" s="267" t="str">
        <f t="shared" si="131"/>
        <v/>
      </c>
      <c r="H8024" s="74"/>
      <c r="I8024" s="74"/>
      <c r="J8024" s="74"/>
      <c r="K8024" s="74"/>
      <c r="L8024" s="74"/>
      <c r="P8024" s="122"/>
      <c r="Q8024" s="74"/>
      <c r="R8024" s="74"/>
      <c r="S8024" s="74"/>
      <c r="T8024" s="74"/>
      <c r="AI8024" s="259"/>
      <c r="AO8024" s="74"/>
    </row>
    <row r="8025" s="72" customFormat="1" customHeight="1" spans="6:41">
      <c r="F8025" s="74"/>
      <c r="G8025" s="267" t="str">
        <f t="shared" si="131"/>
        <v/>
      </c>
      <c r="H8025" s="74"/>
      <c r="I8025" s="74"/>
      <c r="J8025" s="74"/>
      <c r="K8025" s="74"/>
      <c r="L8025" s="74"/>
      <c r="P8025" s="122"/>
      <c r="Q8025" s="74"/>
      <c r="R8025" s="74"/>
      <c r="S8025" s="74"/>
      <c r="T8025" s="74"/>
      <c r="AI8025" s="259"/>
      <c r="AO8025" s="74"/>
    </row>
    <row r="8026" s="72" customFormat="1" customHeight="1" spans="6:41">
      <c r="F8026" s="74"/>
      <c r="G8026" s="267" t="str">
        <f t="shared" si="131"/>
        <v/>
      </c>
      <c r="H8026" s="74"/>
      <c r="I8026" s="74"/>
      <c r="J8026" s="74"/>
      <c r="K8026" s="74"/>
      <c r="L8026" s="74"/>
      <c r="P8026" s="122"/>
      <c r="Q8026" s="74"/>
      <c r="R8026" s="74"/>
      <c r="S8026" s="74"/>
      <c r="T8026" s="74"/>
      <c r="AI8026" s="259"/>
      <c r="AO8026" s="74"/>
    </row>
    <row r="8027" s="72" customFormat="1" customHeight="1" spans="6:41">
      <c r="F8027" s="74"/>
      <c r="G8027" s="267" t="str">
        <f t="shared" si="131"/>
        <v/>
      </c>
      <c r="H8027" s="74"/>
      <c r="I8027" s="74"/>
      <c r="J8027" s="74"/>
      <c r="K8027" s="74"/>
      <c r="L8027" s="74"/>
      <c r="P8027" s="122"/>
      <c r="Q8027" s="74"/>
      <c r="R8027" s="74"/>
      <c r="S8027" s="74"/>
      <c r="T8027" s="74"/>
      <c r="AI8027" s="259"/>
      <c r="AO8027" s="74"/>
    </row>
    <row r="8028" s="72" customFormat="1" customHeight="1" spans="6:41">
      <c r="F8028" s="74"/>
      <c r="G8028" s="267" t="str">
        <f t="shared" si="131"/>
        <v/>
      </c>
      <c r="H8028" s="74"/>
      <c r="I8028" s="74"/>
      <c r="J8028" s="74"/>
      <c r="K8028" s="74"/>
      <c r="L8028" s="74"/>
      <c r="P8028" s="122"/>
      <c r="Q8028" s="74"/>
      <c r="R8028" s="74"/>
      <c r="S8028" s="74"/>
      <c r="T8028" s="74"/>
      <c r="AI8028" s="259"/>
      <c r="AO8028" s="74"/>
    </row>
    <row r="8029" s="72" customFormat="1" customHeight="1" spans="6:41">
      <c r="F8029" s="74"/>
      <c r="G8029" s="267" t="str">
        <f t="shared" si="131"/>
        <v/>
      </c>
      <c r="H8029" s="74"/>
      <c r="I8029" s="74"/>
      <c r="J8029" s="74"/>
      <c r="K8029" s="74"/>
      <c r="L8029" s="74"/>
      <c r="P8029" s="122"/>
      <c r="Q8029" s="74"/>
      <c r="R8029" s="74"/>
      <c r="S8029" s="74"/>
      <c r="T8029" s="74"/>
      <c r="AI8029" s="259"/>
      <c r="AO8029" s="74"/>
    </row>
    <row r="8030" s="72" customFormat="1" customHeight="1" spans="6:41">
      <c r="F8030" s="74"/>
      <c r="G8030" s="267" t="str">
        <f t="shared" si="131"/>
        <v/>
      </c>
      <c r="H8030" s="74"/>
      <c r="I8030" s="74"/>
      <c r="J8030" s="74"/>
      <c r="K8030" s="74"/>
      <c r="L8030" s="74"/>
      <c r="P8030" s="122"/>
      <c r="Q8030" s="74"/>
      <c r="R8030" s="74"/>
      <c r="S8030" s="74"/>
      <c r="T8030" s="74"/>
      <c r="AI8030" s="259"/>
      <c r="AO8030" s="74"/>
    </row>
    <row r="8031" s="72" customFormat="1" customHeight="1" spans="6:41">
      <c r="F8031" s="74"/>
      <c r="G8031" s="267" t="str">
        <f t="shared" si="131"/>
        <v/>
      </c>
      <c r="H8031" s="74"/>
      <c r="I8031" s="74"/>
      <c r="J8031" s="74"/>
      <c r="K8031" s="74"/>
      <c r="L8031" s="74"/>
      <c r="P8031" s="122"/>
      <c r="Q8031" s="74"/>
      <c r="R8031" s="74"/>
      <c r="S8031" s="74"/>
      <c r="T8031" s="74"/>
      <c r="AI8031" s="259"/>
      <c r="AO8031" s="74"/>
    </row>
    <row r="8032" s="72" customFormat="1" customHeight="1" spans="6:41">
      <c r="F8032" s="74"/>
      <c r="G8032" s="267" t="str">
        <f t="shared" si="131"/>
        <v/>
      </c>
      <c r="H8032" s="74"/>
      <c r="I8032" s="74"/>
      <c r="J8032" s="74"/>
      <c r="K8032" s="74"/>
      <c r="L8032" s="74"/>
      <c r="P8032" s="122"/>
      <c r="Q8032" s="74"/>
      <c r="R8032" s="74"/>
      <c r="S8032" s="74"/>
      <c r="T8032" s="74"/>
      <c r="AI8032" s="259"/>
      <c r="AO8032" s="74"/>
    </row>
    <row r="8033" s="72" customFormat="1" customHeight="1" spans="6:41">
      <c r="F8033" s="74"/>
      <c r="G8033" s="267" t="str">
        <f t="shared" si="131"/>
        <v/>
      </c>
      <c r="H8033" s="74"/>
      <c r="I8033" s="74"/>
      <c r="J8033" s="74"/>
      <c r="K8033" s="74"/>
      <c r="L8033" s="74"/>
      <c r="P8033" s="122"/>
      <c r="Q8033" s="74"/>
      <c r="R8033" s="74"/>
      <c r="S8033" s="74"/>
      <c r="T8033" s="74"/>
      <c r="AI8033" s="259"/>
      <c r="AO8033" s="74"/>
    </row>
    <row r="8034" s="72" customFormat="1" customHeight="1" spans="6:41">
      <c r="F8034" s="74"/>
      <c r="G8034" s="267" t="str">
        <f t="shared" si="131"/>
        <v/>
      </c>
      <c r="H8034" s="74"/>
      <c r="I8034" s="74"/>
      <c r="J8034" s="74"/>
      <c r="K8034" s="74"/>
      <c r="L8034" s="74"/>
      <c r="P8034" s="122"/>
      <c r="Q8034" s="74"/>
      <c r="R8034" s="74"/>
      <c r="S8034" s="74"/>
      <c r="T8034" s="74"/>
      <c r="AI8034" s="259"/>
      <c r="AO8034" s="74"/>
    </row>
    <row r="8035" s="72" customFormat="1" customHeight="1" spans="6:41">
      <c r="F8035" s="74"/>
      <c r="G8035" s="267" t="str">
        <f t="shared" si="131"/>
        <v/>
      </c>
      <c r="H8035" s="74"/>
      <c r="I8035" s="74"/>
      <c r="J8035" s="74"/>
      <c r="K8035" s="74"/>
      <c r="L8035" s="74"/>
      <c r="P8035" s="122"/>
      <c r="Q8035" s="74"/>
      <c r="R8035" s="74"/>
      <c r="S8035" s="74"/>
      <c r="T8035" s="74"/>
      <c r="AI8035" s="259"/>
      <c r="AO8035" s="74"/>
    </row>
    <row r="8036" s="72" customFormat="1" customHeight="1" spans="6:41">
      <c r="F8036" s="74"/>
      <c r="G8036" s="267" t="str">
        <f t="shared" si="131"/>
        <v/>
      </c>
      <c r="H8036" s="74"/>
      <c r="I8036" s="74"/>
      <c r="J8036" s="74"/>
      <c r="K8036" s="74"/>
      <c r="L8036" s="74"/>
      <c r="P8036" s="122"/>
      <c r="Q8036" s="74"/>
      <c r="R8036" s="74"/>
      <c r="S8036" s="74"/>
      <c r="T8036" s="74"/>
      <c r="AI8036" s="259"/>
      <c r="AO8036" s="74"/>
    </row>
    <row r="8037" s="72" customFormat="1" customHeight="1" spans="6:41">
      <c r="F8037" s="74"/>
      <c r="G8037" s="267" t="str">
        <f t="shared" si="131"/>
        <v/>
      </c>
      <c r="H8037" s="74"/>
      <c r="I8037" s="74"/>
      <c r="J8037" s="74"/>
      <c r="K8037" s="74"/>
      <c r="L8037" s="74"/>
      <c r="P8037" s="122"/>
      <c r="Q8037" s="74"/>
      <c r="R8037" s="74"/>
      <c r="S8037" s="74"/>
      <c r="T8037" s="74"/>
      <c r="AI8037" s="259"/>
      <c r="AO8037" s="74"/>
    </row>
    <row r="8038" s="72" customFormat="1" customHeight="1" spans="6:41">
      <c r="F8038" s="74"/>
      <c r="G8038" s="267" t="str">
        <f t="shared" si="131"/>
        <v/>
      </c>
      <c r="H8038" s="74"/>
      <c r="I8038" s="74"/>
      <c r="J8038" s="74"/>
      <c r="K8038" s="74"/>
      <c r="L8038" s="74"/>
      <c r="P8038" s="122"/>
      <c r="Q8038" s="74"/>
      <c r="R8038" s="74"/>
      <c r="S8038" s="74"/>
      <c r="T8038" s="74"/>
      <c r="AI8038" s="259"/>
      <c r="AO8038" s="74"/>
    </row>
    <row r="8039" s="72" customFormat="1" customHeight="1" spans="6:41">
      <c r="F8039" s="74"/>
      <c r="G8039" s="267" t="str">
        <f t="shared" si="131"/>
        <v/>
      </c>
      <c r="H8039" s="74"/>
      <c r="I8039" s="74"/>
      <c r="J8039" s="74"/>
      <c r="K8039" s="74"/>
      <c r="L8039" s="74"/>
      <c r="P8039" s="122"/>
      <c r="Q8039" s="74"/>
      <c r="R8039" s="74"/>
      <c r="S8039" s="74"/>
      <c r="T8039" s="74"/>
      <c r="AI8039" s="259"/>
      <c r="AO8039" s="74"/>
    </row>
    <row r="8040" s="72" customFormat="1" customHeight="1" spans="6:41">
      <c r="F8040" s="74"/>
      <c r="G8040" s="267" t="str">
        <f t="shared" si="131"/>
        <v/>
      </c>
      <c r="H8040" s="74"/>
      <c r="I8040" s="74"/>
      <c r="J8040" s="74"/>
      <c r="K8040" s="74"/>
      <c r="L8040" s="74"/>
      <c r="P8040" s="122"/>
      <c r="Q8040" s="74"/>
      <c r="R8040" s="74"/>
      <c r="S8040" s="74"/>
      <c r="T8040" s="74"/>
      <c r="AI8040" s="259"/>
      <c r="AO8040" s="74"/>
    </row>
    <row r="8041" s="72" customFormat="1" customHeight="1" spans="6:41">
      <c r="F8041" s="74"/>
      <c r="G8041" s="267" t="str">
        <f t="shared" si="131"/>
        <v/>
      </c>
      <c r="H8041" s="74"/>
      <c r="I8041" s="74"/>
      <c r="J8041" s="74"/>
      <c r="K8041" s="74"/>
      <c r="L8041" s="74"/>
      <c r="P8041" s="122"/>
      <c r="Q8041" s="74"/>
      <c r="R8041" s="74"/>
      <c r="S8041" s="74"/>
      <c r="T8041" s="74"/>
      <c r="AI8041" s="259"/>
      <c r="AO8041" s="74"/>
    </row>
    <row r="8042" s="72" customFormat="1" customHeight="1" spans="6:41">
      <c r="F8042" s="74"/>
      <c r="G8042" s="267" t="str">
        <f t="shared" si="131"/>
        <v/>
      </c>
      <c r="H8042" s="74"/>
      <c r="I8042" s="74"/>
      <c r="J8042" s="74"/>
      <c r="K8042" s="74"/>
      <c r="L8042" s="74"/>
      <c r="P8042" s="122"/>
      <c r="Q8042" s="74"/>
      <c r="R8042" s="74"/>
      <c r="S8042" s="74"/>
      <c r="T8042" s="74"/>
      <c r="AI8042" s="259"/>
      <c r="AO8042" s="74"/>
    </row>
    <row r="8043" s="72" customFormat="1" customHeight="1" spans="6:41">
      <c r="F8043" s="74"/>
      <c r="G8043" s="267" t="str">
        <f t="shared" si="131"/>
        <v/>
      </c>
      <c r="H8043" s="74"/>
      <c r="I8043" s="74"/>
      <c r="J8043" s="74"/>
      <c r="K8043" s="74"/>
      <c r="L8043" s="74"/>
      <c r="P8043" s="122"/>
      <c r="Q8043" s="74"/>
      <c r="R8043" s="74"/>
      <c r="S8043" s="74"/>
      <c r="T8043" s="74"/>
      <c r="AI8043" s="259"/>
      <c r="AO8043" s="74"/>
    </row>
    <row r="8044" s="72" customFormat="1" customHeight="1" spans="6:41">
      <c r="F8044" s="74"/>
      <c r="G8044" s="267" t="str">
        <f t="shared" si="131"/>
        <v/>
      </c>
      <c r="H8044" s="74"/>
      <c r="I8044" s="74"/>
      <c r="J8044" s="74"/>
      <c r="K8044" s="74"/>
      <c r="L8044" s="74"/>
      <c r="P8044" s="122"/>
      <c r="Q8044" s="74"/>
      <c r="R8044" s="74"/>
      <c r="S8044" s="74"/>
      <c r="T8044" s="74"/>
      <c r="AI8044" s="259"/>
      <c r="AO8044" s="74"/>
    </row>
    <row r="8045" s="72" customFormat="1" customHeight="1" spans="6:41">
      <c r="F8045" s="74"/>
      <c r="G8045" s="267" t="str">
        <f t="shared" si="131"/>
        <v/>
      </c>
      <c r="H8045" s="74"/>
      <c r="I8045" s="74"/>
      <c r="J8045" s="74"/>
      <c r="K8045" s="74"/>
      <c r="L8045" s="74"/>
      <c r="P8045" s="122"/>
      <c r="Q8045" s="74"/>
      <c r="R8045" s="74"/>
      <c r="S8045" s="74"/>
      <c r="T8045" s="74"/>
      <c r="AI8045" s="259"/>
      <c r="AO8045" s="74"/>
    </row>
    <row r="8046" s="72" customFormat="1" customHeight="1" spans="6:41">
      <c r="F8046" s="74"/>
      <c r="G8046" s="267" t="str">
        <f t="shared" si="131"/>
        <v/>
      </c>
      <c r="H8046" s="74"/>
      <c r="I8046" s="74"/>
      <c r="J8046" s="74"/>
      <c r="K8046" s="74"/>
      <c r="L8046" s="74"/>
      <c r="P8046" s="122"/>
      <c r="Q8046" s="74"/>
      <c r="R8046" s="74"/>
      <c r="S8046" s="74"/>
      <c r="T8046" s="74"/>
      <c r="AI8046" s="259"/>
      <c r="AO8046" s="74"/>
    </row>
    <row r="8047" s="72" customFormat="1" customHeight="1" spans="6:41">
      <c r="F8047" s="74"/>
      <c r="G8047" s="267" t="str">
        <f t="shared" si="131"/>
        <v/>
      </c>
      <c r="H8047" s="74"/>
      <c r="I8047" s="74"/>
      <c r="J8047" s="74"/>
      <c r="K8047" s="74"/>
      <c r="L8047" s="74"/>
      <c r="P8047" s="122"/>
      <c r="Q8047" s="74"/>
      <c r="R8047" s="74"/>
      <c r="S8047" s="74"/>
      <c r="T8047" s="74"/>
      <c r="AI8047" s="259"/>
      <c r="AO8047" s="74"/>
    </row>
    <row r="8048" s="72" customFormat="1" customHeight="1" spans="6:41">
      <c r="F8048" s="74"/>
      <c r="G8048" s="267" t="str">
        <f t="shared" si="131"/>
        <v/>
      </c>
      <c r="H8048" s="74"/>
      <c r="I8048" s="74"/>
      <c r="J8048" s="74"/>
      <c r="K8048" s="74"/>
      <c r="L8048" s="74"/>
      <c r="P8048" s="122"/>
      <c r="Q8048" s="74"/>
      <c r="R8048" s="74"/>
      <c r="S8048" s="74"/>
      <c r="T8048" s="74"/>
      <c r="AI8048" s="259"/>
      <c r="AO8048" s="74"/>
    </row>
    <row r="8049" s="72" customFormat="1" customHeight="1" spans="6:41">
      <c r="F8049" s="74"/>
      <c r="G8049" s="267" t="str">
        <f t="shared" si="131"/>
        <v/>
      </c>
      <c r="H8049" s="74"/>
      <c r="I8049" s="74"/>
      <c r="J8049" s="74"/>
      <c r="K8049" s="74"/>
      <c r="L8049" s="74"/>
      <c r="P8049" s="122"/>
      <c r="Q8049" s="74"/>
      <c r="R8049" s="74"/>
      <c r="S8049" s="74"/>
      <c r="T8049" s="74"/>
      <c r="AI8049" s="259"/>
      <c r="AO8049" s="74"/>
    </row>
    <row r="8050" s="72" customFormat="1" customHeight="1" spans="6:41">
      <c r="F8050" s="74"/>
      <c r="G8050" s="267" t="str">
        <f t="shared" si="131"/>
        <v/>
      </c>
      <c r="H8050" s="74"/>
      <c r="I8050" s="74"/>
      <c r="J8050" s="74"/>
      <c r="K8050" s="74"/>
      <c r="L8050" s="74"/>
      <c r="P8050" s="122"/>
      <c r="Q8050" s="74"/>
      <c r="R8050" s="74"/>
      <c r="S8050" s="74"/>
      <c r="T8050" s="74"/>
      <c r="AI8050" s="259"/>
      <c r="AO8050" s="74"/>
    </row>
    <row r="8051" s="72" customFormat="1" customHeight="1" spans="6:41">
      <c r="F8051" s="74"/>
      <c r="G8051" s="267" t="str">
        <f t="shared" si="131"/>
        <v/>
      </c>
      <c r="H8051" s="74"/>
      <c r="I8051" s="74"/>
      <c r="J8051" s="74"/>
      <c r="K8051" s="74"/>
      <c r="L8051" s="74"/>
      <c r="P8051" s="122"/>
      <c r="Q8051" s="74"/>
      <c r="R8051" s="74"/>
      <c r="S8051" s="74"/>
      <c r="T8051" s="74"/>
      <c r="AI8051" s="259"/>
      <c r="AO8051" s="74"/>
    </row>
    <row r="8052" s="72" customFormat="1" customHeight="1" spans="6:41">
      <c r="F8052" s="74"/>
      <c r="G8052" s="267" t="str">
        <f t="shared" si="131"/>
        <v/>
      </c>
      <c r="H8052" s="74"/>
      <c r="I8052" s="74"/>
      <c r="J8052" s="74"/>
      <c r="K8052" s="74"/>
      <c r="L8052" s="74"/>
      <c r="P8052" s="122"/>
      <c r="Q8052" s="74"/>
      <c r="R8052" s="74"/>
      <c r="S8052" s="74"/>
      <c r="T8052" s="74"/>
      <c r="AI8052" s="259"/>
      <c r="AO8052" s="74"/>
    </row>
    <row r="8053" s="72" customFormat="1" customHeight="1" spans="6:41">
      <c r="F8053" s="74"/>
      <c r="G8053" s="267" t="str">
        <f t="shared" si="131"/>
        <v/>
      </c>
      <c r="H8053" s="74"/>
      <c r="I8053" s="74"/>
      <c r="J8053" s="74"/>
      <c r="K8053" s="74"/>
      <c r="L8053" s="74"/>
      <c r="P8053" s="122"/>
      <c r="Q8053" s="74"/>
      <c r="R8053" s="74"/>
      <c r="S8053" s="74"/>
      <c r="T8053" s="74"/>
      <c r="AI8053" s="259"/>
      <c r="AO8053" s="74"/>
    </row>
    <row r="8054" s="72" customFormat="1" customHeight="1" spans="6:41">
      <c r="F8054" s="74"/>
      <c r="G8054" s="267" t="str">
        <f t="shared" si="131"/>
        <v/>
      </c>
      <c r="H8054" s="74"/>
      <c r="I8054" s="74"/>
      <c r="J8054" s="74"/>
      <c r="K8054" s="74"/>
      <c r="L8054" s="74"/>
      <c r="P8054" s="122"/>
      <c r="Q8054" s="74"/>
      <c r="R8054" s="74"/>
      <c r="S8054" s="74"/>
      <c r="T8054" s="74"/>
      <c r="AI8054" s="259"/>
      <c r="AO8054" s="74"/>
    </row>
    <row r="8055" s="72" customFormat="1" customHeight="1" spans="6:41">
      <c r="F8055" s="74"/>
      <c r="G8055" s="267" t="str">
        <f t="shared" si="131"/>
        <v/>
      </c>
      <c r="H8055" s="74"/>
      <c r="I8055" s="74"/>
      <c r="J8055" s="74"/>
      <c r="K8055" s="74"/>
      <c r="L8055" s="74"/>
      <c r="P8055" s="122"/>
      <c r="Q8055" s="74"/>
      <c r="R8055" s="74"/>
      <c r="S8055" s="74"/>
      <c r="T8055" s="74"/>
      <c r="AI8055" s="259"/>
      <c r="AO8055" s="74"/>
    </row>
    <row r="8056" s="72" customFormat="1" customHeight="1" spans="6:41">
      <c r="F8056" s="74"/>
      <c r="G8056" s="267" t="str">
        <f t="shared" si="131"/>
        <v/>
      </c>
      <c r="H8056" s="74"/>
      <c r="I8056" s="74"/>
      <c r="J8056" s="74"/>
      <c r="K8056" s="74"/>
      <c r="L8056" s="74"/>
      <c r="P8056" s="122"/>
      <c r="Q8056" s="74"/>
      <c r="R8056" s="74"/>
      <c r="S8056" s="74"/>
      <c r="T8056" s="74"/>
      <c r="AI8056" s="259"/>
      <c r="AO8056" s="74"/>
    </row>
    <row r="8057" s="72" customFormat="1" customHeight="1" spans="6:41">
      <c r="F8057" s="74"/>
      <c r="G8057" s="267" t="str">
        <f t="shared" si="131"/>
        <v/>
      </c>
      <c r="H8057" s="74"/>
      <c r="I8057" s="74"/>
      <c r="J8057" s="74"/>
      <c r="K8057" s="74"/>
      <c r="L8057" s="74"/>
      <c r="P8057" s="122"/>
      <c r="Q8057" s="74"/>
      <c r="R8057" s="74"/>
      <c r="S8057" s="74"/>
      <c r="T8057" s="74"/>
      <c r="AI8057" s="259"/>
      <c r="AO8057" s="74"/>
    </row>
    <row r="8058" s="72" customFormat="1" customHeight="1" spans="6:41">
      <c r="F8058" s="74"/>
      <c r="G8058" s="267" t="str">
        <f t="shared" si="131"/>
        <v/>
      </c>
      <c r="H8058" s="74"/>
      <c r="I8058" s="74"/>
      <c r="J8058" s="74"/>
      <c r="K8058" s="74"/>
      <c r="L8058" s="74"/>
      <c r="P8058" s="122"/>
      <c r="Q8058" s="74"/>
      <c r="R8058" s="74"/>
      <c r="S8058" s="74"/>
      <c r="T8058" s="74"/>
      <c r="AI8058" s="259"/>
      <c r="AO8058" s="74"/>
    </row>
    <row r="8059" s="72" customFormat="1" customHeight="1" spans="6:41">
      <c r="F8059" s="74"/>
      <c r="G8059" s="267" t="str">
        <f t="shared" si="131"/>
        <v/>
      </c>
      <c r="H8059" s="74"/>
      <c r="I8059" s="74"/>
      <c r="J8059" s="74"/>
      <c r="K8059" s="74"/>
      <c r="L8059" s="74"/>
      <c r="P8059" s="122"/>
      <c r="Q8059" s="74"/>
      <c r="R8059" s="74"/>
      <c r="S8059" s="74"/>
      <c r="T8059" s="74"/>
      <c r="AI8059" s="259"/>
      <c r="AO8059" s="74"/>
    </row>
    <row r="8060" s="72" customFormat="1" customHeight="1" spans="6:41">
      <c r="F8060" s="74"/>
      <c r="G8060" s="267" t="str">
        <f t="shared" si="131"/>
        <v/>
      </c>
      <c r="H8060" s="74"/>
      <c r="I8060" s="74"/>
      <c r="J8060" s="74"/>
      <c r="K8060" s="74"/>
      <c r="L8060" s="74"/>
      <c r="P8060" s="122"/>
      <c r="Q8060" s="74"/>
      <c r="R8060" s="74"/>
      <c r="S8060" s="74"/>
      <c r="T8060" s="74"/>
      <c r="AI8060" s="259"/>
      <c r="AO8060" s="74"/>
    </row>
    <row r="8061" s="72" customFormat="1" customHeight="1" spans="6:41">
      <c r="F8061" s="74"/>
      <c r="G8061" s="267" t="str">
        <f t="shared" si="131"/>
        <v/>
      </c>
      <c r="H8061" s="74"/>
      <c r="I8061" s="74"/>
      <c r="J8061" s="74"/>
      <c r="K8061" s="74"/>
      <c r="L8061" s="74"/>
      <c r="P8061" s="122"/>
      <c r="Q8061" s="74"/>
      <c r="R8061" s="74"/>
      <c r="S8061" s="74"/>
      <c r="T8061" s="74"/>
      <c r="AI8061" s="259"/>
      <c r="AO8061" s="74"/>
    </row>
    <row r="8062" s="72" customFormat="1" customHeight="1" spans="6:41">
      <c r="F8062" s="74"/>
      <c r="G8062" s="267" t="str">
        <f t="shared" si="131"/>
        <v/>
      </c>
      <c r="H8062" s="74"/>
      <c r="I8062" s="74"/>
      <c r="J8062" s="74"/>
      <c r="K8062" s="74"/>
      <c r="L8062" s="74"/>
      <c r="P8062" s="122"/>
      <c r="Q8062" s="74"/>
      <c r="R8062" s="74"/>
      <c r="S8062" s="74"/>
      <c r="T8062" s="74"/>
      <c r="AI8062" s="259"/>
      <c r="AO8062" s="74"/>
    </row>
    <row r="8063" s="72" customFormat="1" customHeight="1" spans="6:41">
      <c r="F8063" s="74"/>
      <c r="G8063" s="267" t="str">
        <f t="shared" si="131"/>
        <v/>
      </c>
      <c r="H8063" s="74"/>
      <c r="I8063" s="74"/>
      <c r="J8063" s="74"/>
      <c r="K8063" s="74"/>
      <c r="L8063" s="74"/>
      <c r="P8063" s="122"/>
      <c r="Q8063" s="74"/>
      <c r="R8063" s="74"/>
      <c r="S8063" s="74"/>
      <c r="T8063" s="74"/>
      <c r="AI8063" s="259"/>
      <c r="AO8063" s="74"/>
    </row>
    <row r="8064" s="72" customFormat="1" customHeight="1" spans="6:41">
      <c r="F8064" s="74"/>
      <c r="G8064" s="267" t="str">
        <f t="shared" si="131"/>
        <v/>
      </c>
      <c r="H8064" s="74"/>
      <c r="I8064" s="74"/>
      <c r="J8064" s="74"/>
      <c r="K8064" s="74"/>
      <c r="L8064" s="74"/>
      <c r="P8064" s="122"/>
      <c r="Q8064" s="74"/>
      <c r="R8064" s="74"/>
      <c r="S8064" s="74"/>
      <c r="T8064" s="74"/>
      <c r="AI8064" s="259"/>
      <c r="AO8064" s="74"/>
    </row>
    <row r="8065" s="72" customFormat="1" customHeight="1" spans="6:41">
      <c r="F8065" s="74"/>
      <c r="G8065" s="267" t="str">
        <f t="shared" si="131"/>
        <v/>
      </c>
      <c r="H8065" s="74"/>
      <c r="I8065" s="74"/>
      <c r="J8065" s="74"/>
      <c r="K8065" s="74"/>
      <c r="L8065" s="74"/>
      <c r="P8065" s="122"/>
      <c r="Q8065" s="74"/>
      <c r="R8065" s="74"/>
      <c r="S8065" s="74"/>
      <c r="T8065" s="74"/>
      <c r="AI8065" s="259"/>
      <c r="AO8065" s="74"/>
    </row>
    <row r="8066" s="72" customFormat="1" customHeight="1" spans="6:41">
      <c r="F8066" s="74"/>
      <c r="G8066" s="267" t="str">
        <f t="shared" ref="G8066:G8129" si="132">IF(H8066="","",IF(H8066=I8066,H8066,_xlfn.CONCAT(H8066,"-",I8066)))</f>
        <v/>
      </c>
      <c r="H8066" s="74"/>
      <c r="I8066" s="74"/>
      <c r="J8066" s="74"/>
      <c r="K8066" s="74"/>
      <c r="L8066" s="74"/>
      <c r="P8066" s="122"/>
      <c r="Q8066" s="74"/>
      <c r="R8066" s="74"/>
      <c r="S8066" s="74"/>
      <c r="T8066" s="74"/>
      <c r="AI8066" s="259"/>
      <c r="AO8066" s="74"/>
    </row>
    <row r="8067" s="72" customFormat="1" customHeight="1" spans="6:41">
      <c r="F8067" s="74"/>
      <c r="G8067" s="267" t="str">
        <f t="shared" si="132"/>
        <v/>
      </c>
      <c r="H8067" s="74"/>
      <c r="I8067" s="74"/>
      <c r="J8067" s="74"/>
      <c r="K8067" s="74"/>
      <c r="L8067" s="74"/>
      <c r="P8067" s="122"/>
      <c r="Q8067" s="74"/>
      <c r="R8067" s="74"/>
      <c r="S8067" s="74"/>
      <c r="T8067" s="74"/>
      <c r="AI8067" s="259"/>
      <c r="AO8067" s="74"/>
    </row>
    <row r="8068" s="72" customFormat="1" customHeight="1" spans="6:41">
      <c r="F8068" s="74"/>
      <c r="G8068" s="267" t="str">
        <f t="shared" si="132"/>
        <v/>
      </c>
      <c r="H8068" s="74"/>
      <c r="I8068" s="74"/>
      <c r="J8068" s="74"/>
      <c r="K8068" s="74"/>
      <c r="L8068" s="74"/>
      <c r="P8068" s="122"/>
      <c r="Q8068" s="74"/>
      <c r="R8068" s="74"/>
      <c r="S8068" s="74"/>
      <c r="T8068" s="74"/>
      <c r="AI8068" s="259"/>
      <c r="AO8068" s="74"/>
    </row>
    <row r="8069" s="72" customFormat="1" customHeight="1" spans="6:41">
      <c r="F8069" s="74"/>
      <c r="G8069" s="267" t="str">
        <f t="shared" si="132"/>
        <v/>
      </c>
      <c r="H8069" s="74"/>
      <c r="I8069" s="74"/>
      <c r="J8069" s="74"/>
      <c r="K8069" s="74"/>
      <c r="L8069" s="74"/>
      <c r="P8069" s="122"/>
      <c r="Q8069" s="74"/>
      <c r="R8069" s="74"/>
      <c r="S8069" s="74"/>
      <c r="T8069" s="74"/>
      <c r="AI8069" s="259"/>
      <c r="AO8069" s="74"/>
    </row>
    <row r="8070" s="72" customFormat="1" customHeight="1" spans="6:41">
      <c r="F8070" s="74"/>
      <c r="G8070" s="267" t="str">
        <f t="shared" si="132"/>
        <v/>
      </c>
      <c r="H8070" s="74"/>
      <c r="I8070" s="74"/>
      <c r="J8070" s="74"/>
      <c r="K8070" s="74"/>
      <c r="L8070" s="74"/>
      <c r="P8070" s="122"/>
      <c r="Q8070" s="74"/>
      <c r="R8070" s="74"/>
      <c r="S8070" s="74"/>
      <c r="T8070" s="74"/>
      <c r="AI8070" s="259"/>
      <c r="AO8070" s="74"/>
    </row>
    <row r="8071" s="72" customFormat="1" customHeight="1" spans="6:41">
      <c r="F8071" s="74"/>
      <c r="G8071" s="267" t="str">
        <f t="shared" si="132"/>
        <v/>
      </c>
      <c r="H8071" s="74"/>
      <c r="I8071" s="74"/>
      <c r="J8071" s="74"/>
      <c r="K8071" s="74"/>
      <c r="L8071" s="74"/>
      <c r="P8071" s="122"/>
      <c r="Q8071" s="74"/>
      <c r="R8071" s="74"/>
      <c r="S8071" s="74"/>
      <c r="T8071" s="74"/>
      <c r="AI8071" s="259"/>
      <c r="AO8071" s="74"/>
    </row>
    <row r="8072" s="72" customFormat="1" customHeight="1" spans="6:41">
      <c r="F8072" s="74"/>
      <c r="G8072" s="267" t="str">
        <f t="shared" si="132"/>
        <v/>
      </c>
      <c r="H8072" s="74"/>
      <c r="I8072" s="74"/>
      <c r="J8072" s="74"/>
      <c r="K8072" s="74"/>
      <c r="L8072" s="74"/>
      <c r="P8072" s="122"/>
      <c r="Q8072" s="74"/>
      <c r="R8072" s="74"/>
      <c r="S8072" s="74"/>
      <c r="T8072" s="74"/>
      <c r="AI8072" s="259"/>
      <c r="AO8072" s="74"/>
    </row>
    <row r="8073" s="72" customFormat="1" customHeight="1" spans="6:41">
      <c r="F8073" s="74"/>
      <c r="G8073" s="267" t="str">
        <f t="shared" si="132"/>
        <v/>
      </c>
      <c r="H8073" s="74"/>
      <c r="I8073" s="74"/>
      <c r="J8073" s="74"/>
      <c r="K8073" s="74"/>
      <c r="L8073" s="74"/>
      <c r="P8073" s="122"/>
      <c r="Q8073" s="74"/>
      <c r="R8073" s="74"/>
      <c r="S8073" s="74"/>
      <c r="T8073" s="74"/>
      <c r="AI8073" s="259"/>
      <c r="AO8073" s="74"/>
    </row>
    <row r="8074" s="72" customFormat="1" customHeight="1" spans="6:41">
      <c r="F8074" s="74"/>
      <c r="G8074" s="267" t="str">
        <f t="shared" si="132"/>
        <v/>
      </c>
      <c r="H8074" s="74"/>
      <c r="I8074" s="74"/>
      <c r="J8074" s="74"/>
      <c r="K8074" s="74"/>
      <c r="L8074" s="74"/>
      <c r="P8074" s="122"/>
      <c r="Q8074" s="74"/>
      <c r="R8074" s="74"/>
      <c r="S8074" s="74"/>
      <c r="T8074" s="74"/>
      <c r="AI8074" s="259"/>
      <c r="AO8074" s="74"/>
    </row>
    <row r="8075" s="72" customFormat="1" customHeight="1" spans="6:41">
      <c r="F8075" s="74"/>
      <c r="G8075" s="267" t="str">
        <f t="shared" si="132"/>
        <v/>
      </c>
      <c r="H8075" s="74"/>
      <c r="I8075" s="74"/>
      <c r="J8075" s="74"/>
      <c r="K8075" s="74"/>
      <c r="L8075" s="74"/>
      <c r="P8075" s="122"/>
      <c r="Q8075" s="74"/>
      <c r="R8075" s="74"/>
      <c r="S8075" s="74"/>
      <c r="T8075" s="74"/>
      <c r="AI8075" s="259"/>
      <c r="AO8075" s="74"/>
    </row>
    <row r="8076" s="72" customFormat="1" customHeight="1" spans="6:41">
      <c r="F8076" s="74"/>
      <c r="G8076" s="267" t="str">
        <f t="shared" si="132"/>
        <v/>
      </c>
      <c r="H8076" s="74"/>
      <c r="I8076" s="74"/>
      <c r="J8076" s="74"/>
      <c r="K8076" s="74"/>
      <c r="L8076" s="74"/>
      <c r="P8076" s="122"/>
      <c r="Q8076" s="74"/>
      <c r="R8076" s="74"/>
      <c r="S8076" s="74"/>
      <c r="T8076" s="74"/>
      <c r="AI8076" s="259"/>
      <c r="AO8076" s="74"/>
    </row>
    <row r="8077" s="72" customFormat="1" customHeight="1" spans="6:41">
      <c r="F8077" s="74"/>
      <c r="G8077" s="267" t="str">
        <f t="shared" si="132"/>
        <v/>
      </c>
      <c r="H8077" s="74"/>
      <c r="I8077" s="74"/>
      <c r="J8077" s="74"/>
      <c r="K8077" s="74"/>
      <c r="L8077" s="74"/>
      <c r="P8077" s="122"/>
      <c r="Q8077" s="74"/>
      <c r="R8077" s="74"/>
      <c r="S8077" s="74"/>
      <c r="T8077" s="74"/>
      <c r="AI8077" s="259"/>
      <c r="AO8077" s="74"/>
    </row>
    <row r="8078" s="72" customFormat="1" customHeight="1" spans="6:41">
      <c r="F8078" s="74"/>
      <c r="G8078" s="267" t="str">
        <f t="shared" si="132"/>
        <v/>
      </c>
      <c r="H8078" s="74"/>
      <c r="I8078" s="74"/>
      <c r="J8078" s="74"/>
      <c r="K8078" s="74"/>
      <c r="L8078" s="74"/>
      <c r="P8078" s="122"/>
      <c r="Q8078" s="74"/>
      <c r="R8078" s="74"/>
      <c r="S8078" s="74"/>
      <c r="T8078" s="74"/>
      <c r="AI8078" s="259"/>
      <c r="AO8078" s="74"/>
    </row>
    <row r="8079" s="72" customFormat="1" customHeight="1" spans="6:41">
      <c r="F8079" s="74"/>
      <c r="G8079" s="267" t="str">
        <f t="shared" si="132"/>
        <v/>
      </c>
      <c r="H8079" s="74"/>
      <c r="I8079" s="74"/>
      <c r="J8079" s="74"/>
      <c r="K8079" s="74"/>
      <c r="L8079" s="74"/>
      <c r="P8079" s="122"/>
      <c r="Q8079" s="74"/>
      <c r="R8079" s="74"/>
      <c r="S8079" s="74"/>
      <c r="T8079" s="74"/>
      <c r="AI8079" s="259"/>
      <c r="AO8079" s="74"/>
    </row>
    <row r="8080" s="72" customFormat="1" customHeight="1" spans="6:41">
      <c r="F8080" s="74"/>
      <c r="G8080" s="267" t="str">
        <f t="shared" si="132"/>
        <v/>
      </c>
      <c r="H8080" s="74"/>
      <c r="I8080" s="74"/>
      <c r="J8080" s="74"/>
      <c r="K8080" s="74"/>
      <c r="L8080" s="74"/>
      <c r="P8080" s="122"/>
      <c r="Q8080" s="74"/>
      <c r="R8080" s="74"/>
      <c r="S8080" s="74"/>
      <c r="T8080" s="74"/>
      <c r="AI8080" s="259"/>
      <c r="AO8080" s="74"/>
    </row>
    <row r="8081" s="72" customFormat="1" customHeight="1" spans="6:41">
      <c r="F8081" s="74"/>
      <c r="G8081" s="267" t="str">
        <f t="shared" si="132"/>
        <v/>
      </c>
      <c r="H8081" s="74"/>
      <c r="I8081" s="74"/>
      <c r="J8081" s="74"/>
      <c r="K8081" s="74"/>
      <c r="L8081" s="74"/>
      <c r="P8081" s="122"/>
      <c r="Q8081" s="74"/>
      <c r="R8081" s="74"/>
      <c r="S8081" s="74"/>
      <c r="T8081" s="74"/>
      <c r="AI8081" s="259"/>
      <c r="AO8081" s="74"/>
    </row>
    <row r="8082" s="72" customFormat="1" customHeight="1" spans="6:41">
      <c r="F8082" s="74"/>
      <c r="G8082" s="267" t="str">
        <f t="shared" si="132"/>
        <v/>
      </c>
      <c r="H8082" s="74"/>
      <c r="I8082" s="74"/>
      <c r="J8082" s="74"/>
      <c r="K8082" s="74"/>
      <c r="L8082" s="74"/>
      <c r="P8082" s="122"/>
      <c r="Q8082" s="74"/>
      <c r="R8082" s="74"/>
      <c r="S8082" s="74"/>
      <c r="T8082" s="74"/>
      <c r="AI8082" s="259"/>
      <c r="AO8082" s="74"/>
    </row>
    <row r="8083" s="72" customFormat="1" customHeight="1" spans="6:41">
      <c r="F8083" s="74"/>
      <c r="G8083" s="267" t="str">
        <f t="shared" si="132"/>
        <v/>
      </c>
      <c r="H8083" s="74"/>
      <c r="I8083" s="74"/>
      <c r="J8083" s="74"/>
      <c r="K8083" s="74"/>
      <c r="L8083" s="74"/>
      <c r="P8083" s="122"/>
      <c r="Q8083" s="74"/>
      <c r="R8083" s="74"/>
      <c r="S8083" s="74"/>
      <c r="T8083" s="74"/>
      <c r="AI8083" s="259"/>
      <c r="AO8083" s="74"/>
    </row>
    <row r="8084" s="72" customFormat="1" customHeight="1" spans="6:41">
      <c r="F8084" s="74"/>
      <c r="G8084" s="267" t="str">
        <f t="shared" si="132"/>
        <v/>
      </c>
      <c r="H8084" s="74"/>
      <c r="I8084" s="74"/>
      <c r="J8084" s="74"/>
      <c r="K8084" s="74"/>
      <c r="L8084" s="74"/>
      <c r="P8084" s="122"/>
      <c r="Q8084" s="74"/>
      <c r="R8084" s="74"/>
      <c r="S8084" s="74"/>
      <c r="T8084" s="74"/>
      <c r="AI8084" s="259"/>
      <c r="AO8084" s="74"/>
    </row>
    <row r="8085" s="72" customFormat="1" customHeight="1" spans="6:41">
      <c r="F8085" s="74"/>
      <c r="G8085" s="267" t="str">
        <f t="shared" si="132"/>
        <v/>
      </c>
      <c r="H8085" s="74"/>
      <c r="I8085" s="74"/>
      <c r="J8085" s="74"/>
      <c r="K8085" s="74"/>
      <c r="L8085" s="74"/>
      <c r="P8085" s="122"/>
      <c r="Q8085" s="74"/>
      <c r="R8085" s="74"/>
      <c r="S8085" s="74"/>
      <c r="T8085" s="74"/>
      <c r="AI8085" s="259"/>
      <c r="AO8085" s="74"/>
    </row>
    <row r="8086" s="72" customFormat="1" customHeight="1" spans="6:41">
      <c r="F8086" s="74"/>
      <c r="G8086" s="267" t="str">
        <f t="shared" si="132"/>
        <v/>
      </c>
      <c r="H8086" s="74"/>
      <c r="I8086" s="74"/>
      <c r="J8086" s="74"/>
      <c r="K8086" s="74"/>
      <c r="L8086" s="74"/>
      <c r="P8086" s="122"/>
      <c r="Q8086" s="74"/>
      <c r="R8086" s="74"/>
      <c r="S8086" s="74"/>
      <c r="T8086" s="74"/>
      <c r="AI8086" s="259"/>
      <c r="AO8086" s="74"/>
    </row>
    <row r="8087" s="72" customFormat="1" customHeight="1" spans="6:41">
      <c r="F8087" s="74"/>
      <c r="G8087" s="267" t="str">
        <f t="shared" si="132"/>
        <v/>
      </c>
      <c r="H8087" s="74"/>
      <c r="I8087" s="74"/>
      <c r="J8087" s="74"/>
      <c r="K8087" s="74"/>
      <c r="L8087" s="74"/>
      <c r="P8087" s="122"/>
      <c r="Q8087" s="74"/>
      <c r="R8087" s="74"/>
      <c r="S8087" s="74"/>
      <c r="T8087" s="74"/>
      <c r="AI8087" s="259"/>
      <c r="AO8087" s="74"/>
    </row>
    <row r="8088" s="72" customFormat="1" customHeight="1" spans="6:41">
      <c r="F8088" s="74"/>
      <c r="G8088" s="267" t="str">
        <f t="shared" si="132"/>
        <v/>
      </c>
      <c r="H8088" s="74"/>
      <c r="I8088" s="74"/>
      <c r="J8088" s="74"/>
      <c r="K8088" s="74"/>
      <c r="L8088" s="74"/>
      <c r="P8088" s="122"/>
      <c r="Q8088" s="74"/>
      <c r="R8088" s="74"/>
      <c r="S8088" s="74"/>
      <c r="T8088" s="74"/>
      <c r="AI8088" s="259"/>
      <c r="AO8088" s="74"/>
    </row>
    <row r="8089" s="72" customFormat="1" customHeight="1" spans="6:41">
      <c r="F8089" s="74"/>
      <c r="G8089" s="267" t="str">
        <f t="shared" si="132"/>
        <v/>
      </c>
      <c r="H8089" s="74"/>
      <c r="I8089" s="74"/>
      <c r="J8089" s="74"/>
      <c r="K8089" s="74"/>
      <c r="L8089" s="74"/>
      <c r="P8089" s="122"/>
      <c r="Q8089" s="74"/>
      <c r="R8089" s="74"/>
      <c r="S8089" s="74"/>
      <c r="T8089" s="74"/>
      <c r="AI8089" s="259"/>
      <c r="AO8089" s="74"/>
    </row>
    <row r="8090" s="72" customFormat="1" customHeight="1" spans="6:41">
      <c r="F8090" s="74"/>
      <c r="G8090" s="267" t="str">
        <f t="shared" si="132"/>
        <v/>
      </c>
      <c r="H8090" s="74"/>
      <c r="I8090" s="74"/>
      <c r="J8090" s="74"/>
      <c r="K8090" s="74"/>
      <c r="L8090" s="74"/>
      <c r="P8090" s="122"/>
      <c r="Q8090" s="74"/>
      <c r="R8090" s="74"/>
      <c r="S8090" s="74"/>
      <c r="T8090" s="74"/>
      <c r="AI8090" s="259"/>
      <c r="AO8090" s="74"/>
    </row>
    <row r="8091" s="72" customFormat="1" customHeight="1" spans="6:41">
      <c r="F8091" s="74"/>
      <c r="G8091" s="267" t="str">
        <f t="shared" si="132"/>
        <v/>
      </c>
      <c r="H8091" s="74"/>
      <c r="I8091" s="74"/>
      <c r="J8091" s="74"/>
      <c r="K8091" s="74"/>
      <c r="L8091" s="74"/>
      <c r="P8091" s="122"/>
      <c r="Q8091" s="74"/>
      <c r="R8091" s="74"/>
      <c r="S8091" s="74"/>
      <c r="T8091" s="74"/>
      <c r="AI8091" s="259"/>
      <c r="AO8091" s="74"/>
    </row>
    <row r="8092" s="72" customFormat="1" customHeight="1" spans="6:41">
      <c r="F8092" s="74"/>
      <c r="G8092" s="267" t="str">
        <f t="shared" si="132"/>
        <v/>
      </c>
      <c r="H8092" s="74"/>
      <c r="I8092" s="74"/>
      <c r="J8092" s="74"/>
      <c r="K8092" s="74"/>
      <c r="L8092" s="74"/>
      <c r="P8092" s="122"/>
      <c r="Q8092" s="74"/>
      <c r="R8092" s="74"/>
      <c r="S8092" s="74"/>
      <c r="T8092" s="74"/>
      <c r="AI8092" s="259"/>
      <c r="AO8092" s="74"/>
    </row>
    <row r="8093" s="72" customFormat="1" customHeight="1" spans="6:41">
      <c r="F8093" s="74"/>
      <c r="G8093" s="267" t="str">
        <f t="shared" si="132"/>
        <v/>
      </c>
      <c r="H8093" s="74"/>
      <c r="I8093" s="74"/>
      <c r="J8093" s="74"/>
      <c r="K8093" s="74"/>
      <c r="L8093" s="74"/>
      <c r="P8093" s="122"/>
      <c r="Q8093" s="74"/>
      <c r="R8093" s="74"/>
      <c r="S8093" s="74"/>
      <c r="T8093" s="74"/>
      <c r="AI8093" s="259"/>
      <c r="AO8093" s="74"/>
    </row>
    <row r="8094" s="72" customFormat="1" customHeight="1" spans="6:41">
      <c r="F8094" s="74"/>
      <c r="G8094" s="267" t="str">
        <f t="shared" si="132"/>
        <v/>
      </c>
      <c r="H8094" s="74"/>
      <c r="I8094" s="74"/>
      <c r="J8094" s="74"/>
      <c r="K8094" s="74"/>
      <c r="L8094" s="74"/>
      <c r="P8094" s="122"/>
      <c r="Q8094" s="74"/>
      <c r="R8094" s="74"/>
      <c r="S8094" s="74"/>
      <c r="T8094" s="74"/>
      <c r="AI8094" s="259"/>
      <c r="AO8094" s="74"/>
    </row>
    <row r="8095" s="72" customFormat="1" customHeight="1" spans="6:41">
      <c r="F8095" s="74"/>
      <c r="G8095" s="267" t="str">
        <f t="shared" si="132"/>
        <v/>
      </c>
      <c r="H8095" s="74"/>
      <c r="I8095" s="74"/>
      <c r="J8095" s="74"/>
      <c r="K8095" s="74"/>
      <c r="L8095" s="74"/>
      <c r="P8095" s="122"/>
      <c r="Q8095" s="74"/>
      <c r="R8095" s="74"/>
      <c r="S8095" s="74"/>
      <c r="T8095" s="74"/>
      <c r="AI8095" s="259"/>
      <c r="AO8095" s="74"/>
    </row>
    <row r="8096" s="72" customFormat="1" customHeight="1" spans="6:41">
      <c r="F8096" s="74"/>
      <c r="G8096" s="267" t="str">
        <f t="shared" si="132"/>
        <v/>
      </c>
      <c r="H8096" s="74"/>
      <c r="I8096" s="74"/>
      <c r="J8096" s="74"/>
      <c r="K8096" s="74"/>
      <c r="L8096" s="74"/>
      <c r="P8096" s="122"/>
      <c r="Q8096" s="74"/>
      <c r="R8096" s="74"/>
      <c r="S8096" s="74"/>
      <c r="T8096" s="74"/>
      <c r="AI8096" s="259"/>
      <c r="AO8096" s="74"/>
    </row>
    <row r="8097" s="72" customFormat="1" customHeight="1" spans="6:41">
      <c r="F8097" s="74"/>
      <c r="G8097" s="267" t="str">
        <f t="shared" si="132"/>
        <v/>
      </c>
      <c r="H8097" s="74"/>
      <c r="I8097" s="74"/>
      <c r="J8097" s="74"/>
      <c r="K8097" s="74"/>
      <c r="L8097" s="74"/>
      <c r="P8097" s="122"/>
      <c r="Q8097" s="74"/>
      <c r="R8097" s="74"/>
      <c r="S8097" s="74"/>
      <c r="T8097" s="74"/>
      <c r="AI8097" s="259"/>
      <c r="AO8097" s="74"/>
    </row>
    <row r="8098" s="72" customFormat="1" customHeight="1" spans="6:41">
      <c r="F8098" s="74"/>
      <c r="G8098" s="267" t="str">
        <f t="shared" si="132"/>
        <v/>
      </c>
      <c r="H8098" s="74"/>
      <c r="I8098" s="74"/>
      <c r="J8098" s="74"/>
      <c r="K8098" s="74"/>
      <c r="L8098" s="74"/>
      <c r="P8098" s="122"/>
      <c r="Q8098" s="74"/>
      <c r="R8098" s="74"/>
      <c r="S8098" s="74"/>
      <c r="T8098" s="74"/>
      <c r="AI8098" s="259"/>
      <c r="AO8098" s="74"/>
    </row>
    <row r="8099" s="72" customFormat="1" customHeight="1" spans="6:41">
      <c r="F8099" s="74"/>
      <c r="G8099" s="267" t="str">
        <f t="shared" si="132"/>
        <v/>
      </c>
      <c r="H8099" s="74"/>
      <c r="I8099" s="74"/>
      <c r="J8099" s="74"/>
      <c r="K8099" s="74"/>
      <c r="L8099" s="74"/>
      <c r="P8099" s="122"/>
      <c r="Q8099" s="74"/>
      <c r="R8099" s="74"/>
      <c r="S8099" s="74"/>
      <c r="T8099" s="74"/>
      <c r="AI8099" s="259"/>
      <c r="AO8099" s="74"/>
    </row>
    <row r="8100" s="72" customFormat="1" customHeight="1" spans="6:41">
      <c r="F8100" s="74"/>
      <c r="G8100" s="267" t="str">
        <f t="shared" si="132"/>
        <v/>
      </c>
      <c r="H8100" s="74"/>
      <c r="I8100" s="74"/>
      <c r="J8100" s="74"/>
      <c r="K8100" s="74"/>
      <c r="L8100" s="74"/>
      <c r="P8100" s="122"/>
      <c r="Q8100" s="74"/>
      <c r="R8100" s="74"/>
      <c r="S8100" s="74"/>
      <c r="T8100" s="74"/>
      <c r="AI8100" s="259"/>
      <c r="AO8100" s="74"/>
    </row>
    <row r="8101" s="72" customFormat="1" customHeight="1" spans="6:41">
      <c r="F8101" s="74"/>
      <c r="G8101" s="267" t="str">
        <f t="shared" si="132"/>
        <v/>
      </c>
      <c r="H8101" s="74"/>
      <c r="I8101" s="74"/>
      <c r="J8101" s="74"/>
      <c r="K8101" s="74"/>
      <c r="L8101" s="74"/>
      <c r="P8101" s="122"/>
      <c r="Q8101" s="74"/>
      <c r="R8101" s="74"/>
      <c r="S8101" s="74"/>
      <c r="T8101" s="74"/>
      <c r="AI8101" s="259"/>
      <c r="AO8101" s="74"/>
    </row>
    <row r="8102" s="72" customFormat="1" customHeight="1" spans="6:41">
      <c r="F8102" s="74"/>
      <c r="G8102" s="267" t="str">
        <f t="shared" si="132"/>
        <v/>
      </c>
      <c r="H8102" s="74"/>
      <c r="I8102" s="74"/>
      <c r="J8102" s="74"/>
      <c r="K8102" s="74"/>
      <c r="L8102" s="74"/>
      <c r="P8102" s="122"/>
      <c r="Q8102" s="74"/>
      <c r="R8102" s="74"/>
      <c r="S8102" s="74"/>
      <c r="T8102" s="74"/>
      <c r="AI8102" s="259"/>
      <c r="AO8102" s="74"/>
    </row>
    <row r="8103" s="72" customFormat="1" customHeight="1" spans="6:41">
      <c r="F8103" s="74"/>
      <c r="G8103" s="267" t="str">
        <f t="shared" si="132"/>
        <v/>
      </c>
      <c r="H8103" s="74"/>
      <c r="I8103" s="74"/>
      <c r="J8103" s="74"/>
      <c r="K8103" s="74"/>
      <c r="L8103" s="74"/>
      <c r="P8103" s="122"/>
      <c r="Q8103" s="74"/>
      <c r="R8103" s="74"/>
      <c r="S8103" s="74"/>
      <c r="T8103" s="74"/>
      <c r="AI8103" s="259"/>
      <c r="AO8103" s="74"/>
    </row>
    <row r="8104" s="72" customFormat="1" customHeight="1" spans="6:41">
      <c r="F8104" s="74"/>
      <c r="G8104" s="267" t="str">
        <f t="shared" si="132"/>
        <v/>
      </c>
      <c r="H8104" s="74"/>
      <c r="I8104" s="74"/>
      <c r="J8104" s="74"/>
      <c r="K8104" s="74"/>
      <c r="L8104" s="74"/>
      <c r="P8104" s="122"/>
      <c r="Q8104" s="74"/>
      <c r="R8104" s="74"/>
      <c r="S8104" s="74"/>
      <c r="T8104" s="74"/>
      <c r="AI8104" s="259"/>
      <c r="AO8104" s="74"/>
    </row>
    <row r="8105" s="72" customFormat="1" customHeight="1" spans="6:41">
      <c r="F8105" s="74"/>
      <c r="G8105" s="267" t="str">
        <f t="shared" si="132"/>
        <v/>
      </c>
      <c r="H8105" s="74"/>
      <c r="I8105" s="74"/>
      <c r="J8105" s="74"/>
      <c r="K8105" s="74"/>
      <c r="L8105" s="74"/>
      <c r="P8105" s="122"/>
      <c r="Q8105" s="74"/>
      <c r="R8105" s="74"/>
      <c r="S8105" s="74"/>
      <c r="T8105" s="74"/>
      <c r="AI8105" s="259"/>
      <c r="AO8105" s="74"/>
    </row>
    <row r="8106" s="72" customFormat="1" customHeight="1" spans="6:41">
      <c r="F8106" s="74"/>
      <c r="G8106" s="267" t="str">
        <f t="shared" si="132"/>
        <v/>
      </c>
      <c r="H8106" s="74"/>
      <c r="I8106" s="74"/>
      <c r="J8106" s="74"/>
      <c r="K8106" s="74"/>
      <c r="L8106" s="74"/>
      <c r="P8106" s="122"/>
      <c r="Q8106" s="74"/>
      <c r="R8106" s="74"/>
      <c r="S8106" s="74"/>
      <c r="T8106" s="74"/>
      <c r="AI8106" s="259"/>
      <c r="AO8106" s="74"/>
    </row>
    <row r="8107" s="72" customFormat="1" customHeight="1" spans="6:41">
      <c r="F8107" s="74"/>
      <c r="G8107" s="267" t="str">
        <f t="shared" si="132"/>
        <v/>
      </c>
      <c r="H8107" s="74"/>
      <c r="I8107" s="74"/>
      <c r="J8107" s="74"/>
      <c r="K8107" s="74"/>
      <c r="L8107" s="74"/>
      <c r="P8107" s="122"/>
      <c r="Q8107" s="74"/>
      <c r="R8107" s="74"/>
      <c r="S8107" s="74"/>
      <c r="T8107" s="74"/>
      <c r="AI8107" s="259"/>
      <c r="AO8107" s="74"/>
    </row>
    <row r="8108" s="72" customFormat="1" customHeight="1" spans="6:41">
      <c r="F8108" s="74"/>
      <c r="G8108" s="267" t="str">
        <f t="shared" si="132"/>
        <v/>
      </c>
      <c r="H8108" s="74"/>
      <c r="I8108" s="74"/>
      <c r="J8108" s="74"/>
      <c r="K8108" s="74"/>
      <c r="L8108" s="74"/>
      <c r="P8108" s="122"/>
      <c r="Q8108" s="74"/>
      <c r="R8108" s="74"/>
      <c r="S8108" s="74"/>
      <c r="T8108" s="74"/>
      <c r="AI8108" s="259"/>
      <c r="AO8108" s="74"/>
    </row>
    <row r="8109" s="72" customFormat="1" customHeight="1" spans="6:41">
      <c r="F8109" s="74"/>
      <c r="G8109" s="267" t="str">
        <f t="shared" si="132"/>
        <v/>
      </c>
      <c r="H8109" s="74"/>
      <c r="I8109" s="74"/>
      <c r="J8109" s="74"/>
      <c r="K8109" s="74"/>
      <c r="L8109" s="74"/>
      <c r="P8109" s="122"/>
      <c r="Q8109" s="74"/>
      <c r="R8109" s="74"/>
      <c r="S8109" s="74"/>
      <c r="T8109" s="74"/>
      <c r="AI8109" s="259"/>
      <c r="AO8109" s="74"/>
    </row>
    <row r="8110" s="72" customFormat="1" customHeight="1" spans="6:41">
      <c r="F8110" s="74"/>
      <c r="G8110" s="267" t="str">
        <f t="shared" si="132"/>
        <v/>
      </c>
      <c r="H8110" s="74"/>
      <c r="I8110" s="74"/>
      <c r="J8110" s="74"/>
      <c r="K8110" s="74"/>
      <c r="L8110" s="74"/>
      <c r="P8110" s="122"/>
      <c r="Q8110" s="74"/>
      <c r="R8110" s="74"/>
      <c r="S8110" s="74"/>
      <c r="T8110" s="74"/>
      <c r="AI8110" s="259"/>
      <c r="AO8110" s="74"/>
    </row>
    <row r="8111" s="72" customFormat="1" customHeight="1" spans="6:41">
      <c r="F8111" s="74"/>
      <c r="G8111" s="267" t="str">
        <f t="shared" si="132"/>
        <v/>
      </c>
      <c r="H8111" s="74"/>
      <c r="I8111" s="74"/>
      <c r="J8111" s="74"/>
      <c r="K8111" s="74"/>
      <c r="L8111" s="74"/>
      <c r="P8111" s="122"/>
      <c r="Q8111" s="74"/>
      <c r="R8111" s="74"/>
      <c r="S8111" s="74"/>
      <c r="T8111" s="74"/>
      <c r="AI8111" s="259"/>
      <c r="AO8111" s="74"/>
    </row>
    <row r="8112" s="72" customFormat="1" customHeight="1" spans="6:41">
      <c r="F8112" s="74"/>
      <c r="G8112" s="267" t="str">
        <f t="shared" si="132"/>
        <v/>
      </c>
      <c r="H8112" s="74"/>
      <c r="I8112" s="74"/>
      <c r="J8112" s="74"/>
      <c r="K8112" s="74"/>
      <c r="L8112" s="74"/>
      <c r="P8112" s="122"/>
      <c r="Q8112" s="74"/>
      <c r="R8112" s="74"/>
      <c r="S8112" s="74"/>
      <c r="T8112" s="74"/>
      <c r="AI8112" s="259"/>
      <c r="AO8112" s="74"/>
    </row>
    <row r="8113" s="72" customFormat="1" customHeight="1" spans="6:41">
      <c r="F8113" s="74"/>
      <c r="G8113" s="267" t="str">
        <f t="shared" si="132"/>
        <v/>
      </c>
      <c r="H8113" s="74"/>
      <c r="I8113" s="74"/>
      <c r="J8113" s="74"/>
      <c r="K8113" s="74"/>
      <c r="L8113" s="74"/>
      <c r="P8113" s="122"/>
      <c r="Q8113" s="74"/>
      <c r="R8113" s="74"/>
      <c r="S8113" s="74"/>
      <c r="T8113" s="74"/>
      <c r="AI8113" s="259"/>
      <c r="AO8113" s="74"/>
    </row>
    <row r="8114" s="72" customFormat="1" customHeight="1" spans="6:41">
      <c r="F8114" s="74"/>
      <c r="G8114" s="267" t="str">
        <f t="shared" si="132"/>
        <v/>
      </c>
      <c r="H8114" s="74"/>
      <c r="I8114" s="74"/>
      <c r="J8114" s="74"/>
      <c r="K8114" s="74"/>
      <c r="L8114" s="74"/>
      <c r="P8114" s="122"/>
      <c r="Q8114" s="74"/>
      <c r="R8114" s="74"/>
      <c r="S8114" s="74"/>
      <c r="T8114" s="74"/>
      <c r="AI8114" s="259"/>
      <c r="AO8114" s="74"/>
    </row>
    <row r="8115" s="72" customFormat="1" customHeight="1" spans="6:41">
      <c r="F8115" s="74"/>
      <c r="G8115" s="267" t="str">
        <f t="shared" si="132"/>
        <v/>
      </c>
      <c r="H8115" s="74"/>
      <c r="I8115" s="74"/>
      <c r="J8115" s="74"/>
      <c r="K8115" s="74"/>
      <c r="L8115" s="74"/>
      <c r="P8115" s="122"/>
      <c r="Q8115" s="74"/>
      <c r="R8115" s="74"/>
      <c r="S8115" s="74"/>
      <c r="T8115" s="74"/>
      <c r="AI8115" s="259"/>
      <c r="AO8115" s="74"/>
    </row>
    <row r="8116" s="72" customFormat="1" customHeight="1" spans="6:41">
      <c r="F8116" s="74"/>
      <c r="G8116" s="267" t="str">
        <f t="shared" si="132"/>
        <v/>
      </c>
      <c r="H8116" s="74"/>
      <c r="I8116" s="74"/>
      <c r="J8116" s="74"/>
      <c r="K8116" s="74"/>
      <c r="L8116" s="74"/>
      <c r="P8116" s="122"/>
      <c r="Q8116" s="74"/>
      <c r="R8116" s="74"/>
      <c r="S8116" s="74"/>
      <c r="T8116" s="74"/>
      <c r="AI8116" s="259"/>
      <c r="AO8116" s="74"/>
    </row>
    <row r="8117" s="72" customFormat="1" customHeight="1" spans="6:41">
      <c r="F8117" s="74"/>
      <c r="G8117" s="267" t="str">
        <f t="shared" si="132"/>
        <v/>
      </c>
      <c r="H8117" s="74"/>
      <c r="I8117" s="74"/>
      <c r="J8117" s="74"/>
      <c r="K8117" s="74"/>
      <c r="L8117" s="74"/>
      <c r="P8117" s="122"/>
      <c r="Q8117" s="74"/>
      <c r="R8117" s="74"/>
      <c r="S8117" s="74"/>
      <c r="T8117" s="74"/>
      <c r="AI8117" s="259"/>
      <c r="AO8117" s="74"/>
    </row>
    <row r="8118" s="72" customFormat="1" customHeight="1" spans="6:41">
      <c r="F8118" s="74"/>
      <c r="G8118" s="267" t="str">
        <f t="shared" si="132"/>
        <v/>
      </c>
      <c r="H8118" s="74"/>
      <c r="I8118" s="74"/>
      <c r="J8118" s="74"/>
      <c r="K8118" s="74"/>
      <c r="L8118" s="74"/>
      <c r="P8118" s="122"/>
      <c r="Q8118" s="74"/>
      <c r="R8118" s="74"/>
      <c r="S8118" s="74"/>
      <c r="T8118" s="74"/>
      <c r="AI8118" s="259"/>
      <c r="AO8118" s="74"/>
    </row>
    <row r="8119" s="72" customFormat="1" customHeight="1" spans="6:41">
      <c r="F8119" s="74"/>
      <c r="G8119" s="267" t="str">
        <f t="shared" si="132"/>
        <v/>
      </c>
      <c r="H8119" s="74"/>
      <c r="I8119" s="74"/>
      <c r="J8119" s="74"/>
      <c r="K8119" s="74"/>
      <c r="L8119" s="74"/>
      <c r="P8119" s="122"/>
      <c r="Q8119" s="74"/>
      <c r="R8119" s="74"/>
      <c r="S8119" s="74"/>
      <c r="T8119" s="74"/>
      <c r="AI8119" s="259"/>
      <c r="AO8119" s="74"/>
    </row>
    <row r="8120" s="72" customFormat="1" customHeight="1" spans="6:41">
      <c r="F8120" s="74"/>
      <c r="G8120" s="267" t="str">
        <f t="shared" si="132"/>
        <v/>
      </c>
      <c r="H8120" s="74"/>
      <c r="I8120" s="74"/>
      <c r="J8120" s="74"/>
      <c r="K8120" s="74"/>
      <c r="L8120" s="74"/>
      <c r="P8120" s="122"/>
      <c r="Q8120" s="74"/>
      <c r="R8120" s="74"/>
      <c r="S8120" s="74"/>
      <c r="T8120" s="74"/>
      <c r="AI8120" s="259"/>
      <c r="AO8120" s="74"/>
    </row>
    <row r="8121" s="72" customFormat="1" customHeight="1" spans="6:41">
      <c r="F8121" s="74"/>
      <c r="G8121" s="267" t="str">
        <f t="shared" si="132"/>
        <v/>
      </c>
      <c r="H8121" s="74"/>
      <c r="I8121" s="74"/>
      <c r="J8121" s="74"/>
      <c r="K8121" s="74"/>
      <c r="L8121" s="74"/>
      <c r="P8121" s="122"/>
      <c r="Q8121" s="74"/>
      <c r="R8121" s="74"/>
      <c r="S8121" s="74"/>
      <c r="T8121" s="74"/>
      <c r="AI8121" s="259"/>
      <c r="AO8121" s="74"/>
    </row>
    <row r="8122" s="72" customFormat="1" customHeight="1" spans="6:41">
      <c r="F8122" s="74"/>
      <c r="G8122" s="267" t="str">
        <f t="shared" si="132"/>
        <v/>
      </c>
      <c r="H8122" s="74"/>
      <c r="I8122" s="74"/>
      <c r="J8122" s="74"/>
      <c r="K8122" s="74"/>
      <c r="L8122" s="74"/>
      <c r="P8122" s="122"/>
      <c r="Q8122" s="74"/>
      <c r="R8122" s="74"/>
      <c r="S8122" s="74"/>
      <c r="T8122" s="74"/>
      <c r="AI8122" s="259"/>
      <c r="AO8122" s="74"/>
    </row>
    <row r="8123" s="72" customFormat="1" customHeight="1" spans="6:41">
      <c r="F8123" s="74"/>
      <c r="G8123" s="267" t="str">
        <f t="shared" si="132"/>
        <v/>
      </c>
      <c r="H8123" s="74"/>
      <c r="I8123" s="74"/>
      <c r="J8123" s="74"/>
      <c r="K8123" s="74"/>
      <c r="L8123" s="74"/>
      <c r="P8123" s="122"/>
      <c r="Q8123" s="74"/>
      <c r="R8123" s="74"/>
      <c r="S8123" s="74"/>
      <c r="T8123" s="74"/>
      <c r="AI8123" s="259"/>
      <c r="AO8123" s="74"/>
    </row>
    <row r="8124" s="72" customFormat="1" customHeight="1" spans="6:41">
      <c r="F8124" s="74"/>
      <c r="G8124" s="267" t="str">
        <f t="shared" si="132"/>
        <v/>
      </c>
      <c r="H8124" s="74"/>
      <c r="I8124" s="74"/>
      <c r="J8124" s="74"/>
      <c r="K8124" s="74"/>
      <c r="L8124" s="74"/>
      <c r="P8124" s="122"/>
      <c r="Q8124" s="74"/>
      <c r="R8124" s="74"/>
      <c r="S8124" s="74"/>
      <c r="T8124" s="74"/>
      <c r="AI8124" s="259"/>
      <c r="AO8124" s="74"/>
    </row>
    <row r="8125" s="72" customFormat="1" customHeight="1" spans="6:41">
      <c r="F8125" s="74"/>
      <c r="G8125" s="267" t="str">
        <f t="shared" si="132"/>
        <v/>
      </c>
      <c r="H8125" s="74"/>
      <c r="I8125" s="74"/>
      <c r="J8125" s="74"/>
      <c r="K8125" s="74"/>
      <c r="L8125" s="74"/>
      <c r="P8125" s="122"/>
      <c r="Q8125" s="74"/>
      <c r="R8125" s="74"/>
      <c r="S8125" s="74"/>
      <c r="T8125" s="74"/>
      <c r="AI8125" s="259"/>
      <c r="AO8125" s="74"/>
    </row>
    <row r="8126" s="72" customFormat="1" customHeight="1" spans="6:41">
      <c r="F8126" s="74"/>
      <c r="G8126" s="267" t="str">
        <f t="shared" si="132"/>
        <v/>
      </c>
      <c r="H8126" s="74"/>
      <c r="I8126" s="74"/>
      <c r="J8126" s="74"/>
      <c r="K8126" s="74"/>
      <c r="L8126" s="74"/>
      <c r="P8126" s="122"/>
      <c r="Q8126" s="74"/>
      <c r="R8126" s="74"/>
      <c r="S8126" s="74"/>
      <c r="T8126" s="74"/>
      <c r="AI8126" s="259"/>
      <c r="AO8126" s="74"/>
    </row>
    <row r="8127" s="72" customFormat="1" customHeight="1" spans="6:41">
      <c r="F8127" s="74"/>
      <c r="G8127" s="267" t="str">
        <f t="shared" si="132"/>
        <v/>
      </c>
      <c r="H8127" s="74"/>
      <c r="I8127" s="74"/>
      <c r="J8127" s="74"/>
      <c r="K8127" s="74"/>
      <c r="L8127" s="74"/>
      <c r="P8127" s="122"/>
      <c r="Q8127" s="74"/>
      <c r="R8127" s="74"/>
      <c r="S8127" s="74"/>
      <c r="T8127" s="74"/>
      <c r="AI8127" s="259"/>
      <c r="AO8127" s="74"/>
    </row>
    <row r="8128" s="72" customFormat="1" customHeight="1" spans="6:41">
      <c r="F8128" s="74"/>
      <c r="G8128" s="267" t="str">
        <f t="shared" si="132"/>
        <v/>
      </c>
      <c r="H8128" s="74"/>
      <c r="I8128" s="74"/>
      <c r="J8128" s="74"/>
      <c r="K8128" s="74"/>
      <c r="L8128" s="74"/>
      <c r="P8128" s="122"/>
      <c r="Q8128" s="74"/>
      <c r="R8128" s="74"/>
      <c r="S8128" s="74"/>
      <c r="T8128" s="74"/>
      <c r="AI8128" s="259"/>
      <c r="AO8128" s="74"/>
    </row>
    <row r="8129" s="72" customFormat="1" customHeight="1" spans="6:41">
      <c r="F8129" s="74"/>
      <c r="G8129" s="267" t="str">
        <f t="shared" si="132"/>
        <v/>
      </c>
      <c r="H8129" s="74"/>
      <c r="I8129" s="74"/>
      <c r="J8129" s="74"/>
      <c r="K8129" s="74"/>
      <c r="L8129" s="74"/>
      <c r="P8129" s="122"/>
      <c r="Q8129" s="74"/>
      <c r="R8129" s="74"/>
      <c r="S8129" s="74"/>
      <c r="T8129" s="74"/>
      <c r="AI8129" s="259"/>
      <c r="AO8129" s="74"/>
    </row>
    <row r="8130" s="72" customFormat="1" customHeight="1" spans="6:41">
      <c r="F8130" s="74"/>
      <c r="G8130" s="267" t="str">
        <f t="shared" ref="G8130:G8193" si="133">IF(H8130="","",IF(H8130=I8130,H8130,_xlfn.CONCAT(H8130,"-",I8130)))</f>
        <v/>
      </c>
      <c r="H8130" s="74"/>
      <c r="I8130" s="74"/>
      <c r="J8130" s="74"/>
      <c r="K8130" s="74"/>
      <c r="L8130" s="74"/>
      <c r="P8130" s="122"/>
      <c r="Q8130" s="74"/>
      <c r="R8130" s="74"/>
      <c r="S8130" s="74"/>
      <c r="T8130" s="74"/>
      <c r="AI8130" s="259"/>
      <c r="AO8130" s="74"/>
    </row>
    <row r="8131" s="72" customFormat="1" customHeight="1" spans="6:41">
      <c r="F8131" s="74"/>
      <c r="G8131" s="267" t="str">
        <f t="shared" si="133"/>
        <v/>
      </c>
      <c r="H8131" s="74"/>
      <c r="I8131" s="74"/>
      <c r="J8131" s="74"/>
      <c r="K8131" s="74"/>
      <c r="L8131" s="74"/>
      <c r="P8131" s="122"/>
      <c r="Q8131" s="74"/>
      <c r="R8131" s="74"/>
      <c r="S8131" s="74"/>
      <c r="T8131" s="74"/>
      <c r="AI8131" s="259"/>
      <c r="AO8131" s="74"/>
    </row>
    <row r="8132" s="72" customFormat="1" customHeight="1" spans="6:41">
      <c r="F8132" s="74"/>
      <c r="G8132" s="267" t="str">
        <f t="shared" si="133"/>
        <v/>
      </c>
      <c r="H8132" s="74"/>
      <c r="I8132" s="74"/>
      <c r="J8132" s="74"/>
      <c r="K8132" s="74"/>
      <c r="L8132" s="74"/>
      <c r="P8132" s="122"/>
      <c r="Q8132" s="74"/>
      <c r="R8132" s="74"/>
      <c r="S8132" s="74"/>
      <c r="T8132" s="74"/>
      <c r="AI8132" s="259"/>
      <c r="AO8132" s="74"/>
    </row>
    <row r="8133" s="72" customFormat="1" customHeight="1" spans="6:41">
      <c r="F8133" s="74"/>
      <c r="G8133" s="267" t="str">
        <f t="shared" si="133"/>
        <v/>
      </c>
      <c r="H8133" s="74"/>
      <c r="I8133" s="74"/>
      <c r="J8133" s="74"/>
      <c r="K8133" s="74"/>
      <c r="L8133" s="74"/>
      <c r="P8133" s="122"/>
      <c r="Q8133" s="74"/>
      <c r="R8133" s="74"/>
      <c r="S8133" s="74"/>
      <c r="T8133" s="74"/>
      <c r="AI8133" s="259"/>
      <c r="AO8133" s="74"/>
    </row>
    <row r="8134" s="72" customFormat="1" customHeight="1" spans="6:41">
      <c r="F8134" s="74"/>
      <c r="G8134" s="267" t="str">
        <f t="shared" si="133"/>
        <v/>
      </c>
      <c r="H8134" s="74"/>
      <c r="I8134" s="74"/>
      <c r="J8134" s="74"/>
      <c r="K8134" s="74"/>
      <c r="L8134" s="74"/>
      <c r="P8134" s="122"/>
      <c r="Q8134" s="74"/>
      <c r="R8134" s="74"/>
      <c r="S8134" s="74"/>
      <c r="T8134" s="74"/>
      <c r="AI8134" s="259"/>
      <c r="AO8134" s="74"/>
    </row>
    <row r="8135" s="72" customFormat="1" customHeight="1" spans="6:41">
      <c r="F8135" s="74"/>
      <c r="G8135" s="267" t="str">
        <f t="shared" si="133"/>
        <v/>
      </c>
      <c r="H8135" s="74"/>
      <c r="I8135" s="74"/>
      <c r="J8135" s="74"/>
      <c r="K8135" s="74"/>
      <c r="L8135" s="74"/>
      <c r="P8135" s="122"/>
      <c r="Q8135" s="74"/>
      <c r="R8135" s="74"/>
      <c r="S8135" s="74"/>
      <c r="T8135" s="74"/>
      <c r="AI8135" s="259"/>
      <c r="AO8135" s="74"/>
    </row>
    <row r="8136" s="72" customFormat="1" customHeight="1" spans="6:41">
      <c r="F8136" s="74"/>
      <c r="G8136" s="267" t="str">
        <f t="shared" si="133"/>
        <v/>
      </c>
      <c r="H8136" s="74"/>
      <c r="I8136" s="74"/>
      <c r="J8136" s="74"/>
      <c r="K8136" s="74"/>
      <c r="L8136" s="74"/>
      <c r="P8136" s="122"/>
      <c r="Q8136" s="74"/>
      <c r="R8136" s="74"/>
      <c r="S8136" s="74"/>
      <c r="T8136" s="74"/>
      <c r="AI8136" s="259"/>
      <c r="AO8136" s="74"/>
    </row>
    <row r="8137" s="72" customFormat="1" customHeight="1" spans="6:41">
      <c r="F8137" s="74"/>
      <c r="G8137" s="267" t="str">
        <f t="shared" si="133"/>
        <v/>
      </c>
      <c r="H8137" s="74"/>
      <c r="I8137" s="74"/>
      <c r="J8137" s="74"/>
      <c r="K8137" s="74"/>
      <c r="L8137" s="74"/>
      <c r="P8137" s="122"/>
      <c r="Q8137" s="74"/>
      <c r="R8137" s="74"/>
      <c r="S8137" s="74"/>
      <c r="T8137" s="74"/>
      <c r="AI8137" s="259"/>
      <c r="AO8137" s="74"/>
    </row>
    <row r="8138" s="72" customFormat="1" customHeight="1" spans="6:41">
      <c r="F8138" s="74"/>
      <c r="G8138" s="267" t="str">
        <f t="shared" si="133"/>
        <v/>
      </c>
      <c r="H8138" s="74"/>
      <c r="I8138" s="74"/>
      <c r="J8138" s="74"/>
      <c r="K8138" s="74"/>
      <c r="L8138" s="74"/>
      <c r="P8138" s="122"/>
      <c r="Q8138" s="74"/>
      <c r="R8138" s="74"/>
      <c r="S8138" s="74"/>
      <c r="T8138" s="74"/>
      <c r="AI8138" s="259"/>
      <c r="AO8138" s="74"/>
    </row>
    <row r="8139" s="72" customFormat="1" customHeight="1" spans="6:41">
      <c r="F8139" s="74"/>
      <c r="G8139" s="267" t="str">
        <f t="shared" si="133"/>
        <v/>
      </c>
      <c r="H8139" s="74"/>
      <c r="I8139" s="74"/>
      <c r="J8139" s="74"/>
      <c r="K8139" s="74"/>
      <c r="L8139" s="74"/>
      <c r="P8139" s="122"/>
      <c r="Q8139" s="74"/>
      <c r="R8139" s="74"/>
      <c r="S8139" s="74"/>
      <c r="T8139" s="74"/>
      <c r="AI8139" s="259"/>
      <c r="AO8139" s="74"/>
    </row>
    <row r="8140" s="72" customFormat="1" customHeight="1" spans="6:41">
      <c r="F8140" s="74"/>
      <c r="G8140" s="267" t="str">
        <f t="shared" si="133"/>
        <v/>
      </c>
      <c r="H8140" s="74"/>
      <c r="I8140" s="74"/>
      <c r="J8140" s="74"/>
      <c r="K8140" s="74"/>
      <c r="L8140" s="74"/>
      <c r="P8140" s="122"/>
      <c r="Q8140" s="74"/>
      <c r="R8140" s="74"/>
      <c r="S8140" s="74"/>
      <c r="T8140" s="74"/>
      <c r="AI8140" s="259"/>
      <c r="AO8140" s="74"/>
    </row>
    <row r="8141" s="72" customFormat="1" customHeight="1" spans="6:41">
      <c r="F8141" s="74"/>
      <c r="G8141" s="267" t="str">
        <f t="shared" si="133"/>
        <v/>
      </c>
      <c r="H8141" s="74"/>
      <c r="I8141" s="74"/>
      <c r="J8141" s="74"/>
      <c r="K8141" s="74"/>
      <c r="L8141" s="74"/>
      <c r="P8141" s="122"/>
      <c r="Q8141" s="74"/>
      <c r="R8141" s="74"/>
      <c r="S8141" s="74"/>
      <c r="T8141" s="74"/>
      <c r="AI8141" s="259"/>
      <c r="AO8141" s="74"/>
    </row>
    <row r="8142" s="72" customFormat="1" customHeight="1" spans="6:41">
      <c r="F8142" s="74"/>
      <c r="G8142" s="267" t="str">
        <f t="shared" si="133"/>
        <v/>
      </c>
      <c r="H8142" s="74"/>
      <c r="I8142" s="74"/>
      <c r="J8142" s="74"/>
      <c r="K8142" s="74"/>
      <c r="L8142" s="74"/>
      <c r="P8142" s="122"/>
      <c r="Q8142" s="74"/>
      <c r="R8142" s="74"/>
      <c r="S8142" s="74"/>
      <c r="T8142" s="74"/>
      <c r="AI8142" s="259"/>
      <c r="AO8142" s="74"/>
    </row>
    <row r="8143" s="72" customFormat="1" customHeight="1" spans="6:41">
      <c r="F8143" s="74"/>
      <c r="G8143" s="267" t="str">
        <f t="shared" si="133"/>
        <v/>
      </c>
      <c r="H8143" s="74"/>
      <c r="I8143" s="74"/>
      <c r="J8143" s="74"/>
      <c r="K8143" s="74"/>
      <c r="L8143" s="74"/>
      <c r="P8143" s="122"/>
      <c r="Q8143" s="74"/>
      <c r="R8143" s="74"/>
      <c r="S8143" s="74"/>
      <c r="T8143" s="74"/>
      <c r="AI8143" s="259"/>
      <c r="AO8143" s="74"/>
    </row>
    <row r="8144" s="72" customFormat="1" customHeight="1" spans="6:41">
      <c r="F8144" s="74"/>
      <c r="G8144" s="267" t="str">
        <f t="shared" si="133"/>
        <v/>
      </c>
      <c r="H8144" s="74"/>
      <c r="I8144" s="74"/>
      <c r="J8144" s="74"/>
      <c r="K8144" s="74"/>
      <c r="L8144" s="74"/>
      <c r="P8144" s="122"/>
      <c r="Q8144" s="74"/>
      <c r="R8144" s="74"/>
      <c r="S8144" s="74"/>
      <c r="T8144" s="74"/>
      <c r="AI8144" s="259"/>
      <c r="AO8144" s="74"/>
    </row>
    <row r="8145" s="72" customFormat="1" customHeight="1" spans="6:41">
      <c r="F8145" s="74"/>
      <c r="G8145" s="267" t="str">
        <f t="shared" si="133"/>
        <v/>
      </c>
      <c r="H8145" s="74"/>
      <c r="I8145" s="74"/>
      <c r="J8145" s="74"/>
      <c r="K8145" s="74"/>
      <c r="L8145" s="74"/>
      <c r="P8145" s="122"/>
      <c r="Q8145" s="74"/>
      <c r="R8145" s="74"/>
      <c r="S8145" s="74"/>
      <c r="T8145" s="74"/>
      <c r="AI8145" s="259"/>
      <c r="AO8145" s="74"/>
    </row>
    <row r="8146" s="72" customFormat="1" customHeight="1" spans="6:41">
      <c r="F8146" s="74"/>
      <c r="G8146" s="267" t="str">
        <f t="shared" si="133"/>
        <v/>
      </c>
      <c r="H8146" s="74"/>
      <c r="I8146" s="74"/>
      <c r="J8146" s="74"/>
      <c r="K8146" s="74"/>
      <c r="L8146" s="74"/>
      <c r="P8146" s="122"/>
      <c r="Q8146" s="74"/>
      <c r="R8146" s="74"/>
      <c r="S8146" s="74"/>
      <c r="T8146" s="74"/>
      <c r="AI8146" s="259"/>
      <c r="AO8146" s="74"/>
    </row>
    <row r="8147" s="72" customFormat="1" customHeight="1" spans="6:41">
      <c r="F8147" s="74"/>
      <c r="G8147" s="267" t="str">
        <f t="shared" si="133"/>
        <v/>
      </c>
      <c r="H8147" s="74"/>
      <c r="I8147" s="74"/>
      <c r="J8147" s="74"/>
      <c r="K8147" s="74"/>
      <c r="L8147" s="74"/>
      <c r="P8147" s="122"/>
      <c r="Q8147" s="74"/>
      <c r="R8147" s="74"/>
      <c r="S8147" s="74"/>
      <c r="T8147" s="74"/>
      <c r="AI8147" s="259"/>
      <c r="AO8147" s="74"/>
    </row>
    <row r="8148" s="72" customFormat="1" customHeight="1" spans="6:41">
      <c r="F8148" s="74"/>
      <c r="G8148" s="267" t="str">
        <f t="shared" si="133"/>
        <v/>
      </c>
      <c r="H8148" s="74"/>
      <c r="I8148" s="74"/>
      <c r="J8148" s="74"/>
      <c r="K8148" s="74"/>
      <c r="L8148" s="74"/>
      <c r="P8148" s="122"/>
      <c r="Q8148" s="74"/>
      <c r="R8148" s="74"/>
      <c r="S8148" s="74"/>
      <c r="T8148" s="74"/>
      <c r="AI8148" s="259"/>
      <c r="AO8148" s="74"/>
    </row>
    <row r="8149" s="72" customFormat="1" customHeight="1" spans="6:41">
      <c r="F8149" s="74"/>
      <c r="G8149" s="267" t="str">
        <f t="shared" si="133"/>
        <v/>
      </c>
      <c r="H8149" s="74"/>
      <c r="I8149" s="74"/>
      <c r="J8149" s="74"/>
      <c r="K8149" s="74"/>
      <c r="L8149" s="74"/>
      <c r="P8149" s="122"/>
      <c r="Q8149" s="74"/>
      <c r="R8149" s="74"/>
      <c r="S8149" s="74"/>
      <c r="T8149" s="74"/>
      <c r="AI8149" s="259"/>
      <c r="AO8149" s="74"/>
    </row>
    <row r="8150" s="72" customFormat="1" customHeight="1" spans="6:41">
      <c r="F8150" s="74"/>
      <c r="G8150" s="267" t="str">
        <f t="shared" si="133"/>
        <v/>
      </c>
      <c r="H8150" s="74"/>
      <c r="I8150" s="74"/>
      <c r="J8150" s="74"/>
      <c r="K8150" s="74"/>
      <c r="L8150" s="74"/>
      <c r="P8150" s="122"/>
      <c r="Q8150" s="74"/>
      <c r="R8150" s="74"/>
      <c r="S8150" s="74"/>
      <c r="T8150" s="74"/>
      <c r="AI8150" s="259"/>
      <c r="AO8150" s="74"/>
    </row>
    <row r="8151" s="72" customFormat="1" customHeight="1" spans="6:41">
      <c r="F8151" s="74"/>
      <c r="G8151" s="267" t="str">
        <f t="shared" si="133"/>
        <v/>
      </c>
      <c r="H8151" s="74"/>
      <c r="I8151" s="74"/>
      <c r="J8151" s="74"/>
      <c r="K8151" s="74"/>
      <c r="L8151" s="74"/>
      <c r="P8151" s="122"/>
      <c r="Q8151" s="74"/>
      <c r="R8151" s="74"/>
      <c r="S8151" s="74"/>
      <c r="T8151" s="74"/>
      <c r="AI8151" s="259"/>
      <c r="AO8151" s="74"/>
    </row>
    <row r="8152" s="72" customFormat="1" customHeight="1" spans="6:41">
      <c r="F8152" s="74"/>
      <c r="G8152" s="267" t="str">
        <f t="shared" si="133"/>
        <v/>
      </c>
      <c r="H8152" s="74"/>
      <c r="I8152" s="74"/>
      <c r="J8152" s="74"/>
      <c r="K8152" s="74"/>
      <c r="L8152" s="74"/>
      <c r="P8152" s="122"/>
      <c r="Q8152" s="74"/>
      <c r="R8152" s="74"/>
      <c r="S8152" s="74"/>
      <c r="T8152" s="74"/>
      <c r="AI8152" s="259"/>
      <c r="AO8152" s="74"/>
    </row>
    <row r="8153" s="72" customFormat="1" customHeight="1" spans="6:41">
      <c r="F8153" s="74"/>
      <c r="G8153" s="267" t="str">
        <f t="shared" si="133"/>
        <v/>
      </c>
      <c r="H8153" s="74"/>
      <c r="I8153" s="74"/>
      <c r="J8153" s="74"/>
      <c r="K8153" s="74"/>
      <c r="L8153" s="74"/>
      <c r="P8153" s="122"/>
      <c r="Q8153" s="74"/>
      <c r="R8153" s="74"/>
      <c r="S8153" s="74"/>
      <c r="T8153" s="74"/>
      <c r="AI8153" s="259"/>
      <c r="AO8153" s="74"/>
    </row>
    <row r="8154" s="72" customFormat="1" customHeight="1" spans="6:41">
      <c r="F8154" s="74"/>
      <c r="G8154" s="267" t="str">
        <f t="shared" si="133"/>
        <v/>
      </c>
      <c r="H8154" s="74"/>
      <c r="I8154" s="74"/>
      <c r="J8154" s="74"/>
      <c r="K8154" s="74"/>
      <c r="L8154" s="74"/>
      <c r="P8154" s="122"/>
      <c r="Q8154" s="74"/>
      <c r="R8154" s="74"/>
      <c r="S8154" s="74"/>
      <c r="T8154" s="74"/>
      <c r="AI8154" s="259"/>
      <c r="AO8154" s="74"/>
    </row>
    <row r="8155" s="72" customFormat="1" customHeight="1" spans="6:41">
      <c r="F8155" s="74"/>
      <c r="G8155" s="267" t="str">
        <f t="shared" si="133"/>
        <v/>
      </c>
      <c r="H8155" s="74"/>
      <c r="I8155" s="74"/>
      <c r="J8155" s="74"/>
      <c r="K8155" s="74"/>
      <c r="L8155" s="74"/>
      <c r="P8155" s="122"/>
      <c r="Q8155" s="74"/>
      <c r="R8155" s="74"/>
      <c r="S8155" s="74"/>
      <c r="T8155" s="74"/>
      <c r="AI8155" s="259"/>
      <c r="AO8155" s="74"/>
    </row>
    <row r="8156" s="72" customFormat="1" customHeight="1" spans="6:41">
      <c r="F8156" s="74"/>
      <c r="G8156" s="267" t="str">
        <f t="shared" si="133"/>
        <v/>
      </c>
      <c r="H8156" s="74"/>
      <c r="I8156" s="74"/>
      <c r="J8156" s="74"/>
      <c r="K8156" s="74"/>
      <c r="L8156" s="74"/>
      <c r="P8156" s="122"/>
      <c r="Q8156" s="74"/>
      <c r="R8156" s="74"/>
      <c r="S8156" s="74"/>
      <c r="T8156" s="74"/>
      <c r="AI8156" s="259"/>
      <c r="AO8156" s="74"/>
    </row>
    <row r="8157" s="72" customFormat="1" customHeight="1" spans="6:41">
      <c r="F8157" s="74"/>
      <c r="G8157" s="267" t="str">
        <f t="shared" si="133"/>
        <v/>
      </c>
      <c r="H8157" s="74"/>
      <c r="I8157" s="74"/>
      <c r="J8157" s="74"/>
      <c r="K8157" s="74"/>
      <c r="L8157" s="74"/>
      <c r="P8157" s="122"/>
      <c r="Q8157" s="74"/>
      <c r="R8157" s="74"/>
      <c r="S8157" s="74"/>
      <c r="T8157" s="74"/>
      <c r="AI8157" s="259"/>
      <c r="AO8157" s="74"/>
    </row>
    <row r="8158" s="72" customFormat="1" customHeight="1" spans="6:41">
      <c r="F8158" s="74"/>
      <c r="G8158" s="267" t="str">
        <f t="shared" si="133"/>
        <v/>
      </c>
      <c r="H8158" s="74"/>
      <c r="I8158" s="74"/>
      <c r="J8158" s="74"/>
      <c r="K8158" s="74"/>
      <c r="L8158" s="74"/>
      <c r="P8158" s="122"/>
      <c r="Q8158" s="74"/>
      <c r="R8158" s="74"/>
      <c r="S8158" s="74"/>
      <c r="T8158" s="74"/>
      <c r="AI8158" s="259"/>
      <c r="AO8158" s="74"/>
    </row>
    <row r="8159" s="72" customFormat="1" customHeight="1" spans="6:41">
      <c r="F8159" s="74"/>
      <c r="G8159" s="267" t="str">
        <f t="shared" si="133"/>
        <v/>
      </c>
      <c r="H8159" s="74"/>
      <c r="I8159" s="74"/>
      <c r="J8159" s="74"/>
      <c r="K8159" s="74"/>
      <c r="L8159" s="74"/>
      <c r="P8159" s="122"/>
      <c r="Q8159" s="74"/>
      <c r="R8159" s="74"/>
      <c r="S8159" s="74"/>
      <c r="T8159" s="74"/>
      <c r="AI8159" s="259"/>
      <c r="AO8159" s="74"/>
    </row>
    <row r="8160" s="72" customFormat="1" customHeight="1" spans="6:41">
      <c r="F8160" s="74"/>
      <c r="G8160" s="267" t="str">
        <f t="shared" si="133"/>
        <v/>
      </c>
      <c r="H8160" s="74"/>
      <c r="I8160" s="74"/>
      <c r="J8160" s="74"/>
      <c r="K8160" s="74"/>
      <c r="L8160" s="74"/>
      <c r="P8160" s="122"/>
      <c r="Q8160" s="74"/>
      <c r="R8160" s="74"/>
      <c r="S8160" s="74"/>
      <c r="T8160" s="74"/>
      <c r="AI8160" s="259"/>
      <c r="AO8160" s="74"/>
    </row>
    <row r="8161" s="72" customFormat="1" customHeight="1" spans="6:41">
      <c r="F8161" s="74"/>
      <c r="G8161" s="267" t="str">
        <f t="shared" si="133"/>
        <v/>
      </c>
      <c r="H8161" s="74"/>
      <c r="I8161" s="74"/>
      <c r="J8161" s="74"/>
      <c r="K8161" s="74"/>
      <c r="L8161" s="74"/>
      <c r="P8161" s="122"/>
      <c r="Q8161" s="74"/>
      <c r="R8161" s="74"/>
      <c r="S8161" s="74"/>
      <c r="T8161" s="74"/>
      <c r="AI8161" s="259"/>
      <c r="AO8161" s="74"/>
    </row>
    <row r="8162" s="72" customFormat="1" customHeight="1" spans="6:41">
      <c r="F8162" s="74"/>
      <c r="G8162" s="267" t="str">
        <f t="shared" si="133"/>
        <v/>
      </c>
      <c r="H8162" s="74"/>
      <c r="I8162" s="74"/>
      <c r="J8162" s="74"/>
      <c r="K8162" s="74"/>
      <c r="L8162" s="74"/>
      <c r="P8162" s="122"/>
      <c r="Q8162" s="74"/>
      <c r="R8162" s="74"/>
      <c r="S8162" s="74"/>
      <c r="T8162" s="74"/>
      <c r="AI8162" s="259"/>
      <c r="AO8162" s="74"/>
    </row>
    <row r="8163" s="72" customFormat="1" customHeight="1" spans="6:41">
      <c r="F8163" s="74"/>
      <c r="G8163" s="267" t="str">
        <f t="shared" si="133"/>
        <v/>
      </c>
      <c r="H8163" s="74"/>
      <c r="I8163" s="74"/>
      <c r="J8163" s="74"/>
      <c r="K8163" s="74"/>
      <c r="L8163" s="74"/>
      <c r="P8163" s="122"/>
      <c r="Q8163" s="74"/>
      <c r="R8163" s="74"/>
      <c r="S8163" s="74"/>
      <c r="T8163" s="74"/>
      <c r="AI8163" s="259"/>
      <c r="AO8163" s="74"/>
    </row>
    <row r="8164" s="72" customFormat="1" customHeight="1" spans="6:41">
      <c r="F8164" s="74"/>
      <c r="G8164" s="267" t="str">
        <f t="shared" si="133"/>
        <v/>
      </c>
      <c r="H8164" s="74"/>
      <c r="I8164" s="74"/>
      <c r="J8164" s="74"/>
      <c r="K8164" s="74"/>
      <c r="L8164" s="74"/>
      <c r="P8164" s="122"/>
      <c r="Q8164" s="74"/>
      <c r="R8164" s="74"/>
      <c r="S8164" s="74"/>
      <c r="T8164" s="74"/>
      <c r="AI8164" s="259"/>
      <c r="AO8164" s="74"/>
    </row>
    <row r="8165" s="72" customFormat="1" customHeight="1" spans="6:41">
      <c r="F8165" s="74"/>
      <c r="G8165" s="267" t="str">
        <f t="shared" si="133"/>
        <v/>
      </c>
      <c r="H8165" s="74"/>
      <c r="I8165" s="74"/>
      <c r="J8165" s="74"/>
      <c r="K8165" s="74"/>
      <c r="L8165" s="74"/>
      <c r="P8165" s="122"/>
      <c r="Q8165" s="74"/>
      <c r="R8165" s="74"/>
      <c r="S8165" s="74"/>
      <c r="T8165" s="74"/>
      <c r="AI8165" s="259"/>
      <c r="AO8165" s="74"/>
    </row>
    <row r="8166" s="72" customFormat="1" customHeight="1" spans="6:41">
      <c r="F8166" s="74"/>
      <c r="G8166" s="267" t="str">
        <f t="shared" si="133"/>
        <v/>
      </c>
      <c r="H8166" s="74"/>
      <c r="I8166" s="74"/>
      <c r="J8166" s="74"/>
      <c r="K8166" s="74"/>
      <c r="L8166" s="74"/>
      <c r="P8166" s="122"/>
      <c r="Q8166" s="74"/>
      <c r="R8166" s="74"/>
      <c r="S8166" s="74"/>
      <c r="T8166" s="74"/>
      <c r="AI8166" s="259"/>
      <c r="AO8166" s="74"/>
    </row>
    <row r="8167" s="72" customFormat="1" customHeight="1" spans="6:41">
      <c r="F8167" s="74"/>
      <c r="G8167" s="267" t="str">
        <f t="shared" si="133"/>
        <v/>
      </c>
      <c r="H8167" s="74"/>
      <c r="I8167" s="74"/>
      <c r="J8167" s="74"/>
      <c r="K8167" s="74"/>
      <c r="L8167" s="74"/>
      <c r="P8167" s="122"/>
      <c r="Q8167" s="74"/>
      <c r="R8167" s="74"/>
      <c r="S8167" s="74"/>
      <c r="T8167" s="74"/>
      <c r="AI8167" s="259"/>
      <c r="AO8167" s="74"/>
    </row>
    <row r="8168" s="72" customFormat="1" customHeight="1" spans="6:41">
      <c r="F8168" s="74"/>
      <c r="G8168" s="267" t="str">
        <f t="shared" si="133"/>
        <v/>
      </c>
      <c r="H8168" s="74"/>
      <c r="I8168" s="74"/>
      <c r="J8168" s="74"/>
      <c r="K8168" s="74"/>
      <c r="L8168" s="74"/>
      <c r="P8168" s="122"/>
      <c r="Q8168" s="74"/>
      <c r="R8168" s="74"/>
      <c r="S8168" s="74"/>
      <c r="T8168" s="74"/>
      <c r="AI8168" s="259"/>
      <c r="AO8168" s="74"/>
    </row>
    <row r="8169" s="72" customFormat="1" customHeight="1" spans="6:41">
      <c r="F8169" s="74"/>
      <c r="G8169" s="267" t="str">
        <f t="shared" si="133"/>
        <v/>
      </c>
      <c r="H8169" s="74"/>
      <c r="I8169" s="74"/>
      <c r="J8169" s="74"/>
      <c r="K8169" s="74"/>
      <c r="L8169" s="74"/>
      <c r="P8169" s="122"/>
      <c r="Q8169" s="74"/>
      <c r="R8169" s="74"/>
      <c r="S8169" s="74"/>
      <c r="T8169" s="74"/>
      <c r="AI8169" s="259"/>
      <c r="AO8169" s="74"/>
    </row>
    <row r="8170" s="72" customFormat="1" customHeight="1" spans="6:41">
      <c r="F8170" s="74"/>
      <c r="G8170" s="267" t="str">
        <f t="shared" si="133"/>
        <v/>
      </c>
      <c r="H8170" s="74"/>
      <c r="I8170" s="74"/>
      <c r="J8170" s="74"/>
      <c r="K8170" s="74"/>
      <c r="L8170" s="74"/>
      <c r="P8170" s="122"/>
      <c r="Q8170" s="74"/>
      <c r="R8170" s="74"/>
      <c r="S8170" s="74"/>
      <c r="T8170" s="74"/>
      <c r="AI8170" s="259"/>
      <c r="AO8170" s="74"/>
    </row>
    <row r="8171" s="72" customFormat="1" customHeight="1" spans="6:41">
      <c r="F8171" s="74"/>
      <c r="G8171" s="267" t="str">
        <f t="shared" si="133"/>
        <v/>
      </c>
      <c r="H8171" s="74"/>
      <c r="I8171" s="74"/>
      <c r="J8171" s="74"/>
      <c r="K8171" s="74"/>
      <c r="L8171" s="74"/>
      <c r="P8171" s="122"/>
      <c r="Q8171" s="74"/>
      <c r="R8171" s="74"/>
      <c r="S8171" s="74"/>
      <c r="T8171" s="74"/>
      <c r="AI8171" s="259"/>
      <c r="AO8171" s="74"/>
    </row>
    <row r="8172" s="72" customFormat="1" customHeight="1" spans="6:41">
      <c r="F8172" s="74"/>
      <c r="G8172" s="267" t="str">
        <f t="shared" si="133"/>
        <v/>
      </c>
      <c r="H8172" s="74"/>
      <c r="I8172" s="74"/>
      <c r="J8172" s="74"/>
      <c r="K8172" s="74"/>
      <c r="L8172" s="74"/>
      <c r="P8172" s="122"/>
      <c r="Q8172" s="74"/>
      <c r="R8172" s="74"/>
      <c r="S8172" s="74"/>
      <c r="T8172" s="74"/>
      <c r="AI8172" s="259"/>
      <c r="AO8172" s="74"/>
    </row>
    <row r="8173" s="72" customFormat="1" customHeight="1" spans="6:41">
      <c r="F8173" s="74"/>
      <c r="G8173" s="267" t="str">
        <f t="shared" si="133"/>
        <v/>
      </c>
      <c r="H8173" s="74"/>
      <c r="I8173" s="74"/>
      <c r="J8173" s="74"/>
      <c r="K8173" s="74"/>
      <c r="L8173" s="74"/>
      <c r="P8173" s="122"/>
      <c r="Q8173" s="74"/>
      <c r="R8173" s="74"/>
      <c r="S8173" s="74"/>
      <c r="T8173" s="74"/>
      <c r="AI8173" s="259"/>
      <c r="AO8173" s="74"/>
    </row>
    <row r="8174" s="72" customFormat="1" customHeight="1" spans="6:41">
      <c r="F8174" s="74"/>
      <c r="G8174" s="267" t="str">
        <f t="shared" si="133"/>
        <v/>
      </c>
      <c r="H8174" s="74"/>
      <c r="I8174" s="74"/>
      <c r="J8174" s="74"/>
      <c r="K8174" s="74"/>
      <c r="L8174" s="74"/>
      <c r="P8174" s="122"/>
      <c r="Q8174" s="74"/>
      <c r="R8174" s="74"/>
      <c r="S8174" s="74"/>
      <c r="T8174" s="74"/>
      <c r="AI8174" s="259"/>
      <c r="AO8174" s="74"/>
    </row>
    <row r="8175" s="72" customFormat="1" customHeight="1" spans="6:41">
      <c r="F8175" s="74"/>
      <c r="G8175" s="267" t="str">
        <f t="shared" si="133"/>
        <v/>
      </c>
      <c r="H8175" s="74"/>
      <c r="I8175" s="74"/>
      <c r="J8175" s="74"/>
      <c r="K8175" s="74"/>
      <c r="L8175" s="74"/>
      <c r="P8175" s="122"/>
      <c r="Q8175" s="74"/>
      <c r="R8175" s="74"/>
      <c r="S8175" s="74"/>
      <c r="T8175" s="74"/>
      <c r="AI8175" s="259"/>
      <c r="AO8175" s="74"/>
    </row>
    <row r="8176" s="72" customFormat="1" customHeight="1" spans="6:41">
      <c r="F8176" s="74"/>
      <c r="G8176" s="267" t="str">
        <f t="shared" si="133"/>
        <v/>
      </c>
      <c r="H8176" s="74"/>
      <c r="I8176" s="74"/>
      <c r="J8176" s="74"/>
      <c r="K8176" s="74"/>
      <c r="L8176" s="74"/>
      <c r="P8176" s="122"/>
      <c r="Q8176" s="74"/>
      <c r="R8176" s="74"/>
      <c r="S8176" s="74"/>
      <c r="T8176" s="74"/>
      <c r="AI8176" s="259"/>
      <c r="AO8176" s="74"/>
    </row>
    <row r="8177" s="72" customFormat="1" customHeight="1" spans="6:41">
      <c r="F8177" s="74"/>
      <c r="G8177" s="267" t="str">
        <f t="shared" si="133"/>
        <v/>
      </c>
      <c r="H8177" s="74"/>
      <c r="I8177" s="74"/>
      <c r="J8177" s="74"/>
      <c r="K8177" s="74"/>
      <c r="L8177" s="74"/>
      <c r="P8177" s="122"/>
      <c r="Q8177" s="74"/>
      <c r="R8177" s="74"/>
      <c r="S8177" s="74"/>
      <c r="T8177" s="74"/>
      <c r="AI8177" s="259"/>
      <c r="AO8177" s="74"/>
    </row>
    <row r="8178" s="72" customFormat="1" customHeight="1" spans="6:41">
      <c r="F8178" s="74"/>
      <c r="G8178" s="267" t="str">
        <f t="shared" si="133"/>
        <v/>
      </c>
      <c r="H8178" s="74"/>
      <c r="I8178" s="74"/>
      <c r="J8178" s="74"/>
      <c r="K8178" s="74"/>
      <c r="L8178" s="74"/>
      <c r="P8178" s="122"/>
      <c r="Q8178" s="74"/>
      <c r="R8178" s="74"/>
      <c r="S8178" s="74"/>
      <c r="T8178" s="74"/>
      <c r="AI8178" s="259"/>
      <c r="AO8178" s="74"/>
    </row>
    <row r="8179" s="72" customFormat="1" customHeight="1" spans="6:41">
      <c r="F8179" s="74"/>
      <c r="G8179" s="267" t="str">
        <f t="shared" si="133"/>
        <v/>
      </c>
      <c r="H8179" s="74"/>
      <c r="I8179" s="74"/>
      <c r="J8179" s="74"/>
      <c r="K8179" s="74"/>
      <c r="L8179" s="74"/>
      <c r="P8179" s="122"/>
      <c r="Q8179" s="74"/>
      <c r="R8179" s="74"/>
      <c r="S8179" s="74"/>
      <c r="T8179" s="74"/>
      <c r="AI8179" s="259"/>
      <c r="AO8179" s="74"/>
    </row>
    <row r="8180" s="72" customFormat="1" customHeight="1" spans="6:41">
      <c r="F8180" s="74"/>
      <c r="G8180" s="267" t="str">
        <f t="shared" si="133"/>
        <v/>
      </c>
      <c r="H8180" s="74"/>
      <c r="I8180" s="74"/>
      <c r="J8180" s="74"/>
      <c r="K8180" s="74"/>
      <c r="L8180" s="74"/>
      <c r="P8180" s="122"/>
      <c r="Q8180" s="74"/>
      <c r="R8180" s="74"/>
      <c r="S8180" s="74"/>
      <c r="T8180" s="74"/>
      <c r="AI8180" s="259"/>
      <c r="AO8180" s="74"/>
    </row>
    <row r="8181" s="72" customFormat="1" customHeight="1" spans="6:41">
      <c r="F8181" s="74"/>
      <c r="G8181" s="267" t="str">
        <f t="shared" si="133"/>
        <v/>
      </c>
      <c r="H8181" s="74"/>
      <c r="I8181" s="74"/>
      <c r="J8181" s="74"/>
      <c r="K8181" s="74"/>
      <c r="L8181" s="74"/>
      <c r="P8181" s="122"/>
      <c r="Q8181" s="74"/>
      <c r="R8181" s="74"/>
      <c r="S8181" s="74"/>
      <c r="T8181" s="74"/>
      <c r="AI8181" s="259"/>
      <c r="AO8181" s="74"/>
    </row>
    <row r="8182" s="72" customFormat="1" customHeight="1" spans="6:41">
      <c r="F8182" s="74"/>
      <c r="G8182" s="267" t="str">
        <f t="shared" si="133"/>
        <v/>
      </c>
      <c r="H8182" s="74"/>
      <c r="I8182" s="74"/>
      <c r="J8182" s="74"/>
      <c r="K8182" s="74"/>
      <c r="L8182" s="74"/>
      <c r="P8182" s="122"/>
      <c r="Q8182" s="74"/>
      <c r="R8182" s="74"/>
      <c r="S8182" s="74"/>
      <c r="T8182" s="74"/>
      <c r="AI8182" s="259"/>
      <c r="AO8182" s="74"/>
    </row>
    <row r="8183" s="72" customFormat="1" customHeight="1" spans="6:41">
      <c r="F8183" s="74"/>
      <c r="G8183" s="267" t="str">
        <f t="shared" si="133"/>
        <v/>
      </c>
      <c r="H8183" s="74"/>
      <c r="I8183" s="74"/>
      <c r="J8183" s="74"/>
      <c r="K8183" s="74"/>
      <c r="L8183" s="74"/>
      <c r="P8183" s="122"/>
      <c r="Q8183" s="74"/>
      <c r="R8183" s="74"/>
      <c r="S8183" s="74"/>
      <c r="T8183" s="74"/>
      <c r="AI8183" s="259"/>
      <c r="AO8183" s="74"/>
    </row>
    <row r="8184" s="72" customFormat="1" customHeight="1" spans="6:41">
      <c r="F8184" s="74"/>
      <c r="G8184" s="267" t="str">
        <f t="shared" si="133"/>
        <v/>
      </c>
      <c r="H8184" s="74"/>
      <c r="I8184" s="74"/>
      <c r="J8184" s="74"/>
      <c r="K8184" s="74"/>
      <c r="L8184" s="74"/>
      <c r="P8184" s="122"/>
      <c r="Q8184" s="74"/>
      <c r="R8184" s="74"/>
      <c r="S8184" s="74"/>
      <c r="T8184" s="74"/>
      <c r="AI8184" s="259"/>
      <c r="AO8184" s="74"/>
    </row>
    <row r="8185" s="72" customFormat="1" customHeight="1" spans="6:41">
      <c r="F8185" s="74"/>
      <c r="G8185" s="267" t="str">
        <f t="shared" si="133"/>
        <v/>
      </c>
      <c r="H8185" s="74"/>
      <c r="I8185" s="74"/>
      <c r="J8185" s="74"/>
      <c r="K8185" s="74"/>
      <c r="L8185" s="74"/>
      <c r="P8185" s="122"/>
      <c r="Q8185" s="74"/>
      <c r="R8185" s="74"/>
      <c r="S8185" s="74"/>
      <c r="T8185" s="74"/>
      <c r="AI8185" s="259"/>
      <c r="AO8185" s="74"/>
    </row>
    <row r="8186" s="72" customFormat="1" customHeight="1" spans="6:41">
      <c r="F8186" s="74"/>
      <c r="G8186" s="267" t="str">
        <f t="shared" si="133"/>
        <v/>
      </c>
      <c r="H8186" s="74"/>
      <c r="I8186" s="74"/>
      <c r="J8186" s="74"/>
      <c r="K8186" s="74"/>
      <c r="L8186" s="74"/>
      <c r="P8186" s="122"/>
      <c r="Q8186" s="74"/>
      <c r="R8186" s="74"/>
      <c r="S8186" s="74"/>
      <c r="T8186" s="74"/>
      <c r="AI8186" s="259"/>
      <c r="AO8186" s="74"/>
    </row>
    <row r="8187" s="72" customFormat="1" customHeight="1" spans="6:41">
      <c r="F8187" s="74"/>
      <c r="G8187" s="267" t="str">
        <f t="shared" si="133"/>
        <v/>
      </c>
      <c r="H8187" s="74"/>
      <c r="I8187" s="74"/>
      <c r="J8187" s="74"/>
      <c r="K8187" s="74"/>
      <c r="L8187" s="74"/>
      <c r="P8187" s="122"/>
      <c r="Q8187" s="74"/>
      <c r="R8187" s="74"/>
      <c r="S8187" s="74"/>
      <c r="T8187" s="74"/>
      <c r="AI8187" s="259"/>
      <c r="AO8187" s="74"/>
    </row>
    <row r="8188" s="72" customFormat="1" customHeight="1" spans="6:41">
      <c r="F8188" s="74"/>
      <c r="G8188" s="267" t="str">
        <f t="shared" si="133"/>
        <v/>
      </c>
      <c r="H8188" s="74"/>
      <c r="I8188" s="74"/>
      <c r="J8188" s="74"/>
      <c r="K8188" s="74"/>
      <c r="L8188" s="74"/>
      <c r="P8188" s="122"/>
      <c r="Q8188" s="74"/>
      <c r="R8188" s="74"/>
      <c r="S8188" s="74"/>
      <c r="T8188" s="74"/>
      <c r="AI8188" s="259"/>
      <c r="AO8188" s="74"/>
    </row>
    <row r="8189" s="72" customFormat="1" customHeight="1" spans="6:41">
      <c r="F8189" s="74"/>
      <c r="G8189" s="267" t="str">
        <f t="shared" si="133"/>
        <v/>
      </c>
      <c r="H8189" s="74"/>
      <c r="I8189" s="74"/>
      <c r="J8189" s="74"/>
      <c r="K8189" s="74"/>
      <c r="L8189" s="74"/>
      <c r="P8189" s="122"/>
      <c r="Q8189" s="74"/>
      <c r="R8189" s="74"/>
      <c r="S8189" s="74"/>
      <c r="T8189" s="74"/>
      <c r="AI8189" s="259"/>
      <c r="AO8189" s="74"/>
    </row>
    <row r="8190" s="72" customFormat="1" customHeight="1" spans="6:41">
      <c r="F8190" s="74"/>
      <c r="G8190" s="267" t="str">
        <f t="shared" si="133"/>
        <v/>
      </c>
      <c r="H8190" s="74"/>
      <c r="I8190" s="74"/>
      <c r="J8190" s="74"/>
      <c r="K8190" s="74"/>
      <c r="L8190" s="74"/>
      <c r="P8190" s="122"/>
      <c r="Q8190" s="74"/>
      <c r="R8190" s="74"/>
      <c r="S8190" s="74"/>
      <c r="T8190" s="74"/>
      <c r="AI8190" s="259"/>
      <c r="AO8190" s="74"/>
    </row>
    <row r="8191" s="72" customFormat="1" customHeight="1" spans="6:41">
      <c r="F8191" s="74"/>
      <c r="G8191" s="267" t="str">
        <f t="shared" si="133"/>
        <v/>
      </c>
      <c r="H8191" s="74"/>
      <c r="I8191" s="74"/>
      <c r="J8191" s="74"/>
      <c r="K8191" s="74"/>
      <c r="L8191" s="74"/>
      <c r="P8191" s="122"/>
      <c r="Q8191" s="74"/>
      <c r="R8191" s="74"/>
      <c r="S8191" s="74"/>
      <c r="T8191" s="74"/>
      <c r="AI8191" s="259"/>
      <c r="AO8191" s="74"/>
    </row>
    <row r="8192" s="72" customFormat="1" customHeight="1" spans="6:41">
      <c r="F8192" s="74"/>
      <c r="G8192" s="267" t="str">
        <f t="shared" si="133"/>
        <v/>
      </c>
      <c r="H8192" s="74"/>
      <c r="I8192" s="74"/>
      <c r="J8192" s="74"/>
      <c r="K8192" s="74"/>
      <c r="L8192" s="74"/>
      <c r="P8192" s="122"/>
      <c r="Q8192" s="74"/>
      <c r="R8192" s="74"/>
      <c r="S8192" s="74"/>
      <c r="T8192" s="74"/>
      <c r="AI8192" s="259"/>
      <c r="AO8192" s="74"/>
    </row>
    <row r="8193" s="72" customFormat="1" customHeight="1" spans="6:41">
      <c r="F8193" s="74"/>
      <c r="G8193" s="267" t="str">
        <f t="shared" si="133"/>
        <v/>
      </c>
      <c r="H8193" s="74"/>
      <c r="I8193" s="74"/>
      <c r="J8193" s="74"/>
      <c r="K8193" s="74"/>
      <c r="L8193" s="74"/>
      <c r="P8193" s="122"/>
      <c r="Q8193" s="74"/>
      <c r="R8193" s="74"/>
      <c r="S8193" s="74"/>
      <c r="T8193" s="74"/>
      <c r="AI8193" s="259"/>
      <c r="AO8193" s="74"/>
    </row>
    <row r="8194" s="72" customFormat="1" customHeight="1" spans="6:41">
      <c r="F8194" s="74"/>
      <c r="G8194" s="267" t="str">
        <f t="shared" ref="G8194:G8257" si="134">IF(H8194="","",IF(H8194=I8194,H8194,_xlfn.CONCAT(H8194,"-",I8194)))</f>
        <v/>
      </c>
      <c r="H8194" s="74"/>
      <c r="I8194" s="74"/>
      <c r="J8194" s="74"/>
      <c r="K8194" s="74"/>
      <c r="L8194" s="74"/>
      <c r="P8194" s="122"/>
      <c r="Q8194" s="74"/>
      <c r="R8194" s="74"/>
      <c r="S8194" s="74"/>
      <c r="T8194" s="74"/>
      <c r="AI8194" s="259"/>
      <c r="AO8194" s="74"/>
    </row>
    <row r="8195" s="72" customFormat="1" customHeight="1" spans="6:41">
      <c r="F8195" s="74"/>
      <c r="G8195" s="267" t="str">
        <f t="shared" si="134"/>
        <v/>
      </c>
      <c r="H8195" s="74"/>
      <c r="I8195" s="74"/>
      <c r="J8195" s="74"/>
      <c r="K8195" s="74"/>
      <c r="L8195" s="74"/>
      <c r="P8195" s="122"/>
      <c r="Q8195" s="74"/>
      <c r="R8195" s="74"/>
      <c r="S8195" s="74"/>
      <c r="T8195" s="74"/>
      <c r="AI8195" s="259"/>
      <c r="AO8195" s="74"/>
    </row>
    <row r="8196" s="72" customFormat="1" customHeight="1" spans="6:41">
      <c r="F8196" s="74"/>
      <c r="G8196" s="267" t="str">
        <f t="shared" si="134"/>
        <v/>
      </c>
      <c r="H8196" s="74"/>
      <c r="I8196" s="74"/>
      <c r="J8196" s="74"/>
      <c r="K8196" s="74"/>
      <c r="L8196" s="74"/>
      <c r="P8196" s="122"/>
      <c r="Q8196" s="74"/>
      <c r="R8196" s="74"/>
      <c r="S8196" s="74"/>
      <c r="T8196" s="74"/>
      <c r="AI8196" s="259"/>
      <c r="AO8196" s="74"/>
    </row>
    <row r="8197" s="72" customFormat="1" customHeight="1" spans="6:41">
      <c r="F8197" s="74"/>
      <c r="G8197" s="267" t="str">
        <f t="shared" si="134"/>
        <v/>
      </c>
      <c r="H8197" s="74"/>
      <c r="I8197" s="74"/>
      <c r="J8197" s="74"/>
      <c r="K8197" s="74"/>
      <c r="L8197" s="74"/>
      <c r="P8197" s="122"/>
      <c r="Q8197" s="74"/>
      <c r="R8197" s="74"/>
      <c r="S8197" s="74"/>
      <c r="T8197" s="74"/>
      <c r="AI8197" s="259"/>
      <c r="AO8197" s="74"/>
    </row>
    <row r="8198" s="72" customFormat="1" customHeight="1" spans="6:41">
      <c r="F8198" s="74"/>
      <c r="G8198" s="267" t="str">
        <f t="shared" si="134"/>
        <v/>
      </c>
      <c r="H8198" s="74"/>
      <c r="I8198" s="74"/>
      <c r="J8198" s="74"/>
      <c r="K8198" s="74"/>
      <c r="L8198" s="74"/>
      <c r="P8198" s="122"/>
      <c r="Q8198" s="74"/>
      <c r="R8198" s="74"/>
      <c r="S8198" s="74"/>
      <c r="T8198" s="74"/>
      <c r="AI8198" s="259"/>
      <c r="AO8198" s="74"/>
    </row>
    <row r="8199" s="72" customFormat="1" customHeight="1" spans="6:41">
      <c r="F8199" s="74"/>
      <c r="G8199" s="267" t="str">
        <f t="shared" si="134"/>
        <v/>
      </c>
      <c r="H8199" s="74"/>
      <c r="I8199" s="74"/>
      <c r="J8199" s="74"/>
      <c r="K8199" s="74"/>
      <c r="L8199" s="74"/>
      <c r="P8199" s="122"/>
      <c r="Q8199" s="74"/>
      <c r="R8199" s="74"/>
      <c r="S8199" s="74"/>
      <c r="T8199" s="74"/>
      <c r="AI8199" s="259"/>
      <c r="AO8199" s="74"/>
    </row>
    <row r="8200" s="72" customFormat="1" customHeight="1" spans="6:41">
      <c r="F8200" s="74"/>
      <c r="G8200" s="267" t="str">
        <f t="shared" si="134"/>
        <v/>
      </c>
      <c r="H8200" s="74"/>
      <c r="I8200" s="74"/>
      <c r="J8200" s="74"/>
      <c r="K8200" s="74"/>
      <c r="L8200" s="74"/>
      <c r="P8200" s="122"/>
      <c r="Q8200" s="74"/>
      <c r="R8200" s="74"/>
      <c r="S8200" s="74"/>
      <c r="T8200" s="74"/>
      <c r="AI8200" s="259"/>
      <c r="AO8200" s="74"/>
    </row>
    <row r="8201" s="72" customFormat="1" customHeight="1" spans="6:41">
      <c r="F8201" s="74"/>
      <c r="G8201" s="267" t="str">
        <f t="shared" si="134"/>
        <v/>
      </c>
      <c r="H8201" s="74"/>
      <c r="I8201" s="74"/>
      <c r="J8201" s="74"/>
      <c r="K8201" s="74"/>
      <c r="L8201" s="74"/>
      <c r="P8201" s="122"/>
      <c r="Q8201" s="74"/>
      <c r="R8201" s="74"/>
      <c r="S8201" s="74"/>
      <c r="T8201" s="74"/>
      <c r="AI8201" s="259"/>
      <c r="AO8201" s="74"/>
    </row>
    <row r="8202" s="72" customFormat="1" customHeight="1" spans="6:41">
      <c r="F8202" s="74"/>
      <c r="G8202" s="267" t="str">
        <f t="shared" si="134"/>
        <v/>
      </c>
      <c r="H8202" s="74"/>
      <c r="I8202" s="74"/>
      <c r="J8202" s="74"/>
      <c r="K8202" s="74"/>
      <c r="L8202" s="74"/>
      <c r="P8202" s="122"/>
      <c r="Q8202" s="74"/>
      <c r="R8202" s="74"/>
      <c r="S8202" s="74"/>
      <c r="T8202" s="74"/>
      <c r="AI8202" s="259"/>
      <c r="AO8202" s="74"/>
    </row>
    <row r="8203" s="72" customFormat="1" customHeight="1" spans="6:41">
      <c r="F8203" s="74"/>
      <c r="G8203" s="267" t="str">
        <f t="shared" si="134"/>
        <v/>
      </c>
      <c r="H8203" s="74"/>
      <c r="I8203" s="74"/>
      <c r="J8203" s="74"/>
      <c r="K8203" s="74"/>
      <c r="L8203" s="74"/>
      <c r="P8203" s="122"/>
      <c r="Q8203" s="74"/>
      <c r="R8203" s="74"/>
      <c r="S8203" s="74"/>
      <c r="T8203" s="74"/>
      <c r="AI8203" s="259"/>
      <c r="AO8203" s="74"/>
    </row>
    <row r="8204" s="72" customFormat="1" customHeight="1" spans="6:41">
      <c r="F8204" s="74"/>
      <c r="G8204" s="267" t="str">
        <f t="shared" si="134"/>
        <v/>
      </c>
      <c r="H8204" s="74"/>
      <c r="I8204" s="74"/>
      <c r="J8204" s="74"/>
      <c r="K8204" s="74"/>
      <c r="L8204" s="74"/>
      <c r="P8204" s="122"/>
      <c r="Q8204" s="74"/>
      <c r="R8204" s="74"/>
      <c r="S8204" s="74"/>
      <c r="T8204" s="74"/>
      <c r="AI8204" s="259"/>
      <c r="AO8204" s="74"/>
    </row>
    <row r="8205" s="72" customFormat="1" customHeight="1" spans="6:41">
      <c r="F8205" s="74"/>
      <c r="G8205" s="267" t="str">
        <f t="shared" si="134"/>
        <v/>
      </c>
      <c r="H8205" s="74"/>
      <c r="I8205" s="74"/>
      <c r="J8205" s="74"/>
      <c r="K8205" s="74"/>
      <c r="L8205" s="74"/>
      <c r="P8205" s="122"/>
      <c r="Q8205" s="74"/>
      <c r="R8205" s="74"/>
      <c r="S8205" s="74"/>
      <c r="T8205" s="74"/>
      <c r="AI8205" s="259"/>
      <c r="AO8205" s="74"/>
    </row>
    <row r="8206" s="72" customFormat="1" customHeight="1" spans="6:41">
      <c r="F8206" s="74"/>
      <c r="G8206" s="267" t="str">
        <f t="shared" si="134"/>
        <v/>
      </c>
      <c r="H8206" s="74"/>
      <c r="I8206" s="74"/>
      <c r="J8206" s="74"/>
      <c r="K8206" s="74"/>
      <c r="L8206" s="74"/>
      <c r="P8206" s="122"/>
      <c r="Q8206" s="74"/>
      <c r="R8206" s="74"/>
      <c r="S8206" s="74"/>
      <c r="T8206" s="74"/>
      <c r="AI8206" s="259"/>
      <c r="AO8206" s="74"/>
    </row>
    <row r="8207" s="72" customFormat="1" customHeight="1" spans="6:41">
      <c r="F8207" s="74"/>
      <c r="G8207" s="267" t="str">
        <f t="shared" si="134"/>
        <v/>
      </c>
      <c r="H8207" s="74"/>
      <c r="I8207" s="74"/>
      <c r="J8207" s="74"/>
      <c r="K8207" s="74"/>
      <c r="L8207" s="74"/>
      <c r="P8207" s="122"/>
      <c r="Q8207" s="74"/>
      <c r="R8207" s="74"/>
      <c r="S8207" s="74"/>
      <c r="T8207" s="74"/>
      <c r="AI8207" s="259"/>
      <c r="AO8207" s="74"/>
    </row>
    <row r="8208" s="72" customFormat="1" customHeight="1" spans="6:41">
      <c r="F8208" s="74"/>
      <c r="G8208" s="267" t="str">
        <f t="shared" si="134"/>
        <v/>
      </c>
      <c r="H8208" s="74"/>
      <c r="I8208" s="74"/>
      <c r="J8208" s="74"/>
      <c r="K8208" s="74"/>
      <c r="L8208" s="74"/>
      <c r="P8208" s="122"/>
      <c r="Q8208" s="74"/>
      <c r="R8208" s="74"/>
      <c r="S8208" s="74"/>
      <c r="T8208" s="74"/>
      <c r="AI8208" s="259"/>
      <c r="AO8208" s="74"/>
    </row>
    <row r="8209" s="72" customFormat="1" customHeight="1" spans="6:41">
      <c r="F8209" s="74"/>
      <c r="G8209" s="267" t="str">
        <f t="shared" si="134"/>
        <v/>
      </c>
      <c r="H8209" s="74"/>
      <c r="I8209" s="74"/>
      <c r="J8209" s="74"/>
      <c r="K8209" s="74"/>
      <c r="L8209" s="74"/>
      <c r="P8209" s="122"/>
      <c r="Q8209" s="74"/>
      <c r="R8209" s="74"/>
      <c r="S8209" s="74"/>
      <c r="T8209" s="74"/>
      <c r="AI8209" s="259"/>
      <c r="AO8209" s="74"/>
    </row>
    <row r="8210" s="72" customFormat="1" customHeight="1" spans="6:41">
      <c r="F8210" s="74"/>
      <c r="G8210" s="267" t="str">
        <f t="shared" si="134"/>
        <v/>
      </c>
      <c r="H8210" s="74"/>
      <c r="I8210" s="74"/>
      <c r="J8210" s="74"/>
      <c r="K8210" s="74"/>
      <c r="L8210" s="74"/>
      <c r="P8210" s="122"/>
      <c r="Q8210" s="74"/>
      <c r="R8210" s="74"/>
      <c r="S8210" s="74"/>
      <c r="T8210" s="74"/>
      <c r="AI8210" s="259"/>
      <c r="AO8210" s="74"/>
    </row>
    <row r="8211" s="72" customFormat="1" customHeight="1" spans="6:41">
      <c r="F8211" s="74"/>
      <c r="G8211" s="267" t="str">
        <f t="shared" si="134"/>
        <v/>
      </c>
      <c r="H8211" s="74"/>
      <c r="I8211" s="74"/>
      <c r="J8211" s="74"/>
      <c r="K8211" s="74"/>
      <c r="L8211" s="74"/>
      <c r="P8211" s="122"/>
      <c r="Q8211" s="74"/>
      <c r="R8211" s="74"/>
      <c r="S8211" s="74"/>
      <c r="T8211" s="74"/>
      <c r="AI8211" s="259"/>
      <c r="AO8211" s="74"/>
    </row>
    <row r="8212" s="72" customFormat="1" customHeight="1" spans="6:41">
      <c r="F8212" s="74"/>
      <c r="G8212" s="267" t="str">
        <f t="shared" si="134"/>
        <v/>
      </c>
      <c r="H8212" s="74"/>
      <c r="I8212" s="74"/>
      <c r="J8212" s="74"/>
      <c r="K8212" s="74"/>
      <c r="L8212" s="74"/>
      <c r="P8212" s="122"/>
      <c r="Q8212" s="74"/>
      <c r="R8212" s="74"/>
      <c r="S8212" s="74"/>
      <c r="T8212" s="74"/>
      <c r="AI8212" s="259"/>
      <c r="AO8212" s="74"/>
    </row>
    <row r="8213" s="72" customFormat="1" customHeight="1" spans="6:41">
      <c r="F8213" s="74"/>
      <c r="G8213" s="267" t="str">
        <f t="shared" si="134"/>
        <v/>
      </c>
      <c r="H8213" s="74"/>
      <c r="I8213" s="74"/>
      <c r="J8213" s="74"/>
      <c r="K8213" s="74"/>
      <c r="L8213" s="74"/>
      <c r="P8213" s="122"/>
      <c r="Q8213" s="74"/>
      <c r="R8213" s="74"/>
      <c r="S8213" s="74"/>
      <c r="T8213" s="74"/>
      <c r="AI8213" s="259"/>
      <c r="AO8213" s="74"/>
    </row>
    <row r="8214" s="72" customFormat="1" customHeight="1" spans="6:41">
      <c r="F8214" s="74"/>
      <c r="G8214" s="267" t="str">
        <f t="shared" si="134"/>
        <v/>
      </c>
      <c r="H8214" s="74"/>
      <c r="I8214" s="74"/>
      <c r="J8214" s="74"/>
      <c r="K8214" s="74"/>
      <c r="L8214" s="74"/>
      <c r="P8214" s="122"/>
      <c r="Q8214" s="74"/>
      <c r="R8214" s="74"/>
      <c r="S8214" s="74"/>
      <c r="T8214" s="74"/>
      <c r="AI8214" s="259"/>
      <c r="AO8214" s="74"/>
    </row>
    <row r="8215" s="72" customFormat="1" customHeight="1" spans="6:41">
      <c r="F8215" s="74"/>
      <c r="G8215" s="267" t="str">
        <f t="shared" si="134"/>
        <v/>
      </c>
      <c r="H8215" s="74"/>
      <c r="I8215" s="74"/>
      <c r="J8215" s="74"/>
      <c r="K8215" s="74"/>
      <c r="L8215" s="74"/>
      <c r="P8215" s="122"/>
      <c r="Q8215" s="74"/>
      <c r="R8215" s="74"/>
      <c r="S8215" s="74"/>
      <c r="T8215" s="74"/>
      <c r="AI8215" s="259"/>
      <c r="AO8215" s="74"/>
    </row>
    <row r="8216" s="72" customFormat="1" customHeight="1" spans="6:41">
      <c r="F8216" s="74"/>
      <c r="G8216" s="267" t="str">
        <f t="shared" si="134"/>
        <v/>
      </c>
      <c r="H8216" s="74"/>
      <c r="I8216" s="74"/>
      <c r="J8216" s="74"/>
      <c r="K8216" s="74"/>
      <c r="L8216" s="74"/>
      <c r="P8216" s="122"/>
      <c r="Q8216" s="74"/>
      <c r="R8216" s="74"/>
      <c r="S8216" s="74"/>
      <c r="T8216" s="74"/>
      <c r="AI8216" s="259"/>
      <c r="AO8216" s="74"/>
    </row>
    <row r="8217" s="72" customFormat="1" customHeight="1" spans="6:41">
      <c r="F8217" s="74"/>
      <c r="G8217" s="267" t="str">
        <f t="shared" si="134"/>
        <v/>
      </c>
      <c r="H8217" s="74"/>
      <c r="I8217" s="74"/>
      <c r="J8217" s="74"/>
      <c r="K8217" s="74"/>
      <c r="L8217" s="74"/>
      <c r="P8217" s="122"/>
      <c r="Q8217" s="74"/>
      <c r="R8217" s="74"/>
      <c r="S8217" s="74"/>
      <c r="T8217" s="74"/>
      <c r="AI8217" s="259"/>
      <c r="AO8217" s="74"/>
    </row>
    <row r="8218" s="72" customFormat="1" customHeight="1" spans="6:41">
      <c r="F8218" s="74"/>
      <c r="G8218" s="267" t="str">
        <f t="shared" si="134"/>
        <v/>
      </c>
      <c r="H8218" s="74"/>
      <c r="I8218" s="74"/>
      <c r="J8218" s="74"/>
      <c r="K8218" s="74"/>
      <c r="L8218" s="74"/>
      <c r="P8218" s="122"/>
      <c r="Q8218" s="74"/>
      <c r="R8218" s="74"/>
      <c r="S8218" s="74"/>
      <c r="T8218" s="74"/>
      <c r="AI8218" s="259"/>
      <c r="AO8218" s="74"/>
    </row>
    <row r="8219" s="72" customFormat="1" customHeight="1" spans="6:41">
      <c r="F8219" s="74"/>
      <c r="G8219" s="267" t="str">
        <f t="shared" si="134"/>
        <v/>
      </c>
      <c r="H8219" s="74"/>
      <c r="I8219" s="74"/>
      <c r="J8219" s="74"/>
      <c r="K8219" s="74"/>
      <c r="L8219" s="74"/>
      <c r="P8219" s="122"/>
      <c r="Q8219" s="74"/>
      <c r="R8219" s="74"/>
      <c r="S8219" s="74"/>
      <c r="T8219" s="74"/>
      <c r="AI8219" s="259"/>
      <c r="AO8219" s="74"/>
    </row>
    <row r="8220" s="72" customFormat="1" customHeight="1" spans="6:41">
      <c r="F8220" s="74"/>
      <c r="G8220" s="267" t="str">
        <f t="shared" si="134"/>
        <v/>
      </c>
      <c r="H8220" s="74"/>
      <c r="I8220" s="74"/>
      <c r="J8220" s="74"/>
      <c r="K8220" s="74"/>
      <c r="L8220" s="74"/>
      <c r="P8220" s="122"/>
      <c r="Q8220" s="74"/>
      <c r="R8220" s="74"/>
      <c r="S8220" s="74"/>
      <c r="T8220" s="74"/>
      <c r="AI8220" s="259"/>
      <c r="AO8220" s="74"/>
    </row>
    <row r="8221" s="72" customFormat="1" customHeight="1" spans="6:41">
      <c r="F8221" s="74"/>
      <c r="G8221" s="267" t="str">
        <f t="shared" si="134"/>
        <v/>
      </c>
      <c r="H8221" s="74"/>
      <c r="I8221" s="74"/>
      <c r="J8221" s="74"/>
      <c r="K8221" s="74"/>
      <c r="L8221" s="74"/>
      <c r="P8221" s="122"/>
      <c r="Q8221" s="74"/>
      <c r="R8221" s="74"/>
      <c r="S8221" s="74"/>
      <c r="T8221" s="74"/>
      <c r="AI8221" s="259"/>
      <c r="AO8221" s="74"/>
    </row>
    <row r="8222" s="72" customFormat="1" customHeight="1" spans="6:41">
      <c r="F8222" s="74"/>
      <c r="G8222" s="267" t="str">
        <f t="shared" si="134"/>
        <v/>
      </c>
      <c r="H8222" s="74"/>
      <c r="I8222" s="74"/>
      <c r="J8222" s="74"/>
      <c r="K8222" s="74"/>
      <c r="L8222" s="74"/>
      <c r="P8222" s="122"/>
      <c r="Q8222" s="74"/>
      <c r="R8222" s="74"/>
      <c r="S8222" s="74"/>
      <c r="T8222" s="74"/>
      <c r="AI8222" s="259"/>
      <c r="AO8222" s="74"/>
    </row>
    <row r="8223" s="72" customFormat="1" customHeight="1" spans="6:41">
      <c r="F8223" s="74"/>
      <c r="G8223" s="267" t="str">
        <f t="shared" si="134"/>
        <v/>
      </c>
      <c r="H8223" s="74"/>
      <c r="I8223" s="74"/>
      <c r="J8223" s="74"/>
      <c r="K8223" s="74"/>
      <c r="L8223" s="74"/>
      <c r="P8223" s="122"/>
      <c r="Q8223" s="74"/>
      <c r="R8223" s="74"/>
      <c r="S8223" s="74"/>
      <c r="T8223" s="74"/>
      <c r="AI8223" s="259"/>
      <c r="AO8223" s="74"/>
    </row>
    <row r="8224" s="72" customFormat="1" customHeight="1" spans="6:41">
      <c r="F8224" s="74"/>
      <c r="G8224" s="267" t="str">
        <f t="shared" si="134"/>
        <v/>
      </c>
      <c r="H8224" s="74"/>
      <c r="I8224" s="74"/>
      <c r="J8224" s="74"/>
      <c r="K8224" s="74"/>
      <c r="L8224" s="74"/>
      <c r="P8224" s="122"/>
      <c r="Q8224" s="74"/>
      <c r="R8224" s="74"/>
      <c r="S8224" s="74"/>
      <c r="T8224" s="74"/>
      <c r="AI8224" s="259"/>
      <c r="AO8224" s="74"/>
    </row>
    <row r="8225" s="72" customFormat="1" customHeight="1" spans="6:41">
      <c r="F8225" s="74"/>
      <c r="G8225" s="267" t="str">
        <f t="shared" si="134"/>
        <v/>
      </c>
      <c r="H8225" s="74"/>
      <c r="I8225" s="74"/>
      <c r="J8225" s="74"/>
      <c r="K8225" s="74"/>
      <c r="L8225" s="74"/>
      <c r="P8225" s="122"/>
      <c r="Q8225" s="74"/>
      <c r="R8225" s="74"/>
      <c r="S8225" s="74"/>
      <c r="T8225" s="74"/>
      <c r="AI8225" s="259"/>
      <c r="AO8225" s="74"/>
    </row>
    <row r="8226" s="72" customFormat="1" customHeight="1" spans="6:41">
      <c r="F8226" s="74"/>
      <c r="G8226" s="267" t="str">
        <f t="shared" si="134"/>
        <v/>
      </c>
      <c r="H8226" s="74"/>
      <c r="I8226" s="74"/>
      <c r="J8226" s="74"/>
      <c r="K8226" s="74"/>
      <c r="L8226" s="74"/>
      <c r="P8226" s="122"/>
      <c r="Q8226" s="74"/>
      <c r="R8226" s="74"/>
      <c r="S8226" s="74"/>
      <c r="T8226" s="74"/>
      <c r="AI8226" s="259"/>
      <c r="AO8226" s="74"/>
    </row>
    <row r="8227" s="72" customFormat="1" customHeight="1" spans="6:41">
      <c r="F8227" s="74"/>
      <c r="G8227" s="267" t="str">
        <f t="shared" si="134"/>
        <v/>
      </c>
      <c r="H8227" s="74"/>
      <c r="I8227" s="74"/>
      <c r="J8227" s="74"/>
      <c r="K8227" s="74"/>
      <c r="L8227" s="74"/>
      <c r="P8227" s="122"/>
      <c r="Q8227" s="74"/>
      <c r="R8227" s="74"/>
      <c r="S8227" s="74"/>
      <c r="T8227" s="74"/>
      <c r="AI8227" s="259"/>
      <c r="AO8227" s="74"/>
    </row>
    <row r="8228" s="72" customFormat="1" customHeight="1" spans="6:41">
      <c r="F8228" s="74"/>
      <c r="G8228" s="267" t="str">
        <f t="shared" si="134"/>
        <v/>
      </c>
      <c r="H8228" s="74"/>
      <c r="I8228" s="74"/>
      <c r="J8228" s="74"/>
      <c r="K8228" s="74"/>
      <c r="L8228" s="74"/>
      <c r="P8228" s="122"/>
      <c r="Q8228" s="74"/>
      <c r="R8228" s="74"/>
      <c r="S8228" s="74"/>
      <c r="T8228" s="74"/>
      <c r="AI8228" s="259"/>
      <c r="AO8228" s="74"/>
    </row>
    <row r="8229" s="72" customFormat="1" customHeight="1" spans="6:41">
      <c r="F8229" s="74"/>
      <c r="G8229" s="267" t="str">
        <f t="shared" si="134"/>
        <v/>
      </c>
      <c r="H8229" s="74"/>
      <c r="I8229" s="74"/>
      <c r="J8229" s="74"/>
      <c r="K8229" s="74"/>
      <c r="L8229" s="74"/>
      <c r="P8229" s="122"/>
      <c r="Q8229" s="74"/>
      <c r="R8229" s="74"/>
      <c r="S8229" s="74"/>
      <c r="T8229" s="74"/>
      <c r="AI8229" s="259"/>
      <c r="AO8229" s="74"/>
    </row>
    <row r="8230" s="72" customFormat="1" customHeight="1" spans="6:41">
      <c r="F8230" s="74"/>
      <c r="G8230" s="267" t="str">
        <f t="shared" si="134"/>
        <v/>
      </c>
      <c r="H8230" s="74"/>
      <c r="I8230" s="74"/>
      <c r="J8230" s="74"/>
      <c r="K8230" s="74"/>
      <c r="L8230" s="74"/>
      <c r="P8230" s="122"/>
      <c r="Q8230" s="74"/>
      <c r="R8230" s="74"/>
      <c r="S8230" s="74"/>
      <c r="T8230" s="74"/>
      <c r="AI8230" s="259"/>
      <c r="AO8230" s="74"/>
    </row>
    <row r="8231" s="72" customFormat="1" customHeight="1" spans="6:41">
      <c r="F8231" s="74"/>
      <c r="G8231" s="267" t="str">
        <f t="shared" si="134"/>
        <v/>
      </c>
      <c r="H8231" s="74"/>
      <c r="I8231" s="74"/>
      <c r="J8231" s="74"/>
      <c r="K8231" s="74"/>
      <c r="L8231" s="74"/>
      <c r="P8231" s="122"/>
      <c r="Q8231" s="74"/>
      <c r="R8231" s="74"/>
      <c r="S8231" s="74"/>
      <c r="T8231" s="74"/>
      <c r="AI8231" s="259"/>
      <c r="AO8231" s="74"/>
    </row>
    <row r="8232" s="72" customFormat="1" customHeight="1" spans="6:41">
      <c r="F8232" s="74"/>
      <c r="G8232" s="267" t="str">
        <f t="shared" si="134"/>
        <v/>
      </c>
      <c r="H8232" s="74"/>
      <c r="I8232" s="74"/>
      <c r="J8232" s="74"/>
      <c r="K8232" s="74"/>
      <c r="L8232" s="74"/>
      <c r="P8232" s="122"/>
      <c r="Q8232" s="74"/>
      <c r="R8232" s="74"/>
      <c r="S8232" s="74"/>
      <c r="T8232" s="74"/>
      <c r="AI8232" s="259"/>
      <c r="AO8232" s="74"/>
    </row>
    <row r="8233" s="72" customFormat="1" customHeight="1" spans="6:41">
      <c r="F8233" s="74"/>
      <c r="G8233" s="267" t="str">
        <f t="shared" si="134"/>
        <v/>
      </c>
      <c r="H8233" s="74"/>
      <c r="I8233" s="74"/>
      <c r="J8233" s="74"/>
      <c r="K8233" s="74"/>
      <c r="L8233" s="74"/>
      <c r="P8233" s="122"/>
      <c r="Q8233" s="74"/>
      <c r="R8233" s="74"/>
      <c r="S8233" s="74"/>
      <c r="T8233" s="74"/>
      <c r="AI8233" s="259"/>
      <c r="AO8233" s="74"/>
    </row>
    <row r="8234" s="72" customFormat="1" customHeight="1" spans="6:41">
      <c r="F8234" s="74"/>
      <c r="G8234" s="267" t="str">
        <f t="shared" si="134"/>
        <v/>
      </c>
      <c r="H8234" s="74"/>
      <c r="I8234" s="74"/>
      <c r="J8234" s="74"/>
      <c r="K8234" s="74"/>
      <c r="L8234" s="74"/>
      <c r="P8234" s="122"/>
      <c r="Q8234" s="74"/>
      <c r="R8234" s="74"/>
      <c r="S8234" s="74"/>
      <c r="T8234" s="74"/>
      <c r="AI8234" s="259"/>
      <c r="AO8234" s="74"/>
    </row>
    <row r="8235" s="72" customFormat="1" customHeight="1" spans="6:41">
      <c r="F8235" s="74"/>
      <c r="G8235" s="267" t="str">
        <f t="shared" si="134"/>
        <v/>
      </c>
      <c r="H8235" s="74"/>
      <c r="I8235" s="74"/>
      <c r="J8235" s="74"/>
      <c r="K8235" s="74"/>
      <c r="L8235" s="74"/>
      <c r="P8235" s="122"/>
      <c r="Q8235" s="74"/>
      <c r="R8235" s="74"/>
      <c r="S8235" s="74"/>
      <c r="T8235" s="74"/>
      <c r="AI8235" s="259"/>
      <c r="AO8235" s="74"/>
    </row>
    <row r="8236" s="72" customFormat="1" customHeight="1" spans="6:41">
      <c r="F8236" s="74"/>
      <c r="G8236" s="267" t="str">
        <f t="shared" si="134"/>
        <v/>
      </c>
      <c r="H8236" s="74"/>
      <c r="I8236" s="74"/>
      <c r="J8236" s="74"/>
      <c r="K8236" s="74"/>
      <c r="L8236" s="74"/>
      <c r="P8236" s="122"/>
      <c r="Q8236" s="74"/>
      <c r="R8236" s="74"/>
      <c r="S8236" s="74"/>
      <c r="T8236" s="74"/>
      <c r="AI8236" s="259"/>
      <c r="AO8236" s="74"/>
    </row>
    <row r="8237" s="72" customFormat="1" customHeight="1" spans="6:41">
      <c r="F8237" s="74"/>
      <c r="G8237" s="267" t="str">
        <f t="shared" si="134"/>
        <v/>
      </c>
      <c r="H8237" s="74"/>
      <c r="I8237" s="74"/>
      <c r="J8237" s="74"/>
      <c r="K8237" s="74"/>
      <c r="L8237" s="74"/>
      <c r="P8237" s="122"/>
      <c r="Q8237" s="74"/>
      <c r="R8237" s="74"/>
      <c r="S8237" s="74"/>
      <c r="T8237" s="74"/>
      <c r="AI8237" s="259"/>
      <c r="AO8237" s="74"/>
    </row>
    <row r="8238" s="72" customFormat="1" customHeight="1" spans="6:41">
      <c r="F8238" s="74"/>
      <c r="G8238" s="267" t="str">
        <f t="shared" si="134"/>
        <v/>
      </c>
      <c r="H8238" s="74"/>
      <c r="I8238" s="74"/>
      <c r="J8238" s="74"/>
      <c r="K8238" s="74"/>
      <c r="L8238" s="74"/>
      <c r="P8238" s="122"/>
      <c r="Q8238" s="74"/>
      <c r="R8238" s="74"/>
      <c r="S8238" s="74"/>
      <c r="T8238" s="74"/>
      <c r="AI8238" s="259"/>
      <c r="AO8238" s="74"/>
    </row>
    <row r="8239" s="72" customFormat="1" customHeight="1" spans="6:41">
      <c r="F8239" s="74"/>
      <c r="G8239" s="267" t="str">
        <f t="shared" si="134"/>
        <v/>
      </c>
      <c r="H8239" s="74"/>
      <c r="I8239" s="74"/>
      <c r="J8239" s="74"/>
      <c r="K8239" s="74"/>
      <c r="L8239" s="74"/>
      <c r="P8239" s="122"/>
      <c r="Q8239" s="74"/>
      <c r="R8239" s="74"/>
      <c r="S8239" s="74"/>
      <c r="T8239" s="74"/>
      <c r="AI8239" s="259"/>
      <c r="AO8239" s="74"/>
    </row>
    <row r="8240" s="72" customFormat="1" customHeight="1" spans="6:41">
      <c r="F8240" s="74"/>
      <c r="G8240" s="267" t="str">
        <f t="shared" si="134"/>
        <v/>
      </c>
      <c r="H8240" s="74"/>
      <c r="I8240" s="74"/>
      <c r="J8240" s="74"/>
      <c r="K8240" s="74"/>
      <c r="L8240" s="74"/>
      <c r="P8240" s="122"/>
      <c r="Q8240" s="74"/>
      <c r="R8240" s="74"/>
      <c r="S8240" s="74"/>
      <c r="T8240" s="74"/>
      <c r="AI8240" s="259"/>
      <c r="AO8240" s="74"/>
    </row>
    <row r="8241" s="72" customFormat="1" customHeight="1" spans="6:41">
      <c r="F8241" s="74"/>
      <c r="G8241" s="267" t="str">
        <f t="shared" si="134"/>
        <v/>
      </c>
      <c r="H8241" s="74"/>
      <c r="I8241" s="74"/>
      <c r="J8241" s="74"/>
      <c r="K8241" s="74"/>
      <c r="L8241" s="74"/>
      <c r="P8241" s="122"/>
      <c r="Q8241" s="74"/>
      <c r="R8241" s="74"/>
      <c r="S8241" s="74"/>
      <c r="T8241" s="74"/>
      <c r="AI8241" s="259"/>
      <c r="AO8241" s="74"/>
    </row>
    <row r="8242" s="72" customFormat="1" customHeight="1" spans="6:41">
      <c r="F8242" s="74"/>
      <c r="G8242" s="267" t="str">
        <f t="shared" si="134"/>
        <v/>
      </c>
      <c r="H8242" s="74"/>
      <c r="I8242" s="74"/>
      <c r="J8242" s="74"/>
      <c r="K8242" s="74"/>
      <c r="L8242" s="74"/>
      <c r="P8242" s="122"/>
      <c r="Q8242" s="74"/>
      <c r="R8242" s="74"/>
      <c r="S8242" s="74"/>
      <c r="T8242" s="74"/>
      <c r="AI8242" s="259"/>
      <c r="AO8242" s="74"/>
    </row>
    <row r="8243" s="72" customFormat="1" customHeight="1" spans="6:41">
      <c r="F8243" s="74"/>
      <c r="G8243" s="267" t="str">
        <f t="shared" si="134"/>
        <v/>
      </c>
      <c r="H8243" s="74"/>
      <c r="I8243" s="74"/>
      <c r="J8243" s="74"/>
      <c r="K8243" s="74"/>
      <c r="L8243" s="74"/>
      <c r="P8243" s="122"/>
      <c r="Q8243" s="74"/>
      <c r="R8243" s="74"/>
      <c r="S8243" s="74"/>
      <c r="T8243" s="74"/>
      <c r="AI8243" s="259"/>
      <c r="AO8243" s="74"/>
    </row>
    <row r="8244" s="72" customFormat="1" customHeight="1" spans="6:41">
      <c r="F8244" s="74"/>
      <c r="G8244" s="267" t="str">
        <f t="shared" si="134"/>
        <v/>
      </c>
      <c r="H8244" s="74"/>
      <c r="I8244" s="74"/>
      <c r="J8244" s="74"/>
      <c r="K8244" s="74"/>
      <c r="L8244" s="74"/>
      <c r="P8244" s="122"/>
      <c r="Q8244" s="74"/>
      <c r="R8244" s="74"/>
      <c r="S8244" s="74"/>
      <c r="T8244" s="74"/>
      <c r="AI8244" s="259"/>
      <c r="AO8244" s="74"/>
    </row>
    <row r="8245" s="72" customFormat="1" customHeight="1" spans="6:41">
      <c r="F8245" s="74"/>
      <c r="G8245" s="267" t="str">
        <f t="shared" si="134"/>
        <v/>
      </c>
      <c r="H8245" s="74"/>
      <c r="I8245" s="74"/>
      <c r="J8245" s="74"/>
      <c r="K8245" s="74"/>
      <c r="L8245" s="74"/>
      <c r="P8245" s="122"/>
      <c r="Q8245" s="74"/>
      <c r="R8245" s="74"/>
      <c r="S8245" s="74"/>
      <c r="T8245" s="74"/>
      <c r="AI8245" s="259"/>
      <c r="AO8245" s="74"/>
    </row>
    <row r="8246" s="72" customFormat="1" customHeight="1" spans="6:41">
      <c r="F8246" s="74"/>
      <c r="G8246" s="267" t="str">
        <f t="shared" si="134"/>
        <v/>
      </c>
      <c r="H8246" s="74"/>
      <c r="I8246" s="74"/>
      <c r="J8246" s="74"/>
      <c r="K8246" s="74"/>
      <c r="L8246" s="74"/>
      <c r="P8246" s="122"/>
      <c r="Q8246" s="74"/>
      <c r="R8246" s="74"/>
      <c r="S8246" s="74"/>
      <c r="T8246" s="74"/>
      <c r="AI8246" s="259"/>
      <c r="AO8246" s="74"/>
    </row>
    <row r="8247" s="72" customFormat="1" customHeight="1" spans="6:41">
      <c r="F8247" s="74"/>
      <c r="G8247" s="267" t="str">
        <f t="shared" si="134"/>
        <v/>
      </c>
      <c r="H8247" s="74"/>
      <c r="I8247" s="74"/>
      <c r="J8247" s="74"/>
      <c r="K8247" s="74"/>
      <c r="L8247" s="74"/>
      <c r="P8247" s="122"/>
      <c r="Q8247" s="74"/>
      <c r="R8247" s="74"/>
      <c r="S8247" s="74"/>
      <c r="T8247" s="74"/>
      <c r="AI8247" s="259"/>
      <c r="AO8247" s="74"/>
    </row>
    <row r="8248" s="72" customFormat="1" customHeight="1" spans="6:41">
      <c r="F8248" s="74"/>
      <c r="G8248" s="267" t="str">
        <f t="shared" si="134"/>
        <v/>
      </c>
      <c r="H8248" s="74"/>
      <c r="I8248" s="74"/>
      <c r="J8248" s="74"/>
      <c r="K8248" s="74"/>
      <c r="L8248" s="74"/>
      <c r="P8248" s="122"/>
      <c r="Q8248" s="74"/>
      <c r="R8248" s="74"/>
      <c r="S8248" s="74"/>
      <c r="T8248" s="74"/>
      <c r="AI8248" s="259"/>
      <c r="AO8248" s="74"/>
    </row>
    <row r="8249" s="72" customFormat="1" customHeight="1" spans="6:41">
      <c r="F8249" s="74"/>
      <c r="G8249" s="267" t="str">
        <f t="shared" si="134"/>
        <v/>
      </c>
      <c r="H8249" s="74"/>
      <c r="I8249" s="74"/>
      <c r="J8249" s="74"/>
      <c r="K8249" s="74"/>
      <c r="L8249" s="74"/>
      <c r="P8249" s="122"/>
      <c r="Q8249" s="74"/>
      <c r="R8249" s="74"/>
      <c r="S8249" s="74"/>
      <c r="T8249" s="74"/>
      <c r="AI8249" s="259"/>
      <c r="AO8249" s="74"/>
    </row>
    <row r="8250" s="72" customFormat="1" customHeight="1" spans="6:41">
      <c r="F8250" s="74"/>
      <c r="G8250" s="267" t="str">
        <f t="shared" si="134"/>
        <v/>
      </c>
      <c r="H8250" s="74"/>
      <c r="I8250" s="74"/>
      <c r="J8250" s="74"/>
      <c r="K8250" s="74"/>
      <c r="L8250" s="74"/>
      <c r="P8250" s="122"/>
      <c r="Q8250" s="74"/>
      <c r="R8250" s="74"/>
      <c r="S8250" s="74"/>
      <c r="T8250" s="74"/>
      <c r="AI8250" s="259"/>
      <c r="AO8250" s="74"/>
    </row>
    <row r="8251" s="72" customFormat="1" customHeight="1" spans="6:41">
      <c r="F8251" s="74"/>
      <c r="G8251" s="267" t="str">
        <f t="shared" si="134"/>
        <v/>
      </c>
      <c r="H8251" s="74"/>
      <c r="I8251" s="74"/>
      <c r="J8251" s="74"/>
      <c r="K8251" s="74"/>
      <c r="L8251" s="74"/>
      <c r="P8251" s="122"/>
      <c r="Q8251" s="74"/>
      <c r="R8251" s="74"/>
      <c r="S8251" s="74"/>
      <c r="T8251" s="74"/>
      <c r="AI8251" s="259"/>
      <c r="AO8251" s="74"/>
    </row>
    <row r="8252" s="72" customFormat="1" customHeight="1" spans="6:41">
      <c r="F8252" s="74"/>
      <c r="G8252" s="267" t="str">
        <f t="shared" si="134"/>
        <v/>
      </c>
      <c r="H8252" s="74"/>
      <c r="I8252" s="74"/>
      <c r="J8252" s="74"/>
      <c r="K8252" s="74"/>
      <c r="L8252" s="74"/>
      <c r="P8252" s="122"/>
      <c r="Q8252" s="74"/>
      <c r="R8252" s="74"/>
      <c r="S8252" s="74"/>
      <c r="T8252" s="74"/>
      <c r="AI8252" s="259"/>
      <c r="AO8252" s="74"/>
    </row>
    <row r="8253" s="72" customFormat="1" customHeight="1" spans="6:41">
      <c r="F8253" s="74"/>
      <c r="G8253" s="267" t="str">
        <f t="shared" si="134"/>
        <v/>
      </c>
      <c r="H8253" s="74"/>
      <c r="I8253" s="74"/>
      <c r="J8253" s="74"/>
      <c r="K8253" s="74"/>
      <c r="L8253" s="74"/>
      <c r="P8253" s="122"/>
      <c r="Q8253" s="74"/>
      <c r="R8253" s="74"/>
      <c r="S8253" s="74"/>
      <c r="T8253" s="74"/>
      <c r="AI8253" s="259"/>
      <c r="AO8253" s="74"/>
    </row>
    <row r="8254" s="72" customFormat="1" customHeight="1" spans="6:41">
      <c r="F8254" s="74"/>
      <c r="G8254" s="267" t="str">
        <f t="shared" si="134"/>
        <v/>
      </c>
      <c r="H8254" s="74"/>
      <c r="I8254" s="74"/>
      <c r="J8254" s="74"/>
      <c r="K8254" s="74"/>
      <c r="L8254" s="74"/>
      <c r="P8254" s="122"/>
      <c r="Q8254" s="74"/>
      <c r="R8254" s="74"/>
      <c r="S8254" s="74"/>
      <c r="T8254" s="74"/>
      <c r="AI8254" s="259"/>
      <c r="AO8254" s="74"/>
    </row>
    <row r="8255" s="72" customFormat="1" customHeight="1" spans="6:41">
      <c r="F8255" s="74"/>
      <c r="G8255" s="267" t="str">
        <f t="shared" si="134"/>
        <v/>
      </c>
      <c r="H8255" s="74"/>
      <c r="I8255" s="74"/>
      <c r="J8255" s="74"/>
      <c r="K8255" s="74"/>
      <c r="L8255" s="74"/>
      <c r="P8255" s="122"/>
      <c r="Q8255" s="74"/>
      <c r="R8255" s="74"/>
      <c r="S8255" s="74"/>
      <c r="T8255" s="74"/>
      <c r="AI8255" s="259"/>
      <c r="AO8255" s="74"/>
    </row>
    <row r="8256" s="72" customFormat="1" customHeight="1" spans="6:41">
      <c r="F8256" s="74"/>
      <c r="G8256" s="267" t="str">
        <f t="shared" si="134"/>
        <v/>
      </c>
      <c r="H8256" s="74"/>
      <c r="I8256" s="74"/>
      <c r="J8256" s="74"/>
      <c r="K8256" s="74"/>
      <c r="L8256" s="74"/>
      <c r="P8256" s="122"/>
      <c r="Q8256" s="74"/>
      <c r="R8256" s="74"/>
      <c r="S8256" s="74"/>
      <c r="T8256" s="74"/>
      <c r="AI8256" s="259"/>
      <c r="AO8256" s="74"/>
    </row>
    <row r="8257" s="72" customFormat="1" customHeight="1" spans="6:41">
      <c r="F8257" s="74"/>
      <c r="G8257" s="267" t="str">
        <f t="shared" si="134"/>
        <v/>
      </c>
      <c r="H8257" s="74"/>
      <c r="I8257" s="74"/>
      <c r="J8257" s="74"/>
      <c r="K8257" s="74"/>
      <c r="L8257" s="74"/>
      <c r="P8257" s="122"/>
      <c r="Q8257" s="74"/>
      <c r="R8257" s="74"/>
      <c r="S8257" s="74"/>
      <c r="T8257" s="74"/>
      <c r="AI8257" s="259"/>
      <c r="AO8257" s="74"/>
    </row>
    <row r="8258" s="72" customFormat="1" customHeight="1" spans="6:41">
      <c r="F8258" s="74"/>
      <c r="G8258" s="267" t="str">
        <f t="shared" ref="G8258:G8321" si="135">IF(H8258="","",IF(H8258=I8258,H8258,_xlfn.CONCAT(H8258,"-",I8258)))</f>
        <v/>
      </c>
      <c r="H8258" s="74"/>
      <c r="I8258" s="74"/>
      <c r="J8258" s="74"/>
      <c r="K8258" s="74"/>
      <c r="L8258" s="74"/>
      <c r="P8258" s="122"/>
      <c r="Q8258" s="74"/>
      <c r="R8258" s="74"/>
      <c r="S8258" s="74"/>
      <c r="T8258" s="74"/>
      <c r="AI8258" s="259"/>
      <c r="AO8258" s="74"/>
    </row>
    <row r="8259" s="72" customFormat="1" customHeight="1" spans="6:41">
      <c r="F8259" s="74"/>
      <c r="G8259" s="267" t="str">
        <f t="shared" si="135"/>
        <v/>
      </c>
      <c r="H8259" s="74"/>
      <c r="I8259" s="74"/>
      <c r="J8259" s="74"/>
      <c r="K8259" s="74"/>
      <c r="L8259" s="74"/>
      <c r="P8259" s="122"/>
      <c r="Q8259" s="74"/>
      <c r="R8259" s="74"/>
      <c r="S8259" s="74"/>
      <c r="T8259" s="74"/>
      <c r="AI8259" s="259"/>
      <c r="AO8259" s="74"/>
    </row>
    <row r="8260" s="72" customFormat="1" customHeight="1" spans="6:41">
      <c r="F8260" s="74"/>
      <c r="G8260" s="267" t="str">
        <f t="shared" si="135"/>
        <v/>
      </c>
      <c r="H8260" s="74"/>
      <c r="I8260" s="74"/>
      <c r="J8260" s="74"/>
      <c r="K8260" s="74"/>
      <c r="L8260" s="74"/>
      <c r="P8260" s="122"/>
      <c r="Q8260" s="74"/>
      <c r="R8260" s="74"/>
      <c r="S8260" s="74"/>
      <c r="T8260" s="74"/>
      <c r="AI8260" s="259"/>
      <c r="AO8260" s="74"/>
    </row>
    <row r="8261" s="72" customFormat="1" customHeight="1" spans="6:41">
      <c r="F8261" s="74"/>
      <c r="G8261" s="267" t="str">
        <f t="shared" si="135"/>
        <v/>
      </c>
      <c r="H8261" s="74"/>
      <c r="I8261" s="74"/>
      <c r="J8261" s="74"/>
      <c r="K8261" s="74"/>
      <c r="L8261" s="74"/>
      <c r="P8261" s="122"/>
      <c r="Q8261" s="74"/>
      <c r="R8261" s="74"/>
      <c r="S8261" s="74"/>
      <c r="T8261" s="74"/>
      <c r="AI8261" s="259"/>
      <c r="AO8261" s="74"/>
    </row>
    <row r="8262" s="72" customFormat="1" customHeight="1" spans="6:41">
      <c r="F8262" s="74"/>
      <c r="G8262" s="267" t="str">
        <f t="shared" si="135"/>
        <v/>
      </c>
      <c r="H8262" s="74"/>
      <c r="I8262" s="74"/>
      <c r="J8262" s="74"/>
      <c r="K8262" s="74"/>
      <c r="L8262" s="74"/>
      <c r="P8262" s="122"/>
      <c r="Q8262" s="74"/>
      <c r="R8262" s="74"/>
      <c r="S8262" s="74"/>
      <c r="T8262" s="74"/>
      <c r="AI8262" s="259"/>
      <c r="AO8262" s="74"/>
    </row>
    <row r="8263" s="72" customFormat="1" customHeight="1" spans="6:41">
      <c r="F8263" s="74"/>
      <c r="G8263" s="267" t="str">
        <f t="shared" si="135"/>
        <v/>
      </c>
      <c r="H8263" s="74"/>
      <c r="I8263" s="74"/>
      <c r="J8263" s="74"/>
      <c r="K8263" s="74"/>
      <c r="L8263" s="74"/>
      <c r="P8263" s="122"/>
      <c r="Q8263" s="74"/>
      <c r="R8263" s="74"/>
      <c r="S8263" s="74"/>
      <c r="T8263" s="74"/>
      <c r="AI8263" s="259"/>
      <c r="AO8263" s="74"/>
    </row>
    <row r="8264" s="72" customFormat="1" customHeight="1" spans="6:41">
      <c r="F8264" s="74"/>
      <c r="G8264" s="267" t="str">
        <f t="shared" si="135"/>
        <v/>
      </c>
      <c r="H8264" s="74"/>
      <c r="I8264" s="74"/>
      <c r="J8264" s="74"/>
      <c r="K8264" s="74"/>
      <c r="L8264" s="74"/>
      <c r="P8264" s="122"/>
      <c r="Q8264" s="74"/>
      <c r="R8264" s="74"/>
      <c r="S8264" s="74"/>
      <c r="T8264" s="74"/>
      <c r="AI8264" s="259"/>
      <c r="AO8264" s="74"/>
    </row>
    <row r="8265" s="72" customFormat="1" customHeight="1" spans="6:41">
      <c r="F8265" s="74"/>
      <c r="G8265" s="267" t="str">
        <f t="shared" si="135"/>
        <v/>
      </c>
      <c r="H8265" s="74"/>
      <c r="I8265" s="74"/>
      <c r="J8265" s="74"/>
      <c r="K8265" s="74"/>
      <c r="L8265" s="74"/>
      <c r="P8265" s="122"/>
      <c r="Q8265" s="74"/>
      <c r="R8265" s="74"/>
      <c r="S8265" s="74"/>
      <c r="T8265" s="74"/>
      <c r="AI8265" s="259"/>
      <c r="AO8265" s="74"/>
    </row>
    <row r="8266" s="72" customFormat="1" customHeight="1" spans="6:41">
      <c r="F8266" s="74"/>
      <c r="G8266" s="267" t="str">
        <f t="shared" si="135"/>
        <v/>
      </c>
      <c r="H8266" s="74"/>
      <c r="I8266" s="74"/>
      <c r="J8266" s="74"/>
      <c r="K8266" s="74"/>
      <c r="L8266" s="74"/>
      <c r="P8266" s="122"/>
      <c r="Q8266" s="74"/>
      <c r="R8266" s="74"/>
      <c r="S8266" s="74"/>
      <c r="T8266" s="74"/>
      <c r="AI8266" s="259"/>
      <c r="AO8266" s="74"/>
    </row>
    <row r="8267" s="72" customFormat="1" customHeight="1" spans="6:41">
      <c r="F8267" s="74"/>
      <c r="G8267" s="267" t="str">
        <f t="shared" si="135"/>
        <v/>
      </c>
      <c r="H8267" s="74"/>
      <c r="I8267" s="74"/>
      <c r="J8267" s="74"/>
      <c r="K8267" s="74"/>
      <c r="L8267" s="74"/>
      <c r="P8267" s="122"/>
      <c r="Q8267" s="74"/>
      <c r="R8267" s="74"/>
      <c r="S8267" s="74"/>
      <c r="T8267" s="74"/>
      <c r="AI8267" s="259"/>
      <c r="AO8267" s="74"/>
    </row>
    <row r="8268" s="72" customFormat="1" customHeight="1" spans="6:41">
      <c r="F8268" s="74"/>
      <c r="G8268" s="267" t="str">
        <f t="shared" si="135"/>
        <v/>
      </c>
      <c r="H8268" s="74"/>
      <c r="I8268" s="74"/>
      <c r="J8268" s="74"/>
      <c r="K8268" s="74"/>
      <c r="L8268" s="74"/>
      <c r="P8268" s="122"/>
      <c r="Q8268" s="74"/>
      <c r="R8268" s="74"/>
      <c r="S8268" s="74"/>
      <c r="T8268" s="74"/>
      <c r="AI8268" s="259"/>
      <c r="AO8268" s="74"/>
    </row>
    <row r="8269" s="72" customFormat="1" customHeight="1" spans="6:41">
      <c r="F8269" s="74"/>
      <c r="G8269" s="267" t="str">
        <f t="shared" si="135"/>
        <v/>
      </c>
      <c r="H8269" s="74"/>
      <c r="I8269" s="74"/>
      <c r="J8269" s="74"/>
      <c r="K8269" s="74"/>
      <c r="L8269" s="74"/>
      <c r="P8269" s="122"/>
      <c r="Q8269" s="74"/>
      <c r="R8269" s="74"/>
      <c r="S8269" s="74"/>
      <c r="T8269" s="74"/>
      <c r="AI8269" s="259"/>
      <c r="AO8269" s="74"/>
    </row>
    <row r="8270" s="72" customFormat="1" customHeight="1" spans="6:41">
      <c r="F8270" s="74"/>
      <c r="G8270" s="267" t="str">
        <f t="shared" si="135"/>
        <v/>
      </c>
      <c r="H8270" s="74"/>
      <c r="I8270" s="74"/>
      <c r="J8270" s="74"/>
      <c r="K8270" s="74"/>
      <c r="L8270" s="74"/>
      <c r="P8270" s="122"/>
      <c r="Q8270" s="74"/>
      <c r="R8270" s="74"/>
      <c r="S8270" s="74"/>
      <c r="T8270" s="74"/>
      <c r="AI8270" s="259"/>
      <c r="AO8270" s="74"/>
    </row>
    <row r="8271" s="72" customFormat="1" customHeight="1" spans="6:41">
      <c r="F8271" s="74"/>
      <c r="G8271" s="267" t="str">
        <f t="shared" si="135"/>
        <v/>
      </c>
      <c r="H8271" s="74"/>
      <c r="I8271" s="74"/>
      <c r="J8271" s="74"/>
      <c r="K8271" s="74"/>
      <c r="L8271" s="74"/>
      <c r="P8271" s="122"/>
      <c r="Q8271" s="74"/>
      <c r="R8271" s="74"/>
      <c r="S8271" s="74"/>
      <c r="T8271" s="74"/>
      <c r="AI8271" s="259"/>
      <c r="AO8271" s="74"/>
    </row>
    <row r="8272" s="72" customFormat="1" customHeight="1" spans="6:41">
      <c r="F8272" s="74"/>
      <c r="G8272" s="267" t="str">
        <f t="shared" si="135"/>
        <v/>
      </c>
      <c r="H8272" s="74"/>
      <c r="I8272" s="74"/>
      <c r="J8272" s="74"/>
      <c r="K8272" s="74"/>
      <c r="L8272" s="74"/>
      <c r="P8272" s="122"/>
      <c r="Q8272" s="74"/>
      <c r="R8272" s="74"/>
      <c r="S8272" s="74"/>
      <c r="T8272" s="74"/>
      <c r="AI8272" s="259"/>
      <c r="AO8272" s="74"/>
    </row>
    <row r="8273" s="72" customFormat="1" customHeight="1" spans="6:41">
      <c r="F8273" s="74"/>
      <c r="G8273" s="267" t="str">
        <f t="shared" si="135"/>
        <v/>
      </c>
      <c r="H8273" s="74"/>
      <c r="I8273" s="74"/>
      <c r="J8273" s="74"/>
      <c r="K8273" s="74"/>
      <c r="L8273" s="74"/>
      <c r="P8273" s="122"/>
      <c r="Q8273" s="74"/>
      <c r="R8273" s="74"/>
      <c r="S8273" s="74"/>
      <c r="T8273" s="74"/>
      <c r="AI8273" s="259"/>
      <c r="AO8273" s="74"/>
    </row>
    <row r="8274" s="72" customFormat="1" customHeight="1" spans="6:41">
      <c r="F8274" s="74"/>
      <c r="G8274" s="267" t="str">
        <f t="shared" si="135"/>
        <v/>
      </c>
      <c r="H8274" s="74"/>
      <c r="I8274" s="74"/>
      <c r="J8274" s="74"/>
      <c r="K8274" s="74"/>
      <c r="L8274" s="74"/>
      <c r="P8274" s="122"/>
      <c r="Q8274" s="74"/>
      <c r="R8274" s="74"/>
      <c r="S8274" s="74"/>
      <c r="T8274" s="74"/>
      <c r="AI8274" s="259"/>
      <c r="AO8274" s="74"/>
    </row>
    <row r="8275" s="72" customFormat="1" customHeight="1" spans="6:41">
      <c r="F8275" s="74"/>
      <c r="G8275" s="267" t="str">
        <f t="shared" si="135"/>
        <v/>
      </c>
      <c r="H8275" s="74"/>
      <c r="I8275" s="74"/>
      <c r="J8275" s="74"/>
      <c r="K8275" s="74"/>
      <c r="L8275" s="74"/>
      <c r="P8275" s="122"/>
      <c r="Q8275" s="74"/>
      <c r="R8275" s="74"/>
      <c r="S8275" s="74"/>
      <c r="T8275" s="74"/>
      <c r="AI8275" s="259"/>
      <c r="AO8275" s="74"/>
    </row>
    <row r="8276" s="72" customFormat="1" customHeight="1" spans="6:41">
      <c r="F8276" s="74"/>
      <c r="G8276" s="267" t="str">
        <f t="shared" si="135"/>
        <v/>
      </c>
      <c r="H8276" s="74"/>
      <c r="I8276" s="74"/>
      <c r="J8276" s="74"/>
      <c r="K8276" s="74"/>
      <c r="L8276" s="74"/>
      <c r="P8276" s="122"/>
      <c r="Q8276" s="74"/>
      <c r="R8276" s="74"/>
      <c r="S8276" s="74"/>
      <c r="T8276" s="74"/>
      <c r="AI8276" s="259"/>
      <c r="AO8276" s="74"/>
    </row>
    <row r="8277" s="72" customFormat="1" customHeight="1" spans="6:41">
      <c r="F8277" s="74"/>
      <c r="G8277" s="267" t="str">
        <f t="shared" si="135"/>
        <v/>
      </c>
      <c r="H8277" s="74"/>
      <c r="I8277" s="74"/>
      <c r="J8277" s="74"/>
      <c r="K8277" s="74"/>
      <c r="L8277" s="74"/>
      <c r="P8277" s="122"/>
      <c r="Q8277" s="74"/>
      <c r="R8277" s="74"/>
      <c r="S8277" s="74"/>
      <c r="T8277" s="74"/>
      <c r="AI8277" s="259"/>
      <c r="AO8277" s="74"/>
    </row>
    <row r="8278" s="72" customFormat="1" customHeight="1" spans="6:41">
      <c r="F8278" s="74"/>
      <c r="G8278" s="267" t="str">
        <f t="shared" si="135"/>
        <v/>
      </c>
      <c r="H8278" s="74"/>
      <c r="I8278" s="74"/>
      <c r="J8278" s="74"/>
      <c r="K8278" s="74"/>
      <c r="L8278" s="74"/>
      <c r="P8278" s="122"/>
      <c r="Q8278" s="74"/>
      <c r="R8278" s="74"/>
      <c r="S8278" s="74"/>
      <c r="T8278" s="74"/>
      <c r="AI8278" s="259"/>
      <c r="AO8278" s="74"/>
    </row>
    <row r="8279" s="72" customFormat="1" customHeight="1" spans="6:41">
      <c r="F8279" s="74"/>
      <c r="G8279" s="267" t="str">
        <f t="shared" si="135"/>
        <v/>
      </c>
      <c r="H8279" s="74"/>
      <c r="I8279" s="74"/>
      <c r="J8279" s="74"/>
      <c r="K8279" s="74"/>
      <c r="L8279" s="74"/>
      <c r="P8279" s="122"/>
      <c r="Q8279" s="74"/>
      <c r="R8279" s="74"/>
      <c r="S8279" s="74"/>
      <c r="T8279" s="74"/>
      <c r="AI8279" s="259"/>
      <c r="AO8279" s="74"/>
    </row>
    <row r="8280" s="72" customFormat="1" customHeight="1" spans="6:41">
      <c r="F8280" s="74"/>
      <c r="G8280" s="267" t="str">
        <f t="shared" si="135"/>
        <v/>
      </c>
      <c r="H8280" s="74"/>
      <c r="I8280" s="74"/>
      <c r="J8280" s="74"/>
      <c r="K8280" s="74"/>
      <c r="L8280" s="74"/>
      <c r="P8280" s="122"/>
      <c r="Q8280" s="74"/>
      <c r="R8280" s="74"/>
      <c r="S8280" s="74"/>
      <c r="T8280" s="74"/>
      <c r="AI8280" s="259"/>
      <c r="AO8280" s="74"/>
    </row>
    <row r="8281" s="72" customFormat="1" customHeight="1" spans="6:41">
      <c r="F8281" s="74"/>
      <c r="G8281" s="267" t="str">
        <f t="shared" si="135"/>
        <v/>
      </c>
      <c r="H8281" s="74"/>
      <c r="I8281" s="74"/>
      <c r="J8281" s="74"/>
      <c r="K8281" s="74"/>
      <c r="L8281" s="74"/>
      <c r="P8281" s="122"/>
      <c r="Q8281" s="74"/>
      <c r="R8281" s="74"/>
      <c r="S8281" s="74"/>
      <c r="T8281" s="74"/>
      <c r="AI8281" s="259"/>
      <c r="AO8281" s="74"/>
    </row>
    <row r="8282" s="72" customFormat="1" customHeight="1" spans="6:41">
      <c r="F8282" s="74"/>
      <c r="G8282" s="267" t="str">
        <f t="shared" si="135"/>
        <v/>
      </c>
      <c r="H8282" s="74"/>
      <c r="I8282" s="74"/>
      <c r="J8282" s="74"/>
      <c r="K8282" s="74"/>
      <c r="L8282" s="74"/>
      <c r="P8282" s="122"/>
      <c r="Q8282" s="74"/>
      <c r="R8282" s="74"/>
      <c r="S8282" s="74"/>
      <c r="T8282" s="74"/>
      <c r="AI8282" s="259"/>
      <c r="AO8282" s="74"/>
    </row>
    <row r="8283" s="72" customFormat="1" customHeight="1" spans="6:41">
      <c r="F8283" s="74"/>
      <c r="G8283" s="267" t="str">
        <f t="shared" si="135"/>
        <v/>
      </c>
      <c r="H8283" s="74"/>
      <c r="I8283" s="74"/>
      <c r="J8283" s="74"/>
      <c r="K8283" s="74"/>
      <c r="L8283" s="74"/>
      <c r="P8283" s="122"/>
      <c r="Q8283" s="74"/>
      <c r="R8283" s="74"/>
      <c r="S8283" s="74"/>
      <c r="T8283" s="74"/>
      <c r="AI8283" s="259"/>
      <c r="AO8283" s="74"/>
    </row>
    <row r="8284" s="72" customFormat="1" customHeight="1" spans="6:41">
      <c r="F8284" s="74"/>
      <c r="G8284" s="267" t="str">
        <f t="shared" si="135"/>
        <v/>
      </c>
      <c r="H8284" s="74"/>
      <c r="I8284" s="74"/>
      <c r="J8284" s="74"/>
      <c r="K8284" s="74"/>
      <c r="L8284" s="74"/>
      <c r="P8284" s="122"/>
      <c r="Q8284" s="74"/>
      <c r="R8284" s="74"/>
      <c r="S8284" s="74"/>
      <c r="T8284" s="74"/>
      <c r="AI8284" s="259"/>
      <c r="AO8284" s="74"/>
    </row>
    <row r="8285" s="72" customFormat="1" customHeight="1" spans="6:41">
      <c r="F8285" s="74"/>
      <c r="G8285" s="267" t="str">
        <f t="shared" si="135"/>
        <v/>
      </c>
      <c r="H8285" s="74"/>
      <c r="I8285" s="74"/>
      <c r="J8285" s="74"/>
      <c r="K8285" s="74"/>
      <c r="L8285" s="74"/>
      <c r="P8285" s="122"/>
      <c r="Q8285" s="74"/>
      <c r="R8285" s="74"/>
      <c r="S8285" s="74"/>
      <c r="T8285" s="74"/>
      <c r="AI8285" s="259"/>
      <c r="AO8285" s="74"/>
    </row>
    <row r="8286" s="72" customFormat="1" customHeight="1" spans="6:41">
      <c r="F8286" s="74"/>
      <c r="G8286" s="267" t="str">
        <f t="shared" si="135"/>
        <v/>
      </c>
      <c r="H8286" s="74"/>
      <c r="I8286" s="74"/>
      <c r="J8286" s="74"/>
      <c r="K8286" s="74"/>
      <c r="L8286" s="74"/>
      <c r="P8286" s="122"/>
      <c r="Q8286" s="74"/>
      <c r="R8286" s="74"/>
      <c r="S8286" s="74"/>
      <c r="T8286" s="74"/>
      <c r="AI8286" s="259"/>
      <c r="AO8286" s="74"/>
    </row>
    <row r="8287" s="72" customFormat="1" customHeight="1" spans="6:41">
      <c r="F8287" s="74"/>
      <c r="G8287" s="267" t="str">
        <f t="shared" si="135"/>
        <v/>
      </c>
      <c r="H8287" s="74"/>
      <c r="I8287" s="74"/>
      <c r="J8287" s="74"/>
      <c r="K8287" s="74"/>
      <c r="L8287" s="74"/>
      <c r="P8287" s="122"/>
      <c r="Q8287" s="74"/>
      <c r="R8287" s="74"/>
      <c r="S8287" s="74"/>
      <c r="T8287" s="74"/>
      <c r="AI8287" s="259"/>
      <c r="AO8287" s="74"/>
    </row>
    <row r="8288" s="72" customFormat="1" customHeight="1" spans="6:41">
      <c r="F8288" s="74"/>
      <c r="G8288" s="267" t="str">
        <f t="shared" si="135"/>
        <v/>
      </c>
      <c r="H8288" s="74"/>
      <c r="I8288" s="74"/>
      <c r="J8288" s="74"/>
      <c r="K8288" s="74"/>
      <c r="L8288" s="74"/>
      <c r="P8288" s="122"/>
      <c r="Q8288" s="74"/>
      <c r="R8288" s="74"/>
      <c r="S8288" s="74"/>
      <c r="T8288" s="74"/>
      <c r="AI8288" s="259"/>
      <c r="AO8288" s="74"/>
    </row>
    <row r="8289" s="72" customFormat="1" customHeight="1" spans="6:41">
      <c r="F8289" s="74"/>
      <c r="G8289" s="267" t="str">
        <f t="shared" si="135"/>
        <v/>
      </c>
      <c r="H8289" s="74"/>
      <c r="I8289" s="74"/>
      <c r="J8289" s="74"/>
      <c r="K8289" s="74"/>
      <c r="L8289" s="74"/>
      <c r="P8289" s="122"/>
      <c r="Q8289" s="74"/>
      <c r="R8289" s="74"/>
      <c r="S8289" s="74"/>
      <c r="T8289" s="74"/>
      <c r="AI8289" s="259"/>
      <c r="AO8289" s="74"/>
    </row>
    <row r="8290" s="72" customFormat="1" customHeight="1" spans="6:41">
      <c r="F8290" s="74"/>
      <c r="G8290" s="267" t="str">
        <f t="shared" si="135"/>
        <v/>
      </c>
      <c r="H8290" s="74"/>
      <c r="I8290" s="74"/>
      <c r="J8290" s="74"/>
      <c r="K8290" s="74"/>
      <c r="L8290" s="74"/>
      <c r="P8290" s="122"/>
      <c r="Q8290" s="74"/>
      <c r="R8290" s="74"/>
      <c r="S8290" s="74"/>
      <c r="T8290" s="74"/>
      <c r="AI8290" s="259"/>
      <c r="AO8290" s="74"/>
    </row>
    <row r="8291" s="72" customFormat="1" customHeight="1" spans="6:41">
      <c r="F8291" s="74"/>
      <c r="G8291" s="267" t="str">
        <f t="shared" si="135"/>
        <v/>
      </c>
      <c r="H8291" s="74"/>
      <c r="I8291" s="74"/>
      <c r="J8291" s="74"/>
      <c r="K8291" s="74"/>
      <c r="L8291" s="74"/>
      <c r="P8291" s="122"/>
      <c r="Q8291" s="74"/>
      <c r="R8291" s="74"/>
      <c r="S8291" s="74"/>
      <c r="T8291" s="74"/>
      <c r="AI8291" s="259"/>
      <c r="AO8291" s="74"/>
    </row>
    <row r="8292" s="72" customFormat="1" customHeight="1" spans="6:41">
      <c r="F8292" s="74"/>
      <c r="G8292" s="267" t="str">
        <f t="shared" si="135"/>
        <v/>
      </c>
      <c r="H8292" s="74"/>
      <c r="I8292" s="74"/>
      <c r="J8292" s="74"/>
      <c r="K8292" s="74"/>
      <c r="L8292" s="74"/>
      <c r="P8292" s="122"/>
      <c r="Q8292" s="74"/>
      <c r="R8292" s="74"/>
      <c r="S8292" s="74"/>
      <c r="T8292" s="74"/>
      <c r="AI8292" s="259"/>
      <c r="AO8292" s="74"/>
    </row>
    <row r="8293" s="72" customFormat="1" customHeight="1" spans="6:41">
      <c r="F8293" s="74"/>
      <c r="G8293" s="267" t="str">
        <f t="shared" si="135"/>
        <v/>
      </c>
      <c r="H8293" s="74"/>
      <c r="I8293" s="74"/>
      <c r="J8293" s="74"/>
      <c r="K8293" s="74"/>
      <c r="L8293" s="74"/>
      <c r="P8293" s="122"/>
      <c r="Q8293" s="74"/>
      <c r="R8293" s="74"/>
      <c r="S8293" s="74"/>
      <c r="T8293" s="74"/>
      <c r="AI8293" s="259"/>
      <c r="AO8293" s="74"/>
    </row>
    <row r="8294" s="72" customFormat="1" customHeight="1" spans="6:41">
      <c r="F8294" s="74"/>
      <c r="G8294" s="267" t="str">
        <f t="shared" si="135"/>
        <v/>
      </c>
      <c r="H8294" s="74"/>
      <c r="I8294" s="74"/>
      <c r="J8294" s="74"/>
      <c r="K8294" s="74"/>
      <c r="L8294" s="74"/>
      <c r="P8294" s="122"/>
      <c r="Q8294" s="74"/>
      <c r="R8294" s="74"/>
      <c r="S8294" s="74"/>
      <c r="T8294" s="74"/>
      <c r="AI8294" s="259"/>
      <c r="AO8294" s="74"/>
    </row>
    <row r="8295" s="72" customFormat="1" customHeight="1" spans="6:41">
      <c r="F8295" s="74"/>
      <c r="G8295" s="267" t="str">
        <f t="shared" si="135"/>
        <v/>
      </c>
      <c r="H8295" s="74"/>
      <c r="I8295" s="74"/>
      <c r="J8295" s="74"/>
      <c r="K8295" s="74"/>
      <c r="L8295" s="74"/>
      <c r="P8295" s="122"/>
      <c r="Q8295" s="74"/>
      <c r="R8295" s="74"/>
      <c r="S8295" s="74"/>
      <c r="T8295" s="74"/>
      <c r="AI8295" s="259"/>
      <c r="AO8295" s="74"/>
    </row>
    <row r="8296" s="72" customFormat="1" customHeight="1" spans="6:41">
      <c r="F8296" s="74"/>
      <c r="G8296" s="267" t="str">
        <f t="shared" si="135"/>
        <v/>
      </c>
      <c r="H8296" s="74"/>
      <c r="I8296" s="74"/>
      <c r="J8296" s="74"/>
      <c r="K8296" s="74"/>
      <c r="L8296" s="74"/>
      <c r="P8296" s="122"/>
      <c r="Q8296" s="74"/>
      <c r="R8296" s="74"/>
      <c r="S8296" s="74"/>
      <c r="T8296" s="74"/>
      <c r="AI8296" s="259"/>
      <c r="AO8296" s="74"/>
    </row>
    <row r="8297" s="72" customFormat="1" customHeight="1" spans="6:41">
      <c r="F8297" s="74"/>
      <c r="G8297" s="267" t="str">
        <f t="shared" si="135"/>
        <v/>
      </c>
      <c r="H8297" s="74"/>
      <c r="I8297" s="74"/>
      <c r="J8297" s="74"/>
      <c r="K8297" s="74"/>
      <c r="L8297" s="74"/>
      <c r="P8297" s="122"/>
      <c r="Q8297" s="74"/>
      <c r="R8297" s="74"/>
      <c r="S8297" s="74"/>
      <c r="T8297" s="74"/>
      <c r="AI8297" s="259"/>
      <c r="AO8297" s="74"/>
    </row>
    <row r="8298" s="72" customFormat="1" customHeight="1" spans="6:41">
      <c r="F8298" s="74"/>
      <c r="G8298" s="267" t="str">
        <f t="shared" si="135"/>
        <v/>
      </c>
      <c r="H8298" s="74"/>
      <c r="I8298" s="74"/>
      <c r="J8298" s="74"/>
      <c r="K8298" s="74"/>
      <c r="L8298" s="74"/>
      <c r="P8298" s="122"/>
      <c r="Q8298" s="74"/>
      <c r="R8298" s="74"/>
      <c r="S8298" s="74"/>
      <c r="T8298" s="74"/>
      <c r="AI8298" s="259"/>
      <c r="AO8298" s="74"/>
    </row>
    <row r="8299" s="72" customFormat="1" customHeight="1" spans="6:41">
      <c r="F8299" s="74"/>
      <c r="G8299" s="267" t="str">
        <f t="shared" si="135"/>
        <v/>
      </c>
      <c r="H8299" s="74"/>
      <c r="I8299" s="74"/>
      <c r="J8299" s="74"/>
      <c r="K8299" s="74"/>
      <c r="L8299" s="74"/>
      <c r="P8299" s="122"/>
      <c r="Q8299" s="74"/>
      <c r="R8299" s="74"/>
      <c r="S8299" s="74"/>
      <c r="T8299" s="74"/>
      <c r="AI8299" s="259"/>
      <c r="AO8299" s="74"/>
    </row>
    <row r="8300" s="72" customFormat="1" customHeight="1" spans="6:41">
      <c r="F8300" s="74"/>
      <c r="G8300" s="267" t="str">
        <f t="shared" si="135"/>
        <v/>
      </c>
      <c r="H8300" s="74"/>
      <c r="I8300" s="74"/>
      <c r="J8300" s="74"/>
      <c r="K8300" s="74"/>
      <c r="L8300" s="74"/>
      <c r="P8300" s="122"/>
      <c r="Q8300" s="74"/>
      <c r="R8300" s="74"/>
      <c r="S8300" s="74"/>
      <c r="T8300" s="74"/>
      <c r="AI8300" s="259"/>
      <c r="AO8300" s="74"/>
    </row>
    <row r="8301" s="72" customFormat="1" customHeight="1" spans="6:41">
      <c r="F8301" s="74"/>
      <c r="G8301" s="267" t="str">
        <f t="shared" si="135"/>
        <v/>
      </c>
      <c r="H8301" s="74"/>
      <c r="I8301" s="74"/>
      <c r="J8301" s="74"/>
      <c r="K8301" s="74"/>
      <c r="L8301" s="74"/>
      <c r="P8301" s="122"/>
      <c r="Q8301" s="74"/>
      <c r="R8301" s="74"/>
      <c r="S8301" s="74"/>
      <c r="T8301" s="74"/>
      <c r="AI8301" s="259"/>
      <c r="AO8301" s="74"/>
    </row>
    <row r="8302" s="72" customFormat="1" customHeight="1" spans="6:41">
      <c r="F8302" s="74"/>
      <c r="G8302" s="267" t="str">
        <f t="shared" si="135"/>
        <v/>
      </c>
      <c r="H8302" s="74"/>
      <c r="I8302" s="74"/>
      <c r="J8302" s="74"/>
      <c r="K8302" s="74"/>
      <c r="L8302" s="74"/>
      <c r="P8302" s="122"/>
      <c r="Q8302" s="74"/>
      <c r="R8302" s="74"/>
      <c r="S8302" s="74"/>
      <c r="T8302" s="74"/>
      <c r="AI8302" s="259"/>
      <c r="AO8302" s="74"/>
    </row>
    <row r="8303" s="72" customFormat="1" customHeight="1" spans="6:41">
      <c r="F8303" s="74"/>
      <c r="G8303" s="267" t="str">
        <f t="shared" si="135"/>
        <v/>
      </c>
      <c r="H8303" s="74"/>
      <c r="I8303" s="74"/>
      <c r="J8303" s="74"/>
      <c r="K8303" s="74"/>
      <c r="L8303" s="74"/>
      <c r="P8303" s="122"/>
      <c r="Q8303" s="74"/>
      <c r="R8303" s="74"/>
      <c r="S8303" s="74"/>
      <c r="T8303" s="74"/>
      <c r="AI8303" s="259"/>
      <c r="AO8303" s="74"/>
    </row>
    <row r="8304" s="72" customFormat="1" customHeight="1" spans="6:41">
      <c r="F8304" s="74"/>
      <c r="G8304" s="267" t="str">
        <f t="shared" si="135"/>
        <v/>
      </c>
      <c r="H8304" s="74"/>
      <c r="I8304" s="74"/>
      <c r="J8304" s="74"/>
      <c r="K8304" s="74"/>
      <c r="L8304" s="74"/>
      <c r="P8304" s="122"/>
      <c r="Q8304" s="74"/>
      <c r="R8304" s="74"/>
      <c r="S8304" s="74"/>
      <c r="T8304" s="74"/>
      <c r="AI8304" s="259"/>
      <c r="AO8304" s="74"/>
    </row>
    <row r="8305" s="72" customFormat="1" customHeight="1" spans="6:41">
      <c r="F8305" s="74"/>
      <c r="G8305" s="267" t="str">
        <f t="shared" si="135"/>
        <v/>
      </c>
      <c r="H8305" s="74"/>
      <c r="I8305" s="74"/>
      <c r="J8305" s="74"/>
      <c r="K8305" s="74"/>
      <c r="L8305" s="74"/>
      <c r="P8305" s="122"/>
      <c r="Q8305" s="74"/>
      <c r="R8305" s="74"/>
      <c r="S8305" s="74"/>
      <c r="T8305" s="74"/>
      <c r="AI8305" s="259"/>
      <c r="AO8305" s="74"/>
    </row>
    <row r="8306" s="72" customFormat="1" customHeight="1" spans="6:41">
      <c r="F8306" s="74"/>
      <c r="G8306" s="267" t="str">
        <f t="shared" si="135"/>
        <v/>
      </c>
      <c r="H8306" s="74"/>
      <c r="I8306" s="74"/>
      <c r="J8306" s="74"/>
      <c r="K8306" s="74"/>
      <c r="L8306" s="74"/>
      <c r="P8306" s="122"/>
      <c r="Q8306" s="74"/>
      <c r="R8306" s="74"/>
      <c r="S8306" s="74"/>
      <c r="T8306" s="74"/>
      <c r="AI8306" s="259"/>
      <c r="AO8306" s="74"/>
    </row>
    <row r="8307" s="72" customFormat="1" customHeight="1" spans="6:41">
      <c r="F8307" s="74"/>
      <c r="G8307" s="267" t="str">
        <f t="shared" si="135"/>
        <v/>
      </c>
      <c r="H8307" s="74"/>
      <c r="I8307" s="74"/>
      <c r="J8307" s="74"/>
      <c r="K8307" s="74"/>
      <c r="L8307" s="74"/>
      <c r="P8307" s="122"/>
      <c r="Q8307" s="74"/>
      <c r="R8307" s="74"/>
      <c r="S8307" s="74"/>
      <c r="T8307" s="74"/>
      <c r="AI8307" s="259"/>
      <c r="AO8307" s="74"/>
    </row>
    <row r="8308" s="72" customFormat="1" customHeight="1" spans="6:41">
      <c r="F8308" s="74"/>
      <c r="G8308" s="267" t="str">
        <f t="shared" si="135"/>
        <v/>
      </c>
      <c r="H8308" s="74"/>
      <c r="I8308" s="74"/>
      <c r="J8308" s="74"/>
      <c r="K8308" s="74"/>
      <c r="L8308" s="74"/>
      <c r="P8308" s="122"/>
      <c r="Q8308" s="74"/>
      <c r="R8308" s="74"/>
      <c r="S8308" s="74"/>
      <c r="T8308" s="74"/>
      <c r="AI8308" s="259"/>
      <c r="AO8308" s="74"/>
    </row>
    <row r="8309" s="72" customFormat="1" customHeight="1" spans="6:41">
      <c r="F8309" s="74"/>
      <c r="G8309" s="267" t="str">
        <f t="shared" si="135"/>
        <v/>
      </c>
      <c r="H8309" s="74"/>
      <c r="I8309" s="74"/>
      <c r="J8309" s="74"/>
      <c r="K8309" s="74"/>
      <c r="L8309" s="74"/>
      <c r="P8309" s="122"/>
      <c r="Q8309" s="74"/>
      <c r="R8309" s="74"/>
      <c r="S8309" s="74"/>
      <c r="T8309" s="74"/>
      <c r="AI8309" s="259"/>
      <c r="AO8309" s="74"/>
    </row>
    <row r="8310" s="72" customFormat="1" customHeight="1" spans="6:41">
      <c r="F8310" s="74"/>
      <c r="G8310" s="267" t="str">
        <f t="shared" si="135"/>
        <v/>
      </c>
      <c r="H8310" s="74"/>
      <c r="I8310" s="74"/>
      <c r="J8310" s="74"/>
      <c r="K8310" s="74"/>
      <c r="L8310" s="74"/>
      <c r="P8310" s="122"/>
      <c r="Q8310" s="74"/>
      <c r="R8310" s="74"/>
      <c r="S8310" s="74"/>
      <c r="T8310" s="74"/>
      <c r="AI8310" s="259"/>
      <c r="AO8310" s="74"/>
    </row>
    <row r="8311" s="72" customFormat="1" customHeight="1" spans="6:41">
      <c r="F8311" s="74"/>
      <c r="G8311" s="267" t="str">
        <f t="shared" si="135"/>
        <v/>
      </c>
      <c r="H8311" s="74"/>
      <c r="I8311" s="74"/>
      <c r="J8311" s="74"/>
      <c r="K8311" s="74"/>
      <c r="L8311" s="74"/>
      <c r="P8311" s="122"/>
      <c r="Q8311" s="74"/>
      <c r="R8311" s="74"/>
      <c r="S8311" s="74"/>
      <c r="T8311" s="74"/>
      <c r="AI8311" s="259"/>
      <c r="AO8311" s="74"/>
    </row>
    <row r="8312" s="72" customFormat="1" customHeight="1" spans="6:41">
      <c r="F8312" s="74"/>
      <c r="G8312" s="267" t="str">
        <f t="shared" si="135"/>
        <v/>
      </c>
      <c r="H8312" s="74"/>
      <c r="I8312" s="74"/>
      <c r="J8312" s="74"/>
      <c r="K8312" s="74"/>
      <c r="L8312" s="74"/>
      <c r="P8312" s="122"/>
      <c r="Q8312" s="74"/>
      <c r="R8312" s="74"/>
      <c r="S8312" s="74"/>
      <c r="T8312" s="74"/>
      <c r="AI8312" s="259"/>
      <c r="AO8312" s="74"/>
    </row>
    <row r="8313" s="72" customFormat="1" customHeight="1" spans="6:41">
      <c r="F8313" s="74"/>
      <c r="G8313" s="267" t="str">
        <f t="shared" si="135"/>
        <v/>
      </c>
      <c r="H8313" s="74"/>
      <c r="I8313" s="74"/>
      <c r="J8313" s="74"/>
      <c r="K8313" s="74"/>
      <c r="L8313" s="74"/>
      <c r="P8313" s="122"/>
      <c r="Q8313" s="74"/>
      <c r="R8313" s="74"/>
      <c r="S8313" s="74"/>
      <c r="T8313" s="74"/>
      <c r="AI8313" s="259"/>
      <c r="AO8313" s="74"/>
    </row>
    <row r="8314" s="72" customFormat="1" customHeight="1" spans="6:41">
      <c r="F8314" s="74"/>
      <c r="G8314" s="267" t="str">
        <f t="shared" si="135"/>
        <v/>
      </c>
      <c r="H8314" s="74"/>
      <c r="I8314" s="74"/>
      <c r="J8314" s="74"/>
      <c r="K8314" s="74"/>
      <c r="L8314" s="74"/>
      <c r="P8314" s="122"/>
      <c r="Q8314" s="74"/>
      <c r="R8314" s="74"/>
      <c r="S8314" s="74"/>
      <c r="T8314" s="74"/>
      <c r="AI8314" s="259"/>
      <c r="AO8314" s="74"/>
    </row>
    <row r="8315" s="72" customFormat="1" customHeight="1" spans="6:41">
      <c r="F8315" s="74"/>
      <c r="G8315" s="267" t="str">
        <f t="shared" si="135"/>
        <v/>
      </c>
      <c r="H8315" s="74"/>
      <c r="I8315" s="74"/>
      <c r="J8315" s="74"/>
      <c r="K8315" s="74"/>
      <c r="L8315" s="74"/>
      <c r="P8315" s="122"/>
      <c r="Q8315" s="74"/>
      <c r="R8315" s="74"/>
      <c r="S8315" s="74"/>
      <c r="T8315" s="74"/>
      <c r="AI8315" s="259"/>
      <c r="AO8315" s="74"/>
    </row>
    <row r="8316" s="72" customFormat="1" customHeight="1" spans="6:41">
      <c r="F8316" s="74"/>
      <c r="G8316" s="267" t="str">
        <f t="shared" si="135"/>
        <v/>
      </c>
      <c r="H8316" s="74"/>
      <c r="I8316" s="74"/>
      <c r="J8316" s="74"/>
      <c r="K8316" s="74"/>
      <c r="L8316" s="74"/>
      <c r="P8316" s="122"/>
      <c r="Q8316" s="74"/>
      <c r="R8316" s="74"/>
      <c r="S8316" s="74"/>
      <c r="T8316" s="74"/>
      <c r="AI8316" s="259"/>
      <c r="AO8316" s="74"/>
    </row>
    <row r="8317" s="72" customFormat="1" customHeight="1" spans="6:41">
      <c r="F8317" s="74"/>
      <c r="G8317" s="267" t="str">
        <f t="shared" si="135"/>
        <v/>
      </c>
      <c r="H8317" s="74"/>
      <c r="I8317" s="74"/>
      <c r="J8317" s="74"/>
      <c r="K8317" s="74"/>
      <c r="L8317" s="74"/>
      <c r="P8317" s="122"/>
      <c r="Q8317" s="74"/>
      <c r="R8317" s="74"/>
      <c r="S8317" s="74"/>
      <c r="T8317" s="74"/>
      <c r="AI8317" s="259"/>
      <c r="AO8317" s="74"/>
    </row>
    <row r="8318" s="72" customFormat="1" customHeight="1" spans="6:41">
      <c r="F8318" s="74"/>
      <c r="G8318" s="267" t="str">
        <f t="shared" si="135"/>
        <v/>
      </c>
      <c r="H8318" s="74"/>
      <c r="I8318" s="74"/>
      <c r="J8318" s="74"/>
      <c r="K8318" s="74"/>
      <c r="L8318" s="74"/>
      <c r="P8318" s="122"/>
      <c r="Q8318" s="74"/>
      <c r="R8318" s="74"/>
      <c r="S8318" s="74"/>
      <c r="T8318" s="74"/>
      <c r="AI8318" s="259"/>
      <c r="AO8318" s="74"/>
    </row>
    <row r="8319" s="72" customFormat="1" customHeight="1" spans="6:41">
      <c r="F8319" s="74"/>
      <c r="G8319" s="267" t="str">
        <f t="shared" si="135"/>
        <v/>
      </c>
      <c r="H8319" s="74"/>
      <c r="I8319" s="74"/>
      <c r="J8319" s="74"/>
      <c r="K8319" s="74"/>
      <c r="L8319" s="74"/>
      <c r="P8319" s="122"/>
      <c r="Q8319" s="74"/>
      <c r="R8319" s="74"/>
      <c r="S8319" s="74"/>
      <c r="T8319" s="74"/>
      <c r="AI8319" s="259"/>
      <c r="AO8319" s="74"/>
    </row>
    <row r="8320" s="72" customFormat="1" customHeight="1" spans="6:41">
      <c r="F8320" s="74"/>
      <c r="G8320" s="267" t="str">
        <f t="shared" si="135"/>
        <v/>
      </c>
      <c r="H8320" s="74"/>
      <c r="I8320" s="74"/>
      <c r="J8320" s="74"/>
      <c r="K8320" s="74"/>
      <c r="L8320" s="74"/>
      <c r="P8320" s="122"/>
      <c r="Q8320" s="74"/>
      <c r="R8320" s="74"/>
      <c r="S8320" s="74"/>
      <c r="T8320" s="74"/>
      <c r="AI8320" s="259"/>
      <c r="AO8320" s="74"/>
    </row>
    <row r="8321" s="72" customFormat="1" customHeight="1" spans="6:41">
      <c r="F8321" s="74"/>
      <c r="G8321" s="267" t="str">
        <f t="shared" si="135"/>
        <v/>
      </c>
      <c r="H8321" s="74"/>
      <c r="I8321" s="74"/>
      <c r="J8321" s="74"/>
      <c r="K8321" s="74"/>
      <c r="L8321" s="74"/>
      <c r="P8321" s="122"/>
      <c r="Q8321" s="74"/>
      <c r="R8321" s="74"/>
      <c r="S8321" s="74"/>
      <c r="T8321" s="74"/>
      <c r="AI8321" s="259"/>
      <c r="AO8321" s="74"/>
    </row>
    <row r="8322" s="72" customFormat="1" customHeight="1" spans="6:41">
      <c r="F8322" s="74"/>
      <c r="G8322" s="267" t="str">
        <f t="shared" ref="G8322:G8385" si="136">IF(H8322="","",IF(H8322=I8322,H8322,_xlfn.CONCAT(H8322,"-",I8322)))</f>
        <v/>
      </c>
      <c r="H8322" s="74"/>
      <c r="I8322" s="74"/>
      <c r="J8322" s="74"/>
      <c r="K8322" s="74"/>
      <c r="L8322" s="74"/>
      <c r="P8322" s="122"/>
      <c r="Q8322" s="74"/>
      <c r="R8322" s="74"/>
      <c r="S8322" s="74"/>
      <c r="T8322" s="74"/>
      <c r="AI8322" s="259"/>
      <c r="AO8322" s="74"/>
    </row>
    <row r="8323" s="72" customFormat="1" customHeight="1" spans="6:41">
      <c r="F8323" s="74"/>
      <c r="G8323" s="267" t="str">
        <f t="shared" si="136"/>
        <v/>
      </c>
      <c r="H8323" s="74"/>
      <c r="I8323" s="74"/>
      <c r="J8323" s="74"/>
      <c r="K8323" s="74"/>
      <c r="L8323" s="74"/>
      <c r="P8323" s="122"/>
      <c r="Q8323" s="74"/>
      <c r="R8323" s="74"/>
      <c r="S8323" s="74"/>
      <c r="T8323" s="74"/>
      <c r="AI8323" s="259"/>
      <c r="AO8323" s="74"/>
    </row>
    <row r="8324" s="72" customFormat="1" customHeight="1" spans="6:41">
      <c r="F8324" s="74"/>
      <c r="G8324" s="267" t="str">
        <f t="shared" si="136"/>
        <v/>
      </c>
      <c r="H8324" s="74"/>
      <c r="I8324" s="74"/>
      <c r="J8324" s="74"/>
      <c r="K8324" s="74"/>
      <c r="L8324" s="74"/>
      <c r="P8324" s="122"/>
      <c r="Q8324" s="74"/>
      <c r="R8324" s="74"/>
      <c r="S8324" s="74"/>
      <c r="T8324" s="74"/>
      <c r="AI8324" s="259"/>
      <c r="AO8324" s="74"/>
    </row>
    <row r="8325" s="72" customFormat="1" customHeight="1" spans="6:41">
      <c r="F8325" s="74"/>
      <c r="G8325" s="267" t="str">
        <f t="shared" si="136"/>
        <v/>
      </c>
      <c r="H8325" s="74"/>
      <c r="I8325" s="74"/>
      <c r="J8325" s="74"/>
      <c r="K8325" s="74"/>
      <c r="L8325" s="74"/>
      <c r="P8325" s="122"/>
      <c r="Q8325" s="74"/>
      <c r="R8325" s="74"/>
      <c r="S8325" s="74"/>
      <c r="T8325" s="74"/>
      <c r="AI8325" s="259"/>
      <c r="AO8325" s="74"/>
    </row>
    <row r="8326" s="72" customFormat="1" customHeight="1" spans="6:41">
      <c r="F8326" s="74"/>
      <c r="G8326" s="267" t="str">
        <f t="shared" si="136"/>
        <v/>
      </c>
      <c r="H8326" s="74"/>
      <c r="I8326" s="74"/>
      <c r="J8326" s="74"/>
      <c r="K8326" s="74"/>
      <c r="L8326" s="74"/>
      <c r="P8326" s="122"/>
      <c r="Q8326" s="74"/>
      <c r="R8326" s="74"/>
      <c r="S8326" s="74"/>
      <c r="T8326" s="74"/>
      <c r="AI8326" s="259"/>
      <c r="AO8326" s="74"/>
    </row>
    <row r="8327" s="72" customFormat="1" customHeight="1" spans="6:41">
      <c r="F8327" s="74"/>
      <c r="G8327" s="267" t="str">
        <f t="shared" si="136"/>
        <v/>
      </c>
      <c r="H8327" s="74"/>
      <c r="I8327" s="74"/>
      <c r="J8327" s="74"/>
      <c r="K8327" s="74"/>
      <c r="L8327" s="74"/>
      <c r="P8327" s="122"/>
      <c r="Q8327" s="74"/>
      <c r="R8327" s="74"/>
      <c r="S8327" s="74"/>
      <c r="T8327" s="74"/>
      <c r="AI8327" s="259"/>
      <c r="AO8327" s="74"/>
    </row>
    <row r="8328" s="72" customFormat="1" customHeight="1" spans="6:41">
      <c r="F8328" s="74"/>
      <c r="G8328" s="267" t="str">
        <f t="shared" si="136"/>
        <v/>
      </c>
      <c r="H8328" s="74"/>
      <c r="I8328" s="74"/>
      <c r="J8328" s="74"/>
      <c r="K8328" s="74"/>
      <c r="L8328" s="74"/>
      <c r="P8328" s="122"/>
      <c r="Q8328" s="74"/>
      <c r="R8328" s="74"/>
      <c r="S8328" s="74"/>
      <c r="T8328" s="74"/>
      <c r="AI8328" s="259"/>
      <c r="AO8328" s="74"/>
    </row>
    <row r="8329" s="72" customFormat="1" customHeight="1" spans="6:41">
      <c r="F8329" s="74"/>
      <c r="G8329" s="267" t="str">
        <f t="shared" si="136"/>
        <v/>
      </c>
      <c r="H8329" s="74"/>
      <c r="I8329" s="74"/>
      <c r="J8329" s="74"/>
      <c r="K8329" s="74"/>
      <c r="L8329" s="74"/>
      <c r="P8329" s="122"/>
      <c r="Q8329" s="74"/>
      <c r="R8329" s="74"/>
      <c r="S8329" s="74"/>
      <c r="T8329" s="74"/>
      <c r="AI8329" s="259"/>
      <c r="AO8329" s="74"/>
    </row>
    <row r="8330" s="72" customFormat="1" customHeight="1" spans="6:41">
      <c r="F8330" s="74"/>
      <c r="G8330" s="267" t="str">
        <f t="shared" si="136"/>
        <v/>
      </c>
      <c r="H8330" s="74"/>
      <c r="I8330" s="74"/>
      <c r="J8330" s="74"/>
      <c r="K8330" s="74"/>
      <c r="L8330" s="74"/>
      <c r="P8330" s="122"/>
      <c r="Q8330" s="74"/>
      <c r="R8330" s="74"/>
      <c r="S8330" s="74"/>
      <c r="T8330" s="74"/>
      <c r="AI8330" s="259"/>
      <c r="AO8330" s="74"/>
    </row>
    <row r="8331" s="72" customFormat="1" customHeight="1" spans="6:41">
      <c r="F8331" s="74"/>
      <c r="G8331" s="267" t="str">
        <f t="shared" si="136"/>
        <v/>
      </c>
      <c r="H8331" s="74"/>
      <c r="I8331" s="74"/>
      <c r="J8331" s="74"/>
      <c r="K8331" s="74"/>
      <c r="L8331" s="74"/>
      <c r="P8331" s="122"/>
      <c r="Q8331" s="74"/>
      <c r="R8331" s="74"/>
      <c r="S8331" s="74"/>
      <c r="T8331" s="74"/>
      <c r="AI8331" s="259"/>
      <c r="AO8331" s="74"/>
    </row>
    <row r="8332" s="72" customFormat="1" customHeight="1" spans="6:41">
      <c r="F8332" s="74"/>
      <c r="G8332" s="267" t="str">
        <f t="shared" si="136"/>
        <v/>
      </c>
      <c r="H8332" s="74"/>
      <c r="I8332" s="74"/>
      <c r="J8332" s="74"/>
      <c r="K8332" s="74"/>
      <c r="L8332" s="74"/>
      <c r="P8332" s="122"/>
      <c r="Q8332" s="74"/>
      <c r="R8332" s="74"/>
      <c r="S8332" s="74"/>
      <c r="T8332" s="74"/>
      <c r="AI8332" s="259"/>
      <c r="AO8332" s="74"/>
    </row>
    <row r="8333" s="72" customFormat="1" customHeight="1" spans="6:41">
      <c r="F8333" s="74"/>
      <c r="G8333" s="267" t="str">
        <f t="shared" si="136"/>
        <v/>
      </c>
      <c r="H8333" s="74"/>
      <c r="I8333" s="74"/>
      <c r="J8333" s="74"/>
      <c r="K8333" s="74"/>
      <c r="L8333" s="74"/>
      <c r="P8333" s="122"/>
      <c r="Q8333" s="74"/>
      <c r="R8333" s="74"/>
      <c r="S8333" s="74"/>
      <c r="T8333" s="74"/>
      <c r="AI8333" s="259"/>
      <c r="AO8333" s="74"/>
    </row>
    <row r="8334" s="72" customFormat="1" customHeight="1" spans="6:41">
      <c r="F8334" s="74"/>
      <c r="G8334" s="267" t="str">
        <f t="shared" si="136"/>
        <v/>
      </c>
      <c r="H8334" s="74"/>
      <c r="I8334" s="74"/>
      <c r="J8334" s="74"/>
      <c r="K8334" s="74"/>
      <c r="L8334" s="74"/>
      <c r="P8334" s="122"/>
      <c r="Q8334" s="74"/>
      <c r="R8334" s="74"/>
      <c r="S8334" s="74"/>
      <c r="T8334" s="74"/>
      <c r="AI8334" s="259"/>
      <c r="AO8334" s="74"/>
    </row>
    <row r="8335" s="72" customFormat="1" customHeight="1" spans="6:41">
      <c r="F8335" s="74"/>
      <c r="G8335" s="267" t="str">
        <f t="shared" si="136"/>
        <v/>
      </c>
      <c r="H8335" s="74"/>
      <c r="I8335" s="74"/>
      <c r="J8335" s="74"/>
      <c r="K8335" s="74"/>
      <c r="L8335" s="74"/>
      <c r="P8335" s="122"/>
      <c r="Q8335" s="74"/>
      <c r="R8335" s="74"/>
      <c r="S8335" s="74"/>
      <c r="T8335" s="74"/>
      <c r="AI8335" s="259"/>
      <c r="AO8335" s="74"/>
    </row>
    <row r="8336" s="72" customFormat="1" customHeight="1" spans="6:41">
      <c r="F8336" s="74"/>
      <c r="G8336" s="267" t="str">
        <f t="shared" si="136"/>
        <v/>
      </c>
      <c r="H8336" s="74"/>
      <c r="I8336" s="74"/>
      <c r="J8336" s="74"/>
      <c r="K8336" s="74"/>
      <c r="L8336" s="74"/>
      <c r="P8336" s="122"/>
      <c r="Q8336" s="74"/>
      <c r="R8336" s="74"/>
      <c r="S8336" s="74"/>
      <c r="T8336" s="74"/>
      <c r="AI8336" s="259"/>
      <c r="AO8336" s="74"/>
    </row>
    <row r="8337" s="72" customFormat="1" customHeight="1" spans="6:41">
      <c r="F8337" s="74"/>
      <c r="G8337" s="267" t="str">
        <f t="shared" si="136"/>
        <v/>
      </c>
      <c r="H8337" s="74"/>
      <c r="I8337" s="74"/>
      <c r="J8337" s="74"/>
      <c r="K8337" s="74"/>
      <c r="L8337" s="74"/>
      <c r="P8337" s="122"/>
      <c r="Q8337" s="74"/>
      <c r="R8337" s="74"/>
      <c r="S8337" s="74"/>
      <c r="T8337" s="74"/>
      <c r="AI8337" s="259"/>
      <c r="AO8337" s="74"/>
    </row>
    <row r="8338" s="72" customFormat="1" customHeight="1" spans="6:41">
      <c r="F8338" s="74"/>
      <c r="G8338" s="267" t="str">
        <f t="shared" si="136"/>
        <v/>
      </c>
      <c r="H8338" s="74"/>
      <c r="I8338" s="74"/>
      <c r="J8338" s="74"/>
      <c r="K8338" s="74"/>
      <c r="L8338" s="74"/>
      <c r="P8338" s="122"/>
      <c r="Q8338" s="74"/>
      <c r="R8338" s="74"/>
      <c r="S8338" s="74"/>
      <c r="T8338" s="74"/>
      <c r="AI8338" s="259"/>
      <c r="AO8338" s="74"/>
    </row>
    <row r="8339" s="72" customFormat="1" customHeight="1" spans="6:41">
      <c r="F8339" s="74"/>
      <c r="G8339" s="267" t="str">
        <f t="shared" si="136"/>
        <v/>
      </c>
      <c r="H8339" s="74"/>
      <c r="I8339" s="74"/>
      <c r="J8339" s="74"/>
      <c r="K8339" s="74"/>
      <c r="L8339" s="74"/>
      <c r="P8339" s="122"/>
      <c r="Q8339" s="74"/>
      <c r="R8339" s="74"/>
      <c r="S8339" s="74"/>
      <c r="T8339" s="74"/>
      <c r="AI8339" s="259"/>
      <c r="AO8339" s="74"/>
    </row>
    <row r="8340" s="72" customFormat="1" customHeight="1" spans="6:41">
      <c r="F8340" s="74"/>
      <c r="G8340" s="267" t="str">
        <f t="shared" si="136"/>
        <v/>
      </c>
      <c r="H8340" s="74"/>
      <c r="I8340" s="74"/>
      <c r="J8340" s="74"/>
      <c r="K8340" s="74"/>
      <c r="L8340" s="74"/>
      <c r="P8340" s="122"/>
      <c r="Q8340" s="74"/>
      <c r="R8340" s="74"/>
      <c r="S8340" s="74"/>
      <c r="T8340" s="74"/>
      <c r="AI8340" s="259"/>
      <c r="AO8340" s="74"/>
    </row>
    <row r="8341" s="72" customFormat="1" customHeight="1" spans="6:41">
      <c r="F8341" s="74"/>
      <c r="G8341" s="267" t="str">
        <f t="shared" si="136"/>
        <v/>
      </c>
      <c r="H8341" s="74"/>
      <c r="I8341" s="74"/>
      <c r="J8341" s="74"/>
      <c r="K8341" s="74"/>
      <c r="L8341" s="74"/>
      <c r="P8341" s="122"/>
      <c r="Q8341" s="74"/>
      <c r="R8341" s="74"/>
      <c r="S8341" s="74"/>
      <c r="T8341" s="74"/>
      <c r="AI8341" s="259"/>
      <c r="AO8341" s="74"/>
    </row>
    <row r="8342" s="72" customFormat="1" customHeight="1" spans="6:41">
      <c r="F8342" s="74"/>
      <c r="G8342" s="267" t="str">
        <f t="shared" si="136"/>
        <v/>
      </c>
      <c r="H8342" s="74"/>
      <c r="I8342" s="74"/>
      <c r="J8342" s="74"/>
      <c r="K8342" s="74"/>
      <c r="L8342" s="74"/>
      <c r="P8342" s="122"/>
      <c r="Q8342" s="74"/>
      <c r="R8342" s="74"/>
      <c r="S8342" s="74"/>
      <c r="T8342" s="74"/>
      <c r="AI8342" s="259"/>
      <c r="AO8342" s="74"/>
    </row>
    <row r="8343" s="72" customFormat="1" customHeight="1" spans="6:41">
      <c r="F8343" s="74"/>
      <c r="G8343" s="267" t="str">
        <f t="shared" si="136"/>
        <v/>
      </c>
      <c r="H8343" s="74"/>
      <c r="I8343" s="74"/>
      <c r="J8343" s="74"/>
      <c r="K8343" s="74"/>
      <c r="L8343" s="74"/>
      <c r="P8343" s="122"/>
      <c r="Q8343" s="74"/>
      <c r="R8343" s="74"/>
      <c r="S8343" s="74"/>
      <c r="T8343" s="74"/>
      <c r="AI8343" s="259"/>
      <c r="AO8343" s="74"/>
    </row>
    <row r="8344" s="72" customFormat="1" customHeight="1" spans="6:41">
      <c r="F8344" s="74"/>
      <c r="G8344" s="267" t="str">
        <f t="shared" si="136"/>
        <v/>
      </c>
      <c r="H8344" s="74"/>
      <c r="I8344" s="74"/>
      <c r="J8344" s="74"/>
      <c r="K8344" s="74"/>
      <c r="L8344" s="74"/>
      <c r="P8344" s="122"/>
      <c r="Q8344" s="74"/>
      <c r="R8344" s="74"/>
      <c r="S8344" s="74"/>
      <c r="T8344" s="74"/>
      <c r="AI8344" s="259"/>
      <c r="AO8344" s="74"/>
    </row>
    <row r="8345" s="72" customFormat="1" customHeight="1" spans="6:41">
      <c r="F8345" s="74"/>
      <c r="G8345" s="267" t="str">
        <f t="shared" si="136"/>
        <v/>
      </c>
      <c r="H8345" s="74"/>
      <c r="I8345" s="74"/>
      <c r="J8345" s="74"/>
      <c r="K8345" s="74"/>
      <c r="L8345" s="74"/>
      <c r="P8345" s="122"/>
      <c r="Q8345" s="74"/>
      <c r="R8345" s="74"/>
      <c r="S8345" s="74"/>
      <c r="T8345" s="74"/>
      <c r="AI8345" s="259"/>
      <c r="AO8345" s="74"/>
    </row>
    <row r="8346" s="72" customFormat="1" customHeight="1" spans="6:41">
      <c r="F8346" s="74"/>
      <c r="G8346" s="267" t="str">
        <f t="shared" si="136"/>
        <v/>
      </c>
      <c r="H8346" s="74"/>
      <c r="I8346" s="74"/>
      <c r="J8346" s="74"/>
      <c r="K8346" s="74"/>
      <c r="L8346" s="74"/>
      <c r="P8346" s="122"/>
      <c r="Q8346" s="74"/>
      <c r="R8346" s="74"/>
      <c r="S8346" s="74"/>
      <c r="T8346" s="74"/>
      <c r="AI8346" s="259"/>
      <c r="AO8346" s="74"/>
    </row>
    <row r="8347" s="72" customFormat="1" customHeight="1" spans="6:41">
      <c r="F8347" s="74"/>
      <c r="G8347" s="267" t="str">
        <f t="shared" si="136"/>
        <v/>
      </c>
      <c r="H8347" s="74"/>
      <c r="I8347" s="74"/>
      <c r="J8347" s="74"/>
      <c r="K8347" s="74"/>
      <c r="L8347" s="74"/>
      <c r="P8347" s="122"/>
      <c r="Q8347" s="74"/>
      <c r="R8347" s="74"/>
      <c r="S8347" s="74"/>
      <c r="T8347" s="74"/>
      <c r="AI8347" s="259"/>
      <c r="AO8347" s="74"/>
    </row>
    <row r="8348" s="72" customFormat="1" customHeight="1" spans="6:41">
      <c r="F8348" s="74"/>
      <c r="G8348" s="267" t="str">
        <f t="shared" si="136"/>
        <v/>
      </c>
      <c r="H8348" s="74"/>
      <c r="I8348" s="74"/>
      <c r="J8348" s="74"/>
      <c r="K8348" s="74"/>
      <c r="L8348" s="74"/>
      <c r="P8348" s="122"/>
      <c r="Q8348" s="74"/>
      <c r="R8348" s="74"/>
      <c r="S8348" s="74"/>
      <c r="T8348" s="74"/>
      <c r="AI8348" s="259"/>
      <c r="AO8348" s="74"/>
    </row>
    <row r="8349" s="72" customFormat="1" customHeight="1" spans="6:41">
      <c r="F8349" s="74"/>
      <c r="G8349" s="267" t="str">
        <f t="shared" si="136"/>
        <v/>
      </c>
      <c r="H8349" s="74"/>
      <c r="I8349" s="74"/>
      <c r="J8349" s="74"/>
      <c r="K8349" s="74"/>
      <c r="L8349" s="74"/>
      <c r="P8349" s="122"/>
      <c r="Q8349" s="74"/>
      <c r="R8349" s="74"/>
      <c r="S8349" s="74"/>
      <c r="T8349" s="74"/>
      <c r="AI8349" s="259"/>
      <c r="AO8349" s="74"/>
    </row>
    <row r="8350" s="72" customFormat="1" customHeight="1" spans="6:41">
      <c r="F8350" s="74"/>
      <c r="G8350" s="267" t="str">
        <f t="shared" si="136"/>
        <v/>
      </c>
      <c r="H8350" s="74"/>
      <c r="I8350" s="74"/>
      <c r="J8350" s="74"/>
      <c r="K8350" s="74"/>
      <c r="L8350" s="74"/>
      <c r="P8350" s="122"/>
      <c r="Q8350" s="74"/>
      <c r="R8350" s="74"/>
      <c r="S8350" s="74"/>
      <c r="T8350" s="74"/>
      <c r="AI8350" s="259"/>
      <c r="AO8350" s="74"/>
    </row>
    <row r="8351" s="72" customFormat="1" customHeight="1" spans="6:41">
      <c r="F8351" s="74"/>
      <c r="G8351" s="267" t="str">
        <f t="shared" si="136"/>
        <v/>
      </c>
      <c r="H8351" s="74"/>
      <c r="I8351" s="74"/>
      <c r="J8351" s="74"/>
      <c r="K8351" s="74"/>
      <c r="L8351" s="74"/>
      <c r="P8351" s="122"/>
      <c r="Q8351" s="74"/>
      <c r="R8351" s="74"/>
      <c r="S8351" s="74"/>
      <c r="T8351" s="74"/>
      <c r="AI8351" s="259"/>
      <c r="AO8351" s="74"/>
    </row>
    <row r="8352" s="72" customFormat="1" customHeight="1" spans="6:41">
      <c r="F8352" s="74"/>
      <c r="G8352" s="267" t="str">
        <f t="shared" si="136"/>
        <v/>
      </c>
      <c r="H8352" s="74"/>
      <c r="I8352" s="74"/>
      <c r="J8352" s="74"/>
      <c r="K8352" s="74"/>
      <c r="L8352" s="74"/>
      <c r="P8352" s="122"/>
      <c r="Q8352" s="74"/>
      <c r="R8352" s="74"/>
      <c r="S8352" s="74"/>
      <c r="T8352" s="74"/>
      <c r="AI8352" s="259"/>
      <c r="AO8352" s="74"/>
    </row>
    <row r="8353" s="72" customFormat="1" customHeight="1" spans="6:41">
      <c r="F8353" s="74"/>
      <c r="G8353" s="267" t="str">
        <f t="shared" si="136"/>
        <v/>
      </c>
      <c r="H8353" s="74"/>
      <c r="I8353" s="74"/>
      <c r="J8353" s="74"/>
      <c r="K8353" s="74"/>
      <c r="L8353" s="74"/>
      <c r="P8353" s="122"/>
      <c r="Q8353" s="74"/>
      <c r="R8353" s="74"/>
      <c r="S8353" s="74"/>
      <c r="T8353" s="74"/>
      <c r="AI8353" s="259"/>
      <c r="AO8353" s="74"/>
    </row>
    <row r="8354" s="72" customFormat="1" customHeight="1" spans="6:41">
      <c r="F8354" s="74"/>
      <c r="G8354" s="267" t="str">
        <f t="shared" si="136"/>
        <v/>
      </c>
      <c r="H8354" s="74"/>
      <c r="I8354" s="74"/>
      <c r="J8354" s="74"/>
      <c r="K8354" s="74"/>
      <c r="L8354" s="74"/>
      <c r="P8354" s="122"/>
      <c r="Q8354" s="74"/>
      <c r="R8354" s="74"/>
      <c r="S8354" s="74"/>
      <c r="T8354" s="74"/>
      <c r="AI8354" s="259"/>
      <c r="AO8354" s="74"/>
    </row>
    <row r="8355" s="72" customFormat="1" customHeight="1" spans="6:41">
      <c r="F8355" s="74"/>
      <c r="G8355" s="267" t="str">
        <f t="shared" si="136"/>
        <v/>
      </c>
      <c r="H8355" s="74"/>
      <c r="I8355" s="74"/>
      <c r="J8355" s="74"/>
      <c r="K8355" s="74"/>
      <c r="L8355" s="74"/>
      <c r="P8355" s="122"/>
      <c r="Q8355" s="74"/>
      <c r="R8355" s="74"/>
      <c r="S8355" s="74"/>
      <c r="T8355" s="74"/>
      <c r="AI8355" s="259"/>
      <c r="AO8355" s="74"/>
    </row>
    <row r="8356" s="72" customFormat="1" customHeight="1" spans="6:41">
      <c r="F8356" s="74"/>
      <c r="G8356" s="267" t="str">
        <f t="shared" si="136"/>
        <v/>
      </c>
      <c r="H8356" s="74"/>
      <c r="I8356" s="74"/>
      <c r="J8356" s="74"/>
      <c r="K8356" s="74"/>
      <c r="L8356" s="74"/>
      <c r="P8356" s="122"/>
      <c r="Q8356" s="74"/>
      <c r="R8356" s="74"/>
      <c r="S8356" s="74"/>
      <c r="T8356" s="74"/>
      <c r="AI8356" s="259"/>
      <c r="AO8356" s="74"/>
    </row>
    <row r="8357" s="72" customFormat="1" customHeight="1" spans="6:41">
      <c r="F8357" s="74"/>
      <c r="G8357" s="267" t="str">
        <f t="shared" si="136"/>
        <v/>
      </c>
      <c r="H8357" s="74"/>
      <c r="I8357" s="74"/>
      <c r="J8357" s="74"/>
      <c r="K8357" s="74"/>
      <c r="L8357" s="74"/>
      <c r="P8357" s="122"/>
      <c r="Q8357" s="74"/>
      <c r="R8357" s="74"/>
      <c r="S8357" s="74"/>
      <c r="T8357" s="74"/>
      <c r="AI8357" s="259"/>
      <c r="AO8357" s="74"/>
    </row>
    <row r="8358" s="72" customFormat="1" customHeight="1" spans="6:41">
      <c r="F8358" s="74"/>
      <c r="G8358" s="267" t="str">
        <f t="shared" si="136"/>
        <v/>
      </c>
      <c r="H8358" s="74"/>
      <c r="I8358" s="74"/>
      <c r="J8358" s="74"/>
      <c r="K8358" s="74"/>
      <c r="L8358" s="74"/>
      <c r="P8358" s="122"/>
      <c r="Q8358" s="74"/>
      <c r="R8358" s="74"/>
      <c r="S8358" s="74"/>
      <c r="T8358" s="74"/>
      <c r="AI8358" s="259"/>
      <c r="AO8358" s="74"/>
    </row>
    <row r="8359" s="72" customFormat="1" customHeight="1" spans="6:41">
      <c r="F8359" s="74"/>
      <c r="G8359" s="267" t="str">
        <f t="shared" si="136"/>
        <v/>
      </c>
      <c r="H8359" s="74"/>
      <c r="I8359" s="74"/>
      <c r="J8359" s="74"/>
      <c r="K8359" s="74"/>
      <c r="L8359" s="74"/>
      <c r="P8359" s="122"/>
      <c r="Q8359" s="74"/>
      <c r="R8359" s="74"/>
      <c r="S8359" s="74"/>
      <c r="T8359" s="74"/>
      <c r="AI8359" s="259"/>
      <c r="AO8359" s="74"/>
    </row>
    <row r="8360" s="72" customFormat="1" customHeight="1" spans="6:41">
      <c r="F8360" s="74"/>
      <c r="G8360" s="267" t="str">
        <f t="shared" si="136"/>
        <v/>
      </c>
      <c r="H8360" s="74"/>
      <c r="I8360" s="74"/>
      <c r="J8360" s="74"/>
      <c r="K8360" s="74"/>
      <c r="L8360" s="74"/>
      <c r="P8360" s="122"/>
      <c r="Q8360" s="74"/>
      <c r="R8360" s="74"/>
      <c r="S8360" s="74"/>
      <c r="T8360" s="74"/>
      <c r="AI8360" s="259"/>
      <c r="AO8360" s="74"/>
    </row>
    <row r="8361" s="72" customFormat="1" customHeight="1" spans="6:41">
      <c r="F8361" s="74"/>
      <c r="G8361" s="267" t="str">
        <f t="shared" si="136"/>
        <v/>
      </c>
      <c r="H8361" s="74"/>
      <c r="I8361" s="74"/>
      <c r="J8361" s="74"/>
      <c r="K8361" s="74"/>
      <c r="L8361" s="74"/>
      <c r="P8361" s="122"/>
      <c r="Q8361" s="74"/>
      <c r="R8361" s="74"/>
      <c r="S8361" s="74"/>
      <c r="T8361" s="74"/>
      <c r="AI8361" s="259"/>
      <c r="AO8361" s="74"/>
    </row>
    <row r="8362" s="72" customFormat="1" customHeight="1" spans="6:41">
      <c r="F8362" s="74"/>
      <c r="G8362" s="267" t="str">
        <f t="shared" si="136"/>
        <v/>
      </c>
      <c r="H8362" s="74"/>
      <c r="I8362" s="74"/>
      <c r="J8362" s="74"/>
      <c r="K8362" s="74"/>
      <c r="L8362" s="74"/>
      <c r="P8362" s="122"/>
      <c r="Q8362" s="74"/>
      <c r="R8362" s="74"/>
      <c r="S8362" s="74"/>
      <c r="T8362" s="74"/>
      <c r="AI8362" s="259"/>
      <c r="AO8362" s="74"/>
    </row>
    <row r="8363" s="72" customFormat="1" customHeight="1" spans="6:41">
      <c r="F8363" s="74"/>
      <c r="G8363" s="267" t="str">
        <f t="shared" si="136"/>
        <v/>
      </c>
      <c r="H8363" s="74"/>
      <c r="I8363" s="74"/>
      <c r="J8363" s="74"/>
      <c r="K8363" s="74"/>
      <c r="L8363" s="74"/>
      <c r="P8363" s="122"/>
      <c r="Q8363" s="74"/>
      <c r="R8363" s="74"/>
      <c r="S8363" s="74"/>
      <c r="T8363" s="74"/>
      <c r="AI8363" s="259"/>
      <c r="AO8363" s="74"/>
    </row>
    <row r="8364" s="72" customFormat="1" customHeight="1" spans="6:41">
      <c r="F8364" s="74"/>
      <c r="G8364" s="267" t="str">
        <f t="shared" si="136"/>
        <v/>
      </c>
      <c r="H8364" s="74"/>
      <c r="I8364" s="74"/>
      <c r="J8364" s="74"/>
      <c r="K8364" s="74"/>
      <c r="L8364" s="74"/>
      <c r="P8364" s="122"/>
      <c r="Q8364" s="74"/>
      <c r="R8364" s="74"/>
      <c r="S8364" s="74"/>
      <c r="T8364" s="74"/>
      <c r="AI8364" s="259"/>
      <c r="AO8364" s="74"/>
    </row>
    <row r="8365" s="72" customFormat="1" customHeight="1" spans="6:41">
      <c r="F8365" s="74"/>
      <c r="G8365" s="267" t="str">
        <f t="shared" si="136"/>
        <v/>
      </c>
      <c r="H8365" s="74"/>
      <c r="I8365" s="74"/>
      <c r="J8365" s="74"/>
      <c r="K8365" s="74"/>
      <c r="L8365" s="74"/>
      <c r="P8365" s="122"/>
      <c r="Q8365" s="74"/>
      <c r="R8365" s="74"/>
      <c r="S8365" s="74"/>
      <c r="T8365" s="74"/>
      <c r="AI8365" s="259"/>
      <c r="AO8365" s="74"/>
    </row>
    <row r="8366" s="72" customFormat="1" customHeight="1" spans="6:41">
      <c r="F8366" s="74"/>
      <c r="G8366" s="267" t="str">
        <f t="shared" si="136"/>
        <v/>
      </c>
      <c r="H8366" s="74"/>
      <c r="I8366" s="74"/>
      <c r="J8366" s="74"/>
      <c r="K8366" s="74"/>
      <c r="L8366" s="74"/>
      <c r="P8366" s="122"/>
      <c r="Q8366" s="74"/>
      <c r="R8366" s="74"/>
      <c r="S8366" s="74"/>
      <c r="T8366" s="74"/>
      <c r="AI8366" s="259"/>
      <c r="AO8366" s="74"/>
    </row>
    <row r="8367" s="72" customFormat="1" customHeight="1" spans="6:41">
      <c r="F8367" s="74"/>
      <c r="G8367" s="267" t="str">
        <f t="shared" si="136"/>
        <v/>
      </c>
      <c r="H8367" s="74"/>
      <c r="I8367" s="74"/>
      <c r="J8367" s="74"/>
      <c r="K8367" s="74"/>
      <c r="L8367" s="74"/>
      <c r="P8367" s="122"/>
      <c r="Q8367" s="74"/>
      <c r="R8367" s="74"/>
      <c r="S8367" s="74"/>
      <c r="T8367" s="74"/>
      <c r="AI8367" s="259"/>
      <c r="AO8367" s="74"/>
    </row>
    <row r="8368" s="72" customFormat="1" customHeight="1" spans="6:41">
      <c r="F8368" s="74"/>
      <c r="G8368" s="267" t="str">
        <f t="shared" si="136"/>
        <v/>
      </c>
      <c r="H8368" s="74"/>
      <c r="I8368" s="74"/>
      <c r="J8368" s="74"/>
      <c r="K8368" s="74"/>
      <c r="L8368" s="74"/>
      <c r="P8368" s="122"/>
      <c r="Q8368" s="74"/>
      <c r="R8368" s="74"/>
      <c r="S8368" s="74"/>
      <c r="T8368" s="74"/>
      <c r="AI8368" s="259"/>
      <c r="AO8368" s="74"/>
    </row>
    <row r="8369" s="72" customFormat="1" customHeight="1" spans="6:41">
      <c r="F8369" s="74"/>
      <c r="G8369" s="267" t="str">
        <f t="shared" si="136"/>
        <v/>
      </c>
      <c r="H8369" s="74"/>
      <c r="I8369" s="74"/>
      <c r="J8369" s="74"/>
      <c r="K8369" s="74"/>
      <c r="L8369" s="74"/>
      <c r="P8369" s="122"/>
      <c r="Q8369" s="74"/>
      <c r="R8369" s="74"/>
      <c r="S8369" s="74"/>
      <c r="T8369" s="74"/>
      <c r="AI8369" s="259"/>
      <c r="AO8369" s="74"/>
    </row>
    <row r="8370" s="72" customFormat="1" customHeight="1" spans="6:41">
      <c r="F8370" s="74"/>
      <c r="G8370" s="267" t="str">
        <f t="shared" si="136"/>
        <v/>
      </c>
      <c r="H8370" s="74"/>
      <c r="I8370" s="74"/>
      <c r="J8370" s="74"/>
      <c r="K8370" s="74"/>
      <c r="L8370" s="74"/>
      <c r="P8370" s="122"/>
      <c r="Q8370" s="74"/>
      <c r="R8370" s="74"/>
      <c r="S8370" s="74"/>
      <c r="T8370" s="74"/>
      <c r="AI8370" s="259"/>
      <c r="AO8370" s="74"/>
    </row>
    <row r="8371" s="72" customFormat="1" customHeight="1" spans="6:41">
      <c r="F8371" s="74"/>
      <c r="G8371" s="267" t="str">
        <f t="shared" si="136"/>
        <v/>
      </c>
      <c r="H8371" s="74"/>
      <c r="I8371" s="74"/>
      <c r="J8371" s="74"/>
      <c r="K8371" s="74"/>
      <c r="L8371" s="74"/>
      <c r="P8371" s="122"/>
      <c r="Q8371" s="74"/>
      <c r="R8371" s="74"/>
      <c r="S8371" s="74"/>
      <c r="T8371" s="74"/>
      <c r="AI8371" s="259"/>
      <c r="AO8371" s="74"/>
    </row>
    <row r="8372" s="72" customFormat="1" customHeight="1" spans="6:41">
      <c r="F8372" s="74"/>
      <c r="G8372" s="267" t="str">
        <f t="shared" si="136"/>
        <v/>
      </c>
      <c r="H8372" s="74"/>
      <c r="I8372" s="74"/>
      <c r="J8372" s="74"/>
      <c r="K8372" s="74"/>
      <c r="L8372" s="74"/>
      <c r="P8372" s="122"/>
      <c r="Q8372" s="74"/>
      <c r="R8372" s="74"/>
      <c r="S8372" s="74"/>
      <c r="T8372" s="74"/>
      <c r="AI8372" s="259"/>
      <c r="AO8372" s="74"/>
    </row>
    <row r="8373" s="72" customFormat="1" customHeight="1" spans="6:41">
      <c r="F8373" s="74"/>
      <c r="G8373" s="267" t="str">
        <f t="shared" si="136"/>
        <v/>
      </c>
      <c r="H8373" s="74"/>
      <c r="I8373" s="74"/>
      <c r="J8373" s="74"/>
      <c r="K8373" s="74"/>
      <c r="L8373" s="74"/>
      <c r="P8373" s="122"/>
      <c r="Q8373" s="74"/>
      <c r="R8373" s="74"/>
      <c r="S8373" s="74"/>
      <c r="T8373" s="74"/>
      <c r="AI8373" s="259"/>
      <c r="AO8373" s="74"/>
    </row>
    <row r="8374" s="72" customFormat="1" customHeight="1" spans="6:41">
      <c r="F8374" s="74"/>
      <c r="G8374" s="267" t="str">
        <f t="shared" si="136"/>
        <v/>
      </c>
      <c r="H8374" s="74"/>
      <c r="I8374" s="74"/>
      <c r="J8374" s="74"/>
      <c r="K8374" s="74"/>
      <c r="L8374" s="74"/>
      <c r="P8374" s="122"/>
      <c r="Q8374" s="74"/>
      <c r="R8374" s="74"/>
      <c r="S8374" s="74"/>
      <c r="T8374" s="74"/>
      <c r="AI8374" s="259"/>
      <c r="AO8374" s="74"/>
    </row>
    <row r="8375" s="72" customFormat="1" customHeight="1" spans="6:41">
      <c r="F8375" s="74"/>
      <c r="G8375" s="267" t="str">
        <f t="shared" si="136"/>
        <v/>
      </c>
      <c r="H8375" s="74"/>
      <c r="I8375" s="74"/>
      <c r="J8375" s="74"/>
      <c r="K8375" s="74"/>
      <c r="L8375" s="74"/>
      <c r="P8375" s="122"/>
      <c r="Q8375" s="74"/>
      <c r="R8375" s="74"/>
      <c r="S8375" s="74"/>
      <c r="T8375" s="74"/>
      <c r="AI8375" s="259"/>
      <c r="AO8375" s="74"/>
    </row>
    <row r="8376" s="72" customFormat="1" customHeight="1" spans="6:41">
      <c r="F8376" s="74"/>
      <c r="G8376" s="267" t="str">
        <f t="shared" si="136"/>
        <v/>
      </c>
      <c r="H8376" s="74"/>
      <c r="I8376" s="74"/>
      <c r="J8376" s="74"/>
      <c r="K8376" s="74"/>
      <c r="L8376" s="74"/>
      <c r="P8376" s="122"/>
      <c r="Q8376" s="74"/>
      <c r="R8376" s="74"/>
      <c r="S8376" s="74"/>
      <c r="T8376" s="74"/>
      <c r="AI8376" s="259"/>
      <c r="AO8376" s="74"/>
    </row>
    <row r="8377" s="72" customFormat="1" customHeight="1" spans="6:41">
      <c r="F8377" s="74"/>
      <c r="G8377" s="267" t="str">
        <f t="shared" si="136"/>
        <v/>
      </c>
      <c r="H8377" s="74"/>
      <c r="I8377" s="74"/>
      <c r="J8377" s="74"/>
      <c r="K8377" s="74"/>
      <c r="L8377" s="74"/>
      <c r="P8377" s="122"/>
      <c r="Q8377" s="74"/>
      <c r="R8377" s="74"/>
      <c r="S8377" s="74"/>
      <c r="T8377" s="74"/>
      <c r="AI8377" s="259"/>
      <c r="AO8377" s="74"/>
    </row>
    <row r="8378" s="72" customFormat="1" customHeight="1" spans="6:41">
      <c r="F8378" s="74"/>
      <c r="G8378" s="267" t="str">
        <f t="shared" si="136"/>
        <v/>
      </c>
      <c r="H8378" s="74"/>
      <c r="I8378" s="74"/>
      <c r="J8378" s="74"/>
      <c r="K8378" s="74"/>
      <c r="L8378" s="74"/>
      <c r="P8378" s="122"/>
      <c r="Q8378" s="74"/>
      <c r="R8378" s="74"/>
      <c r="S8378" s="74"/>
      <c r="T8378" s="74"/>
      <c r="AI8378" s="259"/>
      <c r="AO8378" s="74"/>
    </row>
    <row r="8379" s="72" customFormat="1" customHeight="1" spans="6:41">
      <c r="F8379" s="74"/>
      <c r="G8379" s="267" t="str">
        <f t="shared" si="136"/>
        <v/>
      </c>
      <c r="H8379" s="74"/>
      <c r="I8379" s="74"/>
      <c r="J8379" s="74"/>
      <c r="K8379" s="74"/>
      <c r="L8379" s="74"/>
      <c r="P8379" s="122"/>
      <c r="Q8379" s="74"/>
      <c r="R8379" s="74"/>
      <c r="S8379" s="74"/>
      <c r="T8379" s="74"/>
      <c r="AI8379" s="259"/>
      <c r="AO8379" s="74"/>
    </row>
    <row r="8380" s="72" customFormat="1" customHeight="1" spans="6:41">
      <c r="F8380" s="74"/>
      <c r="G8380" s="267" t="str">
        <f t="shared" si="136"/>
        <v/>
      </c>
      <c r="H8380" s="74"/>
      <c r="I8380" s="74"/>
      <c r="J8380" s="74"/>
      <c r="K8380" s="74"/>
      <c r="L8380" s="74"/>
      <c r="P8380" s="122"/>
      <c r="Q8380" s="74"/>
      <c r="R8380" s="74"/>
      <c r="S8380" s="74"/>
      <c r="T8380" s="74"/>
      <c r="AI8380" s="259"/>
      <c r="AO8380" s="74"/>
    </row>
    <row r="8381" s="72" customFormat="1" customHeight="1" spans="6:41">
      <c r="F8381" s="74"/>
      <c r="G8381" s="267" t="str">
        <f t="shared" si="136"/>
        <v/>
      </c>
      <c r="H8381" s="74"/>
      <c r="I8381" s="74"/>
      <c r="J8381" s="74"/>
      <c r="K8381" s="74"/>
      <c r="L8381" s="74"/>
      <c r="P8381" s="122"/>
      <c r="Q8381" s="74"/>
      <c r="R8381" s="74"/>
      <c r="S8381" s="74"/>
      <c r="T8381" s="74"/>
      <c r="AI8381" s="259"/>
      <c r="AO8381" s="74"/>
    </row>
    <row r="8382" s="72" customFormat="1" customHeight="1" spans="6:41">
      <c r="F8382" s="74"/>
      <c r="G8382" s="267" t="str">
        <f t="shared" si="136"/>
        <v/>
      </c>
      <c r="H8382" s="74"/>
      <c r="I8382" s="74"/>
      <c r="J8382" s="74"/>
      <c r="K8382" s="74"/>
      <c r="L8382" s="74"/>
      <c r="P8382" s="122"/>
      <c r="Q8382" s="74"/>
      <c r="R8382" s="74"/>
      <c r="S8382" s="74"/>
      <c r="T8382" s="74"/>
      <c r="AI8382" s="259"/>
      <c r="AO8382" s="74"/>
    </row>
    <row r="8383" s="72" customFormat="1" customHeight="1" spans="6:41">
      <c r="F8383" s="74"/>
      <c r="G8383" s="267" t="str">
        <f t="shared" si="136"/>
        <v/>
      </c>
      <c r="H8383" s="74"/>
      <c r="I8383" s="74"/>
      <c r="J8383" s="74"/>
      <c r="K8383" s="74"/>
      <c r="L8383" s="74"/>
      <c r="P8383" s="122"/>
      <c r="Q8383" s="74"/>
      <c r="R8383" s="74"/>
      <c r="S8383" s="74"/>
      <c r="T8383" s="74"/>
      <c r="AI8383" s="259"/>
      <c r="AO8383" s="74"/>
    </row>
    <row r="8384" s="72" customFormat="1" customHeight="1" spans="6:41">
      <c r="F8384" s="74"/>
      <c r="G8384" s="267" t="str">
        <f t="shared" si="136"/>
        <v/>
      </c>
      <c r="H8384" s="74"/>
      <c r="I8384" s="74"/>
      <c r="J8384" s="74"/>
      <c r="K8384" s="74"/>
      <c r="L8384" s="74"/>
      <c r="P8384" s="122"/>
      <c r="Q8384" s="74"/>
      <c r="R8384" s="74"/>
      <c r="S8384" s="74"/>
      <c r="T8384" s="74"/>
      <c r="AI8384" s="259"/>
      <c r="AO8384" s="74"/>
    </row>
    <row r="8385" s="72" customFormat="1" customHeight="1" spans="6:41">
      <c r="F8385" s="74"/>
      <c r="G8385" s="267" t="str">
        <f t="shared" si="136"/>
        <v/>
      </c>
      <c r="H8385" s="74"/>
      <c r="I8385" s="74"/>
      <c r="J8385" s="74"/>
      <c r="K8385" s="74"/>
      <c r="L8385" s="74"/>
      <c r="P8385" s="122"/>
      <c r="Q8385" s="74"/>
      <c r="R8385" s="74"/>
      <c r="S8385" s="74"/>
      <c r="T8385" s="74"/>
      <c r="AI8385" s="259"/>
      <c r="AO8385" s="74"/>
    </row>
    <row r="8386" s="72" customFormat="1" customHeight="1" spans="6:41">
      <c r="F8386" s="74"/>
      <c r="G8386" s="267" t="str">
        <f t="shared" ref="G8386:G8449" si="137">IF(H8386="","",IF(H8386=I8386,H8386,_xlfn.CONCAT(H8386,"-",I8386)))</f>
        <v/>
      </c>
      <c r="H8386" s="74"/>
      <c r="I8386" s="74"/>
      <c r="J8386" s="74"/>
      <c r="K8386" s="74"/>
      <c r="L8386" s="74"/>
      <c r="P8386" s="122"/>
      <c r="Q8386" s="74"/>
      <c r="R8386" s="74"/>
      <c r="S8386" s="74"/>
      <c r="T8386" s="74"/>
      <c r="AI8386" s="259"/>
      <c r="AO8386" s="74"/>
    </row>
    <row r="8387" s="72" customFormat="1" customHeight="1" spans="6:41">
      <c r="F8387" s="74"/>
      <c r="G8387" s="267" t="str">
        <f t="shared" si="137"/>
        <v/>
      </c>
      <c r="H8387" s="74"/>
      <c r="I8387" s="74"/>
      <c r="J8387" s="74"/>
      <c r="K8387" s="74"/>
      <c r="L8387" s="74"/>
      <c r="P8387" s="122"/>
      <c r="Q8387" s="74"/>
      <c r="R8387" s="74"/>
      <c r="S8387" s="74"/>
      <c r="T8387" s="74"/>
      <c r="AI8387" s="259"/>
      <c r="AO8387" s="74"/>
    </row>
    <row r="8388" s="72" customFormat="1" customHeight="1" spans="6:41">
      <c r="F8388" s="74"/>
      <c r="G8388" s="267" t="str">
        <f t="shared" si="137"/>
        <v/>
      </c>
      <c r="H8388" s="74"/>
      <c r="I8388" s="74"/>
      <c r="J8388" s="74"/>
      <c r="K8388" s="74"/>
      <c r="L8388" s="74"/>
      <c r="P8388" s="122"/>
      <c r="Q8388" s="74"/>
      <c r="R8388" s="74"/>
      <c r="S8388" s="74"/>
      <c r="T8388" s="74"/>
      <c r="AI8388" s="259"/>
      <c r="AO8388" s="74"/>
    </row>
    <row r="8389" s="72" customFormat="1" customHeight="1" spans="6:41">
      <c r="F8389" s="74"/>
      <c r="G8389" s="267" t="str">
        <f t="shared" si="137"/>
        <v/>
      </c>
      <c r="H8389" s="74"/>
      <c r="I8389" s="74"/>
      <c r="J8389" s="74"/>
      <c r="K8389" s="74"/>
      <c r="L8389" s="74"/>
      <c r="P8389" s="122"/>
      <c r="Q8389" s="74"/>
      <c r="R8389" s="74"/>
      <c r="S8389" s="74"/>
      <c r="T8389" s="74"/>
      <c r="AI8389" s="259"/>
      <c r="AO8389" s="74"/>
    </row>
    <row r="8390" s="72" customFormat="1" customHeight="1" spans="6:41">
      <c r="F8390" s="74"/>
      <c r="G8390" s="267" t="str">
        <f t="shared" si="137"/>
        <v/>
      </c>
      <c r="H8390" s="74"/>
      <c r="I8390" s="74"/>
      <c r="J8390" s="74"/>
      <c r="K8390" s="74"/>
      <c r="L8390" s="74"/>
      <c r="P8390" s="122"/>
      <c r="Q8390" s="74"/>
      <c r="R8390" s="74"/>
      <c r="S8390" s="74"/>
      <c r="T8390" s="74"/>
      <c r="AI8390" s="259"/>
      <c r="AO8390" s="74"/>
    </row>
    <row r="8391" s="72" customFormat="1" customHeight="1" spans="6:41">
      <c r="F8391" s="74"/>
      <c r="G8391" s="267" t="str">
        <f t="shared" si="137"/>
        <v/>
      </c>
      <c r="H8391" s="74"/>
      <c r="I8391" s="74"/>
      <c r="J8391" s="74"/>
      <c r="K8391" s="74"/>
      <c r="L8391" s="74"/>
      <c r="P8391" s="122"/>
      <c r="Q8391" s="74"/>
      <c r="R8391" s="74"/>
      <c r="S8391" s="74"/>
      <c r="T8391" s="74"/>
      <c r="AI8391" s="259"/>
      <c r="AO8391" s="74"/>
    </row>
    <row r="8392" s="72" customFormat="1" customHeight="1" spans="6:41">
      <c r="F8392" s="74"/>
      <c r="G8392" s="267" t="str">
        <f t="shared" si="137"/>
        <v/>
      </c>
      <c r="H8392" s="74"/>
      <c r="I8392" s="74"/>
      <c r="J8392" s="74"/>
      <c r="K8392" s="74"/>
      <c r="L8392" s="74"/>
      <c r="P8392" s="122"/>
      <c r="Q8392" s="74"/>
      <c r="R8392" s="74"/>
      <c r="S8392" s="74"/>
      <c r="T8392" s="74"/>
      <c r="AI8392" s="259"/>
      <c r="AO8392" s="74"/>
    </row>
    <row r="8393" s="72" customFormat="1" customHeight="1" spans="6:41">
      <c r="F8393" s="74"/>
      <c r="G8393" s="267" t="str">
        <f t="shared" si="137"/>
        <v/>
      </c>
      <c r="H8393" s="74"/>
      <c r="I8393" s="74"/>
      <c r="J8393" s="74"/>
      <c r="K8393" s="74"/>
      <c r="L8393" s="74"/>
      <c r="P8393" s="122"/>
      <c r="Q8393" s="74"/>
      <c r="R8393" s="74"/>
      <c r="S8393" s="74"/>
      <c r="T8393" s="74"/>
      <c r="AI8393" s="259"/>
      <c r="AO8393" s="74"/>
    </row>
    <row r="8394" s="72" customFormat="1" customHeight="1" spans="6:41">
      <c r="F8394" s="74"/>
      <c r="G8394" s="267" t="str">
        <f t="shared" si="137"/>
        <v/>
      </c>
      <c r="H8394" s="74"/>
      <c r="I8394" s="74"/>
      <c r="J8394" s="74"/>
      <c r="K8394" s="74"/>
      <c r="L8394" s="74"/>
      <c r="P8394" s="122"/>
      <c r="Q8394" s="74"/>
      <c r="R8394" s="74"/>
      <c r="S8394" s="74"/>
      <c r="T8394" s="74"/>
      <c r="AI8394" s="259"/>
      <c r="AO8394" s="74"/>
    </row>
    <row r="8395" s="72" customFormat="1" customHeight="1" spans="6:41">
      <c r="F8395" s="74"/>
      <c r="G8395" s="267" t="str">
        <f t="shared" si="137"/>
        <v/>
      </c>
      <c r="H8395" s="74"/>
      <c r="I8395" s="74"/>
      <c r="J8395" s="74"/>
      <c r="K8395" s="74"/>
      <c r="L8395" s="74"/>
      <c r="P8395" s="122"/>
      <c r="Q8395" s="74"/>
      <c r="R8395" s="74"/>
      <c r="S8395" s="74"/>
      <c r="T8395" s="74"/>
      <c r="AI8395" s="259"/>
      <c r="AO8395" s="74"/>
    </row>
    <row r="8396" s="72" customFormat="1" customHeight="1" spans="6:41">
      <c r="F8396" s="74"/>
      <c r="G8396" s="267" t="str">
        <f t="shared" si="137"/>
        <v/>
      </c>
      <c r="H8396" s="74"/>
      <c r="I8396" s="74"/>
      <c r="J8396" s="74"/>
      <c r="K8396" s="74"/>
      <c r="L8396" s="74"/>
      <c r="P8396" s="122"/>
      <c r="Q8396" s="74"/>
      <c r="R8396" s="74"/>
      <c r="S8396" s="74"/>
      <c r="T8396" s="74"/>
      <c r="AI8396" s="259"/>
      <c r="AO8396" s="74"/>
    </row>
    <row r="8397" s="72" customFormat="1" customHeight="1" spans="6:41">
      <c r="F8397" s="74"/>
      <c r="G8397" s="267" t="str">
        <f t="shared" si="137"/>
        <v/>
      </c>
      <c r="H8397" s="74"/>
      <c r="I8397" s="74"/>
      <c r="J8397" s="74"/>
      <c r="K8397" s="74"/>
      <c r="L8397" s="74"/>
      <c r="P8397" s="122"/>
      <c r="Q8397" s="74"/>
      <c r="R8397" s="74"/>
      <c r="S8397" s="74"/>
      <c r="T8397" s="74"/>
      <c r="AI8397" s="259"/>
      <c r="AO8397" s="74"/>
    </row>
    <row r="8398" s="72" customFormat="1" customHeight="1" spans="6:41">
      <c r="F8398" s="74"/>
      <c r="G8398" s="267" t="str">
        <f t="shared" si="137"/>
        <v/>
      </c>
      <c r="H8398" s="74"/>
      <c r="I8398" s="74"/>
      <c r="J8398" s="74"/>
      <c r="K8398" s="74"/>
      <c r="L8398" s="74"/>
      <c r="P8398" s="122"/>
      <c r="Q8398" s="74"/>
      <c r="R8398" s="74"/>
      <c r="S8398" s="74"/>
      <c r="T8398" s="74"/>
      <c r="AI8398" s="259"/>
      <c r="AO8398" s="74"/>
    </row>
    <row r="8399" s="72" customFormat="1" customHeight="1" spans="6:41">
      <c r="F8399" s="74"/>
      <c r="G8399" s="267" t="str">
        <f t="shared" si="137"/>
        <v/>
      </c>
      <c r="H8399" s="74"/>
      <c r="I8399" s="74"/>
      <c r="J8399" s="74"/>
      <c r="K8399" s="74"/>
      <c r="L8399" s="74"/>
      <c r="P8399" s="122"/>
      <c r="Q8399" s="74"/>
      <c r="R8399" s="74"/>
      <c r="S8399" s="74"/>
      <c r="T8399" s="74"/>
      <c r="AI8399" s="259"/>
      <c r="AO8399" s="74"/>
    </row>
    <row r="8400" s="72" customFormat="1" customHeight="1" spans="6:41">
      <c r="F8400" s="74"/>
      <c r="G8400" s="267" t="str">
        <f t="shared" si="137"/>
        <v/>
      </c>
      <c r="H8400" s="74"/>
      <c r="I8400" s="74"/>
      <c r="J8400" s="74"/>
      <c r="K8400" s="74"/>
      <c r="L8400" s="74"/>
      <c r="P8400" s="122"/>
      <c r="Q8400" s="74"/>
      <c r="R8400" s="74"/>
      <c r="S8400" s="74"/>
      <c r="T8400" s="74"/>
      <c r="AI8400" s="259"/>
      <c r="AO8400" s="74"/>
    </row>
    <row r="8401" s="72" customFormat="1" customHeight="1" spans="6:41">
      <c r="F8401" s="74"/>
      <c r="G8401" s="267" t="str">
        <f t="shared" si="137"/>
        <v/>
      </c>
      <c r="H8401" s="74"/>
      <c r="I8401" s="74"/>
      <c r="J8401" s="74"/>
      <c r="K8401" s="74"/>
      <c r="L8401" s="74"/>
      <c r="P8401" s="122"/>
      <c r="Q8401" s="74"/>
      <c r="R8401" s="74"/>
      <c r="S8401" s="74"/>
      <c r="T8401" s="74"/>
      <c r="AI8401" s="259"/>
      <c r="AO8401" s="74"/>
    </row>
    <row r="8402" s="72" customFormat="1" customHeight="1" spans="6:41">
      <c r="F8402" s="74"/>
      <c r="G8402" s="267" t="str">
        <f t="shared" si="137"/>
        <v/>
      </c>
      <c r="H8402" s="74"/>
      <c r="I8402" s="74"/>
      <c r="J8402" s="74"/>
      <c r="K8402" s="74"/>
      <c r="L8402" s="74"/>
      <c r="P8402" s="122"/>
      <c r="Q8402" s="74"/>
      <c r="R8402" s="74"/>
      <c r="S8402" s="74"/>
      <c r="T8402" s="74"/>
      <c r="AI8402" s="259"/>
      <c r="AO8402" s="74"/>
    </row>
    <row r="8403" s="72" customFormat="1" customHeight="1" spans="6:41">
      <c r="F8403" s="74"/>
      <c r="G8403" s="267" t="str">
        <f t="shared" si="137"/>
        <v/>
      </c>
      <c r="H8403" s="74"/>
      <c r="I8403" s="74"/>
      <c r="J8403" s="74"/>
      <c r="K8403" s="74"/>
      <c r="L8403" s="74"/>
      <c r="P8403" s="122"/>
      <c r="Q8403" s="74"/>
      <c r="R8403" s="74"/>
      <c r="S8403" s="74"/>
      <c r="T8403" s="74"/>
      <c r="AI8403" s="259"/>
      <c r="AO8403" s="74"/>
    </row>
    <row r="8404" s="72" customFormat="1" customHeight="1" spans="6:41">
      <c r="F8404" s="74"/>
      <c r="G8404" s="267" t="str">
        <f t="shared" si="137"/>
        <v/>
      </c>
      <c r="H8404" s="74"/>
      <c r="I8404" s="74"/>
      <c r="J8404" s="74"/>
      <c r="K8404" s="74"/>
      <c r="L8404" s="74"/>
      <c r="P8404" s="122"/>
      <c r="Q8404" s="74"/>
      <c r="R8404" s="74"/>
      <c r="S8404" s="74"/>
      <c r="T8404" s="74"/>
      <c r="AI8404" s="259"/>
      <c r="AO8404" s="74"/>
    </row>
    <row r="8405" s="72" customFormat="1" customHeight="1" spans="6:41">
      <c r="F8405" s="74"/>
      <c r="G8405" s="267" t="str">
        <f t="shared" si="137"/>
        <v/>
      </c>
      <c r="H8405" s="74"/>
      <c r="I8405" s="74"/>
      <c r="J8405" s="74"/>
      <c r="K8405" s="74"/>
      <c r="L8405" s="74"/>
      <c r="P8405" s="122"/>
      <c r="Q8405" s="74"/>
      <c r="R8405" s="74"/>
      <c r="S8405" s="74"/>
      <c r="T8405" s="74"/>
      <c r="AI8405" s="259"/>
      <c r="AO8405" s="74"/>
    </row>
    <row r="8406" s="72" customFormat="1" customHeight="1" spans="6:41">
      <c r="F8406" s="74"/>
      <c r="G8406" s="267" t="str">
        <f t="shared" si="137"/>
        <v/>
      </c>
      <c r="H8406" s="74"/>
      <c r="I8406" s="74"/>
      <c r="J8406" s="74"/>
      <c r="K8406" s="74"/>
      <c r="L8406" s="74"/>
      <c r="P8406" s="122"/>
      <c r="Q8406" s="74"/>
      <c r="R8406" s="74"/>
      <c r="S8406" s="74"/>
      <c r="T8406" s="74"/>
      <c r="AI8406" s="259"/>
      <c r="AO8406" s="74"/>
    </row>
    <row r="8407" s="72" customFormat="1" customHeight="1" spans="6:41">
      <c r="F8407" s="74"/>
      <c r="G8407" s="267" t="str">
        <f t="shared" si="137"/>
        <v/>
      </c>
      <c r="H8407" s="74"/>
      <c r="I8407" s="74"/>
      <c r="J8407" s="74"/>
      <c r="K8407" s="74"/>
      <c r="L8407" s="74"/>
      <c r="P8407" s="122"/>
      <c r="Q8407" s="74"/>
      <c r="R8407" s="74"/>
      <c r="S8407" s="74"/>
      <c r="T8407" s="74"/>
      <c r="AI8407" s="259"/>
      <c r="AO8407" s="74"/>
    </row>
    <row r="8408" s="72" customFormat="1" customHeight="1" spans="6:41">
      <c r="F8408" s="74"/>
      <c r="G8408" s="267" t="str">
        <f t="shared" si="137"/>
        <v/>
      </c>
      <c r="H8408" s="74"/>
      <c r="I8408" s="74"/>
      <c r="J8408" s="74"/>
      <c r="K8408" s="74"/>
      <c r="L8408" s="74"/>
      <c r="P8408" s="122"/>
      <c r="Q8408" s="74"/>
      <c r="R8408" s="74"/>
      <c r="S8408" s="74"/>
      <c r="T8408" s="74"/>
      <c r="AI8408" s="259"/>
      <c r="AO8408" s="74"/>
    </row>
    <row r="8409" s="72" customFormat="1" customHeight="1" spans="6:41">
      <c r="F8409" s="74"/>
      <c r="G8409" s="267" t="str">
        <f t="shared" si="137"/>
        <v/>
      </c>
      <c r="H8409" s="74"/>
      <c r="I8409" s="74"/>
      <c r="J8409" s="74"/>
      <c r="K8409" s="74"/>
      <c r="L8409" s="74"/>
      <c r="P8409" s="122"/>
      <c r="Q8409" s="74"/>
      <c r="R8409" s="74"/>
      <c r="S8409" s="74"/>
      <c r="T8409" s="74"/>
      <c r="AI8409" s="259"/>
      <c r="AO8409" s="74"/>
    </row>
    <row r="8410" s="72" customFormat="1" customHeight="1" spans="6:41">
      <c r="F8410" s="74"/>
      <c r="G8410" s="267" t="str">
        <f t="shared" si="137"/>
        <v/>
      </c>
      <c r="H8410" s="74"/>
      <c r="I8410" s="74"/>
      <c r="J8410" s="74"/>
      <c r="K8410" s="74"/>
      <c r="L8410" s="74"/>
      <c r="P8410" s="122"/>
      <c r="Q8410" s="74"/>
      <c r="R8410" s="74"/>
      <c r="S8410" s="74"/>
      <c r="T8410" s="74"/>
      <c r="AI8410" s="259"/>
      <c r="AO8410" s="74"/>
    </row>
    <row r="8411" s="72" customFormat="1" customHeight="1" spans="6:41">
      <c r="F8411" s="74"/>
      <c r="G8411" s="267" t="str">
        <f t="shared" si="137"/>
        <v/>
      </c>
      <c r="H8411" s="74"/>
      <c r="I8411" s="74"/>
      <c r="J8411" s="74"/>
      <c r="K8411" s="74"/>
      <c r="L8411" s="74"/>
      <c r="P8411" s="122"/>
      <c r="Q8411" s="74"/>
      <c r="R8411" s="74"/>
      <c r="S8411" s="74"/>
      <c r="T8411" s="74"/>
      <c r="AI8411" s="259"/>
      <c r="AO8411" s="74"/>
    </row>
    <row r="8412" s="72" customFormat="1" customHeight="1" spans="6:41">
      <c r="F8412" s="74"/>
      <c r="G8412" s="267" t="str">
        <f t="shared" si="137"/>
        <v/>
      </c>
      <c r="H8412" s="74"/>
      <c r="I8412" s="74"/>
      <c r="J8412" s="74"/>
      <c r="K8412" s="74"/>
      <c r="L8412" s="74"/>
      <c r="P8412" s="122"/>
      <c r="Q8412" s="74"/>
      <c r="R8412" s="74"/>
      <c r="S8412" s="74"/>
      <c r="T8412" s="74"/>
      <c r="AI8412" s="259"/>
      <c r="AO8412" s="74"/>
    </row>
    <row r="8413" s="72" customFormat="1" customHeight="1" spans="6:41">
      <c r="F8413" s="74"/>
      <c r="G8413" s="267" t="str">
        <f t="shared" si="137"/>
        <v/>
      </c>
      <c r="H8413" s="74"/>
      <c r="I8413" s="74"/>
      <c r="J8413" s="74"/>
      <c r="K8413" s="74"/>
      <c r="L8413" s="74"/>
      <c r="P8413" s="122"/>
      <c r="Q8413" s="74"/>
      <c r="R8413" s="74"/>
      <c r="S8413" s="74"/>
      <c r="T8413" s="74"/>
      <c r="AI8413" s="259"/>
      <c r="AO8413" s="74"/>
    </row>
    <row r="8414" s="72" customFormat="1" customHeight="1" spans="6:41">
      <c r="F8414" s="74"/>
      <c r="G8414" s="267" t="str">
        <f t="shared" si="137"/>
        <v/>
      </c>
      <c r="H8414" s="74"/>
      <c r="I8414" s="74"/>
      <c r="J8414" s="74"/>
      <c r="K8414" s="74"/>
      <c r="L8414" s="74"/>
      <c r="P8414" s="122"/>
      <c r="Q8414" s="74"/>
      <c r="R8414" s="74"/>
      <c r="S8414" s="74"/>
      <c r="T8414" s="74"/>
      <c r="AI8414" s="259"/>
      <c r="AO8414" s="74"/>
    </row>
    <row r="8415" s="72" customFormat="1" customHeight="1" spans="6:41">
      <c r="F8415" s="74"/>
      <c r="G8415" s="267" t="str">
        <f t="shared" si="137"/>
        <v/>
      </c>
      <c r="H8415" s="74"/>
      <c r="I8415" s="74"/>
      <c r="J8415" s="74"/>
      <c r="K8415" s="74"/>
      <c r="L8415" s="74"/>
      <c r="P8415" s="122"/>
      <c r="Q8415" s="74"/>
      <c r="R8415" s="74"/>
      <c r="S8415" s="74"/>
      <c r="T8415" s="74"/>
      <c r="AI8415" s="259"/>
      <c r="AO8415" s="74"/>
    </row>
    <row r="8416" s="72" customFormat="1" customHeight="1" spans="6:41">
      <c r="F8416" s="74"/>
      <c r="G8416" s="267" t="str">
        <f t="shared" si="137"/>
        <v/>
      </c>
      <c r="H8416" s="74"/>
      <c r="I8416" s="74"/>
      <c r="J8416" s="74"/>
      <c r="K8416" s="74"/>
      <c r="L8416" s="74"/>
      <c r="P8416" s="122"/>
      <c r="Q8416" s="74"/>
      <c r="R8416" s="74"/>
      <c r="S8416" s="74"/>
      <c r="T8416" s="74"/>
      <c r="AI8416" s="259"/>
      <c r="AO8416" s="74"/>
    </row>
    <row r="8417" s="72" customFormat="1" customHeight="1" spans="6:41">
      <c r="F8417" s="74"/>
      <c r="G8417" s="267" t="str">
        <f t="shared" si="137"/>
        <v/>
      </c>
      <c r="H8417" s="74"/>
      <c r="I8417" s="74"/>
      <c r="J8417" s="74"/>
      <c r="K8417" s="74"/>
      <c r="L8417" s="74"/>
      <c r="P8417" s="122"/>
      <c r="Q8417" s="74"/>
      <c r="R8417" s="74"/>
      <c r="S8417" s="74"/>
      <c r="T8417" s="74"/>
      <c r="AI8417" s="259"/>
      <c r="AO8417" s="74"/>
    </row>
    <row r="8418" s="72" customFormat="1" customHeight="1" spans="6:41">
      <c r="F8418" s="74"/>
      <c r="G8418" s="267" t="str">
        <f t="shared" si="137"/>
        <v/>
      </c>
      <c r="H8418" s="74"/>
      <c r="I8418" s="74"/>
      <c r="J8418" s="74"/>
      <c r="K8418" s="74"/>
      <c r="L8418" s="74"/>
      <c r="P8418" s="122"/>
      <c r="Q8418" s="74"/>
      <c r="R8418" s="74"/>
      <c r="S8418" s="74"/>
      <c r="T8418" s="74"/>
      <c r="AI8418" s="259"/>
      <c r="AO8418" s="74"/>
    </row>
    <row r="8419" s="72" customFormat="1" customHeight="1" spans="6:41">
      <c r="F8419" s="74"/>
      <c r="G8419" s="267" t="str">
        <f t="shared" si="137"/>
        <v/>
      </c>
      <c r="H8419" s="74"/>
      <c r="I8419" s="74"/>
      <c r="J8419" s="74"/>
      <c r="K8419" s="74"/>
      <c r="L8419" s="74"/>
      <c r="P8419" s="122"/>
      <c r="Q8419" s="74"/>
      <c r="R8419" s="74"/>
      <c r="S8419" s="74"/>
      <c r="T8419" s="74"/>
      <c r="AI8419" s="259"/>
      <c r="AO8419" s="74"/>
    </row>
    <row r="8420" s="72" customFormat="1" customHeight="1" spans="6:41">
      <c r="F8420" s="74"/>
      <c r="G8420" s="267" t="str">
        <f t="shared" si="137"/>
        <v/>
      </c>
      <c r="H8420" s="74"/>
      <c r="I8420" s="74"/>
      <c r="J8420" s="74"/>
      <c r="K8420" s="74"/>
      <c r="L8420" s="74"/>
      <c r="P8420" s="122"/>
      <c r="Q8420" s="74"/>
      <c r="R8420" s="74"/>
      <c r="S8420" s="74"/>
      <c r="T8420" s="74"/>
      <c r="AI8420" s="259"/>
      <c r="AO8420" s="74"/>
    </row>
    <row r="8421" s="72" customFormat="1" customHeight="1" spans="6:41">
      <c r="F8421" s="74"/>
      <c r="G8421" s="267" t="str">
        <f t="shared" si="137"/>
        <v/>
      </c>
      <c r="H8421" s="74"/>
      <c r="I8421" s="74"/>
      <c r="J8421" s="74"/>
      <c r="K8421" s="74"/>
      <c r="L8421" s="74"/>
      <c r="P8421" s="122"/>
      <c r="Q8421" s="74"/>
      <c r="R8421" s="74"/>
      <c r="S8421" s="74"/>
      <c r="T8421" s="74"/>
      <c r="AI8421" s="259"/>
      <c r="AO8421" s="74"/>
    </row>
    <row r="8422" s="72" customFormat="1" customHeight="1" spans="6:41">
      <c r="F8422" s="74"/>
      <c r="G8422" s="267" t="str">
        <f t="shared" si="137"/>
        <v/>
      </c>
      <c r="H8422" s="74"/>
      <c r="I8422" s="74"/>
      <c r="J8422" s="74"/>
      <c r="K8422" s="74"/>
      <c r="L8422" s="74"/>
      <c r="P8422" s="122"/>
      <c r="Q8422" s="74"/>
      <c r="R8422" s="74"/>
      <c r="S8422" s="74"/>
      <c r="T8422" s="74"/>
      <c r="AI8422" s="259"/>
      <c r="AO8422" s="74"/>
    </row>
    <row r="8423" s="72" customFormat="1" customHeight="1" spans="6:41">
      <c r="F8423" s="74"/>
      <c r="G8423" s="267" t="str">
        <f t="shared" si="137"/>
        <v/>
      </c>
      <c r="H8423" s="74"/>
      <c r="I8423" s="74"/>
      <c r="J8423" s="74"/>
      <c r="K8423" s="74"/>
      <c r="L8423" s="74"/>
      <c r="P8423" s="122"/>
      <c r="Q8423" s="74"/>
      <c r="R8423" s="74"/>
      <c r="S8423" s="74"/>
      <c r="T8423" s="74"/>
      <c r="AI8423" s="259"/>
      <c r="AO8423" s="74"/>
    </row>
    <row r="8424" s="72" customFormat="1" customHeight="1" spans="6:41">
      <c r="F8424" s="74"/>
      <c r="G8424" s="267" t="str">
        <f t="shared" si="137"/>
        <v/>
      </c>
      <c r="H8424" s="74"/>
      <c r="I8424" s="74"/>
      <c r="J8424" s="74"/>
      <c r="K8424" s="74"/>
      <c r="L8424" s="74"/>
      <c r="P8424" s="122"/>
      <c r="Q8424" s="74"/>
      <c r="R8424" s="74"/>
      <c r="S8424" s="74"/>
      <c r="T8424" s="74"/>
      <c r="AI8424" s="259"/>
      <c r="AO8424" s="74"/>
    </row>
    <row r="8425" s="72" customFormat="1" customHeight="1" spans="6:41">
      <c r="F8425" s="74"/>
      <c r="G8425" s="267" t="str">
        <f t="shared" si="137"/>
        <v/>
      </c>
      <c r="H8425" s="74"/>
      <c r="I8425" s="74"/>
      <c r="J8425" s="74"/>
      <c r="K8425" s="74"/>
      <c r="L8425" s="74"/>
      <c r="P8425" s="122"/>
      <c r="Q8425" s="74"/>
      <c r="R8425" s="74"/>
      <c r="S8425" s="74"/>
      <c r="T8425" s="74"/>
      <c r="AI8425" s="259"/>
      <c r="AO8425" s="74"/>
    </row>
    <row r="8426" s="72" customFormat="1" customHeight="1" spans="6:41">
      <c r="F8426" s="74"/>
      <c r="G8426" s="267" t="str">
        <f t="shared" si="137"/>
        <v/>
      </c>
      <c r="H8426" s="74"/>
      <c r="I8426" s="74"/>
      <c r="J8426" s="74"/>
      <c r="K8426" s="74"/>
      <c r="L8426" s="74"/>
      <c r="P8426" s="122"/>
      <c r="Q8426" s="74"/>
      <c r="R8426" s="74"/>
      <c r="S8426" s="74"/>
      <c r="T8426" s="74"/>
      <c r="AI8426" s="259"/>
      <c r="AO8426" s="74"/>
    </row>
    <row r="8427" s="72" customFormat="1" customHeight="1" spans="6:41">
      <c r="F8427" s="74"/>
      <c r="G8427" s="267" t="str">
        <f t="shared" si="137"/>
        <v/>
      </c>
      <c r="H8427" s="74"/>
      <c r="I8427" s="74"/>
      <c r="J8427" s="74"/>
      <c r="K8427" s="74"/>
      <c r="L8427" s="74"/>
      <c r="P8427" s="122"/>
      <c r="Q8427" s="74"/>
      <c r="R8427" s="74"/>
      <c r="S8427" s="74"/>
      <c r="T8427" s="74"/>
      <c r="AI8427" s="259"/>
      <c r="AO8427" s="74"/>
    </row>
    <row r="8428" s="72" customFormat="1" customHeight="1" spans="6:41">
      <c r="F8428" s="74"/>
      <c r="G8428" s="267" t="str">
        <f t="shared" si="137"/>
        <v/>
      </c>
      <c r="H8428" s="74"/>
      <c r="I8428" s="74"/>
      <c r="J8428" s="74"/>
      <c r="K8428" s="74"/>
      <c r="L8428" s="74"/>
      <c r="P8428" s="122"/>
      <c r="Q8428" s="74"/>
      <c r="R8428" s="74"/>
      <c r="S8428" s="74"/>
      <c r="T8428" s="74"/>
      <c r="AI8428" s="259"/>
      <c r="AO8428" s="74"/>
    </row>
    <row r="8429" s="72" customFormat="1" customHeight="1" spans="6:41">
      <c r="F8429" s="74"/>
      <c r="G8429" s="267" t="str">
        <f t="shared" si="137"/>
        <v/>
      </c>
      <c r="H8429" s="74"/>
      <c r="I8429" s="74"/>
      <c r="J8429" s="74"/>
      <c r="K8429" s="74"/>
      <c r="L8429" s="74"/>
      <c r="P8429" s="122"/>
      <c r="Q8429" s="74"/>
      <c r="R8429" s="74"/>
      <c r="S8429" s="74"/>
      <c r="T8429" s="74"/>
      <c r="AI8429" s="259"/>
      <c r="AO8429" s="74"/>
    </row>
    <row r="8430" s="72" customFormat="1" customHeight="1" spans="6:41">
      <c r="F8430" s="74"/>
      <c r="G8430" s="267" t="str">
        <f t="shared" si="137"/>
        <v/>
      </c>
      <c r="H8430" s="74"/>
      <c r="I8430" s="74"/>
      <c r="J8430" s="74"/>
      <c r="K8430" s="74"/>
      <c r="L8430" s="74"/>
      <c r="P8430" s="122"/>
      <c r="Q8430" s="74"/>
      <c r="R8430" s="74"/>
      <c r="S8430" s="74"/>
      <c r="T8430" s="74"/>
      <c r="AI8430" s="259"/>
      <c r="AO8430" s="74"/>
    </row>
    <row r="8431" s="72" customFormat="1" customHeight="1" spans="6:41">
      <c r="F8431" s="74"/>
      <c r="G8431" s="267" t="str">
        <f t="shared" si="137"/>
        <v/>
      </c>
      <c r="H8431" s="74"/>
      <c r="I8431" s="74"/>
      <c r="J8431" s="74"/>
      <c r="K8431" s="74"/>
      <c r="L8431" s="74"/>
      <c r="P8431" s="122"/>
      <c r="Q8431" s="74"/>
      <c r="R8431" s="74"/>
      <c r="S8431" s="74"/>
      <c r="T8431" s="74"/>
      <c r="AI8431" s="259"/>
      <c r="AO8431" s="74"/>
    </row>
    <row r="8432" s="72" customFormat="1" customHeight="1" spans="6:41">
      <c r="F8432" s="74"/>
      <c r="G8432" s="267" t="str">
        <f t="shared" si="137"/>
        <v/>
      </c>
      <c r="H8432" s="74"/>
      <c r="I8432" s="74"/>
      <c r="J8432" s="74"/>
      <c r="K8432" s="74"/>
      <c r="L8432" s="74"/>
      <c r="P8432" s="122"/>
      <c r="Q8432" s="74"/>
      <c r="R8432" s="74"/>
      <c r="S8432" s="74"/>
      <c r="T8432" s="74"/>
      <c r="AI8432" s="259"/>
      <c r="AO8432" s="74"/>
    </row>
    <row r="8433" s="72" customFormat="1" customHeight="1" spans="6:41">
      <c r="F8433" s="74"/>
      <c r="G8433" s="267" t="str">
        <f t="shared" si="137"/>
        <v/>
      </c>
      <c r="H8433" s="74"/>
      <c r="I8433" s="74"/>
      <c r="J8433" s="74"/>
      <c r="K8433" s="74"/>
      <c r="L8433" s="74"/>
      <c r="P8433" s="122"/>
      <c r="Q8433" s="74"/>
      <c r="R8433" s="74"/>
      <c r="S8433" s="74"/>
      <c r="T8433" s="74"/>
      <c r="AI8433" s="259"/>
      <c r="AO8433" s="74"/>
    </row>
    <row r="8434" s="72" customFormat="1" customHeight="1" spans="6:41">
      <c r="F8434" s="74"/>
      <c r="G8434" s="267" t="str">
        <f t="shared" si="137"/>
        <v/>
      </c>
      <c r="H8434" s="74"/>
      <c r="I8434" s="74"/>
      <c r="J8434" s="74"/>
      <c r="K8434" s="74"/>
      <c r="L8434" s="74"/>
      <c r="P8434" s="122"/>
      <c r="Q8434" s="74"/>
      <c r="R8434" s="74"/>
      <c r="S8434" s="74"/>
      <c r="T8434" s="74"/>
      <c r="AI8434" s="259"/>
      <c r="AO8434" s="74"/>
    </row>
    <row r="8435" s="72" customFormat="1" customHeight="1" spans="6:41">
      <c r="F8435" s="74"/>
      <c r="G8435" s="267" t="str">
        <f t="shared" si="137"/>
        <v/>
      </c>
      <c r="H8435" s="74"/>
      <c r="I8435" s="74"/>
      <c r="J8435" s="74"/>
      <c r="K8435" s="74"/>
      <c r="L8435" s="74"/>
      <c r="P8435" s="122"/>
      <c r="Q8435" s="74"/>
      <c r="R8435" s="74"/>
      <c r="S8435" s="74"/>
      <c r="T8435" s="74"/>
      <c r="AI8435" s="259"/>
      <c r="AO8435" s="74"/>
    </row>
    <row r="8436" s="72" customFormat="1" customHeight="1" spans="6:41">
      <c r="F8436" s="74"/>
      <c r="G8436" s="267" t="str">
        <f t="shared" si="137"/>
        <v/>
      </c>
      <c r="H8436" s="74"/>
      <c r="I8436" s="74"/>
      <c r="J8436" s="74"/>
      <c r="K8436" s="74"/>
      <c r="L8436" s="74"/>
      <c r="P8436" s="122"/>
      <c r="Q8436" s="74"/>
      <c r="R8436" s="74"/>
      <c r="S8436" s="74"/>
      <c r="T8436" s="74"/>
      <c r="AI8436" s="259"/>
      <c r="AO8436" s="74"/>
    </row>
    <row r="8437" s="72" customFormat="1" customHeight="1" spans="6:41">
      <c r="F8437" s="74"/>
      <c r="G8437" s="267" t="str">
        <f t="shared" si="137"/>
        <v/>
      </c>
      <c r="H8437" s="74"/>
      <c r="I8437" s="74"/>
      <c r="J8437" s="74"/>
      <c r="K8437" s="74"/>
      <c r="L8437" s="74"/>
      <c r="P8437" s="122"/>
      <c r="Q8437" s="74"/>
      <c r="R8437" s="74"/>
      <c r="S8437" s="74"/>
      <c r="T8437" s="74"/>
      <c r="AI8437" s="259"/>
      <c r="AO8437" s="74"/>
    </row>
    <row r="8438" s="72" customFormat="1" customHeight="1" spans="6:41">
      <c r="F8438" s="74"/>
      <c r="G8438" s="267" t="str">
        <f t="shared" si="137"/>
        <v/>
      </c>
      <c r="H8438" s="74"/>
      <c r="I8438" s="74"/>
      <c r="J8438" s="74"/>
      <c r="K8438" s="74"/>
      <c r="L8438" s="74"/>
      <c r="P8438" s="122"/>
      <c r="Q8438" s="74"/>
      <c r="R8438" s="74"/>
      <c r="S8438" s="74"/>
      <c r="T8438" s="74"/>
      <c r="AI8438" s="259"/>
      <c r="AO8438" s="74"/>
    </row>
    <row r="8439" s="72" customFormat="1" customHeight="1" spans="6:41">
      <c r="F8439" s="74"/>
      <c r="G8439" s="267" t="str">
        <f t="shared" si="137"/>
        <v/>
      </c>
      <c r="H8439" s="74"/>
      <c r="I8439" s="74"/>
      <c r="J8439" s="74"/>
      <c r="K8439" s="74"/>
      <c r="L8439" s="74"/>
      <c r="P8439" s="122"/>
      <c r="Q8439" s="74"/>
      <c r="R8439" s="74"/>
      <c r="S8439" s="74"/>
      <c r="T8439" s="74"/>
      <c r="AI8439" s="259"/>
      <c r="AO8439" s="74"/>
    </row>
    <row r="8440" s="72" customFormat="1" customHeight="1" spans="6:41">
      <c r="F8440" s="74"/>
      <c r="G8440" s="267" t="str">
        <f t="shared" si="137"/>
        <v/>
      </c>
      <c r="H8440" s="74"/>
      <c r="I8440" s="74"/>
      <c r="J8440" s="74"/>
      <c r="K8440" s="74"/>
      <c r="L8440" s="74"/>
      <c r="P8440" s="122"/>
      <c r="Q8440" s="74"/>
      <c r="R8440" s="74"/>
      <c r="S8440" s="74"/>
      <c r="T8440" s="74"/>
      <c r="AI8440" s="259"/>
      <c r="AO8440" s="74"/>
    </row>
    <row r="8441" s="72" customFormat="1" customHeight="1" spans="6:41">
      <c r="F8441" s="74"/>
      <c r="G8441" s="267" t="str">
        <f t="shared" si="137"/>
        <v/>
      </c>
      <c r="H8441" s="74"/>
      <c r="I8441" s="74"/>
      <c r="J8441" s="74"/>
      <c r="K8441" s="74"/>
      <c r="L8441" s="74"/>
      <c r="P8441" s="122"/>
      <c r="Q8441" s="74"/>
      <c r="R8441" s="74"/>
      <c r="S8441" s="74"/>
      <c r="T8441" s="74"/>
      <c r="AI8441" s="259"/>
      <c r="AO8441" s="74"/>
    </row>
    <row r="8442" s="72" customFormat="1" customHeight="1" spans="6:41">
      <c r="F8442" s="74"/>
      <c r="G8442" s="267" t="str">
        <f t="shared" si="137"/>
        <v/>
      </c>
      <c r="H8442" s="74"/>
      <c r="I8442" s="74"/>
      <c r="J8442" s="74"/>
      <c r="K8442" s="74"/>
      <c r="L8442" s="74"/>
      <c r="P8442" s="122"/>
      <c r="Q8442" s="74"/>
      <c r="R8442" s="74"/>
      <c r="S8442" s="74"/>
      <c r="T8442" s="74"/>
      <c r="AI8442" s="259"/>
      <c r="AO8442" s="74"/>
    </row>
    <row r="8443" s="72" customFormat="1" customHeight="1" spans="6:41">
      <c r="F8443" s="74"/>
      <c r="G8443" s="267" t="str">
        <f t="shared" si="137"/>
        <v/>
      </c>
      <c r="H8443" s="74"/>
      <c r="I8443" s="74"/>
      <c r="J8443" s="74"/>
      <c r="K8443" s="74"/>
      <c r="L8443" s="74"/>
      <c r="P8443" s="122"/>
      <c r="Q8443" s="74"/>
      <c r="R8443" s="74"/>
      <c r="S8443" s="74"/>
      <c r="T8443" s="74"/>
      <c r="AI8443" s="259"/>
      <c r="AO8443" s="74"/>
    </row>
    <row r="8444" s="72" customFormat="1" customHeight="1" spans="6:41">
      <c r="F8444" s="74"/>
      <c r="G8444" s="267" t="str">
        <f t="shared" si="137"/>
        <v/>
      </c>
      <c r="H8444" s="74"/>
      <c r="I8444" s="74"/>
      <c r="J8444" s="74"/>
      <c r="K8444" s="74"/>
      <c r="L8444" s="74"/>
      <c r="P8444" s="122"/>
      <c r="Q8444" s="74"/>
      <c r="R8444" s="74"/>
      <c r="S8444" s="74"/>
      <c r="T8444" s="74"/>
      <c r="AI8444" s="259"/>
      <c r="AO8444" s="74"/>
    </row>
    <row r="8445" s="72" customFormat="1" customHeight="1" spans="6:41">
      <c r="F8445" s="74"/>
      <c r="G8445" s="267" t="str">
        <f t="shared" si="137"/>
        <v/>
      </c>
      <c r="H8445" s="74"/>
      <c r="I8445" s="74"/>
      <c r="J8445" s="74"/>
      <c r="K8445" s="74"/>
      <c r="L8445" s="74"/>
      <c r="P8445" s="122"/>
      <c r="Q8445" s="74"/>
      <c r="R8445" s="74"/>
      <c r="S8445" s="74"/>
      <c r="T8445" s="74"/>
      <c r="AI8445" s="259"/>
      <c r="AO8445" s="74"/>
    </row>
    <row r="8446" s="72" customFormat="1" customHeight="1" spans="6:41">
      <c r="F8446" s="74"/>
      <c r="G8446" s="267" t="str">
        <f t="shared" si="137"/>
        <v/>
      </c>
      <c r="H8446" s="74"/>
      <c r="I8446" s="74"/>
      <c r="J8446" s="74"/>
      <c r="K8446" s="74"/>
      <c r="L8446" s="74"/>
      <c r="P8446" s="122"/>
      <c r="Q8446" s="74"/>
      <c r="R8446" s="74"/>
      <c r="S8446" s="74"/>
      <c r="T8446" s="74"/>
      <c r="AI8446" s="259"/>
      <c r="AO8446" s="74"/>
    </row>
    <row r="8447" s="72" customFormat="1" customHeight="1" spans="6:41">
      <c r="F8447" s="74"/>
      <c r="G8447" s="267" t="str">
        <f t="shared" si="137"/>
        <v/>
      </c>
      <c r="H8447" s="74"/>
      <c r="I8447" s="74"/>
      <c r="J8447" s="74"/>
      <c r="K8447" s="74"/>
      <c r="L8447" s="74"/>
      <c r="P8447" s="122"/>
      <c r="Q8447" s="74"/>
      <c r="R8447" s="74"/>
      <c r="S8447" s="74"/>
      <c r="T8447" s="74"/>
      <c r="AI8447" s="259"/>
      <c r="AO8447" s="74"/>
    </row>
    <row r="8448" s="72" customFormat="1" customHeight="1" spans="6:41">
      <c r="F8448" s="74"/>
      <c r="G8448" s="267" t="str">
        <f t="shared" si="137"/>
        <v/>
      </c>
      <c r="H8448" s="74"/>
      <c r="I8448" s="74"/>
      <c r="J8448" s="74"/>
      <c r="K8448" s="74"/>
      <c r="L8448" s="74"/>
      <c r="P8448" s="122"/>
      <c r="Q8448" s="74"/>
      <c r="R8448" s="74"/>
      <c r="S8448" s="74"/>
      <c r="T8448" s="74"/>
      <c r="AI8448" s="259"/>
      <c r="AO8448" s="74"/>
    </row>
    <row r="8449" s="72" customFormat="1" customHeight="1" spans="6:41">
      <c r="F8449" s="74"/>
      <c r="G8449" s="267" t="str">
        <f t="shared" si="137"/>
        <v/>
      </c>
      <c r="H8449" s="74"/>
      <c r="I8449" s="74"/>
      <c r="J8449" s="74"/>
      <c r="K8449" s="74"/>
      <c r="L8449" s="74"/>
      <c r="P8449" s="122"/>
      <c r="Q8449" s="74"/>
      <c r="R8449" s="74"/>
      <c r="S8449" s="74"/>
      <c r="T8449" s="74"/>
      <c r="AI8449" s="259"/>
      <c r="AO8449" s="74"/>
    </row>
    <row r="8450" s="72" customFormat="1" customHeight="1" spans="6:41">
      <c r="F8450" s="74"/>
      <c r="G8450" s="267" t="str">
        <f t="shared" ref="G8450:G8513" si="138">IF(H8450="","",IF(H8450=I8450,H8450,_xlfn.CONCAT(H8450,"-",I8450)))</f>
        <v/>
      </c>
      <c r="H8450" s="74"/>
      <c r="I8450" s="74"/>
      <c r="J8450" s="74"/>
      <c r="K8450" s="74"/>
      <c r="L8450" s="74"/>
      <c r="P8450" s="122"/>
      <c r="Q8450" s="74"/>
      <c r="R8450" s="74"/>
      <c r="S8450" s="74"/>
      <c r="T8450" s="74"/>
      <c r="AI8450" s="259"/>
      <c r="AO8450" s="74"/>
    </row>
    <row r="8451" s="72" customFormat="1" customHeight="1" spans="6:41">
      <c r="F8451" s="74"/>
      <c r="G8451" s="267" t="str">
        <f t="shared" si="138"/>
        <v/>
      </c>
      <c r="H8451" s="74"/>
      <c r="I8451" s="74"/>
      <c r="J8451" s="74"/>
      <c r="K8451" s="74"/>
      <c r="L8451" s="74"/>
      <c r="P8451" s="122"/>
      <c r="Q8451" s="74"/>
      <c r="R8451" s="74"/>
      <c r="S8451" s="74"/>
      <c r="T8451" s="74"/>
      <c r="AI8451" s="259"/>
      <c r="AO8451" s="74"/>
    </row>
    <row r="8452" s="72" customFormat="1" customHeight="1" spans="6:41">
      <c r="F8452" s="74"/>
      <c r="G8452" s="267" t="str">
        <f t="shared" si="138"/>
        <v/>
      </c>
      <c r="H8452" s="74"/>
      <c r="I8452" s="74"/>
      <c r="J8452" s="74"/>
      <c r="K8452" s="74"/>
      <c r="L8452" s="74"/>
      <c r="P8452" s="122"/>
      <c r="Q8452" s="74"/>
      <c r="R8452" s="74"/>
      <c r="S8452" s="74"/>
      <c r="T8452" s="74"/>
      <c r="AI8452" s="259"/>
      <c r="AO8452" s="74"/>
    </row>
    <row r="8453" s="72" customFormat="1" customHeight="1" spans="6:41">
      <c r="F8453" s="74"/>
      <c r="G8453" s="267" t="str">
        <f t="shared" si="138"/>
        <v/>
      </c>
      <c r="H8453" s="74"/>
      <c r="I8453" s="74"/>
      <c r="J8453" s="74"/>
      <c r="K8453" s="74"/>
      <c r="L8453" s="74"/>
      <c r="P8453" s="122"/>
      <c r="Q8453" s="74"/>
      <c r="R8453" s="74"/>
      <c r="S8453" s="74"/>
      <c r="T8453" s="74"/>
      <c r="AI8453" s="259"/>
      <c r="AO8453" s="74"/>
    </row>
    <row r="8454" s="72" customFormat="1" customHeight="1" spans="6:41">
      <c r="F8454" s="74"/>
      <c r="G8454" s="267" t="str">
        <f t="shared" si="138"/>
        <v/>
      </c>
      <c r="H8454" s="74"/>
      <c r="I8454" s="74"/>
      <c r="J8454" s="74"/>
      <c r="K8454" s="74"/>
      <c r="L8454" s="74"/>
      <c r="P8454" s="122"/>
      <c r="Q8454" s="74"/>
      <c r="R8454" s="74"/>
      <c r="S8454" s="74"/>
      <c r="T8454" s="74"/>
      <c r="AI8454" s="259"/>
      <c r="AO8454" s="74"/>
    </row>
    <row r="8455" s="72" customFormat="1" customHeight="1" spans="6:41">
      <c r="F8455" s="74"/>
      <c r="G8455" s="267" t="str">
        <f t="shared" si="138"/>
        <v/>
      </c>
      <c r="H8455" s="74"/>
      <c r="I8455" s="74"/>
      <c r="J8455" s="74"/>
      <c r="K8455" s="74"/>
      <c r="L8455" s="74"/>
      <c r="P8455" s="122"/>
      <c r="Q8455" s="74"/>
      <c r="R8455" s="74"/>
      <c r="S8455" s="74"/>
      <c r="T8455" s="74"/>
      <c r="AI8455" s="259"/>
      <c r="AO8455" s="74"/>
    </row>
    <row r="8456" s="72" customFormat="1" customHeight="1" spans="6:41">
      <c r="F8456" s="74"/>
      <c r="G8456" s="267" t="str">
        <f t="shared" si="138"/>
        <v/>
      </c>
      <c r="H8456" s="74"/>
      <c r="I8456" s="74"/>
      <c r="J8456" s="74"/>
      <c r="K8456" s="74"/>
      <c r="L8456" s="74"/>
      <c r="P8456" s="122"/>
      <c r="Q8456" s="74"/>
      <c r="R8456" s="74"/>
      <c r="S8456" s="74"/>
      <c r="T8456" s="74"/>
      <c r="AI8456" s="259"/>
      <c r="AO8456" s="74"/>
    </row>
    <row r="8457" s="72" customFormat="1" customHeight="1" spans="6:41">
      <c r="F8457" s="74"/>
      <c r="G8457" s="267" t="str">
        <f t="shared" si="138"/>
        <v/>
      </c>
      <c r="H8457" s="74"/>
      <c r="I8457" s="74"/>
      <c r="J8457" s="74"/>
      <c r="K8457" s="74"/>
      <c r="L8457" s="74"/>
      <c r="P8457" s="122"/>
      <c r="Q8457" s="74"/>
      <c r="R8457" s="74"/>
      <c r="S8457" s="74"/>
      <c r="T8457" s="74"/>
      <c r="AI8457" s="259"/>
      <c r="AO8457" s="74"/>
    </row>
    <row r="8458" s="72" customFormat="1" customHeight="1" spans="6:41">
      <c r="F8458" s="74"/>
      <c r="G8458" s="267" t="str">
        <f t="shared" si="138"/>
        <v/>
      </c>
      <c r="H8458" s="74"/>
      <c r="I8458" s="74"/>
      <c r="J8458" s="74"/>
      <c r="K8458" s="74"/>
      <c r="L8458" s="74"/>
      <c r="P8458" s="122"/>
      <c r="Q8458" s="74"/>
      <c r="R8458" s="74"/>
      <c r="S8458" s="74"/>
      <c r="T8458" s="74"/>
      <c r="AI8458" s="259"/>
      <c r="AO8458" s="74"/>
    </row>
    <row r="8459" s="72" customFormat="1" customHeight="1" spans="6:41">
      <c r="F8459" s="74"/>
      <c r="G8459" s="267" t="str">
        <f t="shared" si="138"/>
        <v/>
      </c>
      <c r="H8459" s="74"/>
      <c r="I8459" s="74"/>
      <c r="J8459" s="74"/>
      <c r="K8459" s="74"/>
      <c r="L8459" s="74"/>
      <c r="P8459" s="122"/>
      <c r="Q8459" s="74"/>
      <c r="R8459" s="74"/>
      <c r="S8459" s="74"/>
      <c r="T8459" s="74"/>
      <c r="AI8459" s="259"/>
      <c r="AO8459" s="74"/>
    </row>
    <row r="8460" s="72" customFormat="1" customHeight="1" spans="6:41">
      <c r="F8460" s="74"/>
      <c r="G8460" s="267" t="str">
        <f t="shared" si="138"/>
        <v/>
      </c>
      <c r="H8460" s="74"/>
      <c r="I8460" s="74"/>
      <c r="J8460" s="74"/>
      <c r="K8460" s="74"/>
      <c r="L8460" s="74"/>
      <c r="P8460" s="122"/>
      <c r="Q8460" s="74"/>
      <c r="R8460" s="74"/>
      <c r="S8460" s="74"/>
      <c r="T8460" s="74"/>
      <c r="AI8460" s="259"/>
      <c r="AO8460" s="74"/>
    </row>
    <row r="8461" s="72" customFormat="1" customHeight="1" spans="6:41">
      <c r="F8461" s="74"/>
      <c r="G8461" s="267" t="str">
        <f t="shared" si="138"/>
        <v/>
      </c>
      <c r="H8461" s="74"/>
      <c r="I8461" s="74"/>
      <c r="J8461" s="74"/>
      <c r="K8461" s="74"/>
      <c r="L8461" s="74"/>
      <c r="P8461" s="122"/>
      <c r="Q8461" s="74"/>
      <c r="R8461" s="74"/>
      <c r="S8461" s="74"/>
      <c r="T8461" s="74"/>
      <c r="AI8461" s="259"/>
      <c r="AO8461" s="74"/>
    </row>
    <row r="8462" s="72" customFormat="1" customHeight="1" spans="6:41">
      <c r="F8462" s="74"/>
      <c r="G8462" s="267" t="str">
        <f t="shared" si="138"/>
        <v/>
      </c>
      <c r="H8462" s="74"/>
      <c r="I8462" s="74"/>
      <c r="J8462" s="74"/>
      <c r="K8462" s="74"/>
      <c r="L8462" s="74"/>
      <c r="P8462" s="122"/>
      <c r="Q8462" s="74"/>
      <c r="R8462" s="74"/>
      <c r="S8462" s="74"/>
      <c r="T8462" s="74"/>
      <c r="AI8462" s="259"/>
      <c r="AO8462" s="74"/>
    </row>
    <row r="8463" s="72" customFormat="1" customHeight="1" spans="6:41">
      <c r="F8463" s="74"/>
      <c r="G8463" s="267" t="str">
        <f t="shared" si="138"/>
        <v/>
      </c>
      <c r="H8463" s="74"/>
      <c r="I8463" s="74"/>
      <c r="J8463" s="74"/>
      <c r="K8463" s="74"/>
      <c r="L8463" s="74"/>
      <c r="P8463" s="122"/>
      <c r="Q8463" s="74"/>
      <c r="R8463" s="74"/>
      <c r="S8463" s="74"/>
      <c r="T8463" s="74"/>
      <c r="AI8463" s="259"/>
      <c r="AO8463" s="74"/>
    </row>
    <row r="8464" s="72" customFormat="1" customHeight="1" spans="6:41">
      <c r="F8464" s="74"/>
      <c r="G8464" s="267" t="str">
        <f t="shared" si="138"/>
        <v/>
      </c>
      <c r="H8464" s="74"/>
      <c r="I8464" s="74"/>
      <c r="J8464" s="74"/>
      <c r="K8464" s="74"/>
      <c r="L8464" s="74"/>
      <c r="P8464" s="122"/>
      <c r="Q8464" s="74"/>
      <c r="R8464" s="74"/>
      <c r="S8464" s="74"/>
      <c r="T8464" s="74"/>
      <c r="AI8464" s="259"/>
      <c r="AO8464" s="74"/>
    </row>
    <row r="8465" s="72" customFormat="1" customHeight="1" spans="6:41">
      <c r="F8465" s="74"/>
      <c r="G8465" s="267" t="str">
        <f t="shared" si="138"/>
        <v/>
      </c>
      <c r="H8465" s="74"/>
      <c r="I8465" s="74"/>
      <c r="J8465" s="74"/>
      <c r="K8465" s="74"/>
      <c r="L8465" s="74"/>
      <c r="P8465" s="122"/>
      <c r="Q8465" s="74"/>
      <c r="R8465" s="74"/>
      <c r="S8465" s="74"/>
      <c r="T8465" s="74"/>
      <c r="AI8465" s="259"/>
      <c r="AO8465" s="74"/>
    </row>
    <row r="8466" s="72" customFormat="1" customHeight="1" spans="6:41">
      <c r="F8466" s="74"/>
      <c r="G8466" s="267" t="str">
        <f t="shared" si="138"/>
        <v/>
      </c>
      <c r="H8466" s="74"/>
      <c r="I8466" s="74"/>
      <c r="J8466" s="74"/>
      <c r="K8466" s="74"/>
      <c r="L8466" s="74"/>
      <c r="P8466" s="122"/>
      <c r="Q8466" s="74"/>
      <c r="R8466" s="74"/>
      <c r="S8466" s="74"/>
      <c r="T8466" s="74"/>
      <c r="AI8466" s="259"/>
      <c r="AO8466" s="74"/>
    </row>
    <row r="8467" s="72" customFormat="1" customHeight="1" spans="6:41">
      <c r="F8467" s="74"/>
      <c r="G8467" s="267" t="str">
        <f t="shared" si="138"/>
        <v/>
      </c>
      <c r="H8467" s="74"/>
      <c r="I8467" s="74"/>
      <c r="J8467" s="74"/>
      <c r="K8467" s="74"/>
      <c r="L8467" s="74"/>
      <c r="P8467" s="122"/>
      <c r="Q8467" s="74"/>
      <c r="R8467" s="74"/>
      <c r="S8467" s="74"/>
      <c r="T8467" s="74"/>
      <c r="AI8467" s="259"/>
      <c r="AO8467" s="74"/>
    </row>
    <row r="8468" s="72" customFormat="1" customHeight="1" spans="6:41">
      <c r="F8468" s="74"/>
      <c r="G8468" s="267" t="str">
        <f t="shared" si="138"/>
        <v/>
      </c>
      <c r="H8468" s="74"/>
      <c r="I8468" s="74"/>
      <c r="J8468" s="74"/>
      <c r="K8468" s="74"/>
      <c r="L8468" s="74"/>
      <c r="P8468" s="122"/>
      <c r="Q8468" s="74"/>
      <c r="R8468" s="74"/>
      <c r="S8468" s="74"/>
      <c r="T8468" s="74"/>
      <c r="AI8468" s="259"/>
      <c r="AO8468" s="74"/>
    </row>
    <row r="8469" s="72" customFormat="1" customHeight="1" spans="6:41">
      <c r="F8469" s="74"/>
      <c r="G8469" s="267" t="str">
        <f t="shared" si="138"/>
        <v/>
      </c>
      <c r="H8469" s="74"/>
      <c r="I8469" s="74"/>
      <c r="J8469" s="74"/>
      <c r="K8469" s="74"/>
      <c r="L8469" s="74"/>
      <c r="P8469" s="122"/>
      <c r="Q8469" s="74"/>
      <c r="R8469" s="74"/>
      <c r="S8469" s="74"/>
      <c r="T8469" s="74"/>
      <c r="AI8469" s="259"/>
      <c r="AO8469" s="74"/>
    </row>
    <row r="8470" s="72" customFormat="1" customHeight="1" spans="6:41">
      <c r="F8470" s="74"/>
      <c r="G8470" s="267" t="str">
        <f t="shared" si="138"/>
        <v/>
      </c>
      <c r="H8470" s="74"/>
      <c r="I8470" s="74"/>
      <c r="J8470" s="74"/>
      <c r="K8470" s="74"/>
      <c r="L8470" s="74"/>
      <c r="P8470" s="122"/>
      <c r="Q8470" s="74"/>
      <c r="R8470" s="74"/>
      <c r="S8470" s="74"/>
      <c r="T8470" s="74"/>
      <c r="AI8470" s="259"/>
      <c r="AO8470" s="74"/>
    </row>
    <row r="8471" s="72" customFormat="1" customHeight="1" spans="6:41">
      <c r="F8471" s="74"/>
      <c r="G8471" s="267" t="str">
        <f t="shared" si="138"/>
        <v/>
      </c>
      <c r="H8471" s="74"/>
      <c r="I8471" s="74"/>
      <c r="J8471" s="74"/>
      <c r="K8471" s="74"/>
      <c r="L8471" s="74"/>
      <c r="P8471" s="122"/>
      <c r="Q8471" s="74"/>
      <c r="R8471" s="74"/>
      <c r="S8471" s="74"/>
      <c r="T8471" s="74"/>
      <c r="AI8471" s="259"/>
      <c r="AO8471" s="74"/>
    </row>
    <row r="8472" s="72" customFormat="1" customHeight="1" spans="6:41">
      <c r="F8472" s="74"/>
      <c r="G8472" s="267" t="str">
        <f t="shared" si="138"/>
        <v/>
      </c>
      <c r="H8472" s="74"/>
      <c r="I8472" s="74"/>
      <c r="J8472" s="74"/>
      <c r="K8472" s="74"/>
      <c r="L8472" s="74"/>
      <c r="P8472" s="122"/>
      <c r="Q8472" s="74"/>
      <c r="R8472" s="74"/>
      <c r="S8472" s="74"/>
      <c r="T8472" s="74"/>
      <c r="AI8472" s="259"/>
      <c r="AO8472" s="74"/>
    </row>
    <row r="8473" s="72" customFormat="1" customHeight="1" spans="6:41">
      <c r="F8473" s="74"/>
      <c r="G8473" s="267" t="str">
        <f t="shared" si="138"/>
        <v/>
      </c>
      <c r="H8473" s="74"/>
      <c r="I8473" s="74"/>
      <c r="J8473" s="74"/>
      <c r="K8473" s="74"/>
      <c r="L8473" s="74"/>
      <c r="P8473" s="122"/>
      <c r="Q8473" s="74"/>
      <c r="R8473" s="74"/>
      <c r="S8473" s="74"/>
      <c r="T8473" s="74"/>
      <c r="AI8473" s="259"/>
      <c r="AO8473" s="74"/>
    </row>
    <row r="8474" s="72" customFormat="1" customHeight="1" spans="6:41">
      <c r="F8474" s="74"/>
      <c r="G8474" s="267" t="str">
        <f t="shared" si="138"/>
        <v/>
      </c>
      <c r="H8474" s="74"/>
      <c r="I8474" s="74"/>
      <c r="J8474" s="74"/>
      <c r="K8474" s="74"/>
      <c r="L8474" s="74"/>
      <c r="P8474" s="122"/>
      <c r="Q8474" s="74"/>
      <c r="R8474" s="74"/>
      <c r="S8474" s="74"/>
      <c r="T8474" s="74"/>
      <c r="AI8474" s="259"/>
      <c r="AO8474" s="74"/>
    </row>
    <row r="8475" s="72" customFormat="1" customHeight="1" spans="6:41">
      <c r="F8475" s="74"/>
      <c r="G8475" s="267" t="str">
        <f t="shared" si="138"/>
        <v/>
      </c>
      <c r="H8475" s="74"/>
      <c r="I8475" s="74"/>
      <c r="J8475" s="74"/>
      <c r="K8475" s="74"/>
      <c r="L8475" s="74"/>
      <c r="P8475" s="122"/>
      <c r="Q8475" s="74"/>
      <c r="R8475" s="74"/>
      <c r="S8475" s="74"/>
      <c r="T8475" s="74"/>
      <c r="AI8475" s="259"/>
      <c r="AO8475" s="74"/>
    </row>
    <row r="8476" s="72" customFormat="1" customHeight="1" spans="6:41">
      <c r="F8476" s="74"/>
      <c r="G8476" s="267" t="str">
        <f t="shared" si="138"/>
        <v/>
      </c>
      <c r="H8476" s="74"/>
      <c r="I8476" s="74"/>
      <c r="J8476" s="74"/>
      <c r="K8476" s="74"/>
      <c r="L8476" s="74"/>
      <c r="P8476" s="122"/>
      <c r="Q8476" s="74"/>
      <c r="R8476" s="74"/>
      <c r="S8476" s="74"/>
      <c r="T8476" s="74"/>
      <c r="AI8476" s="259"/>
      <c r="AO8476" s="74"/>
    </row>
    <row r="8477" s="72" customFormat="1" customHeight="1" spans="6:41">
      <c r="F8477" s="74"/>
      <c r="G8477" s="267" t="str">
        <f t="shared" si="138"/>
        <v/>
      </c>
      <c r="H8477" s="74"/>
      <c r="I8477" s="74"/>
      <c r="J8477" s="74"/>
      <c r="K8477" s="74"/>
      <c r="L8477" s="74"/>
      <c r="P8477" s="122"/>
      <c r="Q8477" s="74"/>
      <c r="R8477" s="74"/>
      <c r="S8477" s="74"/>
      <c r="T8477" s="74"/>
      <c r="AI8477" s="259"/>
      <c r="AO8477" s="74"/>
    </row>
    <row r="8478" s="72" customFormat="1" customHeight="1" spans="6:41">
      <c r="F8478" s="74"/>
      <c r="G8478" s="267" t="str">
        <f t="shared" si="138"/>
        <v/>
      </c>
      <c r="H8478" s="74"/>
      <c r="I8478" s="74"/>
      <c r="J8478" s="74"/>
      <c r="K8478" s="74"/>
      <c r="L8478" s="74"/>
      <c r="P8478" s="122"/>
      <c r="Q8478" s="74"/>
      <c r="R8478" s="74"/>
      <c r="S8478" s="74"/>
      <c r="T8478" s="74"/>
      <c r="AI8478" s="259"/>
      <c r="AO8478" s="74"/>
    </row>
    <row r="8479" s="72" customFormat="1" customHeight="1" spans="6:41">
      <c r="F8479" s="74"/>
      <c r="G8479" s="267" t="str">
        <f t="shared" si="138"/>
        <v/>
      </c>
      <c r="H8479" s="74"/>
      <c r="I8479" s="74"/>
      <c r="J8479" s="74"/>
      <c r="K8479" s="74"/>
      <c r="L8479" s="74"/>
      <c r="P8479" s="122"/>
      <c r="Q8479" s="74"/>
      <c r="R8479" s="74"/>
      <c r="S8479" s="74"/>
      <c r="T8479" s="74"/>
      <c r="AI8479" s="259"/>
      <c r="AO8479" s="74"/>
    </row>
    <row r="8480" s="72" customFormat="1" customHeight="1" spans="6:41">
      <c r="F8480" s="74"/>
      <c r="G8480" s="267" t="str">
        <f t="shared" si="138"/>
        <v/>
      </c>
      <c r="H8480" s="74"/>
      <c r="I8480" s="74"/>
      <c r="J8480" s="74"/>
      <c r="K8480" s="74"/>
      <c r="L8480" s="74"/>
      <c r="P8480" s="122"/>
      <c r="Q8480" s="74"/>
      <c r="R8480" s="74"/>
      <c r="S8480" s="74"/>
      <c r="T8480" s="74"/>
      <c r="AI8480" s="259"/>
      <c r="AO8480" s="74"/>
    </row>
    <row r="8481" s="72" customFormat="1" customHeight="1" spans="6:41">
      <c r="F8481" s="74"/>
      <c r="G8481" s="267" t="str">
        <f t="shared" si="138"/>
        <v/>
      </c>
      <c r="H8481" s="74"/>
      <c r="I8481" s="74"/>
      <c r="J8481" s="74"/>
      <c r="K8481" s="74"/>
      <c r="L8481" s="74"/>
      <c r="P8481" s="122"/>
      <c r="Q8481" s="74"/>
      <c r="R8481" s="74"/>
      <c r="S8481" s="74"/>
      <c r="T8481" s="74"/>
      <c r="AI8481" s="259"/>
      <c r="AO8481" s="74"/>
    </row>
    <row r="8482" s="72" customFormat="1" customHeight="1" spans="6:41">
      <c r="F8482" s="74"/>
      <c r="G8482" s="267" t="str">
        <f t="shared" si="138"/>
        <v/>
      </c>
      <c r="H8482" s="74"/>
      <c r="I8482" s="74"/>
      <c r="J8482" s="74"/>
      <c r="K8482" s="74"/>
      <c r="L8482" s="74"/>
      <c r="P8482" s="122"/>
      <c r="Q8482" s="74"/>
      <c r="R8482" s="74"/>
      <c r="S8482" s="74"/>
      <c r="T8482" s="74"/>
      <c r="AI8482" s="259"/>
      <c r="AO8482" s="74"/>
    </row>
    <row r="8483" s="72" customFormat="1" customHeight="1" spans="6:41">
      <c r="F8483" s="74"/>
      <c r="G8483" s="267" t="str">
        <f t="shared" si="138"/>
        <v/>
      </c>
      <c r="H8483" s="74"/>
      <c r="I8483" s="74"/>
      <c r="J8483" s="74"/>
      <c r="K8483" s="74"/>
      <c r="L8483" s="74"/>
      <c r="P8483" s="122"/>
      <c r="Q8483" s="74"/>
      <c r="R8483" s="74"/>
      <c r="S8483" s="74"/>
      <c r="T8483" s="74"/>
      <c r="AI8483" s="259"/>
      <c r="AO8483" s="74"/>
    </row>
    <row r="8484" s="72" customFormat="1" customHeight="1" spans="6:41">
      <c r="F8484" s="74"/>
      <c r="G8484" s="267" t="str">
        <f t="shared" si="138"/>
        <v/>
      </c>
      <c r="H8484" s="74"/>
      <c r="I8484" s="74"/>
      <c r="J8484" s="74"/>
      <c r="K8484" s="74"/>
      <c r="L8484" s="74"/>
      <c r="P8484" s="122"/>
      <c r="Q8484" s="74"/>
      <c r="R8484" s="74"/>
      <c r="S8484" s="74"/>
      <c r="T8484" s="74"/>
      <c r="AI8484" s="259"/>
      <c r="AO8484" s="74"/>
    </row>
    <row r="8485" s="72" customFormat="1" customHeight="1" spans="6:41">
      <c r="F8485" s="74"/>
      <c r="G8485" s="267" t="str">
        <f t="shared" si="138"/>
        <v/>
      </c>
      <c r="H8485" s="74"/>
      <c r="I8485" s="74"/>
      <c r="J8485" s="74"/>
      <c r="K8485" s="74"/>
      <c r="L8485" s="74"/>
      <c r="P8485" s="122"/>
      <c r="Q8485" s="74"/>
      <c r="R8485" s="74"/>
      <c r="S8485" s="74"/>
      <c r="T8485" s="74"/>
      <c r="AI8485" s="259"/>
      <c r="AO8485" s="74"/>
    </row>
    <row r="8486" s="72" customFormat="1" customHeight="1" spans="6:41">
      <c r="F8486" s="74"/>
      <c r="G8486" s="267" t="str">
        <f t="shared" si="138"/>
        <v/>
      </c>
      <c r="H8486" s="74"/>
      <c r="I8486" s="74"/>
      <c r="J8486" s="74"/>
      <c r="K8486" s="74"/>
      <c r="L8486" s="74"/>
      <c r="P8486" s="122"/>
      <c r="Q8486" s="74"/>
      <c r="R8486" s="74"/>
      <c r="S8486" s="74"/>
      <c r="T8486" s="74"/>
      <c r="AI8486" s="259"/>
      <c r="AO8486" s="74"/>
    </row>
    <row r="8487" s="72" customFormat="1" customHeight="1" spans="6:41">
      <c r="F8487" s="74"/>
      <c r="G8487" s="267" t="str">
        <f t="shared" si="138"/>
        <v/>
      </c>
      <c r="H8487" s="74"/>
      <c r="I8487" s="74"/>
      <c r="J8487" s="74"/>
      <c r="K8487" s="74"/>
      <c r="L8487" s="74"/>
      <c r="P8487" s="122"/>
      <c r="Q8487" s="74"/>
      <c r="R8487" s="74"/>
      <c r="S8487" s="74"/>
      <c r="T8487" s="74"/>
      <c r="AI8487" s="259"/>
      <c r="AO8487" s="74"/>
    </row>
    <row r="8488" s="72" customFormat="1" customHeight="1" spans="6:41">
      <c r="F8488" s="74"/>
      <c r="G8488" s="267" t="str">
        <f t="shared" si="138"/>
        <v/>
      </c>
      <c r="H8488" s="74"/>
      <c r="I8488" s="74"/>
      <c r="J8488" s="74"/>
      <c r="K8488" s="74"/>
      <c r="L8488" s="74"/>
      <c r="P8488" s="122"/>
      <c r="Q8488" s="74"/>
      <c r="R8488" s="74"/>
      <c r="S8488" s="74"/>
      <c r="T8488" s="74"/>
      <c r="AI8488" s="259"/>
      <c r="AO8488" s="74"/>
    </row>
    <row r="8489" s="72" customFormat="1" customHeight="1" spans="6:41">
      <c r="F8489" s="74"/>
      <c r="G8489" s="267" t="str">
        <f t="shared" si="138"/>
        <v/>
      </c>
      <c r="H8489" s="74"/>
      <c r="I8489" s="74"/>
      <c r="J8489" s="74"/>
      <c r="K8489" s="74"/>
      <c r="L8489" s="74"/>
      <c r="P8489" s="122"/>
      <c r="Q8489" s="74"/>
      <c r="R8489" s="74"/>
      <c r="S8489" s="74"/>
      <c r="T8489" s="74"/>
      <c r="AI8489" s="259"/>
      <c r="AO8489" s="74"/>
    </row>
    <row r="8490" s="72" customFormat="1" customHeight="1" spans="6:41">
      <c r="F8490" s="74"/>
      <c r="G8490" s="267" t="str">
        <f t="shared" si="138"/>
        <v/>
      </c>
      <c r="H8490" s="74"/>
      <c r="I8490" s="74"/>
      <c r="J8490" s="74"/>
      <c r="K8490" s="74"/>
      <c r="L8490" s="74"/>
      <c r="P8490" s="122"/>
      <c r="Q8490" s="74"/>
      <c r="R8490" s="74"/>
      <c r="S8490" s="74"/>
      <c r="T8490" s="74"/>
      <c r="AI8490" s="259"/>
      <c r="AO8490" s="74"/>
    </row>
    <row r="8491" s="72" customFormat="1" customHeight="1" spans="6:41">
      <c r="F8491" s="74"/>
      <c r="G8491" s="267" t="str">
        <f t="shared" si="138"/>
        <v/>
      </c>
      <c r="H8491" s="74"/>
      <c r="I8491" s="74"/>
      <c r="J8491" s="74"/>
      <c r="K8491" s="74"/>
      <c r="L8491" s="74"/>
      <c r="P8491" s="122"/>
      <c r="Q8491" s="74"/>
      <c r="R8491" s="74"/>
      <c r="S8491" s="74"/>
      <c r="T8491" s="74"/>
      <c r="AI8491" s="259"/>
      <c r="AO8491" s="74"/>
    </row>
    <row r="8492" s="72" customFormat="1" customHeight="1" spans="6:41">
      <c r="F8492" s="74"/>
      <c r="G8492" s="267" t="str">
        <f t="shared" si="138"/>
        <v/>
      </c>
      <c r="H8492" s="74"/>
      <c r="I8492" s="74"/>
      <c r="J8492" s="74"/>
      <c r="K8492" s="74"/>
      <c r="L8492" s="74"/>
      <c r="P8492" s="122"/>
      <c r="Q8492" s="74"/>
      <c r="R8492" s="74"/>
      <c r="S8492" s="74"/>
      <c r="T8492" s="74"/>
      <c r="AI8492" s="259"/>
      <c r="AO8492" s="74"/>
    </row>
    <row r="8493" s="72" customFormat="1" customHeight="1" spans="6:41">
      <c r="F8493" s="74"/>
      <c r="G8493" s="267" t="str">
        <f t="shared" si="138"/>
        <v/>
      </c>
      <c r="H8493" s="74"/>
      <c r="I8493" s="74"/>
      <c r="J8493" s="74"/>
      <c r="K8493" s="74"/>
      <c r="L8493" s="74"/>
      <c r="P8493" s="122"/>
      <c r="Q8493" s="74"/>
      <c r="R8493" s="74"/>
      <c r="S8493" s="74"/>
      <c r="T8493" s="74"/>
      <c r="AI8493" s="259"/>
      <c r="AO8493" s="74"/>
    </row>
    <row r="8494" s="72" customFormat="1" customHeight="1" spans="6:41">
      <c r="F8494" s="74"/>
      <c r="G8494" s="267" t="str">
        <f t="shared" si="138"/>
        <v/>
      </c>
      <c r="H8494" s="74"/>
      <c r="I8494" s="74"/>
      <c r="J8494" s="74"/>
      <c r="K8494" s="74"/>
      <c r="L8494" s="74"/>
      <c r="P8494" s="122"/>
      <c r="Q8494" s="74"/>
      <c r="R8494" s="74"/>
      <c r="S8494" s="74"/>
      <c r="T8494" s="74"/>
      <c r="AI8494" s="259"/>
      <c r="AO8494" s="74"/>
    </row>
    <row r="8495" s="72" customFormat="1" customHeight="1" spans="6:41">
      <c r="F8495" s="74"/>
      <c r="G8495" s="267" t="str">
        <f t="shared" si="138"/>
        <v/>
      </c>
      <c r="H8495" s="74"/>
      <c r="I8495" s="74"/>
      <c r="J8495" s="74"/>
      <c r="K8495" s="74"/>
      <c r="L8495" s="74"/>
      <c r="P8495" s="122"/>
      <c r="Q8495" s="74"/>
      <c r="R8495" s="74"/>
      <c r="S8495" s="74"/>
      <c r="T8495" s="74"/>
      <c r="AI8495" s="259"/>
      <c r="AO8495" s="74"/>
    </row>
    <row r="8496" s="72" customFormat="1" customHeight="1" spans="6:41">
      <c r="F8496" s="74"/>
      <c r="G8496" s="267" t="str">
        <f t="shared" si="138"/>
        <v/>
      </c>
      <c r="H8496" s="74"/>
      <c r="I8496" s="74"/>
      <c r="J8496" s="74"/>
      <c r="K8496" s="74"/>
      <c r="L8496" s="74"/>
      <c r="P8496" s="122"/>
      <c r="Q8496" s="74"/>
      <c r="R8496" s="74"/>
      <c r="S8496" s="74"/>
      <c r="T8496" s="74"/>
      <c r="AI8496" s="259"/>
      <c r="AO8496" s="74"/>
    </row>
    <row r="8497" s="72" customFormat="1" customHeight="1" spans="6:41">
      <c r="F8497" s="74"/>
      <c r="G8497" s="267" t="str">
        <f t="shared" si="138"/>
        <v/>
      </c>
      <c r="H8497" s="74"/>
      <c r="I8497" s="74"/>
      <c r="J8497" s="74"/>
      <c r="K8497" s="74"/>
      <c r="L8497" s="74"/>
      <c r="P8497" s="122"/>
      <c r="Q8497" s="74"/>
      <c r="R8497" s="74"/>
      <c r="S8497" s="74"/>
      <c r="T8497" s="74"/>
      <c r="AI8497" s="259"/>
      <c r="AO8497" s="74"/>
    </row>
    <row r="8498" s="72" customFormat="1" customHeight="1" spans="6:41">
      <c r="F8498" s="74"/>
      <c r="G8498" s="267" t="str">
        <f t="shared" si="138"/>
        <v/>
      </c>
      <c r="H8498" s="74"/>
      <c r="I8498" s="74"/>
      <c r="J8498" s="74"/>
      <c r="K8498" s="74"/>
      <c r="L8498" s="74"/>
      <c r="P8498" s="122"/>
      <c r="Q8498" s="74"/>
      <c r="R8498" s="74"/>
      <c r="S8498" s="74"/>
      <c r="T8498" s="74"/>
      <c r="AI8498" s="259"/>
      <c r="AO8498" s="74"/>
    </row>
    <row r="8499" s="72" customFormat="1" customHeight="1" spans="6:41">
      <c r="F8499" s="74"/>
      <c r="G8499" s="267" t="str">
        <f t="shared" si="138"/>
        <v/>
      </c>
      <c r="H8499" s="74"/>
      <c r="I8499" s="74"/>
      <c r="J8499" s="74"/>
      <c r="K8499" s="74"/>
      <c r="L8499" s="74"/>
      <c r="P8499" s="122"/>
      <c r="Q8499" s="74"/>
      <c r="R8499" s="74"/>
      <c r="S8499" s="74"/>
      <c r="T8499" s="74"/>
      <c r="AI8499" s="259"/>
      <c r="AO8499" s="74"/>
    </row>
    <row r="8500" s="72" customFormat="1" customHeight="1" spans="6:41">
      <c r="F8500" s="74"/>
      <c r="G8500" s="267" t="str">
        <f t="shared" si="138"/>
        <v/>
      </c>
      <c r="H8500" s="74"/>
      <c r="I8500" s="74"/>
      <c r="J8500" s="74"/>
      <c r="K8500" s="74"/>
      <c r="L8500" s="74"/>
      <c r="P8500" s="122"/>
      <c r="Q8500" s="74"/>
      <c r="R8500" s="74"/>
      <c r="S8500" s="74"/>
      <c r="T8500" s="74"/>
      <c r="AI8500" s="259"/>
      <c r="AO8500" s="74"/>
    </row>
    <row r="8501" s="72" customFormat="1" customHeight="1" spans="6:41">
      <c r="F8501" s="74"/>
      <c r="G8501" s="267" t="str">
        <f t="shared" si="138"/>
        <v/>
      </c>
      <c r="H8501" s="74"/>
      <c r="I8501" s="74"/>
      <c r="J8501" s="74"/>
      <c r="K8501" s="74"/>
      <c r="L8501" s="74"/>
      <c r="P8501" s="122"/>
      <c r="Q8501" s="74"/>
      <c r="R8501" s="74"/>
      <c r="S8501" s="74"/>
      <c r="T8501" s="74"/>
      <c r="AI8501" s="259"/>
      <c r="AO8501" s="74"/>
    </row>
    <row r="8502" s="72" customFormat="1" customHeight="1" spans="6:41">
      <c r="F8502" s="74"/>
      <c r="G8502" s="267" t="str">
        <f t="shared" si="138"/>
        <v/>
      </c>
      <c r="H8502" s="74"/>
      <c r="I8502" s="74"/>
      <c r="J8502" s="74"/>
      <c r="K8502" s="74"/>
      <c r="L8502" s="74"/>
      <c r="P8502" s="122"/>
      <c r="Q8502" s="74"/>
      <c r="R8502" s="74"/>
      <c r="S8502" s="74"/>
      <c r="T8502" s="74"/>
      <c r="AI8502" s="259"/>
      <c r="AO8502" s="74"/>
    </row>
    <row r="8503" s="72" customFormat="1" customHeight="1" spans="6:41">
      <c r="F8503" s="74"/>
      <c r="G8503" s="267" t="str">
        <f t="shared" si="138"/>
        <v/>
      </c>
      <c r="H8503" s="74"/>
      <c r="I8503" s="74"/>
      <c r="J8503" s="74"/>
      <c r="K8503" s="74"/>
      <c r="L8503" s="74"/>
      <c r="P8503" s="122"/>
      <c r="Q8503" s="74"/>
      <c r="R8503" s="74"/>
      <c r="S8503" s="74"/>
      <c r="T8503" s="74"/>
      <c r="AI8503" s="259"/>
      <c r="AO8503" s="74"/>
    </row>
    <row r="8504" s="72" customFormat="1" customHeight="1" spans="6:41">
      <c r="F8504" s="74"/>
      <c r="G8504" s="267" t="str">
        <f t="shared" si="138"/>
        <v/>
      </c>
      <c r="H8504" s="74"/>
      <c r="I8504" s="74"/>
      <c r="J8504" s="74"/>
      <c r="K8504" s="74"/>
      <c r="L8504" s="74"/>
      <c r="P8504" s="122"/>
      <c r="Q8504" s="74"/>
      <c r="R8504" s="74"/>
      <c r="S8504" s="74"/>
      <c r="T8504" s="74"/>
      <c r="AI8504" s="259"/>
      <c r="AO8504" s="74"/>
    </row>
    <row r="8505" s="72" customFormat="1" customHeight="1" spans="6:41">
      <c r="F8505" s="74"/>
      <c r="G8505" s="267" t="str">
        <f t="shared" si="138"/>
        <v/>
      </c>
      <c r="H8505" s="74"/>
      <c r="I8505" s="74"/>
      <c r="J8505" s="74"/>
      <c r="K8505" s="74"/>
      <c r="L8505" s="74"/>
      <c r="P8505" s="122"/>
      <c r="Q8505" s="74"/>
      <c r="R8505" s="74"/>
      <c r="S8505" s="74"/>
      <c r="T8505" s="74"/>
      <c r="AI8505" s="259"/>
      <c r="AO8505" s="74"/>
    </row>
    <row r="8506" s="72" customFormat="1" customHeight="1" spans="6:41">
      <c r="F8506" s="74"/>
      <c r="G8506" s="267" t="str">
        <f t="shared" si="138"/>
        <v/>
      </c>
      <c r="H8506" s="74"/>
      <c r="I8506" s="74"/>
      <c r="J8506" s="74"/>
      <c r="K8506" s="74"/>
      <c r="L8506" s="74"/>
      <c r="P8506" s="122"/>
      <c r="Q8506" s="74"/>
      <c r="R8506" s="74"/>
      <c r="S8506" s="74"/>
      <c r="T8506" s="74"/>
      <c r="AI8506" s="259"/>
      <c r="AO8506" s="74"/>
    </row>
    <row r="8507" s="72" customFormat="1" customHeight="1" spans="6:41">
      <c r="F8507" s="74"/>
      <c r="G8507" s="267" t="str">
        <f t="shared" si="138"/>
        <v/>
      </c>
      <c r="H8507" s="74"/>
      <c r="I8507" s="74"/>
      <c r="J8507" s="74"/>
      <c r="K8507" s="74"/>
      <c r="L8507" s="74"/>
      <c r="P8507" s="122"/>
      <c r="Q8507" s="74"/>
      <c r="R8507" s="74"/>
      <c r="S8507" s="74"/>
      <c r="T8507" s="74"/>
      <c r="AI8507" s="259"/>
      <c r="AO8507" s="74"/>
    </row>
    <row r="8508" s="72" customFormat="1" customHeight="1" spans="6:41">
      <c r="F8508" s="74"/>
      <c r="G8508" s="267" t="str">
        <f t="shared" si="138"/>
        <v/>
      </c>
      <c r="H8508" s="74"/>
      <c r="I8508" s="74"/>
      <c r="J8508" s="74"/>
      <c r="K8508" s="74"/>
      <c r="L8508" s="74"/>
      <c r="P8508" s="122"/>
      <c r="Q8508" s="74"/>
      <c r="R8508" s="74"/>
      <c r="S8508" s="74"/>
      <c r="T8508" s="74"/>
      <c r="AI8508" s="259"/>
      <c r="AO8508" s="74"/>
    </row>
    <row r="8509" s="72" customFormat="1" customHeight="1" spans="6:41">
      <c r="F8509" s="74"/>
      <c r="G8509" s="267" t="str">
        <f t="shared" si="138"/>
        <v/>
      </c>
      <c r="H8509" s="74"/>
      <c r="I8509" s="74"/>
      <c r="J8509" s="74"/>
      <c r="K8509" s="74"/>
      <c r="L8509" s="74"/>
      <c r="P8509" s="122"/>
      <c r="Q8509" s="74"/>
      <c r="R8509" s="74"/>
      <c r="S8509" s="74"/>
      <c r="T8509" s="74"/>
      <c r="AI8509" s="259"/>
      <c r="AO8509" s="74"/>
    </row>
    <row r="8510" s="72" customFormat="1" customHeight="1" spans="6:41">
      <c r="F8510" s="74"/>
      <c r="G8510" s="267" t="str">
        <f t="shared" si="138"/>
        <v/>
      </c>
      <c r="H8510" s="74"/>
      <c r="I8510" s="74"/>
      <c r="J8510" s="74"/>
      <c r="K8510" s="74"/>
      <c r="L8510" s="74"/>
      <c r="P8510" s="122"/>
      <c r="Q8510" s="74"/>
      <c r="R8510" s="74"/>
      <c r="S8510" s="74"/>
      <c r="T8510" s="74"/>
      <c r="AI8510" s="259"/>
      <c r="AO8510" s="74"/>
    </row>
    <row r="8511" s="72" customFormat="1" customHeight="1" spans="6:41">
      <c r="F8511" s="74"/>
      <c r="G8511" s="267" t="str">
        <f t="shared" si="138"/>
        <v/>
      </c>
      <c r="H8511" s="74"/>
      <c r="I8511" s="74"/>
      <c r="J8511" s="74"/>
      <c r="K8511" s="74"/>
      <c r="L8511" s="74"/>
      <c r="P8511" s="122"/>
      <c r="Q8511" s="74"/>
      <c r="R8511" s="74"/>
      <c r="S8511" s="74"/>
      <c r="T8511" s="74"/>
      <c r="AI8511" s="259"/>
      <c r="AO8511" s="74"/>
    </row>
    <row r="8512" s="72" customFormat="1" customHeight="1" spans="6:41">
      <c r="F8512" s="74"/>
      <c r="G8512" s="267" t="str">
        <f t="shared" si="138"/>
        <v/>
      </c>
      <c r="H8512" s="74"/>
      <c r="I8512" s="74"/>
      <c r="J8512" s="74"/>
      <c r="K8512" s="74"/>
      <c r="L8512" s="74"/>
      <c r="P8512" s="122"/>
      <c r="Q8512" s="74"/>
      <c r="R8512" s="74"/>
      <c r="S8512" s="74"/>
      <c r="T8512" s="74"/>
      <c r="AI8512" s="259"/>
      <c r="AO8512" s="74"/>
    </row>
    <row r="8513" s="72" customFormat="1" customHeight="1" spans="6:41">
      <c r="F8513" s="74"/>
      <c r="G8513" s="267" t="str">
        <f t="shared" si="138"/>
        <v/>
      </c>
      <c r="H8513" s="74"/>
      <c r="I8513" s="74"/>
      <c r="J8513" s="74"/>
      <c r="K8513" s="74"/>
      <c r="L8513" s="74"/>
      <c r="P8513" s="122"/>
      <c r="Q8513" s="74"/>
      <c r="R8513" s="74"/>
      <c r="S8513" s="74"/>
      <c r="T8513" s="74"/>
      <c r="AI8513" s="259"/>
      <c r="AO8513" s="74"/>
    </row>
    <row r="8514" s="72" customFormat="1" customHeight="1" spans="6:41">
      <c r="F8514" s="74"/>
      <c r="G8514" s="267" t="str">
        <f t="shared" ref="G8514:G8577" si="139">IF(H8514="","",IF(H8514=I8514,H8514,_xlfn.CONCAT(H8514,"-",I8514)))</f>
        <v/>
      </c>
      <c r="H8514" s="74"/>
      <c r="I8514" s="74"/>
      <c r="J8514" s="74"/>
      <c r="K8514" s="74"/>
      <c r="L8514" s="74"/>
      <c r="P8514" s="122"/>
      <c r="Q8514" s="74"/>
      <c r="R8514" s="74"/>
      <c r="S8514" s="74"/>
      <c r="T8514" s="74"/>
      <c r="AI8514" s="259"/>
      <c r="AO8514" s="74"/>
    </row>
    <row r="8515" s="72" customFormat="1" customHeight="1" spans="6:41">
      <c r="F8515" s="74"/>
      <c r="G8515" s="267" t="str">
        <f t="shared" si="139"/>
        <v/>
      </c>
      <c r="H8515" s="74"/>
      <c r="I8515" s="74"/>
      <c r="J8515" s="74"/>
      <c r="K8515" s="74"/>
      <c r="L8515" s="74"/>
      <c r="P8515" s="122"/>
      <c r="Q8515" s="74"/>
      <c r="R8515" s="74"/>
      <c r="S8515" s="74"/>
      <c r="T8515" s="74"/>
      <c r="AI8515" s="259"/>
      <c r="AO8515" s="74"/>
    </row>
    <row r="8516" s="72" customFormat="1" customHeight="1" spans="6:41">
      <c r="F8516" s="74"/>
      <c r="G8516" s="267" t="str">
        <f t="shared" si="139"/>
        <v/>
      </c>
      <c r="H8516" s="74"/>
      <c r="I8516" s="74"/>
      <c r="J8516" s="74"/>
      <c r="K8516" s="74"/>
      <c r="L8516" s="74"/>
      <c r="P8516" s="122"/>
      <c r="Q8516" s="74"/>
      <c r="R8516" s="74"/>
      <c r="S8516" s="74"/>
      <c r="T8516" s="74"/>
      <c r="AI8516" s="259"/>
      <c r="AO8516" s="74"/>
    </row>
    <row r="8517" s="72" customFormat="1" customHeight="1" spans="6:41">
      <c r="F8517" s="74"/>
      <c r="G8517" s="267" t="str">
        <f t="shared" si="139"/>
        <v/>
      </c>
      <c r="H8517" s="74"/>
      <c r="I8517" s="74"/>
      <c r="J8517" s="74"/>
      <c r="K8517" s="74"/>
      <c r="L8517" s="74"/>
      <c r="P8517" s="122"/>
      <c r="Q8517" s="74"/>
      <c r="R8517" s="74"/>
      <c r="S8517" s="74"/>
      <c r="T8517" s="74"/>
      <c r="AI8517" s="259"/>
      <c r="AO8517" s="74"/>
    </row>
    <row r="8518" s="72" customFormat="1" customHeight="1" spans="6:41">
      <c r="F8518" s="74"/>
      <c r="G8518" s="267" t="str">
        <f t="shared" si="139"/>
        <v/>
      </c>
      <c r="H8518" s="74"/>
      <c r="I8518" s="74"/>
      <c r="J8518" s="74"/>
      <c r="K8518" s="74"/>
      <c r="L8518" s="74"/>
      <c r="P8518" s="122"/>
      <c r="Q8518" s="74"/>
      <c r="R8518" s="74"/>
      <c r="S8518" s="74"/>
      <c r="T8518" s="74"/>
      <c r="AI8518" s="259"/>
      <c r="AO8518" s="74"/>
    </row>
    <row r="8519" s="72" customFormat="1" customHeight="1" spans="6:41">
      <c r="F8519" s="74"/>
      <c r="G8519" s="267" t="str">
        <f t="shared" si="139"/>
        <v/>
      </c>
      <c r="H8519" s="74"/>
      <c r="I8519" s="74"/>
      <c r="J8519" s="74"/>
      <c r="K8519" s="74"/>
      <c r="L8519" s="74"/>
      <c r="P8519" s="122"/>
      <c r="Q8519" s="74"/>
      <c r="R8519" s="74"/>
      <c r="S8519" s="74"/>
      <c r="T8519" s="74"/>
      <c r="AI8519" s="259"/>
      <c r="AO8519" s="74"/>
    </row>
    <row r="8520" s="72" customFormat="1" customHeight="1" spans="6:41">
      <c r="F8520" s="74"/>
      <c r="G8520" s="267" t="str">
        <f t="shared" si="139"/>
        <v/>
      </c>
      <c r="H8520" s="74"/>
      <c r="I8520" s="74"/>
      <c r="J8520" s="74"/>
      <c r="K8520" s="74"/>
      <c r="L8520" s="74"/>
      <c r="P8520" s="122"/>
      <c r="Q8520" s="74"/>
      <c r="R8520" s="74"/>
      <c r="S8520" s="74"/>
      <c r="T8520" s="74"/>
      <c r="AI8520" s="259"/>
      <c r="AO8520" s="74"/>
    </row>
    <row r="8521" s="72" customFormat="1" customHeight="1" spans="6:41">
      <c r="F8521" s="74"/>
      <c r="G8521" s="267" t="str">
        <f t="shared" si="139"/>
        <v/>
      </c>
      <c r="H8521" s="74"/>
      <c r="I8521" s="74"/>
      <c r="J8521" s="74"/>
      <c r="K8521" s="74"/>
      <c r="L8521" s="74"/>
      <c r="P8521" s="122"/>
      <c r="Q8521" s="74"/>
      <c r="R8521" s="74"/>
      <c r="S8521" s="74"/>
      <c r="T8521" s="74"/>
      <c r="AI8521" s="259"/>
      <c r="AO8521" s="74"/>
    </row>
    <row r="8522" s="72" customFormat="1" customHeight="1" spans="6:41">
      <c r="F8522" s="74"/>
      <c r="G8522" s="267" t="str">
        <f t="shared" si="139"/>
        <v/>
      </c>
      <c r="H8522" s="74"/>
      <c r="I8522" s="74"/>
      <c r="J8522" s="74"/>
      <c r="K8522" s="74"/>
      <c r="L8522" s="74"/>
      <c r="P8522" s="122"/>
      <c r="Q8522" s="74"/>
      <c r="R8522" s="74"/>
      <c r="S8522" s="74"/>
      <c r="T8522" s="74"/>
      <c r="AI8522" s="259"/>
      <c r="AO8522" s="74"/>
    </row>
    <row r="8523" s="72" customFormat="1" customHeight="1" spans="6:41">
      <c r="F8523" s="74"/>
      <c r="G8523" s="267" t="str">
        <f t="shared" si="139"/>
        <v/>
      </c>
      <c r="H8523" s="74"/>
      <c r="I8523" s="74"/>
      <c r="J8523" s="74"/>
      <c r="K8523" s="74"/>
      <c r="L8523" s="74"/>
      <c r="P8523" s="122"/>
      <c r="Q8523" s="74"/>
      <c r="R8523" s="74"/>
      <c r="S8523" s="74"/>
      <c r="T8523" s="74"/>
      <c r="AI8523" s="259"/>
      <c r="AO8523" s="74"/>
    </row>
    <row r="8524" s="72" customFormat="1" customHeight="1" spans="6:41">
      <c r="F8524" s="74"/>
      <c r="G8524" s="267" t="str">
        <f t="shared" si="139"/>
        <v/>
      </c>
      <c r="H8524" s="74"/>
      <c r="I8524" s="74"/>
      <c r="J8524" s="74"/>
      <c r="K8524" s="74"/>
      <c r="L8524" s="74"/>
      <c r="P8524" s="122"/>
      <c r="Q8524" s="74"/>
      <c r="R8524" s="74"/>
      <c r="S8524" s="74"/>
      <c r="T8524" s="74"/>
      <c r="AI8524" s="259"/>
      <c r="AO8524" s="74"/>
    </row>
    <row r="8525" s="72" customFormat="1" customHeight="1" spans="6:41">
      <c r="F8525" s="74"/>
      <c r="G8525" s="267" t="str">
        <f t="shared" si="139"/>
        <v/>
      </c>
      <c r="H8525" s="74"/>
      <c r="I8525" s="74"/>
      <c r="J8525" s="74"/>
      <c r="K8525" s="74"/>
      <c r="L8525" s="74"/>
      <c r="P8525" s="122"/>
      <c r="Q8525" s="74"/>
      <c r="R8525" s="74"/>
      <c r="S8525" s="74"/>
      <c r="T8525" s="74"/>
      <c r="AI8525" s="259"/>
      <c r="AO8525" s="74"/>
    </row>
    <row r="8526" s="72" customFormat="1" customHeight="1" spans="6:41">
      <c r="F8526" s="74"/>
      <c r="G8526" s="267" t="str">
        <f t="shared" si="139"/>
        <v/>
      </c>
      <c r="H8526" s="74"/>
      <c r="I8526" s="74"/>
      <c r="J8526" s="74"/>
      <c r="K8526" s="74"/>
      <c r="L8526" s="74"/>
      <c r="P8526" s="122"/>
      <c r="Q8526" s="74"/>
      <c r="R8526" s="74"/>
      <c r="S8526" s="74"/>
      <c r="T8526" s="74"/>
      <c r="AI8526" s="259"/>
      <c r="AO8526" s="74"/>
    </row>
    <row r="8527" s="72" customFormat="1" customHeight="1" spans="6:41">
      <c r="F8527" s="74"/>
      <c r="G8527" s="267" t="str">
        <f t="shared" si="139"/>
        <v/>
      </c>
      <c r="H8527" s="74"/>
      <c r="I8527" s="74"/>
      <c r="J8527" s="74"/>
      <c r="K8527" s="74"/>
      <c r="L8527" s="74"/>
      <c r="P8527" s="122"/>
      <c r="Q8527" s="74"/>
      <c r="R8527" s="74"/>
      <c r="S8527" s="74"/>
      <c r="T8527" s="74"/>
      <c r="AI8527" s="259"/>
      <c r="AO8527" s="74"/>
    </row>
    <row r="8528" s="72" customFormat="1" customHeight="1" spans="6:41">
      <c r="F8528" s="74"/>
      <c r="G8528" s="267" t="str">
        <f t="shared" si="139"/>
        <v/>
      </c>
      <c r="H8528" s="74"/>
      <c r="I8528" s="74"/>
      <c r="J8528" s="74"/>
      <c r="K8528" s="74"/>
      <c r="L8528" s="74"/>
      <c r="P8528" s="122"/>
      <c r="Q8528" s="74"/>
      <c r="R8528" s="74"/>
      <c r="S8528" s="74"/>
      <c r="T8528" s="74"/>
      <c r="AI8528" s="259"/>
      <c r="AO8528" s="74"/>
    </row>
    <row r="8529" s="72" customFormat="1" customHeight="1" spans="6:41">
      <c r="F8529" s="74"/>
      <c r="G8529" s="267" t="str">
        <f t="shared" si="139"/>
        <v/>
      </c>
      <c r="H8529" s="74"/>
      <c r="I8529" s="74"/>
      <c r="J8529" s="74"/>
      <c r="K8529" s="74"/>
      <c r="L8529" s="74"/>
      <c r="P8529" s="122"/>
      <c r="Q8529" s="74"/>
      <c r="R8529" s="74"/>
      <c r="S8529" s="74"/>
      <c r="T8529" s="74"/>
      <c r="AI8529" s="259"/>
      <c r="AO8529" s="74"/>
    </row>
    <row r="8530" s="72" customFormat="1" customHeight="1" spans="6:41">
      <c r="F8530" s="74"/>
      <c r="G8530" s="267" t="str">
        <f t="shared" si="139"/>
        <v/>
      </c>
      <c r="H8530" s="74"/>
      <c r="I8530" s="74"/>
      <c r="J8530" s="74"/>
      <c r="K8530" s="74"/>
      <c r="L8530" s="74"/>
      <c r="P8530" s="122"/>
      <c r="Q8530" s="74"/>
      <c r="R8530" s="74"/>
      <c r="S8530" s="74"/>
      <c r="T8530" s="74"/>
      <c r="AI8530" s="259"/>
      <c r="AO8530" s="74"/>
    </row>
    <row r="8531" s="72" customFormat="1" customHeight="1" spans="6:41">
      <c r="F8531" s="74"/>
      <c r="G8531" s="267" t="str">
        <f t="shared" si="139"/>
        <v/>
      </c>
      <c r="H8531" s="74"/>
      <c r="I8531" s="74"/>
      <c r="J8531" s="74"/>
      <c r="K8531" s="74"/>
      <c r="L8531" s="74"/>
      <c r="P8531" s="122"/>
      <c r="Q8531" s="74"/>
      <c r="R8531" s="74"/>
      <c r="S8531" s="74"/>
      <c r="T8531" s="74"/>
      <c r="AI8531" s="259"/>
      <c r="AO8531" s="74"/>
    </row>
    <row r="8532" s="72" customFormat="1" customHeight="1" spans="6:41">
      <c r="F8532" s="74"/>
      <c r="G8532" s="267" t="str">
        <f t="shared" si="139"/>
        <v/>
      </c>
      <c r="H8532" s="74"/>
      <c r="I8532" s="74"/>
      <c r="J8532" s="74"/>
      <c r="K8532" s="74"/>
      <c r="L8532" s="74"/>
      <c r="P8532" s="122"/>
      <c r="Q8532" s="74"/>
      <c r="R8532" s="74"/>
      <c r="S8532" s="74"/>
      <c r="T8532" s="74"/>
      <c r="AI8532" s="259"/>
      <c r="AO8532" s="74"/>
    </row>
    <row r="8533" s="72" customFormat="1" customHeight="1" spans="6:41">
      <c r="F8533" s="74"/>
      <c r="G8533" s="267" t="str">
        <f t="shared" si="139"/>
        <v/>
      </c>
      <c r="H8533" s="74"/>
      <c r="I8533" s="74"/>
      <c r="J8533" s="74"/>
      <c r="K8533" s="74"/>
      <c r="L8533" s="74"/>
      <c r="P8533" s="122"/>
      <c r="Q8533" s="74"/>
      <c r="R8533" s="74"/>
      <c r="S8533" s="74"/>
      <c r="T8533" s="74"/>
      <c r="AI8533" s="259"/>
      <c r="AO8533" s="74"/>
    </row>
    <row r="8534" s="72" customFormat="1" customHeight="1" spans="6:41">
      <c r="F8534" s="74"/>
      <c r="G8534" s="267" t="str">
        <f t="shared" si="139"/>
        <v/>
      </c>
      <c r="H8534" s="74"/>
      <c r="I8534" s="74"/>
      <c r="J8534" s="74"/>
      <c r="K8534" s="74"/>
      <c r="L8534" s="74"/>
      <c r="P8534" s="122"/>
      <c r="Q8534" s="74"/>
      <c r="R8534" s="74"/>
      <c r="S8534" s="74"/>
      <c r="T8534" s="74"/>
      <c r="AI8534" s="259"/>
      <c r="AO8534" s="74"/>
    </row>
    <row r="8535" s="72" customFormat="1" customHeight="1" spans="6:41">
      <c r="F8535" s="74"/>
      <c r="G8535" s="267" t="str">
        <f t="shared" si="139"/>
        <v/>
      </c>
      <c r="H8535" s="74"/>
      <c r="I8535" s="74"/>
      <c r="J8535" s="74"/>
      <c r="K8535" s="74"/>
      <c r="L8535" s="74"/>
      <c r="P8535" s="122"/>
      <c r="Q8535" s="74"/>
      <c r="R8535" s="74"/>
      <c r="S8535" s="74"/>
      <c r="T8535" s="74"/>
      <c r="AI8535" s="259"/>
      <c r="AO8535" s="74"/>
    </row>
    <row r="8536" s="72" customFormat="1" customHeight="1" spans="6:41">
      <c r="F8536" s="74"/>
      <c r="G8536" s="267" t="str">
        <f t="shared" si="139"/>
        <v/>
      </c>
      <c r="H8536" s="74"/>
      <c r="I8536" s="74"/>
      <c r="J8536" s="74"/>
      <c r="K8536" s="74"/>
      <c r="L8536" s="74"/>
      <c r="P8536" s="122"/>
      <c r="Q8536" s="74"/>
      <c r="R8536" s="74"/>
      <c r="S8536" s="74"/>
      <c r="T8536" s="74"/>
      <c r="AI8536" s="259"/>
      <c r="AO8536" s="74"/>
    </row>
    <row r="8537" s="72" customFormat="1" customHeight="1" spans="6:41">
      <c r="F8537" s="74"/>
      <c r="G8537" s="267" t="str">
        <f t="shared" si="139"/>
        <v/>
      </c>
      <c r="H8537" s="74"/>
      <c r="I8537" s="74"/>
      <c r="J8537" s="74"/>
      <c r="K8537" s="74"/>
      <c r="L8537" s="74"/>
      <c r="P8537" s="122"/>
      <c r="Q8537" s="74"/>
      <c r="R8537" s="74"/>
      <c r="S8537" s="74"/>
      <c r="T8537" s="74"/>
      <c r="AI8537" s="259"/>
      <c r="AO8537" s="74"/>
    </row>
    <row r="8538" s="72" customFormat="1" customHeight="1" spans="6:41">
      <c r="F8538" s="74"/>
      <c r="G8538" s="267" t="str">
        <f t="shared" si="139"/>
        <v/>
      </c>
      <c r="H8538" s="74"/>
      <c r="I8538" s="74"/>
      <c r="J8538" s="74"/>
      <c r="K8538" s="74"/>
      <c r="L8538" s="74"/>
      <c r="P8538" s="122"/>
      <c r="Q8538" s="74"/>
      <c r="R8538" s="74"/>
      <c r="S8538" s="74"/>
      <c r="T8538" s="74"/>
      <c r="AI8538" s="259"/>
      <c r="AO8538" s="74"/>
    </row>
    <row r="8539" s="72" customFormat="1" customHeight="1" spans="6:41">
      <c r="F8539" s="74"/>
      <c r="G8539" s="267" t="str">
        <f t="shared" si="139"/>
        <v/>
      </c>
      <c r="H8539" s="74"/>
      <c r="I8539" s="74"/>
      <c r="J8539" s="74"/>
      <c r="K8539" s="74"/>
      <c r="L8539" s="74"/>
      <c r="P8539" s="122"/>
      <c r="Q8539" s="74"/>
      <c r="R8539" s="74"/>
      <c r="S8539" s="74"/>
      <c r="T8539" s="74"/>
      <c r="AI8539" s="259"/>
      <c r="AO8539" s="74"/>
    </row>
    <row r="8540" s="72" customFormat="1" customHeight="1" spans="6:41">
      <c r="F8540" s="74"/>
      <c r="G8540" s="267" t="str">
        <f t="shared" si="139"/>
        <v/>
      </c>
      <c r="H8540" s="74"/>
      <c r="I8540" s="74"/>
      <c r="J8540" s="74"/>
      <c r="K8540" s="74"/>
      <c r="L8540" s="74"/>
      <c r="P8540" s="122"/>
      <c r="Q8540" s="74"/>
      <c r="R8540" s="74"/>
      <c r="S8540" s="74"/>
      <c r="T8540" s="74"/>
      <c r="AI8540" s="259"/>
      <c r="AO8540" s="74"/>
    </row>
    <row r="8541" s="72" customFormat="1" customHeight="1" spans="6:41">
      <c r="F8541" s="74"/>
      <c r="G8541" s="267" t="str">
        <f t="shared" si="139"/>
        <v/>
      </c>
      <c r="H8541" s="74"/>
      <c r="I8541" s="74"/>
      <c r="J8541" s="74"/>
      <c r="K8541" s="74"/>
      <c r="L8541" s="74"/>
      <c r="P8541" s="122"/>
      <c r="Q8541" s="74"/>
      <c r="R8541" s="74"/>
      <c r="S8541" s="74"/>
      <c r="T8541" s="74"/>
      <c r="AI8541" s="259"/>
      <c r="AO8541" s="74"/>
    </row>
    <row r="8542" s="72" customFormat="1" customHeight="1" spans="6:41">
      <c r="F8542" s="74"/>
      <c r="G8542" s="267" t="str">
        <f t="shared" si="139"/>
        <v/>
      </c>
      <c r="H8542" s="74"/>
      <c r="I8542" s="74"/>
      <c r="J8542" s="74"/>
      <c r="K8542" s="74"/>
      <c r="L8542" s="74"/>
      <c r="P8542" s="122"/>
      <c r="Q8542" s="74"/>
      <c r="R8542" s="74"/>
      <c r="S8542" s="74"/>
      <c r="T8542" s="74"/>
      <c r="AI8542" s="259"/>
      <c r="AO8542" s="74"/>
    </row>
    <row r="8543" s="72" customFormat="1" customHeight="1" spans="6:41">
      <c r="F8543" s="74"/>
      <c r="G8543" s="267" t="str">
        <f t="shared" si="139"/>
        <v/>
      </c>
      <c r="H8543" s="74"/>
      <c r="I8543" s="74"/>
      <c r="J8543" s="74"/>
      <c r="K8543" s="74"/>
      <c r="L8543" s="74"/>
      <c r="P8543" s="122"/>
      <c r="Q8543" s="74"/>
      <c r="R8543" s="74"/>
      <c r="S8543" s="74"/>
      <c r="T8543" s="74"/>
      <c r="AI8543" s="259"/>
      <c r="AO8543" s="74"/>
    </row>
    <row r="8544" s="72" customFormat="1" customHeight="1" spans="6:41">
      <c r="F8544" s="74"/>
      <c r="G8544" s="267" t="str">
        <f t="shared" si="139"/>
        <v/>
      </c>
      <c r="H8544" s="74"/>
      <c r="I8544" s="74"/>
      <c r="J8544" s="74"/>
      <c r="K8544" s="74"/>
      <c r="L8544" s="74"/>
      <c r="P8544" s="122"/>
      <c r="Q8544" s="74"/>
      <c r="R8544" s="74"/>
      <c r="S8544" s="74"/>
      <c r="T8544" s="74"/>
      <c r="AI8544" s="259"/>
      <c r="AO8544" s="74"/>
    </row>
    <row r="8545" s="72" customFormat="1" customHeight="1" spans="6:41">
      <c r="F8545" s="74"/>
      <c r="G8545" s="267" t="str">
        <f t="shared" si="139"/>
        <v/>
      </c>
      <c r="H8545" s="74"/>
      <c r="I8545" s="74"/>
      <c r="J8545" s="74"/>
      <c r="K8545" s="74"/>
      <c r="L8545" s="74"/>
      <c r="P8545" s="122"/>
      <c r="Q8545" s="74"/>
      <c r="R8545" s="74"/>
      <c r="S8545" s="74"/>
      <c r="T8545" s="74"/>
      <c r="AI8545" s="259"/>
      <c r="AO8545" s="74"/>
    </row>
    <row r="8546" s="72" customFormat="1" customHeight="1" spans="6:41">
      <c r="F8546" s="74"/>
      <c r="G8546" s="267" t="str">
        <f t="shared" si="139"/>
        <v/>
      </c>
      <c r="H8546" s="74"/>
      <c r="I8546" s="74"/>
      <c r="J8546" s="74"/>
      <c r="K8546" s="74"/>
      <c r="L8546" s="74"/>
      <c r="P8546" s="122"/>
      <c r="Q8546" s="74"/>
      <c r="R8546" s="74"/>
      <c r="S8546" s="74"/>
      <c r="T8546" s="74"/>
      <c r="AI8546" s="259"/>
      <c r="AO8546" s="74"/>
    </row>
    <row r="8547" s="72" customFormat="1" customHeight="1" spans="6:41">
      <c r="F8547" s="74"/>
      <c r="G8547" s="267" t="str">
        <f t="shared" si="139"/>
        <v/>
      </c>
      <c r="H8547" s="74"/>
      <c r="I8547" s="74"/>
      <c r="J8547" s="74"/>
      <c r="K8547" s="74"/>
      <c r="L8547" s="74"/>
      <c r="P8547" s="122"/>
      <c r="Q8547" s="74"/>
      <c r="R8547" s="74"/>
      <c r="S8547" s="74"/>
      <c r="T8547" s="74"/>
      <c r="AI8547" s="259"/>
      <c r="AO8547" s="74"/>
    </row>
    <row r="8548" s="72" customFormat="1" customHeight="1" spans="6:41">
      <c r="F8548" s="74"/>
      <c r="G8548" s="267" t="str">
        <f t="shared" si="139"/>
        <v/>
      </c>
      <c r="H8548" s="74"/>
      <c r="I8548" s="74"/>
      <c r="J8548" s="74"/>
      <c r="K8548" s="74"/>
      <c r="L8548" s="74"/>
      <c r="P8548" s="122"/>
      <c r="Q8548" s="74"/>
      <c r="R8548" s="74"/>
      <c r="S8548" s="74"/>
      <c r="T8548" s="74"/>
      <c r="AI8548" s="259"/>
      <c r="AO8548" s="74"/>
    </row>
    <row r="8549" s="72" customFormat="1" customHeight="1" spans="6:41">
      <c r="F8549" s="74"/>
      <c r="G8549" s="267" t="str">
        <f t="shared" si="139"/>
        <v/>
      </c>
      <c r="H8549" s="74"/>
      <c r="I8549" s="74"/>
      <c r="J8549" s="74"/>
      <c r="K8549" s="74"/>
      <c r="L8549" s="74"/>
      <c r="P8549" s="122"/>
      <c r="Q8549" s="74"/>
      <c r="R8549" s="74"/>
      <c r="S8549" s="74"/>
      <c r="T8549" s="74"/>
      <c r="AI8549" s="259"/>
      <c r="AO8549" s="74"/>
    </row>
    <row r="8550" s="72" customFormat="1" customHeight="1" spans="6:41">
      <c r="F8550" s="74"/>
      <c r="G8550" s="267" t="str">
        <f t="shared" si="139"/>
        <v/>
      </c>
      <c r="H8550" s="74"/>
      <c r="I8550" s="74"/>
      <c r="J8550" s="74"/>
      <c r="K8550" s="74"/>
      <c r="L8550" s="74"/>
      <c r="P8550" s="122"/>
      <c r="Q8550" s="74"/>
      <c r="R8550" s="74"/>
      <c r="S8550" s="74"/>
      <c r="T8550" s="74"/>
      <c r="AI8550" s="259"/>
      <c r="AO8550" s="74"/>
    </row>
    <row r="8551" s="72" customFormat="1" customHeight="1" spans="6:41">
      <c r="F8551" s="74"/>
      <c r="G8551" s="267" t="str">
        <f t="shared" si="139"/>
        <v/>
      </c>
      <c r="H8551" s="74"/>
      <c r="I8551" s="74"/>
      <c r="J8551" s="74"/>
      <c r="K8551" s="74"/>
      <c r="L8551" s="74"/>
      <c r="P8551" s="122"/>
      <c r="Q8551" s="74"/>
      <c r="R8551" s="74"/>
      <c r="S8551" s="74"/>
      <c r="T8551" s="74"/>
      <c r="AI8551" s="259"/>
      <c r="AO8551" s="74"/>
    </row>
    <row r="8552" s="72" customFormat="1" customHeight="1" spans="6:41">
      <c r="F8552" s="74"/>
      <c r="G8552" s="267" t="str">
        <f t="shared" si="139"/>
        <v/>
      </c>
      <c r="H8552" s="74"/>
      <c r="I8552" s="74"/>
      <c r="J8552" s="74"/>
      <c r="K8552" s="74"/>
      <c r="L8552" s="74"/>
      <c r="P8552" s="122"/>
      <c r="Q8552" s="74"/>
      <c r="R8552" s="74"/>
      <c r="S8552" s="74"/>
      <c r="T8552" s="74"/>
      <c r="AI8552" s="259"/>
      <c r="AO8552" s="74"/>
    </row>
    <row r="8553" s="72" customFormat="1" customHeight="1" spans="6:41">
      <c r="F8553" s="74"/>
      <c r="G8553" s="267" t="str">
        <f t="shared" si="139"/>
        <v/>
      </c>
      <c r="H8553" s="74"/>
      <c r="I8553" s="74"/>
      <c r="J8553" s="74"/>
      <c r="K8553" s="74"/>
      <c r="L8553" s="74"/>
      <c r="P8553" s="122"/>
      <c r="Q8553" s="74"/>
      <c r="R8553" s="74"/>
      <c r="S8553" s="74"/>
      <c r="T8553" s="74"/>
      <c r="AI8553" s="259"/>
      <c r="AO8553" s="74"/>
    </row>
    <row r="8554" s="72" customFormat="1" customHeight="1" spans="6:41">
      <c r="F8554" s="74"/>
      <c r="G8554" s="267" t="str">
        <f t="shared" si="139"/>
        <v/>
      </c>
      <c r="H8554" s="74"/>
      <c r="I8554" s="74"/>
      <c r="J8554" s="74"/>
      <c r="K8554" s="74"/>
      <c r="L8554" s="74"/>
      <c r="P8554" s="122"/>
      <c r="Q8554" s="74"/>
      <c r="R8554" s="74"/>
      <c r="S8554" s="74"/>
      <c r="T8554" s="74"/>
      <c r="AI8554" s="259"/>
      <c r="AO8554" s="74"/>
    </row>
    <row r="8555" s="72" customFormat="1" customHeight="1" spans="6:41">
      <c r="F8555" s="74"/>
      <c r="G8555" s="267" t="str">
        <f t="shared" si="139"/>
        <v/>
      </c>
      <c r="H8555" s="74"/>
      <c r="I8555" s="74"/>
      <c r="J8555" s="74"/>
      <c r="K8555" s="74"/>
      <c r="L8555" s="74"/>
      <c r="P8555" s="122"/>
      <c r="Q8555" s="74"/>
      <c r="R8555" s="74"/>
      <c r="S8555" s="74"/>
      <c r="T8555" s="74"/>
      <c r="AI8555" s="259"/>
      <c r="AO8555" s="74"/>
    </row>
    <row r="8556" s="72" customFormat="1" customHeight="1" spans="6:41">
      <c r="F8556" s="74"/>
      <c r="G8556" s="267" t="str">
        <f t="shared" si="139"/>
        <v/>
      </c>
      <c r="H8556" s="74"/>
      <c r="I8556" s="74"/>
      <c r="J8556" s="74"/>
      <c r="K8556" s="74"/>
      <c r="L8556" s="74"/>
      <c r="P8556" s="122"/>
      <c r="Q8556" s="74"/>
      <c r="R8556" s="74"/>
      <c r="S8556" s="74"/>
      <c r="T8556" s="74"/>
      <c r="AI8556" s="259"/>
      <c r="AO8556" s="74"/>
    </row>
    <row r="8557" s="72" customFormat="1" customHeight="1" spans="6:41">
      <c r="F8557" s="74"/>
      <c r="G8557" s="267" t="str">
        <f t="shared" si="139"/>
        <v/>
      </c>
      <c r="H8557" s="74"/>
      <c r="I8557" s="74"/>
      <c r="J8557" s="74"/>
      <c r="K8557" s="74"/>
      <c r="L8557" s="74"/>
      <c r="P8557" s="122"/>
      <c r="Q8557" s="74"/>
      <c r="R8557" s="74"/>
      <c r="S8557" s="74"/>
      <c r="T8557" s="74"/>
      <c r="AI8557" s="259"/>
      <c r="AO8557" s="74"/>
    </row>
    <row r="8558" s="72" customFormat="1" customHeight="1" spans="6:41">
      <c r="F8558" s="74"/>
      <c r="G8558" s="267" t="str">
        <f t="shared" si="139"/>
        <v/>
      </c>
      <c r="H8558" s="74"/>
      <c r="I8558" s="74"/>
      <c r="J8558" s="74"/>
      <c r="K8558" s="74"/>
      <c r="L8558" s="74"/>
      <c r="P8558" s="122"/>
      <c r="Q8558" s="74"/>
      <c r="R8558" s="74"/>
      <c r="S8558" s="74"/>
      <c r="T8558" s="74"/>
      <c r="AI8558" s="259"/>
      <c r="AO8558" s="74"/>
    </row>
    <row r="8559" s="72" customFormat="1" customHeight="1" spans="6:41">
      <c r="F8559" s="74"/>
      <c r="G8559" s="267" t="str">
        <f t="shared" si="139"/>
        <v/>
      </c>
      <c r="H8559" s="74"/>
      <c r="I8559" s="74"/>
      <c r="J8559" s="74"/>
      <c r="K8559" s="74"/>
      <c r="L8559" s="74"/>
      <c r="P8559" s="122"/>
      <c r="Q8559" s="74"/>
      <c r="R8559" s="74"/>
      <c r="S8559" s="74"/>
      <c r="T8559" s="74"/>
      <c r="AI8559" s="259"/>
      <c r="AO8559" s="74"/>
    </row>
    <row r="8560" s="72" customFormat="1" customHeight="1" spans="6:41">
      <c r="F8560" s="74"/>
      <c r="G8560" s="267" t="str">
        <f t="shared" si="139"/>
        <v/>
      </c>
      <c r="H8560" s="74"/>
      <c r="I8560" s="74"/>
      <c r="J8560" s="74"/>
      <c r="K8560" s="74"/>
      <c r="L8560" s="74"/>
      <c r="P8560" s="122"/>
      <c r="Q8560" s="74"/>
      <c r="R8560" s="74"/>
      <c r="S8560" s="74"/>
      <c r="T8560" s="74"/>
      <c r="AI8560" s="259"/>
      <c r="AO8560" s="74"/>
    </row>
    <row r="8561" s="72" customFormat="1" customHeight="1" spans="6:41">
      <c r="F8561" s="74"/>
      <c r="G8561" s="267" t="str">
        <f t="shared" si="139"/>
        <v/>
      </c>
      <c r="H8561" s="74"/>
      <c r="I8561" s="74"/>
      <c r="J8561" s="74"/>
      <c r="K8561" s="74"/>
      <c r="L8561" s="74"/>
      <c r="P8561" s="122"/>
      <c r="Q8561" s="74"/>
      <c r="R8561" s="74"/>
      <c r="S8561" s="74"/>
      <c r="T8561" s="74"/>
      <c r="AI8561" s="259"/>
      <c r="AO8561" s="74"/>
    </row>
    <row r="8562" s="72" customFormat="1" customHeight="1" spans="6:41">
      <c r="F8562" s="74"/>
      <c r="G8562" s="267" t="str">
        <f t="shared" si="139"/>
        <v/>
      </c>
      <c r="H8562" s="74"/>
      <c r="I8562" s="74"/>
      <c r="J8562" s="74"/>
      <c r="K8562" s="74"/>
      <c r="L8562" s="74"/>
      <c r="P8562" s="122"/>
      <c r="Q8562" s="74"/>
      <c r="R8562" s="74"/>
      <c r="S8562" s="74"/>
      <c r="T8562" s="74"/>
      <c r="AI8562" s="259"/>
      <c r="AO8562" s="74"/>
    </row>
    <row r="8563" s="72" customFormat="1" customHeight="1" spans="6:41">
      <c r="F8563" s="74"/>
      <c r="G8563" s="267" t="str">
        <f t="shared" si="139"/>
        <v/>
      </c>
      <c r="H8563" s="74"/>
      <c r="I8563" s="74"/>
      <c r="J8563" s="74"/>
      <c r="K8563" s="74"/>
      <c r="L8563" s="74"/>
      <c r="P8563" s="122"/>
      <c r="Q8563" s="74"/>
      <c r="R8563" s="74"/>
      <c r="S8563" s="74"/>
      <c r="T8563" s="74"/>
      <c r="AI8563" s="259"/>
      <c r="AO8563" s="74"/>
    </row>
    <row r="8564" s="72" customFormat="1" customHeight="1" spans="6:41">
      <c r="F8564" s="74"/>
      <c r="G8564" s="267" t="str">
        <f t="shared" si="139"/>
        <v/>
      </c>
      <c r="H8564" s="74"/>
      <c r="I8564" s="74"/>
      <c r="J8564" s="74"/>
      <c r="K8564" s="74"/>
      <c r="L8564" s="74"/>
      <c r="P8564" s="122"/>
      <c r="Q8564" s="74"/>
      <c r="R8564" s="74"/>
      <c r="S8564" s="74"/>
      <c r="T8564" s="74"/>
      <c r="AI8564" s="259"/>
      <c r="AO8564" s="74"/>
    </row>
    <row r="8565" s="72" customFormat="1" customHeight="1" spans="6:41">
      <c r="F8565" s="74"/>
      <c r="G8565" s="267" t="str">
        <f t="shared" si="139"/>
        <v/>
      </c>
      <c r="H8565" s="74"/>
      <c r="I8565" s="74"/>
      <c r="J8565" s="74"/>
      <c r="K8565" s="74"/>
      <c r="L8565" s="74"/>
      <c r="P8565" s="122"/>
      <c r="Q8565" s="74"/>
      <c r="R8565" s="74"/>
      <c r="S8565" s="74"/>
      <c r="T8565" s="74"/>
      <c r="AI8565" s="259"/>
      <c r="AO8565" s="74"/>
    </row>
    <row r="8566" s="72" customFormat="1" customHeight="1" spans="6:41">
      <c r="F8566" s="74"/>
      <c r="G8566" s="267" t="str">
        <f t="shared" si="139"/>
        <v/>
      </c>
      <c r="H8566" s="74"/>
      <c r="I8566" s="74"/>
      <c r="J8566" s="74"/>
      <c r="K8566" s="74"/>
      <c r="L8566" s="74"/>
      <c r="P8566" s="122"/>
      <c r="Q8566" s="74"/>
      <c r="R8566" s="74"/>
      <c r="S8566" s="74"/>
      <c r="T8566" s="74"/>
      <c r="AI8566" s="259"/>
      <c r="AO8566" s="74"/>
    </row>
    <row r="8567" s="72" customFormat="1" customHeight="1" spans="6:41">
      <c r="F8567" s="74"/>
      <c r="G8567" s="267" t="str">
        <f t="shared" si="139"/>
        <v/>
      </c>
      <c r="H8567" s="74"/>
      <c r="I8567" s="74"/>
      <c r="J8567" s="74"/>
      <c r="K8567" s="74"/>
      <c r="L8567" s="74"/>
      <c r="P8567" s="122"/>
      <c r="Q8567" s="74"/>
      <c r="R8567" s="74"/>
      <c r="S8567" s="74"/>
      <c r="T8567" s="74"/>
      <c r="AI8567" s="259"/>
      <c r="AO8567" s="74"/>
    </row>
    <row r="8568" s="72" customFormat="1" customHeight="1" spans="6:41">
      <c r="F8568" s="74"/>
      <c r="G8568" s="267" t="str">
        <f t="shared" si="139"/>
        <v/>
      </c>
      <c r="H8568" s="74"/>
      <c r="I8568" s="74"/>
      <c r="J8568" s="74"/>
      <c r="K8568" s="74"/>
      <c r="L8568" s="74"/>
      <c r="P8568" s="122"/>
      <c r="Q8568" s="74"/>
      <c r="R8568" s="74"/>
      <c r="S8568" s="74"/>
      <c r="T8568" s="74"/>
      <c r="AI8568" s="259"/>
      <c r="AO8568" s="74"/>
    </row>
    <row r="8569" s="72" customFormat="1" customHeight="1" spans="6:41">
      <c r="F8569" s="74"/>
      <c r="G8569" s="267" t="str">
        <f t="shared" si="139"/>
        <v/>
      </c>
      <c r="H8569" s="74"/>
      <c r="I8569" s="74"/>
      <c r="J8569" s="74"/>
      <c r="K8569" s="74"/>
      <c r="L8569" s="74"/>
      <c r="P8569" s="122"/>
      <c r="Q8569" s="74"/>
      <c r="R8569" s="74"/>
      <c r="S8569" s="74"/>
      <c r="T8569" s="74"/>
      <c r="AI8569" s="259"/>
      <c r="AO8569" s="74"/>
    </row>
    <row r="8570" s="72" customFormat="1" customHeight="1" spans="6:41">
      <c r="F8570" s="74"/>
      <c r="G8570" s="267" t="str">
        <f t="shared" si="139"/>
        <v/>
      </c>
      <c r="H8570" s="74"/>
      <c r="I8570" s="74"/>
      <c r="J8570" s="74"/>
      <c r="K8570" s="74"/>
      <c r="L8570" s="74"/>
      <c r="P8570" s="122"/>
      <c r="Q8570" s="74"/>
      <c r="R8570" s="74"/>
      <c r="S8570" s="74"/>
      <c r="T8570" s="74"/>
      <c r="AI8570" s="259"/>
      <c r="AO8570" s="74"/>
    </row>
    <row r="8571" s="72" customFormat="1" customHeight="1" spans="6:41">
      <c r="F8571" s="74"/>
      <c r="G8571" s="267" t="str">
        <f t="shared" si="139"/>
        <v/>
      </c>
      <c r="H8571" s="74"/>
      <c r="I8571" s="74"/>
      <c r="J8571" s="74"/>
      <c r="K8571" s="74"/>
      <c r="L8571" s="74"/>
      <c r="P8571" s="122"/>
      <c r="Q8571" s="74"/>
      <c r="R8571" s="74"/>
      <c r="S8571" s="74"/>
      <c r="T8571" s="74"/>
      <c r="AI8571" s="259"/>
      <c r="AO8571" s="74"/>
    </row>
    <row r="8572" s="72" customFormat="1" customHeight="1" spans="6:41">
      <c r="F8572" s="74"/>
      <c r="G8572" s="267" t="str">
        <f t="shared" si="139"/>
        <v/>
      </c>
      <c r="H8572" s="74"/>
      <c r="I8572" s="74"/>
      <c r="J8572" s="74"/>
      <c r="K8572" s="74"/>
      <c r="L8572" s="74"/>
      <c r="P8572" s="122"/>
      <c r="Q8572" s="74"/>
      <c r="R8572" s="74"/>
      <c r="S8572" s="74"/>
      <c r="T8572" s="74"/>
      <c r="AI8572" s="259"/>
      <c r="AO8572" s="74"/>
    </row>
    <row r="8573" s="72" customFormat="1" customHeight="1" spans="6:41">
      <c r="F8573" s="74"/>
      <c r="G8573" s="267" t="str">
        <f t="shared" si="139"/>
        <v/>
      </c>
      <c r="H8573" s="74"/>
      <c r="I8573" s="74"/>
      <c r="J8573" s="74"/>
      <c r="K8573" s="74"/>
      <c r="L8573" s="74"/>
      <c r="P8573" s="122"/>
      <c r="Q8573" s="74"/>
      <c r="R8573" s="74"/>
      <c r="S8573" s="74"/>
      <c r="T8573" s="74"/>
      <c r="AI8573" s="259"/>
      <c r="AO8573" s="74"/>
    </row>
    <row r="8574" s="72" customFormat="1" customHeight="1" spans="6:41">
      <c r="F8574" s="74"/>
      <c r="G8574" s="267" t="str">
        <f t="shared" si="139"/>
        <v/>
      </c>
      <c r="H8574" s="74"/>
      <c r="I8574" s="74"/>
      <c r="J8574" s="74"/>
      <c r="K8574" s="74"/>
      <c r="L8574" s="74"/>
      <c r="P8574" s="122"/>
      <c r="Q8574" s="74"/>
      <c r="R8574" s="74"/>
      <c r="S8574" s="74"/>
      <c r="T8574" s="74"/>
      <c r="AI8574" s="259"/>
      <c r="AO8574" s="74"/>
    </row>
    <row r="8575" s="72" customFormat="1" customHeight="1" spans="6:41">
      <c r="F8575" s="74"/>
      <c r="G8575" s="267" t="str">
        <f t="shared" si="139"/>
        <v/>
      </c>
      <c r="H8575" s="74"/>
      <c r="I8575" s="74"/>
      <c r="J8575" s="74"/>
      <c r="K8575" s="74"/>
      <c r="L8575" s="74"/>
      <c r="P8575" s="122"/>
      <c r="Q8575" s="74"/>
      <c r="R8575" s="74"/>
      <c r="S8575" s="74"/>
      <c r="T8575" s="74"/>
      <c r="AI8575" s="259"/>
      <c r="AO8575" s="74"/>
    </row>
    <row r="8576" s="72" customFormat="1" customHeight="1" spans="6:41">
      <c r="F8576" s="74"/>
      <c r="G8576" s="267" t="str">
        <f t="shared" si="139"/>
        <v/>
      </c>
      <c r="H8576" s="74"/>
      <c r="I8576" s="74"/>
      <c r="J8576" s="74"/>
      <c r="K8576" s="74"/>
      <c r="L8576" s="74"/>
      <c r="P8576" s="122"/>
      <c r="Q8576" s="74"/>
      <c r="R8576" s="74"/>
      <c r="S8576" s="74"/>
      <c r="T8576" s="74"/>
      <c r="AI8576" s="259"/>
      <c r="AO8576" s="74"/>
    </row>
    <row r="8577" s="72" customFormat="1" customHeight="1" spans="6:41">
      <c r="F8577" s="74"/>
      <c r="G8577" s="267" t="str">
        <f t="shared" si="139"/>
        <v/>
      </c>
      <c r="H8577" s="74"/>
      <c r="I8577" s="74"/>
      <c r="J8577" s="74"/>
      <c r="K8577" s="74"/>
      <c r="L8577" s="74"/>
      <c r="P8577" s="122"/>
      <c r="Q8577" s="74"/>
      <c r="R8577" s="74"/>
      <c r="S8577" s="74"/>
      <c r="T8577" s="74"/>
      <c r="AI8577" s="259"/>
      <c r="AO8577" s="74"/>
    </row>
    <row r="8578" s="72" customFormat="1" customHeight="1" spans="6:41">
      <c r="F8578" s="74"/>
      <c r="G8578" s="267" t="str">
        <f t="shared" ref="G8578:G8641" si="140">IF(H8578="","",IF(H8578=I8578,H8578,_xlfn.CONCAT(H8578,"-",I8578)))</f>
        <v/>
      </c>
      <c r="H8578" s="74"/>
      <c r="I8578" s="74"/>
      <c r="J8578" s="74"/>
      <c r="K8578" s="74"/>
      <c r="L8578" s="74"/>
      <c r="P8578" s="122"/>
      <c r="Q8578" s="74"/>
      <c r="R8578" s="74"/>
      <c r="S8578" s="74"/>
      <c r="T8578" s="74"/>
      <c r="AI8578" s="259"/>
      <c r="AO8578" s="74"/>
    </row>
    <row r="8579" s="72" customFormat="1" customHeight="1" spans="6:41">
      <c r="F8579" s="74"/>
      <c r="G8579" s="267" t="str">
        <f t="shared" si="140"/>
        <v/>
      </c>
      <c r="H8579" s="74"/>
      <c r="I8579" s="74"/>
      <c r="J8579" s="74"/>
      <c r="K8579" s="74"/>
      <c r="L8579" s="74"/>
      <c r="P8579" s="122"/>
      <c r="Q8579" s="74"/>
      <c r="R8579" s="74"/>
      <c r="S8579" s="74"/>
      <c r="T8579" s="74"/>
      <c r="AI8579" s="259"/>
      <c r="AO8579" s="74"/>
    </row>
    <row r="8580" s="72" customFormat="1" customHeight="1" spans="6:41">
      <c r="F8580" s="74"/>
      <c r="G8580" s="267" t="str">
        <f t="shared" si="140"/>
        <v/>
      </c>
      <c r="H8580" s="74"/>
      <c r="I8580" s="74"/>
      <c r="J8580" s="74"/>
      <c r="K8580" s="74"/>
      <c r="L8580" s="74"/>
      <c r="P8580" s="122"/>
      <c r="Q8580" s="74"/>
      <c r="R8580" s="74"/>
      <c r="S8580" s="74"/>
      <c r="T8580" s="74"/>
      <c r="AI8580" s="259"/>
      <c r="AO8580" s="74"/>
    </row>
    <row r="8581" s="72" customFormat="1" customHeight="1" spans="6:41">
      <c r="F8581" s="74"/>
      <c r="G8581" s="267" t="str">
        <f t="shared" si="140"/>
        <v/>
      </c>
      <c r="H8581" s="74"/>
      <c r="I8581" s="74"/>
      <c r="J8581" s="74"/>
      <c r="K8581" s="74"/>
      <c r="L8581" s="74"/>
      <c r="P8581" s="122"/>
      <c r="Q8581" s="74"/>
      <c r="R8581" s="74"/>
      <c r="S8581" s="74"/>
      <c r="T8581" s="74"/>
      <c r="AI8581" s="259"/>
      <c r="AO8581" s="74"/>
    </row>
    <row r="8582" s="72" customFormat="1" customHeight="1" spans="6:41">
      <c r="F8582" s="74"/>
      <c r="G8582" s="267" t="str">
        <f t="shared" si="140"/>
        <v/>
      </c>
      <c r="H8582" s="74"/>
      <c r="I8582" s="74"/>
      <c r="J8582" s="74"/>
      <c r="K8582" s="74"/>
      <c r="L8582" s="74"/>
      <c r="P8582" s="122"/>
      <c r="Q8582" s="74"/>
      <c r="R8582" s="74"/>
      <c r="S8582" s="74"/>
      <c r="T8582" s="74"/>
      <c r="AI8582" s="259"/>
      <c r="AO8582" s="74"/>
    </row>
    <row r="8583" s="72" customFormat="1" customHeight="1" spans="6:41">
      <c r="F8583" s="74"/>
      <c r="G8583" s="267" t="str">
        <f t="shared" si="140"/>
        <v/>
      </c>
      <c r="H8583" s="74"/>
      <c r="I8583" s="74"/>
      <c r="J8583" s="74"/>
      <c r="K8583" s="74"/>
      <c r="L8583" s="74"/>
      <c r="P8583" s="122"/>
      <c r="Q8583" s="74"/>
      <c r="R8583" s="74"/>
      <c r="S8583" s="74"/>
      <c r="T8583" s="74"/>
      <c r="AI8583" s="259"/>
      <c r="AO8583" s="74"/>
    </row>
    <row r="8584" s="72" customFormat="1" customHeight="1" spans="6:41">
      <c r="F8584" s="74"/>
      <c r="G8584" s="267" t="str">
        <f t="shared" si="140"/>
        <v/>
      </c>
      <c r="H8584" s="74"/>
      <c r="I8584" s="74"/>
      <c r="J8584" s="74"/>
      <c r="K8584" s="74"/>
      <c r="L8584" s="74"/>
      <c r="P8584" s="122"/>
      <c r="Q8584" s="74"/>
      <c r="R8584" s="74"/>
      <c r="S8584" s="74"/>
      <c r="T8584" s="74"/>
      <c r="AI8584" s="259"/>
      <c r="AO8584" s="74"/>
    </row>
    <row r="8585" s="72" customFormat="1" customHeight="1" spans="6:41">
      <c r="F8585" s="74"/>
      <c r="G8585" s="267" t="str">
        <f t="shared" si="140"/>
        <v/>
      </c>
      <c r="H8585" s="74"/>
      <c r="I8585" s="74"/>
      <c r="J8585" s="74"/>
      <c r="K8585" s="74"/>
      <c r="L8585" s="74"/>
      <c r="P8585" s="122"/>
      <c r="Q8585" s="74"/>
      <c r="R8585" s="74"/>
      <c r="S8585" s="74"/>
      <c r="T8585" s="74"/>
      <c r="AI8585" s="259"/>
      <c r="AO8585" s="74"/>
    </row>
    <row r="8586" s="72" customFormat="1" customHeight="1" spans="6:41">
      <c r="F8586" s="74"/>
      <c r="G8586" s="267" t="str">
        <f t="shared" si="140"/>
        <v/>
      </c>
      <c r="H8586" s="74"/>
      <c r="I8586" s="74"/>
      <c r="J8586" s="74"/>
      <c r="K8586" s="74"/>
      <c r="L8586" s="74"/>
      <c r="P8586" s="122"/>
      <c r="Q8586" s="74"/>
      <c r="R8586" s="74"/>
      <c r="S8586" s="74"/>
      <c r="T8586" s="74"/>
      <c r="AI8586" s="259"/>
      <c r="AO8586" s="74"/>
    </row>
    <row r="8587" s="72" customFormat="1" customHeight="1" spans="6:41">
      <c r="F8587" s="74"/>
      <c r="G8587" s="267" t="str">
        <f t="shared" si="140"/>
        <v/>
      </c>
      <c r="H8587" s="74"/>
      <c r="I8587" s="74"/>
      <c r="J8587" s="74"/>
      <c r="K8587" s="74"/>
      <c r="L8587" s="74"/>
      <c r="P8587" s="122"/>
      <c r="Q8587" s="74"/>
      <c r="R8587" s="74"/>
      <c r="S8587" s="74"/>
      <c r="T8587" s="74"/>
      <c r="AI8587" s="259"/>
      <c r="AO8587" s="74"/>
    </row>
    <row r="8588" s="72" customFormat="1" customHeight="1" spans="6:41">
      <c r="F8588" s="74"/>
      <c r="G8588" s="267" t="str">
        <f t="shared" si="140"/>
        <v/>
      </c>
      <c r="H8588" s="74"/>
      <c r="I8588" s="74"/>
      <c r="J8588" s="74"/>
      <c r="K8588" s="74"/>
      <c r="L8588" s="74"/>
      <c r="P8588" s="122"/>
      <c r="Q8588" s="74"/>
      <c r="R8588" s="74"/>
      <c r="S8588" s="74"/>
      <c r="T8588" s="74"/>
      <c r="AI8588" s="259"/>
      <c r="AO8588" s="74"/>
    </row>
    <row r="8589" s="72" customFormat="1" customHeight="1" spans="6:41">
      <c r="F8589" s="74"/>
      <c r="G8589" s="267" t="str">
        <f t="shared" si="140"/>
        <v/>
      </c>
      <c r="H8589" s="74"/>
      <c r="I8589" s="74"/>
      <c r="J8589" s="74"/>
      <c r="K8589" s="74"/>
      <c r="L8589" s="74"/>
      <c r="P8589" s="122"/>
      <c r="Q8589" s="74"/>
      <c r="R8589" s="74"/>
      <c r="S8589" s="74"/>
      <c r="T8589" s="74"/>
      <c r="AI8589" s="259"/>
      <c r="AO8589" s="74"/>
    </row>
    <row r="8590" s="72" customFormat="1" customHeight="1" spans="6:41">
      <c r="F8590" s="74"/>
      <c r="G8590" s="267" t="str">
        <f t="shared" si="140"/>
        <v/>
      </c>
      <c r="H8590" s="74"/>
      <c r="I8590" s="74"/>
      <c r="J8590" s="74"/>
      <c r="K8590" s="74"/>
      <c r="L8590" s="74"/>
      <c r="P8590" s="122"/>
      <c r="Q8590" s="74"/>
      <c r="R8590" s="74"/>
      <c r="S8590" s="74"/>
      <c r="T8590" s="74"/>
      <c r="AI8590" s="259"/>
      <c r="AO8590" s="74"/>
    </row>
    <row r="8591" s="72" customFormat="1" customHeight="1" spans="6:41">
      <c r="F8591" s="74"/>
      <c r="G8591" s="267" t="str">
        <f t="shared" si="140"/>
        <v/>
      </c>
      <c r="H8591" s="74"/>
      <c r="I8591" s="74"/>
      <c r="J8591" s="74"/>
      <c r="K8591" s="74"/>
      <c r="L8591" s="74"/>
      <c r="P8591" s="122"/>
      <c r="Q8591" s="74"/>
      <c r="R8591" s="74"/>
      <c r="S8591" s="74"/>
      <c r="T8591" s="74"/>
      <c r="AI8591" s="259"/>
      <c r="AO8591" s="74"/>
    </row>
    <row r="8592" s="72" customFormat="1" customHeight="1" spans="6:41">
      <c r="F8592" s="74"/>
      <c r="G8592" s="267" t="str">
        <f t="shared" si="140"/>
        <v/>
      </c>
      <c r="H8592" s="74"/>
      <c r="I8592" s="74"/>
      <c r="J8592" s="74"/>
      <c r="K8592" s="74"/>
      <c r="L8592" s="74"/>
      <c r="P8592" s="122"/>
      <c r="Q8592" s="74"/>
      <c r="R8592" s="74"/>
      <c r="S8592" s="74"/>
      <c r="T8592" s="74"/>
      <c r="AI8592" s="259"/>
      <c r="AO8592" s="74"/>
    </row>
    <row r="8593" s="72" customFormat="1" customHeight="1" spans="6:41">
      <c r="F8593" s="74"/>
      <c r="G8593" s="267" t="str">
        <f t="shared" si="140"/>
        <v/>
      </c>
      <c r="H8593" s="74"/>
      <c r="I8593" s="74"/>
      <c r="J8593" s="74"/>
      <c r="K8593" s="74"/>
      <c r="L8593" s="74"/>
      <c r="P8593" s="122"/>
      <c r="Q8593" s="74"/>
      <c r="R8593" s="74"/>
      <c r="S8593" s="74"/>
      <c r="T8593" s="74"/>
      <c r="AI8593" s="259"/>
      <c r="AO8593" s="74"/>
    </row>
    <row r="8594" s="72" customFormat="1" customHeight="1" spans="6:41">
      <c r="F8594" s="74"/>
      <c r="G8594" s="267" t="str">
        <f t="shared" si="140"/>
        <v/>
      </c>
      <c r="H8594" s="74"/>
      <c r="I8594" s="74"/>
      <c r="J8594" s="74"/>
      <c r="K8594" s="74"/>
      <c r="L8594" s="74"/>
      <c r="P8594" s="122"/>
      <c r="Q8594" s="74"/>
      <c r="R8594" s="74"/>
      <c r="S8594" s="74"/>
      <c r="T8594" s="74"/>
      <c r="AI8594" s="259"/>
      <c r="AO8594" s="74"/>
    </row>
    <row r="8595" s="72" customFormat="1" customHeight="1" spans="6:41">
      <c r="F8595" s="74"/>
      <c r="G8595" s="267" t="str">
        <f t="shared" si="140"/>
        <v/>
      </c>
      <c r="H8595" s="74"/>
      <c r="I8595" s="74"/>
      <c r="J8595" s="74"/>
      <c r="K8595" s="74"/>
      <c r="L8595" s="74"/>
      <c r="P8595" s="122"/>
      <c r="Q8595" s="74"/>
      <c r="R8595" s="74"/>
      <c r="S8595" s="74"/>
      <c r="T8595" s="74"/>
      <c r="AI8595" s="259"/>
      <c r="AO8595" s="74"/>
    </row>
    <row r="8596" s="72" customFormat="1" customHeight="1" spans="6:41">
      <c r="F8596" s="74"/>
      <c r="G8596" s="267" t="str">
        <f t="shared" si="140"/>
        <v/>
      </c>
      <c r="H8596" s="74"/>
      <c r="I8596" s="74"/>
      <c r="J8596" s="74"/>
      <c r="K8596" s="74"/>
      <c r="L8596" s="74"/>
      <c r="P8596" s="122"/>
      <c r="Q8596" s="74"/>
      <c r="R8596" s="74"/>
      <c r="S8596" s="74"/>
      <c r="T8596" s="74"/>
      <c r="AI8596" s="259"/>
      <c r="AO8596" s="74"/>
    </row>
    <row r="8597" s="72" customFormat="1" customHeight="1" spans="6:41">
      <c r="F8597" s="74"/>
      <c r="G8597" s="267" t="str">
        <f t="shared" si="140"/>
        <v/>
      </c>
      <c r="H8597" s="74"/>
      <c r="I8597" s="74"/>
      <c r="J8597" s="74"/>
      <c r="K8597" s="74"/>
      <c r="L8597" s="74"/>
      <c r="P8597" s="122"/>
      <c r="Q8597" s="74"/>
      <c r="R8597" s="74"/>
      <c r="S8597" s="74"/>
      <c r="T8597" s="74"/>
      <c r="AI8597" s="259"/>
      <c r="AO8597" s="74"/>
    </row>
    <row r="8598" s="72" customFormat="1" customHeight="1" spans="6:41">
      <c r="F8598" s="74"/>
      <c r="G8598" s="267" t="str">
        <f t="shared" si="140"/>
        <v/>
      </c>
      <c r="H8598" s="74"/>
      <c r="I8598" s="74"/>
      <c r="J8598" s="74"/>
      <c r="K8598" s="74"/>
      <c r="L8598" s="74"/>
      <c r="P8598" s="122"/>
      <c r="Q8598" s="74"/>
      <c r="R8598" s="74"/>
      <c r="S8598" s="74"/>
      <c r="T8598" s="74"/>
      <c r="AI8598" s="259"/>
      <c r="AO8598" s="74"/>
    </row>
    <row r="8599" s="72" customFormat="1" customHeight="1" spans="6:41">
      <c r="F8599" s="74"/>
      <c r="G8599" s="267" t="str">
        <f t="shared" si="140"/>
        <v/>
      </c>
      <c r="H8599" s="74"/>
      <c r="I8599" s="74"/>
      <c r="J8599" s="74"/>
      <c r="K8599" s="74"/>
      <c r="L8599" s="74"/>
      <c r="P8599" s="122"/>
      <c r="Q8599" s="74"/>
      <c r="R8599" s="74"/>
      <c r="S8599" s="74"/>
      <c r="T8599" s="74"/>
      <c r="AI8599" s="259"/>
      <c r="AO8599" s="74"/>
    </row>
    <row r="8600" s="72" customFormat="1" customHeight="1" spans="6:41">
      <c r="F8600" s="74"/>
      <c r="G8600" s="267" t="str">
        <f t="shared" si="140"/>
        <v/>
      </c>
      <c r="H8600" s="74"/>
      <c r="I8600" s="74"/>
      <c r="J8600" s="74"/>
      <c r="K8600" s="74"/>
      <c r="L8600" s="74"/>
      <c r="P8600" s="122"/>
      <c r="Q8600" s="74"/>
      <c r="R8600" s="74"/>
      <c r="S8600" s="74"/>
      <c r="T8600" s="74"/>
      <c r="AI8600" s="259"/>
      <c r="AO8600" s="74"/>
    </row>
    <row r="8601" s="72" customFormat="1" customHeight="1" spans="6:41">
      <c r="F8601" s="74"/>
      <c r="G8601" s="267" t="str">
        <f t="shared" si="140"/>
        <v/>
      </c>
      <c r="H8601" s="74"/>
      <c r="I8601" s="74"/>
      <c r="J8601" s="74"/>
      <c r="K8601" s="74"/>
      <c r="L8601" s="74"/>
      <c r="P8601" s="122"/>
      <c r="Q8601" s="74"/>
      <c r="R8601" s="74"/>
      <c r="S8601" s="74"/>
      <c r="T8601" s="74"/>
      <c r="AI8601" s="259"/>
      <c r="AO8601" s="74"/>
    </row>
    <row r="8602" s="72" customFormat="1" customHeight="1" spans="6:41">
      <c r="F8602" s="74"/>
      <c r="G8602" s="267" t="str">
        <f t="shared" si="140"/>
        <v/>
      </c>
      <c r="H8602" s="74"/>
      <c r="I8602" s="74"/>
      <c r="J8602" s="74"/>
      <c r="K8602" s="74"/>
      <c r="L8602" s="74"/>
      <c r="P8602" s="122"/>
      <c r="Q8602" s="74"/>
      <c r="R8602" s="74"/>
      <c r="S8602" s="74"/>
      <c r="T8602" s="74"/>
      <c r="AI8602" s="259"/>
      <c r="AO8602" s="74"/>
    </row>
    <row r="8603" s="72" customFormat="1" customHeight="1" spans="6:41">
      <c r="F8603" s="74"/>
      <c r="G8603" s="267" t="str">
        <f t="shared" si="140"/>
        <v/>
      </c>
      <c r="H8603" s="74"/>
      <c r="I8603" s="74"/>
      <c r="J8603" s="74"/>
      <c r="K8603" s="74"/>
      <c r="L8603" s="74"/>
      <c r="P8603" s="122"/>
      <c r="Q8603" s="74"/>
      <c r="R8603" s="74"/>
      <c r="S8603" s="74"/>
      <c r="T8603" s="74"/>
      <c r="AI8603" s="259"/>
      <c r="AO8603" s="74"/>
    </row>
    <row r="8604" s="72" customFormat="1" customHeight="1" spans="6:41">
      <c r="F8604" s="74"/>
      <c r="G8604" s="267" t="str">
        <f t="shared" si="140"/>
        <v/>
      </c>
      <c r="H8604" s="74"/>
      <c r="I8604" s="74"/>
      <c r="J8604" s="74"/>
      <c r="K8604" s="74"/>
      <c r="L8604" s="74"/>
      <c r="P8604" s="122"/>
      <c r="Q8604" s="74"/>
      <c r="R8604" s="74"/>
      <c r="S8604" s="74"/>
      <c r="T8604" s="74"/>
      <c r="AI8604" s="259"/>
      <c r="AO8604" s="74"/>
    </row>
    <row r="8605" s="72" customFormat="1" customHeight="1" spans="6:41">
      <c r="F8605" s="74"/>
      <c r="G8605" s="267" t="str">
        <f t="shared" si="140"/>
        <v/>
      </c>
      <c r="H8605" s="74"/>
      <c r="I8605" s="74"/>
      <c r="J8605" s="74"/>
      <c r="K8605" s="74"/>
      <c r="L8605" s="74"/>
      <c r="P8605" s="122"/>
      <c r="Q8605" s="74"/>
      <c r="R8605" s="74"/>
      <c r="S8605" s="74"/>
      <c r="T8605" s="74"/>
      <c r="AI8605" s="259"/>
      <c r="AO8605" s="74"/>
    </row>
    <row r="8606" s="72" customFormat="1" customHeight="1" spans="6:41">
      <c r="F8606" s="74"/>
      <c r="G8606" s="267" t="str">
        <f t="shared" si="140"/>
        <v/>
      </c>
      <c r="H8606" s="74"/>
      <c r="I8606" s="74"/>
      <c r="J8606" s="74"/>
      <c r="K8606" s="74"/>
      <c r="L8606" s="74"/>
      <c r="P8606" s="122"/>
      <c r="Q8606" s="74"/>
      <c r="R8606" s="74"/>
      <c r="S8606" s="74"/>
      <c r="T8606" s="74"/>
      <c r="AI8606" s="259"/>
      <c r="AO8606" s="74"/>
    </row>
    <row r="8607" s="72" customFormat="1" customHeight="1" spans="6:41">
      <c r="F8607" s="74"/>
      <c r="G8607" s="267" t="str">
        <f t="shared" si="140"/>
        <v/>
      </c>
      <c r="H8607" s="74"/>
      <c r="I8607" s="74"/>
      <c r="J8607" s="74"/>
      <c r="K8607" s="74"/>
      <c r="L8607" s="74"/>
      <c r="P8607" s="122"/>
      <c r="Q8607" s="74"/>
      <c r="R8607" s="74"/>
      <c r="S8607" s="74"/>
      <c r="T8607" s="74"/>
      <c r="AI8607" s="259"/>
      <c r="AO8607" s="74"/>
    </row>
    <row r="8608" s="72" customFormat="1" customHeight="1" spans="6:41">
      <c r="F8608" s="74"/>
      <c r="G8608" s="267" t="str">
        <f t="shared" si="140"/>
        <v/>
      </c>
      <c r="H8608" s="74"/>
      <c r="I8608" s="74"/>
      <c r="J8608" s="74"/>
      <c r="K8608" s="74"/>
      <c r="L8608" s="74"/>
      <c r="P8608" s="122"/>
      <c r="Q8608" s="74"/>
      <c r="R8608" s="74"/>
      <c r="S8608" s="74"/>
      <c r="T8608" s="74"/>
      <c r="AI8608" s="259"/>
      <c r="AO8608" s="74"/>
    </row>
    <row r="8609" s="72" customFormat="1" customHeight="1" spans="6:41">
      <c r="F8609" s="74"/>
      <c r="G8609" s="267" t="str">
        <f t="shared" si="140"/>
        <v/>
      </c>
      <c r="H8609" s="74"/>
      <c r="I8609" s="74"/>
      <c r="J8609" s="74"/>
      <c r="K8609" s="74"/>
      <c r="L8609" s="74"/>
      <c r="P8609" s="122"/>
      <c r="Q8609" s="74"/>
      <c r="R8609" s="74"/>
      <c r="S8609" s="74"/>
      <c r="T8609" s="74"/>
      <c r="AI8609" s="259"/>
      <c r="AO8609" s="74"/>
    </row>
    <row r="8610" s="72" customFormat="1" customHeight="1" spans="6:41">
      <c r="F8610" s="74"/>
      <c r="G8610" s="267" t="str">
        <f t="shared" si="140"/>
        <v/>
      </c>
      <c r="H8610" s="74"/>
      <c r="I8610" s="74"/>
      <c r="J8610" s="74"/>
      <c r="K8610" s="74"/>
      <c r="L8610" s="74"/>
      <c r="P8610" s="122"/>
      <c r="Q8610" s="74"/>
      <c r="R8610" s="74"/>
      <c r="S8610" s="74"/>
      <c r="T8610" s="74"/>
      <c r="AI8610" s="259"/>
      <c r="AO8610" s="74"/>
    </row>
    <row r="8611" s="72" customFormat="1" customHeight="1" spans="6:41">
      <c r="F8611" s="74"/>
      <c r="G8611" s="267" t="str">
        <f t="shared" si="140"/>
        <v/>
      </c>
      <c r="H8611" s="74"/>
      <c r="I8611" s="74"/>
      <c r="J8611" s="74"/>
      <c r="K8611" s="74"/>
      <c r="L8611" s="74"/>
      <c r="P8611" s="122"/>
      <c r="Q8611" s="74"/>
      <c r="R8611" s="74"/>
      <c r="S8611" s="74"/>
      <c r="T8611" s="74"/>
      <c r="AI8611" s="259"/>
      <c r="AO8611" s="74"/>
    </row>
    <row r="8612" s="72" customFormat="1" customHeight="1" spans="6:41">
      <c r="F8612" s="74"/>
      <c r="G8612" s="267" t="str">
        <f t="shared" si="140"/>
        <v/>
      </c>
      <c r="H8612" s="74"/>
      <c r="I8612" s="74"/>
      <c r="J8612" s="74"/>
      <c r="K8612" s="74"/>
      <c r="L8612" s="74"/>
      <c r="P8612" s="122"/>
      <c r="Q8612" s="74"/>
      <c r="R8612" s="74"/>
      <c r="S8612" s="74"/>
      <c r="T8612" s="74"/>
      <c r="AI8612" s="259"/>
      <c r="AO8612" s="74"/>
    </row>
    <row r="8613" s="72" customFormat="1" customHeight="1" spans="6:41">
      <c r="F8613" s="74"/>
      <c r="G8613" s="267" t="str">
        <f t="shared" si="140"/>
        <v/>
      </c>
      <c r="H8613" s="74"/>
      <c r="I8613" s="74"/>
      <c r="J8613" s="74"/>
      <c r="K8613" s="74"/>
      <c r="L8613" s="74"/>
      <c r="P8613" s="122"/>
      <c r="Q8613" s="74"/>
      <c r="R8613" s="74"/>
      <c r="S8613" s="74"/>
      <c r="T8613" s="74"/>
      <c r="AI8613" s="259"/>
      <c r="AO8613" s="74"/>
    </row>
    <row r="8614" s="72" customFormat="1" customHeight="1" spans="6:41">
      <c r="F8614" s="74"/>
      <c r="G8614" s="267" t="str">
        <f t="shared" si="140"/>
        <v/>
      </c>
      <c r="H8614" s="74"/>
      <c r="I8614" s="74"/>
      <c r="J8614" s="74"/>
      <c r="K8614" s="74"/>
      <c r="L8614" s="74"/>
      <c r="P8614" s="122"/>
      <c r="Q8614" s="74"/>
      <c r="R8614" s="74"/>
      <c r="S8614" s="74"/>
      <c r="T8614" s="74"/>
      <c r="AI8614" s="259"/>
      <c r="AO8614" s="74"/>
    </row>
    <row r="8615" s="72" customFormat="1" customHeight="1" spans="6:41">
      <c r="F8615" s="74"/>
      <c r="G8615" s="267" t="str">
        <f t="shared" si="140"/>
        <v/>
      </c>
      <c r="H8615" s="74"/>
      <c r="I8615" s="74"/>
      <c r="J8615" s="74"/>
      <c r="K8615" s="74"/>
      <c r="L8615" s="74"/>
      <c r="P8615" s="122"/>
      <c r="Q8615" s="74"/>
      <c r="R8615" s="74"/>
      <c r="S8615" s="74"/>
      <c r="T8615" s="74"/>
      <c r="AI8615" s="259"/>
      <c r="AO8615" s="74"/>
    </row>
    <row r="8616" s="72" customFormat="1" customHeight="1" spans="6:41">
      <c r="F8616" s="74"/>
      <c r="G8616" s="267" t="str">
        <f t="shared" si="140"/>
        <v/>
      </c>
      <c r="H8616" s="74"/>
      <c r="I8616" s="74"/>
      <c r="J8616" s="74"/>
      <c r="K8616" s="74"/>
      <c r="L8616" s="74"/>
      <c r="P8616" s="122"/>
      <c r="Q8616" s="74"/>
      <c r="R8616" s="74"/>
      <c r="S8616" s="74"/>
      <c r="T8616" s="74"/>
      <c r="AI8616" s="259"/>
      <c r="AO8616" s="74"/>
    </row>
    <row r="8617" s="72" customFormat="1" customHeight="1" spans="6:41">
      <c r="F8617" s="74"/>
      <c r="G8617" s="267" t="str">
        <f t="shared" si="140"/>
        <v/>
      </c>
      <c r="H8617" s="74"/>
      <c r="I8617" s="74"/>
      <c r="J8617" s="74"/>
      <c r="K8617" s="74"/>
      <c r="L8617" s="74"/>
      <c r="P8617" s="122"/>
      <c r="Q8617" s="74"/>
      <c r="R8617" s="74"/>
      <c r="S8617" s="74"/>
      <c r="T8617" s="74"/>
      <c r="AI8617" s="259"/>
      <c r="AO8617" s="74"/>
    </row>
    <row r="8618" s="72" customFormat="1" customHeight="1" spans="6:41">
      <c r="F8618" s="74"/>
      <c r="G8618" s="267" t="str">
        <f t="shared" si="140"/>
        <v/>
      </c>
      <c r="H8618" s="74"/>
      <c r="I8618" s="74"/>
      <c r="J8618" s="74"/>
      <c r="K8618" s="74"/>
      <c r="L8618" s="74"/>
      <c r="P8618" s="122"/>
      <c r="Q8618" s="74"/>
      <c r="R8618" s="74"/>
      <c r="S8618" s="74"/>
      <c r="T8618" s="74"/>
      <c r="AI8618" s="259"/>
      <c r="AO8618" s="74"/>
    </row>
    <row r="8619" s="72" customFormat="1" customHeight="1" spans="6:41">
      <c r="F8619" s="74"/>
      <c r="G8619" s="267" t="str">
        <f t="shared" si="140"/>
        <v/>
      </c>
      <c r="H8619" s="74"/>
      <c r="I8619" s="74"/>
      <c r="J8619" s="74"/>
      <c r="K8619" s="74"/>
      <c r="L8619" s="74"/>
      <c r="P8619" s="122"/>
      <c r="Q8619" s="74"/>
      <c r="R8619" s="74"/>
      <c r="S8619" s="74"/>
      <c r="T8619" s="74"/>
      <c r="AI8619" s="259"/>
      <c r="AO8619" s="74"/>
    </row>
    <row r="8620" s="72" customFormat="1" customHeight="1" spans="6:41">
      <c r="F8620" s="74"/>
      <c r="G8620" s="267" t="str">
        <f t="shared" si="140"/>
        <v/>
      </c>
      <c r="H8620" s="74"/>
      <c r="I8620" s="74"/>
      <c r="J8620" s="74"/>
      <c r="K8620" s="74"/>
      <c r="L8620" s="74"/>
      <c r="P8620" s="122"/>
      <c r="Q8620" s="74"/>
      <c r="R8620" s="74"/>
      <c r="S8620" s="74"/>
      <c r="T8620" s="74"/>
      <c r="AI8620" s="259"/>
      <c r="AO8620" s="74"/>
    </row>
    <row r="8621" s="72" customFormat="1" customHeight="1" spans="6:41">
      <c r="F8621" s="74"/>
      <c r="G8621" s="267" t="str">
        <f t="shared" si="140"/>
        <v/>
      </c>
      <c r="H8621" s="74"/>
      <c r="I8621" s="74"/>
      <c r="J8621" s="74"/>
      <c r="K8621" s="74"/>
      <c r="L8621" s="74"/>
      <c r="P8621" s="122"/>
      <c r="Q8621" s="74"/>
      <c r="R8621" s="74"/>
      <c r="S8621" s="74"/>
      <c r="T8621" s="74"/>
      <c r="AI8621" s="259"/>
      <c r="AO8621" s="74"/>
    </row>
    <row r="8622" s="72" customFormat="1" customHeight="1" spans="6:41">
      <c r="F8622" s="74"/>
      <c r="G8622" s="267" t="str">
        <f t="shared" si="140"/>
        <v/>
      </c>
      <c r="H8622" s="74"/>
      <c r="I8622" s="74"/>
      <c r="J8622" s="74"/>
      <c r="K8622" s="74"/>
      <c r="L8622" s="74"/>
      <c r="P8622" s="122"/>
      <c r="Q8622" s="74"/>
      <c r="R8622" s="74"/>
      <c r="S8622" s="74"/>
      <c r="T8622" s="74"/>
      <c r="AI8622" s="259"/>
      <c r="AO8622" s="74"/>
    </row>
    <row r="8623" s="72" customFormat="1" customHeight="1" spans="6:41">
      <c r="F8623" s="74"/>
      <c r="G8623" s="267" t="str">
        <f t="shared" si="140"/>
        <v/>
      </c>
      <c r="H8623" s="74"/>
      <c r="I8623" s="74"/>
      <c r="J8623" s="74"/>
      <c r="K8623" s="74"/>
      <c r="L8623" s="74"/>
      <c r="P8623" s="122"/>
      <c r="Q8623" s="74"/>
      <c r="R8623" s="74"/>
      <c r="S8623" s="74"/>
      <c r="T8623" s="74"/>
      <c r="AI8623" s="259"/>
      <c r="AO8623" s="74"/>
    </row>
    <row r="8624" s="72" customFormat="1" customHeight="1" spans="6:41">
      <c r="F8624" s="74"/>
      <c r="G8624" s="267" t="str">
        <f t="shared" si="140"/>
        <v/>
      </c>
      <c r="H8624" s="74"/>
      <c r="I8624" s="74"/>
      <c r="J8624" s="74"/>
      <c r="K8624" s="74"/>
      <c r="L8624" s="74"/>
      <c r="P8624" s="122"/>
      <c r="Q8624" s="74"/>
      <c r="R8624" s="74"/>
      <c r="S8624" s="74"/>
      <c r="T8624" s="74"/>
      <c r="AI8624" s="259"/>
      <c r="AO8624" s="74"/>
    </row>
    <row r="8625" s="72" customFormat="1" customHeight="1" spans="6:41">
      <c r="F8625" s="74"/>
      <c r="G8625" s="267" t="str">
        <f t="shared" si="140"/>
        <v/>
      </c>
      <c r="H8625" s="74"/>
      <c r="I8625" s="74"/>
      <c r="J8625" s="74"/>
      <c r="K8625" s="74"/>
      <c r="L8625" s="74"/>
      <c r="P8625" s="122"/>
      <c r="Q8625" s="74"/>
      <c r="R8625" s="74"/>
      <c r="S8625" s="74"/>
      <c r="T8625" s="74"/>
      <c r="AI8625" s="259"/>
      <c r="AO8625" s="74"/>
    </row>
    <row r="8626" s="72" customFormat="1" customHeight="1" spans="6:41">
      <c r="F8626" s="74"/>
      <c r="G8626" s="267" t="str">
        <f t="shared" si="140"/>
        <v/>
      </c>
      <c r="H8626" s="74"/>
      <c r="I8626" s="74"/>
      <c r="J8626" s="74"/>
      <c r="K8626" s="74"/>
      <c r="L8626" s="74"/>
      <c r="P8626" s="122"/>
      <c r="Q8626" s="74"/>
      <c r="R8626" s="74"/>
      <c r="S8626" s="74"/>
      <c r="T8626" s="74"/>
      <c r="AI8626" s="259"/>
      <c r="AO8626" s="74"/>
    </row>
    <row r="8627" s="72" customFormat="1" customHeight="1" spans="6:41">
      <c r="F8627" s="74"/>
      <c r="G8627" s="267" t="str">
        <f t="shared" si="140"/>
        <v/>
      </c>
      <c r="H8627" s="74"/>
      <c r="I8627" s="74"/>
      <c r="J8627" s="74"/>
      <c r="K8627" s="74"/>
      <c r="L8627" s="74"/>
      <c r="P8627" s="122"/>
      <c r="Q8627" s="74"/>
      <c r="R8627" s="74"/>
      <c r="S8627" s="74"/>
      <c r="T8627" s="74"/>
      <c r="AI8627" s="259"/>
      <c r="AO8627" s="74"/>
    </row>
    <row r="8628" s="72" customFormat="1" customHeight="1" spans="6:41">
      <c r="F8628" s="74"/>
      <c r="G8628" s="267" t="str">
        <f t="shared" si="140"/>
        <v/>
      </c>
      <c r="H8628" s="74"/>
      <c r="I8628" s="74"/>
      <c r="J8628" s="74"/>
      <c r="K8628" s="74"/>
      <c r="L8628" s="74"/>
      <c r="P8628" s="122"/>
      <c r="Q8628" s="74"/>
      <c r="R8628" s="74"/>
      <c r="S8628" s="74"/>
      <c r="T8628" s="74"/>
      <c r="AI8628" s="259"/>
      <c r="AO8628" s="74"/>
    </row>
    <row r="8629" s="72" customFormat="1" customHeight="1" spans="6:41">
      <c r="F8629" s="74"/>
      <c r="G8629" s="267" t="str">
        <f t="shared" si="140"/>
        <v/>
      </c>
      <c r="H8629" s="74"/>
      <c r="I8629" s="74"/>
      <c r="J8629" s="74"/>
      <c r="K8629" s="74"/>
      <c r="L8629" s="74"/>
      <c r="P8629" s="122"/>
      <c r="Q8629" s="74"/>
      <c r="R8629" s="74"/>
      <c r="S8629" s="74"/>
      <c r="T8629" s="74"/>
      <c r="AI8629" s="259"/>
      <c r="AO8629" s="74"/>
    </row>
    <row r="8630" s="72" customFormat="1" customHeight="1" spans="6:41">
      <c r="F8630" s="74"/>
      <c r="G8630" s="267" t="str">
        <f t="shared" si="140"/>
        <v/>
      </c>
      <c r="H8630" s="74"/>
      <c r="I8630" s="74"/>
      <c r="J8630" s="74"/>
      <c r="K8630" s="74"/>
      <c r="L8630" s="74"/>
      <c r="P8630" s="122"/>
      <c r="Q8630" s="74"/>
      <c r="R8630" s="74"/>
      <c r="S8630" s="74"/>
      <c r="T8630" s="74"/>
      <c r="AI8630" s="259"/>
      <c r="AO8630" s="74"/>
    </row>
    <row r="8631" s="72" customFormat="1" customHeight="1" spans="6:41">
      <c r="F8631" s="74"/>
      <c r="G8631" s="267" t="str">
        <f t="shared" si="140"/>
        <v/>
      </c>
      <c r="H8631" s="74"/>
      <c r="I8631" s="74"/>
      <c r="J8631" s="74"/>
      <c r="K8631" s="74"/>
      <c r="L8631" s="74"/>
      <c r="P8631" s="122"/>
      <c r="Q8631" s="74"/>
      <c r="R8631" s="74"/>
      <c r="S8631" s="74"/>
      <c r="T8631" s="74"/>
      <c r="AI8631" s="259"/>
      <c r="AO8631" s="74"/>
    </row>
    <row r="8632" s="72" customFormat="1" customHeight="1" spans="6:41">
      <c r="F8632" s="74"/>
      <c r="G8632" s="267" t="str">
        <f t="shared" si="140"/>
        <v/>
      </c>
      <c r="H8632" s="74"/>
      <c r="I8632" s="74"/>
      <c r="J8632" s="74"/>
      <c r="K8632" s="74"/>
      <c r="L8632" s="74"/>
      <c r="P8632" s="122"/>
      <c r="Q8632" s="74"/>
      <c r="R8632" s="74"/>
      <c r="S8632" s="74"/>
      <c r="T8632" s="74"/>
      <c r="AI8632" s="259"/>
      <c r="AO8632" s="74"/>
    </row>
    <row r="8633" s="72" customFormat="1" customHeight="1" spans="6:41">
      <c r="F8633" s="74"/>
      <c r="G8633" s="267" t="str">
        <f t="shared" si="140"/>
        <v/>
      </c>
      <c r="H8633" s="74"/>
      <c r="I8633" s="74"/>
      <c r="J8633" s="74"/>
      <c r="K8633" s="74"/>
      <c r="L8633" s="74"/>
      <c r="P8633" s="122"/>
      <c r="Q8633" s="74"/>
      <c r="R8633" s="74"/>
      <c r="S8633" s="74"/>
      <c r="T8633" s="74"/>
      <c r="AI8633" s="259"/>
      <c r="AO8633" s="74"/>
    </row>
    <row r="8634" s="72" customFormat="1" customHeight="1" spans="6:41">
      <c r="F8634" s="74"/>
      <c r="G8634" s="267" t="str">
        <f t="shared" si="140"/>
        <v/>
      </c>
      <c r="H8634" s="74"/>
      <c r="I8634" s="74"/>
      <c r="J8634" s="74"/>
      <c r="K8634" s="74"/>
      <c r="L8634" s="74"/>
      <c r="P8634" s="122"/>
      <c r="Q8634" s="74"/>
      <c r="R8634" s="74"/>
      <c r="S8634" s="74"/>
      <c r="T8634" s="74"/>
      <c r="AI8634" s="259"/>
      <c r="AO8634" s="74"/>
    </row>
    <row r="8635" s="72" customFormat="1" customHeight="1" spans="6:41">
      <c r="F8635" s="74"/>
      <c r="G8635" s="267" t="str">
        <f t="shared" si="140"/>
        <v/>
      </c>
      <c r="H8635" s="74"/>
      <c r="I8635" s="74"/>
      <c r="J8635" s="74"/>
      <c r="K8635" s="74"/>
      <c r="L8635" s="74"/>
      <c r="P8635" s="122"/>
      <c r="Q8635" s="74"/>
      <c r="R8635" s="74"/>
      <c r="S8635" s="74"/>
      <c r="T8635" s="74"/>
      <c r="AI8635" s="259"/>
      <c r="AO8635" s="74"/>
    </row>
    <row r="8636" s="72" customFormat="1" customHeight="1" spans="6:41">
      <c r="F8636" s="74"/>
      <c r="G8636" s="267" t="str">
        <f t="shared" si="140"/>
        <v/>
      </c>
      <c r="H8636" s="74"/>
      <c r="I8636" s="74"/>
      <c r="J8636" s="74"/>
      <c r="K8636" s="74"/>
      <c r="L8636" s="74"/>
      <c r="P8636" s="122"/>
      <c r="Q8636" s="74"/>
      <c r="R8636" s="74"/>
      <c r="S8636" s="74"/>
      <c r="T8636" s="74"/>
      <c r="AI8636" s="259"/>
      <c r="AO8636" s="74"/>
    </row>
    <row r="8637" s="72" customFormat="1" customHeight="1" spans="6:41">
      <c r="F8637" s="74"/>
      <c r="G8637" s="267" t="str">
        <f t="shared" si="140"/>
        <v/>
      </c>
      <c r="H8637" s="74"/>
      <c r="I8637" s="74"/>
      <c r="J8637" s="74"/>
      <c r="K8637" s="74"/>
      <c r="L8637" s="74"/>
      <c r="P8637" s="122"/>
      <c r="Q8637" s="74"/>
      <c r="R8637" s="74"/>
      <c r="S8637" s="74"/>
      <c r="T8637" s="74"/>
      <c r="AI8637" s="259"/>
      <c r="AO8637" s="74"/>
    </row>
    <row r="8638" s="72" customFormat="1" customHeight="1" spans="6:41">
      <c r="F8638" s="74"/>
      <c r="G8638" s="267" t="str">
        <f t="shared" si="140"/>
        <v/>
      </c>
      <c r="H8638" s="74"/>
      <c r="I8638" s="74"/>
      <c r="J8638" s="74"/>
      <c r="K8638" s="74"/>
      <c r="L8638" s="74"/>
      <c r="P8638" s="122"/>
      <c r="Q8638" s="74"/>
      <c r="R8638" s="74"/>
      <c r="S8638" s="74"/>
      <c r="T8638" s="74"/>
      <c r="AI8638" s="259"/>
      <c r="AO8638" s="74"/>
    </row>
    <row r="8639" s="72" customFormat="1" customHeight="1" spans="6:41">
      <c r="F8639" s="74"/>
      <c r="G8639" s="267" t="str">
        <f t="shared" si="140"/>
        <v/>
      </c>
      <c r="H8639" s="74"/>
      <c r="I8639" s="74"/>
      <c r="J8639" s="74"/>
      <c r="K8639" s="74"/>
      <c r="L8639" s="74"/>
      <c r="P8639" s="122"/>
      <c r="Q8639" s="74"/>
      <c r="R8639" s="74"/>
      <c r="S8639" s="74"/>
      <c r="T8639" s="74"/>
      <c r="AI8639" s="259"/>
      <c r="AO8639" s="74"/>
    </row>
    <row r="8640" s="72" customFormat="1" customHeight="1" spans="6:41">
      <c r="F8640" s="74"/>
      <c r="G8640" s="267" t="str">
        <f t="shared" si="140"/>
        <v/>
      </c>
      <c r="H8640" s="74"/>
      <c r="I8640" s="74"/>
      <c r="J8640" s="74"/>
      <c r="K8640" s="74"/>
      <c r="L8640" s="74"/>
      <c r="P8640" s="122"/>
      <c r="Q8640" s="74"/>
      <c r="R8640" s="74"/>
      <c r="S8640" s="74"/>
      <c r="T8640" s="74"/>
      <c r="AI8640" s="259"/>
      <c r="AO8640" s="74"/>
    </row>
    <row r="8641" s="72" customFormat="1" customHeight="1" spans="6:41">
      <c r="F8641" s="74"/>
      <c r="G8641" s="267" t="str">
        <f t="shared" si="140"/>
        <v/>
      </c>
      <c r="H8641" s="74"/>
      <c r="I8641" s="74"/>
      <c r="J8641" s="74"/>
      <c r="K8641" s="74"/>
      <c r="L8641" s="74"/>
      <c r="P8641" s="122"/>
      <c r="Q8641" s="74"/>
      <c r="R8641" s="74"/>
      <c r="S8641" s="74"/>
      <c r="T8641" s="74"/>
      <c r="AI8641" s="259"/>
      <c r="AO8641" s="74"/>
    </row>
    <row r="8642" s="72" customFormat="1" customHeight="1" spans="6:41">
      <c r="F8642" s="74"/>
      <c r="G8642" s="267" t="str">
        <f t="shared" ref="G8642:G8705" si="141">IF(H8642="","",IF(H8642=I8642,H8642,_xlfn.CONCAT(H8642,"-",I8642)))</f>
        <v/>
      </c>
      <c r="H8642" s="74"/>
      <c r="I8642" s="74"/>
      <c r="J8642" s="74"/>
      <c r="K8642" s="74"/>
      <c r="L8642" s="74"/>
      <c r="P8642" s="122"/>
      <c r="Q8642" s="74"/>
      <c r="R8642" s="74"/>
      <c r="S8642" s="74"/>
      <c r="T8642" s="74"/>
      <c r="AI8642" s="259"/>
      <c r="AO8642" s="74"/>
    </row>
    <row r="8643" s="72" customFormat="1" customHeight="1" spans="6:41">
      <c r="F8643" s="74"/>
      <c r="G8643" s="267" t="str">
        <f t="shared" si="141"/>
        <v/>
      </c>
      <c r="H8643" s="74"/>
      <c r="I8643" s="74"/>
      <c r="J8643" s="74"/>
      <c r="K8643" s="74"/>
      <c r="L8643" s="74"/>
      <c r="P8643" s="122"/>
      <c r="Q8643" s="74"/>
      <c r="R8643" s="74"/>
      <c r="S8643" s="74"/>
      <c r="T8643" s="74"/>
      <c r="AI8643" s="259"/>
      <c r="AO8643" s="74"/>
    </row>
    <row r="8644" s="72" customFormat="1" customHeight="1" spans="6:41">
      <c r="F8644" s="74"/>
      <c r="G8644" s="267" t="str">
        <f t="shared" si="141"/>
        <v/>
      </c>
      <c r="H8644" s="74"/>
      <c r="I8644" s="74"/>
      <c r="J8644" s="74"/>
      <c r="K8644" s="74"/>
      <c r="L8644" s="74"/>
      <c r="P8644" s="122"/>
      <c r="Q8644" s="74"/>
      <c r="R8644" s="74"/>
      <c r="S8644" s="74"/>
      <c r="T8644" s="74"/>
      <c r="AI8644" s="259"/>
      <c r="AO8644" s="74"/>
    </row>
    <row r="8645" s="72" customFormat="1" customHeight="1" spans="6:41">
      <c r="F8645" s="74"/>
      <c r="G8645" s="267" t="str">
        <f t="shared" si="141"/>
        <v/>
      </c>
      <c r="H8645" s="74"/>
      <c r="I8645" s="74"/>
      <c r="J8645" s="74"/>
      <c r="K8645" s="74"/>
      <c r="L8645" s="74"/>
      <c r="P8645" s="122"/>
      <c r="Q8645" s="74"/>
      <c r="R8645" s="74"/>
      <c r="S8645" s="74"/>
      <c r="T8645" s="74"/>
      <c r="AI8645" s="259"/>
      <c r="AO8645" s="74"/>
    </row>
    <row r="8646" s="72" customFormat="1" customHeight="1" spans="6:41">
      <c r="F8646" s="74"/>
      <c r="G8646" s="267" t="str">
        <f t="shared" si="141"/>
        <v/>
      </c>
      <c r="H8646" s="74"/>
      <c r="I8646" s="74"/>
      <c r="J8646" s="74"/>
      <c r="K8646" s="74"/>
      <c r="L8646" s="74"/>
      <c r="P8646" s="122"/>
      <c r="Q8646" s="74"/>
      <c r="R8646" s="74"/>
      <c r="S8646" s="74"/>
      <c r="T8646" s="74"/>
      <c r="AI8646" s="259"/>
      <c r="AO8646" s="74"/>
    </row>
    <row r="8647" s="72" customFormat="1" customHeight="1" spans="6:41">
      <c r="F8647" s="74"/>
      <c r="G8647" s="267" t="str">
        <f t="shared" si="141"/>
        <v/>
      </c>
      <c r="H8647" s="74"/>
      <c r="I8647" s="74"/>
      <c r="J8647" s="74"/>
      <c r="K8647" s="74"/>
      <c r="L8647" s="74"/>
      <c r="P8647" s="122"/>
      <c r="Q8647" s="74"/>
      <c r="R8647" s="74"/>
      <c r="S8647" s="74"/>
      <c r="T8647" s="74"/>
      <c r="AI8647" s="259"/>
      <c r="AO8647" s="74"/>
    </row>
    <row r="8648" s="72" customFormat="1" customHeight="1" spans="6:41">
      <c r="F8648" s="74"/>
      <c r="G8648" s="267" t="str">
        <f t="shared" si="141"/>
        <v/>
      </c>
      <c r="H8648" s="74"/>
      <c r="I8648" s="74"/>
      <c r="J8648" s="74"/>
      <c r="K8648" s="74"/>
      <c r="L8648" s="74"/>
      <c r="P8648" s="122"/>
      <c r="Q8648" s="74"/>
      <c r="R8648" s="74"/>
      <c r="S8648" s="74"/>
      <c r="T8648" s="74"/>
      <c r="AI8648" s="259"/>
      <c r="AO8648" s="74"/>
    </row>
    <row r="8649" s="72" customFormat="1" customHeight="1" spans="6:41">
      <c r="F8649" s="74"/>
      <c r="G8649" s="267" t="str">
        <f t="shared" si="141"/>
        <v/>
      </c>
      <c r="H8649" s="74"/>
      <c r="I8649" s="74"/>
      <c r="J8649" s="74"/>
      <c r="K8649" s="74"/>
      <c r="L8649" s="74"/>
      <c r="P8649" s="122"/>
      <c r="Q8649" s="74"/>
      <c r="R8649" s="74"/>
      <c r="S8649" s="74"/>
      <c r="T8649" s="74"/>
      <c r="AI8649" s="259"/>
      <c r="AO8649" s="74"/>
    </row>
    <row r="8650" s="72" customFormat="1" customHeight="1" spans="6:41">
      <c r="F8650" s="74"/>
      <c r="G8650" s="267" t="str">
        <f t="shared" si="141"/>
        <v/>
      </c>
      <c r="H8650" s="74"/>
      <c r="I8650" s="74"/>
      <c r="J8650" s="74"/>
      <c r="K8650" s="74"/>
      <c r="L8650" s="74"/>
      <c r="P8650" s="122"/>
      <c r="Q8650" s="74"/>
      <c r="R8650" s="74"/>
      <c r="S8650" s="74"/>
      <c r="T8650" s="74"/>
      <c r="AI8650" s="259"/>
      <c r="AO8650" s="74"/>
    </row>
    <row r="8651" s="72" customFormat="1" customHeight="1" spans="6:41">
      <c r="F8651" s="74"/>
      <c r="G8651" s="267" t="str">
        <f t="shared" si="141"/>
        <v/>
      </c>
      <c r="H8651" s="74"/>
      <c r="I8651" s="74"/>
      <c r="J8651" s="74"/>
      <c r="K8651" s="74"/>
      <c r="L8651" s="74"/>
      <c r="P8651" s="122"/>
      <c r="Q8651" s="74"/>
      <c r="R8651" s="74"/>
      <c r="S8651" s="74"/>
      <c r="T8651" s="74"/>
      <c r="AI8651" s="259"/>
      <c r="AO8651" s="74"/>
    </row>
    <row r="8652" s="72" customFormat="1" customHeight="1" spans="6:41">
      <c r="F8652" s="74"/>
      <c r="G8652" s="267" t="str">
        <f t="shared" si="141"/>
        <v/>
      </c>
      <c r="H8652" s="74"/>
      <c r="I8652" s="74"/>
      <c r="J8652" s="74"/>
      <c r="K8652" s="74"/>
      <c r="L8652" s="74"/>
      <c r="P8652" s="122"/>
      <c r="Q8652" s="74"/>
      <c r="R8652" s="74"/>
      <c r="S8652" s="74"/>
      <c r="T8652" s="74"/>
      <c r="AI8652" s="259"/>
      <c r="AO8652" s="74"/>
    </row>
    <row r="8653" s="72" customFormat="1" customHeight="1" spans="6:41">
      <c r="F8653" s="74"/>
      <c r="G8653" s="267" t="str">
        <f t="shared" si="141"/>
        <v/>
      </c>
      <c r="H8653" s="74"/>
      <c r="I8653" s="74"/>
      <c r="J8653" s="74"/>
      <c r="K8653" s="74"/>
      <c r="L8653" s="74"/>
      <c r="P8653" s="122"/>
      <c r="Q8653" s="74"/>
      <c r="R8653" s="74"/>
      <c r="S8653" s="74"/>
      <c r="T8653" s="74"/>
      <c r="AI8653" s="259"/>
      <c r="AO8653" s="74"/>
    </row>
    <row r="8654" s="72" customFormat="1" customHeight="1" spans="6:41">
      <c r="F8654" s="74"/>
      <c r="G8654" s="267" t="str">
        <f t="shared" si="141"/>
        <v/>
      </c>
      <c r="H8654" s="74"/>
      <c r="I8654" s="74"/>
      <c r="J8654" s="74"/>
      <c r="K8654" s="74"/>
      <c r="L8654" s="74"/>
      <c r="P8654" s="122"/>
      <c r="Q8654" s="74"/>
      <c r="R8654" s="74"/>
      <c r="S8654" s="74"/>
      <c r="T8654" s="74"/>
      <c r="AI8654" s="259"/>
      <c r="AO8654" s="74"/>
    </row>
    <row r="8655" s="72" customFormat="1" customHeight="1" spans="6:41">
      <c r="F8655" s="74"/>
      <c r="G8655" s="267" t="str">
        <f t="shared" si="141"/>
        <v/>
      </c>
      <c r="H8655" s="74"/>
      <c r="I8655" s="74"/>
      <c r="J8655" s="74"/>
      <c r="K8655" s="74"/>
      <c r="L8655" s="74"/>
      <c r="P8655" s="122"/>
      <c r="Q8655" s="74"/>
      <c r="R8655" s="74"/>
      <c r="S8655" s="74"/>
      <c r="T8655" s="74"/>
      <c r="AI8655" s="259"/>
      <c r="AO8655" s="74"/>
    </row>
    <row r="8656" s="72" customFormat="1" customHeight="1" spans="6:41">
      <c r="F8656" s="74"/>
      <c r="G8656" s="267" t="str">
        <f t="shared" si="141"/>
        <v/>
      </c>
      <c r="H8656" s="74"/>
      <c r="I8656" s="74"/>
      <c r="J8656" s="74"/>
      <c r="K8656" s="74"/>
      <c r="L8656" s="74"/>
      <c r="P8656" s="122"/>
      <c r="Q8656" s="74"/>
      <c r="R8656" s="74"/>
      <c r="S8656" s="74"/>
      <c r="T8656" s="74"/>
      <c r="AI8656" s="259"/>
      <c r="AO8656" s="74"/>
    </row>
    <row r="8657" s="72" customFormat="1" customHeight="1" spans="6:41">
      <c r="F8657" s="74"/>
      <c r="G8657" s="267" t="str">
        <f t="shared" si="141"/>
        <v/>
      </c>
      <c r="H8657" s="74"/>
      <c r="I8657" s="74"/>
      <c r="J8657" s="74"/>
      <c r="K8657" s="74"/>
      <c r="L8657" s="74"/>
      <c r="P8657" s="122"/>
      <c r="Q8657" s="74"/>
      <c r="R8657" s="74"/>
      <c r="S8657" s="74"/>
      <c r="T8657" s="74"/>
      <c r="AI8657" s="259"/>
      <c r="AO8657" s="74"/>
    </row>
    <row r="8658" s="72" customFormat="1" customHeight="1" spans="6:41">
      <c r="F8658" s="74"/>
      <c r="G8658" s="267" t="str">
        <f t="shared" si="141"/>
        <v/>
      </c>
      <c r="H8658" s="74"/>
      <c r="I8658" s="74"/>
      <c r="J8658" s="74"/>
      <c r="K8658" s="74"/>
      <c r="L8658" s="74"/>
      <c r="P8658" s="122"/>
      <c r="Q8658" s="74"/>
      <c r="R8658" s="74"/>
      <c r="S8658" s="74"/>
      <c r="T8658" s="74"/>
      <c r="AI8658" s="259"/>
      <c r="AO8658" s="74"/>
    </row>
    <row r="8659" s="72" customFormat="1" customHeight="1" spans="6:41">
      <c r="F8659" s="74"/>
      <c r="G8659" s="267" t="str">
        <f t="shared" si="141"/>
        <v/>
      </c>
      <c r="H8659" s="74"/>
      <c r="I8659" s="74"/>
      <c r="J8659" s="74"/>
      <c r="K8659" s="74"/>
      <c r="L8659" s="74"/>
      <c r="P8659" s="122"/>
      <c r="Q8659" s="74"/>
      <c r="R8659" s="74"/>
      <c r="S8659" s="74"/>
      <c r="T8659" s="74"/>
      <c r="AI8659" s="259"/>
      <c r="AO8659" s="74"/>
    </row>
    <row r="8660" s="72" customFormat="1" customHeight="1" spans="6:41">
      <c r="F8660" s="74"/>
      <c r="G8660" s="267" t="str">
        <f t="shared" si="141"/>
        <v/>
      </c>
      <c r="H8660" s="74"/>
      <c r="I8660" s="74"/>
      <c r="J8660" s="74"/>
      <c r="K8660" s="74"/>
      <c r="L8660" s="74"/>
      <c r="P8660" s="122"/>
      <c r="Q8660" s="74"/>
      <c r="R8660" s="74"/>
      <c r="S8660" s="74"/>
      <c r="T8660" s="74"/>
      <c r="AI8660" s="259"/>
      <c r="AO8660" s="74"/>
    </row>
    <row r="8661" s="72" customFormat="1" customHeight="1" spans="6:41">
      <c r="F8661" s="74"/>
      <c r="G8661" s="267" t="str">
        <f t="shared" si="141"/>
        <v/>
      </c>
      <c r="H8661" s="74"/>
      <c r="I8661" s="74"/>
      <c r="J8661" s="74"/>
      <c r="K8661" s="74"/>
      <c r="L8661" s="74"/>
      <c r="P8661" s="122"/>
      <c r="Q8661" s="74"/>
      <c r="R8661" s="74"/>
      <c r="S8661" s="74"/>
      <c r="T8661" s="74"/>
      <c r="AI8661" s="259"/>
      <c r="AO8661" s="74"/>
    </row>
    <row r="8662" s="72" customFormat="1" customHeight="1" spans="6:41">
      <c r="F8662" s="74"/>
      <c r="G8662" s="267" t="str">
        <f t="shared" si="141"/>
        <v/>
      </c>
      <c r="H8662" s="74"/>
      <c r="I8662" s="74"/>
      <c r="J8662" s="74"/>
      <c r="K8662" s="74"/>
      <c r="L8662" s="74"/>
      <c r="P8662" s="122"/>
      <c r="Q8662" s="74"/>
      <c r="R8662" s="74"/>
      <c r="S8662" s="74"/>
      <c r="T8662" s="74"/>
      <c r="AI8662" s="259"/>
      <c r="AO8662" s="74"/>
    </row>
    <row r="8663" s="72" customFormat="1" customHeight="1" spans="6:41">
      <c r="F8663" s="74"/>
      <c r="G8663" s="267" t="str">
        <f t="shared" si="141"/>
        <v/>
      </c>
      <c r="H8663" s="74"/>
      <c r="I8663" s="74"/>
      <c r="J8663" s="74"/>
      <c r="K8663" s="74"/>
      <c r="L8663" s="74"/>
      <c r="P8663" s="122"/>
      <c r="Q8663" s="74"/>
      <c r="R8663" s="74"/>
      <c r="S8663" s="74"/>
      <c r="T8663" s="74"/>
      <c r="AI8663" s="259"/>
      <c r="AO8663" s="74"/>
    </row>
    <row r="8664" s="72" customFormat="1" customHeight="1" spans="6:41">
      <c r="F8664" s="74"/>
      <c r="G8664" s="267" t="str">
        <f t="shared" si="141"/>
        <v/>
      </c>
      <c r="H8664" s="74"/>
      <c r="I8664" s="74"/>
      <c r="J8664" s="74"/>
      <c r="K8664" s="74"/>
      <c r="L8664" s="74"/>
      <c r="P8664" s="122"/>
      <c r="Q8664" s="74"/>
      <c r="R8664" s="74"/>
      <c r="S8664" s="74"/>
      <c r="T8664" s="74"/>
      <c r="AI8664" s="259"/>
      <c r="AO8664" s="74"/>
    </row>
    <row r="8665" s="72" customFormat="1" customHeight="1" spans="6:41">
      <c r="F8665" s="74"/>
      <c r="G8665" s="267" t="str">
        <f t="shared" si="141"/>
        <v/>
      </c>
      <c r="H8665" s="74"/>
      <c r="I8665" s="74"/>
      <c r="J8665" s="74"/>
      <c r="K8665" s="74"/>
      <c r="L8665" s="74"/>
      <c r="P8665" s="122"/>
      <c r="Q8665" s="74"/>
      <c r="R8665" s="74"/>
      <c r="S8665" s="74"/>
      <c r="T8665" s="74"/>
      <c r="AI8665" s="259"/>
      <c r="AO8665" s="74"/>
    </row>
    <row r="8666" s="72" customFormat="1" customHeight="1" spans="6:41">
      <c r="F8666" s="74"/>
      <c r="G8666" s="267" t="str">
        <f t="shared" si="141"/>
        <v/>
      </c>
      <c r="H8666" s="74"/>
      <c r="I8666" s="74"/>
      <c r="J8666" s="74"/>
      <c r="K8666" s="74"/>
      <c r="L8666" s="74"/>
      <c r="P8666" s="122"/>
      <c r="Q8666" s="74"/>
      <c r="R8666" s="74"/>
      <c r="S8666" s="74"/>
      <c r="T8666" s="74"/>
      <c r="AI8666" s="259"/>
      <c r="AO8666" s="74"/>
    </row>
    <row r="8667" s="72" customFormat="1" customHeight="1" spans="6:41">
      <c r="F8667" s="74"/>
      <c r="G8667" s="267" t="str">
        <f t="shared" si="141"/>
        <v/>
      </c>
      <c r="H8667" s="74"/>
      <c r="I8667" s="74"/>
      <c r="J8667" s="74"/>
      <c r="K8667" s="74"/>
      <c r="L8667" s="74"/>
      <c r="P8667" s="122"/>
      <c r="Q8667" s="74"/>
      <c r="R8667" s="74"/>
      <c r="S8667" s="74"/>
      <c r="T8667" s="74"/>
      <c r="AI8667" s="259"/>
      <c r="AO8667" s="74"/>
    </row>
    <row r="8668" s="72" customFormat="1" customHeight="1" spans="6:41">
      <c r="F8668" s="74"/>
      <c r="G8668" s="267" t="str">
        <f t="shared" si="141"/>
        <v/>
      </c>
      <c r="H8668" s="74"/>
      <c r="I8668" s="74"/>
      <c r="J8668" s="74"/>
      <c r="K8668" s="74"/>
      <c r="L8668" s="74"/>
      <c r="P8668" s="122"/>
      <c r="Q8668" s="74"/>
      <c r="R8668" s="74"/>
      <c r="S8668" s="74"/>
      <c r="T8668" s="74"/>
      <c r="AI8668" s="259"/>
      <c r="AO8668" s="74"/>
    </row>
    <row r="8669" s="72" customFormat="1" customHeight="1" spans="6:41">
      <c r="F8669" s="74"/>
      <c r="G8669" s="267" t="str">
        <f t="shared" si="141"/>
        <v/>
      </c>
      <c r="H8669" s="74"/>
      <c r="I8669" s="74"/>
      <c r="J8669" s="74"/>
      <c r="K8669" s="74"/>
      <c r="L8669" s="74"/>
      <c r="P8669" s="122"/>
      <c r="Q8669" s="74"/>
      <c r="R8669" s="74"/>
      <c r="S8669" s="74"/>
      <c r="T8669" s="74"/>
      <c r="AI8669" s="259"/>
      <c r="AO8669" s="74"/>
    </row>
    <row r="8670" s="72" customFormat="1" customHeight="1" spans="6:41">
      <c r="F8670" s="74"/>
      <c r="G8670" s="267" t="str">
        <f t="shared" si="141"/>
        <v/>
      </c>
      <c r="H8670" s="74"/>
      <c r="I8670" s="74"/>
      <c r="J8670" s="74"/>
      <c r="K8670" s="74"/>
      <c r="L8670" s="74"/>
      <c r="P8670" s="122"/>
      <c r="Q8670" s="74"/>
      <c r="R8670" s="74"/>
      <c r="S8670" s="74"/>
      <c r="T8670" s="74"/>
      <c r="AI8670" s="259"/>
      <c r="AO8670" s="74"/>
    </row>
    <row r="8671" s="72" customFormat="1" customHeight="1" spans="6:41">
      <c r="F8671" s="74"/>
      <c r="G8671" s="267" t="str">
        <f t="shared" si="141"/>
        <v/>
      </c>
      <c r="H8671" s="74"/>
      <c r="I8671" s="74"/>
      <c r="J8671" s="74"/>
      <c r="K8671" s="74"/>
      <c r="L8671" s="74"/>
      <c r="P8671" s="122"/>
      <c r="Q8671" s="74"/>
      <c r="R8671" s="74"/>
      <c r="S8671" s="74"/>
      <c r="T8671" s="74"/>
      <c r="AI8671" s="259"/>
      <c r="AO8671" s="74"/>
    </row>
    <row r="8672" s="72" customFormat="1" customHeight="1" spans="6:41">
      <c r="F8672" s="74"/>
      <c r="G8672" s="267" t="str">
        <f t="shared" si="141"/>
        <v/>
      </c>
      <c r="H8672" s="74"/>
      <c r="I8672" s="74"/>
      <c r="J8672" s="74"/>
      <c r="K8672" s="74"/>
      <c r="L8672" s="74"/>
      <c r="P8672" s="122"/>
      <c r="Q8672" s="74"/>
      <c r="R8672" s="74"/>
      <c r="S8672" s="74"/>
      <c r="T8672" s="74"/>
      <c r="AI8672" s="259"/>
      <c r="AO8672" s="74"/>
    </row>
    <row r="8673" s="72" customFormat="1" customHeight="1" spans="6:41">
      <c r="F8673" s="74"/>
      <c r="G8673" s="267" t="str">
        <f t="shared" si="141"/>
        <v/>
      </c>
      <c r="H8673" s="74"/>
      <c r="I8673" s="74"/>
      <c r="J8673" s="74"/>
      <c r="K8673" s="74"/>
      <c r="L8673" s="74"/>
      <c r="P8673" s="122"/>
      <c r="Q8673" s="74"/>
      <c r="R8673" s="74"/>
      <c r="S8673" s="74"/>
      <c r="T8673" s="74"/>
      <c r="AI8673" s="259"/>
      <c r="AO8673" s="74"/>
    </row>
    <row r="8674" s="72" customFormat="1" customHeight="1" spans="6:41">
      <c r="F8674" s="74"/>
      <c r="G8674" s="267" t="str">
        <f t="shared" si="141"/>
        <v/>
      </c>
      <c r="H8674" s="74"/>
      <c r="I8674" s="74"/>
      <c r="J8674" s="74"/>
      <c r="K8674" s="74"/>
      <c r="L8674" s="74"/>
      <c r="P8674" s="122"/>
      <c r="Q8674" s="74"/>
      <c r="R8674" s="74"/>
      <c r="S8674" s="74"/>
      <c r="T8674" s="74"/>
      <c r="AI8674" s="259"/>
      <c r="AO8674" s="74"/>
    </row>
    <row r="8675" s="72" customFormat="1" customHeight="1" spans="6:41">
      <c r="F8675" s="74"/>
      <c r="G8675" s="267" t="str">
        <f t="shared" si="141"/>
        <v/>
      </c>
      <c r="H8675" s="74"/>
      <c r="I8675" s="74"/>
      <c r="J8675" s="74"/>
      <c r="K8675" s="74"/>
      <c r="L8675" s="74"/>
      <c r="P8675" s="122"/>
      <c r="Q8675" s="74"/>
      <c r="R8675" s="74"/>
      <c r="S8675" s="74"/>
      <c r="T8675" s="74"/>
      <c r="AI8675" s="259"/>
      <c r="AO8675" s="74"/>
    </row>
    <row r="8676" s="72" customFormat="1" customHeight="1" spans="6:41">
      <c r="F8676" s="74"/>
      <c r="G8676" s="267" t="str">
        <f t="shared" si="141"/>
        <v/>
      </c>
      <c r="H8676" s="74"/>
      <c r="I8676" s="74"/>
      <c r="J8676" s="74"/>
      <c r="K8676" s="74"/>
      <c r="L8676" s="74"/>
      <c r="P8676" s="122"/>
      <c r="Q8676" s="74"/>
      <c r="R8676" s="74"/>
      <c r="S8676" s="74"/>
      <c r="T8676" s="74"/>
      <c r="AI8676" s="259"/>
      <c r="AO8676" s="74"/>
    </row>
    <row r="8677" s="72" customFormat="1" customHeight="1" spans="6:41">
      <c r="F8677" s="74"/>
      <c r="G8677" s="267" t="str">
        <f t="shared" si="141"/>
        <v/>
      </c>
      <c r="H8677" s="74"/>
      <c r="I8677" s="74"/>
      <c r="J8677" s="74"/>
      <c r="K8677" s="74"/>
      <c r="L8677" s="74"/>
      <c r="P8677" s="122"/>
      <c r="Q8677" s="74"/>
      <c r="R8677" s="74"/>
      <c r="S8677" s="74"/>
      <c r="T8677" s="74"/>
      <c r="AI8677" s="259"/>
      <c r="AO8677" s="74"/>
    </row>
    <row r="8678" s="72" customFormat="1" customHeight="1" spans="6:41">
      <c r="F8678" s="74"/>
      <c r="G8678" s="267" t="str">
        <f t="shared" si="141"/>
        <v/>
      </c>
      <c r="H8678" s="74"/>
      <c r="I8678" s="74"/>
      <c r="J8678" s="74"/>
      <c r="K8678" s="74"/>
      <c r="L8678" s="74"/>
      <c r="P8678" s="122"/>
      <c r="Q8678" s="74"/>
      <c r="R8678" s="74"/>
      <c r="S8678" s="74"/>
      <c r="T8678" s="74"/>
      <c r="AI8678" s="259"/>
      <c r="AO8678" s="74"/>
    </row>
    <row r="8679" s="72" customFormat="1" customHeight="1" spans="6:41">
      <c r="F8679" s="74"/>
      <c r="G8679" s="267" t="str">
        <f t="shared" si="141"/>
        <v/>
      </c>
      <c r="H8679" s="74"/>
      <c r="I8679" s="74"/>
      <c r="J8679" s="74"/>
      <c r="K8679" s="74"/>
      <c r="L8679" s="74"/>
      <c r="P8679" s="122"/>
      <c r="Q8679" s="74"/>
      <c r="R8679" s="74"/>
      <c r="S8679" s="74"/>
      <c r="T8679" s="74"/>
      <c r="AI8679" s="259"/>
      <c r="AO8679" s="74"/>
    </row>
    <row r="8680" s="72" customFormat="1" customHeight="1" spans="6:41">
      <c r="F8680" s="74"/>
      <c r="G8680" s="267" t="str">
        <f t="shared" si="141"/>
        <v/>
      </c>
      <c r="H8680" s="74"/>
      <c r="I8680" s="74"/>
      <c r="J8680" s="74"/>
      <c r="K8680" s="74"/>
      <c r="L8680" s="74"/>
      <c r="P8680" s="122"/>
      <c r="Q8680" s="74"/>
      <c r="R8680" s="74"/>
      <c r="S8680" s="74"/>
      <c r="T8680" s="74"/>
      <c r="AI8680" s="259"/>
      <c r="AO8680" s="74"/>
    </row>
    <row r="8681" s="72" customFormat="1" customHeight="1" spans="6:41">
      <c r="F8681" s="74"/>
      <c r="G8681" s="267" t="str">
        <f t="shared" si="141"/>
        <v/>
      </c>
      <c r="H8681" s="74"/>
      <c r="I8681" s="74"/>
      <c r="J8681" s="74"/>
      <c r="K8681" s="74"/>
      <c r="L8681" s="74"/>
      <c r="P8681" s="122"/>
      <c r="Q8681" s="74"/>
      <c r="R8681" s="74"/>
      <c r="S8681" s="74"/>
      <c r="T8681" s="74"/>
      <c r="AI8681" s="259"/>
      <c r="AO8681" s="74"/>
    </row>
    <row r="8682" s="72" customFormat="1" customHeight="1" spans="6:41">
      <c r="F8682" s="74"/>
      <c r="G8682" s="267" t="str">
        <f t="shared" si="141"/>
        <v/>
      </c>
      <c r="H8682" s="74"/>
      <c r="I8682" s="74"/>
      <c r="J8682" s="74"/>
      <c r="K8682" s="74"/>
      <c r="L8682" s="74"/>
      <c r="P8682" s="122"/>
      <c r="Q8682" s="74"/>
      <c r="R8682" s="74"/>
      <c r="S8682" s="74"/>
      <c r="T8682" s="74"/>
      <c r="AI8682" s="259"/>
      <c r="AO8682" s="74"/>
    </row>
    <row r="8683" s="72" customFormat="1" customHeight="1" spans="6:41">
      <c r="F8683" s="74"/>
      <c r="G8683" s="267" t="str">
        <f t="shared" si="141"/>
        <v/>
      </c>
      <c r="H8683" s="74"/>
      <c r="I8683" s="74"/>
      <c r="J8683" s="74"/>
      <c r="K8683" s="74"/>
      <c r="L8683" s="74"/>
      <c r="P8683" s="122"/>
      <c r="Q8683" s="74"/>
      <c r="R8683" s="74"/>
      <c r="S8683" s="74"/>
      <c r="T8683" s="74"/>
      <c r="AI8683" s="259"/>
      <c r="AO8683" s="74"/>
    </row>
    <row r="8684" s="72" customFormat="1" customHeight="1" spans="6:41">
      <c r="F8684" s="74"/>
      <c r="G8684" s="267" t="str">
        <f t="shared" si="141"/>
        <v/>
      </c>
      <c r="H8684" s="74"/>
      <c r="I8684" s="74"/>
      <c r="J8684" s="74"/>
      <c r="K8684" s="74"/>
      <c r="L8684" s="74"/>
      <c r="P8684" s="122"/>
      <c r="Q8684" s="74"/>
      <c r="R8684" s="74"/>
      <c r="S8684" s="74"/>
      <c r="T8684" s="74"/>
      <c r="AI8684" s="259"/>
      <c r="AO8684" s="74"/>
    </row>
    <row r="8685" s="72" customFormat="1" customHeight="1" spans="6:41">
      <c r="F8685" s="74"/>
      <c r="G8685" s="267" t="str">
        <f t="shared" si="141"/>
        <v/>
      </c>
      <c r="H8685" s="74"/>
      <c r="I8685" s="74"/>
      <c r="J8685" s="74"/>
      <c r="K8685" s="74"/>
      <c r="L8685" s="74"/>
      <c r="P8685" s="122"/>
      <c r="Q8685" s="74"/>
      <c r="R8685" s="74"/>
      <c r="S8685" s="74"/>
      <c r="T8685" s="74"/>
      <c r="AI8685" s="259"/>
      <c r="AO8685" s="74"/>
    </row>
    <row r="8686" s="72" customFormat="1" customHeight="1" spans="6:41">
      <c r="F8686" s="74"/>
      <c r="G8686" s="267" t="str">
        <f t="shared" si="141"/>
        <v/>
      </c>
      <c r="H8686" s="74"/>
      <c r="I8686" s="74"/>
      <c r="J8686" s="74"/>
      <c r="K8686" s="74"/>
      <c r="L8686" s="74"/>
      <c r="P8686" s="122"/>
      <c r="Q8686" s="74"/>
      <c r="R8686" s="74"/>
      <c r="S8686" s="74"/>
      <c r="T8686" s="74"/>
      <c r="AI8686" s="259"/>
      <c r="AO8686" s="74"/>
    </row>
    <row r="8687" s="72" customFormat="1" customHeight="1" spans="6:41">
      <c r="F8687" s="74"/>
      <c r="G8687" s="267" t="str">
        <f t="shared" si="141"/>
        <v/>
      </c>
      <c r="H8687" s="74"/>
      <c r="I8687" s="74"/>
      <c r="J8687" s="74"/>
      <c r="K8687" s="74"/>
      <c r="L8687" s="74"/>
      <c r="P8687" s="122"/>
      <c r="Q8687" s="74"/>
      <c r="R8687" s="74"/>
      <c r="S8687" s="74"/>
      <c r="T8687" s="74"/>
      <c r="AI8687" s="259"/>
      <c r="AO8687" s="74"/>
    </row>
    <row r="8688" s="72" customFormat="1" customHeight="1" spans="6:41">
      <c r="F8688" s="74"/>
      <c r="G8688" s="267" t="str">
        <f t="shared" si="141"/>
        <v/>
      </c>
      <c r="H8688" s="74"/>
      <c r="I8688" s="74"/>
      <c r="J8688" s="74"/>
      <c r="K8688" s="74"/>
      <c r="L8688" s="74"/>
      <c r="P8688" s="122"/>
      <c r="Q8688" s="74"/>
      <c r="R8688" s="74"/>
      <c r="S8688" s="74"/>
      <c r="T8688" s="74"/>
      <c r="AI8688" s="259"/>
      <c r="AO8688" s="74"/>
    </row>
    <row r="8689" s="72" customFormat="1" customHeight="1" spans="6:41">
      <c r="F8689" s="74"/>
      <c r="G8689" s="267" t="str">
        <f t="shared" si="141"/>
        <v/>
      </c>
      <c r="H8689" s="74"/>
      <c r="I8689" s="74"/>
      <c r="J8689" s="74"/>
      <c r="K8689" s="74"/>
      <c r="L8689" s="74"/>
      <c r="P8689" s="122"/>
      <c r="Q8689" s="74"/>
      <c r="R8689" s="74"/>
      <c r="S8689" s="74"/>
      <c r="T8689" s="74"/>
      <c r="AI8689" s="259"/>
      <c r="AO8689" s="74"/>
    </row>
    <row r="8690" s="72" customFormat="1" customHeight="1" spans="6:41">
      <c r="F8690" s="74"/>
      <c r="G8690" s="267" t="str">
        <f t="shared" si="141"/>
        <v/>
      </c>
      <c r="H8690" s="74"/>
      <c r="I8690" s="74"/>
      <c r="J8690" s="74"/>
      <c r="K8690" s="74"/>
      <c r="L8690" s="74"/>
      <c r="P8690" s="122"/>
      <c r="Q8690" s="74"/>
      <c r="R8690" s="74"/>
      <c r="S8690" s="74"/>
      <c r="T8690" s="74"/>
      <c r="AI8690" s="259"/>
      <c r="AO8690" s="74"/>
    </row>
    <row r="8691" s="72" customFormat="1" customHeight="1" spans="6:41">
      <c r="F8691" s="74"/>
      <c r="G8691" s="267" t="str">
        <f t="shared" si="141"/>
        <v/>
      </c>
      <c r="H8691" s="74"/>
      <c r="I8691" s="74"/>
      <c r="J8691" s="74"/>
      <c r="K8691" s="74"/>
      <c r="L8691" s="74"/>
      <c r="P8691" s="122"/>
      <c r="Q8691" s="74"/>
      <c r="R8691" s="74"/>
      <c r="S8691" s="74"/>
      <c r="T8691" s="74"/>
      <c r="AI8691" s="259"/>
      <c r="AO8691" s="74"/>
    </row>
    <row r="8692" s="72" customFormat="1" customHeight="1" spans="6:41">
      <c r="F8692" s="74"/>
      <c r="G8692" s="267" t="str">
        <f t="shared" si="141"/>
        <v/>
      </c>
      <c r="H8692" s="74"/>
      <c r="I8692" s="74"/>
      <c r="J8692" s="74"/>
      <c r="K8692" s="74"/>
      <c r="L8692" s="74"/>
      <c r="P8692" s="122"/>
      <c r="Q8692" s="74"/>
      <c r="R8692" s="74"/>
      <c r="S8692" s="74"/>
      <c r="T8692" s="74"/>
      <c r="AI8692" s="259"/>
      <c r="AO8692" s="74"/>
    </row>
    <row r="8693" s="72" customFormat="1" customHeight="1" spans="6:41">
      <c r="F8693" s="74"/>
      <c r="G8693" s="267" t="str">
        <f t="shared" si="141"/>
        <v/>
      </c>
      <c r="H8693" s="74"/>
      <c r="I8693" s="74"/>
      <c r="J8693" s="74"/>
      <c r="K8693" s="74"/>
      <c r="L8693" s="74"/>
      <c r="P8693" s="122"/>
      <c r="Q8693" s="74"/>
      <c r="R8693" s="74"/>
      <c r="S8693" s="74"/>
      <c r="T8693" s="74"/>
      <c r="AI8693" s="259"/>
      <c r="AO8693" s="74"/>
    </row>
    <row r="8694" s="72" customFormat="1" customHeight="1" spans="6:41">
      <c r="F8694" s="74"/>
      <c r="G8694" s="267" t="str">
        <f t="shared" si="141"/>
        <v/>
      </c>
      <c r="H8694" s="74"/>
      <c r="I8694" s="74"/>
      <c r="J8694" s="74"/>
      <c r="K8694" s="74"/>
      <c r="L8694" s="74"/>
      <c r="P8694" s="122"/>
      <c r="Q8694" s="74"/>
      <c r="R8694" s="74"/>
      <c r="S8694" s="74"/>
      <c r="T8694" s="74"/>
      <c r="AI8694" s="259"/>
      <c r="AO8694" s="74"/>
    </row>
    <row r="8695" s="72" customFormat="1" customHeight="1" spans="6:41">
      <c r="F8695" s="74"/>
      <c r="G8695" s="267" t="str">
        <f t="shared" si="141"/>
        <v/>
      </c>
      <c r="H8695" s="74"/>
      <c r="I8695" s="74"/>
      <c r="J8695" s="74"/>
      <c r="K8695" s="74"/>
      <c r="L8695" s="74"/>
      <c r="P8695" s="122"/>
      <c r="Q8695" s="74"/>
      <c r="R8695" s="74"/>
      <c r="S8695" s="74"/>
      <c r="T8695" s="74"/>
      <c r="AI8695" s="259"/>
      <c r="AO8695" s="74"/>
    </row>
    <row r="8696" s="72" customFormat="1" customHeight="1" spans="6:41">
      <c r="F8696" s="74"/>
      <c r="G8696" s="267" t="str">
        <f t="shared" si="141"/>
        <v/>
      </c>
      <c r="H8696" s="74"/>
      <c r="I8696" s="74"/>
      <c r="J8696" s="74"/>
      <c r="K8696" s="74"/>
      <c r="L8696" s="74"/>
      <c r="P8696" s="122"/>
      <c r="Q8696" s="74"/>
      <c r="R8696" s="74"/>
      <c r="S8696" s="74"/>
      <c r="T8696" s="74"/>
      <c r="AI8696" s="259"/>
      <c r="AO8696" s="74"/>
    </row>
    <row r="8697" s="72" customFormat="1" customHeight="1" spans="6:41">
      <c r="F8697" s="74"/>
      <c r="G8697" s="267" t="str">
        <f t="shared" si="141"/>
        <v/>
      </c>
      <c r="H8697" s="74"/>
      <c r="I8697" s="74"/>
      <c r="J8697" s="74"/>
      <c r="K8697" s="74"/>
      <c r="L8697" s="74"/>
      <c r="P8697" s="122"/>
      <c r="Q8697" s="74"/>
      <c r="R8697" s="74"/>
      <c r="S8697" s="74"/>
      <c r="T8697" s="74"/>
      <c r="AI8697" s="259"/>
      <c r="AO8697" s="74"/>
    </row>
    <row r="8698" s="72" customFormat="1" customHeight="1" spans="6:41">
      <c r="F8698" s="74"/>
      <c r="G8698" s="267" t="str">
        <f t="shared" si="141"/>
        <v/>
      </c>
      <c r="H8698" s="74"/>
      <c r="I8698" s="74"/>
      <c r="J8698" s="74"/>
      <c r="K8698" s="74"/>
      <c r="L8698" s="74"/>
      <c r="P8698" s="122"/>
      <c r="Q8698" s="74"/>
      <c r="R8698" s="74"/>
      <c r="S8698" s="74"/>
      <c r="T8698" s="74"/>
      <c r="AI8698" s="259"/>
      <c r="AO8698" s="74"/>
    </row>
    <row r="8699" s="72" customFormat="1" customHeight="1" spans="6:41">
      <c r="F8699" s="74"/>
      <c r="G8699" s="267" t="str">
        <f t="shared" si="141"/>
        <v/>
      </c>
      <c r="H8699" s="74"/>
      <c r="I8699" s="74"/>
      <c r="J8699" s="74"/>
      <c r="K8699" s="74"/>
      <c r="L8699" s="74"/>
      <c r="P8699" s="122"/>
      <c r="Q8699" s="74"/>
      <c r="R8699" s="74"/>
      <c r="S8699" s="74"/>
      <c r="T8699" s="74"/>
      <c r="AI8699" s="259"/>
      <c r="AO8699" s="74"/>
    </row>
    <row r="8700" s="72" customFormat="1" customHeight="1" spans="6:41">
      <c r="F8700" s="74"/>
      <c r="G8700" s="267" t="str">
        <f t="shared" si="141"/>
        <v/>
      </c>
      <c r="H8700" s="74"/>
      <c r="I8700" s="74"/>
      <c r="J8700" s="74"/>
      <c r="K8700" s="74"/>
      <c r="L8700" s="74"/>
      <c r="P8700" s="122"/>
      <c r="Q8700" s="74"/>
      <c r="R8700" s="74"/>
      <c r="S8700" s="74"/>
      <c r="T8700" s="74"/>
      <c r="AI8700" s="259"/>
      <c r="AO8700" s="74"/>
    </row>
    <row r="8701" s="72" customFormat="1" customHeight="1" spans="6:41">
      <c r="F8701" s="74"/>
      <c r="G8701" s="267" t="str">
        <f t="shared" si="141"/>
        <v/>
      </c>
      <c r="H8701" s="74"/>
      <c r="I8701" s="74"/>
      <c r="J8701" s="74"/>
      <c r="K8701" s="74"/>
      <c r="L8701" s="74"/>
      <c r="P8701" s="122"/>
      <c r="Q8701" s="74"/>
      <c r="R8701" s="74"/>
      <c r="S8701" s="74"/>
      <c r="T8701" s="74"/>
      <c r="AI8701" s="259"/>
      <c r="AO8701" s="74"/>
    </row>
    <row r="8702" s="72" customFormat="1" customHeight="1" spans="6:41">
      <c r="F8702" s="74"/>
      <c r="G8702" s="267" t="str">
        <f t="shared" si="141"/>
        <v/>
      </c>
      <c r="H8702" s="74"/>
      <c r="I8702" s="74"/>
      <c r="J8702" s="74"/>
      <c r="K8702" s="74"/>
      <c r="L8702" s="74"/>
      <c r="P8702" s="122"/>
      <c r="Q8702" s="74"/>
      <c r="R8702" s="74"/>
      <c r="S8702" s="74"/>
      <c r="T8702" s="74"/>
      <c r="AI8702" s="259"/>
      <c r="AO8702" s="74"/>
    </row>
    <row r="8703" s="72" customFormat="1" customHeight="1" spans="6:41">
      <c r="F8703" s="74"/>
      <c r="G8703" s="267" t="str">
        <f t="shared" si="141"/>
        <v/>
      </c>
      <c r="H8703" s="74"/>
      <c r="I8703" s="74"/>
      <c r="J8703" s="74"/>
      <c r="K8703" s="74"/>
      <c r="L8703" s="74"/>
      <c r="P8703" s="122"/>
      <c r="Q8703" s="74"/>
      <c r="R8703" s="74"/>
      <c r="S8703" s="74"/>
      <c r="T8703" s="74"/>
      <c r="AI8703" s="259"/>
      <c r="AO8703" s="74"/>
    </row>
    <row r="8704" s="72" customFormat="1" customHeight="1" spans="6:41">
      <c r="F8704" s="74"/>
      <c r="G8704" s="267" t="str">
        <f t="shared" si="141"/>
        <v/>
      </c>
      <c r="H8704" s="74"/>
      <c r="I8704" s="74"/>
      <c r="J8704" s="74"/>
      <c r="K8704" s="74"/>
      <c r="L8704" s="74"/>
      <c r="P8704" s="122"/>
      <c r="Q8704" s="74"/>
      <c r="R8704" s="74"/>
      <c r="S8704" s="74"/>
      <c r="T8704" s="74"/>
      <c r="AI8704" s="259"/>
      <c r="AO8704" s="74"/>
    </row>
    <row r="8705" s="72" customFormat="1" customHeight="1" spans="6:41">
      <c r="F8705" s="74"/>
      <c r="G8705" s="267" t="str">
        <f t="shared" si="141"/>
        <v/>
      </c>
      <c r="H8705" s="74"/>
      <c r="I8705" s="74"/>
      <c r="J8705" s="74"/>
      <c r="K8705" s="74"/>
      <c r="L8705" s="74"/>
      <c r="P8705" s="122"/>
      <c r="Q8705" s="74"/>
      <c r="R8705" s="74"/>
      <c r="S8705" s="74"/>
      <c r="T8705" s="74"/>
      <c r="AI8705" s="259"/>
      <c r="AO8705" s="74"/>
    </row>
    <row r="8706" s="72" customFormat="1" customHeight="1" spans="6:41">
      <c r="F8706" s="74"/>
      <c r="G8706" s="267" t="str">
        <f t="shared" ref="G8706:G8769" si="142">IF(H8706="","",IF(H8706=I8706,H8706,_xlfn.CONCAT(H8706,"-",I8706)))</f>
        <v/>
      </c>
      <c r="H8706" s="74"/>
      <c r="I8706" s="74"/>
      <c r="J8706" s="74"/>
      <c r="K8706" s="74"/>
      <c r="L8706" s="74"/>
      <c r="P8706" s="122"/>
      <c r="Q8706" s="74"/>
      <c r="R8706" s="74"/>
      <c r="S8706" s="74"/>
      <c r="T8706" s="74"/>
      <c r="AI8706" s="259"/>
      <c r="AO8706" s="74"/>
    </row>
    <row r="8707" s="72" customFormat="1" customHeight="1" spans="6:41">
      <c r="F8707" s="74"/>
      <c r="G8707" s="267" t="str">
        <f t="shared" si="142"/>
        <v/>
      </c>
      <c r="H8707" s="74"/>
      <c r="I8707" s="74"/>
      <c r="J8707" s="74"/>
      <c r="K8707" s="74"/>
      <c r="L8707" s="74"/>
      <c r="P8707" s="122"/>
      <c r="Q8707" s="74"/>
      <c r="R8707" s="74"/>
      <c r="S8707" s="74"/>
      <c r="T8707" s="74"/>
      <c r="AI8707" s="259"/>
      <c r="AO8707" s="74"/>
    </row>
    <row r="8708" s="72" customFormat="1" customHeight="1" spans="6:41">
      <c r="F8708" s="74"/>
      <c r="G8708" s="267" t="str">
        <f t="shared" si="142"/>
        <v/>
      </c>
      <c r="H8708" s="74"/>
      <c r="I8708" s="74"/>
      <c r="J8708" s="74"/>
      <c r="K8708" s="74"/>
      <c r="L8708" s="74"/>
      <c r="P8708" s="122"/>
      <c r="Q8708" s="74"/>
      <c r="R8708" s="74"/>
      <c r="S8708" s="74"/>
      <c r="T8708" s="74"/>
      <c r="AI8708" s="259"/>
      <c r="AO8708" s="74"/>
    </row>
    <row r="8709" s="72" customFormat="1" customHeight="1" spans="6:41">
      <c r="F8709" s="74"/>
      <c r="G8709" s="267" t="str">
        <f t="shared" si="142"/>
        <v/>
      </c>
      <c r="H8709" s="74"/>
      <c r="I8709" s="74"/>
      <c r="J8709" s="74"/>
      <c r="K8709" s="74"/>
      <c r="L8709" s="74"/>
      <c r="P8709" s="122"/>
      <c r="Q8709" s="74"/>
      <c r="R8709" s="74"/>
      <c r="S8709" s="74"/>
      <c r="T8709" s="74"/>
      <c r="AI8709" s="259"/>
      <c r="AO8709" s="74"/>
    </row>
    <row r="8710" s="72" customFormat="1" customHeight="1" spans="6:41">
      <c r="F8710" s="74"/>
      <c r="G8710" s="267" t="str">
        <f t="shared" si="142"/>
        <v/>
      </c>
      <c r="H8710" s="74"/>
      <c r="I8710" s="74"/>
      <c r="J8710" s="74"/>
      <c r="K8710" s="74"/>
      <c r="L8710" s="74"/>
      <c r="P8710" s="122"/>
      <c r="Q8710" s="74"/>
      <c r="R8710" s="74"/>
      <c r="S8710" s="74"/>
      <c r="T8710" s="74"/>
      <c r="AI8710" s="259"/>
      <c r="AO8710" s="74"/>
    </row>
    <row r="8711" s="72" customFormat="1" customHeight="1" spans="6:41">
      <c r="F8711" s="74"/>
      <c r="G8711" s="267" t="str">
        <f t="shared" si="142"/>
        <v/>
      </c>
      <c r="H8711" s="74"/>
      <c r="I8711" s="74"/>
      <c r="J8711" s="74"/>
      <c r="K8711" s="74"/>
      <c r="L8711" s="74"/>
      <c r="P8711" s="122"/>
      <c r="Q8711" s="74"/>
      <c r="R8711" s="74"/>
      <c r="S8711" s="74"/>
      <c r="T8711" s="74"/>
      <c r="AI8711" s="259"/>
      <c r="AO8711" s="74"/>
    </row>
    <row r="8712" s="72" customFormat="1" customHeight="1" spans="6:41">
      <c r="F8712" s="74"/>
      <c r="G8712" s="267" t="str">
        <f t="shared" si="142"/>
        <v/>
      </c>
      <c r="H8712" s="74"/>
      <c r="I8712" s="74"/>
      <c r="J8712" s="74"/>
      <c r="K8712" s="74"/>
      <c r="L8712" s="74"/>
      <c r="P8712" s="122"/>
      <c r="Q8712" s="74"/>
      <c r="R8712" s="74"/>
      <c r="S8712" s="74"/>
      <c r="T8712" s="74"/>
      <c r="AI8712" s="259"/>
      <c r="AO8712" s="74"/>
    </row>
    <row r="8713" s="72" customFormat="1" customHeight="1" spans="6:41">
      <c r="F8713" s="74"/>
      <c r="G8713" s="267" t="str">
        <f t="shared" si="142"/>
        <v/>
      </c>
      <c r="H8713" s="74"/>
      <c r="I8713" s="74"/>
      <c r="J8713" s="74"/>
      <c r="K8713" s="74"/>
      <c r="L8713" s="74"/>
      <c r="P8713" s="122"/>
      <c r="Q8713" s="74"/>
      <c r="R8713" s="74"/>
      <c r="S8713" s="74"/>
      <c r="T8713" s="74"/>
      <c r="AI8713" s="259"/>
      <c r="AO8713" s="74"/>
    </row>
    <row r="8714" s="72" customFormat="1" customHeight="1" spans="6:41">
      <c r="F8714" s="74"/>
      <c r="G8714" s="267" t="str">
        <f t="shared" si="142"/>
        <v/>
      </c>
      <c r="H8714" s="74"/>
      <c r="I8714" s="74"/>
      <c r="J8714" s="74"/>
      <c r="K8714" s="74"/>
      <c r="L8714" s="74"/>
      <c r="P8714" s="122"/>
      <c r="Q8714" s="74"/>
      <c r="R8714" s="74"/>
      <c r="S8714" s="74"/>
      <c r="T8714" s="74"/>
      <c r="AI8714" s="259"/>
      <c r="AO8714" s="74"/>
    </row>
    <row r="8715" s="72" customFormat="1" customHeight="1" spans="6:41">
      <c r="F8715" s="74"/>
      <c r="G8715" s="267" t="str">
        <f t="shared" si="142"/>
        <v/>
      </c>
      <c r="H8715" s="74"/>
      <c r="I8715" s="74"/>
      <c r="J8715" s="74"/>
      <c r="K8715" s="74"/>
      <c r="L8715" s="74"/>
      <c r="P8715" s="122"/>
      <c r="Q8715" s="74"/>
      <c r="R8715" s="74"/>
      <c r="S8715" s="74"/>
      <c r="T8715" s="74"/>
      <c r="AI8715" s="259"/>
      <c r="AO8715" s="74"/>
    </row>
    <row r="8716" s="72" customFormat="1" customHeight="1" spans="6:41">
      <c r="F8716" s="74"/>
      <c r="G8716" s="267" t="str">
        <f t="shared" si="142"/>
        <v/>
      </c>
      <c r="H8716" s="74"/>
      <c r="I8716" s="74"/>
      <c r="J8716" s="74"/>
      <c r="K8716" s="74"/>
      <c r="L8716" s="74"/>
      <c r="P8716" s="122"/>
      <c r="Q8716" s="74"/>
      <c r="R8716" s="74"/>
      <c r="S8716" s="74"/>
      <c r="T8716" s="74"/>
      <c r="AI8716" s="259"/>
      <c r="AO8716" s="74"/>
    </row>
    <row r="8717" s="72" customFormat="1" customHeight="1" spans="6:41">
      <c r="F8717" s="74"/>
      <c r="G8717" s="267" t="str">
        <f t="shared" si="142"/>
        <v/>
      </c>
      <c r="H8717" s="74"/>
      <c r="I8717" s="74"/>
      <c r="J8717" s="74"/>
      <c r="K8717" s="74"/>
      <c r="L8717" s="74"/>
      <c r="P8717" s="122"/>
      <c r="Q8717" s="74"/>
      <c r="R8717" s="74"/>
      <c r="S8717" s="74"/>
      <c r="T8717" s="74"/>
      <c r="AI8717" s="259"/>
      <c r="AO8717" s="74"/>
    </row>
    <row r="8718" s="72" customFormat="1" customHeight="1" spans="6:41">
      <c r="F8718" s="74"/>
      <c r="G8718" s="267" t="str">
        <f t="shared" si="142"/>
        <v/>
      </c>
      <c r="H8718" s="74"/>
      <c r="I8718" s="74"/>
      <c r="J8718" s="74"/>
      <c r="K8718" s="74"/>
      <c r="L8718" s="74"/>
      <c r="P8718" s="122"/>
      <c r="Q8718" s="74"/>
      <c r="R8718" s="74"/>
      <c r="S8718" s="74"/>
      <c r="T8718" s="74"/>
      <c r="AI8718" s="259"/>
      <c r="AO8718" s="74"/>
    </row>
    <row r="8719" s="72" customFormat="1" customHeight="1" spans="6:41">
      <c r="F8719" s="74"/>
      <c r="G8719" s="267" t="str">
        <f t="shared" si="142"/>
        <v/>
      </c>
      <c r="H8719" s="74"/>
      <c r="I8719" s="74"/>
      <c r="J8719" s="74"/>
      <c r="K8719" s="74"/>
      <c r="L8719" s="74"/>
      <c r="P8719" s="122"/>
      <c r="Q8719" s="74"/>
      <c r="R8719" s="74"/>
      <c r="S8719" s="74"/>
      <c r="T8719" s="74"/>
      <c r="AI8719" s="259"/>
      <c r="AO8719" s="74"/>
    </row>
    <row r="8720" s="72" customFormat="1" customHeight="1" spans="6:41">
      <c r="F8720" s="74"/>
      <c r="G8720" s="267" t="str">
        <f t="shared" si="142"/>
        <v/>
      </c>
      <c r="H8720" s="74"/>
      <c r="I8720" s="74"/>
      <c r="J8720" s="74"/>
      <c r="K8720" s="74"/>
      <c r="L8720" s="74"/>
      <c r="P8720" s="122"/>
      <c r="Q8720" s="74"/>
      <c r="R8720" s="74"/>
      <c r="S8720" s="74"/>
      <c r="T8720" s="74"/>
      <c r="AI8720" s="259"/>
      <c r="AO8720" s="74"/>
    </row>
    <row r="8721" s="72" customFormat="1" customHeight="1" spans="6:41">
      <c r="F8721" s="74"/>
      <c r="G8721" s="267" t="str">
        <f t="shared" si="142"/>
        <v/>
      </c>
      <c r="H8721" s="74"/>
      <c r="I8721" s="74"/>
      <c r="J8721" s="74"/>
      <c r="K8721" s="74"/>
      <c r="L8721" s="74"/>
      <c r="P8721" s="122"/>
      <c r="Q8721" s="74"/>
      <c r="R8721" s="74"/>
      <c r="S8721" s="74"/>
      <c r="T8721" s="74"/>
      <c r="AI8721" s="259"/>
      <c r="AO8721" s="74"/>
    </row>
    <row r="8722" s="72" customFormat="1" customHeight="1" spans="6:41">
      <c r="F8722" s="74"/>
      <c r="G8722" s="267" t="str">
        <f t="shared" si="142"/>
        <v/>
      </c>
      <c r="H8722" s="74"/>
      <c r="I8722" s="74"/>
      <c r="J8722" s="74"/>
      <c r="K8722" s="74"/>
      <c r="L8722" s="74"/>
      <c r="P8722" s="122"/>
      <c r="Q8722" s="74"/>
      <c r="R8722" s="74"/>
      <c r="S8722" s="74"/>
      <c r="T8722" s="74"/>
      <c r="AI8722" s="259"/>
      <c r="AO8722" s="74"/>
    </row>
    <row r="8723" s="72" customFormat="1" customHeight="1" spans="6:41">
      <c r="F8723" s="74"/>
      <c r="G8723" s="267" t="str">
        <f t="shared" si="142"/>
        <v/>
      </c>
      <c r="H8723" s="74"/>
      <c r="I8723" s="74"/>
      <c r="J8723" s="74"/>
      <c r="K8723" s="74"/>
      <c r="L8723" s="74"/>
      <c r="P8723" s="122"/>
      <c r="Q8723" s="74"/>
      <c r="R8723" s="74"/>
      <c r="S8723" s="74"/>
      <c r="T8723" s="74"/>
      <c r="AI8723" s="259"/>
      <c r="AO8723" s="74"/>
    </row>
    <row r="8724" s="72" customFormat="1" customHeight="1" spans="6:41">
      <c r="F8724" s="74"/>
      <c r="G8724" s="267" t="str">
        <f t="shared" si="142"/>
        <v/>
      </c>
      <c r="H8724" s="74"/>
      <c r="I8724" s="74"/>
      <c r="J8724" s="74"/>
      <c r="K8724" s="74"/>
      <c r="L8724" s="74"/>
      <c r="P8724" s="122"/>
      <c r="Q8724" s="74"/>
      <c r="R8724" s="74"/>
      <c r="S8724" s="74"/>
      <c r="T8724" s="74"/>
      <c r="AI8724" s="259"/>
      <c r="AO8724" s="74"/>
    </row>
    <row r="8725" s="72" customFormat="1" customHeight="1" spans="6:41">
      <c r="F8725" s="74"/>
      <c r="G8725" s="267" t="str">
        <f t="shared" si="142"/>
        <v/>
      </c>
      <c r="H8725" s="74"/>
      <c r="I8725" s="74"/>
      <c r="J8725" s="74"/>
      <c r="K8725" s="74"/>
      <c r="L8725" s="74"/>
      <c r="P8725" s="122"/>
      <c r="Q8725" s="74"/>
      <c r="R8725" s="74"/>
      <c r="S8725" s="74"/>
      <c r="T8725" s="74"/>
      <c r="AI8725" s="259"/>
      <c r="AO8725" s="74"/>
    </row>
    <row r="8726" s="72" customFormat="1" customHeight="1" spans="6:41">
      <c r="F8726" s="74"/>
      <c r="G8726" s="267" t="str">
        <f t="shared" si="142"/>
        <v/>
      </c>
      <c r="H8726" s="74"/>
      <c r="I8726" s="74"/>
      <c r="J8726" s="74"/>
      <c r="K8726" s="74"/>
      <c r="L8726" s="74"/>
      <c r="P8726" s="122"/>
      <c r="Q8726" s="74"/>
      <c r="R8726" s="74"/>
      <c r="S8726" s="74"/>
      <c r="T8726" s="74"/>
      <c r="AI8726" s="259"/>
      <c r="AO8726" s="74"/>
    </row>
    <row r="8727" s="72" customFormat="1" customHeight="1" spans="6:41">
      <c r="F8727" s="74"/>
      <c r="G8727" s="267" t="str">
        <f t="shared" si="142"/>
        <v/>
      </c>
      <c r="H8727" s="74"/>
      <c r="I8727" s="74"/>
      <c r="J8727" s="74"/>
      <c r="K8727" s="74"/>
      <c r="L8727" s="74"/>
      <c r="P8727" s="122"/>
      <c r="Q8727" s="74"/>
      <c r="R8727" s="74"/>
      <c r="S8727" s="74"/>
      <c r="T8727" s="74"/>
      <c r="AI8727" s="259"/>
      <c r="AO8727" s="74"/>
    </row>
    <row r="8728" s="72" customFormat="1" customHeight="1" spans="6:41">
      <c r="F8728" s="74"/>
      <c r="G8728" s="267" t="str">
        <f t="shared" si="142"/>
        <v/>
      </c>
      <c r="H8728" s="74"/>
      <c r="I8728" s="74"/>
      <c r="J8728" s="74"/>
      <c r="K8728" s="74"/>
      <c r="L8728" s="74"/>
      <c r="P8728" s="122"/>
      <c r="Q8728" s="74"/>
      <c r="R8728" s="74"/>
      <c r="S8728" s="74"/>
      <c r="T8728" s="74"/>
      <c r="AI8728" s="259"/>
      <c r="AO8728" s="74"/>
    </row>
    <row r="8729" s="72" customFormat="1" customHeight="1" spans="6:41">
      <c r="F8729" s="74"/>
      <c r="G8729" s="267" t="str">
        <f t="shared" si="142"/>
        <v/>
      </c>
      <c r="H8729" s="74"/>
      <c r="I8729" s="74"/>
      <c r="J8729" s="74"/>
      <c r="K8729" s="74"/>
      <c r="L8729" s="74"/>
      <c r="P8729" s="122"/>
      <c r="Q8729" s="74"/>
      <c r="R8729" s="74"/>
      <c r="S8729" s="74"/>
      <c r="T8729" s="74"/>
      <c r="AI8729" s="259"/>
      <c r="AO8729" s="74"/>
    </row>
    <row r="8730" s="72" customFormat="1" customHeight="1" spans="6:41">
      <c r="F8730" s="74"/>
      <c r="G8730" s="267" t="str">
        <f t="shared" si="142"/>
        <v/>
      </c>
      <c r="H8730" s="74"/>
      <c r="I8730" s="74"/>
      <c r="J8730" s="74"/>
      <c r="K8730" s="74"/>
      <c r="L8730" s="74"/>
      <c r="P8730" s="122"/>
      <c r="Q8730" s="74"/>
      <c r="R8730" s="74"/>
      <c r="S8730" s="74"/>
      <c r="T8730" s="74"/>
      <c r="AI8730" s="259"/>
      <c r="AO8730" s="74"/>
    </row>
    <row r="8731" s="72" customFormat="1" customHeight="1" spans="6:41">
      <c r="F8731" s="74"/>
      <c r="G8731" s="267" t="str">
        <f t="shared" si="142"/>
        <v/>
      </c>
      <c r="H8731" s="74"/>
      <c r="I8731" s="74"/>
      <c r="J8731" s="74"/>
      <c r="K8731" s="74"/>
      <c r="L8731" s="74"/>
      <c r="P8731" s="122"/>
      <c r="Q8731" s="74"/>
      <c r="R8731" s="74"/>
      <c r="S8731" s="74"/>
      <c r="T8731" s="74"/>
      <c r="AI8731" s="259"/>
      <c r="AO8731" s="74"/>
    </row>
    <row r="8732" s="72" customFormat="1" customHeight="1" spans="6:41">
      <c r="F8732" s="74"/>
      <c r="G8732" s="267" t="str">
        <f t="shared" si="142"/>
        <v/>
      </c>
      <c r="H8732" s="74"/>
      <c r="I8732" s="74"/>
      <c r="J8732" s="74"/>
      <c r="K8732" s="74"/>
      <c r="L8732" s="74"/>
      <c r="P8732" s="122"/>
      <c r="Q8732" s="74"/>
      <c r="R8732" s="74"/>
      <c r="S8732" s="74"/>
      <c r="T8732" s="74"/>
      <c r="AI8732" s="259"/>
      <c r="AO8732" s="74"/>
    </row>
    <row r="8733" s="72" customFormat="1" customHeight="1" spans="6:41">
      <c r="F8733" s="74"/>
      <c r="G8733" s="267" t="str">
        <f t="shared" si="142"/>
        <v/>
      </c>
      <c r="H8733" s="74"/>
      <c r="I8733" s="74"/>
      <c r="J8733" s="74"/>
      <c r="K8733" s="74"/>
      <c r="L8733" s="74"/>
      <c r="P8733" s="122"/>
      <c r="Q8733" s="74"/>
      <c r="R8733" s="74"/>
      <c r="S8733" s="74"/>
      <c r="T8733" s="74"/>
      <c r="AI8733" s="259"/>
      <c r="AO8733" s="74"/>
    </row>
    <row r="8734" s="72" customFormat="1" customHeight="1" spans="6:41">
      <c r="F8734" s="74"/>
      <c r="G8734" s="267" t="str">
        <f t="shared" si="142"/>
        <v/>
      </c>
      <c r="H8734" s="74"/>
      <c r="I8734" s="74"/>
      <c r="J8734" s="74"/>
      <c r="K8734" s="74"/>
      <c r="L8734" s="74"/>
      <c r="P8734" s="122"/>
      <c r="Q8734" s="74"/>
      <c r="R8734" s="74"/>
      <c r="S8734" s="74"/>
      <c r="T8734" s="74"/>
      <c r="AI8734" s="259"/>
      <c r="AO8734" s="74"/>
    </row>
    <row r="8735" s="72" customFormat="1" customHeight="1" spans="6:41">
      <c r="F8735" s="74"/>
      <c r="G8735" s="267" t="str">
        <f t="shared" si="142"/>
        <v/>
      </c>
      <c r="H8735" s="74"/>
      <c r="I8735" s="74"/>
      <c r="J8735" s="74"/>
      <c r="K8735" s="74"/>
      <c r="L8735" s="74"/>
      <c r="P8735" s="122"/>
      <c r="Q8735" s="74"/>
      <c r="R8735" s="74"/>
      <c r="S8735" s="74"/>
      <c r="T8735" s="74"/>
      <c r="AI8735" s="259"/>
      <c r="AO8735" s="74"/>
    </row>
    <row r="8736" s="72" customFormat="1" customHeight="1" spans="6:41">
      <c r="F8736" s="74"/>
      <c r="G8736" s="267" t="str">
        <f t="shared" si="142"/>
        <v/>
      </c>
      <c r="H8736" s="74"/>
      <c r="I8736" s="74"/>
      <c r="J8736" s="74"/>
      <c r="K8736" s="74"/>
      <c r="L8736" s="74"/>
      <c r="P8736" s="122"/>
      <c r="Q8736" s="74"/>
      <c r="R8736" s="74"/>
      <c r="S8736" s="74"/>
      <c r="T8736" s="74"/>
      <c r="AI8736" s="259"/>
      <c r="AO8736" s="74"/>
    </row>
    <row r="8737" s="72" customFormat="1" customHeight="1" spans="6:41">
      <c r="F8737" s="74"/>
      <c r="G8737" s="267" t="str">
        <f t="shared" si="142"/>
        <v/>
      </c>
      <c r="H8737" s="74"/>
      <c r="I8737" s="74"/>
      <c r="J8737" s="74"/>
      <c r="K8737" s="74"/>
      <c r="L8737" s="74"/>
      <c r="P8737" s="122"/>
      <c r="Q8737" s="74"/>
      <c r="R8737" s="74"/>
      <c r="S8737" s="74"/>
      <c r="T8737" s="74"/>
      <c r="AI8737" s="259"/>
      <c r="AO8737" s="74"/>
    </row>
    <row r="8738" s="72" customFormat="1" customHeight="1" spans="6:41">
      <c r="F8738" s="74"/>
      <c r="G8738" s="267" t="str">
        <f t="shared" si="142"/>
        <v/>
      </c>
      <c r="H8738" s="74"/>
      <c r="I8738" s="74"/>
      <c r="J8738" s="74"/>
      <c r="K8738" s="74"/>
      <c r="L8738" s="74"/>
      <c r="P8738" s="122"/>
      <c r="Q8738" s="74"/>
      <c r="R8738" s="74"/>
      <c r="S8738" s="74"/>
      <c r="T8738" s="74"/>
      <c r="AI8738" s="259"/>
      <c r="AO8738" s="74"/>
    </row>
    <row r="8739" s="72" customFormat="1" customHeight="1" spans="6:41">
      <c r="F8739" s="74"/>
      <c r="G8739" s="267" t="str">
        <f t="shared" si="142"/>
        <v/>
      </c>
      <c r="H8739" s="74"/>
      <c r="I8739" s="74"/>
      <c r="J8739" s="74"/>
      <c r="K8739" s="74"/>
      <c r="L8739" s="74"/>
      <c r="P8739" s="122"/>
      <c r="Q8739" s="74"/>
      <c r="R8739" s="74"/>
      <c r="S8739" s="74"/>
      <c r="T8739" s="74"/>
      <c r="AI8739" s="259"/>
      <c r="AO8739" s="74"/>
    </row>
    <row r="8740" s="72" customFormat="1" customHeight="1" spans="6:41">
      <c r="F8740" s="74"/>
      <c r="G8740" s="267" t="str">
        <f t="shared" si="142"/>
        <v/>
      </c>
      <c r="H8740" s="74"/>
      <c r="I8740" s="74"/>
      <c r="J8740" s="74"/>
      <c r="K8740" s="74"/>
      <c r="L8740" s="74"/>
      <c r="P8740" s="122"/>
      <c r="Q8740" s="74"/>
      <c r="R8740" s="74"/>
      <c r="S8740" s="74"/>
      <c r="T8740" s="74"/>
      <c r="AI8740" s="259"/>
      <c r="AO8740" s="74"/>
    </row>
    <row r="8741" s="72" customFormat="1" customHeight="1" spans="6:41">
      <c r="F8741" s="74"/>
      <c r="G8741" s="267" t="str">
        <f t="shared" si="142"/>
        <v/>
      </c>
      <c r="H8741" s="74"/>
      <c r="I8741" s="74"/>
      <c r="J8741" s="74"/>
      <c r="K8741" s="74"/>
      <c r="L8741" s="74"/>
      <c r="P8741" s="122"/>
      <c r="Q8741" s="74"/>
      <c r="R8741" s="74"/>
      <c r="S8741" s="74"/>
      <c r="T8741" s="74"/>
      <c r="AI8741" s="259"/>
      <c r="AO8741" s="74"/>
    </row>
    <row r="8742" s="72" customFormat="1" customHeight="1" spans="6:41">
      <c r="F8742" s="74"/>
      <c r="G8742" s="267" t="str">
        <f t="shared" si="142"/>
        <v/>
      </c>
      <c r="H8742" s="74"/>
      <c r="I8742" s="74"/>
      <c r="J8742" s="74"/>
      <c r="K8742" s="74"/>
      <c r="L8742" s="74"/>
      <c r="P8742" s="122"/>
      <c r="Q8742" s="74"/>
      <c r="R8742" s="74"/>
      <c r="S8742" s="74"/>
      <c r="T8742" s="74"/>
      <c r="AI8742" s="259"/>
      <c r="AO8742" s="74"/>
    </row>
    <row r="8743" s="72" customFormat="1" customHeight="1" spans="6:41">
      <c r="F8743" s="74"/>
      <c r="G8743" s="267" t="str">
        <f t="shared" si="142"/>
        <v/>
      </c>
      <c r="H8743" s="74"/>
      <c r="I8743" s="74"/>
      <c r="J8743" s="74"/>
      <c r="K8743" s="74"/>
      <c r="L8743" s="74"/>
      <c r="P8743" s="122"/>
      <c r="Q8743" s="74"/>
      <c r="R8743" s="74"/>
      <c r="S8743" s="74"/>
      <c r="T8743" s="74"/>
      <c r="AI8743" s="259"/>
      <c r="AO8743" s="74"/>
    </row>
    <row r="8744" s="72" customFormat="1" customHeight="1" spans="6:41">
      <c r="F8744" s="74"/>
      <c r="G8744" s="267" t="str">
        <f t="shared" si="142"/>
        <v/>
      </c>
      <c r="H8744" s="74"/>
      <c r="I8744" s="74"/>
      <c r="J8744" s="74"/>
      <c r="K8744" s="74"/>
      <c r="L8744" s="74"/>
      <c r="P8744" s="122"/>
      <c r="Q8744" s="74"/>
      <c r="R8744" s="74"/>
      <c r="S8744" s="74"/>
      <c r="T8744" s="74"/>
      <c r="AI8744" s="259"/>
      <c r="AO8744" s="74"/>
    </row>
    <row r="8745" s="72" customFormat="1" customHeight="1" spans="6:41">
      <c r="F8745" s="74"/>
      <c r="G8745" s="267" t="str">
        <f t="shared" si="142"/>
        <v/>
      </c>
      <c r="H8745" s="74"/>
      <c r="I8745" s="74"/>
      <c r="J8745" s="74"/>
      <c r="K8745" s="74"/>
      <c r="L8745" s="74"/>
      <c r="P8745" s="122"/>
      <c r="Q8745" s="74"/>
      <c r="R8745" s="74"/>
      <c r="S8745" s="74"/>
      <c r="T8745" s="74"/>
      <c r="AI8745" s="259"/>
      <c r="AO8745" s="74"/>
    </row>
    <row r="8746" s="72" customFormat="1" customHeight="1" spans="6:41">
      <c r="F8746" s="74"/>
      <c r="G8746" s="267" t="str">
        <f t="shared" si="142"/>
        <v/>
      </c>
      <c r="H8746" s="74"/>
      <c r="I8746" s="74"/>
      <c r="J8746" s="74"/>
      <c r="K8746" s="74"/>
      <c r="L8746" s="74"/>
      <c r="P8746" s="122"/>
      <c r="Q8746" s="74"/>
      <c r="R8746" s="74"/>
      <c r="S8746" s="74"/>
      <c r="T8746" s="74"/>
      <c r="AI8746" s="259"/>
      <c r="AO8746" s="74"/>
    </row>
    <row r="8747" s="72" customFormat="1" customHeight="1" spans="6:41">
      <c r="F8747" s="74"/>
      <c r="G8747" s="267" t="str">
        <f t="shared" si="142"/>
        <v/>
      </c>
      <c r="H8747" s="74"/>
      <c r="I8747" s="74"/>
      <c r="J8747" s="74"/>
      <c r="K8747" s="74"/>
      <c r="L8747" s="74"/>
      <c r="P8747" s="122"/>
      <c r="Q8747" s="74"/>
      <c r="R8747" s="74"/>
      <c r="S8747" s="74"/>
      <c r="T8747" s="74"/>
      <c r="AI8747" s="259"/>
      <c r="AO8747" s="74"/>
    </row>
    <row r="8748" s="72" customFormat="1" customHeight="1" spans="6:41">
      <c r="F8748" s="74"/>
      <c r="G8748" s="267" t="str">
        <f t="shared" si="142"/>
        <v/>
      </c>
      <c r="H8748" s="74"/>
      <c r="I8748" s="74"/>
      <c r="J8748" s="74"/>
      <c r="K8748" s="74"/>
      <c r="L8748" s="74"/>
      <c r="P8748" s="122"/>
      <c r="Q8748" s="74"/>
      <c r="R8748" s="74"/>
      <c r="S8748" s="74"/>
      <c r="T8748" s="74"/>
      <c r="AI8748" s="259"/>
      <c r="AO8748" s="74"/>
    </row>
    <row r="8749" s="72" customFormat="1" customHeight="1" spans="6:41">
      <c r="F8749" s="74"/>
      <c r="G8749" s="267" t="str">
        <f t="shared" si="142"/>
        <v/>
      </c>
      <c r="H8749" s="74"/>
      <c r="I8749" s="74"/>
      <c r="J8749" s="74"/>
      <c r="K8749" s="74"/>
      <c r="L8749" s="74"/>
      <c r="P8749" s="122"/>
      <c r="Q8749" s="74"/>
      <c r="R8749" s="74"/>
      <c r="S8749" s="74"/>
      <c r="T8749" s="74"/>
      <c r="AI8749" s="259"/>
      <c r="AO8749" s="74"/>
    </row>
    <row r="8750" s="72" customFormat="1" customHeight="1" spans="6:41">
      <c r="F8750" s="74"/>
      <c r="G8750" s="267" t="str">
        <f t="shared" si="142"/>
        <v/>
      </c>
      <c r="H8750" s="74"/>
      <c r="I8750" s="74"/>
      <c r="J8750" s="74"/>
      <c r="K8750" s="74"/>
      <c r="L8750" s="74"/>
      <c r="P8750" s="122"/>
      <c r="Q8750" s="74"/>
      <c r="R8750" s="74"/>
      <c r="S8750" s="74"/>
      <c r="T8750" s="74"/>
      <c r="AI8750" s="259"/>
      <c r="AO8750" s="74"/>
    </row>
    <row r="8751" s="72" customFormat="1" customHeight="1" spans="6:41">
      <c r="F8751" s="74"/>
      <c r="G8751" s="267" t="str">
        <f t="shared" si="142"/>
        <v/>
      </c>
      <c r="H8751" s="74"/>
      <c r="I8751" s="74"/>
      <c r="J8751" s="74"/>
      <c r="K8751" s="74"/>
      <c r="L8751" s="74"/>
      <c r="P8751" s="122"/>
      <c r="Q8751" s="74"/>
      <c r="R8751" s="74"/>
      <c r="S8751" s="74"/>
      <c r="T8751" s="74"/>
      <c r="AI8751" s="259"/>
      <c r="AO8751" s="74"/>
    </row>
    <row r="8752" s="72" customFormat="1" customHeight="1" spans="6:41">
      <c r="F8752" s="74"/>
      <c r="G8752" s="267" t="str">
        <f t="shared" si="142"/>
        <v/>
      </c>
      <c r="H8752" s="74"/>
      <c r="I8752" s="74"/>
      <c r="J8752" s="74"/>
      <c r="K8752" s="74"/>
      <c r="L8752" s="74"/>
      <c r="P8752" s="122"/>
      <c r="Q8752" s="74"/>
      <c r="R8752" s="74"/>
      <c r="S8752" s="74"/>
      <c r="T8752" s="74"/>
      <c r="AI8752" s="259"/>
      <c r="AO8752" s="74"/>
    </row>
    <row r="8753" s="72" customFormat="1" customHeight="1" spans="6:41">
      <c r="F8753" s="74"/>
      <c r="G8753" s="267" t="str">
        <f t="shared" si="142"/>
        <v/>
      </c>
      <c r="H8753" s="74"/>
      <c r="I8753" s="74"/>
      <c r="J8753" s="74"/>
      <c r="K8753" s="74"/>
      <c r="L8753" s="74"/>
      <c r="P8753" s="122"/>
      <c r="Q8753" s="74"/>
      <c r="R8753" s="74"/>
      <c r="S8753" s="74"/>
      <c r="T8753" s="74"/>
      <c r="AI8753" s="259"/>
      <c r="AO8753" s="74"/>
    </row>
    <row r="8754" s="72" customFormat="1" customHeight="1" spans="6:41">
      <c r="F8754" s="74"/>
      <c r="G8754" s="267" t="str">
        <f t="shared" si="142"/>
        <v/>
      </c>
      <c r="H8754" s="74"/>
      <c r="I8754" s="74"/>
      <c r="J8754" s="74"/>
      <c r="K8754" s="74"/>
      <c r="L8754" s="74"/>
      <c r="P8754" s="122"/>
      <c r="Q8754" s="74"/>
      <c r="R8754" s="74"/>
      <c r="S8754" s="74"/>
      <c r="T8754" s="74"/>
      <c r="AI8754" s="259"/>
      <c r="AO8754" s="74"/>
    </row>
    <row r="8755" s="72" customFormat="1" customHeight="1" spans="6:41">
      <c r="F8755" s="74"/>
      <c r="G8755" s="267" t="str">
        <f t="shared" si="142"/>
        <v/>
      </c>
      <c r="H8755" s="74"/>
      <c r="I8755" s="74"/>
      <c r="J8755" s="74"/>
      <c r="K8755" s="74"/>
      <c r="L8755" s="74"/>
      <c r="P8755" s="122"/>
      <c r="Q8755" s="74"/>
      <c r="R8755" s="74"/>
      <c r="S8755" s="74"/>
      <c r="T8755" s="74"/>
      <c r="AI8755" s="259"/>
      <c r="AO8755" s="74"/>
    </row>
    <row r="8756" s="72" customFormat="1" customHeight="1" spans="6:41">
      <c r="F8756" s="74"/>
      <c r="G8756" s="267" t="str">
        <f t="shared" si="142"/>
        <v/>
      </c>
      <c r="H8756" s="74"/>
      <c r="I8756" s="74"/>
      <c r="J8756" s="74"/>
      <c r="K8756" s="74"/>
      <c r="L8756" s="74"/>
      <c r="P8756" s="122"/>
      <c r="Q8756" s="74"/>
      <c r="R8756" s="74"/>
      <c r="S8756" s="74"/>
      <c r="T8756" s="74"/>
      <c r="AI8756" s="259"/>
      <c r="AO8756" s="74"/>
    </row>
    <row r="8757" s="72" customFormat="1" customHeight="1" spans="6:41">
      <c r="F8757" s="74"/>
      <c r="G8757" s="267" t="str">
        <f t="shared" si="142"/>
        <v/>
      </c>
      <c r="H8757" s="74"/>
      <c r="I8757" s="74"/>
      <c r="J8757" s="74"/>
      <c r="K8757" s="74"/>
      <c r="L8757" s="74"/>
      <c r="P8757" s="122"/>
      <c r="Q8757" s="74"/>
      <c r="R8757" s="74"/>
      <c r="S8757" s="74"/>
      <c r="T8757" s="74"/>
      <c r="AI8757" s="259"/>
      <c r="AO8757" s="74"/>
    </row>
    <row r="8758" s="72" customFormat="1" customHeight="1" spans="6:41">
      <c r="F8758" s="74"/>
      <c r="G8758" s="267" t="str">
        <f t="shared" si="142"/>
        <v/>
      </c>
      <c r="H8758" s="74"/>
      <c r="I8758" s="74"/>
      <c r="J8758" s="74"/>
      <c r="K8758" s="74"/>
      <c r="L8758" s="74"/>
      <c r="P8758" s="122"/>
      <c r="Q8758" s="74"/>
      <c r="R8758" s="74"/>
      <c r="S8758" s="74"/>
      <c r="T8758" s="74"/>
      <c r="AI8758" s="259"/>
      <c r="AO8758" s="74"/>
    </row>
    <row r="8759" s="72" customFormat="1" customHeight="1" spans="6:41">
      <c r="F8759" s="74"/>
      <c r="G8759" s="267" t="str">
        <f t="shared" si="142"/>
        <v/>
      </c>
      <c r="H8759" s="74"/>
      <c r="I8759" s="74"/>
      <c r="J8759" s="74"/>
      <c r="K8759" s="74"/>
      <c r="L8759" s="74"/>
      <c r="P8759" s="122"/>
      <c r="Q8759" s="74"/>
      <c r="R8759" s="74"/>
      <c r="S8759" s="74"/>
      <c r="T8759" s="74"/>
      <c r="AI8759" s="259"/>
      <c r="AO8759" s="74"/>
    </row>
    <row r="8760" s="72" customFormat="1" customHeight="1" spans="6:41">
      <c r="F8760" s="74"/>
      <c r="G8760" s="267" t="str">
        <f t="shared" si="142"/>
        <v/>
      </c>
      <c r="H8760" s="74"/>
      <c r="I8760" s="74"/>
      <c r="J8760" s="74"/>
      <c r="K8760" s="74"/>
      <c r="L8760" s="74"/>
      <c r="P8760" s="122"/>
      <c r="Q8760" s="74"/>
      <c r="R8760" s="74"/>
      <c r="S8760" s="74"/>
      <c r="T8760" s="74"/>
      <c r="AI8760" s="259"/>
      <c r="AO8760" s="74"/>
    </row>
    <row r="8761" s="72" customFormat="1" customHeight="1" spans="6:41">
      <c r="F8761" s="74"/>
      <c r="G8761" s="267" t="str">
        <f t="shared" si="142"/>
        <v/>
      </c>
      <c r="H8761" s="74"/>
      <c r="I8761" s="74"/>
      <c r="J8761" s="74"/>
      <c r="K8761" s="74"/>
      <c r="L8761" s="74"/>
      <c r="P8761" s="122"/>
      <c r="Q8761" s="74"/>
      <c r="R8761" s="74"/>
      <c r="S8761" s="74"/>
      <c r="T8761" s="74"/>
      <c r="AI8761" s="259"/>
      <c r="AO8761" s="74"/>
    </row>
    <row r="8762" s="72" customFormat="1" customHeight="1" spans="6:41">
      <c r="F8762" s="74"/>
      <c r="G8762" s="267" t="str">
        <f t="shared" si="142"/>
        <v/>
      </c>
      <c r="H8762" s="74"/>
      <c r="I8762" s="74"/>
      <c r="J8762" s="74"/>
      <c r="K8762" s="74"/>
      <c r="L8762" s="74"/>
      <c r="P8762" s="122"/>
      <c r="Q8762" s="74"/>
      <c r="R8762" s="74"/>
      <c r="S8762" s="74"/>
      <c r="T8762" s="74"/>
      <c r="AI8762" s="259"/>
      <c r="AO8762" s="74"/>
    </row>
    <row r="8763" s="72" customFormat="1" customHeight="1" spans="6:41">
      <c r="F8763" s="74"/>
      <c r="G8763" s="267" t="str">
        <f t="shared" si="142"/>
        <v/>
      </c>
      <c r="H8763" s="74"/>
      <c r="I8763" s="74"/>
      <c r="J8763" s="74"/>
      <c r="K8763" s="74"/>
      <c r="L8763" s="74"/>
      <c r="P8763" s="122"/>
      <c r="Q8763" s="74"/>
      <c r="R8763" s="74"/>
      <c r="S8763" s="74"/>
      <c r="T8763" s="74"/>
      <c r="AI8763" s="259"/>
      <c r="AO8763" s="74"/>
    </row>
    <row r="8764" s="72" customFormat="1" customHeight="1" spans="6:41">
      <c r="F8764" s="74"/>
      <c r="G8764" s="267" t="str">
        <f t="shared" si="142"/>
        <v/>
      </c>
      <c r="H8764" s="74"/>
      <c r="I8764" s="74"/>
      <c r="J8764" s="74"/>
      <c r="K8764" s="74"/>
      <c r="L8764" s="74"/>
      <c r="P8764" s="122"/>
      <c r="Q8764" s="74"/>
      <c r="R8764" s="74"/>
      <c r="S8764" s="74"/>
      <c r="T8764" s="74"/>
      <c r="AI8764" s="259"/>
      <c r="AO8764" s="74"/>
    </row>
    <row r="8765" s="72" customFormat="1" customHeight="1" spans="6:41">
      <c r="F8765" s="74"/>
      <c r="G8765" s="267" t="str">
        <f t="shared" si="142"/>
        <v/>
      </c>
      <c r="H8765" s="74"/>
      <c r="I8765" s="74"/>
      <c r="J8765" s="74"/>
      <c r="K8765" s="74"/>
      <c r="L8765" s="74"/>
      <c r="P8765" s="122"/>
      <c r="Q8765" s="74"/>
      <c r="R8765" s="74"/>
      <c r="S8765" s="74"/>
      <c r="T8765" s="74"/>
      <c r="AI8765" s="259"/>
      <c r="AO8765" s="74"/>
    </row>
    <row r="8766" s="72" customFormat="1" customHeight="1" spans="6:41">
      <c r="F8766" s="74"/>
      <c r="G8766" s="267" t="str">
        <f t="shared" si="142"/>
        <v/>
      </c>
      <c r="H8766" s="74"/>
      <c r="I8766" s="74"/>
      <c r="J8766" s="74"/>
      <c r="K8766" s="74"/>
      <c r="L8766" s="74"/>
      <c r="P8766" s="122"/>
      <c r="Q8766" s="74"/>
      <c r="R8766" s="74"/>
      <c r="S8766" s="74"/>
      <c r="T8766" s="74"/>
      <c r="AI8766" s="259"/>
      <c r="AO8766" s="74"/>
    </row>
    <row r="8767" s="72" customFormat="1" customHeight="1" spans="6:41">
      <c r="F8767" s="74"/>
      <c r="G8767" s="267" t="str">
        <f t="shared" si="142"/>
        <v/>
      </c>
      <c r="H8767" s="74"/>
      <c r="I8767" s="74"/>
      <c r="J8767" s="74"/>
      <c r="K8767" s="74"/>
      <c r="L8767" s="74"/>
      <c r="P8767" s="122"/>
      <c r="Q8767" s="74"/>
      <c r="R8767" s="74"/>
      <c r="S8767" s="74"/>
      <c r="T8767" s="74"/>
      <c r="AI8767" s="259"/>
      <c r="AO8767" s="74"/>
    </row>
    <row r="8768" s="72" customFormat="1" customHeight="1" spans="6:41">
      <c r="F8768" s="74"/>
      <c r="G8768" s="267" t="str">
        <f t="shared" si="142"/>
        <v/>
      </c>
      <c r="H8768" s="74"/>
      <c r="I8768" s="74"/>
      <c r="J8768" s="74"/>
      <c r="K8768" s="74"/>
      <c r="L8768" s="74"/>
      <c r="P8768" s="122"/>
      <c r="Q8768" s="74"/>
      <c r="R8768" s="74"/>
      <c r="S8768" s="74"/>
      <c r="T8768" s="74"/>
      <c r="AI8768" s="259"/>
      <c r="AO8768" s="74"/>
    </row>
    <row r="8769" s="72" customFormat="1" customHeight="1" spans="6:41">
      <c r="F8769" s="74"/>
      <c r="G8769" s="267" t="str">
        <f t="shared" si="142"/>
        <v/>
      </c>
      <c r="H8769" s="74"/>
      <c r="I8769" s="74"/>
      <c r="J8769" s="74"/>
      <c r="K8769" s="74"/>
      <c r="L8769" s="74"/>
      <c r="P8769" s="122"/>
      <c r="Q8769" s="74"/>
      <c r="R8769" s="74"/>
      <c r="S8769" s="74"/>
      <c r="T8769" s="74"/>
      <c r="AI8769" s="259"/>
      <c r="AO8769" s="74"/>
    </row>
    <row r="8770" s="72" customFormat="1" customHeight="1" spans="6:41">
      <c r="F8770" s="74"/>
      <c r="G8770" s="267" t="str">
        <f t="shared" ref="G8770:G8833" si="143">IF(H8770="","",IF(H8770=I8770,H8770,_xlfn.CONCAT(H8770,"-",I8770)))</f>
        <v/>
      </c>
      <c r="H8770" s="74"/>
      <c r="I8770" s="74"/>
      <c r="J8770" s="74"/>
      <c r="K8770" s="74"/>
      <c r="L8770" s="74"/>
      <c r="P8770" s="122"/>
      <c r="Q8770" s="74"/>
      <c r="R8770" s="74"/>
      <c r="S8770" s="74"/>
      <c r="T8770" s="74"/>
      <c r="AI8770" s="259"/>
      <c r="AO8770" s="74"/>
    </row>
    <row r="8771" s="72" customFormat="1" customHeight="1" spans="6:41">
      <c r="F8771" s="74"/>
      <c r="G8771" s="267" t="str">
        <f t="shared" si="143"/>
        <v/>
      </c>
      <c r="H8771" s="74"/>
      <c r="I8771" s="74"/>
      <c r="J8771" s="74"/>
      <c r="K8771" s="74"/>
      <c r="L8771" s="74"/>
      <c r="P8771" s="122"/>
      <c r="Q8771" s="74"/>
      <c r="R8771" s="74"/>
      <c r="S8771" s="74"/>
      <c r="T8771" s="74"/>
      <c r="AI8771" s="259"/>
      <c r="AO8771" s="74"/>
    </row>
    <row r="8772" s="72" customFormat="1" customHeight="1" spans="6:41">
      <c r="F8772" s="74"/>
      <c r="G8772" s="267" t="str">
        <f t="shared" si="143"/>
        <v/>
      </c>
      <c r="H8772" s="74"/>
      <c r="I8772" s="74"/>
      <c r="J8772" s="74"/>
      <c r="K8772" s="74"/>
      <c r="L8772" s="74"/>
      <c r="P8772" s="122"/>
      <c r="Q8772" s="74"/>
      <c r="R8772" s="74"/>
      <c r="S8772" s="74"/>
      <c r="T8772" s="74"/>
      <c r="AI8772" s="259"/>
      <c r="AO8772" s="74"/>
    </row>
    <row r="8773" s="72" customFormat="1" customHeight="1" spans="6:41">
      <c r="F8773" s="74"/>
      <c r="G8773" s="267" t="str">
        <f t="shared" si="143"/>
        <v/>
      </c>
      <c r="H8773" s="74"/>
      <c r="I8773" s="74"/>
      <c r="J8773" s="74"/>
      <c r="K8773" s="74"/>
      <c r="L8773" s="74"/>
      <c r="P8773" s="122"/>
      <c r="Q8773" s="74"/>
      <c r="R8773" s="74"/>
      <c r="S8773" s="74"/>
      <c r="T8773" s="74"/>
      <c r="AI8773" s="259"/>
      <c r="AO8773" s="74"/>
    </row>
    <row r="8774" s="72" customFormat="1" customHeight="1" spans="6:41">
      <c r="F8774" s="74"/>
      <c r="G8774" s="267" t="str">
        <f t="shared" si="143"/>
        <v/>
      </c>
      <c r="H8774" s="74"/>
      <c r="I8774" s="74"/>
      <c r="J8774" s="74"/>
      <c r="K8774" s="74"/>
      <c r="L8774" s="74"/>
      <c r="P8774" s="122"/>
      <c r="Q8774" s="74"/>
      <c r="R8774" s="74"/>
      <c r="S8774" s="74"/>
      <c r="T8774" s="74"/>
      <c r="AI8774" s="259"/>
      <c r="AO8774" s="74"/>
    </row>
    <row r="8775" s="72" customFormat="1" customHeight="1" spans="6:41">
      <c r="F8775" s="74"/>
      <c r="G8775" s="267" t="str">
        <f t="shared" si="143"/>
        <v/>
      </c>
      <c r="H8775" s="74"/>
      <c r="I8775" s="74"/>
      <c r="J8775" s="74"/>
      <c r="K8775" s="74"/>
      <c r="L8775" s="74"/>
      <c r="P8775" s="122"/>
      <c r="Q8775" s="74"/>
      <c r="R8775" s="74"/>
      <c r="S8775" s="74"/>
      <c r="T8775" s="74"/>
      <c r="AI8775" s="259"/>
      <c r="AO8775" s="74"/>
    </row>
    <row r="8776" s="72" customFormat="1" customHeight="1" spans="6:41">
      <c r="F8776" s="74"/>
      <c r="G8776" s="267" t="str">
        <f t="shared" si="143"/>
        <v/>
      </c>
      <c r="H8776" s="74"/>
      <c r="I8776" s="74"/>
      <c r="J8776" s="74"/>
      <c r="K8776" s="74"/>
      <c r="L8776" s="74"/>
      <c r="P8776" s="122"/>
      <c r="Q8776" s="74"/>
      <c r="R8776" s="74"/>
      <c r="S8776" s="74"/>
      <c r="T8776" s="74"/>
      <c r="AI8776" s="259"/>
      <c r="AO8776" s="74"/>
    </row>
    <row r="8777" s="72" customFormat="1" customHeight="1" spans="6:41">
      <c r="F8777" s="74"/>
      <c r="G8777" s="267" t="str">
        <f t="shared" si="143"/>
        <v/>
      </c>
      <c r="H8777" s="74"/>
      <c r="I8777" s="74"/>
      <c r="J8777" s="74"/>
      <c r="K8777" s="74"/>
      <c r="L8777" s="74"/>
      <c r="P8777" s="122"/>
      <c r="Q8777" s="74"/>
      <c r="R8777" s="74"/>
      <c r="S8777" s="74"/>
      <c r="T8777" s="74"/>
      <c r="AI8777" s="259"/>
      <c r="AO8777" s="74"/>
    </row>
    <row r="8778" s="72" customFormat="1" customHeight="1" spans="6:41">
      <c r="F8778" s="74"/>
      <c r="G8778" s="267" t="str">
        <f t="shared" si="143"/>
        <v/>
      </c>
      <c r="H8778" s="74"/>
      <c r="I8778" s="74"/>
      <c r="J8778" s="74"/>
      <c r="K8778" s="74"/>
      <c r="L8778" s="74"/>
      <c r="P8778" s="122"/>
      <c r="Q8778" s="74"/>
      <c r="R8778" s="74"/>
      <c r="S8778" s="74"/>
      <c r="T8778" s="74"/>
      <c r="AI8778" s="259"/>
      <c r="AO8778" s="74"/>
    </row>
    <row r="8779" s="72" customFormat="1" customHeight="1" spans="6:41">
      <c r="F8779" s="74"/>
      <c r="G8779" s="267" t="str">
        <f t="shared" si="143"/>
        <v/>
      </c>
      <c r="H8779" s="74"/>
      <c r="I8779" s="74"/>
      <c r="J8779" s="74"/>
      <c r="K8779" s="74"/>
      <c r="L8779" s="74"/>
      <c r="P8779" s="122"/>
      <c r="Q8779" s="74"/>
      <c r="R8779" s="74"/>
      <c r="S8779" s="74"/>
      <c r="T8779" s="74"/>
      <c r="AI8779" s="259"/>
      <c r="AO8779" s="74"/>
    </row>
    <row r="8780" s="72" customFormat="1" customHeight="1" spans="6:41">
      <c r="F8780" s="74"/>
      <c r="G8780" s="267" t="str">
        <f t="shared" si="143"/>
        <v/>
      </c>
      <c r="H8780" s="74"/>
      <c r="I8780" s="74"/>
      <c r="J8780" s="74"/>
      <c r="K8780" s="74"/>
      <c r="L8780" s="74"/>
      <c r="P8780" s="122"/>
      <c r="Q8780" s="74"/>
      <c r="R8780" s="74"/>
      <c r="S8780" s="74"/>
      <c r="T8780" s="74"/>
      <c r="AI8780" s="259"/>
      <c r="AO8780" s="74"/>
    </row>
    <row r="8781" s="72" customFormat="1" customHeight="1" spans="6:41">
      <c r="F8781" s="74"/>
      <c r="G8781" s="267" t="str">
        <f t="shared" si="143"/>
        <v/>
      </c>
      <c r="H8781" s="74"/>
      <c r="I8781" s="74"/>
      <c r="J8781" s="74"/>
      <c r="K8781" s="74"/>
      <c r="L8781" s="74"/>
      <c r="P8781" s="122"/>
      <c r="Q8781" s="74"/>
      <c r="R8781" s="74"/>
      <c r="S8781" s="74"/>
      <c r="T8781" s="74"/>
      <c r="AI8781" s="259"/>
      <c r="AO8781" s="74"/>
    </row>
    <row r="8782" s="72" customFormat="1" customHeight="1" spans="6:41">
      <c r="F8782" s="74"/>
      <c r="G8782" s="267" t="str">
        <f t="shared" si="143"/>
        <v/>
      </c>
      <c r="H8782" s="74"/>
      <c r="I8782" s="74"/>
      <c r="J8782" s="74"/>
      <c r="K8782" s="74"/>
      <c r="L8782" s="74"/>
      <c r="P8782" s="122"/>
      <c r="Q8782" s="74"/>
      <c r="R8782" s="74"/>
      <c r="S8782" s="74"/>
      <c r="T8782" s="74"/>
      <c r="AI8782" s="259"/>
      <c r="AO8782" s="74"/>
    </row>
    <row r="8783" s="72" customFormat="1" customHeight="1" spans="6:41">
      <c r="F8783" s="74"/>
      <c r="G8783" s="267" t="str">
        <f t="shared" si="143"/>
        <v/>
      </c>
      <c r="H8783" s="74"/>
      <c r="I8783" s="74"/>
      <c r="J8783" s="74"/>
      <c r="K8783" s="74"/>
      <c r="L8783" s="74"/>
      <c r="P8783" s="122"/>
      <c r="Q8783" s="74"/>
      <c r="R8783" s="74"/>
      <c r="S8783" s="74"/>
      <c r="T8783" s="74"/>
      <c r="AI8783" s="259"/>
      <c r="AO8783" s="74"/>
    </row>
    <row r="8784" s="72" customFormat="1" customHeight="1" spans="6:41">
      <c r="F8784" s="74"/>
      <c r="G8784" s="267" t="str">
        <f t="shared" si="143"/>
        <v/>
      </c>
      <c r="H8784" s="74"/>
      <c r="I8784" s="74"/>
      <c r="J8784" s="74"/>
      <c r="K8784" s="74"/>
      <c r="L8784" s="74"/>
      <c r="P8784" s="122"/>
      <c r="Q8784" s="74"/>
      <c r="R8784" s="74"/>
      <c r="S8784" s="74"/>
      <c r="T8784" s="74"/>
      <c r="AI8784" s="259"/>
      <c r="AO8784" s="74"/>
    </row>
    <row r="8785" s="72" customFormat="1" customHeight="1" spans="6:41">
      <c r="F8785" s="74"/>
      <c r="G8785" s="267" t="str">
        <f t="shared" si="143"/>
        <v/>
      </c>
      <c r="H8785" s="74"/>
      <c r="I8785" s="74"/>
      <c r="J8785" s="74"/>
      <c r="K8785" s="74"/>
      <c r="L8785" s="74"/>
      <c r="P8785" s="122"/>
      <c r="Q8785" s="74"/>
      <c r="R8785" s="74"/>
      <c r="S8785" s="74"/>
      <c r="T8785" s="74"/>
      <c r="AI8785" s="259"/>
      <c r="AO8785" s="74"/>
    </row>
    <row r="8786" s="72" customFormat="1" customHeight="1" spans="6:41">
      <c r="F8786" s="74"/>
      <c r="G8786" s="267" t="str">
        <f t="shared" si="143"/>
        <v/>
      </c>
      <c r="H8786" s="74"/>
      <c r="I8786" s="74"/>
      <c r="J8786" s="74"/>
      <c r="K8786" s="74"/>
      <c r="L8786" s="74"/>
      <c r="P8786" s="122"/>
      <c r="Q8786" s="74"/>
      <c r="R8786" s="74"/>
      <c r="S8786" s="74"/>
      <c r="T8786" s="74"/>
      <c r="AI8786" s="259"/>
      <c r="AO8786" s="74"/>
    </row>
    <row r="8787" s="72" customFormat="1" customHeight="1" spans="6:41">
      <c r="F8787" s="74"/>
      <c r="G8787" s="267" t="str">
        <f t="shared" si="143"/>
        <v/>
      </c>
      <c r="H8787" s="74"/>
      <c r="I8787" s="74"/>
      <c r="J8787" s="74"/>
      <c r="K8787" s="74"/>
      <c r="L8787" s="74"/>
      <c r="P8787" s="122"/>
      <c r="Q8787" s="74"/>
      <c r="R8787" s="74"/>
      <c r="S8787" s="74"/>
      <c r="T8787" s="74"/>
      <c r="AI8787" s="259"/>
      <c r="AO8787" s="74"/>
    </row>
    <row r="8788" s="72" customFormat="1" customHeight="1" spans="6:41">
      <c r="F8788" s="74"/>
      <c r="G8788" s="267" t="str">
        <f t="shared" si="143"/>
        <v/>
      </c>
      <c r="H8788" s="74"/>
      <c r="I8788" s="74"/>
      <c r="J8788" s="74"/>
      <c r="K8788" s="74"/>
      <c r="L8788" s="74"/>
      <c r="P8788" s="122"/>
      <c r="Q8788" s="74"/>
      <c r="R8788" s="74"/>
      <c r="S8788" s="74"/>
      <c r="T8788" s="74"/>
      <c r="AI8788" s="259"/>
      <c r="AO8788" s="74"/>
    </row>
    <row r="8789" s="72" customFormat="1" customHeight="1" spans="6:41">
      <c r="F8789" s="74"/>
      <c r="G8789" s="267" t="str">
        <f t="shared" si="143"/>
        <v/>
      </c>
      <c r="H8789" s="74"/>
      <c r="I8789" s="74"/>
      <c r="J8789" s="74"/>
      <c r="K8789" s="74"/>
      <c r="L8789" s="74"/>
      <c r="P8789" s="122"/>
      <c r="Q8789" s="74"/>
      <c r="R8789" s="74"/>
      <c r="S8789" s="74"/>
      <c r="T8789" s="74"/>
      <c r="AI8789" s="259"/>
      <c r="AO8789" s="74"/>
    </row>
    <row r="8790" s="72" customFormat="1" customHeight="1" spans="6:41">
      <c r="F8790" s="74"/>
      <c r="G8790" s="267" t="str">
        <f t="shared" si="143"/>
        <v/>
      </c>
      <c r="H8790" s="74"/>
      <c r="I8790" s="74"/>
      <c r="J8790" s="74"/>
      <c r="K8790" s="74"/>
      <c r="L8790" s="74"/>
      <c r="P8790" s="122"/>
      <c r="Q8790" s="74"/>
      <c r="R8790" s="74"/>
      <c r="S8790" s="74"/>
      <c r="T8790" s="74"/>
      <c r="AI8790" s="259"/>
      <c r="AO8790" s="74"/>
    </row>
    <row r="8791" s="72" customFormat="1" customHeight="1" spans="6:41">
      <c r="F8791" s="74"/>
      <c r="G8791" s="267" t="str">
        <f t="shared" si="143"/>
        <v/>
      </c>
      <c r="H8791" s="74"/>
      <c r="I8791" s="74"/>
      <c r="J8791" s="74"/>
      <c r="K8791" s="74"/>
      <c r="L8791" s="74"/>
      <c r="P8791" s="122"/>
      <c r="Q8791" s="74"/>
      <c r="R8791" s="74"/>
      <c r="S8791" s="74"/>
      <c r="T8791" s="74"/>
      <c r="AI8791" s="259"/>
      <c r="AO8791" s="74"/>
    </row>
    <row r="8792" s="72" customFormat="1" customHeight="1" spans="6:41">
      <c r="F8792" s="74"/>
      <c r="G8792" s="267" t="str">
        <f t="shared" si="143"/>
        <v/>
      </c>
      <c r="H8792" s="74"/>
      <c r="I8792" s="74"/>
      <c r="J8792" s="74"/>
      <c r="K8792" s="74"/>
      <c r="L8792" s="74"/>
      <c r="P8792" s="122"/>
      <c r="Q8792" s="74"/>
      <c r="R8792" s="74"/>
      <c r="S8792" s="74"/>
      <c r="T8792" s="74"/>
      <c r="AI8792" s="259"/>
      <c r="AO8792" s="74"/>
    </row>
    <row r="8793" s="72" customFormat="1" customHeight="1" spans="6:41">
      <c r="F8793" s="74"/>
      <c r="G8793" s="267" t="str">
        <f t="shared" si="143"/>
        <v/>
      </c>
      <c r="H8793" s="74"/>
      <c r="I8793" s="74"/>
      <c r="J8793" s="74"/>
      <c r="K8793" s="74"/>
      <c r="L8793" s="74"/>
      <c r="P8793" s="122"/>
      <c r="Q8793" s="74"/>
      <c r="R8793" s="74"/>
      <c r="S8793" s="74"/>
      <c r="T8793" s="74"/>
      <c r="AI8793" s="259"/>
      <c r="AO8793" s="74"/>
    </row>
    <row r="8794" s="72" customFormat="1" customHeight="1" spans="6:41">
      <c r="F8794" s="74"/>
      <c r="G8794" s="267" t="str">
        <f t="shared" si="143"/>
        <v/>
      </c>
      <c r="H8794" s="74"/>
      <c r="I8794" s="74"/>
      <c r="J8794" s="74"/>
      <c r="K8794" s="74"/>
      <c r="L8794" s="74"/>
      <c r="P8794" s="122"/>
      <c r="Q8794" s="74"/>
      <c r="R8794" s="74"/>
      <c r="S8794" s="74"/>
      <c r="T8794" s="74"/>
      <c r="AI8794" s="259"/>
      <c r="AO8794" s="74"/>
    </row>
    <row r="8795" s="72" customFormat="1" customHeight="1" spans="6:41">
      <c r="F8795" s="74"/>
      <c r="G8795" s="267" t="str">
        <f t="shared" si="143"/>
        <v/>
      </c>
      <c r="H8795" s="74"/>
      <c r="I8795" s="74"/>
      <c r="J8795" s="74"/>
      <c r="K8795" s="74"/>
      <c r="L8795" s="74"/>
      <c r="P8795" s="122"/>
      <c r="Q8795" s="74"/>
      <c r="R8795" s="74"/>
      <c r="S8795" s="74"/>
      <c r="T8795" s="74"/>
      <c r="AI8795" s="259"/>
      <c r="AO8795" s="74"/>
    </row>
    <row r="8796" s="72" customFormat="1" customHeight="1" spans="6:41">
      <c r="F8796" s="74"/>
      <c r="G8796" s="267" t="str">
        <f t="shared" si="143"/>
        <v/>
      </c>
      <c r="H8796" s="74"/>
      <c r="I8796" s="74"/>
      <c r="J8796" s="74"/>
      <c r="K8796" s="74"/>
      <c r="L8796" s="74"/>
      <c r="P8796" s="122"/>
      <c r="Q8796" s="74"/>
      <c r="R8796" s="74"/>
      <c r="S8796" s="74"/>
      <c r="T8796" s="74"/>
      <c r="AI8796" s="259"/>
      <c r="AO8796" s="74"/>
    </row>
    <row r="8797" s="72" customFormat="1" customHeight="1" spans="6:41">
      <c r="F8797" s="74"/>
      <c r="G8797" s="267" t="str">
        <f t="shared" si="143"/>
        <v/>
      </c>
      <c r="H8797" s="74"/>
      <c r="I8797" s="74"/>
      <c r="J8797" s="74"/>
      <c r="K8797" s="74"/>
      <c r="L8797" s="74"/>
      <c r="P8797" s="122"/>
      <c r="Q8797" s="74"/>
      <c r="R8797" s="74"/>
      <c r="S8797" s="74"/>
      <c r="T8797" s="74"/>
      <c r="AI8797" s="259"/>
      <c r="AO8797" s="74"/>
    </row>
    <row r="8798" s="72" customFormat="1" customHeight="1" spans="6:41">
      <c r="F8798" s="74"/>
      <c r="G8798" s="267" t="str">
        <f t="shared" si="143"/>
        <v/>
      </c>
      <c r="H8798" s="74"/>
      <c r="I8798" s="74"/>
      <c r="J8798" s="74"/>
      <c r="K8798" s="74"/>
      <c r="L8798" s="74"/>
      <c r="P8798" s="122"/>
      <c r="Q8798" s="74"/>
      <c r="R8798" s="74"/>
      <c r="S8798" s="74"/>
      <c r="T8798" s="74"/>
      <c r="AI8798" s="259"/>
      <c r="AO8798" s="74"/>
    </row>
    <row r="8799" s="72" customFormat="1" customHeight="1" spans="6:41">
      <c r="F8799" s="74"/>
      <c r="G8799" s="267" t="str">
        <f t="shared" si="143"/>
        <v/>
      </c>
      <c r="H8799" s="74"/>
      <c r="I8799" s="74"/>
      <c r="J8799" s="74"/>
      <c r="K8799" s="74"/>
      <c r="L8799" s="74"/>
      <c r="P8799" s="122"/>
      <c r="Q8799" s="74"/>
      <c r="R8799" s="74"/>
      <c r="S8799" s="74"/>
      <c r="T8799" s="74"/>
      <c r="AI8799" s="259"/>
      <c r="AO8799" s="74"/>
    </row>
    <row r="8800" s="72" customFormat="1" customHeight="1" spans="6:41">
      <c r="F8800" s="74"/>
      <c r="G8800" s="267" t="str">
        <f t="shared" si="143"/>
        <v/>
      </c>
      <c r="H8800" s="74"/>
      <c r="I8800" s="74"/>
      <c r="J8800" s="74"/>
      <c r="K8800" s="74"/>
      <c r="L8800" s="74"/>
      <c r="P8800" s="122"/>
      <c r="Q8800" s="74"/>
      <c r="R8800" s="74"/>
      <c r="S8800" s="74"/>
      <c r="T8800" s="74"/>
      <c r="AI8800" s="259"/>
      <c r="AO8800" s="74"/>
    </row>
    <row r="8801" s="72" customFormat="1" customHeight="1" spans="6:41">
      <c r="F8801" s="74"/>
      <c r="G8801" s="267" t="str">
        <f t="shared" si="143"/>
        <v/>
      </c>
      <c r="H8801" s="74"/>
      <c r="I8801" s="74"/>
      <c r="J8801" s="74"/>
      <c r="K8801" s="74"/>
      <c r="L8801" s="74"/>
      <c r="P8801" s="122"/>
      <c r="Q8801" s="74"/>
      <c r="R8801" s="74"/>
      <c r="S8801" s="74"/>
      <c r="T8801" s="74"/>
      <c r="AI8801" s="259"/>
      <c r="AO8801" s="74"/>
    </row>
    <row r="8802" s="72" customFormat="1" customHeight="1" spans="6:41">
      <c r="F8802" s="74"/>
      <c r="G8802" s="267" t="str">
        <f t="shared" si="143"/>
        <v/>
      </c>
      <c r="H8802" s="74"/>
      <c r="I8802" s="74"/>
      <c r="J8802" s="74"/>
      <c r="K8802" s="74"/>
      <c r="L8802" s="74"/>
      <c r="P8802" s="122"/>
      <c r="Q8802" s="74"/>
      <c r="R8802" s="74"/>
      <c r="S8802" s="74"/>
      <c r="T8802" s="74"/>
      <c r="AI8802" s="259"/>
      <c r="AO8802" s="74"/>
    </row>
    <row r="8803" s="72" customFormat="1" customHeight="1" spans="6:41">
      <c r="F8803" s="74"/>
      <c r="G8803" s="267" t="str">
        <f t="shared" si="143"/>
        <v/>
      </c>
      <c r="H8803" s="74"/>
      <c r="I8803" s="74"/>
      <c r="J8803" s="74"/>
      <c r="K8803" s="74"/>
      <c r="L8803" s="74"/>
      <c r="P8803" s="122"/>
      <c r="Q8803" s="74"/>
      <c r="R8803" s="74"/>
      <c r="S8803" s="74"/>
      <c r="T8803" s="74"/>
      <c r="AI8803" s="259"/>
      <c r="AO8803" s="74"/>
    </row>
    <row r="8804" s="72" customFormat="1" customHeight="1" spans="6:41">
      <c r="F8804" s="74"/>
      <c r="G8804" s="267" t="str">
        <f t="shared" si="143"/>
        <v/>
      </c>
      <c r="H8804" s="74"/>
      <c r="I8804" s="74"/>
      <c r="J8804" s="74"/>
      <c r="K8804" s="74"/>
      <c r="L8804" s="74"/>
      <c r="P8804" s="122"/>
      <c r="Q8804" s="74"/>
      <c r="R8804" s="74"/>
      <c r="S8804" s="74"/>
      <c r="T8804" s="74"/>
      <c r="AI8804" s="259"/>
      <c r="AO8804" s="74"/>
    </row>
    <row r="8805" s="72" customFormat="1" customHeight="1" spans="6:41">
      <c r="F8805" s="74"/>
      <c r="G8805" s="267" t="str">
        <f t="shared" si="143"/>
        <v/>
      </c>
      <c r="H8805" s="74"/>
      <c r="I8805" s="74"/>
      <c r="J8805" s="74"/>
      <c r="K8805" s="74"/>
      <c r="L8805" s="74"/>
      <c r="P8805" s="122"/>
      <c r="Q8805" s="74"/>
      <c r="R8805" s="74"/>
      <c r="S8805" s="74"/>
      <c r="T8805" s="74"/>
      <c r="AI8805" s="259"/>
      <c r="AO8805" s="74"/>
    </row>
    <row r="8806" s="72" customFormat="1" customHeight="1" spans="6:41">
      <c r="F8806" s="74"/>
      <c r="G8806" s="267" t="str">
        <f t="shared" si="143"/>
        <v/>
      </c>
      <c r="H8806" s="74"/>
      <c r="I8806" s="74"/>
      <c r="J8806" s="74"/>
      <c r="K8806" s="74"/>
      <c r="L8806" s="74"/>
      <c r="P8806" s="122"/>
      <c r="Q8806" s="74"/>
      <c r="R8806" s="74"/>
      <c r="S8806" s="74"/>
      <c r="T8806" s="74"/>
      <c r="AI8806" s="259"/>
      <c r="AO8806" s="74"/>
    </row>
    <row r="8807" s="72" customFormat="1" customHeight="1" spans="6:41">
      <c r="F8807" s="74"/>
      <c r="G8807" s="267" t="str">
        <f t="shared" si="143"/>
        <v/>
      </c>
      <c r="H8807" s="74"/>
      <c r="I8807" s="74"/>
      <c r="J8807" s="74"/>
      <c r="K8807" s="74"/>
      <c r="L8807" s="74"/>
      <c r="P8807" s="122"/>
      <c r="Q8807" s="74"/>
      <c r="R8807" s="74"/>
      <c r="S8807" s="74"/>
      <c r="T8807" s="74"/>
      <c r="AI8807" s="259"/>
      <c r="AO8807" s="74"/>
    </row>
    <row r="8808" s="72" customFormat="1" customHeight="1" spans="6:41">
      <c r="F8808" s="74"/>
      <c r="G8808" s="267" t="str">
        <f t="shared" si="143"/>
        <v/>
      </c>
      <c r="H8808" s="74"/>
      <c r="I8808" s="74"/>
      <c r="J8808" s="74"/>
      <c r="K8808" s="74"/>
      <c r="L8808" s="74"/>
      <c r="P8808" s="122"/>
      <c r="Q8808" s="74"/>
      <c r="R8808" s="74"/>
      <c r="S8808" s="74"/>
      <c r="T8808" s="74"/>
      <c r="AI8808" s="259"/>
      <c r="AO8808" s="74"/>
    </row>
    <row r="8809" s="72" customFormat="1" customHeight="1" spans="6:41">
      <c r="F8809" s="74"/>
      <c r="G8809" s="267" t="str">
        <f t="shared" si="143"/>
        <v/>
      </c>
      <c r="H8809" s="74"/>
      <c r="I8809" s="74"/>
      <c r="J8809" s="74"/>
      <c r="K8809" s="74"/>
      <c r="L8809" s="74"/>
      <c r="P8809" s="122"/>
      <c r="Q8809" s="74"/>
      <c r="R8809" s="74"/>
      <c r="S8809" s="74"/>
      <c r="T8809" s="74"/>
      <c r="AI8809" s="259"/>
      <c r="AO8809" s="74"/>
    </row>
    <row r="8810" s="72" customFormat="1" customHeight="1" spans="6:41">
      <c r="F8810" s="74"/>
      <c r="G8810" s="267" t="str">
        <f t="shared" si="143"/>
        <v/>
      </c>
      <c r="H8810" s="74"/>
      <c r="I8810" s="74"/>
      <c r="J8810" s="74"/>
      <c r="K8810" s="74"/>
      <c r="L8810" s="74"/>
      <c r="P8810" s="122"/>
      <c r="Q8810" s="74"/>
      <c r="R8810" s="74"/>
      <c r="S8810" s="74"/>
      <c r="T8810" s="74"/>
      <c r="AI8810" s="259"/>
      <c r="AO8810" s="74"/>
    </row>
    <row r="8811" s="72" customFormat="1" customHeight="1" spans="6:41">
      <c r="F8811" s="74"/>
      <c r="G8811" s="267" t="str">
        <f t="shared" si="143"/>
        <v/>
      </c>
      <c r="H8811" s="74"/>
      <c r="I8811" s="74"/>
      <c r="J8811" s="74"/>
      <c r="K8811" s="74"/>
      <c r="L8811" s="74"/>
      <c r="P8811" s="122"/>
      <c r="Q8811" s="74"/>
      <c r="R8811" s="74"/>
      <c r="S8811" s="74"/>
      <c r="T8811" s="74"/>
      <c r="AI8811" s="259"/>
      <c r="AO8811" s="74"/>
    </row>
    <row r="8812" s="72" customFormat="1" customHeight="1" spans="6:41">
      <c r="F8812" s="74"/>
      <c r="G8812" s="267" t="str">
        <f t="shared" si="143"/>
        <v/>
      </c>
      <c r="H8812" s="74"/>
      <c r="I8812" s="74"/>
      <c r="J8812" s="74"/>
      <c r="K8812" s="74"/>
      <c r="L8812" s="74"/>
      <c r="P8812" s="122"/>
      <c r="Q8812" s="74"/>
      <c r="R8812" s="74"/>
      <c r="S8812" s="74"/>
      <c r="T8812" s="74"/>
      <c r="AI8812" s="259"/>
      <c r="AO8812" s="74"/>
    </row>
    <row r="8813" s="72" customFormat="1" customHeight="1" spans="6:41">
      <c r="F8813" s="74"/>
      <c r="G8813" s="267" t="str">
        <f t="shared" si="143"/>
        <v/>
      </c>
      <c r="H8813" s="74"/>
      <c r="I8813" s="74"/>
      <c r="J8813" s="74"/>
      <c r="K8813" s="74"/>
      <c r="L8813" s="74"/>
      <c r="P8813" s="122"/>
      <c r="Q8813" s="74"/>
      <c r="R8813" s="74"/>
      <c r="S8813" s="74"/>
      <c r="T8813" s="74"/>
      <c r="AI8813" s="259"/>
      <c r="AO8813" s="74"/>
    </row>
    <row r="8814" s="72" customFormat="1" customHeight="1" spans="6:41">
      <c r="F8814" s="74"/>
      <c r="G8814" s="267" t="str">
        <f t="shared" si="143"/>
        <v/>
      </c>
      <c r="H8814" s="74"/>
      <c r="I8814" s="74"/>
      <c r="J8814" s="74"/>
      <c r="K8814" s="74"/>
      <c r="L8814" s="74"/>
      <c r="P8814" s="122"/>
      <c r="Q8814" s="74"/>
      <c r="R8814" s="74"/>
      <c r="S8814" s="74"/>
      <c r="T8814" s="74"/>
      <c r="AI8814" s="259"/>
      <c r="AO8814" s="74"/>
    </row>
    <row r="8815" s="72" customFormat="1" customHeight="1" spans="6:41">
      <c r="F8815" s="74"/>
      <c r="G8815" s="267" t="str">
        <f t="shared" si="143"/>
        <v/>
      </c>
      <c r="H8815" s="74"/>
      <c r="I8815" s="74"/>
      <c r="J8815" s="74"/>
      <c r="K8815" s="74"/>
      <c r="L8815" s="74"/>
      <c r="P8815" s="122"/>
      <c r="Q8815" s="74"/>
      <c r="R8815" s="74"/>
      <c r="S8815" s="74"/>
      <c r="T8815" s="74"/>
      <c r="AI8815" s="259"/>
      <c r="AO8815" s="74"/>
    </row>
    <row r="8816" s="72" customFormat="1" customHeight="1" spans="6:41">
      <c r="F8816" s="74"/>
      <c r="G8816" s="267" t="str">
        <f t="shared" si="143"/>
        <v/>
      </c>
      <c r="H8816" s="74"/>
      <c r="I8816" s="74"/>
      <c r="J8816" s="74"/>
      <c r="K8816" s="74"/>
      <c r="L8816" s="74"/>
      <c r="P8816" s="122"/>
      <c r="Q8816" s="74"/>
      <c r="R8816" s="74"/>
      <c r="S8816" s="74"/>
      <c r="T8816" s="74"/>
      <c r="AI8816" s="259"/>
      <c r="AO8816" s="74"/>
    </row>
    <row r="8817" s="72" customFormat="1" customHeight="1" spans="6:41">
      <c r="F8817" s="74"/>
      <c r="G8817" s="267" t="str">
        <f t="shared" si="143"/>
        <v/>
      </c>
      <c r="H8817" s="74"/>
      <c r="I8817" s="74"/>
      <c r="J8817" s="74"/>
      <c r="K8817" s="74"/>
      <c r="L8817" s="74"/>
      <c r="P8817" s="122"/>
      <c r="Q8817" s="74"/>
      <c r="R8817" s="74"/>
      <c r="S8817" s="74"/>
      <c r="T8817" s="74"/>
      <c r="AI8817" s="259"/>
      <c r="AO8817" s="74"/>
    </row>
    <row r="8818" s="72" customFormat="1" customHeight="1" spans="6:41">
      <c r="F8818" s="74"/>
      <c r="G8818" s="267" t="str">
        <f t="shared" si="143"/>
        <v/>
      </c>
      <c r="H8818" s="74"/>
      <c r="I8818" s="74"/>
      <c r="J8818" s="74"/>
      <c r="K8818" s="74"/>
      <c r="L8818" s="74"/>
      <c r="P8818" s="122"/>
      <c r="Q8818" s="74"/>
      <c r="R8818" s="74"/>
      <c r="S8818" s="74"/>
      <c r="T8818" s="74"/>
      <c r="AI8818" s="259"/>
      <c r="AO8818" s="74"/>
    </row>
    <row r="8819" s="72" customFormat="1" customHeight="1" spans="6:41">
      <c r="F8819" s="74"/>
      <c r="G8819" s="267" t="str">
        <f t="shared" si="143"/>
        <v/>
      </c>
      <c r="H8819" s="74"/>
      <c r="I8819" s="74"/>
      <c r="J8819" s="74"/>
      <c r="K8819" s="74"/>
      <c r="L8819" s="74"/>
      <c r="P8819" s="122"/>
      <c r="Q8819" s="74"/>
      <c r="R8819" s="74"/>
      <c r="S8819" s="74"/>
      <c r="T8819" s="74"/>
      <c r="AI8819" s="259"/>
      <c r="AO8819" s="74"/>
    </row>
    <row r="8820" s="72" customFormat="1" customHeight="1" spans="6:41">
      <c r="F8820" s="74"/>
      <c r="G8820" s="267" t="str">
        <f t="shared" si="143"/>
        <v/>
      </c>
      <c r="H8820" s="74"/>
      <c r="I8820" s="74"/>
      <c r="J8820" s="74"/>
      <c r="K8820" s="74"/>
      <c r="L8820" s="74"/>
      <c r="P8820" s="122"/>
      <c r="Q8820" s="74"/>
      <c r="R8820" s="74"/>
      <c r="S8820" s="74"/>
      <c r="T8820" s="74"/>
      <c r="AI8820" s="259"/>
      <c r="AO8820" s="74"/>
    </row>
    <row r="8821" s="72" customFormat="1" customHeight="1" spans="6:41">
      <c r="F8821" s="74"/>
      <c r="G8821" s="267" t="str">
        <f t="shared" si="143"/>
        <v/>
      </c>
      <c r="H8821" s="74"/>
      <c r="I8821" s="74"/>
      <c r="J8821" s="74"/>
      <c r="K8821" s="74"/>
      <c r="L8821" s="74"/>
      <c r="P8821" s="122"/>
      <c r="Q8821" s="74"/>
      <c r="R8821" s="74"/>
      <c r="S8821" s="74"/>
      <c r="T8821" s="74"/>
      <c r="AI8821" s="259"/>
      <c r="AO8821" s="74"/>
    </row>
    <row r="8822" s="72" customFormat="1" customHeight="1" spans="6:41">
      <c r="F8822" s="74"/>
      <c r="G8822" s="267" t="str">
        <f t="shared" si="143"/>
        <v/>
      </c>
      <c r="H8822" s="74"/>
      <c r="I8822" s="74"/>
      <c r="J8822" s="74"/>
      <c r="K8822" s="74"/>
      <c r="L8822" s="74"/>
      <c r="P8822" s="122"/>
      <c r="Q8822" s="74"/>
      <c r="R8822" s="74"/>
      <c r="S8822" s="74"/>
      <c r="T8822" s="74"/>
      <c r="AI8822" s="259"/>
      <c r="AO8822" s="74"/>
    </row>
    <row r="8823" s="72" customFormat="1" customHeight="1" spans="6:41">
      <c r="F8823" s="74"/>
      <c r="G8823" s="267" t="str">
        <f t="shared" si="143"/>
        <v/>
      </c>
      <c r="H8823" s="74"/>
      <c r="I8823" s="74"/>
      <c r="J8823" s="74"/>
      <c r="K8823" s="74"/>
      <c r="L8823" s="74"/>
      <c r="P8823" s="122"/>
      <c r="Q8823" s="74"/>
      <c r="R8823" s="74"/>
      <c r="S8823" s="74"/>
      <c r="T8823" s="74"/>
      <c r="AI8823" s="259"/>
      <c r="AO8823" s="74"/>
    </row>
    <row r="8824" s="72" customFormat="1" customHeight="1" spans="6:41">
      <c r="F8824" s="74"/>
      <c r="G8824" s="267" t="str">
        <f t="shared" si="143"/>
        <v/>
      </c>
      <c r="H8824" s="74"/>
      <c r="I8824" s="74"/>
      <c r="J8824" s="74"/>
      <c r="K8824" s="74"/>
      <c r="L8824" s="74"/>
      <c r="P8824" s="122"/>
      <c r="Q8824" s="74"/>
      <c r="R8824" s="74"/>
      <c r="S8824" s="74"/>
      <c r="T8824" s="74"/>
      <c r="AI8824" s="259"/>
      <c r="AO8824" s="74"/>
    </row>
    <row r="8825" s="72" customFormat="1" customHeight="1" spans="6:41">
      <c r="F8825" s="74"/>
      <c r="G8825" s="267" t="str">
        <f t="shared" si="143"/>
        <v/>
      </c>
      <c r="H8825" s="74"/>
      <c r="I8825" s="74"/>
      <c r="J8825" s="74"/>
      <c r="K8825" s="74"/>
      <c r="L8825" s="74"/>
      <c r="P8825" s="122"/>
      <c r="Q8825" s="74"/>
      <c r="R8825" s="74"/>
      <c r="S8825" s="74"/>
      <c r="T8825" s="74"/>
      <c r="AI8825" s="259"/>
      <c r="AO8825" s="74"/>
    </row>
    <row r="8826" s="72" customFormat="1" customHeight="1" spans="6:41">
      <c r="F8826" s="74"/>
      <c r="G8826" s="267" t="str">
        <f t="shared" si="143"/>
        <v/>
      </c>
      <c r="H8826" s="74"/>
      <c r="I8826" s="74"/>
      <c r="J8826" s="74"/>
      <c r="K8826" s="74"/>
      <c r="L8826" s="74"/>
      <c r="P8826" s="122"/>
      <c r="Q8826" s="74"/>
      <c r="R8826" s="74"/>
      <c r="S8826" s="74"/>
      <c r="T8826" s="74"/>
      <c r="AI8826" s="259"/>
      <c r="AO8826" s="74"/>
    </row>
    <row r="8827" s="72" customFormat="1" customHeight="1" spans="6:41">
      <c r="F8827" s="74"/>
      <c r="G8827" s="267" t="str">
        <f t="shared" si="143"/>
        <v/>
      </c>
      <c r="H8827" s="74"/>
      <c r="I8827" s="74"/>
      <c r="J8827" s="74"/>
      <c r="K8827" s="74"/>
      <c r="L8827" s="74"/>
      <c r="P8827" s="122"/>
      <c r="Q8827" s="74"/>
      <c r="R8827" s="74"/>
      <c r="S8827" s="74"/>
      <c r="T8827" s="74"/>
      <c r="AI8827" s="259"/>
      <c r="AO8827" s="74"/>
    </row>
    <row r="8828" s="72" customFormat="1" customHeight="1" spans="6:41">
      <c r="F8828" s="74"/>
      <c r="G8828" s="267" t="str">
        <f t="shared" si="143"/>
        <v/>
      </c>
      <c r="H8828" s="74"/>
      <c r="I8828" s="74"/>
      <c r="J8828" s="74"/>
      <c r="K8828" s="74"/>
      <c r="L8828" s="74"/>
      <c r="P8828" s="122"/>
      <c r="Q8828" s="74"/>
      <c r="R8828" s="74"/>
      <c r="S8828" s="74"/>
      <c r="T8828" s="74"/>
      <c r="AI8828" s="259"/>
      <c r="AO8828" s="74"/>
    </row>
    <row r="8829" s="72" customFormat="1" customHeight="1" spans="6:41">
      <c r="F8829" s="74"/>
      <c r="G8829" s="267" t="str">
        <f t="shared" si="143"/>
        <v/>
      </c>
      <c r="H8829" s="74"/>
      <c r="I8829" s="74"/>
      <c r="J8829" s="74"/>
      <c r="K8829" s="74"/>
      <c r="L8829" s="74"/>
      <c r="P8829" s="122"/>
      <c r="Q8829" s="74"/>
      <c r="R8829" s="74"/>
      <c r="S8829" s="74"/>
      <c r="T8829" s="74"/>
      <c r="AI8829" s="259"/>
      <c r="AO8829" s="74"/>
    </row>
    <row r="8830" s="72" customFormat="1" customHeight="1" spans="6:41">
      <c r="F8830" s="74"/>
      <c r="G8830" s="267" t="str">
        <f t="shared" si="143"/>
        <v/>
      </c>
      <c r="H8830" s="74"/>
      <c r="I8830" s="74"/>
      <c r="J8830" s="74"/>
      <c r="K8830" s="74"/>
      <c r="L8830" s="74"/>
      <c r="P8830" s="122"/>
      <c r="Q8830" s="74"/>
      <c r="R8830" s="74"/>
      <c r="S8830" s="74"/>
      <c r="T8830" s="74"/>
      <c r="AI8830" s="259"/>
      <c r="AO8830" s="74"/>
    </row>
    <row r="8831" s="72" customFormat="1" customHeight="1" spans="6:41">
      <c r="F8831" s="74"/>
      <c r="G8831" s="267" t="str">
        <f t="shared" si="143"/>
        <v/>
      </c>
      <c r="H8831" s="74"/>
      <c r="I8831" s="74"/>
      <c r="J8831" s="74"/>
      <c r="K8831" s="74"/>
      <c r="L8831" s="74"/>
      <c r="P8831" s="122"/>
      <c r="Q8831" s="74"/>
      <c r="R8831" s="74"/>
      <c r="S8831" s="74"/>
      <c r="T8831" s="74"/>
      <c r="AI8831" s="259"/>
      <c r="AO8831" s="74"/>
    </row>
    <row r="8832" s="72" customFormat="1" customHeight="1" spans="6:41">
      <c r="F8832" s="74"/>
      <c r="G8832" s="267" t="str">
        <f t="shared" si="143"/>
        <v/>
      </c>
      <c r="H8832" s="74"/>
      <c r="I8832" s="74"/>
      <c r="J8832" s="74"/>
      <c r="K8832" s="74"/>
      <c r="L8832" s="74"/>
      <c r="P8832" s="122"/>
      <c r="Q8832" s="74"/>
      <c r="R8832" s="74"/>
      <c r="S8832" s="74"/>
      <c r="T8832" s="74"/>
      <c r="AI8832" s="259"/>
      <c r="AO8832" s="74"/>
    </row>
    <row r="8833" s="72" customFormat="1" customHeight="1" spans="6:41">
      <c r="F8833" s="74"/>
      <c r="G8833" s="267" t="str">
        <f t="shared" si="143"/>
        <v/>
      </c>
      <c r="H8833" s="74"/>
      <c r="I8833" s="74"/>
      <c r="J8833" s="74"/>
      <c r="K8833" s="74"/>
      <c r="L8833" s="74"/>
      <c r="P8833" s="122"/>
      <c r="Q8833" s="74"/>
      <c r="R8833" s="74"/>
      <c r="S8833" s="74"/>
      <c r="T8833" s="74"/>
      <c r="AI8833" s="259"/>
      <c r="AO8833" s="74"/>
    </row>
    <row r="8834" s="72" customFormat="1" customHeight="1" spans="6:41">
      <c r="F8834" s="74"/>
      <c r="G8834" s="267" t="str">
        <f t="shared" ref="G8834:G8897" si="144">IF(H8834="","",IF(H8834=I8834,H8834,_xlfn.CONCAT(H8834,"-",I8834)))</f>
        <v/>
      </c>
      <c r="H8834" s="74"/>
      <c r="I8834" s="74"/>
      <c r="J8834" s="74"/>
      <c r="K8834" s="74"/>
      <c r="L8834" s="74"/>
      <c r="P8834" s="122"/>
      <c r="Q8834" s="74"/>
      <c r="R8834" s="74"/>
      <c r="S8834" s="74"/>
      <c r="T8834" s="74"/>
      <c r="AI8834" s="259"/>
      <c r="AO8834" s="74"/>
    </row>
    <row r="8835" s="72" customFormat="1" customHeight="1" spans="6:41">
      <c r="F8835" s="74"/>
      <c r="G8835" s="267" t="str">
        <f t="shared" si="144"/>
        <v/>
      </c>
      <c r="H8835" s="74"/>
      <c r="I8835" s="74"/>
      <c r="J8835" s="74"/>
      <c r="K8835" s="74"/>
      <c r="L8835" s="74"/>
      <c r="P8835" s="122"/>
      <c r="Q8835" s="74"/>
      <c r="R8835" s="74"/>
      <c r="S8835" s="74"/>
      <c r="T8835" s="74"/>
      <c r="AI8835" s="259"/>
      <c r="AO8835" s="74"/>
    </row>
    <row r="8836" s="72" customFormat="1" customHeight="1" spans="6:41">
      <c r="F8836" s="74"/>
      <c r="G8836" s="267" t="str">
        <f t="shared" si="144"/>
        <v/>
      </c>
      <c r="H8836" s="74"/>
      <c r="I8836" s="74"/>
      <c r="J8836" s="74"/>
      <c r="K8836" s="74"/>
      <c r="L8836" s="74"/>
      <c r="P8836" s="122"/>
      <c r="Q8836" s="74"/>
      <c r="R8836" s="74"/>
      <c r="S8836" s="74"/>
      <c r="T8836" s="74"/>
      <c r="AI8836" s="259"/>
      <c r="AO8836" s="74"/>
    </row>
    <row r="8837" s="72" customFormat="1" customHeight="1" spans="6:41">
      <c r="F8837" s="74"/>
      <c r="G8837" s="267" t="str">
        <f t="shared" si="144"/>
        <v/>
      </c>
      <c r="H8837" s="74"/>
      <c r="I8837" s="74"/>
      <c r="J8837" s="74"/>
      <c r="K8837" s="74"/>
      <c r="L8837" s="74"/>
      <c r="P8837" s="122"/>
      <c r="Q8837" s="74"/>
      <c r="R8837" s="74"/>
      <c r="S8837" s="74"/>
      <c r="T8837" s="74"/>
      <c r="AI8837" s="259"/>
      <c r="AO8837" s="74"/>
    </row>
    <row r="8838" s="72" customFormat="1" customHeight="1" spans="6:41">
      <c r="F8838" s="74"/>
      <c r="G8838" s="267" t="str">
        <f t="shared" si="144"/>
        <v/>
      </c>
      <c r="H8838" s="74"/>
      <c r="I8838" s="74"/>
      <c r="J8838" s="74"/>
      <c r="K8838" s="74"/>
      <c r="L8838" s="74"/>
      <c r="P8838" s="122"/>
      <c r="Q8838" s="74"/>
      <c r="R8838" s="74"/>
      <c r="S8838" s="74"/>
      <c r="T8838" s="74"/>
      <c r="AI8838" s="259"/>
      <c r="AO8838" s="74"/>
    </row>
    <row r="8839" s="72" customFormat="1" customHeight="1" spans="6:41">
      <c r="F8839" s="74"/>
      <c r="G8839" s="267" t="str">
        <f t="shared" si="144"/>
        <v/>
      </c>
      <c r="H8839" s="74"/>
      <c r="I8839" s="74"/>
      <c r="J8839" s="74"/>
      <c r="K8839" s="74"/>
      <c r="L8839" s="74"/>
      <c r="P8839" s="122"/>
      <c r="Q8839" s="74"/>
      <c r="R8839" s="74"/>
      <c r="S8839" s="74"/>
      <c r="T8839" s="74"/>
      <c r="AI8839" s="259"/>
      <c r="AO8839" s="74"/>
    </row>
    <row r="8840" s="72" customFormat="1" customHeight="1" spans="6:41">
      <c r="F8840" s="74"/>
      <c r="G8840" s="267" t="str">
        <f t="shared" si="144"/>
        <v/>
      </c>
      <c r="H8840" s="74"/>
      <c r="I8840" s="74"/>
      <c r="J8840" s="74"/>
      <c r="K8840" s="74"/>
      <c r="L8840" s="74"/>
      <c r="P8840" s="122"/>
      <c r="Q8840" s="74"/>
      <c r="R8840" s="74"/>
      <c r="S8840" s="74"/>
      <c r="T8840" s="74"/>
      <c r="AI8840" s="259"/>
      <c r="AO8840" s="74"/>
    </row>
    <row r="8841" s="72" customFormat="1" customHeight="1" spans="6:41">
      <c r="F8841" s="74"/>
      <c r="G8841" s="267" t="str">
        <f t="shared" si="144"/>
        <v/>
      </c>
      <c r="H8841" s="74"/>
      <c r="I8841" s="74"/>
      <c r="J8841" s="74"/>
      <c r="K8841" s="74"/>
      <c r="L8841" s="74"/>
      <c r="P8841" s="122"/>
      <c r="Q8841" s="74"/>
      <c r="R8841" s="74"/>
      <c r="S8841" s="74"/>
      <c r="T8841" s="74"/>
      <c r="AI8841" s="259"/>
      <c r="AO8841" s="74"/>
    </row>
    <row r="8842" s="72" customFormat="1" customHeight="1" spans="6:41">
      <c r="F8842" s="74"/>
      <c r="G8842" s="267" t="str">
        <f t="shared" si="144"/>
        <v/>
      </c>
      <c r="H8842" s="74"/>
      <c r="I8842" s="74"/>
      <c r="J8842" s="74"/>
      <c r="K8842" s="74"/>
      <c r="L8842" s="74"/>
      <c r="P8842" s="122"/>
      <c r="Q8842" s="74"/>
      <c r="R8842" s="74"/>
      <c r="S8842" s="74"/>
      <c r="T8842" s="74"/>
      <c r="AI8842" s="259"/>
      <c r="AO8842" s="74"/>
    </row>
    <row r="8843" s="72" customFormat="1" customHeight="1" spans="6:41">
      <c r="F8843" s="74"/>
      <c r="G8843" s="267" t="str">
        <f t="shared" si="144"/>
        <v/>
      </c>
      <c r="H8843" s="74"/>
      <c r="I8843" s="74"/>
      <c r="J8843" s="74"/>
      <c r="K8843" s="74"/>
      <c r="L8843" s="74"/>
      <c r="P8843" s="122"/>
      <c r="Q8843" s="74"/>
      <c r="R8843" s="74"/>
      <c r="S8843" s="74"/>
      <c r="T8843" s="74"/>
      <c r="AI8843" s="259"/>
      <c r="AO8843" s="74"/>
    </row>
    <row r="8844" s="72" customFormat="1" customHeight="1" spans="6:41">
      <c r="F8844" s="74"/>
      <c r="G8844" s="267" t="str">
        <f t="shared" si="144"/>
        <v/>
      </c>
      <c r="H8844" s="74"/>
      <c r="I8844" s="74"/>
      <c r="J8844" s="74"/>
      <c r="K8844" s="74"/>
      <c r="L8844" s="74"/>
      <c r="P8844" s="122"/>
      <c r="Q8844" s="74"/>
      <c r="R8844" s="74"/>
      <c r="S8844" s="74"/>
      <c r="T8844" s="74"/>
      <c r="AI8844" s="259"/>
      <c r="AO8844" s="74"/>
    </row>
    <row r="8845" s="72" customFormat="1" customHeight="1" spans="6:41">
      <c r="F8845" s="74"/>
      <c r="G8845" s="267" t="str">
        <f t="shared" si="144"/>
        <v/>
      </c>
      <c r="H8845" s="74"/>
      <c r="I8845" s="74"/>
      <c r="J8845" s="74"/>
      <c r="K8845" s="74"/>
      <c r="L8845" s="74"/>
      <c r="P8845" s="122"/>
      <c r="Q8845" s="74"/>
      <c r="R8845" s="74"/>
      <c r="S8845" s="74"/>
      <c r="T8845" s="74"/>
      <c r="AI8845" s="259"/>
      <c r="AO8845" s="74"/>
    </row>
    <row r="8846" s="72" customFormat="1" customHeight="1" spans="6:41">
      <c r="F8846" s="74"/>
      <c r="G8846" s="267" t="str">
        <f t="shared" si="144"/>
        <v/>
      </c>
      <c r="H8846" s="74"/>
      <c r="I8846" s="74"/>
      <c r="J8846" s="74"/>
      <c r="K8846" s="74"/>
      <c r="L8846" s="74"/>
      <c r="P8846" s="122"/>
      <c r="Q8846" s="74"/>
      <c r="R8846" s="74"/>
      <c r="S8846" s="74"/>
      <c r="T8846" s="74"/>
      <c r="AI8846" s="259"/>
      <c r="AO8846" s="74"/>
    </row>
    <row r="8847" s="72" customFormat="1" customHeight="1" spans="6:41">
      <c r="F8847" s="74"/>
      <c r="G8847" s="267" t="str">
        <f t="shared" si="144"/>
        <v/>
      </c>
      <c r="H8847" s="74"/>
      <c r="I8847" s="74"/>
      <c r="J8847" s="74"/>
      <c r="K8847" s="74"/>
      <c r="L8847" s="74"/>
      <c r="P8847" s="122"/>
      <c r="Q8847" s="74"/>
      <c r="R8847" s="74"/>
      <c r="S8847" s="74"/>
      <c r="T8847" s="74"/>
      <c r="AI8847" s="259"/>
      <c r="AO8847" s="74"/>
    </row>
    <row r="8848" s="72" customFormat="1" customHeight="1" spans="6:41">
      <c r="F8848" s="74"/>
      <c r="G8848" s="267" t="str">
        <f t="shared" si="144"/>
        <v/>
      </c>
      <c r="H8848" s="74"/>
      <c r="I8848" s="74"/>
      <c r="J8848" s="74"/>
      <c r="K8848" s="74"/>
      <c r="L8848" s="74"/>
      <c r="P8848" s="122"/>
      <c r="Q8848" s="74"/>
      <c r="R8848" s="74"/>
      <c r="S8848" s="74"/>
      <c r="T8848" s="74"/>
      <c r="AI8848" s="259"/>
      <c r="AO8848" s="74"/>
    </row>
    <row r="8849" s="72" customFormat="1" customHeight="1" spans="6:41">
      <c r="F8849" s="74"/>
      <c r="G8849" s="267" t="str">
        <f t="shared" si="144"/>
        <v/>
      </c>
      <c r="H8849" s="74"/>
      <c r="I8849" s="74"/>
      <c r="J8849" s="74"/>
      <c r="K8849" s="74"/>
      <c r="L8849" s="74"/>
      <c r="P8849" s="122"/>
      <c r="Q8849" s="74"/>
      <c r="R8849" s="74"/>
      <c r="S8849" s="74"/>
      <c r="T8849" s="74"/>
      <c r="AI8849" s="259"/>
      <c r="AO8849" s="74"/>
    </row>
    <row r="8850" s="72" customFormat="1" customHeight="1" spans="6:41">
      <c r="F8850" s="74"/>
      <c r="G8850" s="267" t="str">
        <f t="shared" si="144"/>
        <v/>
      </c>
      <c r="H8850" s="74"/>
      <c r="I8850" s="74"/>
      <c r="J8850" s="74"/>
      <c r="K8850" s="74"/>
      <c r="L8850" s="74"/>
      <c r="P8850" s="122"/>
      <c r="Q8850" s="74"/>
      <c r="R8850" s="74"/>
      <c r="S8850" s="74"/>
      <c r="T8850" s="74"/>
      <c r="AI8850" s="259"/>
      <c r="AO8850" s="74"/>
    </row>
    <row r="8851" s="72" customFormat="1" customHeight="1" spans="6:41">
      <c r="F8851" s="74"/>
      <c r="G8851" s="267" t="str">
        <f t="shared" si="144"/>
        <v/>
      </c>
      <c r="H8851" s="74"/>
      <c r="I8851" s="74"/>
      <c r="J8851" s="74"/>
      <c r="K8851" s="74"/>
      <c r="L8851" s="74"/>
      <c r="P8851" s="122"/>
      <c r="Q8851" s="74"/>
      <c r="R8851" s="74"/>
      <c r="S8851" s="74"/>
      <c r="T8851" s="74"/>
      <c r="AI8851" s="259"/>
      <c r="AO8851" s="74"/>
    </row>
    <row r="8852" s="72" customFormat="1" customHeight="1" spans="6:41">
      <c r="F8852" s="74"/>
      <c r="G8852" s="267" t="str">
        <f t="shared" si="144"/>
        <v/>
      </c>
      <c r="H8852" s="74"/>
      <c r="I8852" s="74"/>
      <c r="J8852" s="74"/>
      <c r="K8852" s="74"/>
      <c r="L8852" s="74"/>
      <c r="P8852" s="122"/>
      <c r="Q8852" s="74"/>
      <c r="R8852" s="74"/>
      <c r="S8852" s="74"/>
      <c r="T8852" s="74"/>
      <c r="AI8852" s="259"/>
      <c r="AO8852" s="74"/>
    </row>
    <row r="8853" s="72" customFormat="1" customHeight="1" spans="6:41">
      <c r="F8853" s="74"/>
      <c r="G8853" s="267" t="str">
        <f t="shared" si="144"/>
        <v/>
      </c>
      <c r="H8853" s="74"/>
      <c r="I8853" s="74"/>
      <c r="J8853" s="74"/>
      <c r="K8853" s="74"/>
      <c r="L8853" s="74"/>
      <c r="P8853" s="122"/>
      <c r="Q8853" s="74"/>
      <c r="R8853" s="74"/>
      <c r="S8853" s="74"/>
      <c r="T8853" s="74"/>
      <c r="AI8853" s="259"/>
      <c r="AO8853" s="74"/>
    </row>
    <row r="8854" s="72" customFormat="1" customHeight="1" spans="6:41">
      <c r="F8854" s="74"/>
      <c r="G8854" s="267" t="str">
        <f t="shared" si="144"/>
        <v/>
      </c>
      <c r="H8854" s="74"/>
      <c r="I8854" s="74"/>
      <c r="J8854" s="74"/>
      <c r="K8854" s="74"/>
      <c r="L8854" s="74"/>
      <c r="P8854" s="122"/>
      <c r="Q8854" s="74"/>
      <c r="R8854" s="74"/>
      <c r="S8854" s="74"/>
      <c r="T8854" s="74"/>
      <c r="AI8854" s="259"/>
      <c r="AO8854" s="74"/>
    </row>
    <row r="8855" s="72" customFormat="1" customHeight="1" spans="6:41">
      <c r="F8855" s="74"/>
      <c r="G8855" s="267" t="str">
        <f t="shared" si="144"/>
        <v/>
      </c>
      <c r="H8855" s="74"/>
      <c r="I8855" s="74"/>
      <c r="J8855" s="74"/>
      <c r="K8855" s="74"/>
      <c r="L8855" s="74"/>
      <c r="P8855" s="122"/>
      <c r="Q8855" s="74"/>
      <c r="R8855" s="74"/>
      <c r="S8855" s="74"/>
      <c r="T8855" s="74"/>
      <c r="AI8855" s="259"/>
      <c r="AO8855" s="74"/>
    </row>
    <row r="8856" s="72" customFormat="1" customHeight="1" spans="6:41">
      <c r="F8856" s="74"/>
      <c r="G8856" s="267" t="str">
        <f t="shared" si="144"/>
        <v/>
      </c>
      <c r="H8856" s="74"/>
      <c r="I8856" s="74"/>
      <c r="J8856" s="74"/>
      <c r="K8856" s="74"/>
      <c r="L8856" s="74"/>
      <c r="P8856" s="122"/>
      <c r="Q8856" s="74"/>
      <c r="R8856" s="74"/>
      <c r="S8856" s="74"/>
      <c r="T8856" s="74"/>
      <c r="AI8856" s="259"/>
      <c r="AO8856" s="74"/>
    </row>
    <row r="8857" s="72" customFormat="1" customHeight="1" spans="6:41">
      <c r="F8857" s="74"/>
      <c r="G8857" s="267" t="str">
        <f t="shared" si="144"/>
        <v/>
      </c>
      <c r="H8857" s="74"/>
      <c r="I8857" s="74"/>
      <c r="J8857" s="74"/>
      <c r="K8857" s="74"/>
      <c r="L8857" s="74"/>
      <c r="P8857" s="122"/>
      <c r="Q8857" s="74"/>
      <c r="R8857" s="74"/>
      <c r="S8857" s="74"/>
      <c r="T8857" s="74"/>
      <c r="AI8857" s="259"/>
      <c r="AO8857" s="74"/>
    </row>
    <row r="8858" s="72" customFormat="1" customHeight="1" spans="6:41">
      <c r="F8858" s="74"/>
      <c r="G8858" s="267" t="str">
        <f t="shared" si="144"/>
        <v/>
      </c>
      <c r="H8858" s="74"/>
      <c r="I8858" s="74"/>
      <c r="J8858" s="74"/>
      <c r="K8858" s="74"/>
      <c r="L8858" s="74"/>
      <c r="P8858" s="122"/>
      <c r="Q8858" s="74"/>
      <c r="R8858" s="74"/>
      <c r="S8858" s="74"/>
      <c r="T8858" s="74"/>
      <c r="AI8858" s="259"/>
      <c r="AO8858" s="74"/>
    </row>
    <row r="8859" s="72" customFormat="1" customHeight="1" spans="6:41">
      <c r="F8859" s="74"/>
      <c r="G8859" s="267" t="str">
        <f t="shared" si="144"/>
        <v/>
      </c>
      <c r="H8859" s="74"/>
      <c r="I8859" s="74"/>
      <c r="J8859" s="74"/>
      <c r="K8859" s="74"/>
      <c r="L8859" s="74"/>
      <c r="P8859" s="122"/>
      <c r="Q8859" s="74"/>
      <c r="R8859" s="74"/>
      <c r="S8859" s="74"/>
      <c r="T8859" s="74"/>
      <c r="AI8859" s="259"/>
      <c r="AO8859" s="74"/>
    </row>
    <row r="8860" s="72" customFormat="1" customHeight="1" spans="6:41">
      <c r="F8860" s="74"/>
      <c r="G8860" s="267" t="str">
        <f t="shared" si="144"/>
        <v/>
      </c>
      <c r="H8860" s="74"/>
      <c r="I8860" s="74"/>
      <c r="J8860" s="74"/>
      <c r="K8860" s="74"/>
      <c r="L8860" s="74"/>
      <c r="P8860" s="122"/>
      <c r="Q8860" s="74"/>
      <c r="R8860" s="74"/>
      <c r="S8860" s="74"/>
      <c r="T8860" s="74"/>
      <c r="AI8860" s="259"/>
      <c r="AO8860" s="74"/>
    </row>
    <row r="8861" s="72" customFormat="1" customHeight="1" spans="6:41">
      <c r="F8861" s="74"/>
      <c r="G8861" s="267" t="str">
        <f t="shared" si="144"/>
        <v/>
      </c>
      <c r="H8861" s="74"/>
      <c r="I8861" s="74"/>
      <c r="J8861" s="74"/>
      <c r="K8861" s="74"/>
      <c r="L8861" s="74"/>
      <c r="P8861" s="122"/>
      <c r="Q8861" s="74"/>
      <c r="R8861" s="74"/>
      <c r="S8861" s="74"/>
      <c r="T8861" s="74"/>
      <c r="AI8861" s="259"/>
      <c r="AO8861" s="74"/>
    </row>
    <row r="8862" s="72" customFormat="1" customHeight="1" spans="6:41">
      <c r="F8862" s="74"/>
      <c r="G8862" s="267" t="str">
        <f t="shared" si="144"/>
        <v/>
      </c>
      <c r="H8862" s="74"/>
      <c r="I8862" s="74"/>
      <c r="J8862" s="74"/>
      <c r="K8862" s="74"/>
      <c r="L8862" s="74"/>
      <c r="P8862" s="122"/>
      <c r="Q8862" s="74"/>
      <c r="R8862" s="74"/>
      <c r="S8862" s="74"/>
      <c r="T8862" s="74"/>
      <c r="AI8862" s="259"/>
      <c r="AO8862" s="74"/>
    </row>
    <row r="8863" s="72" customFormat="1" customHeight="1" spans="6:41">
      <c r="F8863" s="74"/>
      <c r="G8863" s="267" t="str">
        <f t="shared" si="144"/>
        <v/>
      </c>
      <c r="H8863" s="74"/>
      <c r="I8863" s="74"/>
      <c r="J8863" s="74"/>
      <c r="K8863" s="74"/>
      <c r="L8863" s="74"/>
      <c r="P8863" s="122"/>
      <c r="Q8863" s="74"/>
      <c r="R8863" s="74"/>
      <c r="S8863" s="74"/>
      <c r="T8863" s="74"/>
      <c r="AI8863" s="259"/>
      <c r="AO8863" s="74"/>
    </row>
    <row r="8864" s="72" customFormat="1" customHeight="1" spans="6:41">
      <c r="F8864" s="74"/>
      <c r="G8864" s="267" t="str">
        <f t="shared" si="144"/>
        <v/>
      </c>
      <c r="H8864" s="74"/>
      <c r="I8864" s="74"/>
      <c r="J8864" s="74"/>
      <c r="K8864" s="74"/>
      <c r="L8864" s="74"/>
      <c r="P8864" s="122"/>
      <c r="Q8864" s="74"/>
      <c r="R8864" s="74"/>
      <c r="S8864" s="74"/>
      <c r="T8864" s="74"/>
      <c r="AI8864" s="259"/>
      <c r="AO8864" s="74"/>
    </row>
    <row r="8865" s="72" customFormat="1" customHeight="1" spans="6:41">
      <c r="F8865" s="74"/>
      <c r="G8865" s="267" t="str">
        <f t="shared" si="144"/>
        <v/>
      </c>
      <c r="H8865" s="74"/>
      <c r="I8865" s="74"/>
      <c r="J8865" s="74"/>
      <c r="K8865" s="74"/>
      <c r="L8865" s="74"/>
      <c r="P8865" s="122"/>
      <c r="Q8865" s="74"/>
      <c r="R8865" s="74"/>
      <c r="S8865" s="74"/>
      <c r="T8865" s="74"/>
      <c r="AI8865" s="259"/>
      <c r="AO8865" s="74"/>
    </row>
    <row r="8866" s="72" customFormat="1" customHeight="1" spans="6:41">
      <c r="F8866" s="74"/>
      <c r="G8866" s="267" t="str">
        <f t="shared" si="144"/>
        <v/>
      </c>
      <c r="H8866" s="74"/>
      <c r="I8866" s="74"/>
      <c r="J8866" s="74"/>
      <c r="K8866" s="74"/>
      <c r="L8866" s="74"/>
      <c r="P8866" s="122"/>
      <c r="Q8866" s="74"/>
      <c r="R8866" s="74"/>
      <c r="S8866" s="74"/>
      <c r="T8866" s="74"/>
      <c r="AI8866" s="259"/>
      <c r="AO8866" s="74"/>
    </row>
    <row r="8867" s="72" customFormat="1" customHeight="1" spans="6:41">
      <c r="F8867" s="74"/>
      <c r="G8867" s="267" t="str">
        <f t="shared" si="144"/>
        <v/>
      </c>
      <c r="H8867" s="74"/>
      <c r="I8867" s="74"/>
      <c r="J8867" s="74"/>
      <c r="K8867" s="74"/>
      <c r="L8867" s="74"/>
      <c r="P8867" s="122"/>
      <c r="Q8867" s="74"/>
      <c r="R8867" s="74"/>
      <c r="S8867" s="74"/>
      <c r="T8867" s="74"/>
      <c r="AI8867" s="259"/>
      <c r="AO8867" s="74"/>
    </row>
    <row r="8868" s="72" customFormat="1" customHeight="1" spans="6:41">
      <c r="F8868" s="74"/>
      <c r="G8868" s="267" t="str">
        <f t="shared" si="144"/>
        <v/>
      </c>
      <c r="H8868" s="74"/>
      <c r="I8868" s="74"/>
      <c r="J8868" s="74"/>
      <c r="K8868" s="74"/>
      <c r="L8868" s="74"/>
      <c r="P8868" s="122"/>
      <c r="Q8868" s="74"/>
      <c r="R8868" s="74"/>
      <c r="S8868" s="74"/>
      <c r="T8868" s="74"/>
      <c r="AI8868" s="259"/>
      <c r="AO8868" s="74"/>
    </row>
    <row r="8869" s="72" customFormat="1" customHeight="1" spans="6:41">
      <c r="F8869" s="74"/>
      <c r="G8869" s="267" t="str">
        <f t="shared" si="144"/>
        <v/>
      </c>
      <c r="H8869" s="74"/>
      <c r="I8869" s="74"/>
      <c r="J8869" s="74"/>
      <c r="K8869" s="74"/>
      <c r="L8869" s="74"/>
      <c r="P8869" s="122"/>
      <c r="Q8869" s="74"/>
      <c r="R8869" s="74"/>
      <c r="S8869" s="74"/>
      <c r="T8869" s="74"/>
      <c r="AI8869" s="259"/>
      <c r="AO8869" s="74"/>
    </row>
    <row r="8870" s="72" customFormat="1" customHeight="1" spans="6:41">
      <c r="F8870" s="74"/>
      <c r="G8870" s="267" t="str">
        <f t="shared" si="144"/>
        <v/>
      </c>
      <c r="H8870" s="74"/>
      <c r="I8870" s="74"/>
      <c r="J8870" s="74"/>
      <c r="K8870" s="74"/>
      <c r="L8870" s="74"/>
      <c r="P8870" s="122"/>
      <c r="Q8870" s="74"/>
      <c r="R8870" s="74"/>
      <c r="S8870" s="74"/>
      <c r="T8870" s="74"/>
      <c r="AI8870" s="259"/>
      <c r="AO8870" s="74"/>
    </row>
    <row r="8871" s="72" customFormat="1" customHeight="1" spans="6:41">
      <c r="F8871" s="74"/>
      <c r="G8871" s="267" t="str">
        <f t="shared" si="144"/>
        <v/>
      </c>
      <c r="H8871" s="74"/>
      <c r="I8871" s="74"/>
      <c r="J8871" s="74"/>
      <c r="K8871" s="74"/>
      <c r="L8871" s="74"/>
      <c r="P8871" s="122"/>
      <c r="Q8871" s="74"/>
      <c r="R8871" s="74"/>
      <c r="S8871" s="74"/>
      <c r="T8871" s="74"/>
      <c r="AI8871" s="259"/>
      <c r="AO8871" s="74"/>
    </row>
    <row r="8872" s="72" customFormat="1" customHeight="1" spans="6:41">
      <c r="F8872" s="74"/>
      <c r="G8872" s="267" t="str">
        <f t="shared" si="144"/>
        <v/>
      </c>
      <c r="H8872" s="74"/>
      <c r="I8872" s="74"/>
      <c r="J8872" s="74"/>
      <c r="K8872" s="74"/>
      <c r="L8872" s="74"/>
      <c r="P8872" s="122"/>
      <c r="Q8872" s="74"/>
      <c r="R8872" s="74"/>
      <c r="S8872" s="74"/>
      <c r="T8872" s="74"/>
      <c r="AI8872" s="259"/>
      <c r="AO8872" s="74"/>
    </row>
    <row r="8873" s="72" customFormat="1" customHeight="1" spans="6:41">
      <c r="F8873" s="74"/>
      <c r="G8873" s="267" t="str">
        <f t="shared" si="144"/>
        <v/>
      </c>
      <c r="H8873" s="74"/>
      <c r="I8873" s="74"/>
      <c r="J8873" s="74"/>
      <c r="K8873" s="74"/>
      <c r="L8873" s="74"/>
      <c r="P8873" s="122"/>
      <c r="Q8873" s="74"/>
      <c r="R8873" s="74"/>
      <c r="S8873" s="74"/>
      <c r="T8873" s="74"/>
      <c r="AI8873" s="259"/>
      <c r="AO8873" s="74"/>
    </row>
    <row r="8874" s="72" customFormat="1" customHeight="1" spans="6:41">
      <c r="F8874" s="74"/>
      <c r="G8874" s="267" t="str">
        <f t="shared" si="144"/>
        <v/>
      </c>
      <c r="H8874" s="74"/>
      <c r="I8874" s="74"/>
      <c r="J8874" s="74"/>
      <c r="K8874" s="74"/>
      <c r="L8874" s="74"/>
      <c r="P8874" s="122"/>
      <c r="Q8874" s="74"/>
      <c r="R8874" s="74"/>
      <c r="S8874" s="74"/>
      <c r="T8874" s="74"/>
      <c r="AI8874" s="259"/>
      <c r="AO8874" s="74"/>
    </row>
    <row r="8875" s="72" customFormat="1" customHeight="1" spans="6:41">
      <c r="F8875" s="74"/>
      <c r="G8875" s="267" t="str">
        <f t="shared" si="144"/>
        <v/>
      </c>
      <c r="H8875" s="74"/>
      <c r="I8875" s="74"/>
      <c r="J8875" s="74"/>
      <c r="K8875" s="74"/>
      <c r="L8875" s="74"/>
      <c r="P8875" s="122"/>
      <c r="Q8875" s="74"/>
      <c r="R8875" s="74"/>
      <c r="S8875" s="74"/>
      <c r="T8875" s="74"/>
      <c r="AI8875" s="259"/>
      <c r="AO8875" s="74"/>
    </row>
    <row r="8876" s="72" customFormat="1" customHeight="1" spans="6:41">
      <c r="F8876" s="74"/>
      <c r="G8876" s="267" t="str">
        <f t="shared" si="144"/>
        <v/>
      </c>
      <c r="H8876" s="74"/>
      <c r="I8876" s="74"/>
      <c r="J8876" s="74"/>
      <c r="K8876" s="74"/>
      <c r="L8876" s="74"/>
      <c r="P8876" s="122"/>
      <c r="Q8876" s="74"/>
      <c r="R8876" s="74"/>
      <c r="S8876" s="74"/>
      <c r="T8876" s="74"/>
      <c r="AI8876" s="259"/>
      <c r="AO8876" s="74"/>
    </row>
    <row r="8877" s="72" customFormat="1" customHeight="1" spans="6:41">
      <c r="F8877" s="74"/>
      <c r="G8877" s="267" t="str">
        <f t="shared" si="144"/>
        <v/>
      </c>
      <c r="H8877" s="74"/>
      <c r="I8877" s="74"/>
      <c r="J8877" s="74"/>
      <c r="K8877" s="74"/>
      <c r="L8877" s="74"/>
      <c r="P8877" s="122"/>
      <c r="Q8877" s="74"/>
      <c r="R8877" s="74"/>
      <c r="S8877" s="74"/>
      <c r="T8877" s="74"/>
      <c r="AI8877" s="259"/>
      <c r="AO8877" s="74"/>
    </row>
    <row r="8878" s="72" customFormat="1" customHeight="1" spans="6:41">
      <c r="F8878" s="74"/>
      <c r="G8878" s="267" t="str">
        <f t="shared" si="144"/>
        <v/>
      </c>
      <c r="H8878" s="74"/>
      <c r="I8878" s="74"/>
      <c r="J8878" s="74"/>
      <c r="K8878" s="74"/>
      <c r="L8878" s="74"/>
      <c r="P8878" s="122"/>
      <c r="Q8878" s="74"/>
      <c r="R8878" s="74"/>
      <c r="S8878" s="74"/>
      <c r="T8878" s="74"/>
      <c r="AI8878" s="259"/>
      <c r="AO8878" s="74"/>
    </row>
    <row r="8879" s="72" customFormat="1" customHeight="1" spans="6:41">
      <c r="F8879" s="74"/>
      <c r="G8879" s="267" t="str">
        <f t="shared" si="144"/>
        <v/>
      </c>
      <c r="H8879" s="74"/>
      <c r="I8879" s="74"/>
      <c r="J8879" s="74"/>
      <c r="K8879" s="74"/>
      <c r="L8879" s="74"/>
      <c r="P8879" s="122"/>
      <c r="Q8879" s="74"/>
      <c r="R8879" s="74"/>
      <c r="S8879" s="74"/>
      <c r="T8879" s="74"/>
      <c r="AI8879" s="259"/>
      <c r="AO8879" s="74"/>
    </row>
    <row r="8880" s="72" customFormat="1" customHeight="1" spans="6:41">
      <c r="F8880" s="74"/>
      <c r="G8880" s="267" t="str">
        <f t="shared" si="144"/>
        <v/>
      </c>
      <c r="H8880" s="74"/>
      <c r="I8880" s="74"/>
      <c r="J8880" s="74"/>
      <c r="K8880" s="74"/>
      <c r="L8880" s="74"/>
      <c r="P8880" s="122"/>
      <c r="Q8880" s="74"/>
      <c r="R8880" s="74"/>
      <c r="S8880" s="74"/>
      <c r="T8880" s="74"/>
      <c r="AI8880" s="259"/>
      <c r="AO8880" s="74"/>
    </row>
    <row r="8881" s="72" customFormat="1" customHeight="1" spans="6:41">
      <c r="F8881" s="74"/>
      <c r="G8881" s="267" t="str">
        <f t="shared" si="144"/>
        <v/>
      </c>
      <c r="H8881" s="74"/>
      <c r="I8881" s="74"/>
      <c r="J8881" s="74"/>
      <c r="K8881" s="74"/>
      <c r="L8881" s="74"/>
      <c r="P8881" s="122"/>
      <c r="Q8881" s="74"/>
      <c r="R8881" s="74"/>
      <c r="S8881" s="74"/>
      <c r="T8881" s="74"/>
      <c r="AI8881" s="259"/>
      <c r="AO8881" s="74"/>
    </row>
    <row r="8882" s="72" customFormat="1" customHeight="1" spans="6:41">
      <c r="F8882" s="74"/>
      <c r="G8882" s="267" t="str">
        <f t="shared" si="144"/>
        <v/>
      </c>
      <c r="H8882" s="74"/>
      <c r="I8882" s="74"/>
      <c r="J8882" s="74"/>
      <c r="K8882" s="74"/>
      <c r="L8882" s="74"/>
      <c r="P8882" s="122"/>
      <c r="Q8882" s="74"/>
      <c r="R8882" s="74"/>
      <c r="S8882" s="74"/>
      <c r="T8882" s="74"/>
      <c r="AI8882" s="259"/>
      <c r="AO8882" s="74"/>
    </row>
    <row r="8883" s="72" customFormat="1" customHeight="1" spans="6:41">
      <c r="F8883" s="74"/>
      <c r="G8883" s="267" t="str">
        <f t="shared" si="144"/>
        <v/>
      </c>
      <c r="H8883" s="74"/>
      <c r="I8883" s="74"/>
      <c r="J8883" s="74"/>
      <c r="K8883" s="74"/>
      <c r="L8883" s="74"/>
      <c r="P8883" s="122"/>
      <c r="Q8883" s="74"/>
      <c r="R8883" s="74"/>
      <c r="S8883" s="74"/>
      <c r="T8883" s="74"/>
      <c r="AI8883" s="259"/>
      <c r="AO8883" s="74"/>
    </row>
    <row r="8884" s="72" customFormat="1" customHeight="1" spans="6:41">
      <c r="F8884" s="74"/>
      <c r="G8884" s="267" t="str">
        <f t="shared" si="144"/>
        <v/>
      </c>
      <c r="H8884" s="74"/>
      <c r="I8884" s="74"/>
      <c r="J8884" s="74"/>
      <c r="K8884" s="74"/>
      <c r="L8884" s="74"/>
      <c r="P8884" s="122"/>
      <c r="Q8884" s="74"/>
      <c r="R8884" s="74"/>
      <c r="S8884" s="74"/>
      <c r="T8884" s="74"/>
      <c r="AI8884" s="259"/>
      <c r="AO8884" s="74"/>
    </row>
    <row r="8885" s="72" customFormat="1" customHeight="1" spans="6:41">
      <c r="F8885" s="74"/>
      <c r="G8885" s="267" t="str">
        <f t="shared" si="144"/>
        <v/>
      </c>
      <c r="H8885" s="74"/>
      <c r="I8885" s="74"/>
      <c r="J8885" s="74"/>
      <c r="K8885" s="74"/>
      <c r="L8885" s="74"/>
      <c r="P8885" s="122"/>
      <c r="Q8885" s="74"/>
      <c r="R8885" s="74"/>
      <c r="S8885" s="74"/>
      <c r="T8885" s="74"/>
      <c r="AI8885" s="259"/>
      <c r="AO8885" s="74"/>
    </row>
    <row r="8886" s="72" customFormat="1" customHeight="1" spans="6:41">
      <c r="F8886" s="74"/>
      <c r="G8886" s="267" t="str">
        <f t="shared" si="144"/>
        <v/>
      </c>
      <c r="H8886" s="74"/>
      <c r="I8886" s="74"/>
      <c r="J8886" s="74"/>
      <c r="K8886" s="74"/>
      <c r="L8886" s="74"/>
      <c r="P8886" s="122"/>
      <c r="Q8886" s="74"/>
      <c r="R8886" s="74"/>
      <c r="S8886" s="74"/>
      <c r="T8886" s="74"/>
      <c r="AI8886" s="259"/>
      <c r="AO8886" s="74"/>
    </row>
    <row r="8887" s="72" customFormat="1" customHeight="1" spans="6:41">
      <c r="F8887" s="74"/>
      <c r="G8887" s="267" t="str">
        <f t="shared" si="144"/>
        <v/>
      </c>
      <c r="H8887" s="74"/>
      <c r="I8887" s="74"/>
      <c r="J8887" s="74"/>
      <c r="K8887" s="74"/>
      <c r="L8887" s="74"/>
      <c r="P8887" s="122"/>
      <c r="Q8887" s="74"/>
      <c r="R8887" s="74"/>
      <c r="S8887" s="74"/>
      <c r="T8887" s="74"/>
      <c r="AI8887" s="259"/>
      <c r="AO8887" s="74"/>
    </row>
    <row r="8888" s="72" customFormat="1" customHeight="1" spans="6:41">
      <c r="F8888" s="74"/>
      <c r="G8888" s="267" t="str">
        <f t="shared" si="144"/>
        <v/>
      </c>
      <c r="H8888" s="74"/>
      <c r="I8888" s="74"/>
      <c r="J8888" s="74"/>
      <c r="K8888" s="74"/>
      <c r="L8888" s="74"/>
      <c r="P8888" s="122"/>
      <c r="Q8888" s="74"/>
      <c r="R8888" s="74"/>
      <c r="S8888" s="74"/>
      <c r="T8888" s="74"/>
      <c r="AI8888" s="259"/>
      <c r="AO8888" s="74"/>
    </row>
    <row r="8889" s="72" customFormat="1" customHeight="1" spans="6:41">
      <c r="F8889" s="74"/>
      <c r="G8889" s="267" t="str">
        <f t="shared" si="144"/>
        <v/>
      </c>
      <c r="H8889" s="74"/>
      <c r="I8889" s="74"/>
      <c r="J8889" s="74"/>
      <c r="K8889" s="74"/>
      <c r="L8889" s="74"/>
      <c r="P8889" s="122"/>
      <c r="Q8889" s="74"/>
      <c r="R8889" s="74"/>
      <c r="S8889" s="74"/>
      <c r="T8889" s="74"/>
      <c r="AI8889" s="259"/>
      <c r="AO8889" s="74"/>
    </row>
    <row r="8890" s="72" customFormat="1" customHeight="1" spans="6:41">
      <c r="F8890" s="74"/>
      <c r="G8890" s="267" t="str">
        <f t="shared" si="144"/>
        <v/>
      </c>
      <c r="H8890" s="74"/>
      <c r="I8890" s="74"/>
      <c r="J8890" s="74"/>
      <c r="K8890" s="74"/>
      <c r="L8890" s="74"/>
      <c r="P8890" s="122"/>
      <c r="Q8890" s="74"/>
      <c r="R8890" s="74"/>
      <c r="S8890" s="74"/>
      <c r="T8890" s="74"/>
      <c r="AI8890" s="259"/>
      <c r="AO8890" s="74"/>
    </row>
    <row r="8891" s="72" customFormat="1" customHeight="1" spans="6:41">
      <c r="F8891" s="74"/>
      <c r="G8891" s="267" t="str">
        <f t="shared" si="144"/>
        <v/>
      </c>
      <c r="H8891" s="74"/>
      <c r="I8891" s="74"/>
      <c r="J8891" s="74"/>
      <c r="K8891" s="74"/>
      <c r="L8891" s="74"/>
      <c r="P8891" s="122"/>
      <c r="Q8891" s="74"/>
      <c r="R8891" s="74"/>
      <c r="S8891" s="74"/>
      <c r="T8891" s="74"/>
      <c r="AI8891" s="259"/>
      <c r="AO8891" s="74"/>
    </row>
    <row r="8892" s="72" customFormat="1" customHeight="1" spans="6:41">
      <c r="F8892" s="74"/>
      <c r="G8892" s="267" t="str">
        <f t="shared" si="144"/>
        <v/>
      </c>
      <c r="H8892" s="74"/>
      <c r="I8892" s="74"/>
      <c r="J8892" s="74"/>
      <c r="K8892" s="74"/>
      <c r="L8892" s="74"/>
      <c r="P8892" s="122"/>
      <c r="Q8892" s="74"/>
      <c r="R8892" s="74"/>
      <c r="S8892" s="74"/>
      <c r="T8892" s="74"/>
      <c r="AI8892" s="259"/>
      <c r="AO8892" s="74"/>
    </row>
    <row r="8893" s="72" customFormat="1" customHeight="1" spans="6:41">
      <c r="F8893" s="74"/>
      <c r="G8893" s="267" t="str">
        <f t="shared" si="144"/>
        <v/>
      </c>
      <c r="H8893" s="74"/>
      <c r="I8893" s="74"/>
      <c r="J8893" s="74"/>
      <c r="K8893" s="74"/>
      <c r="L8893" s="74"/>
      <c r="P8893" s="122"/>
      <c r="Q8893" s="74"/>
      <c r="R8893" s="74"/>
      <c r="S8893" s="74"/>
      <c r="T8893" s="74"/>
      <c r="AI8893" s="259"/>
      <c r="AO8893" s="74"/>
    </row>
    <row r="8894" s="72" customFormat="1" customHeight="1" spans="6:41">
      <c r="F8894" s="74"/>
      <c r="G8894" s="267" t="str">
        <f t="shared" si="144"/>
        <v/>
      </c>
      <c r="H8894" s="74"/>
      <c r="I8894" s="74"/>
      <c r="J8894" s="74"/>
      <c r="K8894" s="74"/>
      <c r="L8894" s="74"/>
      <c r="P8894" s="122"/>
      <c r="Q8894" s="74"/>
      <c r="R8894" s="74"/>
      <c r="S8894" s="74"/>
      <c r="T8894" s="74"/>
      <c r="AI8894" s="259"/>
      <c r="AO8894" s="74"/>
    </row>
    <row r="8895" s="72" customFormat="1" customHeight="1" spans="6:41">
      <c r="F8895" s="74"/>
      <c r="G8895" s="267" t="str">
        <f t="shared" si="144"/>
        <v/>
      </c>
      <c r="H8895" s="74"/>
      <c r="I8895" s="74"/>
      <c r="J8895" s="74"/>
      <c r="K8895" s="74"/>
      <c r="L8895" s="74"/>
      <c r="P8895" s="122"/>
      <c r="Q8895" s="74"/>
      <c r="R8895" s="74"/>
      <c r="S8895" s="74"/>
      <c r="T8895" s="74"/>
      <c r="AI8895" s="259"/>
      <c r="AO8895" s="74"/>
    </row>
    <row r="8896" s="72" customFormat="1" customHeight="1" spans="6:41">
      <c r="F8896" s="74"/>
      <c r="G8896" s="267" t="str">
        <f t="shared" si="144"/>
        <v/>
      </c>
      <c r="H8896" s="74"/>
      <c r="I8896" s="74"/>
      <c r="J8896" s="74"/>
      <c r="K8896" s="74"/>
      <c r="L8896" s="74"/>
      <c r="P8896" s="122"/>
      <c r="Q8896" s="74"/>
      <c r="R8896" s="74"/>
      <c r="S8896" s="74"/>
      <c r="T8896" s="74"/>
      <c r="AI8896" s="259"/>
      <c r="AO8896" s="74"/>
    </row>
    <row r="8897" s="72" customFormat="1" customHeight="1" spans="6:41">
      <c r="F8897" s="74"/>
      <c r="G8897" s="267" t="str">
        <f t="shared" si="144"/>
        <v/>
      </c>
      <c r="H8897" s="74"/>
      <c r="I8897" s="74"/>
      <c r="J8897" s="74"/>
      <c r="K8897" s="74"/>
      <c r="L8897" s="74"/>
      <c r="P8897" s="122"/>
      <c r="Q8897" s="74"/>
      <c r="R8897" s="74"/>
      <c r="S8897" s="74"/>
      <c r="T8897" s="74"/>
      <c r="AI8897" s="259"/>
      <c r="AO8897" s="74"/>
    </row>
    <row r="8898" s="72" customFormat="1" customHeight="1" spans="6:41">
      <c r="F8898" s="74"/>
      <c r="G8898" s="267" t="str">
        <f t="shared" ref="G8898:G8961" si="145">IF(H8898="","",IF(H8898=I8898,H8898,_xlfn.CONCAT(H8898,"-",I8898)))</f>
        <v/>
      </c>
      <c r="H8898" s="74"/>
      <c r="I8898" s="74"/>
      <c r="J8898" s="74"/>
      <c r="K8898" s="74"/>
      <c r="L8898" s="74"/>
      <c r="P8898" s="122"/>
      <c r="Q8898" s="74"/>
      <c r="R8898" s="74"/>
      <c r="S8898" s="74"/>
      <c r="T8898" s="74"/>
      <c r="AI8898" s="259"/>
      <c r="AO8898" s="74"/>
    </row>
    <row r="8899" s="72" customFormat="1" customHeight="1" spans="6:41">
      <c r="F8899" s="74"/>
      <c r="G8899" s="267" t="str">
        <f t="shared" si="145"/>
        <v/>
      </c>
      <c r="H8899" s="74"/>
      <c r="I8899" s="74"/>
      <c r="J8899" s="74"/>
      <c r="K8899" s="74"/>
      <c r="L8899" s="74"/>
      <c r="P8899" s="122"/>
      <c r="Q8899" s="74"/>
      <c r="R8899" s="74"/>
      <c r="S8899" s="74"/>
      <c r="T8899" s="74"/>
      <c r="AI8899" s="259"/>
      <c r="AO8899" s="74"/>
    </row>
    <row r="8900" s="72" customFormat="1" customHeight="1" spans="6:41">
      <c r="F8900" s="74"/>
      <c r="G8900" s="267" t="str">
        <f t="shared" si="145"/>
        <v/>
      </c>
      <c r="H8900" s="74"/>
      <c r="I8900" s="74"/>
      <c r="J8900" s="74"/>
      <c r="K8900" s="74"/>
      <c r="L8900" s="74"/>
      <c r="P8900" s="122"/>
      <c r="Q8900" s="74"/>
      <c r="R8900" s="74"/>
      <c r="S8900" s="74"/>
      <c r="T8900" s="74"/>
      <c r="AI8900" s="259"/>
      <c r="AO8900" s="74"/>
    </row>
    <row r="8901" s="72" customFormat="1" customHeight="1" spans="6:41">
      <c r="F8901" s="74"/>
      <c r="G8901" s="267" t="str">
        <f t="shared" si="145"/>
        <v/>
      </c>
      <c r="H8901" s="74"/>
      <c r="I8901" s="74"/>
      <c r="J8901" s="74"/>
      <c r="K8901" s="74"/>
      <c r="L8901" s="74"/>
      <c r="P8901" s="122"/>
      <c r="Q8901" s="74"/>
      <c r="R8901" s="74"/>
      <c r="S8901" s="74"/>
      <c r="T8901" s="74"/>
      <c r="AI8901" s="259"/>
      <c r="AO8901" s="74"/>
    </row>
    <row r="8902" s="72" customFormat="1" customHeight="1" spans="6:41">
      <c r="F8902" s="74"/>
      <c r="G8902" s="267" t="str">
        <f t="shared" si="145"/>
        <v/>
      </c>
      <c r="H8902" s="74"/>
      <c r="I8902" s="74"/>
      <c r="J8902" s="74"/>
      <c r="K8902" s="74"/>
      <c r="L8902" s="74"/>
      <c r="P8902" s="122"/>
      <c r="Q8902" s="74"/>
      <c r="R8902" s="74"/>
      <c r="S8902" s="74"/>
      <c r="T8902" s="74"/>
      <c r="AI8902" s="259"/>
      <c r="AO8902" s="74"/>
    </row>
    <row r="8903" s="72" customFormat="1" customHeight="1" spans="6:41">
      <c r="F8903" s="74"/>
      <c r="G8903" s="267" t="str">
        <f t="shared" si="145"/>
        <v/>
      </c>
      <c r="H8903" s="74"/>
      <c r="I8903" s="74"/>
      <c r="J8903" s="74"/>
      <c r="K8903" s="74"/>
      <c r="L8903" s="74"/>
      <c r="P8903" s="122"/>
      <c r="Q8903" s="74"/>
      <c r="R8903" s="74"/>
      <c r="S8903" s="74"/>
      <c r="T8903" s="74"/>
      <c r="AI8903" s="259"/>
      <c r="AO8903" s="74"/>
    </row>
    <row r="8904" s="72" customFormat="1" customHeight="1" spans="6:41">
      <c r="F8904" s="74"/>
      <c r="G8904" s="267" t="str">
        <f t="shared" si="145"/>
        <v/>
      </c>
      <c r="H8904" s="74"/>
      <c r="I8904" s="74"/>
      <c r="J8904" s="74"/>
      <c r="K8904" s="74"/>
      <c r="L8904" s="74"/>
      <c r="P8904" s="122"/>
      <c r="Q8904" s="74"/>
      <c r="R8904" s="74"/>
      <c r="S8904" s="74"/>
      <c r="T8904" s="74"/>
      <c r="AI8904" s="259"/>
      <c r="AO8904" s="74"/>
    </row>
    <row r="8905" s="72" customFormat="1" customHeight="1" spans="6:41">
      <c r="F8905" s="74"/>
      <c r="G8905" s="267" t="str">
        <f t="shared" si="145"/>
        <v/>
      </c>
      <c r="H8905" s="74"/>
      <c r="I8905" s="74"/>
      <c r="J8905" s="74"/>
      <c r="K8905" s="74"/>
      <c r="L8905" s="74"/>
      <c r="P8905" s="122"/>
      <c r="Q8905" s="74"/>
      <c r="R8905" s="74"/>
      <c r="S8905" s="74"/>
      <c r="T8905" s="74"/>
      <c r="AI8905" s="259"/>
      <c r="AO8905" s="74"/>
    </row>
    <row r="8906" s="72" customFormat="1" customHeight="1" spans="6:41">
      <c r="F8906" s="74"/>
      <c r="G8906" s="267" t="str">
        <f t="shared" si="145"/>
        <v/>
      </c>
      <c r="H8906" s="74"/>
      <c r="I8906" s="74"/>
      <c r="J8906" s="74"/>
      <c r="K8906" s="74"/>
      <c r="L8906" s="74"/>
      <c r="P8906" s="122"/>
      <c r="Q8906" s="74"/>
      <c r="R8906" s="74"/>
      <c r="S8906" s="74"/>
      <c r="T8906" s="74"/>
      <c r="AI8906" s="259"/>
      <c r="AO8906" s="74"/>
    </row>
    <row r="8907" s="72" customFormat="1" customHeight="1" spans="6:41">
      <c r="F8907" s="74"/>
      <c r="G8907" s="267" t="str">
        <f t="shared" si="145"/>
        <v/>
      </c>
      <c r="H8907" s="74"/>
      <c r="I8907" s="74"/>
      <c r="J8907" s="74"/>
      <c r="K8907" s="74"/>
      <c r="L8907" s="74"/>
      <c r="P8907" s="122"/>
      <c r="Q8907" s="74"/>
      <c r="R8907" s="74"/>
      <c r="S8907" s="74"/>
      <c r="T8907" s="74"/>
      <c r="AI8907" s="259"/>
      <c r="AO8907" s="74"/>
    </row>
    <row r="8908" s="72" customFormat="1" customHeight="1" spans="6:41">
      <c r="F8908" s="74"/>
      <c r="G8908" s="267" t="str">
        <f t="shared" si="145"/>
        <v/>
      </c>
      <c r="H8908" s="74"/>
      <c r="I8908" s="74"/>
      <c r="J8908" s="74"/>
      <c r="K8908" s="74"/>
      <c r="L8908" s="74"/>
      <c r="P8908" s="122"/>
      <c r="Q8908" s="74"/>
      <c r="R8908" s="74"/>
      <c r="S8908" s="74"/>
      <c r="T8908" s="74"/>
      <c r="AI8908" s="259"/>
      <c r="AO8908" s="74"/>
    </row>
    <row r="8909" s="72" customFormat="1" customHeight="1" spans="6:41">
      <c r="F8909" s="74"/>
      <c r="G8909" s="267" t="str">
        <f t="shared" si="145"/>
        <v/>
      </c>
      <c r="H8909" s="74"/>
      <c r="I8909" s="74"/>
      <c r="J8909" s="74"/>
      <c r="K8909" s="74"/>
      <c r="L8909" s="74"/>
      <c r="P8909" s="122"/>
      <c r="Q8909" s="74"/>
      <c r="R8909" s="74"/>
      <c r="S8909" s="74"/>
      <c r="T8909" s="74"/>
      <c r="AI8909" s="259"/>
      <c r="AO8909" s="74"/>
    </row>
    <row r="8910" s="72" customFormat="1" customHeight="1" spans="6:41">
      <c r="F8910" s="74"/>
      <c r="G8910" s="267" t="str">
        <f t="shared" si="145"/>
        <v/>
      </c>
      <c r="H8910" s="74"/>
      <c r="I8910" s="74"/>
      <c r="J8910" s="74"/>
      <c r="K8910" s="74"/>
      <c r="L8910" s="74"/>
      <c r="P8910" s="122"/>
      <c r="Q8910" s="74"/>
      <c r="R8910" s="74"/>
      <c r="S8910" s="74"/>
      <c r="T8910" s="74"/>
      <c r="AI8910" s="259"/>
      <c r="AO8910" s="74"/>
    </row>
    <row r="8911" s="72" customFormat="1" customHeight="1" spans="6:41">
      <c r="F8911" s="74"/>
      <c r="G8911" s="267" t="str">
        <f t="shared" si="145"/>
        <v/>
      </c>
      <c r="H8911" s="74"/>
      <c r="I8911" s="74"/>
      <c r="J8911" s="74"/>
      <c r="K8911" s="74"/>
      <c r="L8911" s="74"/>
      <c r="P8911" s="122"/>
      <c r="Q8911" s="74"/>
      <c r="R8911" s="74"/>
      <c r="S8911" s="74"/>
      <c r="T8911" s="74"/>
      <c r="AI8911" s="259"/>
      <c r="AO8911" s="74"/>
    </row>
    <row r="8912" s="72" customFormat="1" customHeight="1" spans="6:41">
      <c r="F8912" s="74"/>
      <c r="G8912" s="267" t="str">
        <f t="shared" si="145"/>
        <v/>
      </c>
      <c r="H8912" s="74"/>
      <c r="I8912" s="74"/>
      <c r="J8912" s="74"/>
      <c r="K8912" s="74"/>
      <c r="L8912" s="74"/>
      <c r="P8912" s="122"/>
      <c r="Q8912" s="74"/>
      <c r="R8912" s="74"/>
      <c r="S8912" s="74"/>
      <c r="T8912" s="74"/>
      <c r="AI8912" s="259"/>
      <c r="AO8912" s="74"/>
    </row>
    <row r="8913" s="72" customFormat="1" customHeight="1" spans="6:41">
      <c r="F8913" s="74"/>
      <c r="G8913" s="267" t="str">
        <f t="shared" si="145"/>
        <v/>
      </c>
      <c r="H8913" s="74"/>
      <c r="I8913" s="74"/>
      <c r="J8913" s="74"/>
      <c r="K8913" s="74"/>
      <c r="L8913" s="74"/>
      <c r="P8913" s="122"/>
      <c r="Q8913" s="74"/>
      <c r="R8913" s="74"/>
      <c r="S8913" s="74"/>
      <c r="T8913" s="74"/>
      <c r="AI8913" s="259"/>
      <c r="AO8913" s="74"/>
    </row>
    <row r="8914" s="72" customFormat="1" customHeight="1" spans="6:41">
      <c r="F8914" s="74"/>
      <c r="G8914" s="267" t="str">
        <f t="shared" si="145"/>
        <v/>
      </c>
      <c r="H8914" s="74"/>
      <c r="I8914" s="74"/>
      <c r="J8914" s="74"/>
      <c r="K8914" s="74"/>
      <c r="L8914" s="74"/>
      <c r="P8914" s="122"/>
      <c r="Q8914" s="74"/>
      <c r="R8914" s="74"/>
      <c r="S8914" s="74"/>
      <c r="T8914" s="74"/>
      <c r="AI8914" s="259"/>
      <c r="AO8914" s="74"/>
    </row>
    <row r="8915" s="72" customFormat="1" customHeight="1" spans="6:41">
      <c r="F8915" s="74"/>
      <c r="G8915" s="267" t="str">
        <f t="shared" si="145"/>
        <v/>
      </c>
      <c r="H8915" s="74"/>
      <c r="I8915" s="74"/>
      <c r="J8915" s="74"/>
      <c r="K8915" s="74"/>
      <c r="L8915" s="74"/>
      <c r="P8915" s="122"/>
      <c r="Q8915" s="74"/>
      <c r="R8915" s="74"/>
      <c r="S8915" s="74"/>
      <c r="T8915" s="74"/>
      <c r="AI8915" s="259"/>
      <c r="AO8915" s="74"/>
    </row>
    <row r="8916" s="72" customFormat="1" customHeight="1" spans="6:41">
      <c r="F8916" s="74"/>
      <c r="G8916" s="267" t="str">
        <f t="shared" si="145"/>
        <v/>
      </c>
      <c r="H8916" s="74"/>
      <c r="I8916" s="74"/>
      <c r="J8916" s="74"/>
      <c r="K8916" s="74"/>
      <c r="L8916" s="74"/>
      <c r="P8916" s="122"/>
      <c r="Q8916" s="74"/>
      <c r="R8916" s="74"/>
      <c r="S8916" s="74"/>
      <c r="T8916" s="74"/>
      <c r="AI8916" s="259"/>
      <c r="AO8916" s="74"/>
    </row>
    <row r="8917" s="72" customFormat="1" customHeight="1" spans="6:41">
      <c r="F8917" s="74"/>
      <c r="G8917" s="267" t="str">
        <f t="shared" si="145"/>
        <v/>
      </c>
      <c r="H8917" s="74"/>
      <c r="I8917" s="74"/>
      <c r="J8917" s="74"/>
      <c r="K8917" s="74"/>
      <c r="L8917" s="74"/>
      <c r="P8917" s="122"/>
      <c r="Q8917" s="74"/>
      <c r="R8917" s="74"/>
      <c r="S8917" s="74"/>
      <c r="T8917" s="74"/>
      <c r="AI8917" s="259"/>
      <c r="AO8917" s="74"/>
    </row>
    <row r="8918" s="72" customFormat="1" customHeight="1" spans="6:41">
      <c r="F8918" s="74"/>
      <c r="G8918" s="267" t="str">
        <f t="shared" si="145"/>
        <v/>
      </c>
      <c r="H8918" s="74"/>
      <c r="I8918" s="74"/>
      <c r="J8918" s="74"/>
      <c r="K8918" s="74"/>
      <c r="L8918" s="74"/>
      <c r="P8918" s="122"/>
      <c r="Q8918" s="74"/>
      <c r="R8918" s="74"/>
      <c r="S8918" s="74"/>
      <c r="T8918" s="74"/>
      <c r="AI8918" s="259"/>
      <c r="AO8918" s="74"/>
    </row>
    <row r="8919" s="72" customFormat="1" customHeight="1" spans="6:41">
      <c r="F8919" s="74"/>
      <c r="G8919" s="267" t="str">
        <f t="shared" si="145"/>
        <v/>
      </c>
      <c r="H8919" s="74"/>
      <c r="I8919" s="74"/>
      <c r="J8919" s="74"/>
      <c r="K8919" s="74"/>
      <c r="L8919" s="74"/>
      <c r="P8919" s="122"/>
      <c r="Q8919" s="74"/>
      <c r="R8919" s="74"/>
      <c r="S8919" s="74"/>
      <c r="T8919" s="74"/>
      <c r="AI8919" s="259"/>
      <c r="AO8919" s="74"/>
    </row>
    <row r="8920" s="72" customFormat="1" customHeight="1" spans="6:41">
      <c r="F8920" s="74"/>
      <c r="G8920" s="267" t="str">
        <f t="shared" si="145"/>
        <v/>
      </c>
      <c r="H8920" s="74"/>
      <c r="I8920" s="74"/>
      <c r="J8920" s="74"/>
      <c r="K8920" s="74"/>
      <c r="L8920" s="74"/>
      <c r="P8920" s="122"/>
      <c r="Q8920" s="74"/>
      <c r="R8920" s="74"/>
      <c r="S8920" s="74"/>
      <c r="T8920" s="74"/>
      <c r="AI8920" s="259"/>
      <c r="AO8920" s="74"/>
    </row>
    <row r="8921" s="72" customFormat="1" customHeight="1" spans="6:41">
      <c r="F8921" s="74"/>
      <c r="G8921" s="267" t="str">
        <f t="shared" si="145"/>
        <v/>
      </c>
      <c r="H8921" s="74"/>
      <c r="I8921" s="74"/>
      <c r="J8921" s="74"/>
      <c r="K8921" s="74"/>
      <c r="L8921" s="74"/>
      <c r="P8921" s="122"/>
      <c r="Q8921" s="74"/>
      <c r="R8921" s="74"/>
      <c r="S8921" s="74"/>
      <c r="T8921" s="74"/>
      <c r="AI8921" s="259"/>
      <c r="AO8921" s="74"/>
    </row>
    <row r="8922" s="72" customFormat="1" customHeight="1" spans="6:41">
      <c r="F8922" s="74"/>
      <c r="G8922" s="267" t="str">
        <f t="shared" si="145"/>
        <v/>
      </c>
      <c r="H8922" s="74"/>
      <c r="I8922" s="74"/>
      <c r="J8922" s="74"/>
      <c r="K8922" s="74"/>
      <c r="L8922" s="74"/>
      <c r="P8922" s="122"/>
      <c r="Q8922" s="74"/>
      <c r="R8922" s="74"/>
      <c r="S8922" s="74"/>
      <c r="T8922" s="74"/>
      <c r="AI8922" s="259"/>
      <c r="AO8922" s="74"/>
    </row>
    <row r="8923" s="72" customFormat="1" customHeight="1" spans="6:41">
      <c r="F8923" s="74"/>
      <c r="G8923" s="267" t="str">
        <f t="shared" si="145"/>
        <v/>
      </c>
      <c r="H8923" s="74"/>
      <c r="I8923" s="74"/>
      <c r="J8923" s="74"/>
      <c r="K8923" s="74"/>
      <c r="L8923" s="74"/>
      <c r="P8923" s="122"/>
      <c r="Q8923" s="74"/>
      <c r="R8923" s="74"/>
      <c r="S8923" s="74"/>
      <c r="T8923" s="74"/>
      <c r="AI8923" s="259"/>
      <c r="AO8923" s="74"/>
    </row>
    <row r="8924" s="72" customFormat="1" customHeight="1" spans="6:41">
      <c r="F8924" s="74"/>
      <c r="G8924" s="267" t="str">
        <f t="shared" si="145"/>
        <v/>
      </c>
      <c r="H8924" s="74"/>
      <c r="I8924" s="74"/>
      <c r="J8924" s="74"/>
      <c r="K8924" s="74"/>
      <c r="L8924" s="74"/>
      <c r="P8924" s="122"/>
      <c r="Q8924" s="74"/>
      <c r="R8924" s="74"/>
      <c r="S8924" s="74"/>
      <c r="T8924" s="74"/>
      <c r="AI8924" s="259"/>
      <c r="AO8924" s="74"/>
    </row>
    <row r="8925" s="72" customFormat="1" customHeight="1" spans="6:41">
      <c r="F8925" s="74"/>
      <c r="G8925" s="267" t="str">
        <f t="shared" si="145"/>
        <v/>
      </c>
      <c r="H8925" s="74"/>
      <c r="I8925" s="74"/>
      <c r="J8925" s="74"/>
      <c r="K8925" s="74"/>
      <c r="L8925" s="74"/>
      <c r="P8925" s="122"/>
      <c r="Q8925" s="74"/>
      <c r="R8925" s="74"/>
      <c r="S8925" s="74"/>
      <c r="T8925" s="74"/>
      <c r="AI8925" s="259"/>
      <c r="AO8925" s="74"/>
    </row>
    <row r="8926" s="72" customFormat="1" customHeight="1" spans="6:41">
      <c r="F8926" s="74"/>
      <c r="G8926" s="267" t="str">
        <f t="shared" si="145"/>
        <v/>
      </c>
      <c r="H8926" s="74"/>
      <c r="I8926" s="74"/>
      <c r="J8926" s="74"/>
      <c r="K8926" s="74"/>
      <c r="L8926" s="74"/>
      <c r="P8926" s="122"/>
      <c r="Q8926" s="74"/>
      <c r="R8926" s="74"/>
      <c r="S8926" s="74"/>
      <c r="T8926" s="74"/>
      <c r="AI8926" s="259"/>
      <c r="AO8926" s="74"/>
    </row>
    <row r="8927" s="72" customFormat="1" customHeight="1" spans="6:41">
      <c r="F8927" s="74"/>
      <c r="G8927" s="267" t="str">
        <f t="shared" si="145"/>
        <v/>
      </c>
      <c r="H8927" s="74"/>
      <c r="I8927" s="74"/>
      <c r="J8927" s="74"/>
      <c r="K8927" s="74"/>
      <c r="L8927" s="74"/>
      <c r="P8927" s="122"/>
      <c r="Q8927" s="74"/>
      <c r="R8927" s="74"/>
      <c r="S8927" s="74"/>
      <c r="T8927" s="74"/>
      <c r="AI8927" s="259"/>
      <c r="AO8927" s="74"/>
    </row>
    <row r="8928" s="72" customFormat="1" customHeight="1" spans="6:41">
      <c r="F8928" s="74"/>
      <c r="G8928" s="267" t="str">
        <f t="shared" si="145"/>
        <v/>
      </c>
      <c r="H8928" s="74"/>
      <c r="I8928" s="74"/>
      <c r="J8928" s="74"/>
      <c r="K8928" s="74"/>
      <c r="L8928" s="74"/>
      <c r="P8928" s="122"/>
      <c r="Q8928" s="74"/>
      <c r="R8928" s="74"/>
      <c r="S8928" s="74"/>
      <c r="T8928" s="74"/>
      <c r="AI8928" s="259"/>
      <c r="AO8928" s="74"/>
    </row>
    <row r="8929" s="72" customFormat="1" customHeight="1" spans="6:41">
      <c r="F8929" s="74"/>
      <c r="G8929" s="267" t="str">
        <f t="shared" si="145"/>
        <v/>
      </c>
      <c r="H8929" s="74"/>
      <c r="I8929" s="74"/>
      <c r="J8929" s="74"/>
      <c r="K8929" s="74"/>
      <c r="L8929" s="74"/>
      <c r="P8929" s="122"/>
      <c r="Q8929" s="74"/>
      <c r="R8929" s="74"/>
      <c r="S8929" s="74"/>
      <c r="T8929" s="74"/>
      <c r="AI8929" s="259"/>
      <c r="AO8929" s="74"/>
    </row>
    <row r="8930" s="72" customFormat="1" customHeight="1" spans="6:41">
      <c r="F8930" s="74"/>
      <c r="G8930" s="267" t="str">
        <f t="shared" si="145"/>
        <v/>
      </c>
      <c r="H8930" s="74"/>
      <c r="I8930" s="74"/>
      <c r="J8930" s="74"/>
      <c r="K8930" s="74"/>
      <c r="L8930" s="74"/>
      <c r="P8930" s="122"/>
      <c r="Q8930" s="74"/>
      <c r="R8930" s="74"/>
      <c r="S8930" s="74"/>
      <c r="T8930" s="74"/>
      <c r="AI8930" s="259"/>
      <c r="AO8930" s="74"/>
    </row>
    <row r="8931" s="72" customFormat="1" customHeight="1" spans="6:41">
      <c r="F8931" s="74"/>
      <c r="G8931" s="267" t="str">
        <f t="shared" si="145"/>
        <v/>
      </c>
      <c r="H8931" s="74"/>
      <c r="I8931" s="74"/>
      <c r="J8931" s="74"/>
      <c r="K8931" s="74"/>
      <c r="L8931" s="74"/>
      <c r="P8931" s="122"/>
      <c r="Q8931" s="74"/>
      <c r="R8931" s="74"/>
      <c r="S8931" s="74"/>
      <c r="T8931" s="74"/>
      <c r="AI8931" s="259"/>
      <c r="AO8931" s="74"/>
    </row>
    <row r="8932" s="72" customFormat="1" customHeight="1" spans="6:41">
      <c r="F8932" s="74"/>
      <c r="G8932" s="267" t="str">
        <f t="shared" si="145"/>
        <v/>
      </c>
      <c r="H8932" s="74"/>
      <c r="I8932" s="74"/>
      <c r="J8932" s="74"/>
      <c r="K8932" s="74"/>
      <c r="L8932" s="74"/>
      <c r="P8932" s="122"/>
      <c r="Q8932" s="74"/>
      <c r="R8932" s="74"/>
      <c r="S8932" s="74"/>
      <c r="T8932" s="74"/>
      <c r="AI8932" s="259"/>
      <c r="AO8932" s="74"/>
    </row>
    <row r="8933" s="72" customFormat="1" customHeight="1" spans="6:41">
      <c r="F8933" s="74"/>
      <c r="G8933" s="267" t="str">
        <f t="shared" si="145"/>
        <v/>
      </c>
      <c r="H8933" s="74"/>
      <c r="I8933" s="74"/>
      <c r="J8933" s="74"/>
      <c r="K8933" s="74"/>
      <c r="L8933" s="74"/>
      <c r="P8933" s="122"/>
      <c r="Q8933" s="74"/>
      <c r="R8933" s="74"/>
      <c r="S8933" s="74"/>
      <c r="T8933" s="74"/>
      <c r="AI8933" s="259"/>
      <c r="AO8933" s="74"/>
    </row>
    <row r="8934" s="72" customFormat="1" customHeight="1" spans="6:41">
      <c r="F8934" s="74"/>
      <c r="G8934" s="267" t="str">
        <f t="shared" si="145"/>
        <v/>
      </c>
      <c r="H8934" s="74"/>
      <c r="I8934" s="74"/>
      <c r="J8934" s="74"/>
      <c r="K8934" s="74"/>
      <c r="L8934" s="74"/>
      <c r="P8934" s="122"/>
      <c r="Q8934" s="74"/>
      <c r="R8934" s="74"/>
      <c r="S8934" s="74"/>
      <c r="T8934" s="74"/>
      <c r="AI8934" s="259"/>
      <c r="AO8934" s="74"/>
    </row>
    <row r="8935" s="72" customFormat="1" customHeight="1" spans="6:41">
      <c r="F8935" s="74"/>
      <c r="G8935" s="267" t="str">
        <f t="shared" si="145"/>
        <v/>
      </c>
      <c r="H8935" s="74"/>
      <c r="I8935" s="74"/>
      <c r="J8935" s="74"/>
      <c r="K8935" s="74"/>
      <c r="L8935" s="74"/>
      <c r="P8935" s="122"/>
      <c r="Q8935" s="74"/>
      <c r="R8935" s="74"/>
      <c r="S8935" s="74"/>
      <c r="T8935" s="74"/>
      <c r="AI8935" s="259"/>
      <c r="AO8935" s="74"/>
    </row>
    <row r="8936" s="72" customFormat="1" customHeight="1" spans="6:41">
      <c r="F8936" s="74"/>
      <c r="G8936" s="267" t="str">
        <f t="shared" si="145"/>
        <v/>
      </c>
      <c r="H8936" s="74"/>
      <c r="I8936" s="74"/>
      <c r="J8936" s="74"/>
      <c r="K8936" s="74"/>
      <c r="L8936" s="74"/>
      <c r="P8936" s="122"/>
      <c r="Q8936" s="74"/>
      <c r="R8936" s="74"/>
      <c r="S8936" s="74"/>
      <c r="T8936" s="74"/>
      <c r="AI8936" s="259"/>
      <c r="AO8936" s="74"/>
    </row>
    <row r="8937" s="72" customFormat="1" customHeight="1" spans="6:41">
      <c r="F8937" s="74"/>
      <c r="G8937" s="267" t="str">
        <f t="shared" si="145"/>
        <v/>
      </c>
      <c r="H8937" s="74"/>
      <c r="I8937" s="74"/>
      <c r="J8937" s="74"/>
      <c r="K8937" s="74"/>
      <c r="L8937" s="74"/>
      <c r="P8937" s="122"/>
      <c r="Q8937" s="74"/>
      <c r="R8937" s="74"/>
      <c r="S8937" s="74"/>
      <c r="T8937" s="74"/>
      <c r="AI8937" s="259"/>
      <c r="AO8937" s="74"/>
    </row>
    <row r="8938" s="72" customFormat="1" customHeight="1" spans="6:41">
      <c r="F8938" s="74"/>
      <c r="G8938" s="267" t="str">
        <f t="shared" si="145"/>
        <v/>
      </c>
      <c r="H8938" s="74"/>
      <c r="I8938" s="74"/>
      <c r="J8938" s="74"/>
      <c r="K8938" s="74"/>
      <c r="L8938" s="74"/>
      <c r="P8938" s="122"/>
      <c r="Q8938" s="74"/>
      <c r="R8938" s="74"/>
      <c r="S8938" s="74"/>
      <c r="T8938" s="74"/>
      <c r="AI8938" s="259"/>
      <c r="AO8938" s="74"/>
    </row>
    <row r="8939" s="72" customFormat="1" customHeight="1" spans="6:41">
      <c r="F8939" s="74"/>
      <c r="G8939" s="267" t="str">
        <f t="shared" si="145"/>
        <v/>
      </c>
      <c r="H8939" s="74"/>
      <c r="I8939" s="74"/>
      <c r="J8939" s="74"/>
      <c r="K8939" s="74"/>
      <c r="L8939" s="74"/>
      <c r="P8939" s="122"/>
      <c r="Q8939" s="74"/>
      <c r="R8939" s="74"/>
      <c r="S8939" s="74"/>
      <c r="T8939" s="74"/>
      <c r="AI8939" s="259"/>
      <c r="AO8939" s="74"/>
    </row>
    <row r="8940" s="72" customFormat="1" customHeight="1" spans="6:41">
      <c r="F8940" s="74"/>
      <c r="G8940" s="267" t="str">
        <f t="shared" si="145"/>
        <v/>
      </c>
      <c r="H8940" s="74"/>
      <c r="I8940" s="74"/>
      <c r="J8940" s="74"/>
      <c r="K8940" s="74"/>
      <c r="L8940" s="74"/>
      <c r="P8940" s="122"/>
      <c r="Q8940" s="74"/>
      <c r="R8940" s="74"/>
      <c r="S8940" s="74"/>
      <c r="T8940" s="74"/>
      <c r="AI8940" s="259"/>
      <c r="AO8940" s="74"/>
    </row>
    <row r="8941" s="72" customFormat="1" customHeight="1" spans="6:41">
      <c r="F8941" s="74"/>
      <c r="G8941" s="267" t="str">
        <f t="shared" si="145"/>
        <v/>
      </c>
      <c r="H8941" s="74"/>
      <c r="I8941" s="74"/>
      <c r="J8941" s="74"/>
      <c r="K8941" s="74"/>
      <c r="L8941" s="74"/>
      <c r="P8941" s="122"/>
      <c r="Q8941" s="74"/>
      <c r="R8941" s="74"/>
      <c r="S8941" s="74"/>
      <c r="T8941" s="74"/>
      <c r="AI8941" s="259"/>
      <c r="AO8941" s="74"/>
    </row>
    <row r="8942" s="72" customFormat="1" customHeight="1" spans="6:41">
      <c r="F8942" s="74"/>
      <c r="G8942" s="267" t="str">
        <f t="shared" si="145"/>
        <v/>
      </c>
      <c r="H8942" s="74"/>
      <c r="I8942" s="74"/>
      <c r="J8942" s="74"/>
      <c r="K8942" s="74"/>
      <c r="L8942" s="74"/>
      <c r="P8942" s="122"/>
      <c r="Q8942" s="74"/>
      <c r="R8942" s="74"/>
      <c r="S8942" s="74"/>
      <c r="T8942" s="74"/>
      <c r="AI8942" s="259"/>
      <c r="AO8942" s="74"/>
    </row>
    <row r="8943" s="72" customFormat="1" customHeight="1" spans="6:41">
      <c r="F8943" s="74"/>
      <c r="G8943" s="267" t="str">
        <f t="shared" si="145"/>
        <v/>
      </c>
      <c r="H8943" s="74"/>
      <c r="I8943" s="74"/>
      <c r="J8943" s="74"/>
      <c r="K8943" s="74"/>
      <c r="L8943" s="74"/>
      <c r="P8943" s="122"/>
      <c r="Q8943" s="74"/>
      <c r="R8943" s="74"/>
      <c r="S8943" s="74"/>
      <c r="T8943" s="74"/>
      <c r="AI8943" s="259"/>
      <c r="AO8943" s="74"/>
    </row>
    <row r="8944" s="72" customFormat="1" customHeight="1" spans="6:41">
      <c r="F8944" s="74"/>
      <c r="G8944" s="267" t="str">
        <f t="shared" si="145"/>
        <v/>
      </c>
      <c r="H8944" s="74"/>
      <c r="I8944" s="74"/>
      <c r="J8944" s="74"/>
      <c r="K8944" s="74"/>
      <c r="L8944" s="74"/>
      <c r="P8944" s="122"/>
      <c r="Q8944" s="74"/>
      <c r="R8944" s="74"/>
      <c r="S8944" s="74"/>
      <c r="T8944" s="74"/>
      <c r="AI8944" s="259"/>
      <c r="AO8944" s="74"/>
    </row>
    <row r="8945" s="72" customFormat="1" customHeight="1" spans="6:41">
      <c r="F8945" s="74"/>
      <c r="G8945" s="267" t="str">
        <f t="shared" si="145"/>
        <v/>
      </c>
      <c r="H8945" s="74"/>
      <c r="I8945" s="74"/>
      <c r="J8945" s="74"/>
      <c r="K8945" s="74"/>
      <c r="L8945" s="74"/>
      <c r="P8945" s="122"/>
      <c r="Q8945" s="74"/>
      <c r="R8945" s="74"/>
      <c r="S8945" s="74"/>
      <c r="T8945" s="74"/>
      <c r="AI8945" s="259"/>
      <c r="AO8945" s="74"/>
    </row>
    <row r="8946" s="72" customFormat="1" customHeight="1" spans="6:41">
      <c r="F8946" s="74"/>
      <c r="G8946" s="267" t="str">
        <f t="shared" si="145"/>
        <v/>
      </c>
      <c r="H8946" s="74"/>
      <c r="I8946" s="74"/>
      <c r="J8946" s="74"/>
      <c r="K8946" s="74"/>
      <c r="L8946" s="74"/>
      <c r="P8946" s="122"/>
      <c r="Q8946" s="74"/>
      <c r="R8946" s="74"/>
      <c r="S8946" s="74"/>
      <c r="T8946" s="74"/>
      <c r="AI8946" s="259"/>
      <c r="AO8946" s="74"/>
    </row>
    <row r="8947" s="72" customFormat="1" customHeight="1" spans="6:41">
      <c r="F8947" s="74"/>
      <c r="G8947" s="267" t="str">
        <f t="shared" si="145"/>
        <v/>
      </c>
      <c r="H8947" s="74"/>
      <c r="I8947" s="74"/>
      <c r="J8947" s="74"/>
      <c r="K8947" s="74"/>
      <c r="L8947" s="74"/>
      <c r="P8947" s="122"/>
      <c r="Q8947" s="74"/>
      <c r="R8947" s="74"/>
      <c r="S8947" s="74"/>
      <c r="T8947" s="74"/>
      <c r="AI8947" s="259"/>
      <c r="AO8947" s="74"/>
    </row>
    <row r="8948" s="72" customFormat="1" customHeight="1" spans="6:41">
      <c r="F8948" s="74"/>
      <c r="G8948" s="267" t="str">
        <f t="shared" si="145"/>
        <v/>
      </c>
      <c r="H8948" s="74"/>
      <c r="I8948" s="74"/>
      <c r="J8948" s="74"/>
      <c r="K8948" s="74"/>
      <c r="L8948" s="74"/>
      <c r="P8948" s="122"/>
      <c r="Q8948" s="74"/>
      <c r="R8948" s="74"/>
      <c r="S8948" s="74"/>
      <c r="T8948" s="74"/>
      <c r="AI8948" s="259"/>
      <c r="AO8948" s="74"/>
    </row>
    <row r="8949" s="72" customFormat="1" customHeight="1" spans="6:41">
      <c r="F8949" s="74"/>
      <c r="G8949" s="267" t="str">
        <f t="shared" si="145"/>
        <v/>
      </c>
      <c r="H8949" s="74"/>
      <c r="I8949" s="74"/>
      <c r="J8949" s="74"/>
      <c r="K8949" s="74"/>
      <c r="L8949" s="74"/>
      <c r="P8949" s="122"/>
      <c r="Q8949" s="74"/>
      <c r="R8949" s="74"/>
      <c r="S8949" s="74"/>
      <c r="T8949" s="74"/>
      <c r="AI8949" s="259"/>
      <c r="AO8949" s="74"/>
    </row>
    <row r="8950" s="72" customFormat="1" customHeight="1" spans="6:41">
      <c r="F8950" s="74"/>
      <c r="G8950" s="267" t="str">
        <f t="shared" si="145"/>
        <v/>
      </c>
      <c r="H8950" s="74"/>
      <c r="I8950" s="74"/>
      <c r="J8950" s="74"/>
      <c r="K8950" s="74"/>
      <c r="L8950" s="74"/>
      <c r="P8950" s="122"/>
      <c r="Q8950" s="74"/>
      <c r="R8950" s="74"/>
      <c r="S8950" s="74"/>
      <c r="T8950" s="74"/>
      <c r="AI8950" s="259"/>
      <c r="AO8950" s="74"/>
    </row>
    <row r="8951" s="72" customFormat="1" customHeight="1" spans="6:41">
      <c r="F8951" s="74"/>
      <c r="G8951" s="267" t="str">
        <f t="shared" si="145"/>
        <v/>
      </c>
      <c r="H8951" s="74"/>
      <c r="I8951" s="74"/>
      <c r="J8951" s="74"/>
      <c r="K8951" s="74"/>
      <c r="L8951" s="74"/>
      <c r="P8951" s="122"/>
      <c r="Q8951" s="74"/>
      <c r="R8951" s="74"/>
      <c r="S8951" s="74"/>
      <c r="T8951" s="74"/>
      <c r="AI8951" s="259"/>
      <c r="AO8951" s="74"/>
    </row>
    <row r="8952" s="72" customFormat="1" customHeight="1" spans="6:41">
      <c r="F8952" s="74"/>
      <c r="G8952" s="267" t="str">
        <f t="shared" si="145"/>
        <v/>
      </c>
      <c r="H8952" s="74"/>
      <c r="I8952" s="74"/>
      <c r="J8952" s="74"/>
      <c r="K8952" s="74"/>
      <c r="L8952" s="74"/>
      <c r="P8952" s="122"/>
      <c r="Q8952" s="74"/>
      <c r="R8952" s="74"/>
      <c r="S8952" s="74"/>
      <c r="T8952" s="74"/>
      <c r="AI8952" s="259"/>
      <c r="AO8952" s="74"/>
    </row>
    <row r="8953" s="72" customFormat="1" customHeight="1" spans="6:41">
      <c r="F8953" s="74"/>
      <c r="G8953" s="267" t="str">
        <f t="shared" si="145"/>
        <v/>
      </c>
      <c r="H8953" s="74"/>
      <c r="I8953" s="74"/>
      <c r="J8953" s="74"/>
      <c r="K8953" s="74"/>
      <c r="L8953" s="74"/>
      <c r="P8953" s="122"/>
      <c r="Q8953" s="74"/>
      <c r="R8953" s="74"/>
      <c r="S8953" s="74"/>
      <c r="T8953" s="74"/>
      <c r="AI8953" s="259"/>
      <c r="AO8953" s="74"/>
    </row>
    <row r="8954" s="72" customFormat="1" customHeight="1" spans="6:41">
      <c r="F8954" s="74"/>
      <c r="G8954" s="267" t="str">
        <f t="shared" si="145"/>
        <v/>
      </c>
      <c r="H8954" s="74"/>
      <c r="I8954" s="74"/>
      <c r="J8954" s="74"/>
      <c r="K8954" s="74"/>
      <c r="L8954" s="74"/>
      <c r="P8954" s="122"/>
      <c r="Q8954" s="74"/>
      <c r="R8954" s="74"/>
      <c r="S8954" s="74"/>
      <c r="T8954" s="74"/>
      <c r="AI8954" s="259"/>
      <c r="AO8954" s="74"/>
    </row>
    <row r="8955" s="72" customFormat="1" customHeight="1" spans="6:41">
      <c r="F8955" s="74"/>
      <c r="G8955" s="267" t="str">
        <f t="shared" si="145"/>
        <v/>
      </c>
      <c r="H8955" s="74"/>
      <c r="I8955" s="74"/>
      <c r="J8955" s="74"/>
      <c r="K8955" s="74"/>
      <c r="L8955" s="74"/>
      <c r="P8955" s="122"/>
      <c r="Q8955" s="74"/>
      <c r="R8955" s="74"/>
      <c r="S8955" s="74"/>
      <c r="T8955" s="74"/>
      <c r="AI8955" s="259"/>
      <c r="AO8955" s="74"/>
    </row>
    <row r="8956" s="72" customFormat="1" customHeight="1" spans="6:41">
      <c r="F8956" s="74"/>
      <c r="G8956" s="267" t="str">
        <f t="shared" si="145"/>
        <v/>
      </c>
      <c r="H8956" s="74"/>
      <c r="I8956" s="74"/>
      <c r="J8956" s="74"/>
      <c r="K8956" s="74"/>
      <c r="L8956" s="74"/>
      <c r="P8956" s="122"/>
      <c r="Q8956" s="74"/>
      <c r="R8956" s="74"/>
      <c r="S8956" s="74"/>
      <c r="T8956" s="74"/>
      <c r="AI8956" s="259"/>
      <c r="AO8956" s="74"/>
    </row>
    <row r="8957" s="72" customFormat="1" customHeight="1" spans="6:41">
      <c r="F8957" s="74"/>
      <c r="G8957" s="267" t="str">
        <f t="shared" si="145"/>
        <v/>
      </c>
      <c r="H8957" s="74"/>
      <c r="I8957" s="74"/>
      <c r="J8957" s="74"/>
      <c r="K8957" s="74"/>
      <c r="L8957" s="74"/>
      <c r="P8957" s="122"/>
      <c r="Q8957" s="74"/>
      <c r="R8957" s="74"/>
      <c r="S8957" s="74"/>
      <c r="T8957" s="74"/>
      <c r="AI8957" s="259"/>
      <c r="AO8957" s="74"/>
    </row>
    <row r="8958" s="72" customFormat="1" customHeight="1" spans="6:41">
      <c r="F8958" s="74"/>
      <c r="G8958" s="267" t="str">
        <f t="shared" si="145"/>
        <v/>
      </c>
      <c r="H8958" s="74"/>
      <c r="I8958" s="74"/>
      <c r="J8958" s="74"/>
      <c r="K8958" s="74"/>
      <c r="L8958" s="74"/>
      <c r="P8958" s="122"/>
      <c r="Q8958" s="74"/>
      <c r="R8958" s="74"/>
      <c r="S8958" s="74"/>
      <c r="T8958" s="74"/>
      <c r="AI8958" s="259"/>
      <c r="AO8958" s="74"/>
    </row>
    <row r="8959" s="72" customFormat="1" customHeight="1" spans="6:41">
      <c r="F8959" s="74"/>
      <c r="G8959" s="267" t="str">
        <f t="shared" si="145"/>
        <v/>
      </c>
      <c r="H8959" s="74"/>
      <c r="I8959" s="74"/>
      <c r="J8959" s="74"/>
      <c r="K8959" s="74"/>
      <c r="L8959" s="74"/>
      <c r="P8959" s="122"/>
      <c r="Q8959" s="74"/>
      <c r="R8959" s="74"/>
      <c r="S8959" s="74"/>
      <c r="T8959" s="74"/>
      <c r="AI8959" s="259"/>
      <c r="AO8959" s="74"/>
    </row>
    <row r="8960" s="72" customFormat="1" customHeight="1" spans="6:41">
      <c r="F8960" s="74"/>
      <c r="G8960" s="267" t="str">
        <f t="shared" si="145"/>
        <v/>
      </c>
      <c r="H8960" s="74"/>
      <c r="I8960" s="74"/>
      <c r="J8960" s="74"/>
      <c r="K8960" s="74"/>
      <c r="L8960" s="74"/>
      <c r="P8960" s="122"/>
      <c r="Q8960" s="74"/>
      <c r="R8960" s="74"/>
      <c r="S8960" s="74"/>
      <c r="T8960" s="74"/>
      <c r="AI8960" s="259"/>
      <c r="AO8960" s="74"/>
    </row>
    <row r="8961" s="72" customFormat="1" customHeight="1" spans="6:41">
      <c r="F8961" s="74"/>
      <c r="G8961" s="267" t="str">
        <f t="shared" si="145"/>
        <v/>
      </c>
      <c r="H8961" s="74"/>
      <c r="I8961" s="74"/>
      <c r="J8961" s="74"/>
      <c r="K8961" s="74"/>
      <c r="L8961" s="74"/>
      <c r="P8961" s="122"/>
      <c r="Q8961" s="74"/>
      <c r="R8961" s="74"/>
      <c r="S8961" s="74"/>
      <c r="T8961" s="74"/>
      <c r="AI8961" s="259"/>
      <c r="AO8961" s="74"/>
    </row>
    <row r="8962" s="72" customFormat="1" customHeight="1" spans="6:41">
      <c r="F8962" s="74"/>
      <c r="G8962" s="267" t="str">
        <f t="shared" ref="G8962:G9025" si="146">IF(H8962="","",IF(H8962=I8962,H8962,_xlfn.CONCAT(H8962,"-",I8962)))</f>
        <v/>
      </c>
      <c r="H8962" s="74"/>
      <c r="I8962" s="74"/>
      <c r="J8962" s="74"/>
      <c r="K8962" s="74"/>
      <c r="L8962" s="74"/>
      <c r="P8962" s="122"/>
      <c r="Q8962" s="74"/>
      <c r="R8962" s="74"/>
      <c r="S8962" s="74"/>
      <c r="T8962" s="74"/>
      <c r="AI8962" s="259"/>
      <c r="AO8962" s="74"/>
    </row>
    <row r="8963" s="72" customFormat="1" customHeight="1" spans="6:41">
      <c r="F8963" s="74"/>
      <c r="G8963" s="267" t="str">
        <f t="shared" si="146"/>
        <v/>
      </c>
      <c r="H8963" s="74"/>
      <c r="I8963" s="74"/>
      <c r="J8963" s="74"/>
      <c r="K8963" s="74"/>
      <c r="L8963" s="74"/>
      <c r="P8963" s="122"/>
      <c r="Q8963" s="74"/>
      <c r="R8963" s="74"/>
      <c r="S8963" s="74"/>
      <c r="T8963" s="74"/>
      <c r="AI8963" s="259"/>
      <c r="AO8963" s="74"/>
    </row>
    <row r="8964" s="72" customFormat="1" customHeight="1" spans="6:41">
      <c r="F8964" s="74"/>
      <c r="G8964" s="267" t="str">
        <f t="shared" si="146"/>
        <v/>
      </c>
      <c r="H8964" s="74"/>
      <c r="I8964" s="74"/>
      <c r="J8964" s="74"/>
      <c r="K8964" s="74"/>
      <c r="L8964" s="74"/>
      <c r="P8964" s="122"/>
      <c r="Q8964" s="74"/>
      <c r="R8964" s="74"/>
      <c r="S8964" s="74"/>
      <c r="T8964" s="74"/>
      <c r="AI8964" s="259"/>
      <c r="AO8964" s="74"/>
    </row>
    <row r="8965" s="72" customFormat="1" customHeight="1" spans="6:41">
      <c r="F8965" s="74"/>
      <c r="G8965" s="267" t="str">
        <f t="shared" si="146"/>
        <v/>
      </c>
      <c r="H8965" s="74"/>
      <c r="I8965" s="74"/>
      <c r="J8965" s="74"/>
      <c r="K8965" s="74"/>
      <c r="L8965" s="74"/>
      <c r="P8965" s="122"/>
      <c r="Q8965" s="74"/>
      <c r="R8965" s="74"/>
      <c r="S8965" s="74"/>
      <c r="T8965" s="74"/>
      <c r="AI8965" s="259"/>
      <c r="AO8965" s="74"/>
    </row>
    <row r="8966" s="72" customFormat="1" customHeight="1" spans="6:41">
      <c r="F8966" s="74"/>
      <c r="G8966" s="267" t="str">
        <f t="shared" si="146"/>
        <v/>
      </c>
      <c r="H8966" s="74"/>
      <c r="I8966" s="74"/>
      <c r="J8966" s="74"/>
      <c r="K8966" s="74"/>
      <c r="L8966" s="74"/>
      <c r="P8966" s="122"/>
      <c r="Q8966" s="74"/>
      <c r="R8966" s="74"/>
      <c r="S8966" s="74"/>
      <c r="T8966" s="74"/>
      <c r="AI8966" s="259"/>
      <c r="AO8966" s="74"/>
    </row>
    <row r="8967" s="72" customFormat="1" customHeight="1" spans="6:41">
      <c r="F8967" s="74"/>
      <c r="G8967" s="267" t="str">
        <f t="shared" si="146"/>
        <v/>
      </c>
      <c r="H8967" s="74"/>
      <c r="I8967" s="74"/>
      <c r="J8967" s="74"/>
      <c r="K8967" s="74"/>
      <c r="L8967" s="74"/>
      <c r="P8967" s="122"/>
      <c r="Q8967" s="74"/>
      <c r="R8967" s="74"/>
      <c r="S8967" s="74"/>
      <c r="T8967" s="74"/>
      <c r="AI8967" s="259"/>
      <c r="AO8967" s="74"/>
    </row>
    <row r="8968" s="72" customFormat="1" customHeight="1" spans="6:41">
      <c r="F8968" s="74"/>
      <c r="G8968" s="267" t="str">
        <f t="shared" si="146"/>
        <v/>
      </c>
      <c r="H8968" s="74"/>
      <c r="I8968" s="74"/>
      <c r="J8968" s="74"/>
      <c r="K8968" s="74"/>
      <c r="L8968" s="74"/>
      <c r="P8968" s="122"/>
      <c r="Q8968" s="74"/>
      <c r="R8968" s="74"/>
      <c r="S8968" s="74"/>
      <c r="T8968" s="74"/>
      <c r="AI8968" s="259"/>
      <c r="AO8968" s="74"/>
    </row>
    <row r="8969" s="72" customFormat="1" customHeight="1" spans="6:41">
      <c r="F8969" s="74"/>
      <c r="G8969" s="267" t="str">
        <f t="shared" si="146"/>
        <v/>
      </c>
      <c r="H8969" s="74"/>
      <c r="I8969" s="74"/>
      <c r="J8969" s="74"/>
      <c r="K8969" s="74"/>
      <c r="L8969" s="74"/>
      <c r="P8969" s="122"/>
      <c r="Q8969" s="74"/>
      <c r="R8969" s="74"/>
      <c r="S8969" s="74"/>
      <c r="T8969" s="74"/>
      <c r="AI8969" s="259"/>
      <c r="AO8969" s="74"/>
    </row>
    <row r="8970" s="72" customFormat="1" customHeight="1" spans="6:41">
      <c r="F8970" s="74"/>
      <c r="G8970" s="267" t="str">
        <f t="shared" si="146"/>
        <v/>
      </c>
      <c r="H8970" s="74"/>
      <c r="I8970" s="74"/>
      <c r="J8970" s="74"/>
      <c r="K8970" s="74"/>
      <c r="L8970" s="74"/>
      <c r="P8970" s="122"/>
      <c r="Q8970" s="74"/>
      <c r="R8970" s="74"/>
      <c r="S8970" s="74"/>
      <c r="T8970" s="74"/>
      <c r="AI8970" s="259"/>
      <c r="AO8970" s="74"/>
    </row>
    <row r="8971" s="72" customFormat="1" customHeight="1" spans="6:41">
      <c r="F8971" s="74"/>
      <c r="G8971" s="267" t="str">
        <f t="shared" si="146"/>
        <v/>
      </c>
      <c r="H8971" s="74"/>
      <c r="I8971" s="74"/>
      <c r="J8971" s="74"/>
      <c r="K8971" s="74"/>
      <c r="L8971" s="74"/>
      <c r="P8971" s="122"/>
      <c r="Q8971" s="74"/>
      <c r="R8971" s="74"/>
      <c r="S8971" s="74"/>
      <c r="T8971" s="74"/>
      <c r="AI8971" s="259"/>
      <c r="AO8971" s="74"/>
    </row>
    <row r="8972" s="72" customFormat="1" customHeight="1" spans="6:41">
      <c r="F8972" s="74"/>
      <c r="G8972" s="267" t="str">
        <f t="shared" si="146"/>
        <v/>
      </c>
      <c r="H8972" s="74"/>
      <c r="I8972" s="74"/>
      <c r="J8972" s="74"/>
      <c r="K8972" s="74"/>
      <c r="L8972" s="74"/>
      <c r="P8972" s="122"/>
      <c r="Q8972" s="74"/>
      <c r="R8972" s="74"/>
      <c r="S8972" s="74"/>
      <c r="T8972" s="74"/>
      <c r="AI8972" s="259"/>
      <c r="AO8972" s="74"/>
    </row>
    <row r="8973" s="72" customFormat="1" customHeight="1" spans="6:41">
      <c r="F8973" s="74"/>
      <c r="G8973" s="267" t="str">
        <f t="shared" si="146"/>
        <v/>
      </c>
      <c r="H8973" s="74"/>
      <c r="I8973" s="74"/>
      <c r="J8973" s="74"/>
      <c r="K8973" s="74"/>
      <c r="L8973" s="74"/>
      <c r="P8973" s="122"/>
      <c r="Q8973" s="74"/>
      <c r="R8973" s="74"/>
      <c r="S8973" s="74"/>
      <c r="T8973" s="74"/>
      <c r="AI8973" s="259"/>
      <c r="AO8973" s="74"/>
    </row>
    <row r="8974" s="72" customFormat="1" customHeight="1" spans="6:41">
      <c r="F8974" s="74"/>
      <c r="G8974" s="267" t="str">
        <f t="shared" si="146"/>
        <v/>
      </c>
      <c r="H8974" s="74"/>
      <c r="I8974" s="74"/>
      <c r="J8974" s="74"/>
      <c r="K8974" s="74"/>
      <c r="L8974" s="74"/>
      <c r="P8974" s="122"/>
      <c r="Q8974" s="74"/>
      <c r="R8974" s="74"/>
      <c r="S8974" s="74"/>
      <c r="T8974" s="74"/>
      <c r="AI8974" s="259"/>
      <c r="AO8974" s="74"/>
    </row>
    <row r="8975" s="72" customFormat="1" customHeight="1" spans="6:41">
      <c r="F8975" s="74"/>
      <c r="G8975" s="267" t="str">
        <f t="shared" si="146"/>
        <v/>
      </c>
      <c r="H8975" s="74"/>
      <c r="I8975" s="74"/>
      <c r="J8975" s="74"/>
      <c r="K8975" s="74"/>
      <c r="L8975" s="74"/>
      <c r="P8975" s="122"/>
      <c r="Q8975" s="74"/>
      <c r="R8975" s="74"/>
      <c r="S8975" s="74"/>
      <c r="T8975" s="74"/>
      <c r="AI8975" s="259"/>
      <c r="AO8975" s="74"/>
    </row>
    <row r="8976" s="72" customFormat="1" customHeight="1" spans="6:41">
      <c r="F8976" s="74"/>
      <c r="G8976" s="267" t="str">
        <f t="shared" si="146"/>
        <v/>
      </c>
      <c r="H8976" s="74"/>
      <c r="I8976" s="74"/>
      <c r="J8976" s="74"/>
      <c r="K8976" s="74"/>
      <c r="L8976" s="74"/>
      <c r="P8976" s="122"/>
      <c r="Q8976" s="74"/>
      <c r="R8976" s="74"/>
      <c r="S8976" s="74"/>
      <c r="T8976" s="74"/>
      <c r="AI8976" s="259"/>
      <c r="AO8976" s="74"/>
    </row>
    <row r="8977" s="72" customFormat="1" customHeight="1" spans="6:41">
      <c r="F8977" s="74"/>
      <c r="G8977" s="267" t="str">
        <f t="shared" si="146"/>
        <v/>
      </c>
      <c r="H8977" s="74"/>
      <c r="I8977" s="74"/>
      <c r="J8977" s="74"/>
      <c r="K8977" s="74"/>
      <c r="L8977" s="74"/>
      <c r="P8977" s="122"/>
      <c r="Q8977" s="74"/>
      <c r="R8977" s="74"/>
      <c r="S8977" s="74"/>
      <c r="T8977" s="74"/>
      <c r="AI8977" s="259"/>
      <c r="AO8977" s="74"/>
    </row>
    <row r="8978" s="72" customFormat="1" customHeight="1" spans="6:41">
      <c r="F8978" s="74"/>
      <c r="G8978" s="267" t="str">
        <f t="shared" si="146"/>
        <v/>
      </c>
      <c r="H8978" s="74"/>
      <c r="I8978" s="74"/>
      <c r="J8978" s="74"/>
      <c r="K8978" s="74"/>
      <c r="L8978" s="74"/>
      <c r="P8978" s="122"/>
      <c r="Q8978" s="74"/>
      <c r="R8978" s="74"/>
      <c r="S8978" s="74"/>
      <c r="T8978" s="74"/>
      <c r="AI8978" s="259"/>
      <c r="AO8978" s="74"/>
    </row>
    <row r="8979" s="72" customFormat="1" customHeight="1" spans="6:41">
      <c r="F8979" s="74"/>
      <c r="G8979" s="267" t="str">
        <f t="shared" si="146"/>
        <v/>
      </c>
      <c r="H8979" s="74"/>
      <c r="I8979" s="74"/>
      <c r="J8979" s="74"/>
      <c r="K8979" s="74"/>
      <c r="L8979" s="74"/>
      <c r="P8979" s="122"/>
      <c r="Q8979" s="74"/>
      <c r="R8979" s="74"/>
      <c r="S8979" s="74"/>
      <c r="T8979" s="74"/>
      <c r="AI8979" s="259"/>
      <c r="AO8979" s="74"/>
    </row>
    <row r="8980" s="72" customFormat="1" customHeight="1" spans="6:41">
      <c r="F8980" s="74"/>
      <c r="G8980" s="267" t="str">
        <f t="shared" si="146"/>
        <v/>
      </c>
      <c r="H8980" s="74"/>
      <c r="I8980" s="74"/>
      <c r="J8980" s="74"/>
      <c r="K8980" s="74"/>
      <c r="L8980" s="74"/>
      <c r="P8980" s="122"/>
      <c r="Q8980" s="74"/>
      <c r="R8980" s="74"/>
      <c r="S8980" s="74"/>
      <c r="T8980" s="74"/>
      <c r="AI8980" s="259"/>
      <c r="AO8980" s="74"/>
    </row>
    <row r="8981" s="72" customFormat="1" customHeight="1" spans="6:41">
      <c r="F8981" s="74"/>
      <c r="G8981" s="267" t="str">
        <f t="shared" si="146"/>
        <v/>
      </c>
      <c r="H8981" s="74"/>
      <c r="I8981" s="74"/>
      <c r="J8981" s="74"/>
      <c r="K8981" s="74"/>
      <c r="L8981" s="74"/>
      <c r="P8981" s="122"/>
      <c r="Q8981" s="74"/>
      <c r="R8981" s="74"/>
      <c r="S8981" s="74"/>
      <c r="T8981" s="74"/>
      <c r="AI8981" s="259"/>
      <c r="AO8981" s="74"/>
    </row>
    <row r="8982" s="72" customFormat="1" customHeight="1" spans="6:41">
      <c r="F8982" s="74"/>
      <c r="G8982" s="267" t="str">
        <f t="shared" si="146"/>
        <v/>
      </c>
      <c r="H8982" s="74"/>
      <c r="I8982" s="74"/>
      <c r="J8982" s="74"/>
      <c r="K8982" s="74"/>
      <c r="L8982" s="74"/>
      <c r="P8982" s="122"/>
      <c r="Q8982" s="74"/>
      <c r="R8982" s="74"/>
      <c r="S8982" s="74"/>
      <c r="T8982" s="74"/>
      <c r="AI8982" s="259"/>
      <c r="AO8982" s="74"/>
    </row>
    <row r="8983" s="72" customFormat="1" customHeight="1" spans="6:41">
      <c r="F8983" s="74"/>
      <c r="G8983" s="267" t="str">
        <f t="shared" si="146"/>
        <v/>
      </c>
      <c r="H8983" s="74"/>
      <c r="I8983" s="74"/>
      <c r="J8983" s="74"/>
      <c r="K8983" s="74"/>
      <c r="L8983" s="74"/>
      <c r="P8983" s="122"/>
      <c r="Q8983" s="74"/>
      <c r="R8983" s="74"/>
      <c r="S8983" s="74"/>
      <c r="T8983" s="74"/>
      <c r="AI8983" s="259"/>
      <c r="AO8983" s="74"/>
    </row>
    <row r="8984" s="72" customFormat="1" customHeight="1" spans="6:41">
      <c r="F8984" s="74"/>
      <c r="G8984" s="267" t="str">
        <f t="shared" si="146"/>
        <v/>
      </c>
      <c r="H8984" s="74"/>
      <c r="I8984" s="74"/>
      <c r="J8984" s="74"/>
      <c r="K8984" s="74"/>
      <c r="L8984" s="74"/>
      <c r="P8984" s="122"/>
      <c r="Q8984" s="74"/>
      <c r="R8984" s="74"/>
      <c r="S8984" s="74"/>
      <c r="T8984" s="74"/>
      <c r="AI8984" s="259"/>
      <c r="AO8984" s="74"/>
    </row>
    <row r="8985" s="72" customFormat="1" customHeight="1" spans="6:41">
      <c r="F8985" s="74"/>
      <c r="G8985" s="267" t="str">
        <f t="shared" si="146"/>
        <v/>
      </c>
      <c r="H8985" s="74"/>
      <c r="I8985" s="74"/>
      <c r="J8985" s="74"/>
      <c r="K8985" s="74"/>
      <c r="L8985" s="74"/>
      <c r="P8985" s="122"/>
      <c r="Q8985" s="74"/>
      <c r="R8985" s="74"/>
      <c r="S8985" s="74"/>
      <c r="T8985" s="74"/>
      <c r="AI8985" s="259"/>
      <c r="AO8985" s="74"/>
    </row>
    <row r="8986" s="72" customFormat="1" customHeight="1" spans="6:41">
      <c r="F8986" s="74"/>
      <c r="G8986" s="267" t="str">
        <f t="shared" si="146"/>
        <v/>
      </c>
      <c r="H8986" s="74"/>
      <c r="I8986" s="74"/>
      <c r="J8986" s="74"/>
      <c r="K8986" s="74"/>
      <c r="L8986" s="74"/>
      <c r="P8986" s="122"/>
      <c r="Q8986" s="74"/>
      <c r="R8986" s="74"/>
      <c r="S8986" s="74"/>
      <c r="T8986" s="74"/>
      <c r="AI8986" s="259"/>
      <c r="AO8986" s="74"/>
    </row>
    <row r="8987" s="72" customFormat="1" customHeight="1" spans="6:41">
      <c r="F8987" s="74"/>
      <c r="G8987" s="267" t="str">
        <f t="shared" si="146"/>
        <v/>
      </c>
      <c r="H8987" s="74"/>
      <c r="I8987" s="74"/>
      <c r="J8987" s="74"/>
      <c r="K8987" s="74"/>
      <c r="L8987" s="74"/>
      <c r="P8987" s="122"/>
      <c r="Q8987" s="74"/>
      <c r="R8987" s="74"/>
      <c r="S8987" s="74"/>
      <c r="T8987" s="74"/>
      <c r="AI8987" s="259"/>
      <c r="AO8987" s="74"/>
    </row>
    <row r="8988" s="72" customFormat="1" customHeight="1" spans="6:41">
      <c r="F8988" s="74"/>
      <c r="G8988" s="267" t="str">
        <f t="shared" si="146"/>
        <v/>
      </c>
      <c r="H8988" s="74"/>
      <c r="I8988" s="74"/>
      <c r="J8988" s="74"/>
      <c r="K8988" s="74"/>
      <c r="L8988" s="74"/>
      <c r="P8988" s="122"/>
      <c r="Q8988" s="74"/>
      <c r="R8988" s="74"/>
      <c r="S8988" s="74"/>
      <c r="T8988" s="74"/>
      <c r="AI8988" s="259"/>
      <c r="AO8988" s="74"/>
    </row>
    <row r="8989" s="72" customFormat="1" customHeight="1" spans="6:41">
      <c r="F8989" s="74"/>
      <c r="G8989" s="267" t="str">
        <f t="shared" si="146"/>
        <v/>
      </c>
      <c r="H8989" s="74"/>
      <c r="I8989" s="74"/>
      <c r="J8989" s="74"/>
      <c r="K8989" s="74"/>
      <c r="L8989" s="74"/>
      <c r="P8989" s="122"/>
      <c r="Q8989" s="74"/>
      <c r="R8989" s="74"/>
      <c r="S8989" s="74"/>
      <c r="T8989" s="74"/>
      <c r="AI8989" s="259"/>
      <c r="AO8989" s="74"/>
    </row>
    <row r="8990" s="72" customFormat="1" customHeight="1" spans="6:41">
      <c r="F8990" s="74"/>
      <c r="G8990" s="267" t="str">
        <f t="shared" si="146"/>
        <v/>
      </c>
      <c r="H8990" s="74"/>
      <c r="I8990" s="74"/>
      <c r="J8990" s="74"/>
      <c r="K8990" s="74"/>
      <c r="L8990" s="74"/>
      <c r="P8990" s="122"/>
      <c r="Q8990" s="74"/>
      <c r="R8990" s="74"/>
      <c r="S8990" s="74"/>
      <c r="T8990" s="74"/>
      <c r="AI8990" s="259"/>
      <c r="AO8990" s="74"/>
    </row>
    <row r="8991" s="72" customFormat="1" customHeight="1" spans="6:41">
      <c r="F8991" s="74"/>
      <c r="G8991" s="267" t="str">
        <f t="shared" si="146"/>
        <v/>
      </c>
      <c r="H8991" s="74"/>
      <c r="I8991" s="74"/>
      <c r="J8991" s="74"/>
      <c r="K8991" s="74"/>
      <c r="L8991" s="74"/>
      <c r="P8991" s="122"/>
      <c r="Q8991" s="74"/>
      <c r="R8991" s="74"/>
      <c r="S8991" s="74"/>
      <c r="T8991" s="74"/>
      <c r="AI8991" s="259"/>
      <c r="AO8991" s="74"/>
    </row>
    <row r="8992" s="72" customFormat="1" customHeight="1" spans="6:41">
      <c r="F8992" s="74"/>
      <c r="G8992" s="267" t="str">
        <f t="shared" si="146"/>
        <v/>
      </c>
      <c r="H8992" s="74"/>
      <c r="I8992" s="74"/>
      <c r="J8992" s="74"/>
      <c r="K8992" s="74"/>
      <c r="L8992" s="74"/>
      <c r="P8992" s="122"/>
      <c r="Q8992" s="74"/>
      <c r="R8992" s="74"/>
      <c r="S8992" s="74"/>
      <c r="T8992" s="74"/>
      <c r="AI8992" s="259"/>
      <c r="AO8992" s="74"/>
    </row>
    <row r="8993" s="72" customFormat="1" customHeight="1" spans="6:41">
      <c r="F8993" s="74"/>
      <c r="G8993" s="267" t="str">
        <f t="shared" si="146"/>
        <v/>
      </c>
      <c r="H8993" s="74"/>
      <c r="I8993" s="74"/>
      <c r="J8993" s="74"/>
      <c r="K8993" s="74"/>
      <c r="L8993" s="74"/>
      <c r="P8993" s="122"/>
      <c r="Q8993" s="74"/>
      <c r="R8993" s="74"/>
      <c r="S8993" s="74"/>
      <c r="T8993" s="74"/>
      <c r="AI8993" s="259"/>
      <c r="AO8993" s="74"/>
    </row>
    <row r="8994" s="72" customFormat="1" customHeight="1" spans="6:41">
      <c r="F8994" s="74"/>
      <c r="G8994" s="267" t="str">
        <f t="shared" si="146"/>
        <v/>
      </c>
      <c r="H8994" s="74"/>
      <c r="I8994" s="74"/>
      <c r="J8994" s="74"/>
      <c r="K8994" s="74"/>
      <c r="L8994" s="74"/>
      <c r="P8994" s="122"/>
      <c r="Q8994" s="74"/>
      <c r="R8994" s="74"/>
      <c r="S8994" s="74"/>
      <c r="T8994" s="74"/>
      <c r="AI8994" s="259"/>
      <c r="AO8994" s="74"/>
    </row>
    <row r="8995" s="72" customFormat="1" customHeight="1" spans="6:41">
      <c r="F8995" s="74"/>
      <c r="G8995" s="267" t="str">
        <f t="shared" si="146"/>
        <v/>
      </c>
      <c r="H8995" s="74"/>
      <c r="I8995" s="74"/>
      <c r="J8995" s="74"/>
      <c r="K8995" s="74"/>
      <c r="L8995" s="74"/>
      <c r="P8995" s="122"/>
      <c r="Q8995" s="74"/>
      <c r="R8995" s="74"/>
      <c r="S8995" s="74"/>
      <c r="T8995" s="74"/>
      <c r="AI8995" s="259"/>
      <c r="AO8995" s="74"/>
    </row>
    <row r="8996" s="72" customFormat="1" customHeight="1" spans="6:41">
      <c r="F8996" s="74"/>
      <c r="G8996" s="267" t="str">
        <f t="shared" si="146"/>
        <v/>
      </c>
      <c r="H8996" s="74"/>
      <c r="I8996" s="74"/>
      <c r="J8996" s="74"/>
      <c r="K8996" s="74"/>
      <c r="L8996" s="74"/>
      <c r="P8996" s="122"/>
      <c r="Q8996" s="74"/>
      <c r="R8996" s="74"/>
      <c r="S8996" s="74"/>
      <c r="T8996" s="74"/>
      <c r="AI8996" s="259"/>
      <c r="AO8996" s="74"/>
    </row>
    <row r="8997" s="72" customFormat="1" customHeight="1" spans="6:41">
      <c r="F8997" s="74"/>
      <c r="G8997" s="267" t="str">
        <f t="shared" si="146"/>
        <v/>
      </c>
      <c r="H8997" s="74"/>
      <c r="I8997" s="74"/>
      <c r="J8997" s="74"/>
      <c r="K8997" s="74"/>
      <c r="L8997" s="74"/>
      <c r="P8997" s="122"/>
      <c r="Q8997" s="74"/>
      <c r="R8997" s="74"/>
      <c r="S8997" s="74"/>
      <c r="T8997" s="74"/>
      <c r="AI8997" s="259"/>
      <c r="AO8997" s="74"/>
    </row>
    <row r="8998" s="72" customFormat="1" customHeight="1" spans="6:41">
      <c r="F8998" s="74"/>
      <c r="G8998" s="267" t="str">
        <f t="shared" si="146"/>
        <v/>
      </c>
      <c r="H8998" s="74"/>
      <c r="I8998" s="74"/>
      <c r="J8998" s="74"/>
      <c r="K8998" s="74"/>
      <c r="L8998" s="74"/>
      <c r="P8998" s="122"/>
      <c r="Q8998" s="74"/>
      <c r="R8998" s="74"/>
      <c r="S8998" s="74"/>
      <c r="T8998" s="74"/>
      <c r="AI8998" s="259"/>
      <c r="AO8998" s="74"/>
    </row>
    <row r="8999" s="72" customFormat="1" customHeight="1" spans="6:41">
      <c r="F8999" s="74"/>
      <c r="G8999" s="267" t="str">
        <f t="shared" si="146"/>
        <v/>
      </c>
      <c r="H8999" s="74"/>
      <c r="I8999" s="74"/>
      <c r="J8999" s="74"/>
      <c r="K8999" s="74"/>
      <c r="L8999" s="74"/>
      <c r="P8999" s="122"/>
      <c r="Q8999" s="74"/>
      <c r="R8999" s="74"/>
      <c r="S8999" s="74"/>
      <c r="T8999" s="74"/>
      <c r="AI8999" s="259"/>
      <c r="AO8999" s="74"/>
    </row>
    <row r="9000" s="72" customFormat="1" customHeight="1" spans="6:41">
      <c r="F9000" s="74"/>
      <c r="G9000" s="267" t="str">
        <f t="shared" si="146"/>
        <v/>
      </c>
      <c r="H9000" s="74"/>
      <c r="I9000" s="74"/>
      <c r="J9000" s="74"/>
      <c r="K9000" s="74"/>
      <c r="L9000" s="74"/>
      <c r="P9000" s="122"/>
      <c r="Q9000" s="74"/>
      <c r="R9000" s="74"/>
      <c r="S9000" s="74"/>
      <c r="T9000" s="74"/>
      <c r="AI9000" s="259"/>
      <c r="AO9000" s="74"/>
    </row>
    <row r="9001" s="72" customFormat="1" customHeight="1" spans="6:41">
      <c r="F9001" s="74"/>
      <c r="G9001" s="267" t="str">
        <f t="shared" si="146"/>
        <v/>
      </c>
      <c r="H9001" s="74"/>
      <c r="I9001" s="74"/>
      <c r="J9001" s="74"/>
      <c r="K9001" s="74"/>
      <c r="L9001" s="74"/>
      <c r="P9001" s="122"/>
      <c r="Q9001" s="74"/>
      <c r="R9001" s="74"/>
      <c r="S9001" s="74"/>
      <c r="T9001" s="74"/>
      <c r="AI9001" s="259"/>
      <c r="AO9001" s="74"/>
    </row>
    <row r="9002" s="72" customFormat="1" customHeight="1" spans="6:41">
      <c r="F9002" s="74"/>
      <c r="G9002" s="267" t="str">
        <f t="shared" si="146"/>
        <v/>
      </c>
      <c r="H9002" s="74"/>
      <c r="I9002" s="74"/>
      <c r="J9002" s="74"/>
      <c r="K9002" s="74"/>
      <c r="L9002" s="74"/>
      <c r="P9002" s="122"/>
      <c r="Q9002" s="74"/>
      <c r="R9002" s="74"/>
      <c r="S9002" s="74"/>
      <c r="T9002" s="74"/>
      <c r="AI9002" s="259"/>
      <c r="AO9002" s="74"/>
    </row>
    <row r="9003" s="72" customFormat="1" customHeight="1" spans="6:41">
      <c r="F9003" s="74"/>
      <c r="G9003" s="267" t="str">
        <f t="shared" si="146"/>
        <v/>
      </c>
      <c r="H9003" s="74"/>
      <c r="I9003" s="74"/>
      <c r="J9003" s="74"/>
      <c r="K9003" s="74"/>
      <c r="L9003" s="74"/>
      <c r="P9003" s="122"/>
      <c r="Q9003" s="74"/>
      <c r="R9003" s="74"/>
      <c r="S9003" s="74"/>
      <c r="T9003" s="74"/>
      <c r="AI9003" s="259"/>
      <c r="AO9003" s="74"/>
    </row>
    <row r="9004" s="72" customFormat="1" customHeight="1" spans="6:41">
      <c r="F9004" s="74"/>
      <c r="G9004" s="267" t="str">
        <f t="shared" si="146"/>
        <v/>
      </c>
      <c r="H9004" s="74"/>
      <c r="I9004" s="74"/>
      <c r="J9004" s="74"/>
      <c r="K9004" s="74"/>
      <c r="L9004" s="74"/>
      <c r="P9004" s="122"/>
      <c r="Q9004" s="74"/>
      <c r="R9004" s="74"/>
      <c r="S9004" s="74"/>
      <c r="T9004" s="74"/>
      <c r="AI9004" s="259"/>
      <c r="AO9004" s="74"/>
    </row>
    <row r="9005" s="72" customFormat="1" customHeight="1" spans="6:41">
      <c r="F9005" s="74"/>
      <c r="G9005" s="267" t="str">
        <f t="shared" si="146"/>
        <v/>
      </c>
      <c r="H9005" s="74"/>
      <c r="I9005" s="74"/>
      <c r="J9005" s="74"/>
      <c r="K9005" s="74"/>
      <c r="L9005" s="74"/>
      <c r="P9005" s="122"/>
      <c r="Q9005" s="74"/>
      <c r="R9005" s="74"/>
      <c r="S9005" s="74"/>
      <c r="T9005" s="74"/>
      <c r="AI9005" s="259"/>
      <c r="AO9005" s="74"/>
    </row>
    <row r="9006" s="72" customFormat="1" customHeight="1" spans="6:41">
      <c r="F9006" s="74"/>
      <c r="G9006" s="267" t="str">
        <f t="shared" si="146"/>
        <v/>
      </c>
      <c r="H9006" s="74"/>
      <c r="I9006" s="74"/>
      <c r="J9006" s="74"/>
      <c r="K9006" s="74"/>
      <c r="L9006" s="74"/>
      <c r="P9006" s="122"/>
      <c r="Q9006" s="74"/>
      <c r="R9006" s="74"/>
      <c r="S9006" s="74"/>
      <c r="T9006" s="74"/>
      <c r="AI9006" s="259"/>
      <c r="AO9006" s="74"/>
    </row>
    <row r="9007" s="72" customFormat="1" customHeight="1" spans="6:41">
      <c r="F9007" s="74"/>
      <c r="G9007" s="267" t="str">
        <f t="shared" si="146"/>
        <v/>
      </c>
      <c r="H9007" s="74"/>
      <c r="I9007" s="74"/>
      <c r="J9007" s="74"/>
      <c r="K9007" s="74"/>
      <c r="L9007" s="74"/>
      <c r="P9007" s="122"/>
      <c r="Q9007" s="74"/>
      <c r="R9007" s="74"/>
      <c r="S9007" s="74"/>
      <c r="T9007" s="74"/>
      <c r="AI9007" s="259"/>
      <c r="AO9007" s="74"/>
    </row>
    <row r="9008" s="72" customFormat="1" customHeight="1" spans="6:41">
      <c r="F9008" s="74"/>
      <c r="G9008" s="267" t="str">
        <f t="shared" si="146"/>
        <v/>
      </c>
      <c r="H9008" s="74"/>
      <c r="I9008" s="74"/>
      <c r="J9008" s="74"/>
      <c r="K9008" s="74"/>
      <c r="L9008" s="74"/>
      <c r="P9008" s="122"/>
      <c r="Q9008" s="74"/>
      <c r="R9008" s="74"/>
      <c r="S9008" s="74"/>
      <c r="T9008" s="74"/>
      <c r="AI9008" s="259"/>
      <c r="AO9008" s="74"/>
    </row>
    <row r="9009" s="72" customFormat="1" customHeight="1" spans="6:41">
      <c r="F9009" s="74"/>
      <c r="G9009" s="267" t="str">
        <f t="shared" si="146"/>
        <v/>
      </c>
      <c r="H9009" s="74"/>
      <c r="I9009" s="74"/>
      <c r="J9009" s="74"/>
      <c r="K9009" s="74"/>
      <c r="L9009" s="74"/>
      <c r="P9009" s="122"/>
      <c r="Q9009" s="74"/>
      <c r="R9009" s="74"/>
      <c r="S9009" s="74"/>
      <c r="T9009" s="74"/>
      <c r="AI9009" s="259"/>
      <c r="AO9009" s="74"/>
    </row>
    <row r="9010" s="72" customFormat="1" customHeight="1" spans="6:41">
      <c r="F9010" s="74"/>
      <c r="G9010" s="267" t="str">
        <f t="shared" si="146"/>
        <v/>
      </c>
      <c r="H9010" s="74"/>
      <c r="I9010" s="74"/>
      <c r="J9010" s="74"/>
      <c r="K9010" s="74"/>
      <c r="L9010" s="74"/>
      <c r="P9010" s="122"/>
      <c r="Q9010" s="74"/>
      <c r="R9010" s="74"/>
      <c r="S9010" s="74"/>
      <c r="T9010" s="74"/>
      <c r="AI9010" s="259"/>
      <c r="AO9010" s="74"/>
    </row>
    <row r="9011" s="72" customFormat="1" customHeight="1" spans="6:41">
      <c r="F9011" s="74"/>
      <c r="G9011" s="267" t="str">
        <f t="shared" si="146"/>
        <v/>
      </c>
      <c r="H9011" s="74"/>
      <c r="I9011" s="74"/>
      <c r="J9011" s="74"/>
      <c r="K9011" s="74"/>
      <c r="L9011" s="74"/>
      <c r="P9011" s="122"/>
      <c r="Q9011" s="74"/>
      <c r="R9011" s="74"/>
      <c r="S9011" s="74"/>
      <c r="T9011" s="74"/>
      <c r="AI9011" s="259"/>
      <c r="AO9011" s="74"/>
    </row>
    <row r="9012" s="72" customFormat="1" customHeight="1" spans="6:41">
      <c r="F9012" s="74"/>
      <c r="G9012" s="267" t="str">
        <f t="shared" si="146"/>
        <v/>
      </c>
      <c r="H9012" s="74"/>
      <c r="I9012" s="74"/>
      <c r="J9012" s="74"/>
      <c r="K9012" s="74"/>
      <c r="L9012" s="74"/>
      <c r="P9012" s="122"/>
      <c r="Q9012" s="74"/>
      <c r="R9012" s="74"/>
      <c r="S9012" s="74"/>
      <c r="T9012" s="74"/>
      <c r="AI9012" s="259"/>
      <c r="AO9012" s="74"/>
    </row>
    <row r="9013" s="72" customFormat="1" customHeight="1" spans="6:41">
      <c r="F9013" s="74"/>
      <c r="G9013" s="267" t="str">
        <f t="shared" si="146"/>
        <v/>
      </c>
      <c r="H9013" s="74"/>
      <c r="I9013" s="74"/>
      <c r="J9013" s="74"/>
      <c r="K9013" s="74"/>
      <c r="L9013" s="74"/>
      <c r="P9013" s="122"/>
      <c r="Q9013" s="74"/>
      <c r="R9013" s="74"/>
      <c r="S9013" s="74"/>
      <c r="T9013" s="74"/>
      <c r="AI9013" s="259"/>
      <c r="AO9013" s="74"/>
    </row>
    <row r="9014" s="72" customFormat="1" customHeight="1" spans="6:41">
      <c r="F9014" s="74"/>
      <c r="G9014" s="267" t="str">
        <f t="shared" si="146"/>
        <v/>
      </c>
      <c r="H9014" s="74"/>
      <c r="I9014" s="74"/>
      <c r="J9014" s="74"/>
      <c r="K9014" s="74"/>
      <c r="L9014" s="74"/>
      <c r="P9014" s="122"/>
      <c r="Q9014" s="74"/>
      <c r="R9014" s="74"/>
      <c r="S9014" s="74"/>
      <c r="T9014" s="74"/>
      <c r="AI9014" s="259"/>
      <c r="AO9014" s="74"/>
    </row>
    <row r="9015" s="72" customFormat="1" customHeight="1" spans="6:41">
      <c r="F9015" s="74"/>
      <c r="G9015" s="267" t="str">
        <f t="shared" si="146"/>
        <v/>
      </c>
      <c r="H9015" s="74"/>
      <c r="I9015" s="74"/>
      <c r="J9015" s="74"/>
      <c r="K9015" s="74"/>
      <c r="L9015" s="74"/>
      <c r="P9015" s="122"/>
      <c r="Q9015" s="74"/>
      <c r="R9015" s="74"/>
      <c r="S9015" s="74"/>
      <c r="T9015" s="74"/>
      <c r="AI9015" s="259"/>
      <c r="AO9015" s="74"/>
    </row>
    <row r="9016" s="72" customFormat="1" customHeight="1" spans="6:41">
      <c r="F9016" s="74"/>
      <c r="G9016" s="267" t="str">
        <f t="shared" si="146"/>
        <v/>
      </c>
      <c r="H9016" s="74"/>
      <c r="I9016" s="74"/>
      <c r="J9016" s="74"/>
      <c r="K9016" s="74"/>
      <c r="L9016" s="74"/>
      <c r="P9016" s="122"/>
      <c r="Q9016" s="74"/>
      <c r="R9016" s="74"/>
      <c r="S9016" s="74"/>
      <c r="T9016" s="74"/>
      <c r="AI9016" s="259"/>
      <c r="AO9016" s="74"/>
    </row>
    <row r="9017" s="72" customFormat="1" customHeight="1" spans="6:41">
      <c r="F9017" s="74"/>
      <c r="G9017" s="267" t="str">
        <f t="shared" si="146"/>
        <v/>
      </c>
      <c r="H9017" s="74"/>
      <c r="I9017" s="74"/>
      <c r="J9017" s="74"/>
      <c r="K9017" s="74"/>
      <c r="L9017" s="74"/>
      <c r="P9017" s="122"/>
      <c r="Q9017" s="74"/>
      <c r="R9017" s="74"/>
      <c r="S9017" s="74"/>
      <c r="T9017" s="74"/>
      <c r="AI9017" s="259"/>
      <c r="AO9017" s="74"/>
    </row>
    <row r="9018" s="72" customFormat="1" customHeight="1" spans="6:41">
      <c r="F9018" s="74"/>
      <c r="G9018" s="267" t="str">
        <f t="shared" si="146"/>
        <v/>
      </c>
      <c r="H9018" s="74"/>
      <c r="I9018" s="74"/>
      <c r="J9018" s="74"/>
      <c r="K9018" s="74"/>
      <c r="L9018" s="74"/>
      <c r="P9018" s="122"/>
      <c r="Q9018" s="74"/>
      <c r="R9018" s="74"/>
      <c r="S9018" s="74"/>
      <c r="T9018" s="74"/>
      <c r="AI9018" s="259"/>
      <c r="AO9018" s="74"/>
    </row>
    <row r="9019" s="72" customFormat="1" customHeight="1" spans="6:41">
      <c r="F9019" s="74"/>
      <c r="G9019" s="267" t="str">
        <f t="shared" si="146"/>
        <v/>
      </c>
      <c r="H9019" s="74"/>
      <c r="I9019" s="74"/>
      <c r="J9019" s="74"/>
      <c r="K9019" s="74"/>
      <c r="L9019" s="74"/>
      <c r="P9019" s="122"/>
      <c r="Q9019" s="74"/>
      <c r="R9019" s="74"/>
      <c r="S9019" s="74"/>
      <c r="T9019" s="74"/>
      <c r="AI9019" s="259"/>
      <c r="AO9019" s="74"/>
    </row>
    <row r="9020" s="72" customFormat="1" customHeight="1" spans="6:41">
      <c r="F9020" s="74"/>
      <c r="G9020" s="267" t="str">
        <f t="shared" si="146"/>
        <v/>
      </c>
      <c r="H9020" s="74"/>
      <c r="I9020" s="74"/>
      <c r="J9020" s="74"/>
      <c r="K9020" s="74"/>
      <c r="L9020" s="74"/>
      <c r="P9020" s="122"/>
      <c r="Q9020" s="74"/>
      <c r="R9020" s="74"/>
      <c r="S9020" s="74"/>
      <c r="T9020" s="74"/>
      <c r="AI9020" s="259"/>
      <c r="AO9020" s="74"/>
    </row>
    <row r="9021" s="72" customFormat="1" customHeight="1" spans="6:41">
      <c r="F9021" s="74"/>
      <c r="G9021" s="267" t="str">
        <f t="shared" si="146"/>
        <v/>
      </c>
      <c r="H9021" s="74"/>
      <c r="I9021" s="74"/>
      <c r="J9021" s="74"/>
      <c r="K9021" s="74"/>
      <c r="L9021" s="74"/>
      <c r="P9021" s="122"/>
      <c r="Q9021" s="74"/>
      <c r="R9021" s="74"/>
      <c r="S9021" s="74"/>
      <c r="T9021" s="74"/>
      <c r="AI9021" s="259"/>
      <c r="AO9021" s="74"/>
    </row>
    <row r="9022" s="72" customFormat="1" customHeight="1" spans="6:41">
      <c r="F9022" s="74"/>
      <c r="G9022" s="267" t="str">
        <f t="shared" si="146"/>
        <v/>
      </c>
      <c r="H9022" s="74"/>
      <c r="I9022" s="74"/>
      <c r="J9022" s="74"/>
      <c r="K9022" s="74"/>
      <c r="L9022" s="74"/>
      <c r="P9022" s="122"/>
      <c r="Q9022" s="74"/>
      <c r="R9022" s="74"/>
      <c r="S9022" s="74"/>
      <c r="T9022" s="74"/>
      <c r="AI9022" s="259"/>
      <c r="AO9022" s="74"/>
    </row>
    <row r="9023" s="72" customFormat="1" customHeight="1" spans="6:41">
      <c r="F9023" s="74"/>
      <c r="G9023" s="267" t="str">
        <f t="shared" si="146"/>
        <v/>
      </c>
      <c r="H9023" s="74"/>
      <c r="I9023" s="74"/>
      <c r="J9023" s="74"/>
      <c r="K9023" s="74"/>
      <c r="L9023" s="74"/>
      <c r="P9023" s="122"/>
      <c r="Q9023" s="74"/>
      <c r="R9023" s="74"/>
      <c r="S9023" s="74"/>
      <c r="T9023" s="74"/>
      <c r="AI9023" s="259"/>
      <c r="AO9023" s="74"/>
    </row>
    <row r="9024" s="72" customFormat="1" customHeight="1" spans="6:41">
      <c r="F9024" s="74"/>
      <c r="G9024" s="267" t="str">
        <f t="shared" si="146"/>
        <v/>
      </c>
      <c r="H9024" s="74"/>
      <c r="I9024" s="74"/>
      <c r="J9024" s="74"/>
      <c r="K9024" s="74"/>
      <c r="L9024" s="74"/>
      <c r="P9024" s="122"/>
      <c r="Q9024" s="74"/>
      <c r="R9024" s="74"/>
      <c r="S9024" s="74"/>
      <c r="T9024" s="74"/>
      <c r="AI9024" s="259"/>
      <c r="AO9024" s="74"/>
    </row>
    <row r="9025" s="72" customFormat="1" customHeight="1" spans="6:41">
      <c r="F9025" s="74"/>
      <c r="G9025" s="267" t="str">
        <f t="shared" si="146"/>
        <v/>
      </c>
      <c r="H9025" s="74"/>
      <c r="I9025" s="74"/>
      <c r="J9025" s="74"/>
      <c r="K9025" s="74"/>
      <c r="L9025" s="74"/>
      <c r="P9025" s="122"/>
      <c r="Q9025" s="74"/>
      <c r="R9025" s="74"/>
      <c r="S9025" s="74"/>
      <c r="T9025" s="74"/>
      <c r="AI9025" s="259"/>
      <c r="AO9025" s="74"/>
    </row>
    <row r="9026" s="72" customFormat="1" customHeight="1" spans="6:41">
      <c r="F9026" s="74"/>
      <c r="G9026" s="267" t="str">
        <f t="shared" ref="G9026:G9089" si="147">IF(H9026="","",IF(H9026=I9026,H9026,_xlfn.CONCAT(H9026,"-",I9026)))</f>
        <v/>
      </c>
      <c r="H9026" s="74"/>
      <c r="I9026" s="74"/>
      <c r="J9026" s="74"/>
      <c r="K9026" s="74"/>
      <c r="L9026" s="74"/>
      <c r="P9026" s="122"/>
      <c r="Q9026" s="74"/>
      <c r="R9026" s="74"/>
      <c r="S9026" s="74"/>
      <c r="T9026" s="74"/>
      <c r="AI9026" s="259"/>
      <c r="AO9026" s="74"/>
    </row>
    <row r="9027" s="72" customFormat="1" customHeight="1" spans="6:41">
      <c r="F9027" s="74"/>
      <c r="G9027" s="267" t="str">
        <f t="shared" si="147"/>
        <v/>
      </c>
      <c r="H9027" s="74"/>
      <c r="I9027" s="74"/>
      <c r="J9027" s="74"/>
      <c r="K9027" s="74"/>
      <c r="L9027" s="74"/>
      <c r="P9027" s="122"/>
      <c r="Q9027" s="74"/>
      <c r="R9027" s="74"/>
      <c r="S9027" s="74"/>
      <c r="T9027" s="74"/>
      <c r="AI9027" s="259"/>
      <c r="AO9027" s="74"/>
    </row>
    <row r="9028" s="72" customFormat="1" customHeight="1" spans="6:41">
      <c r="F9028" s="74"/>
      <c r="G9028" s="267" t="str">
        <f t="shared" si="147"/>
        <v/>
      </c>
      <c r="H9028" s="74"/>
      <c r="I9028" s="74"/>
      <c r="J9028" s="74"/>
      <c r="K9028" s="74"/>
      <c r="L9028" s="74"/>
      <c r="P9028" s="122"/>
      <c r="Q9028" s="74"/>
      <c r="R9028" s="74"/>
      <c r="S9028" s="74"/>
      <c r="T9028" s="74"/>
      <c r="AI9028" s="259"/>
      <c r="AO9028" s="74"/>
    </row>
    <row r="9029" s="72" customFormat="1" customHeight="1" spans="6:41">
      <c r="F9029" s="74"/>
      <c r="G9029" s="267" t="str">
        <f t="shared" si="147"/>
        <v/>
      </c>
      <c r="H9029" s="74"/>
      <c r="I9029" s="74"/>
      <c r="J9029" s="74"/>
      <c r="K9029" s="74"/>
      <c r="L9029" s="74"/>
      <c r="P9029" s="122"/>
      <c r="Q9029" s="74"/>
      <c r="R9029" s="74"/>
      <c r="S9029" s="74"/>
      <c r="T9029" s="74"/>
      <c r="AI9029" s="259"/>
      <c r="AO9029" s="74"/>
    </row>
    <row r="9030" s="72" customFormat="1" customHeight="1" spans="6:41">
      <c r="F9030" s="74"/>
      <c r="G9030" s="267" t="str">
        <f t="shared" si="147"/>
        <v/>
      </c>
      <c r="H9030" s="74"/>
      <c r="I9030" s="74"/>
      <c r="J9030" s="74"/>
      <c r="K9030" s="74"/>
      <c r="L9030" s="74"/>
      <c r="P9030" s="122"/>
      <c r="Q9030" s="74"/>
      <c r="R9030" s="74"/>
      <c r="S9030" s="74"/>
      <c r="T9030" s="74"/>
      <c r="AI9030" s="259"/>
      <c r="AO9030" s="74"/>
    </row>
    <row r="9031" s="72" customFormat="1" customHeight="1" spans="6:41">
      <c r="F9031" s="74"/>
      <c r="G9031" s="267" t="str">
        <f t="shared" si="147"/>
        <v/>
      </c>
      <c r="H9031" s="74"/>
      <c r="I9031" s="74"/>
      <c r="J9031" s="74"/>
      <c r="K9031" s="74"/>
      <c r="L9031" s="74"/>
      <c r="P9031" s="122"/>
      <c r="Q9031" s="74"/>
      <c r="R9031" s="74"/>
      <c r="S9031" s="74"/>
      <c r="T9031" s="74"/>
      <c r="AI9031" s="259"/>
      <c r="AO9031" s="74"/>
    </row>
    <row r="9032" s="72" customFormat="1" customHeight="1" spans="6:41">
      <c r="F9032" s="74"/>
      <c r="G9032" s="267" t="str">
        <f t="shared" si="147"/>
        <v/>
      </c>
      <c r="H9032" s="74"/>
      <c r="I9032" s="74"/>
      <c r="J9032" s="74"/>
      <c r="K9032" s="74"/>
      <c r="L9032" s="74"/>
      <c r="P9032" s="122"/>
      <c r="Q9032" s="74"/>
      <c r="R9032" s="74"/>
      <c r="S9032" s="74"/>
      <c r="T9032" s="74"/>
      <c r="AI9032" s="259"/>
      <c r="AO9032" s="74"/>
    </row>
    <row r="9033" s="72" customFormat="1" customHeight="1" spans="6:41">
      <c r="F9033" s="74"/>
      <c r="G9033" s="267" t="str">
        <f t="shared" si="147"/>
        <v/>
      </c>
      <c r="H9033" s="74"/>
      <c r="I9033" s="74"/>
      <c r="J9033" s="74"/>
      <c r="K9033" s="74"/>
      <c r="L9033" s="74"/>
      <c r="P9033" s="122"/>
      <c r="Q9033" s="74"/>
      <c r="R9033" s="74"/>
      <c r="S9033" s="74"/>
      <c r="T9033" s="74"/>
      <c r="AI9033" s="259"/>
      <c r="AO9033" s="74"/>
    </row>
    <row r="9034" s="72" customFormat="1" customHeight="1" spans="6:41">
      <c r="F9034" s="74"/>
      <c r="G9034" s="267" t="str">
        <f t="shared" si="147"/>
        <v/>
      </c>
      <c r="H9034" s="74"/>
      <c r="I9034" s="74"/>
      <c r="J9034" s="74"/>
      <c r="K9034" s="74"/>
      <c r="L9034" s="74"/>
      <c r="P9034" s="122"/>
      <c r="Q9034" s="74"/>
      <c r="R9034" s="74"/>
      <c r="S9034" s="74"/>
      <c r="T9034" s="74"/>
      <c r="AI9034" s="259"/>
      <c r="AO9034" s="74"/>
    </row>
    <row r="9035" s="72" customFormat="1" customHeight="1" spans="6:41">
      <c r="F9035" s="74"/>
      <c r="G9035" s="267" t="str">
        <f t="shared" si="147"/>
        <v/>
      </c>
      <c r="H9035" s="74"/>
      <c r="I9035" s="74"/>
      <c r="J9035" s="74"/>
      <c r="K9035" s="74"/>
      <c r="L9035" s="74"/>
      <c r="P9035" s="122"/>
      <c r="Q9035" s="74"/>
      <c r="R9035" s="74"/>
      <c r="S9035" s="74"/>
      <c r="T9035" s="74"/>
      <c r="AI9035" s="259"/>
      <c r="AO9035" s="74"/>
    </row>
    <row r="9036" s="72" customFormat="1" customHeight="1" spans="6:41">
      <c r="F9036" s="74"/>
      <c r="G9036" s="267" t="str">
        <f t="shared" si="147"/>
        <v/>
      </c>
      <c r="H9036" s="74"/>
      <c r="I9036" s="74"/>
      <c r="J9036" s="74"/>
      <c r="K9036" s="74"/>
      <c r="L9036" s="74"/>
      <c r="P9036" s="122"/>
      <c r="Q9036" s="74"/>
      <c r="R9036" s="74"/>
      <c r="S9036" s="74"/>
      <c r="T9036" s="74"/>
      <c r="AI9036" s="259"/>
      <c r="AO9036" s="74"/>
    </row>
    <row r="9037" s="72" customFormat="1" customHeight="1" spans="6:41">
      <c r="F9037" s="74"/>
      <c r="G9037" s="267" t="str">
        <f t="shared" si="147"/>
        <v/>
      </c>
      <c r="H9037" s="74"/>
      <c r="I9037" s="74"/>
      <c r="J9037" s="74"/>
      <c r="K9037" s="74"/>
      <c r="L9037" s="74"/>
      <c r="P9037" s="122"/>
      <c r="Q9037" s="74"/>
      <c r="R9037" s="74"/>
      <c r="S9037" s="74"/>
      <c r="T9037" s="74"/>
      <c r="AI9037" s="259"/>
      <c r="AO9037" s="74"/>
    </row>
    <row r="9038" s="72" customFormat="1" customHeight="1" spans="6:41">
      <c r="F9038" s="74"/>
      <c r="G9038" s="267" t="str">
        <f t="shared" si="147"/>
        <v/>
      </c>
      <c r="H9038" s="74"/>
      <c r="I9038" s="74"/>
      <c r="J9038" s="74"/>
      <c r="K9038" s="74"/>
      <c r="L9038" s="74"/>
      <c r="P9038" s="122"/>
      <c r="Q9038" s="74"/>
      <c r="R9038" s="74"/>
      <c r="S9038" s="74"/>
      <c r="T9038" s="74"/>
      <c r="AI9038" s="259"/>
      <c r="AO9038" s="74"/>
    </row>
    <row r="9039" s="72" customFormat="1" customHeight="1" spans="6:41">
      <c r="F9039" s="74"/>
      <c r="G9039" s="267" t="str">
        <f t="shared" si="147"/>
        <v/>
      </c>
      <c r="H9039" s="74"/>
      <c r="I9039" s="74"/>
      <c r="J9039" s="74"/>
      <c r="K9039" s="74"/>
      <c r="L9039" s="74"/>
      <c r="P9039" s="122"/>
      <c r="Q9039" s="74"/>
      <c r="R9039" s="74"/>
      <c r="S9039" s="74"/>
      <c r="T9039" s="74"/>
      <c r="AI9039" s="259"/>
      <c r="AO9039" s="74"/>
    </row>
    <row r="9040" s="72" customFormat="1" customHeight="1" spans="6:41">
      <c r="F9040" s="74"/>
      <c r="G9040" s="267" t="str">
        <f t="shared" si="147"/>
        <v/>
      </c>
      <c r="H9040" s="74"/>
      <c r="I9040" s="74"/>
      <c r="J9040" s="74"/>
      <c r="K9040" s="74"/>
      <c r="L9040" s="74"/>
      <c r="P9040" s="122"/>
      <c r="Q9040" s="74"/>
      <c r="R9040" s="74"/>
      <c r="S9040" s="74"/>
      <c r="T9040" s="74"/>
      <c r="AI9040" s="259"/>
      <c r="AO9040" s="74"/>
    </row>
    <row r="9041" s="72" customFormat="1" customHeight="1" spans="6:41">
      <c r="F9041" s="74"/>
      <c r="G9041" s="267" t="str">
        <f t="shared" si="147"/>
        <v/>
      </c>
      <c r="H9041" s="74"/>
      <c r="I9041" s="74"/>
      <c r="J9041" s="74"/>
      <c r="K9041" s="74"/>
      <c r="L9041" s="74"/>
      <c r="P9041" s="122"/>
      <c r="Q9041" s="74"/>
      <c r="R9041" s="74"/>
      <c r="S9041" s="74"/>
      <c r="T9041" s="74"/>
      <c r="AI9041" s="259"/>
      <c r="AO9041" s="74"/>
    </row>
    <row r="9042" s="72" customFormat="1" customHeight="1" spans="6:41">
      <c r="F9042" s="74"/>
      <c r="G9042" s="267" t="str">
        <f t="shared" si="147"/>
        <v/>
      </c>
      <c r="H9042" s="74"/>
      <c r="I9042" s="74"/>
      <c r="J9042" s="74"/>
      <c r="K9042" s="74"/>
      <c r="L9042" s="74"/>
      <c r="P9042" s="122"/>
      <c r="Q9042" s="74"/>
      <c r="R9042" s="74"/>
      <c r="S9042" s="74"/>
      <c r="T9042" s="74"/>
      <c r="AI9042" s="259"/>
      <c r="AO9042" s="74"/>
    </row>
    <row r="9043" s="72" customFormat="1" customHeight="1" spans="6:41">
      <c r="F9043" s="74"/>
      <c r="G9043" s="267" t="str">
        <f t="shared" si="147"/>
        <v/>
      </c>
      <c r="H9043" s="74"/>
      <c r="I9043" s="74"/>
      <c r="J9043" s="74"/>
      <c r="K9043" s="74"/>
      <c r="L9043" s="74"/>
      <c r="P9043" s="122"/>
      <c r="Q9043" s="74"/>
      <c r="R9043" s="74"/>
      <c r="S9043" s="74"/>
      <c r="T9043" s="74"/>
      <c r="AI9043" s="259"/>
      <c r="AO9043" s="74"/>
    </row>
    <row r="9044" s="72" customFormat="1" customHeight="1" spans="6:41">
      <c r="F9044" s="74"/>
      <c r="G9044" s="267" t="str">
        <f t="shared" si="147"/>
        <v/>
      </c>
      <c r="H9044" s="74"/>
      <c r="I9044" s="74"/>
      <c r="J9044" s="74"/>
      <c r="K9044" s="74"/>
      <c r="L9044" s="74"/>
      <c r="P9044" s="122"/>
      <c r="Q9044" s="74"/>
      <c r="R9044" s="74"/>
      <c r="S9044" s="74"/>
      <c r="T9044" s="74"/>
      <c r="AI9044" s="259"/>
      <c r="AO9044" s="74"/>
    </row>
    <row r="9045" s="72" customFormat="1" customHeight="1" spans="6:41">
      <c r="F9045" s="74"/>
      <c r="G9045" s="267" t="str">
        <f t="shared" si="147"/>
        <v/>
      </c>
      <c r="H9045" s="74"/>
      <c r="I9045" s="74"/>
      <c r="J9045" s="74"/>
      <c r="K9045" s="74"/>
      <c r="L9045" s="74"/>
      <c r="P9045" s="122"/>
      <c r="Q9045" s="74"/>
      <c r="R9045" s="74"/>
      <c r="S9045" s="74"/>
      <c r="T9045" s="74"/>
      <c r="AI9045" s="259"/>
      <c r="AO9045" s="74"/>
    </row>
    <row r="9046" s="72" customFormat="1" customHeight="1" spans="6:41">
      <c r="F9046" s="74"/>
      <c r="G9046" s="267" t="str">
        <f t="shared" si="147"/>
        <v/>
      </c>
      <c r="H9046" s="74"/>
      <c r="I9046" s="74"/>
      <c r="J9046" s="74"/>
      <c r="K9046" s="74"/>
      <c r="L9046" s="74"/>
      <c r="P9046" s="122"/>
      <c r="Q9046" s="74"/>
      <c r="R9046" s="74"/>
      <c r="S9046" s="74"/>
      <c r="T9046" s="74"/>
      <c r="AI9046" s="259"/>
      <c r="AO9046" s="74"/>
    </row>
    <row r="9047" s="72" customFormat="1" customHeight="1" spans="6:41">
      <c r="F9047" s="74"/>
      <c r="G9047" s="267" t="str">
        <f t="shared" si="147"/>
        <v/>
      </c>
      <c r="H9047" s="74"/>
      <c r="I9047" s="74"/>
      <c r="J9047" s="74"/>
      <c r="K9047" s="74"/>
      <c r="L9047" s="74"/>
      <c r="P9047" s="122"/>
      <c r="Q9047" s="74"/>
      <c r="R9047" s="74"/>
      <c r="S9047" s="74"/>
      <c r="T9047" s="74"/>
      <c r="AI9047" s="259"/>
      <c r="AO9047" s="74"/>
    </row>
    <row r="9048" s="72" customFormat="1" customHeight="1" spans="6:41">
      <c r="F9048" s="74"/>
      <c r="G9048" s="267" t="str">
        <f t="shared" si="147"/>
        <v/>
      </c>
      <c r="H9048" s="74"/>
      <c r="I9048" s="74"/>
      <c r="J9048" s="74"/>
      <c r="K9048" s="74"/>
      <c r="L9048" s="74"/>
      <c r="P9048" s="122"/>
      <c r="Q9048" s="74"/>
      <c r="R9048" s="74"/>
      <c r="S9048" s="74"/>
      <c r="T9048" s="74"/>
      <c r="AI9048" s="259"/>
      <c r="AO9048" s="74"/>
    </row>
    <row r="9049" s="72" customFormat="1" customHeight="1" spans="6:41">
      <c r="F9049" s="74"/>
      <c r="G9049" s="267" t="str">
        <f t="shared" si="147"/>
        <v/>
      </c>
      <c r="H9049" s="74"/>
      <c r="I9049" s="74"/>
      <c r="J9049" s="74"/>
      <c r="K9049" s="74"/>
      <c r="L9049" s="74"/>
      <c r="P9049" s="122"/>
      <c r="Q9049" s="74"/>
      <c r="R9049" s="74"/>
      <c r="S9049" s="74"/>
      <c r="T9049" s="74"/>
      <c r="AI9049" s="259"/>
      <c r="AO9049" s="74"/>
    </row>
    <row r="9050" s="72" customFormat="1" customHeight="1" spans="6:41">
      <c r="F9050" s="74"/>
      <c r="G9050" s="267" t="str">
        <f t="shared" si="147"/>
        <v/>
      </c>
      <c r="H9050" s="74"/>
      <c r="I9050" s="74"/>
      <c r="J9050" s="74"/>
      <c r="K9050" s="74"/>
      <c r="L9050" s="74"/>
      <c r="P9050" s="122"/>
      <c r="Q9050" s="74"/>
      <c r="R9050" s="74"/>
      <c r="S9050" s="74"/>
      <c r="T9050" s="74"/>
      <c r="AI9050" s="259"/>
      <c r="AO9050" s="74"/>
    </row>
    <row r="9051" s="72" customFormat="1" customHeight="1" spans="6:41">
      <c r="F9051" s="74"/>
      <c r="G9051" s="267" t="str">
        <f t="shared" si="147"/>
        <v/>
      </c>
      <c r="H9051" s="74"/>
      <c r="I9051" s="74"/>
      <c r="J9051" s="74"/>
      <c r="K9051" s="74"/>
      <c r="L9051" s="74"/>
      <c r="P9051" s="122"/>
      <c r="Q9051" s="74"/>
      <c r="R9051" s="74"/>
      <c r="S9051" s="74"/>
      <c r="T9051" s="74"/>
      <c r="AI9051" s="259"/>
      <c r="AO9051" s="74"/>
    </row>
    <row r="9052" s="72" customFormat="1" customHeight="1" spans="6:41">
      <c r="F9052" s="74"/>
      <c r="G9052" s="267" t="str">
        <f t="shared" si="147"/>
        <v/>
      </c>
      <c r="H9052" s="74"/>
      <c r="I9052" s="74"/>
      <c r="J9052" s="74"/>
      <c r="K9052" s="74"/>
      <c r="L9052" s="74"/>
      <c r="P9052" s="122"/>
      <c r="Q9052" s="74"/>
      <c r="R9052" s="74"/>
      <c r="S9052" s="74"/>
      <c r="T9052" s="74"/>
      <c r="AI9052" s="259"/>
      <c r="AO9052" s="74"/>
    </row>
    <row r="9053" s="72" customFormat="1" customHeight="1" spans="6:41">
      <c r="F9053" s="74"/>
      <c r="G9053" s="267" t="str">
        <f t="shared" si="147"/>
        <v/>
      </c>
      <c r="H9053" s="74"/>
      <c r="I9053" s="74"/>
      <c r="J9053" s="74"/>
      <c r="K9053" s="74"/>
      <c r="L9053" s="74"/>
      <c r="P9053" s="122"/>
      <c r="Q9053" s="74"/>
      <c r="R9053" s="74"/>
      <c r="S9053" s="74"/>
      <c r="T9053" s="74"/>
      <c r="AI9053" s="259"/>
      <c r="AO9053" s="74"/>
    </row>
    <row r="9054" s="72" customFormat="1" customHeight="1" spans="6:41">
      <c r="F9054" s="74"/>
      <c r="G9054" s="267" t="str">
        <f t="shared" si="147"/>
        <v/>
      </c>
      <c r="H9054" s="74"/>
      <c r="I9054" s="74"/>
      <c r="J9054" s="74"/>
      <c r="K9054" s="74"/>
      <c r="L9054" s="74"/>
      <c r="P9054" s="122"/>
      <c r="Q9054" s="74"/>
      <c r="R9054" s="74"/>
      <c r="S9054" s="74"/>
      <c r="T9054" s="74"/>
      <c r="AI9054" s="259"/>
      <c r="AO9054" s="74"/>
    </row>
    <row r="9055" s="72" customFormat="1" customHeight="1" spans="6:41">
      <c r="F9055" s="74"/>
      <c r="G9055" s="267" t="str">
        <f t="shared" si="147"/>
        <v/>
      </c>
      <c r="H9055" s="74"/>
      <c r="I9055" s="74"/>
      <c r="J9055" s="74"/>
      <c r="K9055" s="74"/>
      <c r="L9055" s="74"/>
      <c r="P9055" s="122"/>
      <c r="Q9055" s="74"/>
      <c r="R9055" s="74"/>
      <c r="S9055" s="74"/>
      <c r="T9055" s="74"/>
      <c r="AI9055" s="259"/>
      <c r="AO9055" s="74"/>
    </row>
    <row r="9056" s="72" customFormat="1" customHeight="1" spans="6:41">
      <c r="F9056" s="74"/>
      <c r="G9056" s="267" t="str">
        <f t="shared" si="147"/>
        <v/>
      </c>
      <c r="H9056" s="74"/>
      <c r="I9056" s="74"/>
      <c r="J9056" s="74"/>
      <c r="K9056" s="74"/>
      <c r="L9056" s="74"/>
      <c r="P9056" s="122"/>
      <c r="Q9056" s="74"/>
      <c r="R9056" s="74"/>
      <c r="S9056" s="74"/>
      <c r="T9056" s="74"/>
      <c r="AI9056" s="259"/>
      <c r="AO9056" s="74"/>
    </row>
    <row r="9057" s="72" customFormat="1" customHeight="1" spans="6:41">
      <c r="F9057" s="74"/>
      <c r="G9057" s="267" t="str">
        <f t="shared" si="147"/>
        <v/>
      </c>
      <c r="H9057" s="74"/>
      <c r="I9057" s="74"/>
      <c r="J9057" s="74"/>
      <c r="K9057" s="74"/>
      <c r="L9057" s="74"/>
      <c r="P9057" s="122"/>
      <c r="Q9057" s="74"/>
      <c r="R9057" s="74"/>
      <c r="S9057" s="74"/>
      <c r="T9057" s="74"/>
      <c r="AI9057" s="259"/>
      <c r="AO9057" s="74"/>
    </row>
    <row r="9058" s="72" customFormat="1" customHeight="1" spans="6:41">
      <c r="F9058" s="74"/>
      <c r="G9058" s="267" t="str">
        <f t="shared" si="147"/>
        <v/>
      </c>
      <c r="H9058" s="74"/>
      <c r="I9058" s="74"/>
      <c r="J9058" s="74"/>
      <c r="K9058" s="74"/>
      <c r="L9058" s="74"/>
      <c r="P9058" s="122"/>
      <c r="Q9058" s="74"/>
      <c r="R9058" s="74"/>
      <c r="S9058" s="74"/>
      <c r="T9058" s="74"/>
      <c r="AI9058" s="259"/>
      <c r="AO9058" s="74"/>
    </row>
    <row r="9059" s="72" customFormat="1" customHeight="1" spans="6:41">
      <c r="F9059" s="74"/>
      <c r="G9059" s="267" t="str">
        <f t="shared" si="147"/>
        <v/>
      </c>
      <c r="H9059" s="74"/>
      <c r="I9059" s="74"/>
      <c r="J9059" s="74"/>
      <c r="K9059" s="74"/>
      <c r="L9059" s="74"/>
      <c r="P9059" s="122"/>
      <c r="Q9059" s="74"/>
      <c r="R9059" s="74"/>
      <c r="S9059" s="74"/>
      <c r="T9059" s="74"/>
      <c r="AI9059" s="259"/>
      <c r="AO9059" s="74"/>
    </row>
    <row r="9060" s="72" customFormat="1" customHeight="1" spans="6:41">
      <c r="F9060" s="74"/>
      <c r="G9060" s="267" t="str">
        <f t="shared" si="147"/>
        <v/>
      </c>
      <c r="H9060" s="74"/>
      <c r="I9060" s="74"/>
      <c r="J9060" s="74"/>
      <c r="K9060" s="74"/>
      <c r="L9060" s="74"/>
      <c r="P9060" s="122"/>
      <c r="Q9060" s="74"/>
      <c r="R9060" s="74"/>
      <c r="S9060" s="74"/>
      <c r="T9060" s="74"/>
      <c r="AI9060" s="259"/>
      <c r="AO9060" s="74"/>
    </row>
    <row r="9061" s="72" customFormat="1" customHeight="1" spans="6:41">
      <c r="F9061" s="74"/>
      <c r="G9061" s="267" t="str">
        <f t="shared" si="147"/>
        <v/>
      </c>
      <c r="H9061" s="74"/>
      <c r="I9061" s="74"/>
      <c r="J9061" s="74"/>
      <c r="K9061" s="74"/>
      <c r="L9061" s="74"/>
      <c r="P9061" s="122"/>
      <c r="Q9061" s="74"/>
      <c r="R9061" s="74"/>
      <c r="S9061" s="74"/>
      <c r="T9061" s="74"/>
      <c r="AI9061" s="259"/>
      <c r="AO9061" s="74"/>
    </row>
    <row r="9062" s="72" customFormat="1" customHeight="1" spans="6:41">
      <c r="F9062" s="74"/>
      <c r="G9062" s="267" t="str">
        <f t="shared" si="147"/>
        <v/>
      </c>
      <c r="H9062" s="74"/>
      <c r="I9062" s="74"/>
      <c r="J9062" s="74"/>
      <c r="K9062" s="74"/>
      <c r="L9062" s="74"/>
      <c r="P9062" s="122"/>
      <c r="Q9062" s="74"/>
      <c r="R9062" s="74"/>
      <c r="S9062" s="74"/>
      <c r="T9062" s="74"/>
      <c r="AI9062" s="259"/>
      <c r="AO9062" s="74"/>
    </row>
    <row r="9063" s="72" customFormat="1" customHeight="1" spans="6:41">
      <c r="F9063" s="74"/>
      <c r="G9063" s="267" t="str">
        <f t="shared" si="147"/>
        <v/>
      </c>
      <c r="H9063" s="74"/>
      <c r="I9063" s="74"/>
      <c r="J9063" s="74"/>
      <c r="K9063" s="74"/>
      <c r="L9063" s="74"/>
      <c r="P9063" s="122"/>
      <c r="Q9063" s="74"/>
      <c r="R9063" s="74"/>
      <c r="S9063" s="74"/>
      <c r="T9063" s="74"/>
      <c r="AI9063" s="259"/>
      <c r="AO9063" s="74"/>
    </row>
    <row r="9064" s="72" customFormat="1" customHeight="1" spans="6:41">
      <c r="F9064" s="74"/>
      <c r="G9064" s="267" t="str">
        <f t="shared" si="147"/>
        <v/>
      </c>
      <c r="H9064" s="74"/>
      <c r="I9064" s="74"/>
      <c r="J9064" s="74"/>
      <c r="K9064" s="74"/>
      <c r="L9064" s="74"/>
      <c r="P9064" s="122"/>
      <c r="Q9064" s="74"/>
      <c r="R9064" s="74"/>
      <c r="S9064" s="74"/>
      <c r="T9064" s="74"/>
      <c r="AI9064" s="259"/>
      <c r="AO9064" s="74"/>
    </row>
    <row r="9065" s="72" customFormat="1" customHeight="1" spans="6:41">
      <c r="F9065" s="74"/>
      <c r="G9065" s="267" t="str">
        <f t="shared" si="147"/>
        <v/>
      </c>
      <c r="H9065" s="74"/>
      <c r="I9065" s="74"/>
      <c r="J9065" s="74"/>
      <c r="K9065" s="74"/>
      <c r="L9065" s="74"/>
      <c r="P9065" s="122"/>
      <c r="Q9065" s="74"/>
      <c r="R9065" s="74"/>
      <c r="S9065" s="74"/>
      <c r="T9065" s="74"/>
      <c r="AI9065" s="259"/>
      <c r="AO9065" s="74"/>
    </row>
    <row r="9066" s="72" customFormat="1" customHeight="1" spans="6:41">
      <c r="F9066" s="74"/>
      <c r="G9066" s="267" t="str">
        <f t="shared" si="147"/>
        <v/>
      </c>
      <c r="H9066" s="74"/>
      <c r="I9066" s="74"/>
      <c r="J9066" s="74"/>
      <c r="K9066" s="74"/>
      <c r="L9066" s="74"/>
      <c r="P9066" s="122"/>
      <c r="Q9066" s="74"/>
      <c r="R9066" s="74"/>
      <c r="S9066" s="74"/>
      <c r="T9066" s="74"/>
      <c r="AI9066" s="259"/>
      <c r="AO9066" s="74"/>
    </row>
    <row r="9067" s="72" customFormat="1" customHeight="1" spans="6:41">
      <c r="F9067" s="74"/>
      <c r="G9067" s="267" t="str">
        <f t="shared" si="147"/>
        <v/>
      </c>
      <c r="H9067" s="74"/>
      <c r="I9067" s="74"/>
      <c r="J9067" s="74"/>
      <c r="K9067" s="74"/>
      <c r="L9067" s="74"/>
      <c r="P9067" s="122"/>
      <c r="Q9067" s="74"/>
      <c r="R9067" s="74"/>
      <c r="S9067" s="74"/>
      <c r="T9067" s="74"/>
      <c r="AI9067" s="259"/>
      <c r="AO9067" s="74"/>
    </row>
    <row r="9068" s="72" customFormat="1" customHeight="1" spans="6:41">
      <c r="F9068" s="74"/>
      <c r="G9068" s="267" t="str">
        <f t="shared" si="147"/>
        <v/>
      </c>
      <c r="H9068" s="74"/>
      <c r="I9068" s="74"/>
      <c r="J9068" s="74"/>
      <c r="K9068" s="74"/>
      <c r="L9068" s="74"/>
      <c r="P9068" s="122"/>
      <c r="Q9068" s="74"/>
      <c r="R9068" s="74"/>
      <c r="S9068" s="74"/>
      <c r="T9068" s="74"/>
      <c r="AI9068" s="259"/>
      <c r="AO9068" s="74"/>
    </row>
    <row r="9069" s="72" customFormat="1" customHeight="1" spans="6:41">
      <c r="F9069" s="74"/>
      <c r="G9069" s="267" t="str">
        <f t="shared" si="147"/>
        <v/>
      </c>
      <c r="H9069" s="74"/>
      <c r="I9069" s="74"/>
      <c r="J9069" s="74"/>
      <c r="K9069" s="74"/>
      <c r="L9069" s="74"/>
      <c r="P9069" s="122"/>
      <c r="Q9069" s="74"/>
      <c r="R9069" s="74"/>
      <c r="S9069" s="74"/>
      <c r="T9069" s="74"/>
      <c r="AI9069" s="259"/>
      <c r="AO9069" s="74"/>
    </row>
    <row r="9070" s="72" customFormat="1" customHeight="1" spans="6:41">
      <c r="F9070" s="74"/>
      <c r="G9070" s="267" t="str">
        <f t="shared" si="147"/>
        <v/>
      </c>
      <c r="H9070" s="74"/>
      <c r="I9070" s="74"/>
      <c r="J9070" s="74"/>
      <c r="K9070" s="74"/>
      <c r="L9070" s="74"/>
      <c r="P9070" s="122"/>
      <c r="Q9070" s="74"/>
      <c r="R9070" s="74"/>
      <c r="S9070" s="74"/>
      <c r="T9070" s="74"/>
      <c r="AI9070" s="259"/>
      <c r="AO9070" s="74"/>
    </row>
    <row r="9071" s="72" customFormat="1" customHeight="1" spans="6:41">
      <c r="F9071" s="74"/>
      <c r="G9071" s="267" t="str">
        <f t="shared" si="147"/>
        <v/>
      </c>
      <c r="H9071" s="74"/>
      <c r="I9071" s="74"/>
      <c r="J9071" s="74"/>
      <c r="K9071" s="74"/>
      <c r="L9071" s="74"/>
      <c r="P9071" s="122"/>
      <c r="Q9071" s="74"/>
      <c r="R9071" s="74"/>
      <c r="S9071" s="74"/>
      <c r="T9071" s="74"/>
      <c r="AI9071" s="259"/>
      <c r="AO9071" s="74"/>
    </row>
    <row r="9072" s="72" customFormat="1" customHeight="1" spans="6:41">
      <c r="F9072" s="74"/>
      <c r="G9072" s="267" t="str">
        <f t="shared" si="147"/>
        <v/>
      </c>
      <c r="H9072" s="74"/>
      <c r="I9072" s="74"/>
      <c r="J9072" s="74"/>
      <c r="K9072" s="74"/>
      <c r="L9072" s="74"/>
      <c r="P9072" s="122"/>
      <c r="Q9072" s="74"/>
      <c r="R9072" s="74"/>
      <c r="S9072" s="74"/>
      <c r="T9072" s="74"/>
      <c r="AI9072" s="259"/>
      <c r="AO9072" s="74"/>
    </row>
    <row r="9073" s="72" customFormat="1" customHeight="1" spans="6:41">
      <c r="F9073" s="74"/>
      <c r="G9073" s="267" t="str">
        <f t="shared" si="147"/>
        <v/>
      </c>
      <c r="H9073" s="74"/>
      <c r="I9073" s="74"/>
      <c r="J9073" s="74"/>
      <c r="K9073" s="74"/>
      <c r="L9073" s="74"/>
      <c r="P9073" s="122"/>
      <c r="Q9073" s="74"/>
      <c r="R9073" s="74"/>
      <c r="S9073" s="74"/>
      <c r="T9073" s="74"/>
      <c r="AI9073" s="259"/>
      <c r="AO9073" s="74"/>
    </row>
    <row r="9074" s="72" customFormat="1" customHeight="1" spans="6:41">
      <c r="F9074" s="74"/>
      <c r="G9074" s="267" t="str">
        <f t="shared" si="147"/>
        <v/>
      </c>
      <c r="H9074" s="74"/>
      <c r="I9074" s="74"/>
      <c r="J9074" s="74"/>
      <c r="K9074" s="74"/>
      <c r="L9074" s="74"/>
      <c r="P9074" s="122"/>
      <c r="Q9074" s="74"/>
      <c r="R9074" s="74"/>
      <c r="S9074" s="74"/>
      <c r="T9074" s="74"/>
      <c r="AI9074" s="259"/>
      <c r="AO9074" s="74"/>
    </row>
    <row r="9075" s="72" customFormat="1" customHeight="1" spans="6:41">
      <c r="F9075" s="74"/>
      <c r="G9075" s="267" t="str">
        <f t="shared" si="147"/>
        <v/>
      </c>
      <c r="H9075" s="74"/>
      <c r="I9075" s="74"/>
      <c r="J9075" s="74"/>
      <c r="K9075" s="74"/>
      <c r="L9075" s="74"/>
      <c r="P9075" s="122"/>
      <c r="Q9075" s="74"/>
      <c r="R9075" s="74"/>
      <c r="S9075" s="74"/>
      <c r="T9075" s="74"/>
      <c r="AI9075" s="259"/>
      <c r="AO9075" s="74"/>
    </row>
    <row r="9076" s="72" customFormat="1" customHeight="1" spans="6:41">
      <c r="F9076" s="74"/>
      <c r="G9076" s="267" t="str">
        <f t="shared" si="147"/>
        <v/>
      </c>
      <c r="H9076" s="74"/>
      <c r="I9076" s="74"/>
      <c r="J9076" s="74"/>
      <c r="K9076" s="74"/>
      <c r="L9076" s="74"/>
      <c r="P9076" s="122"/>
      <c r="Q9076" s="74"/>
      <c r="R9076" s="74"/>
      <c r="S9076" s="74"/>
      <c r="T9076" s="74"/>
      <c r="AI9076" s="259"/>
      <c r="AO9076" s="74"/>
    </row>
    <row r="9077" s="72" customFormat="1" customHeight="1" spans="6:41">
      <c r="F9077" s="74"/>
      <c r="G9077" s="267" t="str">
        <f t="shared" si="147"/>
        <v/>
      </c>
      <c r="H9077" s="74"/>
      <c r="I9077" s="74"/>
      <c r="J9077" s="74"/>
      <c r="K9077" s="74"/>
      <c r="L9077" s="74"/>
      <c r="P9077" s="122"/>
      <c r="Q9077" s="74"/>
      <c r="R9077" s="74"/>
      <c r="S9077" s="74"/>
      <c r="T9077" s="74"/>
      <c r="AI9077" s="259"/>
      <c r="AO9077" s="74"/>
    </row>
    <row r="9078" s="72" customFormat="1" customHeight="1" spans="6:41">
      <c r="F9078" s="74"/>
      <c r="G9078" s="267" t="str">
        <f t="shared" si="147"/>
        <v/>
      </c>
      <c r="H9078" s="74"/>
      <c r="I9078" s="74"/>
      <c r="J9078" s="74"/>
      <c r="K9078" s="74"/>
      <c r="L9078" s="74"/>
      <c r="P9078" s="122"/>
      <c r="Q9078" s="74"/>
      <c r="R9078" s="74"/>
      <c r="S9078" s="74"/>
      <c r="T9078" s="74"/>
      <c r="AI9078" s="259"/>
      <c r="AO9078" s="74"/>
    </row>
    <row r="9079" s="72" customFormat="1" customHeight="1" spans="6:41">
      <c r="F9079" s="74"/>
      <c r="G9079" s="267" t="str">
        <f t="shared" si="147"/>
        <v/>
      </c>
      <c r="H9079" s="74"/>
      <c r="I9079" s="74"/>
      <c r="J9079" s="74"/>
      <c r="K9079" s="74"/>
      <c r="L9079" s="74"/>
      <c r="P9079" s="122"/>
      <c r="Q9079" s="74"/>
      <c r="R9079" s="74"/>
      <c r="S9079" s="74"/>
      <c r="T9079" s="74"/>
      <c r="AI9079" s="259"/>
      <c r="AO9079" s="74"/>
    </row>
    <row r="9080" s="72" customFormat="1" customHeight="1" spans="6:41">
      <c r="F9080" s="74"/>
      <c r="G9080" s="267" t="str">
        <f t="shared" si="147"/>
        <v/>
      </c>
      <c r="H9080" s="74"/>
      <c r="I9080" s="74"/>
      <c r="J9080" s="74"/>
      <c r="K9080" s="74"/>
      <c r="L9080" s="74"/>
      <c r="P9080" s="122"/>
      <c r="Q9080" s="74"/>
      <c r="R9080" s="74"/>
      <c r="S9080" s="74"/>
      <c r="T9080" s="74"/>
      <c r="AI9080" s="259"/>
      <c r="AO9080" s="74"/>
    </row>
    <row r="9081" s="72" customFormat="1" customHeight="1" spans="6:41">
      <c r="F9081" s="74"/>
      <c r="G9081" s="267" t="str">
        <f t="shared" si="147"/>
        <v/>
      </c>
      <c r="H9081" s="74"/>
      <c r="I9081" s="74"/>
      <c r="J9081" s="74"/>
      <c r="K9081" s="74"/>
      <c r="L9081" s="74"/>
      <c r="P9081" s="122"/>
      <c r="Q9081" s="74"/>
      <c r="R9081" s="74"/>
      <c r="S9081" s="74"/>
      <c r="T9081" s="74"/>
      <c r="AI9081" s="259"/>
      <c r="AO9081" s="74"/>
    </row>
    <row r="9082" s="72" customFormat="1" customHeight="1" spans="6:41">
      <c r="F9082" s="74"/>
      <c r="G9082" s="267" t="str">
        <f t="shared" si="147"/>
        <v/>
      </c>
      <c r="H9082" s="74"/>
      <c r="I9082" s="74"/>
      <c r="J9082" s="74"/>
      <c r="K9082" s="74"/>
      <c r="L9082" s="74"/>
      <c r="P9082" s="122"/>
      <c r="Q9082" s="74"/>
      <c r="R9082" s="74"/>
      <c r="S9082" s="74"/>
      <c r="T9082" s="74"/>
      <c r="AI9082" s="259"/>
      <c r="AO9082" s="74"/>
    </row>
    <row r="9083" s="72" customFormat="1" customHeight="1" spans="6:41">
      <c r="F9083" s="74"/>
      <c r="G9083" s="267" t="str">
        <f t="shared" si="147"/>
        <v/>
      </c>
      <c r="H9083" s="74"/>
      <c r="I9083" s="74"/>
      <c r="J9083" s="74"/>
      <c r="K9083" s="74"/>
      <c r="L9083" s="74"/>
      <c r="P9083" s="122"/>
      <c r="Q9083" s="74"/>
      <c r="R9083" s="74"/>
      <c r="S9083" s="74"/>
      <c r="T9083" s="74"/>
      <c r="AI9083" s="259"/>
      <c r="AO9083" s="74"/>
    </row>
    <row r="9084" s="72" customFormat="1" customHeight="1" spans="6:41">
      <c r="F9084" s="74"/>
      <c r="G9084" s="267" t="str">
        <f t="shared" si="147"/>
        <v/>
      </c>
      <c r="H9084" s="74"/>
      <c r="I9084" s="74"/>
      <c r="J9084" s="74"/>
      <c r="K9084" s="74"/>
      <c r="L9084" s="74"/>
      <c r="P9084" s="122"/>
      <c r="Q9084" s="74"/>
      <c r="R9084" s="74"/>
      <c r="S9084" s="74"/>
      <c r="T9084" s="74"/>
      <c r="AI9084" s="259"/>
      <c r="AO9084" s="74"/>
    </row>
    <row r="9085" s="72" customFormat="1" customHeight="1" spans="6:41">
      <c r="F9085" s="74"/>
      <c r="G9085" s="267" t="str">
        <f t="shared" si="147"/>
        <v/>
      </c>
      <c r="H9085" s="74"/>
      <c r="I9085" s="74"/>
      <c r="J9085" s="74"/>
      <c r="K9085" s="74"/>
      <c r="L9085" s="74"/>
      <c r="P9085" s="122"/>
      <c r="Q9085" s="74"/>
      <c r="R9085" s="74"/>
      <c r="S9085" s="74"/>
      <c r="T9085" s="74"/>
      <c r="AI9085" s="259"/>
      <c r="AO9085" s="74"/>
    </row>
    <row r="9086" s="72" customFormat="1" customHeight="1" spans="6:41">
      <c r="F9086" s="74"/>
      <c r="G9086" s="267" t="str">
        <f t="shared" si="147"/>
        <v/>
      </c>
      <c r="H9086" s="74"/>
      <c r="I9086" s="74"/>
      <c r="J9086" s="74"/>
      <c r="K9086" s="74"/>
      <c r="L9086" s="74"/>
      <c r="P9086" s="122"/>
      <c r="Q9086" s="74"/>
      <c r="R9086" s="74"/>
      <c r="S9086" s="74"/>
      <c r="T9086" s="74"/>
      <c r="AI9086" s="259"/>
      <c r="AO9086" s="74"/>
    </row>
    <row r="9087" s="72" customFormat="1" customHeight="1" spans="6:41">
      <c r="F9087" s="74"/>
      <c r="G9087" s="267" t="str">
        <f t="shared" si="147"/>
        <v/>
      </c>
      <c r="H9087" s="74"/>
      <c r="I9087" s="74"/>
      <c r="J9087" s="74"/>
      <c r="K9087" s="74"/>
      <c r="L9087" s="74"/>
      <c r="P9087" s="122"/>
      <c r="Q9087" s="74"/>
      <c r="R9087" s="74"/>
      <c r="S9087" s="74"/>
      <c r="T9087" s="74"/>
      <c r="AI9087" s="259"/>
      <c r="AO9087" s="74"/>
    </row>
    <row r="9088" s="72" customFormat="1" customHeight="1" spans="6:41">
      <c r="F9088" s="74"/>
      <c r="G9088" s="267" t="str">
        <f t="shared" si="147"/>
        <v/>
      </c>
      <c r="H9088" s="74"/>
      <c r="I9088" s="74"/>
      <c r="J9088" s="74"/>
      <c r="K9088" s="74"/>
      <c r="L9088" s="74"/>
      <c r="P9088" s="122"/>
      <c r="Q9088" s="74"/>
      <c r="R9088" s="74"/>
      <c r="S9088" s="74"/>
      <c r="T9088" s="74"/>
      <c r="AI9088" s="259"/>
      <c r="AO9088" s="74"/>
    </row>
    <row r="9089" s="72" customFormat="1" customHeight="1" spans="6:41">
      <c r="F9089" s="74"/>
      <c r="G9089" s="267" t="str">
        <f t="shared" si="147"/>
        <v/>
      </c>
      <c r="H9089" s="74"/>
      <c r="I9089" s="74"/>
      <c r="J9089" s="74"/>
      <c r="K9089" s="74"/>
      <c r="L9089" s="74"/>
      <c r="P9089" s="122"/>
      <c r="Q9089" s="74"/>
      <c r="R9089" s="74"/>
      <c r="S9089" s="74"/>
      <c r="T9089" s="74"/>
      <c r="AI9089" s="259"/>
      <c r="AO9089" s="74"/>
    </row>
    <row r="9090" s="72" customFormat="1" customHeight="1" spans="6:41">
      <c r="F9090" s="74"/>
      <c r="G9090" s="267" t="str">
        <f t="shared" ref="G9090:G9153" si="148">IF(H9090="","",IF(H9090=I9090,H9090,_xlfn.CONCAT(H9090,"-",I9090)))</f>
        <v/>
      </c>
      <c r="H9090" s="74"/>
      <c r="I9090" s="74"/>
      <c r="J9090" s="74"/>
      <c r="K9090" s="74"/>
      <c r="L9090" s="74"/>
      <c r="P9090" s="122"/>
      <c r="Q9090" s="74"/>
      <c r="R9090" s="74"/>
      <c r="S9090" s="74"/>
      <c r="T9090" s="74"/>
      <c r="AI9090" s="259"/>
      <c r="AO9090" s="74"/>
    </row>
    <row r="9091" s="72" customFormat="1" customHeight="1" spans="6:41">
      <c r="F9091" s="74"/>
      <c r="G9091" s="267" t="str">
        <f t="shared" si="148"/>
        <v/>
      </c>
      <c r="H9091" s="74"/>
      <c r="I9091" s="74"/>
      <c r="J9091" s="74"/>
      <c r="K9091" s="74"/>
      <c r="L9091" s="74"/>
      <c r="P9091" s="122"/>
      <c r="Q9091" s="74"/>
      <c r="R9091" s="74"/>
      <c r="S9091" s="74"/>
      <c r="T9091" s="74"/>
      <c r="AI9091" s="259"/>
      <c r="AO9091" s="74"/>
    </row>
    <row r="9092" s="72" customFormat="1" customHeight="1" spans="6:41">
      <c r="F9092" s="74"/>
      <c r="G9092" s="267" t="str">
        <f t="shared" si="148"/>
        <v/>
      </c>
      <c r="H9092" s="74"/>
      <c r="I9092" s="74"/>
      <c r="J9092" s="74"/>
      <c r="K9092" s="74"/>
      <c r="L9092" s="74"/>
      <c r="P9092" s="122"/>
      <c r="Q9092" s="74"/>
      <c r="R9092" s="74"/>
      <c r="S9092" s="74"/>
      <c r="T9092" s="74"/>
      <c r="AI9092" s="259"/>
      <c r="AO9092" s="74"/>
    </row>
    <row r="9093" s="72" customFormat="1" customHeight="1" spans="6:41">
      <c r="F9093" s="74"/>
      <c r="G9093" s="267" t="str">
        <f t="shared" si="148"/>
        <v/>
      </c>
      <c r="H9093" s="74"/>
      <c r="I9093" s="74"/>
      <c r="J9093" s="74"/>
      <c r="K9093" s="74"/>
      <c r="L9093" s="74"/>
      <c r="P9093" s="122"/>
      <c r="Q9093" s="74"/>
      <c r="R9093" s="74"/>
      <c r="S9093" s="74"/>
      <c r="T9093" s="74"/>
      <c r="AI9093" s="259"/>
      <c r="AO9093" s="74"/>
    </row>
    <row r="9094" s="72" customFormat="1" customHeight="1" spans="6:41">
      <c r="F9094" s="74"/>
      <c r="G9094" s="267" t="str">
        <f t="shared" si="148"/>
        <v/>
      </c>
      <c r="H9094" s="74"/>
      <c r="I9094" s="74"/>
      <c r="J9094" s="74"/>
      <c r="K9094" s="74"/>
      <c r="L9094" s="74"/>
      <c r="P9094" s="122"/>
      <c r="Q9094" s="74"/>
      <c r="R9094" s="74"/>
      <c r="S9094" s="74"/>
      <c r="T9094" s="74"/>
      <c r="AI9094" s="259"/>
      <c r="AO9094" s="74"/>
    </row>
    <row r="9095" s="72" customFormat="1" customHeight="1" spans="6:41">
      <c r="F9095" s="74"/>
      <c r="G9095" s="267" t="str">
        <f t="shared" si="148"/>
        <v/>
      </c>
      <c r="H9095" s="74"/>
      <c r="I9095" s="74"/>
      <c r="J9095" s="74"/>
      <c r="K9095" s="74"/>
      <c r="L9095" s="74"/>
      <c r="P9095" s="122"/>
      <c r="Q9095" s="74"/>
      <c r="R9095" s="74"/>
      <c r="S9095" s="74"/>
      <c r="T9095" s="74"/>
      <c r="AI9095" s="259"/>
      <c r="AO9095" s="74"/>
    </row>
    <row r="9096" s="72" customFormat="1" customHeight="1" spans="6:41">
      <c r="F9096" s="74"/>
      <c r="G9096" s="267" t="str">
        <f t="shared" si="148"/>
        <v/>
      </c>
      <c r="H9096" s="74"/>
      <c r="I9096" s="74"/>
      <c r="J9096" s="74"/>
      <c r="K9096" s="74"/>
      <c r="L9096" s="74"/>
      <c r="P9096" s="122"/>
      <c r="Q9096" s="74"/>
      <c r="R9096" s="74"/>
      <c r="S9096" s="74"/>
      <c r="T9096" s="74"/>
      <c r="AI9096" s="259"/>
      <c r="AO9096" s="74"/>
    </row>
    <row r="9097" s="72" customFormat="1" customHeight="1" spans="6:41">
      <c r="F9097" s="74"/>
      <c r="G9097" s="267" t="str">
        <f t="shared" si="148"/>
        <v/>
      </c>
      <c r="H9097" s="74"/>
      <c r="I9097" s="74"/>
      <c r="J9097" s="74"/>
      <c r="K9097" s="74"/>
      <c r="L9097" s="74"/>
      <c r="P9097" s="122"/>
      <c r="Q9097" s="74"/>
      <c r="R9097" s="74"/>
      <c r="S9097" s="74"/>
      <c r="T9097" s="74"/>
      <c r="AI9097" s="259"/>
      <c r="AO9097" s="74"/>
    </row>
    <row r="9098" s="72" customFormat="1" customHeight="1" spans="6:41">
      <c r="F9098" s="74"/>
      <c r="G9098" s="267" t="str">
        <f t="shared" si="148"/>
        <v/>
      </c>
      <c r="H9098" s="74"/>
      <c r="I9098" s="74"/>
      <c r="J9098" s="74"/>
      <c r="K9098" s="74"/>
      <c r="L9098" s="74"/>
      <c r="P9098" s="122"/>
      <c r="Q9098" s="74"/>
      <c r="R9098" s="74"/>
      <c r="S9098" s="74"/>
      <c r="T9098" s="74"/>
      <c r="AI9098" s="259"/>
      <c r="AO9098" s="74"/>
    </row>
    <row r="9099" s="72" customFormat="1" customHeight="1" spans="6:41">
      <c r="F9099" s="74"/>
      <c r="G9099" s="267" t="str">
        <f t="shared" si="148"/>
        <v/>
      </c>
      <c r="H9099" s="74"/>
      <c r="I9099" s="74"/>
      <c r="J9099" s="74"/>
      <c r="K9099" s="74"/>
      <c r="L9099" s="74"/>
      <c r="P9099" s="122"/>
      <c r="Q9099" s="74"/>
      <c r="R9099" s="74"/>
      <c r="S9099" s="74"/>
      <c r="T9099" s="74"/>
      <c r="AI9099" s="259"/>
      <c r="AO9099" s="74"/>
    </row>
    <row r="9100" s="72" customFormat="1" customHeight="1" spans="6:41">
      <c r="F9100" s="74"/>
      <c r="G9100" s="267" t="str">
        <f t="shared" si="148"/>
        <v/>
      </c>
      <c r="H9100" s="74"/>
      <c r="I9100" s="74"/>
      <c r="J9100" s="74"/>
      <c r="K9100" s="74"/>
      <c r="L9100" s="74"/>
      <c r="P9100" s="122"/>
      <c r="Q9100" s="74"/>
      <c r="R9100" s="74"/>
      <c r="S9100" s="74"/>
      <c r="T9100" s="74"/>
      <c r="AI9100" s="259"/>
      <c r="AO9100" s="74"/>
    </row>
    <row r="9101" s="72" customFormat="1" customHeight="1" spans="6:41">
      <c r="F9101" s="74"/>
      <c r="G9101" s="267" t="str">
        <f t="shared" si="148"/>
        <v/>
      </c>
      <c r="H9101" s="74"/>
      <c r="I9101" s="74"/>
      <c r="J9101" s="74"/>
      <c r="K9101" s="74"/>
      <c r="L9101" s="74"/>
      <c r="P9101" s="122"/>
      <c r="Q9101" s="74"/>
      <c r="R9101" s="74"/>
      <c r="S9101" s="74"/>
      <c r="T9101" s="74"/>
      <c r="AI9101" s="259"/>
      <c r="AO9101" s="74"/>
    </row>
    <row r="9102" s="72" customFormat="1" customHeight="1" spans="6:41">
      <c r="F9102" s="74"/>
      <c r="G9102" s="267" t="str">
        <f t="shared" si="148"/>
        <v/>
      </c>
      <c r="H9102" s="74"/>
      <c r="I9102" s="74"/>
      <c r="J9102" s="74"/>
      <c r="K9102" s="74"/>
      <c r="L9102" s="74"/>
      <c r="P9102" s="122"/>
      <c r="Q9102" s="74"/>
      <c r="R9102" s="74"/>
      <c r="S9102" s="74"/>
      <c r="T9102" s="74"/>
      <c r="AI9102" s="259"/>
      <c r="AO9102" s="74"/>
    </row>
    <row r="9103" s="72" customFormat="1" customHeight="1" spans="6:41">
      <c r="F9103" s="74"/>
      <c r="G9103" s="267" t="str">
        <f t="shared" si="148"/>
        <v/>
      </c>
      <c r="H9103" s="74"/>
      <c r="I9103" s="74"/>
      <c r="J9103" s="74"/>
      <c r="K9103" s="74"/>
      <c r="L9103" s="74"/>
      <c r="P9103" s="122"/>
      <c r="Q9103" s="74"/>
      <c r="R9103" s="74"/>
      <c r="S9103" s="74"/>
      <c r="T9103" s="74"/>
      <c r="AI9103" s="259"/>
      <c r="AO9103" s="74"/>
    </row>
    <row r="9104" s="72" customFormat="1" customHeight="1" spans="6:41">
      <c r="F9104" s="74"/>
      <c r="G9104" s="267" t="str">
        <f t="shared" si="148"/>
        <v/>
      </c>
      <c r="H9104" s="74"/>
      <c r="I9104" s="74"/>
      <c r="J9104" s="74"/>
      <c r="K9104" s="74"/>
      <c r="L9104" s="74"/>
      <c r="P9104" s="122"/>
      <c r="Q9104" s="74"/>
      <c r="R9104" s="74"/>
      <c r="S9104" s="74"/>
      <c r="T9104" s="74"/>
      <c r="AI9104" s="259"/>
      <c r="AO9104" s="74"/>
    </row>
    <row r="9105" s="72" customFormat="1" customHeight="1" spans="6:41">
      <c r="F9105" s="74"/>
      <c r="G9105" s="267" t="str">
        <f t="shared" si="148"/>
        <v/>
      </c>
      <c r="H9105" s="74"/>
      <c r="I9105" s="74"/>
      <c r="J9105" s="74"/>
      <c r="K9105" s="74"/>
      <c r="L9105" s="74"/>
      <c r="P9105" s="122"/>
      <c r="Q9105" s="74"/>
      <c r="R9105" s="74"/>
      <c r="S9105" s="74"/>
      <c r="T9105" s="74"/>
      <c r="AI9105" s="259"/>
      <c r="AO9105" s="74"/>
    </row>
    <row r="9106" s="72" customFormat="1" customHeight="1" spans="6:41">
      <c r="F9106" s="74"/>
      <c r="G9106" s="267" t="str">
        <f t="shared" si="148"/>
        <v/>
      </c>
      <c r="H9106" s="74"/>
      <c r="I9106" s="74"/>
      <c r="J9106" s="74"/>
      <c r="K9106" s="74"/>
      <c r="L9106" s="74"/>
      <c r="P9106" s="122"/>
      <c r="Q9106" s="74"/>
      <c r="R9106" s="74"/>
      <c r="S9106" s="74"/>
      <c r="T9106" s="74"/>
      <c r="AI9106" s="259"/>
      <c r="AO9106" s="74"/>
    </row>
    <row r="9107" s="72" customFormat="1" customHeight="1" spans="6:41">
      <c r="F9107" s="74"/>
      <c r="G9107" s="267" t="str">
        <f t="shared" si="148"/>
        <v/>
      </c>
      <c r="H9107" s="74"/>
      <c r="I9107" s="74"/>
      <c r="J9107" s="74"/>
      <c r="K9107" s="74"/>
      <c r="L9107" s="74"/>
      <c r="P9107" s="122"/>
      <c r="Q9107" s="74"/>
      <c r="R9107" s="74"/>
      <c r="S9107" s="74"/>
      <c r="T9107" s="74"/>
      <c r="AI9107" s="259"/>
      <c r="AO9107" s="74"/>
    </row>
    <row r="9108" s="72" customFormat="1" customHeight="1" spans="6:41">
      <c r="F9108" s="74"/>
      <c r="G9108" s="267" t="str">
        <f t="shared" si="148"/>
        <v/>
      </c>
      <c r="H9108" s="74"/>
      <c r="I9108" s="74"/>
      <c r="J9108" s="74"/>
      <c r="K9108" s="74"/>
      <c r="L9108" s="74"/>
      <c r="P9108" s="122"/>
      <c r="Q9108" s="74"/>
      <c r="R9108" s="74"/>
      <c r="S9108" s="74"/>
      <c r="T9108" s="74"/>
      <c r="AI9108" s="259"/>
      <c r="AO9108" s="74"/>
    </row>
    <row r="9109" s="72" customFormat="1" customHeight="1" spans="6:41">
      <c r="F9109" s="74"/>
      <c r="G9109" s="267" t="str">
        <f t="shared" si="148"/>
        <v/>
      </c>
      <c r="H9109" s="74"/>
      <c r="I9109" s="74"/>
      <c r="J9109" s="74"/>
      <c r="K9109" s="74"/>
      <c r="L9109" s="74"/>
      <c r="P9109" s="122"/>
      <c r="Q9109" s="74"/>
      <c r="R9109" s="74"/>
      <c r="S9109" s="74"/>
      <c r="T9109" s="74"/>
      <c r="AI9109" s="259"/>
      <c r="AO9109" s="74"/>
    </row>
    <row r="9110" s="72" customFormat="1" customHeight="1" spans="6:41">
      <c r="F9110" s="74"/>
      <c r="G9110" s="267" t="str">
        <f t="shared" si="148"/>
        <v/>
      </c>
      <c r="H9110" s="74"/>
      <c r="I9110" s="74"/>
      <c r="J9110" s="74"/>
      <c r="K9110" s="74"/>
      <c r="L9110" s="74"/>
      <c r="P9110" s="122"/>
      <c r="Q9110" s="74"/>
      <c r="R9110" s="74"/>
      <c r="S9110" s="74"/>
      <c r="T9110" s="74"/>
      <c r="AI9110" s="259"/>
      <c r="AO9110" s="74"/>
    </row>
    <row r="9111" s="72" customFormat="1" customHeight="1" spans="6:41">
      <c r="F9111" s="74"/>
      <c r="G9111" s="267" t="str">
        <f t="shared" si="148"/>
        <v/>
      </c>
      <c r="H9111" s="74"/>
      <c r="I9111" s="74"/>
      <c r="J9111" s="74"/>
      <c r="K9111" s="74"/>
      <c r="L9111" s="74"/>
      <c r="P9111" s="122"/>
      <c r="Q9111" s="74"/>
      <c r="R9111" s="74"/>
      <c r="S9111" s="74"/>
      <c r="T9111" s="74"/>
      <c r="AI9111" s="259"/>
      <c r="AO9111" s="74"/>
    </row>
    <row r="9112" s="72" customFormat="1" customHeight="1" spans="6:41">
      <c r="F9112" s="74"/>
      <c r="G9112" s="267" t="str">
        <f t="shared" si="148"/>
        <v/>
      </c>
      <c r="H9112" s="74"/>
      <c r="I9112" s="74"/>
      <c r="J9112" s="74"/>
      <c r="K9112" s="74"/>
      <c r="L9112" s="74"/>
      <c r="P9112" s="122"/>
      <c r="Q9112" s="74"/>
      <c r="R9112" s="74"/>
      <c r="S9112" s="74"/>
      <c r="T9112" s="74"/>
      <c r="AI9112" s="259"/>
      <c r="AO9112" s="74"/>
    </row>
    <row r="9113" s="72" customFormat="1" customHeight="1" spans="6:41">
      <c r="F9113" s="74"/>
      <c r="G9113" s="267" t="str">
        <f t="shared" si="148"/>
        <v/>
      </c>
      <c r="H9113" s="74"/>
      <c r="I9113" s="74"/>
      <c r="J9113" s="74"/>
      <c r="K9113" s="74"/>
      <c r="L9113" s="74"/>
      <c r="P9113" s="122"/>
      <c r="Q9113" s="74"/>
      <c r="R9113" s="74"/>
      <c r="S9113" s="74"/>
      <c r="T9113" s="74"/>
      <c r="AI9113" s="259"/>
      <c r="AO9113" s="74"/>
    </row>
    <row r="9114" s="72" customFormat="1" customHeight="1" spans="6:41">
      <c r="F9114" s="74"/>
      <c r="G9114" s="267" t="str">
        <f t="shared" si="148"/>
        <v/>
      </c>
      <c r="H9114" s="74"/>
      <c r="I9114" s="74"/>
      <c r="J9114" s="74"/>
      <c r="K9114" s="74"/>
      <c r="L9114" s="74"/>
      <c r="P9114" s="122"/>
      <c r="Q9114" s="74"/>
      <c r="R9114" s="74"/>
      <c r="S9114" s="74"/>
      <c r="T9114" s="74"/>
      <c r="AI9114" s="259"/>
      <c r="AO9114" s="74"/>
    </row>
    <row r="9115" s="72" customFormat="1" customHeight="1" spans="6:41">
      <c r="F9115" s="74"/>
      <c r="G9115" s="267" t="str">
        <f t="shared" si="148"/>
        <v/>
      </c>
      <c r="H9115" s="74"/>
      <c r="I9115" s="74"/>
      <c r="J9115" s="74"/>
      <c r="K9115" s="74"/>
      <c r="L9115" s="74"/>
      <c r="P9115" s="122"/>
      <c r="Q9115" s="74"/>
      <c r="R9115" s="74"/>
      <c r="S9115" s="74"/>
      <c r="T9115" s="74"/>
      <c r="AI9115" s="259"/>
      <c r="AO9115" s="74"/>
    </row>
    <row r="9116" s="72" customFormat="1" customHeight="1" spans="6:41">
      <c r="F9116" s="74"/>
      <c r="G9116" s="267" t="str">
        <f t="shared" si="148"/>
        <v/>
      </c>
      <c r="H9116" s="74"/>
      <c r="I9116" s="74"/>
      <c r="J9116" s="74"/>
      <c r="K9116" s="74"/>
      <c r="L9116" s="74"/>
      <c r="P9116" s="122"/>
      <c r="Q9116" s="74"/>
      <c r="R9116" s="74"/>
      <c r="S9116" s="74"/>
      <c r="T9116" s="74"/>
      <c r="AI9116" s="259"/>
      <c r="AO9116" s="74"/>
    </row>
    <row r="9117" s="72" customFormat="1" customHeight="1" spans="6:41">
      <c r="F9117" s="74"/>
      <c r="G9117" s="267" t="str">
        <f t="shared" si="148"/>
        <v/>
      </c>
      <c r="H9117" s="74"/>
      <c r="I9117" s="74"/>
      <c r="J9117" s="74"/>
      <c r="K9117" s="74"/>
      <c r="L9117" s="74"/>
      <c r="P9117" s="122"/>
      <c r="Q9117" s="74"/>
      <c r="R9117" s="74"/>
      <c r="S9117" s="74"/>
      <c r="T9117" s="74"/>
      <c r="AI9117" s="259"/>
      <c r="AO9117" s="74"/>
    </row>
    <row r="9118" s="72" customFormat="1" customHeight="1" spans="6:41">
      <c r="F9118" s="74"/>
      <c r="G9118" s="267" t="str">
        <f t="shared" si="148"/>
        <v/>
      </c>
      <c r="H9118" s="74"/>
      <c r="I9118" s="74"/>
      <c r="J9118" s="74"/>
      <c r="K9118" s="74"/>
      <c r="L9118" s="74"/>
      <c r="P9118" s="122"/>
      <c r="Q9118" s="74"/>
      <c r="R9118" s="74"/>
      <c r="S9118" s="74"/>
      <c r="T9118" s="74"/>
      <c r="AI9118" s="259"/>
      <c r="AO9118" s="74"/>
    </row>
    <row r="9119" s="72" customFormat="1" customHeight="1" spans="6:41">
      <c r="F9119" s="74"/>
      <c r="G9119" s="267" t="str">
        <f t="shared" si="148"/>
        <v/>
      </c>
      <c r="H9119" s="74"/>
      <c r="I9119" s="74"/>
      <c r="J9119" s="74"/>
      <c r="K9119" s="74"/>
      <c r="L9119" s="74"/>
      <c r="P9119" s="122"/>
      <c r="Q9119" s="74"/>
      <c r="R9119" s="74"/>
      <c r="S9119" s="74"/>
      <c r="T9119" s="74"/>
      <c r="AI9119" s="259"/>
      <c r="AO9119" s="74"/>
    </row>
    <row r="9120" s="72" customFormat="1" customHeight="1" spans="6:41">
      <c r="F9120" s="74"/>
      <c r="G9120" s="267" t="str">
        <f t="shared" si="148"/>
        <v/>
      </c>
      <c r="H9120" s="74"/>
      <c r="I9120" s="74"/>
      <c r="J9120" s="74"/>
      <c r="K9120" s="74"/>
      <c r="L9120" s="74"/>
      <c r="P9120" s="122"/>
      <c r="Q9120" s="74"/>
      <c r="R9120" s="74"/>
      <c r="S9120" s="74"/>
      <c r="T9120" s="74"/>
      <c r="AI9120" s="259"/>
      <c r="AO9120" s="74"/>
    </row>
    <row r="9121" s="72" customFormat="1" customHeight="1" spans="6:41">
      <c r="F9121" s="74"/>
      <c r="G9121" s="267" t="str">
        <f t="shared" si="148"/>
        <v/>
      </c>
      <c r="H9121" s="74"/>
      <c r="I9121" s="74"/>
      <c r="J9121" s="74"/>
      <c r="K9121" s="74"/>
      <c r="L9121" s="74"/>
      <c r="P9121" s="122"/>
      <c r="Q9121" s="74"/>
      <c r="R9121" s="74"/>
      <c r="S9121" s="74"/>
      <c r="T9121" s="74"/>
      <c r="AI9121" s="259"/>
      <c r="AO9121" s="74"/>
    </row>
    <row r="9122" s="72" customFormat="1" customHeight="1" spans="6:41">
      <c r="F9122" s="74"/>
      <c r="G9122" s="267" t="str">
        <f t="shared" si="148"/>
        <v/>
      </c>
      <c r="H9122" s="74"/>
      <c r="I9122" s="74"/>
      <c r="J9122" s="74"/>
      <c r="K9122" s="74"/>
      <c r="L9122" s="74"/>
      <c r="P9122" s="122"/>
      <c r="Q9122" s="74"/>
      <c r="R9122" s="74"/>
      <c r="S9122" s="74"/>
      <c r="T9122" s="74"/>
      <c r="AI9122" s="259"/>
      <c r="AO9122" s="74"/>
    </row>
    <row r="9123" s="72" customFormat="1" customHeight="1" spans="6:41">
      <c r="F9123" s="74"/>
      <c r="G9123" s="267" t="str">
        <f t="shared" si="148"/>
        <v/>
      </c>
      <c r="H9123" s="74"/>
      <c r="I9123" s="74"/>
      <c r="J9123" s="74"/>
      <c r="K9123" s="74"/>
      <c r="L9123" s="74"/>
      <c r="P9123" s="122"/>
      <c r="Q9123" s="74"/>
      <c r="R9123" s="74"/>
      <c r="S9123" s="74"/>
      <c r="T9123" s="74"/>
      <c r="AI9123" s="259"/>
      <c r="AO9123" s="74"/>
    </row>
    <row r="9124" s="72" customFormat="1" customHeight="1" spans="6:41">
      <c r="F9124" s="74"/>
      <c r="G9124" s="267" t="str">
        <f t="shared" si="148"/>
        <v/>
      </c>
      <c r="H9124" s="74"/>
      <c r="I9124" s="74"/>
      <c r="J9124" s="74"/>
      <c r="K9124" s="74"/>
      <c r="L9124" s="74"/>
      <c r="P9124" s="122"/>
      <c r="Q9124" s="74"/>
      <c r="R9124" s="74"/>
      <c r="S9124" s="74"/>
      <c r="T9124" s="74"/>
      <c r="AI9124" s="259"/>
      <c r="AO9124" s="74"/>
    </row>
    <row r="9125" s="72" customFormat="1" customHeight="1" spans="6:41">
      <c r="F9125" s="74"/>
      <c r="G9125" s="267" t="str">
        <f t="shared" si="148"/>
        <v/>
      </c>
      <c r="H9125" s="74"/>
      <c r="I9125" s="74"/>
      <c r="J9125" s="74"/>
      <c r="K9125" s="74"/>
      <c r="L9125" s="74"/>
      <c r="P9125" s="122"/>
      <c r="Q9125" s="74"/>
      <c r="R9125" s="74"/>
      <c r="S9125" s="74"/>
      <c r="T9125" s="74"/>
      <c r="AI9125" s="259"/>
      <c r="AO9125" s="74"/>
    </row>
    <row r="9126" s="72" customFormat="1" customHeight="1" spans="6:41">
      <c r="F9126" s="74"/>
      <c r="G9126" s="267" t="str">
        <f t="shared" si="148"/>
        <v/>
      </c>
      <c r="H9126" s="74"/>
      <c r="I9126" s="74"/>
      <c r="J9126" s="74"/>
      <c r="K9126" s="74"/>
      <c r="L9126" s="74"/>
      <c r="P9126" s="122"/>
      <c r="Q9126" s="74"/>
      <c r="R9126" s="74"/>
      <c r="S9126" s="74"/>
      <c r="T9126" s="74"/>
      <c r="AI9126" s="259"/>
      <c r="AO9126" s="74"/>
    </row>
    <row r="9127" s="72" customFormat="1" customHeight="1" spans="6:41">
      <c r="F9127" s="74"/>
      <c r="G9127" s="267" t="str">
        <f t="shared" si="148"/>
        <v/>
      </c>
      <c r="H9127" s="74"/>
      <c r="I9127" s="74"/>
      <c r="J9127" s="74"/>
      <c r="K9127" s="74"/>
      <c r="L9127" s="74"/>
      <c r="P9127" s="122"/>
      <c r="Q9127" s="74"/>
      <c r="R9127" s="74"/>
      <c r="S9127" s="74"/>
      <c r="T9127" s="74"/>
      <c r="AI9127" s="259"/>
      <c r="AO9127" s="74"/>
    </row>
    <row r="9128" s="72" customFormat="1" customHeight="1" spans="6:41">
      <c r="F9128" s="74"/>
      <c r="G9128" s="267" t="str">
        <f t="shared" si="148"/>
        <v/>
      </c>
      <c r="H9128" s="74"/>
      <c r="I9128" s="74"/>
      <c r="J9128" s="74"/>
      <c r="K9128" s="74"/>
      <c r="L9128" s="74"/>
      <c r="P9128" s="122"/>
      <c r="Q9128" s="74"/>
      <c r="R9128" s="74"/>
      <c r="S9128" s="74"/>
      <c r="T9128" s="74"/>
      <c r="AI9128" s="259"/>
      <c r="AO9128" s="74"/>
    </row>
    <row r="9129" s="72" customFormat="1" customHeight="1" spans="6:41">
      <c r="F9129" s="74"/>
      <c r="G9129" s="267" t="str">
        <f t="shared" si="148"/>
        <v/>
      </c>
      <c r="H9129" s="74"/>
      <c r="I9129" s="74"/>
      <c r="J9129" s="74"/>
      <c r="K9129" s="74"/>
      <c r="L9129" s="74"/>
      <c r="P9129" s="122"/>
      <c r="Q9129" s="74"/>
      <c r="R9129" s="74"/>
      <c r="S9129" s="74"/>
      <c r="T9129" s="74"/>
      <c r="AI9129" s="259"/>
      <c r="AO9129" s="74"/>
    </row>
    <row r="9130" s="72" customFormat="1" customHeight="1" spans="6:41">
      <c r="F9130" s="74"/>
      <c r="G9130" s="267" t="str">
        <f t="shared" si="148"/>
        <v/>
      </c>
      <c r="H9130" s="74"/>
      <c r="I9130" s="74"/>
      <c r="J9130" s="74"/>
      <c r="K9130" s="74"/>
      <c r="L9130" s="74"/>
      <c r="P9130" s="122"/>
      <c r="Q9130" s="74"/>
      <c r="R9130" s="74"/>
      <c r="S9130" s="74"/>
      <c r="T9130" s="74"/>
      <c r="AI9130" s="259"/>
      <c r="AO9130" s="74"/>
    </row>
    <row r="9131" s="72" customFormat="1" customHeight="1" spans="6:41">
      <c r="F9131" s="74"/>
      <c r="G9131" s="267" t="str">
        <f t="shared" si="148"/>
        <v/>
      </c>
      <c r="H9131" s="74"/>
      <c r="I9131" s="74"/>
      <c r="J9131" s="74"/>
      <c r="K9131" s="74"/>
      <c r="L9131" s="74"/>
      <c r="P9131" s="122"/>
      <c r="Q9131" s="74"/>
      <c r="R9131" s="74"/>
      <c r="S9131" s="74"/>
      <c r="T9131" s="74"/>
      <c r="AI9131" s="259"/>
      <c r="AO9131" s="74"/>
    </row>
    <row r="9132" s="72" customFormat="1" customHeight="1" spans="6:41">
      <c r="F9132" s="74"/>
      <c r="G9132" s="267" t="str">
        <f t="shared" si="148"/>
        <v/>
      </c>
      <c r="H9132" s="74"/>
      <c r="I9132" s="74"/>
      <c r="J9132" s="74"/>
      <c r="K9132" s="74"/>
      <c r="L9132" s="74"/>
      <c r="P9132" s="122"/>
      <c r="Q9132" s="74"/>
      <c r="R9132" s="74"/>
      <c r="S9132" s="74"/>
      <c r="T9132" s="74"/>
      <c r="AI9132" s="259"/>
      <c r="AO9132" s="74"/>
    </row>
    <row r="9133" s="72" customFormat="1" customHeight="1" spans="6:41">
      <c r="F9133" s="74"/>
      <c r="G9133" s="267" t="str">
        <f t="shared" si="148"/>
        <v/>
      </c>
      <c r="H9133" s="74"/>
      <c r="I9133" s="74"/>
      <c r="J9133" s="74"/>
      <c r="K9133" s="74"/>
      <c r="L9133" s="74"/>
      <c r="P9133" s="122"/>
      <c r="Q9133" s="74"/>
      <c r="R9133" s="74"/>
      <c r="S9133" s="74"/>
      <c r="T9133" s="74"/>
      <c r="AI9133" s="259"/>
      <c r="AO9133" s="74"/>
    </row>
    <row r="9134" s="72" customFormat="1" customHeight="1" spans="6:41">
      <c r="F9134" s="74"/>
      <c r="G9134" s="267" t="str">
        <f t="shared" si="148"/>
        <v/>
      </c>
      <c r="H9134" s="74"/>
      <c r="I9134" s="74"/>
      <c r="J9134" s="74"/>
      <c r="K9134" s="74"/>
      <c r="L9134" s="74"/>
      <c r="P9134" s="122"/>
      <c r="Q9134" s="74"/>
      <c r="R9134" s="74"/>
      <c r="S9134" s="74"/>
      <c r="T9134" s="74"/>
      <c r="AI9134" s="259"/>
      <c r="AO9134" s="74"/>
    </row>
    <row r="9135" s="72" customFormat="1" customHeight="1" spans="6:41">
      <c r="F9135" s="74"/>
      <c r="G9135" s="267" t="str">
        <f t="shared" si="148"/>
        <v/>
      </c>
      <c r="H9135" s="74"/>
      <c r="I9135" s="74"/>
      <c r="J9135" s="74"/>
      <c r="K9135" s="74"/>
      <c r="L9135" s="74"/>
      <c r="P9135" s="122"/>
      <c r="Q9135" s="74"/>
      <c r="R9135" s="74"/>
      <c r="S9135" s="74"/>
      <c r="T9135" s="74"/>
      <c r="AI9135" s="259"/>
      <c r="AO9135" s="74"/>
    </row>
    <row r="9136" s="72" customFormat="1" customHeight="1" spans="6:41">
      <c r="F9136" s="74"/>
      <c r="G9136" s="267" t="str">
        <f t="shared" si="148"/>
        <v/>
      </c>
      <c r="H9136" s="74"/>
      <c r="I9136" s="74"/>
      <c r="J9136" s="74"/>
      <c r="K9136" s="74"/>
      <c r="L9136" s="74"/>
      <c r="P9136" s="122"/>
      <c r="Q9136" s="74"/>
      <c r="R9136" s="74"/>
      <c r="S9136" s="74"/>
      <c r="T9136" s="74"/>
      <c r="AI9136" s="259"/>
      <c r="AO9136" s="74"/>
    </row>
    <row r="9137" s="72" customFormat="1" customHeight="1" spans="6:41">
      <c r="F9137" s="74"/>
      <c r="G9137" s="267" t="str">
        <f t="shared" si="148"/>
        <v/>
      </c>
      <c r="H9137" s="74"/>
      <c r="I9137" s="74"/>
      <c r="J9137" s="74"/>
      <c r="K9137" s="74"/>
      <c r="L9137" s="74"/>
      <c r="P9137" s="122"/>
      <c r="Q9137" s="74"/>
      <c r="R9137" s="74"/>
      <c r="S9137" s="74"/>
      <c r="T9137" s="74"/>
      <c r="AI9137" s="259"/>
      <c r="AO9137" s="74"/>
    </row>
    <row r="9138" s="72" customFormat="1" customHeight="1" spans="6:41">
      <c r="F9138" s="74"/>
      <c r="G9138" s="267" t="str">
        <f t="shared" si="148"/>
        <v/>
      </c>
      <c r="H9138" s="74"/>
      <c r="I9138" s="74"/>
      <c r="J9138" s="74"/>
      <c r="K9138" s="74"/>
      <c r="L9138" s="74"/>
      <c r="P9138" s="122"/>
      <c r="Q9138" s="74"/>
      <c r="R9138" s="74"/>
      <c r="S9138" s="74"/>
      <c r="T9138" s="74"/>
      <c r="AI9138" s="259"/>
      <c r="AO9138" s="74"/>
    </row>
    <row r="9139" s="72" customFormat="1" customHeight="1" spans="6:41">
      <c r="F9139" s="74"/>
      <c r="G9139" s="267" t="str">
        <f t="shared" si="148"/>
        <v/>
      </c>
      <c r="H9139" s="74"/>
      <c r="I9139" s="74"/>
      <c r="J9139" s="74"/>
      <c r="K9139" s="74"/>
      <c r="L9139" s="74"/>
      <c r="P9139" s="122"/>
      <c r="Q9139" s="74"/>
      <c r="R9139" s="74"/>
      <c r="S9139" s="74"/>
      <c r="T9139" s="74"/>
      <c r="AI9139" s="259"/>
      <c r="AO9139" s="74"/>
    </row>
    <row r="9140" s="72" customFormat="1" customHeight="1" spans="6:41">
      <c r="F9140" s="74"/>
      <c r="G9140" s="267" t="str">
        <f t="shared" si="148"/>
        <v/>
      </c>
      <c r="H9140" s="74"/>
      <c r="I9140" s="74"/>
      <c r="J9140" s="74"/>
      <c r="K9140" s="74"/>
      <c r="L9140" s="74"/>
      <c r="P9140" s="122"/>
      <c r="Q9140" s="74"/>
      <c r="R9140" s="74"/>
      <c r="S9140" s="74"/>
      <c r="T9140" s="74"/>
      <c r="AI9140" s="259"/>
      <c r="AO9140" s="74"/>
    </row>
    <row r="9141" s="72" customFormat="1" customHeight="1" spans="6:41">
      <c r="F9141" s="74"/>
      <c r="G9141" s="267" t="str">
        <f t="shared" si="148"/>
        <v/>
      </c>
      <c r="H9141" s="74"/>
      <c r="I9141" s="74"/>
      <c r="J9141" s="74"/>
      <c r="K9141" s="74"/>
      <c r="L9141" s="74"/>
      <c r="P9141" s="122"/>
      <c r="Q9141" s="74"/>
      <c r="R9141" s="74"/>
      <c r="S9141" s="74"/>
      <c r="T9141" s="74"/>
      <c r="AI9141" s="259"/>
      <c r="AO9141" s="74"/>
    </row>
    <row r="9142" s="72" customFormat="1" customHeight="1" spans="6:41">
      <c r="F9142" s="74"/>
      <c r="G9142" s="267" t="str">
        <f t="shared" si="148"/>
        <v/>
      </c>
      <c r="H9142" s="74"/>
      <c r="I9142" s="74"/>
      <c r="J9142" s="74"/>
      <c r="K9142" s="74"/>
      <c r="L9142" s="74"/>
      <c r="P9142" s="122"/>
      <c r="Q9142" s="74"/>
      <c r="R9142" s="74"/>
      <c r="S9142" s="74"/>
      <c r="T9142" s="74"/>
      <c r="AI9142" s="259"/>
      <c r="AO9142" s="74"/>
    </row>
    <row r="9143" s="72" customFormat="1" customHeight="1" spans="6:41">
      <c r="F9143" s="74"/>
      <c r="G9143" s="267" t="str">
        <f t="shared" si="148"/>
        <v/>
      </c>
      <c r="H9143" s="74"/>
      <c r="I9143" s="74"/>
      <c r="J9143" s="74"/>
      <c r="K9143" s="74"/>
      <c r="L9143" s="74"/>
      <c r="P9143" s="122"/>
      <c r="Q9143" s="74"/>
      <c r="R9143" s="74"/>
      <c r="S9143" s="74"/>
      <c r="T9143" s="74"/>
      <c r="AI9143" s="259"/>
      <c r="AO9143" s="74"/>
    </row>
    <row r="9144" s="72" customFormat="1" customHeight="1" spans="6:41">
      <c r="F9144" s="74"/>
      <c r="G9144" s="267" t="str">
        <f t="shared" si="148"/>
        <v/>
      </c>
      <c r="H9144" s="74"/>
      <c r="I9144" s="74"/>
      <c r="J9144" s="74"/>
      <c r="K9144" s="74"/>
      <c r="L9144" s="74"/>
      <c r="P9144" s="122"/>
      <c r="Q9144" s="74"/>
      <c r="R9144" s="74"/>
      <c r="S9144" s="74"/>
      <c r="T9144" s="74"/>
      <c r="AI9144" s="259"/>
      <c r="AO9144" s="74"/>
    </row>
    <row r="9145" s="72" customFormat="1" customHeight="1" spans="6:41">
      <c r="F9145" s="74"/>
      <c r="G9145" s="267" t="str">
        <f t="shared" si="148"/>
        <v/>
      </c>
      <c r="H9145" s="74"/>
      <c r="I9145" s="74"/>
      <c r="J9145" s="74"/>
      <c r="K9145" s="74"/>
      <c r="L9145" s="74"/>
      <c r="P9145" s="122"/>
      <c r="Q9145" s="74"/>
      <c r="R9145" s="74"/>
      <c r="S9145" s="74"/>
      <c r="T9145" s="74"/>
      <c r="AI9145" s="259"/>
      <c r="AO9145" s="74"/>
    </row>
    <row r="9146" s="72" customFormat="1" customHeight="1" spans="6:41">
      <c r="F9146" s="74"/>
      <c r="G9146" s="267" t="str">
        <f t="shared" si="148"/>
        <v/>
      </c>
      <c r="H9146" s="74"/>
      <c r="I9146" s="74"/>
      <c r="J9146" s="74"/>
      <c r="K9146" s="74"/>
      <c r="L9146" s="74"/>
      <c r="P9146" s="122"/>
      <c r="Q9146" s="74"/>
      <c r="R9146" s="74"/>
      <c r="S9146" s="74"/>
      <c r="T9146" s="74"/>
      <c r="AI9146" s="259"/>
      <c r="AO9146" s="74"/>
    </row>
    <row r="9147" s="72" customFormat="1" customHeight="1" spans="6:41">
      <c r="F9147" s="74"/>
      <c r="G9147" s="267" t="str">
        <f t="shared" si="148"/>
        <v/>
      </c>
      <c r="H9147" s="74"/>
      <c r="I9147" s="74"/>
      <c r="J9147" s="74"/>
      <c r="K9147" s="74"/>
      <c r="L9147" s="74"/>
      <c r="P9147" s="122"/>
      <c r="Q9147" s="74"/>
      <c r="R9147" s="74"/>
      <c r="S9147" s="74"/>
      <c r="T9147" s="74"/>
      <c r="AI9147" s="259"/>
      <c r="AO9147" s="74"/>
    </row>
    <row r="9148" s="72" customFormat="1" customHeight="1" spans="6:41">
      <c r="F9148" s="74"/>
      <c r="G9148" s="267" t="str">
        <f t="shared" si="148"/>
        <v/>
      </c>
      <c r="H9148" s="74"/>
      <c r="I9148" s="74"/>
      <c r="J9148" s="74"/>
      <c r="K9148" s="74"/>
      <c r="L9148" s="74"/>
      <c r="P9148" s="122"/>
      <c r="Q9148" s="74"/>
      <c r="R9148" s="74"/>
      <c r="S9148" s="74"/>
      <c r="T9148" s="74"/>
      <c r="AI9148" s="259"/>
      <c r="AO9148" s="74"/>
    </row>
    <row r="9149" s="72" customFormat="1" customHeight="1" spans="6:41">
      <c r="F9149" s="74"/>
      <c r="G9149" s="267" t="str">
        <f t="shared" si="148"/>
        <v/>
      </c>
      <c r="H9149" s="74"/>
      <c r="I9149" s="74"/>
      <c r="J9149" s="74"/>
      <c r="K9149" s="74"/>
      <c r="L9149" s="74"/>
      <c r="P9149" s="122"/>
      <c r="Q9149" s="74"/>
      <c r="R9149" s="74"/>
      <c r="S9149" s="74"/>
      <c r="T9149" s="74"/>
      <c r="AI9149" s="259"/>
      <c r="AO9149" s="74"/>
    </row>
    <row r="9150" s="72" customFormat="1" customHeight="1" spans="6:41">
      <c r="F9150" s="74"/>
      <c r="G9150" s="267" t="str">
        <f t="shared" si="148"/>
        <v/>
      </c>
      <c r="H9150" s="74"/>
      <c r="I9150" s="74"/>
      <c r="J9150" s="74"/>
      <c r="K9150" s="74"/>
      <c r="L9150" s="74"/>
      <c r="P9150" s="122"/>
      <c r="Q9150" s="74"/>
      <c r="R9150" s="74"/>
      <c r="S9150" s="74"/>
      <c r="T9150" s="74"/>
      <c r="AI9150" s="259"/>
      <c r="AO9150" s="74"/>
    </row>
    <row r="9151" s="72" customFormat="1" customHeight="1" spans="6:41">
      <c r="F9151" s="74"/>
      <c r="G9151" s="267" t="str">
        <f t="shared" si="148"/>
        <v/>
      </c>
      <c r="H9151" s="74"/>
      <c r="I9151" s="74"/>
      <c r="J9151" s="74"/>
      <c r="K9151" s="74"/>
      <c r="L9151" s="74"/>
      <c r="P9151" s="122"/>
      <c r="Q9151" s="74"/>
      <c r="R9151" s="74"/>
      <c r="S9151" s="74"/>
      <c r="T9151" s="74"/>
      <c r="AI9151" s="259"/>
      <c r="AO9151" s="74"/>
    </row>
    <row r="9152" s="72" customFormat="1" customHeight="1" spans="6:41">
      <c r="F9152" s="74"/>
      <c r="G9152" s="267" t="str">
        <f t="shared" si="148"/>
        <v/>
      </c>
      <c r="H9152" s="74"/>
      <c r="I9152" s="74"/>
      <c r="J9152" s="74"/>
      <c r="K9152" s="74"/>
      <c r="L9152" s="74"/>
      <c r="P9152" s="122"/>
      <c r="Q9152" s="74"/>
      <c r="R9152" s="74"/>
      <c r="S9152" s="74"/>
      <c r="T9152" s="74"/>
      <c r="AI9152" s="259"/>
      <c r="AO9152" s="74"/>
    </row>
    <row r="9153" s="72" customFormat="1" customHeight="1" spans="6:41">
      <c r="F9153" s="74"/>
      <c r="G9153" s="267" t="str">
        <f t="shared" si="148"/>
        <v/>
      </c>
      <c r="H9153" s="74"/>
      <c r="I9153" s="74"/>
      <c r="J9153" s="74"/>
      <c r="K9153" s="74"/>
      <c r="L9153" s="74"/>
      <c r="P9153" s="122"/>
      <c r="Q9153" s="74"/>
      <c r="R9153" s="74"/>
      <c r="S9153" s="74"/>
      <c r="T9153" s="74"/>
      <c r="AI9153" s="259"/>
      <c r="AO9153" s="74"/>
    </row>
    <row r="9154" s="72" customFormat="1" customHeight="1" spans="6:41">
      <c r="F9154" s="74"/>
      <c r="G9154" s="267" t="str">
        <f t="shared" ref="G9154:G9217" si="149">IF(H9154="","",IF(H9154=I9154,H9154,_xlfn.CONCAT(H9154,"-",I9154)))</f>
        <v/>
      </c>
      <c r="H9154" s="74"/>
      <c r="I9154" s="74"/>
      <c r="J9154" s="74"/>
      <c r="K9154" s="74"/>
      <c r="L9154" s="74"/>
      <c r="P9154" s="122"/>
      <c r="Q9154" s="74"/>
      <c r="R9154" s="74"/>
      <c r="S9154" s="74"/>
      <c r="T9154" s="74"/>
      <c r="AI9154" s="259"/>
      <c r="AO9154" s="74"/>
    </row>
    <row r="9155" s="72" customFormat="1" customHeight="1" spans="6:41">
      <c r="F9155" s="74"/>
      <c r="G9155" s="267" t="str">
        <f t="shared" si="149"/>
        <v/>
      </c>
      <c r="H9155" s="74"/>
      <c r="I9155" s="74"/>
      <c r="J9155" s="74"/>
      <c r="K9155" s="74"/>
      <c r="L9155" s="74"/>
      <c r="P9155" s="122"/>
      <c r="Q9155" s="74"/>
      <c r="R9155" s="74"/>
      <c r="S9155" s="74"/>
      <c r="T9155" s="74"/>
      <c r="AI9155" s="259"/>
      <c r="AO9155" s="74"/>
    </row>
    <row r="9156" s="72" customFormat="1" customHeight="1" spans="6:41">
      <c r="F9156" s="74"/>
      <c r="G9156" s="267" t="str">
        <f t="shared" si="149"/>
        <v/>
      </c>
      <c r="H9156" s="74"/>
      <c r="I9156" s="74"/>
      <c r="J9156" s="74"/>
      <c r="K9156" s="74"/>
      <c r="L9156" s="74"/>
      <c r="P9156" s="122"/>
      <c r="Q9156" s="74"/>
      <c r="R9156" s="74"/>
      <c r="S9156" s="74"/>
      <c r="T9156" s="74"/>
      <c r="AI9156" s="259"/>
      <c r="AO9156" s="74"/>
    </row>
    <row r="9157" s="72" customFormat="1" customHeight="1" spans="6:41">
      <c r="F9157" s="74"/>
      <c r="G9157" s="267" t="str">
        <f t="shared" si="149"/>
        <v/>
      </c>
      <c r="H9157" s="74"/>
      <c r="I9157" s="74"/>
      <c r="J9157" s="74"/>
      <c r="K9157" s="74"/>
      <c r="L9157" s="74"/>
      <c r="P9157" s="122"/>
      <c r="Q9157" s="74"/>
      <c r="R9157" s="74"/>
      <c r="S9157" s="74"/>
      <c r="T9157" s="74"/>
      <c r="AI9157" s="259"/>
      <c r="AO9157" s="74"/>
    </row>
    <row r="9158" s="72" customFormat="1" customHeight="1" spans="6:41">
      <c r="F9158" s="74"/>
      <c r="G9158" s="267" t="str">
        <f t="shared" si="149"/>
        <v/>
      </c>
      <c r="H9158" s="74"/>
      <c r="I9158" s="74"/>
      <c r="J9158" s="74"/>
      <c r="K9158" s="74"/>
      <c r="L9158" s="74"/>
      <c r="P9158" s="122"/>
      <c r="Q9158" s="74"/>
      <c r="R9158" s="74"/>
      <c r="S9158" s="74"/>
      <c r="T9158" s="74"/>
      <c r="AI9158" s="259"/>
      <c r="AO9158" s="74"/>
    </row>
    <row r="9159" s="72" customFormat="1" customHeight="1" spans="6:41">
      <c r="F9159" s="74"/>
      <c r="G9159" s="267" t="str">
        <f t="shared" si="149"/>
        <v/>
      </c>
      <c r="H9159" s="74"/>
      <c r="I9159" s="74"/>
      <c r="J9159" s="74"/>
      <c r="K9159" s="74"/>
      <c r="L9159" s="74"/>
      <c r="P9159" s="122"/>
      <c r="Q9159" s="74"/>
      <c r="R9159" s="74"/>
      <c r="S9159" s="74"/>
      <c r="T9159" s="74"/>
      <c r="AI9159" s="259"/>
      <c r="AO9159" s="74"/>
    </row>
    <row r="9160" s="72" customFormat="1" customHeight="1" spans="6:41">
      <c r="F9160" s="74"/>
      <c r="G9160" s="267" t="str">
        <f t="shared" si="149"/>
        <v/>
      </c>
      <c r="H9160" s="74"/>
      <c r="I9160" s="74"/>
      <c r="J9160" s="74"/>
      <c r="K9160" s="74"/>
      <c r="L9160" s="74"/>
      <c r="P9160" s="122"/>
      <c r="Q9160" s="74"/>
      <c r="R9160" s="74"/>
      <c r="S9160" s="74"/>
      <c r="T9160" s="74"/>
      <c r="AI9160" s="259"/>
      <c r="AO9160" s="74"/>
    </row>
    <row r="9161" s="72" customFormat="1" customHeight="1" spans="6:41">
      <c r="F9161" s="74"/>
      <c r="G9161" s="267" t="str">
        <f t="shared" si="149"/>
        <v/>
      </c>
      <c r="H9161" s="74"/>
      <c r="I9161" s="74"/>
      <c r="J9161" s="74"/>
      <c r="K9161" s="74"/>
      <c r="L9161" s="74"/>
      <c r="P9161" s="122"/>
      <c r="Q9161" s="74"/>
      <c r="R9161" s="74"/>
      <c r="S9161" s="74"/>
      <c r="T9161" s="74"/>
      <c r="AI9161" s="259"/>
      <c r="AO9161" s="74"/>
    </row>
    <row r="9162" s="72" customFormat="1" customHeight="1" spans="6:41">
      <c r="F9162" s="74"/>
      <c r="G9162" s="267" t="str">
        <f t="shared" si="149"/>
        <v/>
      </c>
      <c r="H9162" s="74"/>
      <c r="I9162" s="74"/>
      <c r="J9162" s="74"/>
      <c r="K9162" s="74"/>
      <c r="L9162" s="74"/>
      <c r="P9162" s="122"/>
      <c r="Q9162" s="74"/>
      <c r="R9162" s="74"/>
      <c r="S9162" s="74"/>
      <c r="T9162" s="74"/>
      <c r="AI9162" s="259"/>
      <c r="AO9162" s="74"/>
    </row>
    <row r="9163" s="72" customFormat="1" customHeight="1" spans="6:41">
      <c r="F9163" s="74"/>
      <c r="G9163" s="267" t="str">
        <f t="shared" si="149"/>
        <v/>
      </c>
      <c r="H9163" s="74"/>
      <c r="I9163" s="74"/>
      <c r="J9163" s="74"/>
      <c r="K9163" s="74"/>
      <c r="L9163" s="74"/>
      <c r="P9163" s="122"/>
      <c r="Q9163" s="74"/>
      <c r="R9163" s="74"/>
      <c r="S9163" s="74"/>
      <c r="T9163" s="74"/>
      <c r="AI9163" s="259"/>
      <c r="AO9163" s="74"/>
    </row>
    <row r="9164" s="72" customFormat="1" customHeight="1" spans="6:41">
      <c r="F9164" s="74"/>
      <c r="G9164" s="267" t="str">
        <f t="shared" si="149"/>
        <v/>
      </c>
      <c r="H9164" s="74"/>
      <c r="I9164" s="74"/>
      <c r="J9164" s="74"/>
      <c r="K9164" s="74"/>
      <c r="L9164" s="74"/>
      <c r="P9164" s="122"/>
      <c r="Q9164" s="74"/>
      <c r="R9164" s="74"/>
      <c r="S9164" s="74"/>
      <c r="T9164" s="74"/>
      <c r="AI9164" s="259"/>
      <c r="AO9164" s="74"/>
    </row>
    <row r="9165" s="72" customFormat="1" customHeight="1" spans="6:41">
      <c r="F9165" s="74"/>
      <c r="G9165" s="267" t="str">
        <f t="shared" si="149"/>
        <v/>
      </c>
      <c r="H9165" s="74"/>
      <c r="I9165" s="74"/>
      <c r="J9165" s="74"/>
      <c r="K9165" s="74"/>
      <c r="L9165" s="74"/>
      <c r="P9165" s="122"/>
      <c r="Q9165" s="74"/>
      <c r="R9165" s="74"/>
      <c r="S9165" s="74"/>
      <c r="T9165" s="74"/>
      <c r="AI9165" s="259"/>
      <c r="AO9165" s="74"/>
    </row>
    <row r="9166" s="72" customFormat="1" customHeight="1" spans="6:41">
      <c r="F9166" s="74"/>
      <c r="G9166" s="267" t="str">
        <f t="shared" si="149"/>
        <v/>
      </c>
      <c r="H9166" s="74"/>
      <c r="I9166" s="74"/>
      <c r="J9166" s="74"/>
      <c r="K9166" s="74"/>
      <c r="L9166" s="74"/>
      <c r="P9166" s="122"/>
      <c r="Q9166" s="74"/>
      <c r="R9166" s="74"/>
      <c r="S9166" s="74"/>
      <c r="T9166" s="74"/>
      <c r="AI9166" s="259"/>
      <c r="AO9166" s="74"/>
    </row>
    <row r="9167" s="72" customFormat="1" customHeight="1" spans="6:41">
      <c r="F9167" s="74"/>
      <c r="G9167" s="267" t="str">
        <f t="shared" si="149"/>
        <v/>
      </c>
      <c r="H9167" s="74"/>
      <c r="I9167" s="74"/>
      <c r="J9167" s="74"/>
      <c r="K9167" s="74"/>
      <c r="L9167" s="74"/>
      <c r="P9167" s="122"/>
      <c r="Q9167" s="74"/>
      <c r="R9167" s="74"/>
      <c r="S9167" s="74"/>
      <c r="T9167" s="74"/>
      <c r="AI9167" s="259"/>
      <c r="AO9167" s="74"/>
    </row>
    <row r="9168" s="72" customFormat="1" customHeight="1" spans="6:41">
      <c r="F9168" s="74"/>
      <c r="G9168" s="267" t="str">
        <f t="shared" si="149"/>
        <v/>
      </c>
      <c r="H9168" s="74"/>
      <c r="I9168" s="74"/>
      <c r="J9168" s="74"/>
      <c r="K9168" s="74"/>
      <c r="L9168" s="74"/>
      <c r="P9168" s="122"/>
      <c r="Q9168" s="74"/>
      <c r="R9168" s="74"/>
      <c r="S9168" s="74"/>
      <c r="T9168" s="74"/>
      <c r="AI9168" s="259"/>
      <c r="AO9168" s="74"/>
    </row>
    <row r="9169" s="72" customFormat="1" customHeight="1" spans="6:41">
      <c r="F9169" s="74"/>
      <c r="G9169" s="267" t="str">
        <f t="shared" si="149"/>
        <v/>
      </c>
      <c r="H9169" s="74"/>
      <c r="I9169" s="74"/>
      <c r="J9169" s="74"/>
      <c r="K9169" s="74"/>
      <c r="L9169" s="74"/>
      <c r="P9169" s="122"/>
      <c r="Q9169" s="74"/>
      <c r="R9169" s="74"/>
      <c r="S9169" s="74"/>
      <c r="T9169" s="74"/>
      <c r="AI9169" s="259"/>
      <c r="AO9169" s="74"/>
    </row>
    <row r="9170" s="72" customFormat="1" customHeight="1" spans="6:41">
      <c r="F9170" s="74"/>
      <c r="G9170" s="267" t="str">
        <f t="shared" si="149"/>
        <v/>
      </c>
      <c r="H9170" s="74"/>
      <c r="I9170" s="74"/>
      <c r="J9170" s="74"/>
      <c r="K9170" s="74"/>
      <c r="L9170" s="74"/>
      <c r="P9170" s="122"/>
      <c r="Q9170" s="74"/>
      <c r="R9170" s="74"/>
      <c r="S9170" s="74"/>
      <c r="T9170" s="74"/>
      <c r="AI9170" s="259"/>
      <c r="AO9170" s="74"/>
    </row>
    <row r="9171" s="72" customFormat="1" customHeight="1" spans="6:41">
      <c r="F9171" s="74"/>
      <c r="G9171" s="267" t="str">
        <f t="shared" si="149"/>
        <v/>
      </c>
      <c r="H9171" s="74"/>
      <c r="I9171" s="74"/>
      <c r="J9171" s="74"/>
      <c r="K9171" s="74"/>
      <c r="L9171" s="74"/>
      <c r="P9171" s="122"/>
      <c r="Q9171" s="74"/>
      <c r="R9171" s="74"/>
      <c r="S9171" s="74"/>
      <c r="T9171" s="74"/>
      <c r="AI9171" s="259"/>
      <c r="AO9171" s="74"/>
    </row>
    <row r="9172" s="72" customFormat="1" customHeight="1" spans="6:41">
      <c r="F9172" s="74"/>
      <c r="G9172" s="267" t="str">
        <f t="shared" si="149"/>
        <v/>
      </c>
      <c r="H9172" s="74"/>
      <c r="I9172" s="74"/>
      <c r="J9172" s="74"/>
      <c r="K9172" s="74"/>
      <c r="L9172" s="74"/>
      <c r="P9172" s="122"/>
      <c r="Q9172" s="74"/>
      <c r="R9172" s="74"/>
      <c r="S9172" s="74"/>
      <c r="T9172" s="74"/>
      <c r="AI9172" s="259"/>
      <c r="AO9172" s="74"/>
    </row>
    <row r="9173" s="72" customFormat="1" customHeight="1" spans="6:41">
      <c r="F9173" s="74"/>
      <c r="G9173" s="267" t="str">
        <f t="shared" si="149"/>
        <v/>
      </c>
      <c r="H9173" s="74"/>
      <c r="I9173" s="74"/>
      <c r="J9173" s="74"/>
      <c r="K9173" s="74"/>
      <c r="L9173" s="74"/>
      <c r="P9173" s="122"/>
      <c r="Q9173" s="74"/>
      <c r="R9173" s="74"/>
      <c r="S9173" s="74"/>
      <c r="T9173" s="74"/>
      <c r="AI9173" s="259"/>
      <c r="AO9173" s="74"/>
    </row>
    <row r="9174" s="72" customFormat="1" customHeight="1" spans="6:41">
      <c r="F9174" s="74"/>
      <c r="G9174" s="267" t="str">
        <f t="shared" si="149"/>
        <v/>
      </c>
      <c r="H9174" s="74"/>
      <c r="I9174" s="74"/>
      <c r="J9174" s="74"/>
      <c r="K9174" s="74"/>
      <c r="L9174" s="74"/>
      <c r="P9174" s="122"/>
      <c r="Q9174" s="74"/>
      <c r="R9174" s="74"/>
      <c r="S9174" s="74"/>
      <c r="T9174" s="74"/>
      <c r="AI9174" s="259"/>
      <c r="AO9174" s="74"/>
    </row>
    <row r="9175" s="72" customFormat="1" customHeight="1" spans="6:41">
      <c r="F9175" s="74"/>
      <c r="G9175" s="267" t="str">
        <f t="shared" si="149"/>
        <v/>
      </c>
      <c r="H9175" s="74"/>
      <c r="I9175" s="74"/>
      <c r="J9175" s="74"/>
      <c r="K9175" s="74"/>
      <c r="L9175" s="74"/>
      <c r="P9175" s="122"/>
      <c r="Q9175" s="74"/>
      <c r="R9175" s="74"/>
      <c r="S9175" s="74"/>
      <c r="T9175" s="74"/>
      <c r="AI9175" s="259"/>
      <c r="AO9175" s="74"/>
    </row>
    <row r="9176" s="72" customFormat="1" customHeight="1" spans="6:41">
      <c r="F9176" s="74"/>
      <c r="G9176" s="267" t="str">
        <f t="shared" si="149"/>
        <v/>
      </c>
      <c r="H9176" s="74"/>
      <c r="I9176" s="74"/>
      <c r="J9176" s="74"/>
      <c r="K9176" s="74"/>
      <c r="L9176" s="74"/>
      <c r="P9176" s="122"/>
      <c r="Q9176" s="74"/>
      <c r="R9176" s="74"/>
      <c r="S9176" s="74"/>
      <c r="T9176" s="74"/>
      <c r="AI9176" s="259"/>
      <c r="AO9176" s="74"/>
    </row>
    <row r="9177" s="72" customFormat="1" customHeight="1" spans="6:41">
      <c r="F9177" s="74"/>
      <c r="G9177" s="267" t="str">
        <f t="shared" si="149"/>
        <v/>
      </c>
      <c r="H9177" s="74"/>
      <c r="I9177" s="74"/>
      <c r="J9177" s="74"/>
      <c r="K9177" s="74"/>
      <c r="L9177" s="74"/>
      <c r="P9177" s="122"/>
      <c r="Q9177" s="74"/>
      <c r="R9177" s="74"/>
      <c r="S9177" s="74"/>
      <c r="T9177" s="74"/>
      <c r="AI9177" s="259"/>
      <c r="AO9177" s="74"/>
    </row>
    <row r="9178" s="72" customFormat="1" customHeight="1" spans="6:41">
      <c r="F9178" s="74"/>
      <c r="G9178" s="267" t="str">
        <f t="shared" si="149"/>
        <v/>
      </c>
      <c r="H9178" s="74"/>
      <c r="I9178" s="74"/>
      <c r="J9178" s="74"/>
      <c r="K9178" s="74"/>
      <c r="L9178" s="74"/>
      <c r="P9178" s="122"/>
      <c r="Q9178" s="74"/>
      <c r="R9178" s="74"/>
      <c r="S9178" s="74"/>
      <c r="T9178" s="74"/>
      <c r="AI9178" s="259"/>
      <c r="AO9178" s="74"/>
    </row>
    <row r="9179" s="72" customFormat="1" customHeight="1" spans="6:41">
      <c r="F9179" s="74"/>
      <c r="G9179" s="267" t="str">
        <f t="shared" si="149"/>
        <v/>
      </c>
      <c r="H9179" s="74"/>
      <c r="I9179" s="74"/>
      <c r="J9179" s="74"/>
      <c r="K9179" s="74"/>
      <c r="L9179" s="74"/>
      <c r="P9179" s="122"/>
      <c r="Q9179" s="74"/>
      <c r="R9179" s="74"/>
      <c r="S9179" s="74"/>
      <c r="T9179" s="74"/>
      <c r="AI9179" s="259"/>
      <c r="AO9179" s="74"/>
    </row>
    <row r="9180" s="72" customFormat="1" customHeight="1" spans="6:41">
      <c r="F9180" s="74"/>
      <c r="G9180" s="267" t="str">
        <f t="shared" si="149"/>
        <v/>
      </c>
      <c r="H9180" s="74"/>
      <c r="I9180" s="74"/>
      <c r="J9180" s="74"/>
      <c r="K9180" s="74"/>
      <c r="L9180" s="74"/>
      <c r="P9180" s="122"/>
      <c r="Q9180" s="74"/>
      <c r="R9180" s="74"/>
      <c r="S9180" s="74"/>
      <c r="T9180" s="74"/>
      <c r="AI9180" s="259"/>
      <c r="AO9180" s="74"/>
    </row>
    <row r="9181" s="72" customFormat="1" customHeight="1" spans="6:41">
      <c r="F9181" s="74"/>
      <c r="G9181" s="267" t="str">
        <f t="shared" si="149"/>
        <v/>
      </c>
      <c r="H9181" s="74"/>
      <c r="I9181" s="74"/>
      <c r="J9181" s="74"/>
      <c r="K9181" s="74"/>
      <c r="L9181" s="74"/>
      <c r="P9181" s="122"/>
      <c r="Q9181" s="74"/>
      <c r="R9181" s="74"/>
      <c r="S9181" s="74"/>
      <c r="T9181" s="74"/>
      <c r="AI9181" s="259"/>
      <c r="AO9181" s="74"/>
    </row>
    <row r="9182" s="72" customFormat="1" customHeight="1" spans="6:41">
      <c r="F9182" s="74"/>
      <c r="G9182" s="267" t="str">
        <f t="shared" si="149"/>
        <v/>
      </c>
      <c r="H9182" s="74"/>
      <c r="I9182" s="74"/>
      <c r="J9182" s="74"/>
      <c r="K9182" s="74"/>
      <c r="L9182" s="74"/>
      <c r="P9182" s="122"/>
      <c r="Q9182" s="74"/>
      <c r="R9182" s="74"/>
      <c r="S9182" s="74"/>
      <c r="T9182" s="74"/>
      <c r="AI9182" s="259"/>
      <c r="AO9182" s="74"/>
    </row>
    <row r="9183" s="72" customFormat="1" customHeight="1" spans="6:41">
      <c r="F9183" s="74"/>
      <c r="G9183" s="267" t="str">
        <f t="shared" si="149"/>
        <v/>
      </c>
      <c r="H9183" s="74"/>
      <c r="I9183" s="74"/>
      <c r="J9183" s="74"/>
      <c r="K9183" s="74"/>
      <c r="L9183" s="74"/>
      <c r="P9183" s="122"/>
      <c r="Q9183" s="74"/>
      <c r="R9183" s="74"/>
      <c r="S9183" s="74"/>
      <c r="T9183" s="74"/>
      <c r="AI9183" s="259"/>
      <c r="AO9183" s="74"/>
    </row>
    <row r="9184" s="72" customFormat="1" customHeight="1" spans="6:41">
      <c r="F9184" s="74"/>
      <c r="G9184" s="267" t="str">
        <f t="shared" si="149"/>
        <v/>
      </c>
      <c r="H9184" s="74"/>
      <c r="I9184" s="74"/>
      <c r="J9184" s="74"/>
      <c r="K9184" s="74"/>
      <c r="L9184" s="74"/>
      <c r="P9184" s="122"/>
      <c r="Q9184" s="74"/>
      <c r="R9184" s="74"/>
      <c r="S9184" s="74"/>
      <c r="T9184" s="74"/>
      <c r="AI9184" s="259"/>
      <c r="AO9184" s="74"/>
    </row>
    <row r="9185" s="72" customFormat="1" customHeight="1" spans="6:41">
      <c r="F9185" s="74"/>
      <c r="G9185" s="267" t="str">
        <f t="shared" si="149"/>
        <v/>
      </c>
      <c r="H9185" s="74"/>
      <c r="I9185" s="74"/>
      <c r="J9185" s="74"/>
      <c r="K9185" s="74"/>
      <c r="L9185" s="74"/>
      <c r="P9185" s="122"/>
      <c r="Q9185" s="74"/>
      <c r="R9185" s="74"/>
      <c r="S9185" s="74"/>
      <c r="T9185" s="74"/>
      <c r="AI9185" s="259"/>
      <c r="AO9185" s="74"/>
    </row>
    <row r="9186" s="72" customFormat="1" customHeight="1" spans="6:41">
      <c r="F9186" s="74"/>
      <c r="G9186" s="267" t="str">
        <f t="shared" si="149"/>
        <v/>
      </c>
      <c r="H9186" s="74"/>
      <c r="I9186" s="74"/>
      <c r="J9186" s="74"/>
      <c r="K9186" s="74"/>
      <c r="L9186" s="74"/>
      <c r="P9186" s="122"/>
      <c r="Q9186" s="74"/>
      <c r="R9186" s="74"/>
      <c r="S9186" s="74"/>
      <c r="T9186" s="74"/>
      <c r="AI9186" s="259"/>
      <c r="AO9186" s="74"/>
    </row>
    <row r="9187" s="72" customFormat="1" customHeight="1" spans="6:41">
      <c r="F9187" s="74"/>
      <c r="G9187" s="267" t="str">
        <f t="shared" si="149"/>
        <v/>
      </c>
      <c r="H9187" s="74"/>
      <c r="I9187" s="74"/>
      <c r="J9187" s="74"/>
      <c r="K9187" s="74"/>
      <c r="L9187" s="74"/>
      <c r="P9187" s="122"/>
      <c r="Q9187" s="74"/>
      <c r="R9187" s="74"/>
      <c r="S9187" s="74"/>
      <c r="T9187" s="74"/>
      <c r="AI9187" s="259"/>
      <c r="AO9187" s="74"/>
    </row>
    <row r="9188" s="72" customFormat="1" customHeight="1" spans="6:41">
      <c r="F9188" s="74"/>
      <c r="G9188" s="267" t="str">
        <f t="shared" si="149"/>
        <v/>
      </c>
      <c r="H9188" s="74"/>
      <c r="I9188" s="74"/>
      <c r="J9188" s="74"/>
      <c r="K9188" s="74"/>
      <c r="L9188" s="74"/>
      <c r="P9188" s="122"/>
      <c r="Q9188" s="74"/>
      <c r="R9188" s="74"/>
      <c r="S9188" s="74"/>
      <c r="T9188" s="74"/>
      <c r="AI9188" s="259"/>
      <c r="AO9188" s="74"/>
    </row>
    <row r="9189" s="72" customFormat="1" customHeight="1" spans="6:41">
      <c r="F9189" s="74"/>
      <c r="G9189" s="267" t="str">
        <f t="shared" si="149"/>
        <v/>
      </c>
      <c r="H9189" s="74"/>
      <c r="I9189" s="74"/>
      <c r="J9189" s="74"/>
      <c r="K9189" s="74"/>
      <c r="L9189" s="74"/>
      <c r="P9189" s="122"/>
      <c r="Q9189" s="74"/>
      <c r="R9189" s="74"/>
      <c r="S9189" s="74"/>
      <c r="T9189" s="74"/>
      <c r="AI9189" s="259"/>
      <c r="AO9189" s="74"/>
    </row>
    <row r="9190" s="72" customFormat="1" customHeight="1" spans="6:41">
      <c r="F9190" s="74"/>
      <c r="G9190" s="267" t="str">
        <f t="shared" si="149"/>
        <v/>
      </c>
      <c r="H9190" s="74"/>
      <c r="I9190" s="74"/>
      <c r="J9190" s="74"/>
      <c r="K9190" s="74"/>
      <c r="L9190" s="74"/>
      <c r="P9190" s="122"/>
      <c r="Q9190" s="74"/>
      <c r="R9190" s="74"/>
      <c r="S9190" s="74"/>
      <c r="T9190" s="74"/>
      <c r="AI9190" s="259"/>
      <c r="AO9190" s="74"/>
    </row>
    <row r="9191" s="72" customFormat="1" customHeight="1" spans="6:41">
      <c r="F9191" s="74"/>
      <c r="G9191" s="267" t="str">
        <f t="shared" si="149"/>
        <v/>
      </c>
      <c r="H9191" s="74"/>
      <c r="I9191" s="74"/>
      <c r="J9191" s="74"/>
      <c r="K9191" s="74"/>
      <c r="L9191" s="74"/>
      <c r="P9191" s="122"/>
      <c r="Q9191" s="74"/>
      <c r="R9191" s="74"/>
      <c r="S9191" s="74"/>
      <c r="T9191" s="74"/>
      <c r="AI9191" s="259"/>
      <c r="AO9191" s="74"/>
    </row>
    <row r="9192" s="72" customFormat="1" customHeight="1" spans="6:41">
      <c r="F9192" s="74"/>
      <c r="G9192" s="267" t="str">
        <f t="shared" si="149"/>
        <v/>
      </c>
      <c r="H9192" s="74"/>
      <c r="I9192" s="74"/>
      <c r="J9192" s="74"/>
      <c r="K9192" s="74"/>
      <c r="L9192" s="74"/>
      <c r="P9192" s="122"/>
      <c r="Q9192" s="74"/>
      <c r="R9192" s="74"/>
      <c r="S9192" s="74"/>
      <c r="T9192" s="74"/>
      <c r="AI9192" s="259"/>
      <c r="AO9192" s="74"/>
    </row>
    <row r="9193" s="72" customFormat="1" customHeight="1" spans="6:41">
      <c r="F9193" s="74"/>
      <c r="G9193" s="267" t="str">
        <f t="shared" si="149"/>
        <v/>
      </c>
      <c r="H9193" s="74"/>
      <c r="I9193" s="74"/>
      <c r="J9193" s="74"/>
      <c r="K9193" s="74"/>
      <c r="L9193" s="74"/>
      <c r="P9193" s="122"/>
      <c r="Q9193" s="74"/>
      <c r="R9193" s="74"/>
      <c r="S9193" s="74"/>
      <c r="T9193" s="74"/>
      <c r="AI9193" s="259"/>
      <c r="AO9193" s="74"/>
    </row>
    <row r="9194" s="72" customFormat="1" customHeight="1" spans="6:41">
      <c r="F9194" s="74"/>
      <c r="G9194" s="267" t="str">
        <f t="shared" si="149"/>
        <v/>
      </c>
      <c r="H9194" s="74"/>
      <c r="I9194" s="74"/>
      <c r="J9194" s="74"/>
      <c r="K9194" s="74"/>
      <c r="L9194" s="74"/>
      <c r="P9194" s="122"/>
      <c r="Q9194" s="74"/>
      <c r="R9194" s="74"/>
      <c r="S9194" s="74"/>
      <c r="T9194" s="74"/>
      <c r="AI9194" s="259"/>
      <c r="AO9194" s="74"/>
    </row>
    <row r="9195" s="72" customFormat="1" customHeight="1" spans="6:41">
      <c r="F9195" s="74"/>
      <c r="G9195" s="267" t="str">
        <f t="shared" si="149"/>
        <v/>
      </c>
      <c r="H9195" s="74"/>
      <c r="I9195" s="74"/>
      <c r="J9195" s="74"/>
      <c r="K9195" s="74"/>
      <c r="L9195" s="74"/>
      <c r="P9195" s="122"/>
      <c r="Q9195" s="74"/>
      <c r="R9195" s="74"/>
      <c r="S9195" s="74"/>
      <c r="T9195" s="74"/>
      <c r="AI9195" s="259"/>
      <c r="AO9195" s="74"/>
    </row>
    <row r="9196" s="72" customFormat="1" customHeight="1" spans="6:41">
      <c r="F9196" s="74"/>
      <c r="G9196" s="267" t="str">
        <f t="shared" si="149"/>
        <v/>
      </c>
      <c r="H9196" s="74"/>
      <c r="I9196" s="74"/>
      <c r="J9196" s="74"/>
      <c r="K9196" s="74"/>
      <c r="L9196" s="74"/>
      <c r="P9196" s="122"/>
      <c r="Q9196" s="74"/>
      <c r="R9196" s="74"/>
      <c r="S9196" s="74"/>
      <c r="T9196" s="74"/>
      <c r="AI9196" s="259"/>
      <c r="AO9196" s="74"/>
    </row>
    <row r="9197" s="72" customFormat="1" customHeight="1" spans="6:41">
      <c r="F9197" s="74"/>
      <c r="G9197" s="267" t="str">
        <f t="shared" si="149"/>
        <v/>
      </c>
      <c r="H9197" s="74"/>
      <c r="I9197" s="74"/>
      <c r="J9197" s="74"/>
      <c r="K9197" s="74"/>
      <c r="L9197" s="74"/>
      <c r="P9197" s="122"/>
      <c r="Q9197" s="74"/>
      <c r="R9197" s="74"/>
      <c r="S9197" s="74"/>
      <c r="T9197" s="74"/>
      <c r="AI9197" s="259"/>
      <c r="AO9197" s="74"/>
    </row>
    <row r="9198" s="72" customFormat="1" customHeight="1" spans="6:41">
      <c r="F9198" s="74"/>
      <c r="G9198" s="267" t="str">
        <f t="shared" si="149"/>
        <v/>
      </c>
      <c r="H9198" s="74"/>
      <c r="I9198" s="74"/>
      <c r="J9198" s="74"/>
      <c r="K9198" s="74"/>
      <c r="L9198" s="74"/>
      <c r="P9198" s="122"/>
      <c r="Q9198" s="74"/>
      <c r="R9198" s="74"/>
      <c r="S9198" s="74"/>
      <c r="T9198" s="74"/>
      <c r="AI9198" s="259"/>
      <c r="AO9198" s="74"/>
    </row>
    <row r="9199" s="72" customFormat="1" customHeight="1" spans="6:41">
      <c r="F9199" s="74"/>
      <c r="G9199" s="267" t="str">
        <f t="shared" si="149"/>
        <v/>
      </c>
      <c r="H9199" s="74"/>
      <c r="I9199" s="74"/>
      <c r="J9199" s="74"/>
      <c r="K9199" s="74"/>
      <c r="L9199" s="74"/>
      <c r="P9199" s="122"/>
      <c r="Q9199" s="74"/>
      <c r="R9199" s="74"/>
      <c r="S9199" s="74"/>
      <c r="T9199" s="74"/>
      <c r="AI9199" s="259"/>
      <c r="AO9199" s="74"/>
    </row>
    <row r="9200" s="72" customFormat="1" customHeight="1" spans="6:41">
      <c r="F9200" s="74"/>
      <c r="G9200" s="267" t="str">
        <f t="shared" si="149"/>
        <v/>
      </c>
      <c r="H9200" s="74"/>
      <c r="I9200" s="74"/>
      <c r="J9200" s="74"/>
      <c r="K9200" s="74"/>
      <c r="L9200" s="74"/>
      <c r="P9200" s="122"/>
      <c r="Q9200" s="74"/>
      <c r="R9200" s="74"/>
      <c r="S9200" s="74"/>
      <c r="T9200" s="74"/>
      <c r="AI9200" s="259"/>
      <c r="AO9200" s="74"/>
    </row>
    <row r="9201" s="72" customFormat="1" customHeight="1" spans="6:41">
      <c r="F9201" s="74"/>
      <c r="G9201" s="267" t="str">
        <f t="shared" si="149"/>
        <v/>
      </c>
      <c r="H9201" s="74"/>
      <c r="I9201" s="74"/>
      <c r="J9201" s="74"/>
      <c r="K9201" s="74"/>
      <c r="L9201" s="74"/>
      <c r="P9201" s="122"/>
      <c r="Q9201" s="74"/>
      <c r="R9201" s="74"/>
      <c r="S9201" s="74"/>
      <c r="T9201" s="74"/>
      <c r="AI9201" s="259"/>
      <c r="AO9201" s="74"/>
    </row>
    <row r="9202" s="72" customFormat="1" customHeight="1" spans="6:41">
      <c r="F9202" s="74"/>
      <c r="G9202" s="267" t="str">
        <f t="shared" si="149"/>
        <v/>
      </c>
      <c r="H9202" s="74"/>
      <c r="I9202" s="74"/>
      <c r="J9202" s="74"/>
      <c r="K9202" s="74"/>
      <c r="L9202" s="74"/>
      <c r="P9202" s="122"/>
      <c r="Q9202" s="74"/>
      <c r="R9202" s="74"/>
      <c r="S9202" s="74"/>
      <c r="T9202" s="74"/>
      <c r="AI9202" s="259"/>
      <c r="AO9202" s="74"/>
    </row>
    <row r="9203" s="72" customFormat="1" customHeight="1" spans="6:41">
      <c r="F9203" s="74"/>
      <c r="G9203" s="267" t="str">
        <f t="shared" si="149"/>
        <v/>
      </c>
      <c r="H9203" s="74"/>
      <c r="I9203" s="74"/>
      <c r="J9203" s="74"/>
      <c r="K9203" s="74"/>
      <c r="L9203" s="74"/>
      <c r="P9203" s="122"/>
      <c r="Q9203" s="74"/>
      <c r="R9203" s="74"/>
      <c r="S9203" s="74"/>
      <c r="T9203" s="74"/>
      <c r="AI9203" s="259"/>
      <c r="AO9203" s="74"/>
    </row>
    <row r="9204" s="72" customFormat="1" customHeight="1" spans="6:41">
      <c r="F9204" s="74"/>
      <c r="G9204" s="267" t="str">
        <f t="shared" si="149"/>
        <v/>
      </c>
      <c r="H9204" s="74"/>
      <c r="I9204" s="74"/>
      <c r="J9204" s="74"/>
      <c r="K9204" s="74"/>
      <c r="L9204" s="74"/>
      <c r="P9204" s="122"/>
      <c r="Q9204" s="74"/>
      <c r="R9204" s="74"/>
      <c r="S9204" s="74"/>
      <c r="T9204" s="74"/>
      <c r="AI9204" s="259"/>
      <c r="AO9204" s="74"/>
    </row>
    <row r="9205" s="72" customFormat="1" customHeight="1" spans="6:41">
      <c r="F9205" s="74"/>
      <c r="G9205" s="267" t="str">
        <f t="shared" si="149"/>
        <v/>
      </c>
      <c r="H9205" s="74"/>
      <c r="I9205" s="74"/>
      <c r="J9205" s="74"/>
      <c r="K9205" s="74"/>
      <c r="L9205" s="74"/>
      <c r="P9205" s="122"/>
      <c r="Q9205" s="74"/>
      <c r="R9205" s="74"/>
      <c r="S9205" s="74"/>
      <c r="T9205" s="74"/>
      <c r="AI9205" s="259"/>
      <c r="AO9205" s="74"/>
    </row>
    <row r="9206" s="72" customFormat="1" customHeight="1" spans="6:41">
      <c r="F9206" s="74"/>
      <c r="G9206" s="267" t="str">
        <f t="shared" si="149"/>
        <v/>
      </c>
      <c r="H9206" s="74"/>
      <c r="I9206" s="74"/>
      <c r="J9206" s="74"/>
      <c r="K9206" s="74"/>
      <c r="L9206" s="74"/>
      <c r="P9206" s="122"/>
      <c r="Q9206" s="74"/>
      <c r="R9206" s="74"/>
      <c r="S9206" s="74"/>
      <c r="T9206" s="74"/>
      <c r="AI9206" s="259"/>
      <c r="AO9206" s="74"/>
    </row>
    <row r="9207" s="72" customFormat="1" customHeight="1" spans="6:41">
      <c r="F9207" s="74"/>
      <c r="G9207" s="267" t="str">
        <f t="shared" si="149"/>
        <v/>
      </c>
      <c r="H9207" s="74"/>
      <c r="I9207" s="74"/>
      <c r="J9207" s="74"/>
      <c r="K9207" s="74"/>
      <c r="L9207" s="74"/>
      <c r="P9207" s="122"/>
      <c r="Q9207" s="74"/>
      <c r="R9207" s="74"/>
      <c r="S9207" s="74"/>
      <c r="T9207" s="74"/>
      <c r="AI9207" s="259"/>
      <c r="AO9207" s="74"/>
    </row>
    <row r="9208" s="72" customFormat="1" customHeight="1" spans="6:41">
      <c r="F9208" s="74"/>
      <c r="G9208" s="267" t="str">
        <f t="shared" si="149"/>
        <v/>
      </c>
      <c r="H9208" s="74"/>
      <c r="I9208" s="74"/>
      <c r="J9208" s="74"/>
      <c r="K9208" s="74"/>
      <c r="L9208" s="74"/>
      <c r="P9208" s="122"/>
      <c r="Q9208" s="74"/>
      <c r="R9208" s="74"/>
      <c r="S9208" s="74"/>
      <c r="T9208" s="74"/>
      <c r="AI9208" s="259"/>
      <c r="AO9208" s="74"/>
    </row>
    <row r="9209" s="72" customFormat="1" customHeight="1" spans="6:41">
      <c r="F9209" s="74"/>
      <c r="G9209" s="267" t="str">
        <f t="shared" si="149"/>
        <v/>
      </c>
      <c r="H9209" s="74"/>
      <c r="I9209" s="74"/>
      <c r="J9209" s="74"/>
      <c r="K9209" s="74"/>
      <c r="L9209" s="74"/>
      <c r="P9209" s="122"/>
      <c r="Q9209" s="74"/>
      <c r="R9209" s="74"/>
      <c r="S9209" s="74"/>
      <c r="T9209" s="74"/>
      <c r="AI9209" s="259"/>
      <c r="AO9209" s="74"/>
    </row>
    <row r="9210" s="72" customFormat="1" customHeight="1" spans="6:41">
      <c r="F9210" s="74"/>
      <c r="G9210" s="267" t="str">
        <f t="shared" si="149"/>
        <v/>
      </c>
      <c r="H9210" s="74"/>
      <c r="I9210" s="74"/>
      <c r="J9210" s="74"/>
      <c r="K9210" s="74"/>
      <c r="L9210" s="74"/>
      <c r="P9210" s="122"/>
      <c r="Q9210" s="74"/>
      <c r="R9210" s="74"/>
      <c r="S9210" s="74"/>
      <c r="T9210" s="74"/>
      <c r="AI9210" s="259"/>
      <c r="AO9210" s="74"/>
    </row>
    <row r="9211" s="72" customFormat="1" customHeight="1" spans="6:41">
      <c r="F9211" s="74"/>
      <c r="G9211" s="267" t="str">
        <f t="shared" si="149"/>
        <v/>
      </c>
      <c r="H9211" s="74"/>
      <c r="I9211" s="74"/>
      <c r="J9211" s="74"/>
      <c r="K9211" s="74"/>
      <c r="L9211" s="74"/>
      <c r="P9211" s="122"/>
      <c r="Q9211" s="74"/>
      <c r="R9211" s="74"/>
      <c r="S9211" s="74"/>
      <c r="T9211" s="74"/>
      <c r="AI9211" s="259"/>
      <c r="AO9211" s="74"/>
    </row>
    <row r="9212" s="72" customFormat="1" customHeight="1" spans="6:41">
      <c r="F9212" s="74"/>
      <c r="G9212" s="267" t="str">
        <f t="shared" si="149"/>
        <v/>
      </c>
      <c r="H9212" s="74"/>
      <c r="I9212" s="74"/>
      <c r="J9212" s="74"/>
      <c r="K9212" s="74"/>
      <c r="L9212" s="74"/>
      <c r="P9212" s="122"/>
      <c r="Q9212" s="74"/>
      <c r="R9212" s="74"/>
      <c r="S9212" s="74"/>
      <c r="T9212" s="74"/>
      <c r="AI9212" s="259"/>
      <c r="AO9212" s="74"/>
    </row>
    <row r="9213" s="72" customFormat="1" customHeight="1" spans="6:41">
      <c r="F9213" s="74"/>
      <c r="G9213" s="267" t="str">
        <f t="shared" si="149"/>
        <v/>
      </c>
      <c r="H9213" s="74"/>
      <c r="I9213" s="74"/>
      <c r="J9213" s="74"/>
      <c r="K9213" s="74"/>
      <c r="L9213" s="74"/>
      <c r="P9213" s="122"/>
      <c r="Q9213" s="74"/>
      <c r="R9213" s="74"/>
      <c r="S9213" s="74"/>
      <c r="T9213" s="74"/>
      <c r="AI9213" s="259"/>
      <c r="AO9213" s="74"/>
    </row>
    <row r="9214" s="72" customFormat="1" customHeight="1" spans="6:41">
      <c r="F9214" s="74"/>
      <c r="G9214" s="267" t="str">
        <f t="shared" si="149"/>
        <v/>
      </c>
      <c r="H9214" s="74"/>
      <c r="I9214" s="74"/>
      <c r="J9214" s="74"/>
      <c r="K9214" s="74"/>
      <c r="L9214" s="74"/>
      <c r="P9214" s="122"/>
      <c r="Q9214" s="74"/>
      <c r="R9214" s="74"/>
      <c r="S9214" s="74"/>
      <c r="T9214" s="74"/>
      <c r="AI9214" s="259"/>
      <c r="AO9214" s="74"/>
    </row>
    <row r="9215" s="72" customFormat="1" customHeight="1" spans="6:41">
      <c r="F9215" s="74"/>
      <c r="G9215" s="267" t="str">
        <f t="shared" si="149"/>
        <v/>
      </c>
      <c r="H9215" s="74"/>
      <c r="I9215" s="74"/>
      <c r="J9215" s="74"/>
      <c r="K9215" s="74"/>
      <c r="L9215" s="74"/>
      <c r="P9215" s="122"/>
      <c r="Q9215" s="74"/>
      <c r="R9215" s="74"/>
      <c r="S9215" s="74"/>
      <c r="T9215" s="74"/>
      <c r="AI9215" s="259"/>
      <c r="AO9215" s="74"/>
    </row>
    <row r="9216" s="72" customFormat="1" customHeight="1" spans="6:41">
      <c r="F9216" s="74"/>
      <c r="G9216" s="267" t="str">
        <f t="shared" si="149"/>
        <v/>
      </c>
      <c r="H9216" s="74"/>
      <c r="I9216" s="74"/>
      <c r="J9216" s="74"/>
      <c r="K9216" s="74"/>
      <c r="L9216" s="74"/>
      <c r="P9216" s="122"/>
      <c r="Q9216" s="74"/>
      <c r="R9216" s="74"/>
      <c r="S9216" s="74"/>
      <c r="T9216" s="74"/>
      <c r="AI9216" s="259"/>
      <c r="AO9216" s="74"/>
    </row>
    <row r="9217" s="72" customFormat="1" customHeight="1" spans="6:41">
      <c r="F9217" s="74"/>
      <c r="G9217" s="267" t="str">
        <f t="shared" si="149"/>
        <v/>
      </c>
      <c r="H9217" s="74"/>
      <c r="I9217" s="74"/>
      <c r="J9217" s="74"/>
      <c r="K9217" s="74"/>
      <c r="L9217" s="74"/>
      <c r="P9217" s="122"/>
      <c r="Q9217" s="74"/>
      <c r="R9217" s="74"/>
      <c r="S9217" s="74"/>
      <c r="T9217" s="74"/>
      <c r="AI9217" s="259"/>
      <c r="AO9217" s="74"/>
    </row>
    <row r="9218" s="72" customFormat="1" customHeight="1" spans="6:41">
      <c r="F9218" s="74"/>
      <c r="G9218" s="267" t="str">
        <f t="shared" ref="G9218:G9281" si="150">IF(H9218="","",IF(H9218=I9218,H9218,_xlfn.CONCAT(H9218,"-",I9218)))</f>
        <v/>
      </c>
      <c r="H9218" s="74"/>
      <c r="I9218" s="74"/>
      <c r="J9218" s="74"/>
      <c r="K9218" s="74"/>
      <c r="L9218" s="74"/>
      <c r="P9218" s="122"/>
      <c r="Q9218" s="74"/>
      <c r="R9218" s="74"/>
      <c r="S9218" s="74"/>
      <c r="T9218" s="74"/>
      <c r="AI9218" s="259"/>
      <c r="AO9218" s="74"/>
    </row>
    <row r="9219" s="72" customFormat="1" customHeight="1" spans="6:41">
      <c r="F9219" s="74"/>
      <c r="G9219" s="267" t="str">
        <f t="shared" si="150"/>
        <v/>
      </c>
      <c r="H9219" s="74"/>
      <c r="I9219" s="74"/>
      <c r="J9219" s="74"/>
      <c r="K9219" s="74"/>
      <c r="L9219" s="74"/>
      <c r="P9219" s="122"/>
      <c r="Q9219" s="74"/>
      <c r="R9219" s="74"/>
      <c r="S9219" s="74"/>
      <c r="T9219" s="74"/>
      <c r="AI9219" s="259"/>
      <c r="AO9219" s="74"/>
    </row>
    <row r="9220" s="72" customFormat="1" customHeight="1" spans="6:41">
      <c r="F9220" s="74"/>
      <c r="G9220" s="267" t="str">
        <f t="shared" si="150"/>
        <v/>
      </c>
      <c r="H9220" s="74"/>
      <c r="I9220" s="74"/>
      <c r="J9220" s="74"/>
      <c r="K9220" s="74"/>
      <c r="L9220" s="74"/>
      <c r="P9220" s="122"/>
      <c r="Q9220" s="74"/>
      <c r="R9220" s="74"/>
      <c r="S9220" s="74"/>
      <c r="T9220" s="74"/>
      <c r="AI9220" s="259"/>
      <c r="AO9220" s="74"/>
    </row>
    <row r="9221" s="72" customFormat="1" customHeight="1" spans="6:41">
      <c r="F9221" s="74"/>
      <c r="G9221" s="267" t="str">
        <f t="shared" si="150"/>
        <v/>
      </c>
      <c r="H9221" s="74"/>
      <c r="I9221" s="74"/>
      <c r="J9221" s="74"/>
      <c r="K9221" s="74"/>
      <c r="L9221" s="74"/>
      <c r="P9221" s="122"/>
      <c r="Q9221" s="74"/>
      <c r="R9221" s="74"/>
      <c r="S9221" s="74"/>
      <c r="T9221" s="74"/>
      <c r="AI9221" s="259"/>
      <c r="AO9221" s="74"/>
    </row>
    <row r="9222" s="72" customFormat="1" customHeight="1" spans="6:41">
      <c r="F9222" s="74"/>
      <c r="G9222" s="267" t="str">
        <f t="shared" si="150"/>
        <v/>
      </c>
      <c r="H9222" s="74"/>
      <c r="I9222" s="74"/>
      <c r="J9222" s="74"/>
      <c r="K9222" s="74"/>
      <c r="L9222" s="74"/>
      <c r="P9222" s="122"/>
      <c r="Q9222" s="74"/>
      <c r="R9222" s="74"/>
      <c r="S9222" s="74"/>
      <c r="T9222" s="74"/>
      <c r="AI9222" s="259"/>
      <c r="AO9222" s="74"/>
    </row>
    <row r="9223" s="72" customFormat="1" customHeight="1" spans="6:41">
      <c r="F9223" s="74"/>
      <c r="G9223" s="267" t="str">
        <f t="shared" si="150"/>
        <v/>
      </c>
      <c r="H9223" s="74"/>
      <c r="I9223" s="74"/>
      <c r="J9223" s="74"/>
      <c r="K9223" s="74"/>
      <c r="L9223" s="74"/>
      <c r="P9223" s="122"/>
      <c r="Q9223" s="74"/>
      <c r="R9223" s="74"/>
      <c r="S9223" s="74"/>
      <c r="T9223" s="74"/>
      <c r="AI9223" s="259"/>
      <c r="AO9223" s="74"/>
    </row>
    <row r="9224" s="72" customFormat="1" customHeight="1" spans="6:41">
      <c r="F9224" s="74"/>
      <c r="G9224" s="267" t="str">
        <f t="shared" si="150"/>
        <v/>
      </c>
      <c r="H9224" s="74"/>
      <c r="I9224" s="74"/>
      <c r="J9224" s="74"/>
      <c r="K9224" s="74"/>
      <c r="L9224" s="74"/>
      <c r="P9224" s="122"/>
      <c r="Q9224" s="74"/>
      <c r="R9224" s="74"/>
      <c r="S9224" s="74"/>
      <c r="T9224" s="74"/>
      <c r="AI9224" s="259"/>
      <c r="AO9224" s="74"/>
    </row>
    <row r="9225" s="72" customFormat="1" customHeight="1" spans="6:41">
      <c r="F9225" s="74"/>
      <c r="G9225" s="267" t="str">
        <f t="shared" si="150"/>
        <v/>
      </c>
      <c r="H9225" s="74"/>
      <c r="I9225" s="74"/>
      <c r="J9225" s="74"/>
      <c r="K9225" s="74"/>
      <c r="L9225" s="74"/>
      <c r="P9225" s="122"/>
      <c r="Q9225" s="74"/>
      <c r="R9225" s="74"/>
      <c r="S9225" s="74"/>
      <c r="T9225" s="74"/>
      <c r="AI9225" s="259"/>
      <c r="AO9225" s="74"/>
    </row>
    <row r="9226" s="72" customFormat="1" customHeight="1" spans="6:41">
      <c r="F9226" s="74"/>
      <c r="G9226" s="267" t="str">
        <f t="shared" si="150"/>
        <v/>
      </c>
      <c r="H9226" s="74"/>
      <c r="I9226" s="74"/>
      <c r="J9226" s="74"/>
      <c r="K9226" s="74"/>
      <c r="L9226" s="74"/>
      <c r="P9226" s="122"/>
      <c r="Q9226" s="74"/>
      <c r="R9226" s="74"/>
      <c r="S9226" s="74"/>
      <c r="T9226" s="74"/>
      <c r="AI9226" s="259"/>
      <c r="AO9226" s="74"/>
    </row>
    <row r="9227" s="72" customFormat="1" customHeight="1" spans="6:41">
      <c r="F9227" s="74"/>
      <c r="G9227" s="267" t="str">
        <f t="shared" si="150"/>
        <v/>
      </c>
      <c r="H9227" s="74"/>
      <c r="I9227" s="74"/>
      <c r="J9227" s="74"/>
      <c r="K9227" s="74"/>
      <c r="L9227" s="74"/>
      <c r="P9227" s="122"/>
      <c r="Q9227" s="74"/>
      <c r="R9227" s="74"/>
      <c r="S9227" s="74"/>
      <c r="T9227" s="74"/>
      <c r="AI9227" s="259"/>
      <c r="AO9227" s="74"/>
    </row>
    <row r="9228" s="72" customFormat="1" customHeight="1" spans="6:41">
      <c r="F9228" s="74"/>
      <c r="G9228" s="267" t="str">
        <f t="shared" si="150"/>
        <v/>
      </c>
      <c r="H9228" s="74"/>
      <c r="I9228" s="74"/>
      <c r="J9228" s="74"/>
      <c r="K9228" s="74"/>
      <c r="L9228" s="74"/>
      <c r="P9228" s="122"/>
      <c r="Q9228" s="74"/>
      <c r="R9228" s="74"/>
      <c r="S9228" s="74"/>
      <c r="T9228" s="74"/>
      <c r="AI9228" s="259"/>
      <c r="AO9228" s="74"/>
    </row>
    <row r="9229" s="72" customFormat="1" customHeight="1" spans="6:41">
      <c r="F9229" s="74"/>
      <c r="G9229" s="267" t="str">
        <f t="shared" si="150"/>
        <v/>
      </c>
      <c r="H9229" s="74"/>
      <c r="I9229" s="74"/>
      <c r="J9229" s="74"/>
      <c r="K9229" s="74"/>
      <c r="L9229" s="74"/>
      <c r="P9229" s="122"/>
      <c r="Q9229" s="74"/>
      <c r="R9229" s="74"/>
      <c r="S9229" s="74"/>
      <c r="T9229" s="74"/>
      <c r="AI9229" s="259"/>
      <c r="AO9229" s="74"/>
    </row>
    <row r="9230" s="72" customFormat="1" customHeight="1" spans="6:41">
      <c r="F9230" s="74"/>
      <c r="G9230" s="267" t="str">
        <f t="shared" si="150"/>
        <v/>
      </c>
      <c r="H9230" s="74"/>
      <c r="I9230" s="74"/>
      <c r="J9230" s="74"/>
      <c r="K9230" s="74"/>
      <c r="L9230" s="74"/>
      <c r="P9230" s="122"/>
      <c r="Q9230" s="74"/>
      <c r="R9230" s="74"/>
      <c r="S9230" s="74"/>
      <c r="T9230" s="74"/>
      <c r="AI9230" s="259"/>
      <c r="AO9230" s="74"/>
    </row>
    <row r="9231" s="72" customFormat="1" customHeight="1" spans="6:41">
      <c r="F9231" s="74"/>
      <c r="G9231" s="267" t="str">
        <f t="shared" si="150"/>
        <v/>
      </c>
      <c r="H9231" s="74"/>
      <c r="I9231" s="74"/>
      <c r="J9231" s="74"/>
      <c r="K9231" s="74"/>
      <c r="L9231" s="74"/>
      <c r="P9231" s="122"/>
      <c r="Q9231" s="74"/>
      <c r="R9231" s="74"/>
      <c r="S9231" s="74"/>
      <c r="T9231" s="74"/>
      <c r="AI9231" s="259"/>
      <c r="AO9231" s="74"/>
    </row>
    <row r="9232" s="72" customFormat="1" customHeight="1" spans="6:41">
      <c r="F9232" s="74"/>
      <c r="G9232" s="267" t="str">
        <f t="shared" si="150"/>
        <v/>
      </c>
      <c r="H9232" s="74"/>
      <c r="I9232" s="74"/>
      <c r="J9232" s="74"/>
      <c r="K9232" s="74"/>
      <c r="L9232" s="74"/>
      <c r="P9232" s="122"/>
      <c r="Q9232" s="74"/>
      <c r="R9232" s="74"/>
      <c r="S9232" s="74"/>
      <c r="T9232" s="74"/>
      <c r="AI9232" s="259"/>
      <c r="AO9232" s="74"/>
    </row>
    <row r="9233" s="72" customFormat="1" customHeight="1" spans="6:41">
      <c r="F9233" s="74"/>
      <c r="G9233" s="267" t="str">
        <f t="shared" si="150"/>
        <v/>
      </c>
      <c r="H9233" s="74"/>
      <c r="I9233" s="74"/>
      <c r="J9233" s="74"/>
      <c r="K9233" s="74"/>
      <c r="L9233" s="74"/>
      <c r="P9233" s="122"/>
      <c r="Q9233" s="74"/>
      <c r="R9233" s="74"/>
      <c r="S9233" s="74"/>
      <c r="T9233" s="74"/>
      <c r="AI9233" s="259"/>
      <c r="AO9233" s="74"/>
    </row>
    <row r="9234" s="72" customFormat="1" customHeight="1" spans="6:41">
      <c r="F9234" s="74"/>
      <c r="G9234" s="267" t="str">
        <f t="shared" si="150"/>
        <v/>
      </c>
      <c r="H9234" s="74"/>
      <c r="I9234" s="74"/>
      <c r="J9234" s="74"/>
      <c r="K9234" s="74"/>
      <c r="L9234" s="74"/>
      <c r="P9234" s="122"/>
      <c r="Q9234" s="74"/>
      <c r="R9234" s="74"/>
      <c r="S9234" s="74"/>
      <c r="T9234" s="74"/>
      <c r="AI9234" s="259"/>
      <c r="AO9234" s="74"/>
    </row>
    <row r="9235" s="72" customFormat="1" customHeight="1" spans="6:41">
      <c r="F9235" s="74"/>
      <c r="G9235" s="267" t="str">
        <f t="shared" si="150"/>
        <v/>
      </c>
      <c r="H9235" s="74"/>
      <c r="I9235" s="74"/>
      <c r="J9235" s="74"/>
      <c r="K9235" s="74"/>
      <c r="L9235" s="74"/>
      <c r="P9235" s="122"/>
      <c r="Q9235" s="74"/>
      <c r="R9235" s="74"/>
      <c r="S9235" s="74"/>
      <c r="T9235" s="74"/>
      <c r="AI9235" s="259"/>
      <c r="AO9235" s="74"/>
    </row>
    <row r="9236" s="72" customFormat="1" customHeight="1" spans="6:41">
      <c r="F9236" s="74"/>
      <c r="G9236" s="267" t="str">
        <f t="shared" si="150"/>
        <v/>
      </c>
      <c r="H9236" s="74"/>
      <c r="I9236" s="74"/>
      <c r="J9236" s="74"/>
      <c r="K9236" s="74"/>
      <c r="L9236" s="74"/>
      <c r="P9236" s="122"/>
      <c r="Q9236" s="74"/>
      <c r="R9236" s="74"/>
      <c r="S9236" s="74"/>
      <c r="T9236" s="74"/>
      <c r="AI9236" s="259"/>
      <c r="AO9236" s="74"/>
    </row>
    <row r="9237" s="72" customFormat="1" customHeight="1" spans="6:41">
      <c r="F9237" s="74"/>
      <c r="G9237" s="267" t="str">
        <f t="shared" si="150"/>
        <v/>
      </c>
      <c r="H9237" s="74"/>
      <c r="I9237" s="74"/>
      <c r="J9237" s="74"/>
      <c r="K9237" s="74"/>
      <c r="L9237" s="74"/>
      <c r="P9237" s="122"/>
      <c r="Q9237" s="74"/>
      <c r="R9237" s="74"/>
      <c r="S9237" s="74"/>
      <c r="T9237" s="74"/>
      <c r="AI9237" s="259"/>
      <c r="AO9237" s="74"/>
    </row>
    <row r="9238" s="72" customFormat="1" customHeight="1" spans="6:41">
      <c r="F9238" s="74"/>
      <c r="G9238" s="267" t="str">
        <f t="shared" si="150"/>
        <v/>
      </c>
      <c r="H9238" s="74"/>
      <c r="I9238" s="74"/>
      <c r="J9238" s="74"/>
      <c r="K9238" s="74"/>
      <c r="L9238" s="74"/>
      <c r="P9238" s="122"/>
      <c r="Q9238" s="74"/>
      <c r="R9238" s="74"/>
      <c r="S9238" s="74"/>
      <c r="T9238" s="74"/>
      <c r="AI9238" s="259"/>
      <c r="AO9238" s="74"/>
    </row>
    <row r="9239" s="72" customFormat="1" customHeight="1" spans="6:41">
      <c r="F9239" s="74"/>
      <c r="G9239" s="267" t="str">
        <f t="shared" si="150"/>
        <v/>
      </c>
      <c r="H9239" s="74"/>
      <c r="I9239" s="74"/>
      <c r="J9239" s="74"/>
      <c r="K9239" s="74"/>
      <c r="L9239" s="74"/>
      <c r="P9239" s="122"/>
      <c r="Q9239" s="74"/>
      <c r="R9239" s="74"/>
      <c r="S9239" s="74"/>
      <c r="T9239" s="74"/>
      <c r="AI9239" s="259"/>
      <c r="AO9239" s="74"/>
    </row>
    <row r="9240" s="72" customFormat="1" customHeight="1" spans="6:41">
      <c r="F9240" s="74"/>
      <c r="G9240" s="267" t="str">
        <f t="shared" si="150"/>
        <v/>
      </c>
      <c r="H9240" s="74"/>
      <c r="I9240" s="74"/>
      <c r="J9240" s="74"/>
      <c r="K9240" s="74"/>
      <c r="L9240" s="74"/>
      <c r="P9240" s="122"/>
      <c r="Q9240" s="74"/>
      <c r="R9240" s="74"/>
      <c r="S9240" s="74"/>
      <c r="T9240" s="74"/>
      <c r="AI9240" s="259"/>
      <c r="AO9240" s="74"/>
    </row>
    <row r="9241" s="72" customFormat="1" customHeight="1" spans="6:41">
      <c r="F9241" s="74"/>
      <c r="G9241" s="267" t="str">
        <f t="shared" si="150"/>
        <v/>
      </c>
      <c r="H9241" s="74"/>
      <c r="I9241" s="74"/>
      <c r="J9241" s="74"/>
      <c r="K9241" s="74"/>
      <c r="L9241" s="74"/>
      <c r="P9241" s="122"/>
      <c r="Q9241" s="74"/>
      <c r="R9241" s="74"/>
      <c r="S9241" s="74"/>
      <c r="T9241" s="74"/>
      <c r="AI9241" s="259"/>
      <c r="AO9241" s="74"/>
    </row>
    <row r="9242" s="72" customFormat="1" customHeight="1" spans="6:41">
      <c r="F9242" s="74"/>
      <c r="G9242" s="267" t="str">
        <f t="shared" si="150"/>
        <v/>
      </c>
      <c r="H9242" s="74"/>
      <c r="I9242" s="74"/>
      <c r="J9242" s="74"/>
      <c r="K9242" s="74"/>
      <c r="L9242" s="74"/>
      <c r="P9242" s="122"/>
      <c r="Q9242" s="74"/>
      <c r="R9242" s="74"/>
      <c r="S9242" s="74"/>
      <c r="T9242" s="74"/>
      <c r="AI9242" s="259"/>
      <c r="AO9242" s="74"/>
    </row>
    <row r="9243" s="72" customFormat="1" customHeight="1" spans="6:41">
      <c r="F9243" s="74"/>
      <c r="G9243" s="267" t="str">
        <f t="shared" si="150"/>
        <v/>
      </c>
      <c r="H9243" s="74"/>
      <c r="I9243" s="74"/>
      <c r="J9243" s="74"/>
      <c r="K9243" s="74"/>
      <c r="L9243" s="74"/>
      <c r="P9243" s="122"/>
      <c r="Q9243" s="74"/>
      <c r="R9243" s="74"/>
      <c r="S9243" s="74"/>
      <c r="T9243" s="74"/>
      <c r="AI9243" s="259"/>
      <c r="AO9243" s="74"/>
    </row>
    <row r="9244" s="72" customFormat="1" customHeight="1" spans="6:41">
      <c r="F9244" s="74"/>
      <c r="G9244" s="267" t="str">
        <f t="shared" si="150"/>
        <v/>
      </c>
      <c r="H9244" s="74"/>
      <c r="I9244" s="74"/>
      <c r="J9244" s="74"/>
      <c r="K9244" s="74"/>
      <c r="L9244" s="74"/>
      <c r="P9244" s="122"/>
      <c r="Q9244" s="74"/>
      <c r="R9244" s="74"/>
      <c r="S9244" s="74"/>
      <c r="T9244" s="74"/>
      <c r="AI9244" s="259"/>
      <c r="AO9244" s="74"/>
    </row>
    <row r="9245" s="72" customFormat="1" customHeight="1" spans="6:41">
      <c r="F9245" s="74"/>
      <c r="G9245" s="267" t="str">
        <f t="shared" si="150"/>
        <v/>
      </c>
      <c r="H9245" s="74"/>
      <c r="I9245" s="74"/>
      <c r="J9245" s="74"/>
      <c r="K9245" s="74"/>
      <c r="L9245" s="74"/>
      <c r="P9245" s="122"/>
      <c r="Q9245" s="74"/>
      <c r="R9245" s="74"/>
      <c r="S9245" s="74"/>
      <c r="T9245" s="74"/>
      <c r="AI9245" s="259"/>
      <c r="AO9245" s="74"/>
    </row>
    <row r="9246" s="72" customFormat="1" customHeight="1" spans="6:41">
      <c r="F9246" s="74"/>
      <c r="G9246" s="267" t="str">
        <f t="shared" si="150"/>
        <v/>
      </c>
      <c r="H9246" s="74"/>
      <c r="I9246" s="74"/>
      <c r="J9246" s="74"/>
      <c r="K9246" s="74"/>
      <c r="L9246" s="74"/>
      <c r="P9246" s="122"/>
      <c r="Q9246" s="74"/>
      <c r="R9246" s="74"/>
      <c r="S9246" s="74"/>
      <c r="T9246" s="74"/>
      <c r="AI9246" s="259"/>
      <c r="AO9246" s="74"/>
    </row>
    <row r="9247" s="72" customFormat="1" customHeight="1" spans="6:41">
      <c r="F9247" s="74"/>
      <c r="G9247" s="267" t="str">
        <f t="shared" si="150"/>
        <v/>
      </c>
      <c r="H9247" s="74"/>
      <c r="I9247" s="74"/>
      <c r="J9247" s="74"/>
      <c r="K9247" s="74"/>
      <c r="L9247" s="74"/>
      <c r="P9247" s="122"/>
      <c r="Q9247" s="74"/>
      <c r="R9247" s="74"/>
      <c r="S9247" s="74"/>
      <c r="T9247" s="74"/>
      <c r="AI9247" s="259"/>
      <c r="AO9247" s="74"/>
    </row>
    <row r="9248" s="72" customFormat="1" customHeight="1" spans="6:41">
      <c r="F9248" s="74"/>
      <c r="G9248" s="267" t="str">
        <f t="shared" si="150"/>
        <v/>
      </c>
      <c r="H9248" s="74"/>
      <c r="I9248" s="74"/>
      <c r="J9248" s="74"/>
      <c r="K9248" s="74"/>
      <c r="L9248" s="74"/>
      <c r="P9248" s="122"/>
      <c r="Q9248" s="74"/>
      <c r="R9248" s="74"/>
      <c r="S9248" s="74"/>
      <c r="T9248" s="74"/>
      <c r="AI9248" s="259"/>
      <c r="AO9248" s="74"/>
    </row>
    <row r="9249" s="72" customFormat="1" customHeight="1" spans="6:41">
      <c r="F9249" s="74"/>
      <c r="G9249" s="267" t="str">
        <f t="shared" si="150"/>
        <v/>
      </c>
      <c r="H9249" s="74"/>
      <c r="I9249" s="74"/>
      <c r="J9249" s="74"/>
      <c r="K9249" s="74"/>
      <c r="L9249" s="74"/>
      <c r="P9249" s="122"/>
      <c r="Q9249" s="74"/>
      <c r="R9249" s="74"/>
      <c r="S9249" s="74"/>
      <c r="T9249" s="74"/>
      <c r="AI9249" s="259"/>
      <c r="AO9249" s="74"/>
    </row>
    <row r="9250" s="72" customFormat="1" customHeight="1" spans="6:41">
      <c r="F9250" s="74"/>
      <c r="G9250" s="267" t="str">
        <f t="shared" si="150"/>
        <v/>
      </c>
      <c r="H9250" s="74"/>
      <c r="I9250" s="74"/>
      <c r="J9250" s="74"/>
      <c r="K9250" s="74"/>
      <c r="L9250" s="74"/>
      <c r="P9250" s="122"/>
      <c r="Q9250" s="74"/>
      <c r="R9250" s="74"/>
      <c r="S9250" s="74"/>
      <c r="T9250" s="74"/>
      <c r="AI9250" s="259"/>
      <c r="AO9250" s="74"/>
    </row>
    <row r="9251" s="72" customFormat="1" customHeight="1" spans="6:41">
      <c r="F9251" s="74"/>
      <c r="G9251" s="267" t="str">
        <f t="shared" si="150"/>
        <v/>
      </c>
      <c r="H9251" s="74"/>
      <c r="I9251" s="74"/>
      <c r="J9251" s="74"/>
      <c r="K9251" s="74"/>
      <c r="L9251" s="74"/>
      <c r="P9251" s="122"/>
      <c r="Q9251" s="74"/>
      <c r="R9251" s="74"/>
      <c r="S9251" s="74"/>
      <c r="T9251" s="74"/>
      <c r="AI9251" s="259"/>
      <c r="AO9251" s="74"/>
    </row>
    <row r="9252" s="72" customFormat="1" customHeight="1" spans="6:41">
      <c r="F9252" s="74"/>
      <c r="G9252" s="267" t="str">
        <f t="shared" si="150"/>
        <v/>
      </c>
      <c r="H9252" s="74"/>
      <c r="I9252" s="74"/>
      <c r="J9252" s="74"/>
      <c r="K9252" s="74"/>
      <c r="L9252" s="74"/>
      <c r="P9252" s="122"/>
      <c r="Q9252" s="74"/>
      <c r="R9252" s="74"/>
      <c r="S9252" s="74"/>
      <c r="T9252" s="74"/>
      <c r="AI9252" s="259"/>
      <c r="AO9252" s="74"/>
    </row>
    <row r="9253" s="72" customFormat="1" customHeight="1" spans="6:41">
      <c r="F9253" s="74"/>
      <c r="G9253" s="267" t="str">
        <f t="shared" si="150"/>
        <v/>
      </c>
      <c r="H9253" s="74"/>
      <c r="I9253" s="74"/>
      <c r="J9253" s="74"/>
      <c r="K9253" s="74"/>
      <c r="L9253" s="74"/>
      <c r="P9253" s="122"/>
      <c r="Q9253" s="74"/>
      <c r="R9253" s="74"/>
      <c r="S9253" s="74"/>
      <c r="T9253" s="74"/>
      <c r="AI9253" s="259"/>
      <c r="AO9253" s="74"/>
    </row>
    <row r="9254" s="72" customFormat="1" customHeight="1" spans="6:41">
      <c r="F9254" s="74"/>
      <c r="G9254" s="267" t="str">
        <f t="shared" si="150"/>
        <v/>
      </c>
      <c r="H9254" s="74"/>
      <c r="I9254" s="74"/>
      <c r="J9254" s="74"/>
      <c r="K9254" s="74"/>
      <c r="L9254" s="74"/>
      <c r="P9254" s="122"/>
      <c r="Q9254" s="74"/>
      <c r="R9254" s="74"/>
      <c r="S9254" s="74"/>
      <c r="T9254" s="74"/>
      <c r="AI9254" s="259"/>
      <c r="AO9254" s="74"/>
    </row>
    <row r="9255" s="72" customFormat="1" customHeight="1" spans="6:41">
      <c r="F9255" s="74"/>
      <c r="G9255" s="267" t="str">
        <f t="shared" si="150"/>
        <v/>
      </c>
      <c r="H9255" s="74"/>
      <c r="I9255" s="74"/>
      <c r="J9255" s="74"/>
      <c r="K9255" s="74"/>
      <c r="L9255" s="74"/>
      <c r="P9255" s="122"/>
      <c r="Q9255" s="74"/>
      <c r="R9255" s="74"/>
      <c r="S9255" s="74"/>
      <c r="T9255" s="74"/>
      <c r="AI9255" s="259"/>
      <c r="AO9255" s="74"/>
    </row>
    <row r="9256" s="72" customFormat="1" customHeight="1" spans="6:41">
      <c r="F9256" s="74"/>
      <c r="G9256" s="267" t="str">
        <f t="shared" si="150"/>
        <v/>
      </c>
      <c r="H9256" s="74"/>
      <c r="I9256" s="74"/>
      <c r="J9256" s="74"/>
      <c r="K9256" s="74"/>
      <c r="L9256" s="74"/>
      <c r="P9256" s="122"/>
      <c r="Q9256" s="74"/>
      <c r="R9256" s="74"/>
      <c r="S9256" s="74"/>
      <c r="T9256" s="74"/>
      <c r="AI9256" s="259"/>
      <c r="AO9256" s="74"/>
    </row>
    <row r="9257" s="72" customFormat="1" customHeight="1" spans="6:41">
      <c r="F9257" s="74"/>
      <c r="G9257" s="267" t="str">
        <f t="shared" si="150"/>
        <v/>
      </c>
      <c r="H9257" s="74"/>
      <c r="I9257" s="74"/>
      <c r="J9257" s="74"/>
      <c r="K9257" s="74"/>
      <c r="L9257" s="74"/>
      <c r="P9257" s="122"/>
      <c r="Q9257" s="74"/>
      <c r="R9257" s="74"/>
      <c r="S9257" s="74"/>
      <c r="T9257" s="74"/>
      <c r="AI9257" s="259"/>
      <c r="AO9257" s="74"/>
    </row>
    <row r="9258" s="72" customFormat="1" customHeight="1" spans="6:41">
      <c r="F9258" s="74"/>
      <c r="G9258" s="267" t="str">
        <f t="shared" si="150"/>
        <v/>
      </c>
      <c r="H9258" s="74"/>
      <c r="I9258" s="74"/>
      <c r="J9258" s="74"/>
      <c r="K9258" s="74"/>
      <c r="L9258" s="74"/>
      <c r="P9258" s="122"/>
      <c r="Q9258" s="74"/>
      <c r="R9258" s="74"/>
      <c r="S9258" s="74"/>
      <c r="T9258" s="74"/>
      <c r="AI9258" s="259"/>
      <c r="AO9258" s="74"/>
    </row>
    <row r="9259" s="72" customFormat="1" customHeight="1" spans="6:41">
      <c r="F9259" s="74"/>
      <c r="G9259" s="267" t="str">
        <f t="shared" si="150"/>
        <v/>
      </c>
      <c r="H9259" s="74"/>
      <c r="I9259" s="74"/>
      <c r="J9259" s="74"/>
      <c r="K9259" s="74"/>
      <c r="L9259" s="74"/>
      <c r="P9259" s="122"/>
      <c r="Q9259" s="74"/>
      <c r="R9259" s="74"/>
      <c r="S9259" s="74"/>
      <c r="T9259" s="74"/>
      <c r="AI9259" s="259"/>
      <c r="AO9259" s="74"/>
    </row>
    <row r="9260" s="72" customFormat="1" customHeight="1" spans="6:41">
      <c r="F9260" s="74"/>
      <c r="G9260" s="267" t="str">
        <f t="shared" si="150"/>
        <v/>
      </c>
      <c r="H9260" s="74"/>
      <c r="I9260" s="74"/>
      <c r="J9260" s="74"/>
      <c r="K9260" s="74"/>
      <c r="L9260" s="74"/>
      <c r="P9260" s="122"/>
      <c r="Q9260" s="74"/>
      <c r="R9260" s="74"/>
      <c r="S9260" s="74"/>
      <c r="T9260" s="74"/>
      <c r="AI9260" s="259"/>
      <c r="AO9260" s="74"/>
    </row>
    <row r="9261" s="72" customFormat="1" customHeight="1" spans="6:41">
      <c r="F9261" s="74"/>
      <c r="G9261" s="267" t="str">
        <f t="shared" si="150"/>
        <v/>
      </c>
      <c r="H9261" s="74"/>
      <c r="I9261" s="74"/>
      <c r="J9261" s="74"/>
      <c r="K9261" s="74"/>
      <c r="L9261" s="74"/>
      <c r="P9261" s="122"/>
      <c r="Q9261" s="74"/>
      <c r="R9261" s="74"/>
      <c r="S9261" s="74"/>
      <c r="T9261" s="74"/>
      <c r="AI9261" s="259"/>
      <c r="AO9261" s="74"/>
    </row>
    <row r="9262" s="72" customFormat="1" customHeight="1" spans="6:41">
      <c r="F9262" s="74"/>
      <c r="G9262" s="267" t="str">
        <f t="shared" si="150"/>
        <v/>
      </c>
      <c r="H9262" s="74"/>
      <c r="I9262" s="74"/>
      <c r="J9262" s="74"/>
      <c r="K9262" s="74"/>
      <c r="L9262" s="74"/>
      <c r="P9262" s="122"/>
      <c r="Q9262" s="74"/>
      <c r="R9262" s="74"/>
      <c r="S9262" s="74"/>
      <c r="T9262" s="74"/>
      <c r="AI9262" s="259"/>
      <c r="AO9262" s="74"/>
    </row>
    <row r="9263" s="72" customFormat="1" customHeight="1" spans="6:41">
      <c r="F9263" s="74"/>
      <c r="G9263" s="267" t="str">
        <f t="shared" si="150"/>
        <v/>
      </c>
      <c r="H9263" s="74"/>
      <c r="I9263" s="74"/>
      <c r="J9263" s="74"/>
      <c r="K9263" s="74"/>
      <c r="L9263" s="74"/>
      <c r="P9263" s="122"/>
      <c r="Q9263" s="74"/>
      <c r="R9263" s="74"/>
      <c r="S9263" s="74"/>
      <c r="T9263" s="74"/>
      <c r="AI9263" s="259"/>
      <c r="AO9263" s="74"/>
    </row>
    <row r="9264" s="72" customFormat="1" customHeight="1" spans="6:41">
      <c r="F9264" s="74"/>
      <c r="G9264" s="267" t="str">
        <f t="shared" si="150"/>
        <v/>
      </c>
      <c r="H9264" s="74"/>
      <c r="I9264" s="74"/>
      <c r="J9264" s="74"/>
      <c r="K9264" s="74"/>
      <c r="L9264" s="74"/>
      <c r="P9264" s="122"/>
      <c r="Q9264" s="74"/>
      <c r="R9264" s="74"/>
      <c r="S9264" s="74"/>
      <c r="T9264" s="74"/>
      <c r="AI9264" s="259"/>
      <c r="AO9264" s="74"/>
    </row>
    <row r="9265" s="72" customFormat="1" customHeight="1" spans="6:41">
      <c r="F9265" s="74"/>
      <c r="G9265" s="267" t="str">
        <f t="shared" si="150"/>
        <v/>
      </c>
      <c r="H9265" s="74"/>
      <c r="I9265" s="74"/>
      <c r="J9265" s="74"/>
      <c r="K9265" s="74"/>
      <c r="L9265" s="74"/>
      <c r="P9265" s="122"/>
      <c r="Q9265" s="74"/>
      <c r="R9265" s="74"/>
      <c r="S9265" s="74"/>
      <c r="T9265" s="74"/>
      <c r="AI9265" s="259"/>
      <c r="AO9265" s="74"/>
    </row>
    <row r="9266" s="72" customFormat="1" customHeight="1" spans="6:41">
      <c r="F9266" s="74"/>
      <c r="G9266" s="267" t="str">
        <f t="shared" si="150"/>
        <v/>
      </c>
      <c r="H9266" s="74"/>
      <c r="I9266" s="74"/>
      <c r="J9266" s="74"/>
      <c r="K9266" s="74"/>
      <c r="L9266" s="74"/>
      <c r="P9266" s="122"/>
      <c r="Q9266" s="74"/>
      <c r="R9266" s="74"/>
      <c r="S9266" s="74"/>
      <c r="T9266" s="74"/>
      <c r="AI9266" s="259"/>
      <c r="AO9266" s="74"/>
    </row>
    <row r="9267" s="72" customFormat="1" customHeight="1" spans="6:41">
      <c r="F9267" s="74"/>
      <c r="G9267" s="267" t="str">
        <f t="shared" si="150"/>
        <v/>
      </c>
      <c r="H9267" s="74"/>
      <c r="I9267" s="74"/>
      <c r="J9267" s="74"/>
      <c r="K9267" s="74"/>
      <c r="L9267" s="74"/>
      <c r="P9267" s="122"/>
      <c r="Q9267" s="74"/>
      <c r="R9267" s="74"/>
      <c r="S9267" s="74"/>
      <c r="T9267" s="74"/>
      <c r="AI9267" s="259"/>
      <c r="AO9267" s="74"/>
    </row>
    <row r="9268" s="72" customFormat="1" customHeight="1" spans="6:41">
      <c r="F9268" s="74"/>
      <c r="G9268" s="267" t="str">
        <f t="shared" si="150"/>
        <v/>
      </c>
      <c r="H9268" s="74"/>
      <c r="I9268" s="74"/>
      <c r="J9268" s="74"/>
      <c r="K9268" s="74"/>
      <c r="L9268" s="74"/>
      <c r="P9268" s="122"/>
      <c r="Q9268" s="74"/>
      <c r="R9268" s="74"/>
      <c r="S9268" s="74"/>
      <c r="T9268" s="74"/>
      <c r="AI9268" s="259"/>
      <c r="AO9268" s="74"/>
    </row>
    <row r="9269" s="72" customFormat="1" customHeight="1" spans="6:41">
      <c r="F9269" s="74"/>
      <c r="G9269" s="267" t="str">
        <f t="shared" si="150"/>
        <v/>
      </c>
      <c r="H9269" s="74"/>
      <c r="I9269" s="74"/>
      <c r="J9269" s="74"/>
      <c r="K9269" s="74"/>
      <c r="L9269" s="74"/>
      <c r="P9269" s="122"/>
      <c r="Q9269" s="74"/>
      <c r="R9269" s="74"/>
      <c r="S9269" s="74"/>
      <c r="T9269" s="74"/>
      <c r="AI9269" s="259"/>
      <c r="AO9269" s="74"/>
    </row>
    <row r="9270" s="72" customFormat="1" customHeight="1" spans="6:41">
      <c r="F9270" s="74"/>
      <c r="G9270" s="267" t="str">
        <f t="shared" si="150"/>
        <v/>
      </c>
      <c r="H9270" s="74"/>
      <c r="I9270" s="74"/>
      <c r="J9270" s="74"/>
      <c r="K9270" s="74"/>
      <c r="L9270" s="74"/>
      <c r="P9270" s="122"/>
      <c r="Q9270" s="74"/>
      <c r="R9270" s="74"/>
      <c r="S9270" s="74"/>
      <c r="T9270" s="74"/>
      <c r="AI9270" s="259"/>
      <c r="AO9270" s="74"/>
    </row>
    <row r="9271" s="72" customFormat="1" customHeight="1" spans="6:41">
      <c r="F9271" s="74"/>
      <c r="G9271" s="267" t="str">
        <f t="shared" si="150"/>
        <v/>
      </c>
      <c r="H9271" s="74"/>
      <c r="I9271" s="74"/>
      <c r="J9271" s="74"/>
      <c r="K9271" s="74"/>
      <c r="L9271" s="74"/>
      <c r="P9271" s="122"/>
      <c r="Q9271" s="74"/>
      <c r="R9271" s="74"/>
      <c r="S9271" s="74"/>
      <c r="T9271" s="74"/>
      <c r="AI9271" s="259"/>
      <c r="AO9271" s="74"/>
    </row>
    <row r="9272" s="72" customFormat="1" customHeight="1" spans="6:41">
      <c r="F9272" s="74"/>
      <c r="G9272" s="267" t="str">
        <f t="shared" si="150"/>
        <v/>
      </c>
      <c r="H9272" s="74"/>
      <c r="I9272" s="74"/>
      <c r="J9272" s="74"/>
      <c r="K9272" s="74"/>
      <c r="L9272" s="74"/>
      <c r="P9272" s="122"/>
      <c r="Q9272" s="74"/>
      <c r="R9272" s="74"/>
      <c r="S9272" s="74"/>
      <c r="T9272" s="74"/>
      <c r="AI9272" s="259"/>
      <c r="AO9272" s="74"/>
    </row>
    <row r="9273" s="72" customFormat="1" customHeight="1" spans="6:41">
      <c r="F9273" s="74"/>
      <c r="G9273" s="267" t="str">
        <f t="shared" si="150"/>
        <v/>
      </c>
      <c r="H9273" s="74"/>
      <c r="I9273" s="74"/>
      <c r="J9273" s="74"/>
      <c r="K9273" s="74"/>
      <c r="L9273" s="74"/>
      <c r="P9273" s="122"/>
      <c r="Q9273" s="74"/>
      <c r="R9273" s="74"/>
      <c r="S9273" s="74"/>
      <c r="T9273" s="74"/>
      <c r="AI9273" s="259"/>
      <c r="AO9273" s="74"/>
    </row>
    <row r="9274" s="72" customFormat="1" customHeight="1" spans="6:41">
      <c r="F9274" s="74"/>
      <c r="G9274" s="267" t="str">
        <f t="shared" si="150"/>
        <v/>
      </c>
      <c r="H9274" s="74"/>
      <c r="I9274" s="74"/>
      <c r="J9274" s="74"/>
      <c r="K9274" s="74"/>
      <c r="L9274" s="74"/>
      <c r="P9274" s="122"/>
      <c r="Q9274" s="74"/>
      <c r="R9274" s="74"/>
      <c r="S9274" s="74"/>
      <c r="T9274" s="74"/>
      <c r="AI9274" s="259"/>
      <c r="AO9274" s="74"/>
    </row>
    <row r="9275" s="72" customFormat="1" customHeight="1" spans="6:41">
      <c r="F9275" s="74"/>
      <c r="G9275" s="267" t="str">
        <f t="shared" si="150"/>
        <v/>
      </c>
      <c r="H9275" s="74"/>
      <c r="I9275" s="74"/>
      <c r="J9275" s="74"/>
      <c r="K9275" s="74"/>
      <c r="L9275" s="74"/>
      <c r="P9275" s="122"/>
      <c r="Q9275" s="74"/>
      <c r="R9275" s="74"/>
      <c r="S9275" s="74"/>
      <c r="T9275" s="74"/>
      <c r="AI9275" s="259"/>
      <c r="AO9275" s="74"/>
    </row>
    <row r="9276" s="72" customFormat="1" customHeight="1" spans="6:41">
      <c r="F9276" s="74"/>
      <c r="G9276" s="267" t="str">
        <f t="shared" si="150"/>
        <v/>
      </c>
      <c r="H9276" s="74"/>
      <c r="I9276" s="74"/>
      <c r="J9276" s="74"/>
      <c r="K9276" s="74"/>
      <c r="L9276" s="74"/>
      <c r="P9276" s="122"/>
      <c r="Q9276" s="74"/>
      <c r="R9276" s="74"/>
      <c r="S9276" s="74"/>
      <c r="T9276" s="74"/>
      <c r="AI9276" s="259"/>
      <c r="AO9276" s="74"/>
    </row>
    <row r="9277" s="72" customFormat="1" customHeight="1" spans="6:41">
      <c r="F9277" s="74"/>
      <c r="G9277" s="267" t="str">
        <f t="shared" si="150"/>
        <v/>
      </c>
      <c r="H9277" s="74"/>
      <c r="I9277" s="74"/>
      <c r="J9277" s="74"/>
      <c r="K9277" s="74"/>
      <c r="L9277" s="74"/>
      <c r="P9277" s="122"/>
      <c r="Q9277" s="74"/>
      <c r="R9277" s="74"/>
      <c r="S9277" s="74"/>
      <c r="T9277" s="74"/>
      <c r="AI9277" s="259"/>
      <c r="AO9277" s="74"/>
    </row>
    <row r="9278" s="72" customFormat="1" customHeight="1" spans="6:41">
      <c r="F9278" s="74"/>
      <c r="G9278" s="267" t="str">
        <f t="shared" si="150"/>
        <v/>
      </c>
      <c r="H9278" s="74"/>
      <c r="I9278" s="74"/>
      <c r="J9278" s="74"/>
      <c r="K9278" s="74"/>
      <c r="L9278" s="74"/>
      <c r="P9278" s="122"/>
      <c r="Q9278" s="74"/>
      <c r="R9278" s="74"/>
      <c r="S9278" s="74"/>
      <c r="T9278" s="74"/>
      <c r="AI9278" s="259"/>
      <c r="AO9278" s="74"/>
    </row>
    <row r="9279" s="72" customFormat="1" customHeight="1" spans="6:41">
      <c r="F9279" s="74"/>
      <c r="G9279" s="267" t="str">
        <f t="shared" si="150"/>
        <v/>
      </c>
      <c r="H9279" s="74"/>
      <c r="I9279" s="74"/>
      <c r="J9279" s="74"/>
      <c r="K9279" s="74"/>
      <c r="L9279" s="74"/>
      <c r="P9279" s="122"/>
      <c r="Q9279" s="74"/>
      <c r="R9279" s="74"/>
      <c r="S9279" s="74"/>
      <c r="T9279" s="74"/>
      <c r="AI9279" s="259"/>
      <c r="AO9279" s="74"/>
    </row>
    <row r="9280" s="72" customFormat="1" customHeight="1" spans="6:41">
      <c r="F9280" s="74"/>
      <c r="G9280" s="267" t="str">
        <f t="shared" si="150"/>
        <v/>
      </c>
      <c r="H9280" s="74"/>
      <c r="I9280" s="74"/>
      <c r="J9280" s="74"/>
      <c r="K9280" s="74"/>
      <c r="L9280" s="74"/>
      <c r="P9280" s="122"/>
      <c r="Q9280" s="74"/>
      <c r="R9280" s="74"/>
      <c r="S9280" s="74"/>
      <c r="T9280" s="74"/>
      <c r="AI9280" s="259"/>
      <c r="AO9280" s="74"/>
    </row>
    <row r="9281" s="72" customFormat="1" customHeight="1" spans="6:41">
      <c r="F9281" s="74"/>
      <c r="G9281" s="267" t="str">
        <f t="shared" si="150"/>
        <v/>
      </c>
      <c r="H9281" s="74"/>
      <c r="I9281" s="74"/>
      <c r="J9281" s="74"/>
      <c r="K9281" s="74"/>
      <c r="L9281" s="74"/>
      <c r="P9281" s="122"/>
      <c r="Q9281" s="74"/>
      <c r="R9281" s="74"/>
      <c r="S9281" s="74"/>
      <c r="T9281" s="74"/>
      <c r="AI9281" s="259"/>
      <c r="AO9281" s="74"/>
    </row>
    <row r="9282" s="72" customFormat="1" customHeight="1" spans="6:41">
      <c r="F9282" s="74"/>
      <c r="G9282" s="267" t="str">
        <f t="shared" ref="G9282:G9345" si="151">IF(H9282="","",IF(H9282=I9282,H9282,_xlfn.CONCAT(H9282,"-",I9282)))</f>
        <v/>
      </c>
      <c r="H9282" s="74"/>
      <c r="I9282" s="74"/>
      <c r="J9282" s="74"/>
      <c r="K9282" s="74"/>
      <c r="L9282" s="74"/>
      <c r="P9282" s="122"/>
      <c r="Q9282" s="74"/>
      <c r="R9282" s="74"/>
      <c r="S9282" s="74"/>
      <c r="T9282" s="74"/>
      <c r="AI9282" s="259"/>
      <c r="AO9282" s="74"/>
    </row>
    <row r="9283" s="72" customFormat="1" customHeight="1" spans="6:41">
      <c r="F9283" s="74"/>
      <c r="G9283" s="267" t="str">
        <f t="shared" si="151"/>
        <v/>
      </c>
      <c r="H9283" s="74"/>
      <c r="I9283" s="74"/>
      <c r="J9283" s="74"/>
      <c r="K9283" s="74"/>
      <c r="L9283" s="74"/>
      <c r="P9283" s="122"/>
      <c r="Q9283" s="74"/>
      <c r="R9283" s="74"/>
      <c r="S9283" s="74"/>
      <c r="T9283" s="74"/>
      <c r="AI9283" s="259"/>
      <c r="AO9283" s="74"/>
    </row>
    <row r="9284" s="72" customFormat="1" customHeight="1" spans="6:41">
      <c r="F9284" s="74"/>
      <c r="G9284" s="267" t="str">
        <f t="shared" si="151"/>
        <v/>
      </c>
      <c r="H9284" s="74"/>
      <c r="I9284" s="74"/>
      <c r="J9284" s="74"/>
      <c r="K9284" s="74"/>
      <c r="L9284" s="74"/>
      <c r="P9284" s="122"/>
      <c r="Q9284" s="74"/>
      <c r="R9284" s="74"/>
      <c r="S9284" s="74"/>
      <c r="T9284" s="74"/>
      <c r="AI9284" s="259"/>
      <c r="AO9284" s="74"/>
    </row>
    <row r="9285" s="72" customFormat="1" customHeight="1" spans="6:41">
      <c r="F9285" s="74"/>
      <c r="G9285" s="267" t="str">
        <f t="shared" si="151"/>
        <v/>
      </c>
      <c r="H9285" s="74"/>
      <c r="I9285" s="74"/>
      <c r="J9285" s="74"/>
      <c r="K9285" s="74"/>
      <c r="L9285" s="74"/>
      <c r="P9285" s="122"/>
      <c r="Q9285" s="74"/>
      <c r="R9285" s="74"/>
      <c r="S9285" s="74"/>
      <c r="T9285" s="74"/>
      <c r="AI9285" s="259"/>
      <c r="AO9285" s="74"/>
    </row>
    <row r="9286" s="72" customFormat="1" customHeight="1" spans="6:41">
      <c r="F9286" s="74"/>
      <c r="G9286" s="267" t="str">
        <f t="shared" si="151"/>
        <v/>
      </c>
      <c r="H9286" s="74"/>
      <c r="I9286" s="74"/>
      <c r="J9286" s="74"/>
      <c r="K9286" s="74"/>
      <c r="L9286" s="74"/>
      <c r="P9286" s="122"/>
      <c r="Q9286" s="74"/>
      <c r="R9286" s="74"/>
      <c r="S9286" s="74"/>
      <c r="T9286" s="74"/>
      <c r="AI9286" s="259"/>
      <c r="AO9286" s="74"/>
    </row>
    <row r="9287" s="72" customFormat="1" customHeight="1" spans="6:41">
      <c r="F9287" s="74"/>
      <c r="G9287" s="267" t="str">
        <f t="shared" si="151"/>
        <v/>
      </c>
      <c r="H9287" s="74"/>
      <c r="I9287" s="74"/>
      <c r="J9287" s="74"/>
      <c r="K9287" s="74"/>
      <c r="L9287" s="74"/>
      <c r="P9287" s="122"/>
      <c r="Q9287" s="74"/>
      <c r="R9287" s="74"/>
      <c r="S9287" s="74"/>
      <c r="T9287" s="74"/>
      <c r="AI9287" s="259"/>
      <c r="AO9287" s="74"/>
    </row>
    <row r="9288" s="72" customFormat="1" customHeight="1" spans="6:41">
      <c r="F9288" s="74"/>
      <c r="G9288" s="267" t="str">
        <f t="shared" si="151"/>
        <v/>
      </c>
      <c r="H9288" s="74"/>
      <c r="I9288" s="74"/>
      <c r="J9288" s="74"/>
      <c r="K9288" s="74"/>
      <c r="L9288" s="74"/>
      <c r="P9288" s="122"/>
      <c r="Q9288" s="74"/>
      <c r="R9288" s="74"/>
      <c r="S9288" s="74"/>
      <c r="T9288" s="74"/>
      <c r="AI9288" s="259"/>
      <c r="AO9288" s="74"/>
    </row>
    <row r="9289" s="72" customFormat="1" customHeight="1" spans="6:41">
      <c r="F9289" s="74"/>
      <c r="G9289" s="267" t="str">
        <f t="shared" si="151"/>
        <v/>
      </c>
      <c r="H9289" s="74"/>
      <c r="I9289" s="74"/>
      <c r="J9289" s="74"/>
      <c r="K9289" s="74"/>
      <c r="L9289" s="74"/>
      <c r="P9289" s="122"/>
      <c r="Q9289" s="74"/>
      <c r="R9289" s="74"/>
      <c r="S9289" s="74"/>
      <c r="T9289" s="74"/>
      <c r="AI9289" s="259"/>
      <c r="AO9289" s="74"/>
    </row>
    <row r="9290" s="72" customFormat="1" customHeight="1" spans="6:41">
      <c r="F9290" s="74"/>
      <c r="G9290" s="267" t="str">
        <f t="shared" si="151"/>
        <v/>
      </c>
      <c r="H9290" s="74"/>
      <c r="I9290" s="74"/>
      <c r="J9290" s="74"/>
      <c r="K9290" s="74"/>
      <c r="L9290" s="74"/>
      <c r="P9290" s="122"/>
      <c r="Q9290" s="74"/>
      <c r="R9290" s="74"/>
      <c r="S9290" s="74"/>
      <c r="T9290" s="74"/>
      <c r="AI9290" s="259"/>
      <c r="AO9290" s="74"/>
    </row>
    <row r="9291" s="72" customFormat="1" customHeight="1" spans="6:41">
      <c r="F9291" s="74"/>
      <c r="G9291" s="267" t="str">
        <f t="shared" si="151"/>
        <v/>
      </c>
      <c r="H9291" s="74"/>
      <c r="I9291" s="74"/>
      <c r="J9291" s="74"/>
      <c r="K9291" s="74"/>
      <c r="L9291" s="74"/>
      <c r="P9291" s="122"/>
      <c r="Q9291" s="74"/>
      <c r="R9291" s="74"/>
      <c r="S9291" s="74"/>
      <c r="T9291" s="74"/>
      <c r="AI9291" s="259"/>
      <c r="AO9291" s="74"/>
    </row>
    <row r="9292" s="72" customFormat="1" customHeight="1" spans="6:41">
      <c r="F9292" s="74"/>
      <c r="G9292" s="267" t="str">
        <f t="shared" si="151"/>
        <v/>
      </c>
      <c r="H9292" s="74"/>
      <c r="I9292" s="74"/>
      <c r="J9292" s="74"/>
      <c r="K9292" s="74"/>
      <c r="L9292" s="74"/>
      <c r="P9292" s="122"/>
      <c r="Q9292" s="74"/>
      <c r="R9292" s="74"/>
      <c r="S9292" s="74"/>
      <c r="T9292" s="74"/>
      <c r="AI9292" s="259"/>
      <c r="AO9292" s="74"/>
    </row>
    <row r="9293" s="72" customFormat="1" customHeight="1" spans="6:41">
      <c r="F9293" s="74"/>
      <c r="G9293" s="267" t="str">
        <f t="shared" si="151"/>
        <v/>
      </c>
      <c r="H9293" s="74"/>
      <c r="I9293" s="74"/>
      <c r="J9293" s="74"/>
      <c r="K9293" s="74"/>
      <c r="L9293" s="74"/>
      <c r="P9293" s="122"/>
      <c r="Q9293" s="74"/>
      <c r="R9293" s="74"/>
      <c r="S9293" s="74"/>
      <c r="T9293" s="74"/>
      <c r="AI9293" s="259"/>
      <c r="AO9293" s="74"/>
    </row>
    <row r="9294" s="72" customFormat="1" customHeight="1" spans="6:41">
      <c r="F9294" s="74"/>
      <c r="G9294" s="267" t="str">
        <f t="shared" si="151"/>
        <v/>
      </c>
      <c r="H9294" s="74"/>
      <c r="I9294" s="74"/>
      <c r="J9294" s="74"/>
      <c r="K9294" s="74"/>
      <c r="L9294" s="74"/>
      <c r="P9294" s="122"/>
      <c r="Q9294" s="74"/>
      <c r="R9294" s="74"/>
      <c r="S9294" s="74"/>
      <c r="T9294" s="74"/>
      <c r="AI9294" s="259"/>
      <c r="AO9294" s="74"/>
    </row>
    <row r="9295" s="72" customFormat="1" customHeight="1" spans="6:41">
      <c r="F9295" s="74"/>
      <c r="G9295" s="267" t="str">
        <f t="shared" si="151"/>
        <v/>
      </c>
      <c r="H9295" s="74"/>
      <c r="I9295" s="74"/>
      <c r="J9295" s="74"/>
      <c r="K9295" s="74"/>
      <c r="L9295" s="74"/>
      <c r="P9295" s="122"/>
      <c r="Q9295" s="74"/>
      <c r="R9295" s="74"/>
      <c r="S9295" s="74"/>
      <c r="T9295" s="74"/>
      <c r="AI9295" s="259"/>
      <c r="AO9295" s="74"/>
    </row>
    <row r="9296" s="72" customFormat="1" customHeight="1" spans="6:41">
      <c r="F9296" s="74"/>
      <c r="G9296" s="267" t="str">
        <f t="shared" si="151"/>
        <v/>
      </c>
      <c r="H9296" s="74"/>
      <c r="I9296" s="74"/>
      <c r="J9296" s="74"/>
      <c r="K9296" s="74"/>
      <c r="L9296" s="74"/>
      <c r="P9296" s="122"/>
      <c r="Q9296" s="74"/>
      <c r="R9296" s="74"/>
      <c r="S9296" s="74"/>
      <c r="T9296" s="74"/>
      <c r="AI9296" s="259"/>
      <c r="AO9296" s="74"/>
    </row>
    <row r="9297" s="72" customFormat="1" customHeight="1" spans="6:41">
      <c r="F9297" s="74"/>
      <c r="G9297" s="267" t="str">
        <f t="shared" si="151"/>
        <v/>
      </c>
      <c r="H9297" s="74"/>
      <c r="I9297" s="74"/>
      <c r="J9297" s="74"/>
      <c r="K9297" s="74"/>
      <c r="L9297" s="74"/>
      <c r="P9297" s="122"/>
      <c r="Q9297" s="74"/>
      <c r="R9297" s="74"/>
      <c r="S9297" s="74"/>
      <c r="T9297" s="74"/>
      <c r="AI9297" s="259"/>
      <c r="AO9297" s="74"/>
    </row>
    <row r="9298" s="72" customFormat="1" customHeight="1" spans="6:41">
      <c r="F9298" s="74"/>
      <c r="G9298" s="267" t="str">
        <f t="shared" si="151"/>
        <v/>
      </c>
      <c r="H9298" s="74"/>
      <c r="I9298" s="74"/>
      <c r="J9298" s="74"/>
      <c r="K9298" s="74"/>
      <c r="L9298" s="74"/>
      <c r="P9298" s="122"/>
      <c r="Q9298" s="74"/>
      <c r="R9298" s="74"/>
      <c r="S9298" s="74"/>
      <c r="T9298" s="74"/>
      <c r="AI9298" s="259"/>
      <c r="AO9298" s="74"/>
    </row>
    <row r="9299" s="72" customFormat="1" customHeight="1" spans="6:41">
      <c r="F9299" s="74"/>
      <c r="G9299" s="267" t="str">
        <f t="shared" si="151"/>
        <v/>
      </c>
      <c r="H9299" s="74"/>
      <c r="I9299" s="74"/>
      <c r="J9299" s="74"/>
      <c r="K9299" s="74"/>
      <c r="L9299" s="74"/>
      <c r="P9299" s="122"/>
      <c r="Q9299" s="74"/>
      <c r="R9299" s="74"/>
      <c r="S9299" s="74"/>
      <c r="T9299" s="74"/>
      <c r="AI9299" s="259"/>
      <c r="AO9299" s="74"/>
    </row>
    <row r="9300" s="72" customFormat="1" customHeight="1" spans="6:41">
      <c r="F9300" s="74"/>
      <c r="G9300" s="267" t="str">
        <f t="shared" si="151"/>
        <v/>
      </c>
      <c r="H9300" s="74"/>
      <c r="I9300" s="74"/>
      <c r="J9300" s="74"/>
      <c r="K9300" s="74"/>
      <c r="L9300" s="74"/>
      <c r="P9300" s="122"/>
      <c r="Q9300" s="74"/>
      <c r="R9300" s="74"/>
      <c r="S9300" s="74"/>
      <c r="T9300" s="74"/>
      <c r="AI9300" s="259"/>
      <c r="AO9300" s="74"/>
    </row>
    <row r="9301" s="72" customFormat="1" customHeight="1" spans="6:41">
      <c r="F9301" s="74"/>
      <c r="G9301" s="267" t="str">
        <f t="shared" si="151"/>
        <v/>
      </c>
      <c r="H9301" s="74"/>
      <c r="I9301" s="74"/>
      <c r="J9301" s="74"/>
      <c r="K9301" s="74"/>
      <c r="L9301" s="74"/>
      <c r="P9301" s="122"/>
      <c r="Q9301" s="74"/>
      <c r="R9301" s="74"/>
      <c r="S9301" s="74"/>
      <c r="T9301" s="74"/>
      <c r="AI9301" s="259"/>
      <c r="AO9301" s="74"/>
    </row>
    <row r="9302" s="72" customFormat="1" customHeight="1" spans="6:41">
      <c r="F9302" s="74"/>
      <c r="G9302" s="267" t="str">
        <f t="shared" si="151"/>
        <v/>
      </c>
      <c r="H9302" s="74"/>
      <c r="I9302" s="74"/>
      <c r="J9302" s="74"/>
      <c r="K9302" s="74"/>
      <c r="L9302" s="74"/>
      <c r="P9302" s="122"/>
      <c r="Q9302" s="74"/>
      <c r="R9302" s="74"/>
      <c r="S9302" s="74"/>
      <c r="T9302" s="74"/>
      <c r="AI9302" s="259"/>
      <c r="AO9302" s="74"/>
    </row>
    <row r="9303" s="72" customFormat="1" customHeight="1" spans="6:41">
      <c r="F9303" s="74"/>
      <c r="G9303" s="267" t="str">
        <f t="shared" si="151"/>
        <v/>
      </c>
      <c r="H9303" s="74"/>
      <c r="I9303" s="74"/>
      <c r="J9303" s="74"/>
      <c r="K9303" s="74"/>
      <c r="L9303" s="74"/>
      <c r="P9303" s="122"/>
      <c r="Q9303" s="74"/>
      <c r="R9303" s="74"/>
      <c r="S9303" s="74"/>
      <c r="T9303" s="74"/>
      <c r="AI9303" s="259"/>
      <c r="AO9303" s="74"/>
    </row>
    <row r="9304" s="72" customFormat="1" customHeight="1" spans="6:41">
      <c r="F9304" s="74"/>
      <c r="G9304" s="267" t="str">
        <f t="shared" si="151"/>
        <v/>
      </c>
      <c r="H9304" s="74"/>
      <c r="I9304" s="74"/>
      <c r="J9304" s="74"/>
      <c r="K9304" s="74"/>
      <c r="L9304" s="74"/>
      <c r="P9304" s="122"/>
      <c r="Q9304" s="74"/>
      <c r="R9304" s="74"/>
      <c r="S9304" s="74"/>
      <c r="T9304" s="74"/>
      <c r="AI9304" s="259"/>
      <c r="AO9304" s="74"/>
    </row>
    <row r="9305" s="72" customFormat="1" customHeight="1" spans="6:41">
      <c r="F9305" s="74"/>
      <c r="G9305" s="267" t="str">
        <f t="shared" si="151"/>
        <v/>
      </c>
      <c r="H9305" s="74"/>
      <c r="I9305" s="74"/>
      <c r="J9305" s="74"/>
      <c r="K9305" s="74"/>
      <c r="L9305" s="74"/>
      <c r="P9305" s="122"/>
      <c r="Q9305" s="74"/>
      <c r="R9305" s="74"/>
      <c r="S9305" s="74"/>
      <c r="T9305" s="74"/>
      <c r="AI9305" s="259"/>
      <c r="AO9305" s="74"/>
    </row>
    <row r="9306" s="72" customFormat="1" customHeight="1" spans="6:41">
      <c r="F9306" s="74"/>
      <c r="G9306" s="267" t="str">
        <f t="shared" si="151"/>
        <v/>
      </c>
      <c r="H9306" s="74"/>
      <c r="I9306" s="74"/>
      <c r="J9306" s="74"/>
      <c r="K9306" s="74"/>
      <c r="L9306" s="74"/>
      <c r="P9306" s="122"/>
      <c r="Q9306" s="74"/>
      <c r="R9306" s="74"/>
      <c r="S9306" s="74"/>
      <c r="T9306" s="74"/>
      <c r="AI9306" s="259"/>
      <c r="AO9306" s="74"/>
    </row>
    <row r="9307" s="72" customFormat="1" customHeight="1" spans="6:41">
      <c r="F9307" s="74"/>
      <c r="G9307" s="267" t="str">
        <f t="shared" si="151"/>
        <v/>
      </c>
      <c r="H9307" s="74"/>
      <c r="I9307" s="74"/>
      <c r="J9307" s="74"/>
      <c r="K9307" s="74"/>
      <c r="L9307" s="74"/>
      <c r="P9307" s="122"/>
      <c r="Q9307" s="74"/>
      <c r="R9307" s="74"/>
      <c r="S9307" s="74"/>
      <c r="T9307" s="74"/>
      <c r="AI9307" s="259"/>
      <c r="AO9307" s="74"/>
    </row>
    <row r="9308" s="72" customFormat="1" customHeight="1" spans="6:41">
      <c r="F9308" s="74"/>
      <c r="G9308" s="267" t="str">
        <f t="shared" si="151"/>
        <v/>
      </c>
      <c r="H9308" s="74"/>
      <c r="I9308" s="74"/>
      <c r="J9308" s="74"/>
      <c r="K9308" s="74"/>
      <c r="L9308" s="74"/>
      <c r="P9308" s="122"/>
      <c r="Q9308" s="74"/>
      <c r="R9308" s="74"/>
      <c r="S9308" s="74"/>
      <c r="T9308" s="74"/>
      <c r="AI9308" s="259"/>
      <c r="AO9308" s="74"/>
    </row>
    <row r="9309" s="72" customFormat="1" customHeight="1" spans="6:41">
      <c r="F9309" s="74"/>
      <c r="G9309" s="267" t="str">
        <f t="shared" si="151"/>
        <v/>
      </c>
      <c r="H9309" s="74"/>
      <c r="I9309" s="74"/>
      <c r="J9309" s="74"/>
      <c r="K9309" s="74"/>
      <c r="L9309" s="74"/>
      <c r="P9309" s="122"/>
      <c r="Q9309" s="74"/>
      <c r="R9309" s="74"/>
      <c r="S9309" s="74"/>
      <c r="T9309" s="74"/>
      <c r="AI9309" s="259"/>
      <c r="AO9309" s="74"/>
    </row>
    <row r="9310" s="72" customFormat="1" customHeight="1" spans="6:41">
      <c r="F9310" s="74"/>
      <c r="G9310" s="267" t="str">
        <f t="shared" si="151"/>
        <v/>
      </c>
      <c r="H9310" s="74"/>
      <c r="I9310" s="74"/>
      <c r="J9310" s="74"/>
      <c r="K9310" s="74"/>
      <c r="L9310" s="74"/>
      <c r="P9310" s="122"/>
      <c r="Q9310" s="74"/>
      <c r="R9310" s="74"/>
      <c r="S9310" s="74"/>
      <c r="T9310" s="74"/>
      <c r="AI9310" s="259"/>
      <c r="AO9310" s="74"/>
    </row>
    <row r="9311" s="72" customFormat="1" customHeight="1" spans="6:41">
      <c r="F9311" s="74"/>
      <c r="G9311" s="267" t="str">
        <f t="shared" si="151"/>
        <v/>
      </c>
      <c r="H9311" s="74"/>
      <c r="I9311" s="74"/>
      <c r="J9311" s="74"/>
      <c r="K9311" s="74"/>
      <c r="L9311" s="74"/>
      <c r="P9311" s="122"/>
      <c r="Q9311" s="74"/>
      <c r="R9311" s="74"/>
      <c r="S9311" s="74"/>
      <c r="T9311" s="74"/>
      <c r="AI9311" s="259"/>
      <c r="AO9311" s="74"/>
    </row>
    <row r="9312" s="72" customFormat="1" customHeight="1" spans="6:41">
      <c r="F9312" s="74"/>
      <c r="G9312" s="267" t="str">
        <f t="shared" si="151"/>
        <v/>
      </c>
      <c r="H9312" s="74"/>
      <c r="I9312" s="74"/>
      <c r="J9312" s="74"/>
      <c r="K9312" s="74"/>
      <c r="L9312" s="74"/>
      <c r="P9312" s="122"/>
      <c r="Q9312" s="74"/>
      <c r="R9312" s="74"/>
      <c r="S9312" s="74"/>
      <c r="T9312" s="74"/>
      <c r="AI9312" s="259"/>
      <c r="AO9312" s="74"/>
    </row>
    <row r="9313" s="72" customFormat="1" customHeight="1" spans="6:41">
      <c r="F9313" s="74"/>
      <c r="G9313" s="267" t="str">
        <f t="shared" si="151"/>
        <v/>
      </c>
      <c r="H9313" s="74"/>
      <c r="I9313" s="74"/>
      <c r="J9313" s="74"/>
      <c r="K9313" s="74"/>
      <c r="L9313" s="74"/>
      <c r="P9313" s="122"/>
      <c r="Q9313" s="74"/>
      <c r="R9313" s="74"/>
      <c r="S9313" s="74"/>
      <c r="T9313" s="74"/>
      <c r="AI9313" s="259"/>
      <c r="AO9313" s="74"/>
    </row>
    <row r="9314" s="72" customFormat="1" customHeight="1" spans="6:41">
      <c r="F9314" s="74"/>
      <c r="G9314" s="267" t="str">
        <f t="shared" si="151"/>
        <v/>
      </c>
      <c r="H9314" s="74"/>
      <c r="I9314" s="74"/>
      <c r="J9314" s="74"/>
      <c r="K9314" s="74"/>
      <c r="L9314" s="74"/>
      <c r="P9314" s="122"/>
      <c r="Q9314" s="74"/>
      <c r="R9314" s="74"/>
      <c r="S9314" s="74"/>
      <c r="T9314" s="74"/>
      <c r="AI9314" s="259"/>
      <c r="AO9314" s="74"/>
    </row>
    <row r="9315" s="72" customFormat="1" customHeight="1" spans="6:41">
      <c r="F9315" s="74"/>
      <c r="G9315" s="267" t="str">
        <f t="shared" si="151"/>
        <v/>
      </c>
      <c r="H9315" s="74"/>
      <c r="I9315" s="74"/>
      <c r="J9315" s="74"/>
      <c r="K9315" s="74"/>
      <c r="L9315" s="74"/>
      <c r="P9315" s="122"/>
      <c r="Q9315" s="74"/>
      <c r="R9315" s="74"/>
      <c r="S9315" s="74"/>
      <c r="T9315" s="74"/>
      <c r="AI9315" s="259"/>
      <c r="AO9315" s="74"/>
    </row>
    <row r="9316" s="72" customFormat="1" customHeight="1" spans="6:41">
      <c r="F9316" s="74"/>
      <c r="G9316" s="267" t="str">
        <f t="shared" si="151"/>
        <v/>
      </c>
      <c r="H9316" s="74"/>
      <c r="I9316" s="74"/>
      <c r="J9316" s="74"/>
      <c r="K9316" s="74"/>
      <c r="L9316" s="74"/>
      <c r="P9316" s="122"/>
      <c r="Q9316" s="74"/>
      <c r="R9316" s="74"/>
      <c r="S9316" s="74"/>
      <c r="T9316" s="74"/>
      <c r="AI9316" s="259"/>
      <c r="AO9316" s="74"/>
    </row>
    <row r="9317" s="72" customFormat="1" customHeight="1" spans="6:41">
      <c r="F9317" s="74"/>
      <c r="G9317" s="267" t="str">
        <f t="shared" si="151"/>
        <v/>
      </c>
      <c r="H9317" s="74"/>
      <c r="I9317" s="74"/>
      <c r="J9317" s="74"/>
      <c r="K9317" s="74"/>
      <c r="L9317" s="74"/>
      <c r="P9317" s="122"/>
      <c r="Q9317" s="74"/>
      <c r="R9317" s="74"/>
      <c r="S9317" s="74"/>
      <c r="T9317" s="74"/>
      <c r="AI9317" s="259"/>
      <c r="AO9317" s="74"/>
    </row>
    <row r="9318" s="72" customFormat="1" customHeight="1" spans="6:41">
      <c r="F9318" s="74"/>
      <c r="G9318" s="267" t="str">
        <f t="shared" si="151"/>
        <v/>
      </c>
      <c r="H9318" s="74"/>
      <c r="I9318" s="74"/>
      <c r="J9318" s="74"/>
      <c r="K9318" s="74"/>
      <c r="L9318" s="74"/>
      <c r="P9318" s="122"/>
      <c r="Q9318" s="74"/>
      <c r="R9318" s="74"/>
      <c r="S9318" s="74"/>
      <c r="T9318" s="74"/>
      <c r="AI9318" s="259"/>
      <c r="AO9318" s="74"/>
    </row>
    <row r="9319" s="72" customFormat="1" customHeight="1" spans="6:41">
      <c r="F9319" s="74"/>
      <c r="G9319" s="267" t="str">
        <f t="shared" si="151"/>
        <v/>
      </c>
      <c r="H9319" s="74"/>
      <c r="I9319" s="74"/>
      <c r="J9319" s="74"/>
      <c r="K9319" s="74"/>
      <c r="L9319" s="74"/>
      <c r="P9319" s="122"/>
      <c r="Q9319" s="74"/>
      <c r="R9319" s="74"/>
      <c r="S9319" s="74"/>
      <c r="T9319" s="74"/>
      <c r="AI9319" s="259"/>
      <c r="AO9319" s="74"/>
    </row>
    <row r="9320" s="72" customFormat="1" customHeight="1" spans="6:41">
      <c r="F9320" s="74"/>
      <c r="G9320" s="267" t="str">
        <f t="shared" si="151"/>
        <v/>
      </c>
      <c r="H9320" s="74"/>
      <c r="I9320" s="74"/>
      <c r="J9320" s="74"/>
      <c r="K9320" s="74"/>
      <c r="L9320" s="74"/>
      <c r="P9320" s="122"/>
      <c r="Q9320" s="74"/>
      <c r="R9320" s="74"/>
      <c r="S9320" s="74"/>
      <c r="T9320" s="74"/>
      <c r="AI9320" s="259"/>
      <c r="AO9320" s="74"/>
    </row>
    <row r="9321" s="72" customFormat="1" customHeight="1" spans="6:41">
      <c r="F9321" s="74"/>
      <c r="G9321" s="267" t="str">
        <f t="shared" si="151"/>
        <v/>
      </c>
      <c r="H9321" s="74"/>
      <c r="I9321" s="74"/>
      <c r="J9321" s="74"/>
      <c r="K9321" s="74"/>
      <c r="L9321" s="74"/>
      <c r="P9321" s="122"/>
      <c r="Q9321" s="74"/>
      <c r="R9321" s="74"/>
      <c r="S9321" s="74"/>
      <c r="T9321" s="74"/>
      <c r="AI9321" s="259"/>
      <c r="AO9321" s="74"/>
    </row>
    <row r="9322" s="72" customFormat="1" customHeight="1" spans="6:41">
      <c r="F9322" s="74"/>
      <c r="G9322" s="267" t="str">
        <f t="shared" si="151"/>
        <v/>
      </c>
      <c r="H9322" s="74"/>
      <c r="I9322" s="74"/>
      <c r="J9322" s="74"/>
      <c r="K9322" s="74"/>
      <c r="L9322" s="74"/>
      <c r="P9322" s="122"/>
      <c r="Q9322" s="74"/>
      <c r="R9322" s="74"/>
      <c r="S9322" s="74"/>
      <c r="T9322" s="74"/>
      <c r="AI9322" s="259"/>
      <c r="AO9322" s="74"/>
    </row>
    <row r="9323" s="72" customFormat="1" customHeight="1" spans="6:41">
      <c r="F9323" s="74"/>
      <c r="G9323" s="267" t="str">
        <f t="shared" si="151"/>
        <v/>
      </c>
      <c r="H9323" s="74"/>
      <c r="I9323" s="74"/>
      <c r="J9323" s="74"/>
      <c r="K9323" s="74"/>
      <c r="L9323" s="74"/>
      <c r="P9323" s="122"/>
      <c r="Q9323" s="74"/>
      <c r="R9323" s="74"/>
      <c r="S9323" s="74"/>
      <c r="T9323" s="74"/>
      <c r="AI9323" s="259"/>
      <c r="AO9323" s="74"/>
    </row>
    <row r="9324" s="72" customFormat="1" customHeight="1" spans="6:41">
      <c r="F9324" s="74"/>
      <c r="G9324" s="267" t="str">
        <f t="shared" si="151"/>
        <v/>
      </c>
      <c r="H9324" s="74"/>
      <c r="I9324" s="74"/>
      <c r="J9324" s="74"/>
      <c r="K9324" s="74"/>
      <c r="L9324" s="74"/>
      <c r="P9324" s="122"/>
      <c r="Q9324" s="74"/>
      <c r="R9324" s="74"/>
      <c r="S9324" s="74"/>
      <c r="T9324" s="74"/>
      <c r="AI9324" s="259"/>
      <c r="AO9324" s="74"/>
    </row>
    <row r="9325" s="72" customFormat="1" customHeight="1" spans="6:41">
      <c r="F9325" s="74"/>
      <c r="G9325" s="267" t="str">
        <f t="shared" si="151"/>
        <v/>
      </c>
      <c r="H9325" s="74"/>
      <c r="I9325" s="74"/>
      <c r="J9325" s="74"/>
      <c r="K9325" s="74"/>
      <c r="L9325" s="74"/>
      <c r="P9325" s="122"/>
      <c r="Q9325" s="74"/>
      <c r="R9325" s="74"/>
      <c r="S9325" s="74"/>
      <c r="T9325" s="74"/>
      <c r="AI9325" s="259"/>
      <c r="AO9325" s="74"/>
    </row>
    <row r="9326" s="72" customFormat="1" customHeight="1" spans="6:41">
      <c r="F9326" s="74"/>
      <c r="G9326" s="267" t="str">
        <f t="shared" si="151"/>
        <v/>
      </c>
      <c r="H9326" s="74"/>
      <c r="I9326" s="74"/>
      <c r="J9326" s="74"/>
      <c r="K9326" s="74"/>
      <c r="L9326" s="74"/>
      <c r="P9326" s="122"/>
      <c r="Q9326" s="74"/>
      <c r="R9326" s="74"/>
      <c r="S9326" s="74"/>
      <c r="T9326" s="74"/>
      <c r="AI9326" s="259"/>
      <c r="AO9326" s="74"/>
    </row>
    <row r="9327" s="72" customFormat="1" customHeight="1" spans="6:41">
      <c r="F9327" s="74"/>
      <c r="G9327" s="267" t="str">
        <f t="shared" si="151"/>
        <v/>
      </c>
      <c r="H9327" s="74"/>
      <c r="I9327" s="74"/>
      <c r="J9327" s="74"/>
      <c r="K9327" s="74"/>
      <c r="L9327" s="74"/>
      <c r="P9327" s="122"/>
      <c r="Q9327" s="74"/>
      <c r="R9327" s="74"/>
      <c r="S9327" s="74"/>
      <c r="T9327" s="74"/>
      <c r="AI9327" s="259"/>
      <c r="AO9327" s="74"/>
    </row>
    <row r="9328" s="72" customFormat="1" customHeight="1" spans="6:41">
      <c r="F9328" s="74"/>
      <c r="G9328" s="267" t="str">
        <f t="shared" si="151"/>
        <v/>
      </c>
      <c r="H9328" s="74"/>
      <c r="I9328" s="74"/>
      <c r="J9328" s="74"/>
      <c r="K9328" s="74"/>
      <c r="L9328" s="74"/>
      <c r="P9328" s="122"/>
      <c r="Q9328" s="74"/>
      <c r="R9328" s="74"/>
      <c r="S9328" s="74"/>
      <c r="T9328" s="74"/>
      <c r="AI9328" s="259"/>
      <c r="AO9328" s="74"/>
    </row>
    <row r="9329" s="72" customFormat="1" customHeight="1" spans="6:41">
      <c r="F9329" s="74"/>
      <c r="G9329" s="267" t="str">
        <f t="shared" si="151"/>
        <v/>
      </c>
      <c r="H9329" s="74"/>
      <c r="I9329" s="74"/>
      <c r="J9329" s="74"/>
      <c r="K9329" s="74"/>
      <c r="L9329" s="74"/>
      <c r="P9329" s="122"/>
      <c r="Q9329" s="74"/>
      <c r="R9329" s="74"/>
      <c r="S9329" s="74"/>
      <c r="T9329" s="74"/>
      <c r="AI9329" s="259"/>
      <c r="AO9329" s="74"/>
    </row>
    <row r="9330" s="72" customFormat="1" customHeight="1" spans="6:41">
      <c r="F9330" s="74"/>
      <c r="G9330" s="267" t="str">
        <f t="shared" si="151"/>
        <v/>
      </c>
      <c r="H9330" s="74"/>
      <c r="I9330" s="74"/>
      <c r="J9330" s="74"/>
      <c r="K9330" s="74"/>
      <c r="L9330" s="74"/>
      <c r="P9330" s="122"/>
      <c r="Q9330" s="74"/>
      <c r="R9330" s="74"/>
      <c r="S9330" s="74"/>
      <c r="T9330" s="74"/>
      <c r="AI9330" s="259"/>
      <c r="AO9330" s="74"/>
    </row>
    <row r="9331" s="72" customFormat="1" customHeight="1" spans="6:41">
      <c r="F9331" s="74"/>
      <c r="G9331" s="267" t="str">
        <f t="shared" si="151"/>
        <v/>
      </c>
      <c r="H9331" s="74"/>
      <c r="I9331" s="74"/>
      <c r="J9331" s="74"/>
      <c r="K9331" s="74"/>
      <c r="L9331" s="74"/>
      <c r="P9331" s="122"/>
      <c r="Q9331" s="74"/>
      <c r="R9331" s="74"/>
      <c r="S9331" s="74"/>
      <c r="T9331" s="74"/>
      <c r="AI9331" s="259"/>
      <c r="AO9331" s="74"/>
    </row>
    <row r="9332" s="72" customFormat="1" customHeight="1" spans="6:41">
      <c r="F9332" s="74"/>
      <c r="G9332" s="267" t="str">
        <f t="shared" si="151"/>
        <v/>
      </c>
      <c r="H9332" s="74"/>
      <c r="I9332" s="74"/>
      <c r="J9332" s="74"/>
      <c r="K9332" s="74"/>
      <c r="L9332" s="74"/>
      <c r="P9332" s="122"/>
      <c r="Q9332" s="74"/>
      <c r="R9332" s="74"/>
      <c r="S9332" s="74"/>
      <c r="T9332" s="74"/>
      <c r="AI9332" s="259"/>
      <c r="AO9332" s="74"/>
    </row>
    <row r="9333" s="72" customFormat="1" customHeight="1" spans="6:41">
      <c r="F9333" s="74"/>
      <c r="G9333" s="267" t="str">
        <f t="shared" si="151"/>
        <v/>
      </c>
      <c r="H9333" s="74"/>
      <c r="I9333" s="74"/>
      <c r="J9333" s="74"/>
      <c r="K9333" s="74"/>
      <c r="L9333" s="74"/>
      <c r="P9333" s="122"/>
      <c r="Q9333" s="74"/>
      <c r="R9333" s="74"/>
      <c r="S9333" s="74"/>
      <c r="T9333" s="74"/>
      <c r="AI9333" s="259"/>
      <c r="AO9333" s="74"/>
    </row>
    <row r="9334" s="72" customFormat="1" customHeight="1" spans="6:41">
      <c r="F9334" s="74"/>
      <c r="G9334" s="267" t="str">
        <f t="shared" si="151"/>
        <v/>
      </c>
      <c r="H9334" s="74"/>
      <c r="I9334" s="74"/>
      <c r="J9334" s="74"/>
      <c r="K9334" s="74"/>
      <c r="L9334" s="74"/>
      <c r="P9334" s="122"/>
      <c r="Q9334" s="74"/>
      <c r="R9334" s="74"/>
      <c r="S9334" s="74"/>
      <c r="T9334" s="74"/>
      <c r="AI9334" s="259"/>
      <c r="AO9334" s="74"/>
    </row>
    <row r="9335" s="72" customFormat="1" customHeight="1" spans="6:41">
      <c r="F9335" s="74"/>
      <c r="G9335" s="267" t="str">
        <f t="shared" si="151"/>
        <v/>
      </c>
      <c r="H9335" s="74"/>
      <c r="I9335" s="74"/>
      <c r="J9335" s="74"/>
      <c r="K9335" s="74"/>
      <c r="L9335" s="74"/>
      <c r="P9335" s="122"/>
      <c r="Q9335" s="74"/>
      <c r="R9335" s="74"/>
      <c r="S9335" s="74"/>
      <c r="T9335" s="74"/>
      <c r="AI9335" s="259"/>
      <c r="AO9335" s="74"/>
    </row>
    <row r="9336" s="72" customFormat="1" customHeight="1" spans="6:41">
      <c r="F9336" s="74"/>
      <c r="G9336" s="267" t="str">
        <f t="shared" si="151"/>
        <v/>
      </c>
      <c r="H9336" s="74"/>
      <c r="I9336" s="74"/>
      <c r="J9336" s="74"/>
      <c r="K9336" s="74"/>
      <c r="L9336" s="74"/>
      <c r="P9336" s="122"/>
      <c r="Q9336" s="74"/>
      <c r="R9336" s="74"/>
      <c r="S9336" s="74"/>
      <c r="T9336" s="74"/>
      <c r="AI9336" s="259"/>
      <c r="AO9336" s="74"/>
    </row>
    <row r="9337" s="72" customFormat="1" customHeight="1" spans="6:41">
      <c r="F9337" s="74"/>
      <c r="G9337" s="267" t="str">
        <f t="shared" si="151"/>
        <v/>
      </c>
      <c r="H9337" s="74"/>
      <c r="I9337" s="74"/>
      <c r="J9337" s="74"/>
      <c r="K9337" s="74"/>
      <c r="L9337" s="74"/>
      <c r="P9337" s="122"/>
      <c r="Q9337" s="74"/>
      <c r="R9337" s="74"/>
      <c r="S9337" s="74"/>
      <c r="T9337" s="74"/>
      <c r="AI9337" s="259"/>
      <c r="AO9337" s="74"/>
    </row>
    <row r="9338" s="72" customFormat="1" customHeight="1" spans="6:41">
      <c r="F9338" s="74"/>
      <c r="G9338" s="267" t="str">
        <f t="shared" si="151"/>
        <v/>
      </c>
      <c r="H9338" s="74"/>
      <c r="I9338" s="74"/>
      <c r="J9338" s="74"/>
      <c r="K9338" s="74"/>
      <c r="L9338" s="74"/>
      <c r="P9338" s="122"/>
      <c r="Q9338" s="74"/>
      <c r="R9338" s="74"/>
      <c r="S9338" s="74"/>
      <c r="T9338" s="74"/>
      <c r="AI9338" s="259"/>
      <c r="AO9338" s="74"/>
    </row>
    <row r="9339" s="72" customFormat="1" customHeight="1" spans="6:41">
      <c r="F9339" s="74"/>
      <c r="G9339" s="267" t="str">
        <f t="shared" si="151"/>
        <v/>
      </c>
      <c r="H9339" s="74"/>
      <c r="I9339" s="74"/>
      <c r="J9339" s="74"/>
      <c r="K9339" s="74"/>
      <c r="L9339" s="74"/>
      <c r="P9339" s="122"/>
      <c r="Q9339" s="74"/>
      <c r="R9339" s="74"/>
      <c r="S9339" s="74"/>
      <c r="T9339" s="74"/>
      <c r="AI9339" s="259"/>
      <c r="AO9339" s="74"/>
    </row>
    <row r="9340" s="72" customFormat="1" customHeight="1" spans="6:41">
      <c r="F9340" s="74"/>
      <c r="G9340" s="267" t="str">
        <f t="shared" si="151"/>
        <v/>
      </c>
      <c r="H9340" s="74"/>
      <c r="I9340" s="74"/>
      <c r="J9340" s="74"/>
      <c r="K9340" s="74"/>
      <c r="L9340" s="74"/>
      <c r="P9340" s="122"/>
      <c r="Q9340" s="74"/>
      <c r="R9340" s="74"/>
      <c r="S9340" s="74"/>
      <c r="T9340" s="74"/>
      <c r="AI9340" s="259"/>
      <c r="AO9340" s="74"/>
    </row>
    <row r="9341" s="72" customFormat="1" customHeight="1" spans="6:41">
      <c r="F9341" s="74"/>
      <c r="G9341" s="267" t="str">
        <f t="shared" si="151"/>
        <v/>
      </c>
      <c r="H9341" s="74"/>
      <c r="I9341" s="74"/>
      <c r="J9341" s="74"/>
      <c r="K9341" s="74"/>
      <c r="L9341" s="74"/>
      <c r="P9341" s="122"/>
      <c r="Q9341" s="74"/>
      <c r="R9341" s="74"/>
      <c r="S9341" s="74"/>
      <c r="T9341" s="74"/>
      <c r="AI9341" s="259"/>
      <c r="AO9341" s="74"/>
    </row>
    <row r="9342" s="72" customFormat="1" customHeight="1" spans="6:41">
      <c r="F9342" s="74"/>
      <c r="G9342" s="267" t="str">
        <f t="shared" si="151"/>
        <v/>
      </c>
      <c r="H9342" s="74"/>
      <c r="I9342" s="74"/>
      <c r="J9342" s="74"/>
      <c r="K9342" s="74"/>
      <c r="L9342" s="74"/>
      <c r="P9342" s="122"/>
      <c r="Q9342" s="74"/>
      <c r="R9342" s="74"/>
      <c r="S9342" s="74"/>
      <c r="T9342" s="74"/>
      <c r="AI9342" s="259"/>
      <c r="AO9342" s="74"/>
    </row>
    <row r="9343" s="72" customFormat="1" customHeight="1" spans="6:41">
      <c r="F9343" s="74"/>
      <c r="G9343" s="267" t="str">
        <f t="shared" si="151"/>
        <v/>
      </c>
      <c r="H9343" s="74"/>
      <c r="I9343" s="74"/>
      <c r="J9343" s="74"/>
      <c r="K9343" s="74"/>
      <c r="L9343" s="74"/>
      <c r="P9343" s="122"/>
      <c r="Q9343" s="74"/>
      <c r="R9343" s="74"/>
      <c r="S9343" s="74"/>
      <c r="T9343" s="74"/>
      <c r="AI9343" s="259"/>
      <c r="AO9343" s="74"/>
    </row>
    <row r="9344" s="72" customFormat="1" customHeight="1" spans="6:41">
      <c r="F9344" s="74"/>
      <c r="G9344" s="267" t="str">
        <f t="shared" si="151"/>
        <v/>
      </c>
      <c r="H9344" s="74"/>
      <c r="I9344" s="74"/>
      <c r="J9344" s="74"/>
      <c r="K9344" s="74"/>
      <c r="L9344" s="74"/>
      <c r="P9344" s="122"/>
      <c r="Q9344" s="74"/>
      <c r="R9344" s="74"/>
      <c r="S9344" s="74"/>
      <c r="T9344" s="74"/>
      <c r="AI9344" s="259"/>
      <c r="AO9344" s="74"/>
    </row>
    <row r="9345" s="72" customFormat="1" customHeight="1" spans="6:41">
      <c r="F9345" s="74"/>
      <c r="G9345" s="267" t="str">
        <f t="shared" si="151"/>
        <v/>
      </c>
      <c r="H9345" s="74"/>
      <c r="I9345" s="74"/>
      <c r="J9345" s="74"/>
      <c r="K9345" s="74"/>
      <c r="L9345" s="74"/>
      <c r="P9345" s="122"/>
      <c r="Q9345" s="74"/>
      <c r="R9345" s="74"/>
      <c r="S9345" s="74"/>
      <c r="T9345" s="74"/>
      <c r="AI9345" s="259"/>
      <c r="AO9345" s="74"/>
    </row>
    <row r="9346" s="72" customFormat="1" customHeight="1" spans="6:41">
      <c r="F9346" s="74"/>
      <c r="G9346" s="267" t="str">
        <f t="shared" ref="G9346:G9409" si="152">IF(H9346="","",IF(H9346=I9346,H9346,_xlfn.CONCAT(H9346,"-",I9346)))</f>
        <v/>
      </c>
      <c r="H9346" s="74"/>
      <c r="I9346" s="74"/>
      <c r="J9346" s="74"/>
      <c r="K9346" s="74"/>
      <c r="L9346" s="74"/>
      <c r="P9346" s="122"/>
      <c r="Q9346" s="74"/>
      <c r="R9346" s="74"/>
      <c r="S9346" s="74"/>
      <c r="T9346" s="74"/>
      <c r="AI9346" s="259"/>
      <c r="AO9346" s="74"/>
    </row>
    <row r="9347" s="72" customFormat="1" customHeight="1" spans="6:41">
      <c r="F9347" s="74"/>
      <c r="G9347" s="267" t="str">
        <f t="shared" si="152"/>
        <v/>
      </c>
      <c r="H9347" s="74"/>
      <c r="I9347" s="74"/>
      <c r="J9347" s="74"/>
      <c r="K9347" s="74"/>
      <c r="L9347" s="74"/>
      <c r="P9347" s="122"/>
      <c r="Q9347" s="74"/>
      <c r="R9347" s="74"/>
      <c r="S9347" s="74"/>
      <c r="T9347" s="74"/>
      <c r="AI9347" s="259"/>
      <c r="AO9347" s="74"/>
    </row>
    <row r="9348" s="72" customFormat="1" customHeight="1" spans="6:41">
      <c r="F9348" s="74"/>
      <c r="G9348" s="267" t="str">
        <f t="shared" si="152"/>
        <v/>
      </c>
      <c r="H9348" s="74"/>
      <c r="I9348" s="74"/>
      <c r="J9348" s="74"/>
      <c r="K9348" s="74"/>
      <c r="L9348" s="74"/>
      <c r="P9348" s="122"/>
      <c r="Q9348" s="74"/>
      <c r="R9348" s="74"/>
      <c r="S9348" s="74"/>
      <c r="T9348" s="74"/>
      <c r="AI9348" s="259"/>
      <c r="AO9348" s="74"/>
    </row>
    <row r="9349" s="72" customFormat="1" customHeight="1" spans="6:41">
      <c r="F9349" s="74"/>
      <c r="G9349" s="267" t="str">
        <f t="shared" si="152"/>
        <v/>
      </c>
      <c r="H9349" s="74"/>
      <c r="I9349" s="74"/>
      <c r="J9349" s="74"/>
      <c r="K9349" s="74"/>
      <c r="L9349" s="74"/>
      <c r="P9349" s="122"/>
      <c r="Q9349" s="74"/>
      <c r="R9349" s="74"/>
      <c r="S9349" s="74"/>
      <c r="T9349" s="74"/>
      <c r="AI9349" s="259"/>
      <c r="AO9349" s="74"/>
    </row>
    <row r="9350" s="72" customFormat="1" customHeight="1" spans="6:41">
      <c r="F9350" s="74"/>
      <c r="G9350" s="267" t="str">
        <f t="shared" si="152"/>
        <v/>
      </c>
      <c r="H9350" s="74"/>
      <c r="I9350" s="74"/>
      <c r="J9350" s="74"/>
      <c r="K9350" s="74"/>
      <c r="L9350" s="74"/>
      <c r="P9350" s="122"/>
      <c r="Q9350" s="74"/>
      <c r="R9350" s="74"/>
      <c r="S9350" s="74"/>
      <c r="T9350" s="74"/>
      <c r="AI9350" s="259"/>
      <c r="AO9350" s="74"/>
    </row>
    <row r="9351" s="72" customFormat="1" customHeight="1" spans="6:41">
      <c r="F9351" s="74"/>
      <c r="G9351" s="267" t="str">
        <f t="shared" si="152"/>
        <v/>
      </c>
      <c r="H9351" s="74"/>
      <c r="I9351" s="74"/>
      <c r="J9351" s="74"/>
      <c r="K9351" s="74"/>
      <c r="L9351" s="74"/>
      <c r="P9351" s="122"/>
      <c r="Q9351" s="74"/>
      <c r="R9351" s="74"/>
      <c r="S9351" s="74"/>
      <c r="T9351" s="74"/>
      <c r="AI9351" s="259"/>
      <c r="AO9351" s="74"/>
    </row>
    <row r="9352" s="72" customFormat="1" customHeight="1" spans="6:41">
      <c r="F9352" s="74"/>
      <c r="G9352" s="267" t="str">
        <f t="shared" si="152"/>
        <v/>
      </c>
      <c r="H9352" s="74"/>
      <c r="I9352" s="74"/>
      <c r="J9352" s="74"/>
      <c r="K9352" s="74"/>
      <c r="L9352" s="74"/>
      <c r="P9352" s="122"/>
      <c r="Q9352" s="74"/>
      <c r="R9352" s="74"/>
      <c r="S9352" s="74"/>
      <c r="T9352" s="74"/>
      <c r="AI9352" s="259"/>
      <c r="AO9352" s="74"/>
    </row>
    <row r="9353" s="72" customFormat="1" customHeight="1" spans="6:41">
      <c r="F9353" s="74"/>
      <c r="G9353" s="267" t="str">
        <f t="shared" si="152"/>
        <v/>
      </c>
      <c r="H9353" s="74"/>
      <c r="I9353" s="74"/>
      <c r="J9353" s="74"/>
      <c r="K9353" s="74"/>
      <c r="L9353" s="74"/>
      <c r="P9353" s="122"/>
      <c r="Q9353" s="74"/>
      <c r="R9353" s="74"/>
      <c r="S9353" s="74"/>
      <c r="T9353" s="74"/>
      <c r="AI9353" s="259"/>
      <c r="AO9353" s="74"/>
    </row>
    <row r="9354" s="72" customFormat="1" customHeight="1" spans="6:41">
      <c r="F9354" s="74"/>
      <c r="G9354" s="267" t="str">
        <f t="shared" si="152"/>
        <v/>
      </c>
      <c r="H9354" s="74"/>
      <c r="I9354" s="74"/>
      <c r="J9354" s="74"/>
      <c r="K9354" s="74"/>
      <c r="L9354" s="74"/>
      <c r="P9354" s="122"/>
      <c r="Q9354" s="74"/>
      <c r="R9354" s="74"/>
      <c r="S9354" s="74"/>
      <c r="T9354" s="74"/>
      <c r="AI9354" s="259"/>
      <c r="AO9354" s="74"/>
    </row>
    <row r="9355" s="72" customFormat="1" customHeight="1" spans="6:41">
      <c r="F9355" s="74"/>
      <c r="G9355" s="267" t="str">
        <f t="shared" si="152"/>
        <v/>
      </c>
      <c r="H9355" s="74"/>
      <c r="I9355" s="74"/>
      <c r="J9355" s="74"/>
      <c r="K9355" s="74"/>
      <c r="L9355" s="74"/>
      <c r="P9355" s="122"/>
      <c r="Q9355" s="74"/>
      <c r="R9355" s="74"/>
      <c r="S9355" s="74"/>
      <c r="T9355" s="74"/>
      <c r="AI9355" s="259"/>
      <c r="AO9355" s="74"/>
    </row>
    <row r="9356" s="72" customFormat="1" customHeight="1" spans="6:41">
      <c r="F9356" s="74"/>
      <c r="G9356" s="267" t="str">
        <f t="shared" si="152"/>
        <v/>
      </c>
      <c r="H9356" s="74"/>
      <c r="I9356" s="74"/>
      <c r="J9356" s="74"/>
      <c r="K9356" s="74"/>
      <c r="L9356" s="74"/>
      <c r="P9356" s="122"/>
      <c r="Q9356" s="74"/>
      <c r="R9356" s="74"/>
      <c r="S9356" s="74"/>
      <c r="T9356" s="74"/>
      <c r="AI9356" s="259"/>
      <c r="AO9356" s="74"/>
    </row>
    <row r="9357" s="72" customFormat="1" customHeight="1" spans="6:41">
      <c r="F9357" s="74"/>
      <c r="G9357" s="267" t="str">
        <f t="shared" si="152"/>
        <v/>
      </c>
      <c r="H9357" s="74"/>
      <c r="I9357" s="74"/>
      <c r="J9357" s="74"/>
      <c r="K9357" s="74"/>
      <c r="L9357" s="74"/>
      <c r="P9357" s="122"/>
      <c r="Q9357" s="74"/>
      <c r="R9357" s="74"/>
      <c r="S9357" s="74"/>
      <c r="T9357" s="74"/>
      <c r="AI9357" s="259"/>
      <c r="AO9357" s="74"/>
    </row>
    <row r="9358" s="72" customFormat="1" customHeight="1" spans="6:41">
      <c r="F9358" s="74"/>
      <c r="G9358" s="267" t="str">
        <f t="shared" si="152"/>
        <v/>
      </c>
      <c r="H9358" s="74"/>
      <c r="I9358" s="74"/>
      <c r="J9358" s="74"/>
      <c r="K9358" s="74"/>
      <c r="L9358" s="74"/>
      <c r="P9358" s="122"/>
      <c r="Q9358" s="74"/>
      <c r="R9358" s="74"/>
      <c r="S9358" s="74"/>
      <c r="T9358" s="74"/>
      <c r="AI9358" s="259"/>
      <c r="AO9358" s="74"/>
    </row>
    <row r="9359" s="72" customFormat="1" customHeight="1" spans="6:41">
      <c r="F9359" s="74"/>
      <c r="G9359" s="267" t="str">
        <f t="shared" si="152"/>
        <v/>
      </c>
      <c r="H9359" s="74"/>
      <c r="I9359" s="74"/>
      <c r="J9359" s="74"/>
      <c r="K9359" s="74"/>
      <c r="L9359" s="74"/>
      <c r="P9359" s="122"/>
      <c r="Q9359" s="74"/>
      <c r="R9359" s="74"/>
      <c r="S9359" s="74"/>
      <c r="T9359" s="74"/>
      <c r="AI9359" s="259"/>
      <c r="AO9359" s="74"/>
    </row>
    <row r="9360" s="72" customFormat="1" customHeight="1" spans="6:41">
      <c r="F9360" s="74"/>
      <c r="G9360" s="267" t="str">
        <f t="shared" si="152"/>
        <v/>
      </c>
      <c r="H9360" s="74"/>
      <c r="I9360" s="74"/>
      <c r="J9360" s="74"/>
      <c r="K9360" s="74"/>
      <c r="L9360" s="74"/>
      <c r="P9360" s="122"/>
      <c r="Q9360" s="74"/>
      <c r="R9360" s="74"/>
      <c r="S9360" s="74"/>
      <c r="T9360" s="74"/>
      <c r="AI9360" s="259"/>
      <c r="AO9360" s="74"/>
    </row>
    <row r="9361" s="72" customFormat="1" customHeight="1" spans="6:41">
      <c r="F9361" s="74"/>
      <c r="G9361" s="267" t="str">
        <f t="shared" si="152"/>
        <v/>
      </c>
      <c r="H9361" s="74"/>
      <c r="I9361" s="74"/>
      <c r="J9361" s="74"/>
      <c r="K9361" s="74"/>
      <c r="L9361" s="74"/>
      <c r="P9361" s="122"/>
      <c r="Q9361" s="74"/>
      <c r="R9361" s="74"/>
      <c r="S9361" s="74"/>
      <c r="T9361" s="74"/>
      <c r="AI9361" s="259"/>
      <c r="AO9361" s="74"/>
    </row>
    <row r="9362" s="72" customFormat="1" customHeight="1" spans="6:41">
      <c r="F9362" s="74"/>
      <c r="G9362" s="267" t="str">
        <f t="shared" si="152"/>
        <v/>
      </c>
      <c r="H9362" s="74"/>
      <c r="I9362" s="74"/>
      <c r="J9362" s="74"/>
      <c r="K9362" s="74"/>
      <c r="L9362" s="74"/>
      <c r="P9362" s="122"/>
      <c r="Q9362" s="74"/>
      <c r="R9362" s="74"/>
      <c r="S9362" s="74"/>
      <c r="T9362" s="74"/>
      <c r="AI9362" s="259"/>
      <c r="AO9362" s="74"/>
    </row>
    <row r="9363" s="72" customFormat="1" customHeight="1" spans="6:41">
      <c r="F9363" s="74"/>
      <c r="G9363" s="267" t="str">
        <f t="shared" si="152"/>
        <v/>
      </c>
      <c r="H9363" s="74"/>
      <c r="I9363" s="74"/>
      <c r="J9363" s="74"/>
      <c r="K9363" s="74"/>
      <c r="L9363" s="74"/>
      <c r="P9363" s="122"/>
      <c r="Q9363" s="74"/>
      <c r="R9363" s="74"/>
      <c r="S9363" s="74"/>
      <c r="T9363" s="74"/>
      <c r="AI9363" s="259"/>
      <c r="AO9363" s="74"/>
    </row>
    <row r="9364" s="72" customFormat="1" customHeight="1" spans="6:41">
      <c r="F9364" s="74"/>
      <c r="G9364" s="267" t="str">
        <f t="shared" si="152"/>
        <v/>
      </c>
      <c r="H9364" s="74"/>
      <c r="I9364" s="74"/>
      <c r="J9364" s="74"/>
      <c r="K9364" s="74"/>
      <c r="L9364" s="74"/>
      <c r="P9364" s="122"/>
      <c r="Q9364" s="74"/>
      <c r="R9364" s="74"/>
      <c r="S9364" s="74"/>
      <c r="T9364" s="74"/>
      <c r="AI9364" s="259"/>
      <c r="AO9364" s="74"/>
    </row>
    <row r="9365" s="72" customFormat="1" customHeight="1" spans="6:41">
      <c r="F9365" s="74"/>
      <c r="G9365" s="267" t="str">
        <f t="shared" si="152"/>
        <v/>
      </c>
      <c r="H9365" s="74"/>
      <c r="I9365" s="74"/>
      <c r="J9365" s="74"/>
      <c r="K9365" s="74"/>
      <c r="L9365" s="74"/>
      <c r="P9365" s="122"/>
      <c r="Q9365" s="74"/>
      <c r="R9365" s="74"/>
      <c r="S9365" s="74"/>
      <c r="T9365" s="74"/>
      <c r="AI9365" s="259"/>
      <c r="AO9365" s="74"/>
    </row>
    <row r="9366" s="72" customFormat="1" customHeight="1" spans="6:41">
      <c r="F9366" s="74"/>
      <c r="G9366" s="267" t="str">
        <f t="shared" si="152"/>
        <v/>
      </c>
      <c r="H9366" s="74"/>
      <c r="I9366" s="74"/>
      <c r="J9366" s="74"/>
      <c r="K9366" s="74"/>
      <c r="L9366" s="74"/>
      <c r="P9366" s="122"/>
      <c r="Q9366" s="74"/>
      <c r="R9366" s="74"/>
      <c r="S9366" s="74"/>
      <c r="T9366" s="74"/>
      <c r="AI9366" s="259"/>
      <c r="AO9366" s="74"/>
    </row>
    <row r="9367" s="72" customFormat="1" customHeight="1" spans="6:41">
      <c r="F9367" s="74"/>
      <c r="G9367" s="267" t="str">
        <f t="shared" si="152"/>
        <v/>
      </c>
      <c r="H9367" s="74"/>
      <c r="I9367" s="74"/>
      <c r="J9367" s="74"/>
      <c r="K9367" s="74"/>
      <c r="L9367" s="74"/>
      <c r="P9367" s="122"/>
      <c r="Q9367" s="74"/>
      <c r="R9367" s="74"/>
      <c r="S9367" s="74"/>
      <c r="T9367" s="74"/>
      <c r="AI9367" s="259"/>
      <c r="AO9367" s="74"/>
    </row>
    <row r="9368" s="72" customFormat="1" customHeight="1" spans="6:41">
      <c r="F9368" s="74"/>
      <c r="G9368" s="267" t="str">
        <f t="shared" si="152"/>
        <v/>
      </c>
      <c r="H9368" s="74"/>
      <c r="I9368" s="74"/>
      <c r="J9368" s="74"/>
      <c r="K9368" s="74"/>
      <c r="L9368" s="74"/>
      <c r="P9368" s="122"/>
      <c r="Q9368" s="74"/>
      <c r="R9368" s="74"/>
      <c r="S9368" s="74"/>
      <c r="T9368" s="74"/>
      <c r="AI9368" s="259"/>
      <c r="AO9368" s="74"/>
    </row>
    <row r="9369" s="72" customFormat="1" customHeight="1" spans="6:41">
      <c r="F9369" s="74"/>
      <c r="G9369" s="267" t="str">
        <f t="shared" si="152"/>
        <v/>
      </c>
      <c r="H9369" s="74"/>
      <c r="I9369" s="74"/>
      <c r="J9369" s="74"/>
      <c r="K9369" s="74"/>
      <c r="L9369" s="74"/>
      <c r="P9369" s="122"/>
      <c r="Q9369" s="74"/>
      <c r="R9369" s="74"/>
      <c r="S9369" s="74"/>
      <c r="T9369" s="74"/>
      <c r="AI9369" s="259"/>
      <c r="AO9369" s="74"/>
    </row>
    <row r="9370" s="72" customFormat="1" customHeight="1" spans="6:41">
      <c r="F9370" s="74"/>
      <c r="G9370" s="267" t="str">
        <f t="shared" si="152"/>
        <v/>
      </c>
      <c r="H9370" s="74"/>
      <c r="I9370" s="74"/>
      <c r="J9370" s="74"/>
      <c r="K9370" s="74"/>
      <c r="L9370" s="74"/>
      <c r="P9370" s="122"/>
      <c r="Q9370" s="74"/>
      <c r="R9370" s="74"/>
      <c r="S9370" s="74"/>
      <c r="T9370" s="74"/>
      <c r="AI9370" s="259"/>
      <c r="AO9370" s="74"/>
    </row>
    <row r="9371" s="72" customFormat="1" customHeight="1" spans="6:41">
      <c r="F9371" s="74"/>
      <c r="G9371" s="267" t="str">
        <f t="shared" si="152"/>
        <v/>
      </c>
      <c r="H9371" s="74"/>
      <c r="I9371" s="74"/>
      <c r="J9371" s="74"/>
      <c r="K9371" s="74"/>
      <c r="L9371" s="74"/>
      <c r="P9371" s="122"/>
      <c r="Q9371" s="74"/>
      <c r="R9371" s="74"/>
      <c r="S9371" s="74"/>
      <c r="T9371" s="74"/>
      <c r="AI9371" s="259"/>
      <c r="AO9371" s="74"/>
    </row>
    <row r="9372" s="72" customFormat="1" customHeight="1" spans="6:41">
      <c r="F9372" s="74"/>
      <c r="G9372" s="267" t="str">
        <f t="shared" si="152"/>
        <v/>
      </c>
      <c r="H9372" s="74"/>
      <c r="I9372" s="74"/>
      <c r="J9372" s="74"/>
      <c r="K9372" s="74"/>
      <c r="L9372" s="74"/>
      <c r="P9372" s="122"/>
      <c r="Q9372" s="74"/>
      <c r="R9372" s="74"/>
      <c r="S9372" s="74"/>
      <c r="T9372" s="74"/>
      <c r="AI9372" s="259"/>
      <c r="AO9372" s="74"/>
    </row>
    <row r="9373" s="72" customFormat="1" customHeight="1" spans="6:41">
      <c r="F9373" s="74"/>
      <c r="G9373" s="267" t="str">
        <f t="shared" si="152"/>
        <v/>
      </c>
      <c r="H9373" s="74"/>
      <c r="I9373" s="74"/>
      <c r="J9373" s="74"/>
      <c r="K9373" s="74"/>
      <c r="L9373" s="74"/>
      <c r="P9373" s="122"/>
      <c r="Q9373" s="74"/>
      <c r="R9373" s="74"/>
      <c r="S9373" s="74"/>
      <c r="T9373" s="74"/>
      <c r="AI9373" s="259"/>
      <c r="AO9373" s="74"/>
    </row>
    <row r="9374" s="72" customFormat="1" customHeight="1" spans="6:41">
      <c r="F9374" s="74"/>
      <c r="G9374" s="267" t="str">
        <f t="shared" si="152"/>
        <v/>
      </c>
      <c r="H9374" s="74"/>
      <c r="I9374" s="74"/>
      <c r="J9374" s="74"/>
      <c r="K9374" s="74"/>
      <c r="L9374" s="74"/>
      <c r="P9374" s="122"/>
      <c r="Q9374" s="74"/>
      <c r="R9374" s="74"/>
      <c r="S9374" s="74"/>
      <c r="T9374" s="74"/>
      <c r="AI9374" s="259"/>
      <c r="AO9374" s="74"/>
    </row>
    <row r="9375" s="72" customFormat="1" customHeight="1" spans="6:41">
      <c r="F9375" s="74"/>
      <c r="G9375" s="267" t="str">
        <f t="shared" si="152"/>
        <v/>
      </c>
      <c r="H9375" s="74"/>
      <c r="I9375" s="74"/>
      <c r="J9375" s="74"/>
      <c r="K9375" s="74"/>
      <c r="L9375" s="74"/>
      <c r="P9375" s="122"/>
      <c r="Q9375" s="74"/>
      <c r="R9375" s="74"/>
      <c r="S9375" s="74"/>
      <c r="T9375" s="74"/>
      <c r="AI9375" s="259"/>
      <c r="AO9375" s="74"/>
    </row>
    <row r="9376" s="72" customFormat="1" customHeight="1" spans="6:41">
      <c r="F9376" s="74"/>
      <c r="G9376" s="267" t="str">
        <f t="shared" si="152"/>
        <v/>
      </c>
      <c r="H9376" s="74"/>
      <c r="I9376" s="74"/>
      <c r="J9376" s="74"/>
      <c r="K9376" s="74"/>
      <c r="L9376" s="74"/>
      <c r="P9376" s="122"/>
      <c r="Q9376" s="74"/>
      <c r="R9376" s="74"/>
      <c r="S9376" s="74"/>
      <c r="T9376" s="74"/>
      <c r="AI9376" s="259"/>
      <c r="AO9376" s="74"/>
    </row>
    <row r="9377" s="72" customFormat="1" customHeight="1" spans="6:41">
      <c r="F9377" s="74"/>
      <c r="G9377" s="267" t="str">
        <f t="shared" si="152"/>
        <v/>
      </c>
      <c r="H9377" s="74"/>
      <c r="I9377" s="74"/>
      <c r="J9377" s="74"/>
      <c r="K9377" s="74"/>
      <c r="L9377" s="74"/>
      <c r="P9377" s="122"/>
      <c r="Q9377" s="74"/>
      <c r="R9377" s="74"/>
      <c r="S9377" s="74"/>
      <c r="T9377" s="74"/>
      <c r="AI9377" s="259"/>
      <c r="AO9377" s="74"/>
    </row>
    <row r="9378" s="72" customFormat="1" customHeight="1" spans="6:41">
      <c r="F9378" s="74"/>
      <c r="G9378" s="267" t="str">
        <f t="shared" si="152"/>
        <v/>
      </c>
      <c r="H9378" s="74"/>
      <c r="I9378" s="74"/>
      <c r="J9378" s="74"/>
      <c r="K9378" s="74"/>
      <c r="L9378" s="74"/>
      <c r="P9378" s="122"/>
      <c r="Q9378" s="74"/>
      <c r="R9378" s="74"/>
      <c r="S9378" s="74"/>
      <c r="T9378" s="74"/>
      <c r="AI9378" s="259"/>
      <c r="AO9378" s="74"/>
    </row>
    <row r="9379" s="72" customFormat="1" customHeight="1" spans="6:41">
      <c r="F9379" s="74"/>
      <c r="G9379" s="267" t="str">
        <f t="shared" si="152"/>
        <v/>
      </c>
      <c r="H9379" s="74"/>
      <c r="I9379" s="74"/>
      <c r="J9379" s="74"/>
      <c r="K9379" s="74"/>
      <c r="L9379" s="74"/>
      <c r="P9379" s="122"/>
      <c r="Q9379" s="74"/>
      <c r="R9379" s="74"/>
      <c r="S9379" s="74"/>
      <c r="T9379" s="74"/>
      <c r="AI9379" s="259"/>
      <c r="AO9379" s="74"/>
    </row>
    <row r="9380" s="72" customFormat="1" customHeight="1" spans="6:41">
      <c r="F9380" s="74"/>
      <c r="G9380" s="267" t="str">
        <f t="shared" si="152"/>
        <v/>
      </c>
      <c r="H9380" s="74"/>
      <c r="I9380" s="74"/>
      <c r="J9380" s="74"/>
      <c r="K9380" s="74"/>
      <c r="L9380" s="74"/>
      <c r="P9380" s="122"/>
      <c r="Q9380" s="74"/>
      <c r="R9380" s="74"/>
      <c r="S9380" s="74"/>
      <c r="T9380" s="74"/>
      <c r="AI9380" s="259"/>
      <c r="AO9380" s="74"/>
    </row>
    <row r="9381" s="72" customFormat="1" customHeight="1" spans="6:41">
      <c r="F9381" s="74"/>
      <c r="G9381" s="267" t="str">
        <f t="shared" si="152"/>
        <v/>
      </c>
      <c r="H9381" s="74"/>
      <c r="I9381" s="74"/>
      <c r="J9381" s="74"/>
      <c r="K9381" s="74"/>
      <c r="L9381" s="74"/>
      <c r="P9381" s="122"/>
      <c r="Q9381" s="74"/>
      <c r="R9381" s="74"/>
      <c r="S9381" s="74"/>
      <c r="T9381" s="74"/>
      <c r="AI9381" s="259"/>
      <c r="AO9381" s="74"/>
    </row>
    <row r="9382" s="72" customFormat="1" customHeight="1" spans="6:41">
      <c r="F9382" s="74"/>
      <c r="G9382" s="267" t="str">
        <f t="shared" si="152"/>
        <v/>
      </c>
      <c r="H9382" s="74"/>
      <c r="I9382" s="74"/>
      <c r="J9382" s="74"/>
      <c r="K9382" s="74"/>
      <c r="L9382" s="74"/>
      <c r="P9382" s="122"/>
      <c r="Q9382" s="74"/>
      <c r="R9382" s="74"/>
      <c r="S9382" s="74"/>
      <c r="T9382" s="74"/>
      <c r="AI9382" s="259"/>
      <c r="AO9382" s="74"/>
    </row>
    <row r="9383" s="72" customFormat="1" customHeight="1" spans="6:41">
      <c r="F9383" s="74"/>
      <c r="G9383" s="267" t="str">
        <f t="shared" si="152"/>
        <v/>
      </c>
      <c r="H9383" s="74"/>
      <c r="I9383" s="74"/>
      <c r="J9383" s="74"/>
      <c r="K9383" s="74"/>
      <c r="L9383" s="74"/>
      <c r="P9383" s="122"/>
      <c r="Q9383" s="74"/>
      <c r="R9383" s="74"/>
      <c r="S9383" s="74"/>
      <c r="T9383" s="74"/>
      <c r="AI9383" s="259"/>
      <c r="AO9383" s="74"/>
    </row>
    <row r="9384" s="72" customFormat="1" customHeight="1" spans="6:41">
      <c r="F9384" s="74"/>
      <c r="G9384" s="267" t="str">
        <f t="shared" si="152"/>
        <v/>
      </c>
      <c r="H9384" s="74"/>
      <c r="I9384" s="74"/>
      <c r="J9384" s="74"/>
      <c r="K9384" s="74"/>
      <c r="L9384" s="74"/>
      <c r="P9384" s="122"/>
      <c r="Q9384" s="74"/>
      <c r="R9384" s="74"/>
      <c r="S9384" s="74"/>
      <c r="T9384" s="74"/>
      <c r="AI9384" s="259"/>
      <c r="AO9384" s="74"/>
    </row>
    <row r="9385" s="72" customFormat="1" customHeight="1" spans="6:41">
      <c r="F9385" s="74"/>
      <c r="G9385" s="267" t="str">
        <f t="shared" si="152"/>
        <v/>
      </c>
      <c r="H9385" s="74"/>
      <c r="I9385" s="74"/>
      <c r="J9385" s="74"/>
      <c r="K9385" s="74"/>
      <c r="L9385" s="74"/>
      <c r="P9385" s="122"/>
      <c r="Q9385" s="74"/>
      <c r="R9385" s="74"/>
      <c r="S9385" s="74"/>
      <c r="T9385" s="74"/>
      <c r="AI9385" s="259"/>
      <c r="AO9385" s="74"/>
    </row>
    <row r="9386" s="72" customFormat="1" customHeight="1" spans="6:41">
      <c r="F9386" s="74"/>
      <c r="G9386" s="267" t="str">
        <f t="shared" si="152"/>
        <v/>
      </c>
      <c r="H9386" s="74"/>
      <c r="I9386" s="74"/>
      <c r="J9386" s="74"/>
      <c r="K9386" s="74"/>
      <c r="L9386" s="74"/>
      <c r="P9386" s="122"/>
      <c r="Q9386" s="74"/>
      <c r="R9386" s="74"/>
      <c r="S9386" s="74"/>
      <c r="T9386" s="74"/>
      <c r="AI9386" s="259"/>
      <c r="AO9386" s="74"/>
    </row>
    <row r="9387" s="72" customFormat="1" customHeight="1" spans="6:41">
      <c r="F9387" s="74"/>
      <c r="G9387" s="267" t="str">
        <f t="shared" si="152"/>
        <v/>
      </c>
      <c r="H9387" s="74"/>
      <c r="I9387" s="74"/>
      <c r="J9387" s="74"/>
      <c r="K9387" s="74"/>
      <c r="L9387" s="74"/>
      <c r="P9387" s="122"/>
      <c r="Q9387" s="74"/>
      <c r="R9387" s="74"/>
      <c r="S9387" s="74"/>
      <c r="T9387" s="74"/>
      <c r="AI9387" s="259"/>
      <c r="AO9387" s="74"/>
    </row>
    <row r="9388" s="72" customFormat="1" customHeight="1" spans="6:41">
      <c r="F9388" s="74"/>
      <c r="G9388" s="267" t="str">
        <f t="shared" si="152"/>
        <v/>
      </c>
      <c r="H9388" s="74"/>
      <c r="I9388" s="74"/>
      <c r="J9388" s="74"/>
      <c r="K9388" s="74"/>
      <c r="L9388" s="74"/>
      <c r="P9388" s="122"/>
      <c r="Q9388" s="74"/>
      <c r="R9388" s="74"/>
      <c r="S9388" s="74"/>
      <c r="T9388" s="74"/>
      <c r="AI9388" s="259"/>
      <c r="AO9388" s="74"/>
    </row>
    <row r="9389" s="72" customFormat="1" customHeight="1" spans="6:41">
      <c r="F9389" s="74"/>
      <c r="G9389" s="267" t="str">
        <f t="shared" si="152"/>
        <v/>
      </c>
      <c r="H9389" s="74"/>
      <c r="I9389" s="74"/>
      <c r="J9389" s="74"/>
      <c r="K9389" s="74"/>
      <c r="L9389" s="74"/>
      <c r="P9389" s="122"/>
      <c r="Q9389" s="74"/>
      <c r="R9389" s="74"/>
      <c r="S9389" s="74"/>
      <c r="T9389" s="74"/>
      <c r="AI9389" s="259"/>
      <c r="AO9389" s="74"/>
    </row>
    <row r="9390" s="72" customFormat="1" customHeight="1" spans="6:41">
      <c r="F9390" s="74"/>
      <c r="G9390" s="267" t="str">
        <f t="shared" si="152"/>
        <v/>
      </c>
      <c r="H9390" s="74"/>
      <c r="I9390" s="74"/>
      <c r="J9390" s="74"/>
      <c r="K9390" s="74"/>
      <c r="L9390" s="74"/>
      <c r="P9390" s="122"/>
      <c r="Q9390" s="74"/>
      <c r="R9390" s="74"/>
      <c r="S9390" s="74"/>
      <c r="T9390" s="74"/>
      <c r="AI9390" s="259"/>
      <c r="AO9390" s="74"/>
    </row>
    <row r="9391" s="72" customFormat="1" customHeight="1" spans="6:41">
      <c r="F9391" s="74"/>
      <c r="G9391" s="267" t="str">
        <f t="shared" si="152"/>
        <v/>
      </c>
      <c r="H9391" s="74"/>
      <c r="I9391" s="74"/>
      <c r="J9391" s="74"/>
      <c r="K9391" s="74"/>
      <c r="L9391" s="74"/>
      <c r="P9391" s="122"/>
      <c r="Q9391" s="74"/>
      <c r="R9391" s="74"/>
      <c r="S9391" s="74"/>
      <c r="T9391" s="74"/>
      <c r="AI9391" s="259"/>
      <c r="AO9391" s="74"/>
    </row>
    <row r="9392" s="72" customFormat="1" customHeight="1" spans="6:41">
      <c r="F9392" s="74"/>
      <c r="G9392" s="267" t="str">
        <f t="shared" si="152"/>
        <v/>
      </c>
      <c r="H9392" s="74"/>
      <c r="I9392" s="74"/>
      <c r="J9392" s="74"/>
      <c r="K9392" s="74"/>
      <c r="L9392" s="74"/>
      <c r="P9392" s="122"/>
      <c r="Q9392" s="74"/>
      <c r="R9392" s="74"/>
      <c r="S9392" s="74"/>
      <c r="T9392" s="74"/>
      <c r="AI9392" s="259"/>
      <c r="AO9392" s="74"/>
    </row>
    <row r="9393" s="72" customFormat="1" customHeight="1" spans="6:41">
      <c r="F9393" s="74"/>
      <c r="G9393" s="267" t="str">
        <f t="shared" si="152"/>
        <v/>
      </c>
      <c r="H9393" s="74"/>
      <c r="I9393" s="74"/>
      <c r="J9393" s="74"/>
      <c r="K9393" s="74"/>
      <c r="L9393" s="74"/>
      <c r="P9393" s="122"/>
      <c r="Q9393" s="74"/>
      <c r="R9393" s="74"/>
      <c r="S9393" s="74"/>
      <c r="T9393" s="74"/>
      <c r="AI9393" s="259"/>
      <c r="AO9393" s="74"/>
    </row>
    <row r="9394" s="72" customFormat="1" customHeight="1" spans="6:41">
      <c r="F9394" s="74"/>
      <c r="G9394" s="267" t="str">
        <f t="shared" si="152"/>
        <v/>
      </c>
      <c r="H9394" s="74"/>
      <c r="I9394" s="74"/>
      <c r="J9394" s="74"/>
      <c r="K9394" s="74"/>
      <c r="L9394" s="74"/>
      <c r="P9394" s="122"/>
      <c r="Q9394" s="74"/>
      <c r="R9394" s="74"/>
      <c r="S9394" s="74"/>
      <c r="T9394" s="74"/>
      <c r="AI9394" s="259"/>
      <c r="AO9394" s="74"/>
    </row>
    <row r="9395" s="72" customFormat="1" customHeight="1" spans="6:41">
      <c r="F9395" s="74"/>
      <c r="G9395" s="267" t="str">
        <f t="shared" si="152"/>
        <v/>
      </c>
      <c r="H9395" s="74"/>
      <c r="I9395" s="74"/>
      <c r="J9395" s="74"/>
      <c r="K9395" s="74"/>
      <c r="L9395" s="74"/>
      <c r="P9395" s="122"/>
      <c r="Q9395" s="74"/>
      <c r="R9395" s="74"/>
      <c r="S9395" s="74"/>
      <c r="T9395" s="74"/>
      <c r="AI9395" s="259"/>
      <c r="AO9395" s="74"/>
    </row>
    <row r="9396" s="72" customFormat="1" customHeight="1" spans="6:41">
      <c r="F9396" s="74"/>
      <c r="G9396" s="267" t="str">
        <f t="shared" si="152"/>
        <v/>
      </c>
      <c r="H9396" s="74"/>
      <c r="I9396" s="74"/>
      <c r="J9396" s="74"/>
      <c r="K9396" s="74"/>
      <c r="L9396" s="74"/>
      <c r="P9396" s="122"/>
      <c r="Q9396" s="74"/>
      <c r="R9396" s="74"/>
      <c r="S9396" s="74"/>
      <c r="T9396" s="74"/>
      <c r="AI9396" s="259"/>
      <c r="AO9396" s="74"/>
    </row>
    <row r="9397" s="72" customFormat="1" customHeight="1" spans="6:41">
      <c r="F9397" s="74"/>
      <c r="G9397" s="267" t="str">
        <f t="shared" si="152"/>
        <v/>
      </c>
      <c r="H9397" s="74"/>
      <c r="I9397" s="74"/>
      <c r="J9397" s="74"/>
      <c r="K9397" s="74"/>
      <c r="L9397" s="74"/>
      <c r="P9397" s="122"/>
      <c r="Q9397" s="74"/>
      <c r="R9397" s="74"/>
      <c r="S9397" s="74"/>
      <c r="T9397" s="74"/>
      <c r="AI9397" s="259"/>
      <c r="AO9397" s="74"/>
    </row>
    <row r="9398" s="72" customFormat="1" customHeight="1" spans="6:41">
      <c r="F9398" s="74"/>
      <c r="G9398" s="267" t="str">
        <f t="shared" si="152"/>
        <v/>
      </c>
      <c r="H9398" s="74"/>
      <c r="I9398" s="74"/>
      <c r="J9398" s="74"/>
      <c r="K9398" s="74"/>
      <c r="L9398" s="74"/>
      <c r="P9398" s="122"/>
      <c r="Q9398" s="74"/>
      <c r="R9398" s="74"/>
      <c r="S9398" s="74"/>
      <c r="T9398" s="74"/>
      <c r="AI9398" s="259"/>
      <c r="AO9398" s="74"/>
    </row>
    <row r="9399" s="72" customFormat="1" customHeight="1" spans="6:41">
      <c r="F9399" s="74"/>
      <c r="G9399" s="267" t="str">
        <f t="shared" si="152"/>
        <v/>
      </c>
      <c r="H9399" s="74"/>
      <c r="I9399" s="74"/>
      <c r="J9399" s="74"/>
      <c r="K9399" s="74"/>
      <c r="L9399" s="74"/>
      <c r="P9399" s="122"/>
      <c r="Q9399" s="74"/>
      <c r="R9399" s="74"/>
      <c r="S9399" s="74"/>
      <c r="T9399" s="74"/>
      <c r="AI9399" s="259"/>
      <c r="AO9399" s="74"/>
    </row>
    <row r="9400" s="72" customFormat="1" customHeight="1" spans="6:41">
      <c r="F9400" s="74"/>
      <c r="G9400" s="267" t="str">
        <f t="shared" si="152"/>
        <v/>
      </c>
      <c r="H9400" s="74"/>
      <c r="I9400" s="74"/>
      <c r="J9400" s="74"/>
      <c r="K9400" s="74"/>
      <c r="L9400" s="74"/>
      <c r="P9400" s="122"/>
      <c r="Q9400" s="74"/>
      <c r="R9400" s="74"/>
      <c r="S9400" s="74"/>
      <c r="T9400" s="74"/>
      <c r="AI9400" s="259"/>
      <c r="AO9400" s="74"/>
    </row>
    <row r="9401" s="72" customFormat="1" customHeight="1" spans="6:41">
      <c r="F9401" s="74"/>
      <c r="G9401" s="267" t="str">
        <f t="shared" si="152"/>
        <v/>
      </c>
      <c r="H9401" s="74"/>
      <c r="I9401" s="74"/>
      <c r="J9401" s="74"/>
      <c r="K9401" s="74"/>
      <c r="L9401" s="74"/>
      <c r="P9401" s="122"/>
      <c r="Q9401" s="74"/>
      <c r="R9401" s="74"/>
      <c r="S9401" s="74"/>
      <c r="T9401" s="74"/>
      <c r="AI9401" s="259"/>
      <c r="AO9401" s="74"/>
    </row>
    <row r="9402" s="72" customFormat="1" customHeight="1" spans="6:41">
      <c r="F9402" s="74"/>
      <c r="G9402" s="267" t="str">
        <f t="shared" si="152"/>
        <v/>
      </c>
      <c r="H9402" s="74"/>
      <c r="I9402" s="74"/>
      <c r="J9402" s="74"/>
      <c r="K9402" s="74"/>
      <c r="L9402" s="74"/>
      <c r="P9402" s="122"/>
      <c r="Q9402" s="74"/>
      <c r="R9402" s="74"/>
      <c r="S9402" s="74"/>
      <c r="T9402" s="74"/>
      <c r="AI9402" s="259"/>
      <c r="AO9402" s="74"/>
    </row>
    <row r="9403" s="72" customFormat="1" customHeight="1" spans="6:41">
      <c r="F9403" s="74"/>
      <c r="G9403" s="267" t="str">
        <f t="shared" si="152"/>
        <v/>
      </c>
      <c r="H9403" s="74"/>
      <c r="I9403" s="74"/>
      <c r="J9403" s="74"/>
      <c r="K9403" s="74"/>
      <c r="L9403" s="74"/>
      <c r="P9403" s="122"/>
      <c r="Q9403" s="74"/>
      <c r="R9403" s="74"/>
      <c r="S9403" s="74"/>
      <c r="T9403" s="74"/>
      <c r="AI9403" s="259"/>
      <c r="AO9403" s="74"/>
    </row>
    <row r="9404" s="72" customFormat="1" customHeight="1" spans="6:41">
      <c r="F9404" s="74"/>
      <c r="G9404" s="267" t="str">
        <f t="shared" si="152"/>
        <v/>
      </c>
      <c r="H9404" s="74"/>
      <c r="I9404" s="74"/>
      <c r="J9404" s="74"/>
      <c r="K9404" s="74"/>
      <c r="L9404" s="74"/>
      <c r="P9404" s="122"/>
      <c r="Q9404" s="74"/>
      <c r="R9404" s="74"/>
      <c r="S9404" s="74"/>
      <c r="T9404" s="74"/>
      <c r="AI9404" s="259"/>
      <c r="AO9404" s="74"/>
    </row>
    <row r="9405" s="72" customFormat="1" customHeight="1" spans="6:41">
      <c r="F9405" s="74"/>
      <c r="G9405" s="267" t="str">
        <f t="shared" si="152"/>
        <v/>
      </c>
      <c r="H9405" s="74"/>
      <c r="I9405" s="74"/>
      <c r="J9405" s="74"/>
      <c r="K9405" s="74"/>
      <c r="L9405" s="74"/>
      <c r="P9405" s="122"/>
      <c r="Q9405" s="74"/>
      <c r="R9405" s="74"/>
      <c r="S9405" s="74"/>
      <c r="T9405" s="74"/>
      <c r="AI9405" s="259"/>
      <c r="AO9405" s="74"/>
    </row>
    <row r="9406" s="72" customFormat="1" customHeight="1" spans="6:41">
      <c r="F9406" s="74"/>
      <c r="G9406" s="267" t="str">
        <f t="shared" si="152"/>
        <v/>
      </c>
      <c r="H9406" s="74"/>
      <c r="I9406" s="74"/>
      <c r="J9406" s="74"/>
      <c r="K9406" s="74"/>
      <c r="L9406" s="74"/>
      <c r="P9406" s="122"/>
      <c r="Q9406" s="74"/>
      <c r="R9406" s="74"/>
      <c r="S9406" s="74"/>
      <c r="T9406" s="74"/>
      <c r="AI9406" s="259"/>
      <c r="AO9406" s="74"/>
    </row>
    <row r="9407" s="72" customFormat="1" customHeight="1" spans="6:41">
      <c r="F9407" s="74"/>
      <c r="G9407" s="267" t="str">
        <f t="shared" si="152"/>
        <v/>
      </c>
      <c r="H9407" s="74"/>
      <c r="I9407" s="74"/>
      <c r="J9407" s="74"/>
      <c r="K9407" s="74"/>
      <c r="L9407" s="74"/>
      <c r="P9407" s="122"/>
      <c r="Q9407" s="74"/>
      <c r="R9407" s="74"/>
      <c r="S9407" s="74"/>
      <c r="T9407" s="74"/>
      <c r="AI9407" s="259"/>
      <c r="AO9407" s="74"/>
    </row>
    <row r="9408" s="72" customFormat="1" customHeight="1" spans="6:41">
      <c r="F9408" s="74"/>
      <c r="G9408" s="267" t="str">
        <f t="shared" si="152"/>
        <v/>
      </c>
      <c r="H9408" s="74"/>
      <c r="I9408" s="74"/>
      <c r="J9408" s="74"/>
      <c r="K9408" s="74"/>
      <c r="L9408" s="74"/>
      <c r="P9408" s="122"/>
      <c r="Q9408" s="74"/>
      <c r="R9408" s="74"/>
      <c r="S9408" s="74"/>
      <c r="T9408" s="74"/>
      <c r="AI9408" s="259"/>
      <c r="AO9408" s="74"/>
    </row>
    <row r="9409" s="72" customFormat="1" customHeight="1" spans="6:41">
      <c r="F9409" s="74"/>
      <c r="G9409" s="267" t="str">
        <f t="shared" si="152"/>
        <v/>
      </c>
      <c r="H9409" s="74"/>
      <c r="I9409" s="74"/>
      <c r="J9409" s="74"/>
      <c r="K9409" s="74"/>
      <c r="L9409" s="74"/>
      <c r="P9409" s="122"/>
      <c r="Q9409" s="74"/>
      <c r="R9409" s="74"/>
      <c r="S9409" s="74"/>
      <c r="T9409" s="74"/>
      <c r="AI9409" s="259"/>
      <c r="AO9409" s="74"/>
    </row>
    <row r="9410" s="72" customFormat="1" customHeight="1" spans="6:41">
      <c r="F9410" s="74"/>
      <c r="G9410" s="267" t="str">
        <f t="shared" ref="G9410:G9473" si="153">IF(H9410="","",IF(H9410=I9410,H9410,_xlfn.CONCAT(H9410,"-",I9410)))</f>
        <v/>
      </c>
      <c r="H9410" s="74"/>
      <c r="I9410" s="74"/>
      <c r="J9410" s="74"/>
      <c r="K9410" s="74"/>
      <c r="L9410" s="74"/>
      <c r="P9410" s="122"/>
      <c r="Q9410" s="74"/>
      <c r="R9410" s="74"/>
      <c r="S9410" s="74"/>
      <c r="T9410" s="74"/>
      <c r="AI9410" s="259"/>
      <c r="AO9410" s="74"/>
    </row>
    <row r="9411" s="72" customFormat="1" customHeight="1" spans="6:41">
      <c r="F9411" s="74"/>
      <c r="G9411" s="267" t="str">
        <f t="shared" si="153"/>
        <v/>
      </c>
      <c r="H9411" s="74"/>
      <c r="I9411" s="74"/>
      <c r="J9411" s="74"/>
      <c r="K9411" s="74"/>
      <c r="L9411" s="74"/>
      <c r="P9411" s="122"/>
      <c r="Q9411" s="74"/>
      <c r="R9411" s="74"/>
      <c r="S9411" s="74"/>
      <c r="T9411" s="74"/>
      <c r="AI9411" s="259"/>
      <c r="AO9411" s="74"/>
    </row>
    <row r="9412" s="72" customFormat="1" customHeight="1" spans="6:41">
      <c r="F9412" s="74"/>
      <c r="G9412" s="267" t="str">
        <f t="shared" si="153"/>
        <v/>
      </c>
      <c r="H9412" s="74"/>
      <c r="I9412" s="74"/>
      <c r="J9412" s="74"/>
      <c r="K9412" s="74"/>
      <c r="L9412" s="74"/>
      <c r="P9412" s="122"/>
      <c r="Q9412" s="74"/>
      <c r="R9412" s="74"/>
      <c r="S9412" s="74"/>
      <c r="T9412" s="74"/>
      <c r="AI9412" s="259"/>
      <c r="AO9412" s="74"/>
    </row>
    <row r="9413" s="72" customFormat="1" customHeight="1" spans="6:41">
      <c r="F9413" s="74"/>
      <c r="G9413" s="267" t="str">
        <f t="shared" si="153"/>
        <v/>
      </c>
      <c r="H9413" s="74"/>
      <c r="I9413" s="74"/>
      <c r="J9413" s="74"/>
      <c r="K9413" s="74"/>
      <c r="L9413" s="74"/>
      <c r="P9413" s="122"/>
      <c r="Q9413" s="74"/>
      <c r="R9413" s="74"/>
      <c r="S9413" s="74"/>
      <c r="T9413" s="74"/>
      <c r="AI9413" s="259"/>
      <c r="AO9413" s="74"/>
    </row>
    <row r="9414" s="72" customFormat="1" customHeight="1" spans="6:41">
      <c r="F9414" s="74"/>
      <c r="G9414" s="267" t="str">
        <f t="shared" si="153"/>
        <v/>
      </c>
      <c r="H9414" s="74"/>
      <c r="I9414" s="74"/>
      <c r="J9414" s="74"/>
      <c r="K9414" s="74"/>
      <c r="L9414" s="74"/>
      <c r="P9414" s="122"/>
      <c r="Q9414" s="74"/>
      <c r="R9414" s="74"/>
      <c r="S9414" s="74"/>
      <c r="T9414" s="74"/>
      <c r="AI9414" s="259"/>
      <c r="AO9414" s="74"/>
    </row>
    <row r="9415" s="72" customFormat="1" customHeight="1" spans="6:41">
      <c r="F9415" s="74"/>
      <c r="G9415" s="267" t="str">
        <f t="shared" si="153"/>
        <v/>
      </c>
      <c r="H9415" s="74"/>
      <c r="I9415" s="74"/>
      <c r="J9415" s="74"/>
      <c r="K9415" s="74"/>
      <c r="L9415" s="74"/>
      <c r="P9415" s="122"/>
      <c r="Q9415" s="74"/>
      <c r="R9415" s="74"/>
      <c r="S9415" s="74"/>
      <c r="T9415" s="74"/>
      <c r="AI9415" s="259"/>
      <c r="AO9415" s="74"/>
    </row>
    <row r="9416" s="72" customFormat="1" customHeight="1" spans="6:41">
      <c r="F9416" s="74"/>
      <c r="G9416" s="267" t="str">
        <f t="shared" si="153"/>
        <v/>
      </c>
      <c r="H9416" s="74"/>
      <c r="I9416" s="74"/>
      <c r="J9416" s="74"/>
      <c r="K9416" s="74"/>
      <c r="L9416" s="74"/>
      <c r="P9416" s="122"/>
      <c r="Q9416" s="74"/>
      <c r="R9416" s="74"/>
      <c r="S9416" s="74"/>
      <c r="T9416" s="74"/>
      <c r="AI9416" s="259"/>
      <c r="AO9416" s="74"/>
    </row>
    <row r="9417" s="72" customFormat="1" customHeight="1" spans="6:41">
      <c r="F9417" s="74"/>
      <c r="G9417" s="267" t="str">
        <f t="shared" si="153"/>
        <v/>
      </c>
      <c r="H9417" s="74"/>
      <c r="I9417" s="74"/>
      <c r="J9417" s="74"/>
      <c r="K9417" s="74"/>
      <c r="L9417" s="74"/>
      <c r="P9417" s="122"/>
      <c r="Q9417" s="74"/>
      <c r="R9417" s="74"/>
      <c r="S9417" s="74"/>
      <c r="T9417" s="74"/>
      <c r="AI9417" s="259"/>
      <c r="AO9417" s="74"/>
    </row>
    <row r="9418" s="72" customFormat="1" customHeight="1" spans="6:41">
      <c r="F9418" s="74"/>
      <c r="G9418" s="267" t="str">
        <f t="shared" si="153"/>
        <v/>
      </c>
      <c r="H9418" s="74"/>
      <c r="I9418" s="74"/>
      <c r="J9418" s="74"/>
      <c r="K9418" s="74"/>
      <c r="L9418" s="74"/>
      <c r="P9418" s="122"/>
      <c r="Q9418" s="74"/>
      <c r="R9418" s="74"/>
      <c r="S9418" s="74"/>
      <c r="T9418" s="74"/>
      <c r="AI9418" s="259"/>
      <c r="AO9418" s="74"/>
    </row>
    <row r="9419" s="72" customFormat="1" customHeight="1" spans="6:41">
      <c r="F9419" s="74"/>
      <c r="G9419" s="267" t="str">
        <f t="shared" si="153"/>
        <v/>
      </c>
      <c r="H9419" s="74"/>
      <c r="I9419" s="74"/>
      <c r="J9419" s="74"/>
      <c r="K9419" s="74"/>
      <c r="L9419" s="74"/>
      <c r="P9419" s="122"/>
      <c r="Q9419" s="74"/>
      <c r="R9419" s="74"/>
      <c r="S9419" s="74"/>
      <c r="T9419" s="74"/>
      <c r="AI9419" s="259"/>
      <c r="AO9419" s="74"/>
    </row>
    <row r="9420" s="72" customFormat="1" customHeight="1" spans="6:41">
      <c r="F9420" s="74"/>
      <c r="G9420" s="267" t="str">
        <f t="shared" si="153"/>
        <v/>
      </c>
      <c r="H9420" s="74"/>
      <c r="I9420" s="74"/>
      <c r="J9420" s="74"/>
      <c r="K9420" s="74"/>
      <c r="L9420" s="74"/>
      <c r="P9420" s="122"/>
      <c r="Q9420" s="74"/>
      <c r="R9420" s="74"/>
      <c r="S9420" s="74"/>
      <c r="T9420" s="74"/>
      <c r="AI9420" s="259"/>
      <c r="AO9420" s="74"/>
    </row>
    <row r="9421" s="72" customFormat="1" customHeight="1" spans="6:41">
      <c r="F9421" s="74"/>
      <c r="G9421" s="267" t="str">
        <f t="shared" si="153"/>
        <v/>
      </c>
      <c r="H9421" s="74"/>
      <c r="I9421" s="74"/>
      <c r="J9421" s="74"/>
      <c r="K9421" s="74"/>
      <c r="L9421" s="74"/>
      <c r="P9421" s="122"/>
      <c r="Q9421" s="74"/>
      <c r="R9421" s="74"/>
      <c r="S9421" s="74"/>
      <c r="T9421" s="74"/>
      <c r="AI9421" s="259"/>
      <c r="AO9421" s="74"/>
    </row>
    <row r="9422" s="72" customFormat="1" customHeight="1" spans="6:41">
      <c r="F9422" s="74"/>
      <c r="G9422" s="267" t="str">
        <f t="shared" si="153"/>
        <v/>
      </c>
      <c r="H9422" s="74"/>
      <c r="I9422" s="74"/>
      <c r="J9422" s="74"/>
      <c r="K9422" s="74"/>
      <c r="L9422" s="74"/>
      <c r="P9422" s="122"/>
      <c r="Q9422" s="74"/>
      <c r="R9422" s="74"/>
      <c r="S9422" s="74"/>
      <c r="T9422" s="74"/>
      <c r="AI9422" s="259"/>
      <c r="AO9422" s="74"/>
    </row>
    <row r="9423" s="72" customFormat="1" customHeight="1" spans="6:41">
      <c r="F9423" s="74"/>
      <c r="G9423" s="267" t="str">
        <f t="shared" si="153"/>
        <v/>
      </c>
      <c r="H9423" s="74"/>
      <c r="I9423" s="74"/>
      <c r="J9423" s="74"/>
      <c r="K9423" s="74"/>
      <c r="L9423" s="74"/>
      <c r="P9423" s="122"/>
      <c r="Q9423" s="74"/>
      <c r="R9423" s="74"/>
      <c r="S9423" s="74"/>
      <c r="T9423" s="74"/>
      <c r="AI9423" s="259"/>
      <c r="AO9423" s="74"/>
    </row>
    <row r="9424" s="72" customFormat="1" customHeight="1" spans="6:41">
      <c r="F9424" s="74"/>
      <c r="G9424" s="267" t="str">
        <f t="shared" si="153"/>
        <v/>
      </c>
      <c r="H9424" s="74"/>
      <c r="I9424" s="74"/>
      <c r="J9424" s="74"/>
      <c r="K9424" s="74"/>
      <c r="L9424" s="74"/>
      <c r="P9424" s="122"/>
      <c r="Q9424" s="74"/>
      <c r="R9424" s="74"/>
      <c r="S9424" s="74"/>
      <c r="T9424" s="74"/>
      <c r="AI9424" s="259"/>
      <c r="AO9424" s="74"/>
    </row>
    <row r="9425" s="72" customFormat="1" customHeight="1" spans="6:41">
      <c r="F9425" s="74"/>
      <c r="G9425" s="267" t="str">
        <f t="shared" si="153"/>
        <v/>
      </c>
      <c r="H9425" s="74"/>
      <c r="I9425" s="74"/>
      <c r="J9425" s="74"/>
      <c r="K9425" s="74"/>
      <c r="L9425" s="74"/>
      <c r="P9425" s="122"/>
      <c r="Q9425" s="74"/>
      <c r="R9425" s="74"/>
      <c r="S9425" s="74"/>
      <c r="T9425" s="74"/>
      <c r="AI9425" s="259"/>
      <c r="AO9425" s="74"/>
    </row>
    <row r="9426" s="72" customFormat="1" customHeight="1" spans="6:41">
      <c r="F9426" s="74"/>
      <c r="G9426" s="267" t="str">
        <f t="shared" si="153"/>
        <v/>
      </c>
      <c r="H9426" s="74"/>
      <c r="I9426" s="74"/>
      <c r="J9426" s="74"/>
      <c r="K9426" s="74"/>
      <c r="L9426" s="74"/>
      <c r="P9426" s="122"/>
      <c r="Q9426" s="74"/>
      <c r="R9426" s="74"/>
      <c r="S9426" s="74"/>
      <c r="T9426" s="74"/>
      <c r="AI9426" s="259"/>
      <c r="AO9426" s="74"/>
    </row>
    <row r="9427" s="72" customFormat="1" customHeight="1" spans="6:41">
      <c r="F9427" s="74"/>
      <c r="G9427" s="267" t="str">
        <f t="shared" si="153"/>
        <v/>
      </c>
      <c r="H9427" s="74"/>
      <c r="I9427" s="74"/>
      <c r="J9427" s="74"/>
      <c r="K9427" s="74"/>
      <c r="L9427" s="74"/>
      <c r="P9427" s="122"/>
      <c r="Q9427" s="74"/>
      <c r="R9427" s="74"/>
      <c r="S9427" s="74"/>
      <c r="T9427" s="74"/>
      <c r="AI9427" s="259"/>
      <c r="AO9427" s="74"/>
    </row>
    <row r="9428" s="72" customFormat="1" customHeight="1" spans="6:41">
      <c r="F9428" s="74"/>
      <c r="G9428" s="267" t="str">
        <f t="shared" si="153"/>
        <v/>
      </c>
      <c r="H9428" s="74"/>
      <c r="I9428" s="74"/>
      <c r="J9428" s="74"/>
      <c r="K9428" s="74"/>
      <c r="L9428" s="74"/>
      <c r="P9428" s="122"/>
      <c r="Q9428" s="74"/>
      <c r="R9428" s="74"/>
      <c r="S9428" s="74"/>
      <c r="T9428" s="74"/>
      <c r="AI9428" s="259"/>
      <c r="AO9428" s="74"/>
    </row>
    <row r="9429" s="72" customFormat="1" customHeight="1" spans="6:41">
      <c r="F9429" s="74"/>
      <c r="G9429" s="267" t="str">
        <f t="shared" si="153"/>
        <v/>
      </c>
      <c r="H9429" s="74"/>
      <c r="I9429" s="74"/>
      <c r="J9429" s="74"/>
      <c r="K9429" s="74"/>
      <c r="L9429" s="74"/>
      <c r="P9429" s="122"/>
      <c r="Q9429" s="74"/>
      <c r="R9429" s="74"/>
      <c r="S9429" s="74"/>
      <c r="T9429" s="74"/>
      <c r="AI9429" s="259"/>
      <c r="AO9429" s="74"/>
    </row>
    <row r="9430" s="72" customFormat="1" customHeight="1" spans="6:41">
      <c r="F9430" s="74"/>
      <c r="G9430" s="267" t="str">
        <f t="shared" si="153"/>
        <v/>
      </c>
      <c r="H9430" s="74"/>
      <c r="I9430" s="74"/>
      <c r="J9430" s="74"/>
      <c r="K9430" s="74"/>
      <c r="L9430" s="74"/>
      <c r="P9430" s="122"/>
      <c r="Q9430" s="74"/>
      <c r="R9430" s="74"/>
      <c r="S9430" s="74"/>
      <c r="T9430" s="74"/>
      <c r="AI9430" s="259"/>
      <c r="AO9430" s="74"/>
    </row>
    <row r="9431" s="72" customFormat="1" customHeight="1" spans="6:41">
      <c r="F9431" s="74"/>
      <c r="G9431" s="267" t="str">
        <f t="shared" si="153"/>
        <v/>
      </c>
      <c r="H9431" s="74"/>
      <c r="I9431" s="74"/>
      <c r="J9431" s="74"/>
      <c r="K9431" s="74"/>
      <c r="L9431" s="74"/>
      <c r="P9431" s="122"/>
      <c r="Q9431" s="74"/>
      <c r="R9431" s="74"/>
      <c r="S9431" s="74"/>
      <c r="T9431" s="74"/>
      <c r="AI9431" s="259"/>
      <c r="AO9431" s="74"/>
    </row>
    <row r="9432" s="72" customFormat="1" customHeight="1" spans="6:41">
      <c r="F9432" s="74"/>
      <c r="G9432" s="267" t="str">
        <f t="shared" si="153"/>
        <v/>
      </c>
      <c r="H9432" s="74"/>
      <c r="I9432" s="74"/>
      <c r="J9432" s="74"/>
      <c r="K9432" s="74"/>
      <c r="L9432" s="74"/>
      <c r="P9432" s="122"/>
      <c r="Q9432" s="74"/>
      <c r="R9432" s="74"/>
      <c r="S9432" s="74"/>
      <c r="T9432" s="74"/>
      <c r="AI9432" s="259"/>
      <c r="AO9432" s="74"/>
    </row>
    <row r="9433" s="72" customFormat="1" customHeight="1" spans="6:41">
      <c r="F9433" s="74"/>
      <c r="G9433" s="267" t="str">
        <f t="shared" si="153"/>
        <v/>
      </c>
      <c r="H9433" s="74"/>
      <c r="I9433" s="74"/>
      <c r="J9433" s="74"/>
      <c r="K9433" s="74"/>
      <c r="L9433" s="74"/>
      <c r="P9433" s="122"/>
      <c r="Q9433" s="74"/>
      <c r="R9433" s="74"/>
      <c r="S9433" s="74"/>
      <c r="T9433" s="74"/>
      <c r="AI9433" s="259"/>
      <c r="AO9433" s="74"/>
    </row>
    <row r="9434" s="72" customFormat="1" customHeight="1" spans="6:41">
      <c r="F9434" s="74"/>
      <c r="G9434" s="267" t="str">
        <f t="shared" si="153"/>
        <v/>
      </c>
      <c r="H9434" s="74"/>
      <c r="I9434" s="74"/>
      <c r="J9434" s="74"/>
      <c r="K9434" s="74"/>
      <c r="L9434" s="74"/>
      <c r="P9434" s="122"/>
      <c r="Q9434" s="74"/>
      <c r="R9434" s="74"/>
      <c r="S9434" s="74"/>
      <c r="T9434" s="74"/>
      <c r="AI9434" s="259"/>
      <c r="AO9434" s="74"/>
    </row>
    <row r="9435" s="72" customFormat="1" customHeight="1" spans="6:41">
      <c r="F9435" s="74"/>
      <c r="G9435" s="267" t="str">
        <f t="shared" si="153"/>
        <v/>
      </c>
      <c r="H9435" s="74"/>
      <c r="I9435" s="74"/>
      <c r="J9435" s="74"/>
      <c r="K9435" s="74"/>
      <c r="L9435" s="74"/>
      <c r="P9435" s="122"/>
      <c r="Q9435" s="74"/>
      <c r="R9435" s="74"/>
      <c r="S9435" s="74"/>
      <c r="T9435" s="74"/>
      <c r="AI9435" s="259"/>
      <c r="AO9435" s="74"/>
    </row>
    <row r="9436" s="72" customFormat="1" customHeight="1" spans="6:41">
      <c r="F9436" s="74"/>
      <c r="G9436" s="267" t="str">
        <f t="shared" si="153"/>
        <v/>
      </c>
      <c r="H9436" s="74"/>
      <c r="I9436" s="74"/>
      <c r="J9436" s="74"/>
      <c r="K9436" s="74"/>
      <c r="L9436" s="74"/>
      <c r="P9436" s="122"/>
      <c r="Q9436" s="74"/>
      <c r="R9436" s="74"/>
      <c r="S9436" s="74"/>
      <c r="T9436" s="74"/>
      <c r="AI9436" s="259"/>
      <c r="AO9436" s="74"/>
    </row>
    <row r="9437" s="72" customFormat="1" customHeight="1" spans="6:41">
      <c r="F9437" s="74"/>
      <c r="G9437" s="267" t="str">
        <f t="shared" si="153"/>
        <v/>
      </c>
      <c r="H9437" s="74"/>
      <c r="I9437" s="74"/>
      <c r="J9437" s="74"/>
      <c r="K9437" s="74"/>
      <c r="L9437" s="74"/>
      <c r="P9437" s="122"/>
      <c r="Q9437" s="74"/>
      <c r="R9437" s="74"/>
      <c r="S9437" s="74"/>
      <c r="T9437" s="74"/>
      <c r="AI9437" s="259"/>
      <c r="AO9437" s="74"/>
    </row>
    <row r="9438" s="72" customFormat="1" customHeight="1" spans="6:41">
      <c r="F9438" s="74"/>
      <c r="G9438" s="267" t="str">
        <f t="shared" si="153"/>
        <v/>
      </c>
      <c r="H9438" s="74"/>
      <c r="I9438" s="74"/>
      <c r="J9438" s="74"/>
      <c r="K9438" s="74"/>
      <c r="L9438" s="74"/>
      <c r="P9438" s="122"/>
      <c r="Q9438" s="74"/>
      <c r="R9438" s="74"/>
      <c r="S9438" s="74"/>
      <c r="T9438" s="74"/>
      <c r="AI9438" s="259"/>
      <c r="AO9438" s="74"/>
    </row>
    <row r="9439" s="72" customFormat="1" customHeight="1" spans="6:41">
      <c r="F9439" s="74"/>
      <c r="G9439" s="267" t="str">
        <f t="shared" si="153"/>
        <v/>
      </c>
      <c r="H9439" s="74"/>
      <c r="I9439" s="74"/>
      <c r="J9439" s="74"/>
      <c r="K9439" s="74"/>
      <c r="L9439" s="74"/>
      <c r="P9439" s="122"/>
      <c r="Q9439" s="74"/>
      <c r="R9439" s="74"/>
      <c r="S9439" s="74"/>
      <c r="T9439" s="74"/>
      <c r="AI9439" s="259"/>
      <c r="AO9439" s="74"/>
    </row>
    <row r="9440" s="72" customFormat="1" customHeight="1" spans="6:41">
      <c r="F9440" s="74"/>
      <c r="G9440" s="267" t="str">
        <f t="shared" si="153"/>
        <v/>
      </c>
      <c r="H9440" s="74"/>
      <c r="I9440" s="74"/>
      <c r="J9440" s="74"/>
      <c r="K9440" s="74"/>
      <c r="L9440" s="74"/>
      <c r="P9440" s="122"/>
      <c r="Q9440" s="74"/>
      <c r="R9440" s="74"/>
      <c r="S9440" s="74"/>
      <c r="T9440" s="74"/>
      <c r="AI9440" s="259"/>
      <c r="AO9440" s="74"/>
    </row>
    <row r="9441" s="72" customFormat="1" customHeight="1" spans="6:41">
      <c r="F9441" s="74"/>
      <c r="G9441" s="267" t="str">
        <f t="shared" si="153"/>
        <v/>
      </c>
      <c r="H9441" s="74"/>
      <c r="I9441" s="74"/>
      <c r="J9441" s="74"/>
      <c r="K9441" s="74"/>
      <c r="L9441" s="74"/>
      <c r="P9441" s="122"/>
      <c r="Q9441" s="74"/>
      <c r="R9441" s="74"/>
      <c r="S9441" s="74"/>
      <c r="T9441" s="74"/>
      <c r="AI9441" s="259"/>
      <c r="AO9441" s="74"/>
    </row>
    <row r="9442" s="72" customFormat="1" customHeight="1" spans="6:41">
      <c r="F9442" s="74"/>
      <c r="G9442" s="267" t="str">
        <f t="shared" si="153"/>
        <v/>
      </c>
      <c r="H9442" s="74"/>
      <c r="I9442" s="74"/>
      <c r="J9442" s="74"/>
      <c r="K9442" s="74"/>
      <c r="L9442" s="74"/>
      <c r="P9442" s="122"/>
      <c r="Q9442" s="74"/>
      <c r="R9442" s="74"/>
      <c r="S9442" s="74"/>
      <c r="T9442" s="74"/>
      <c r="AI9442" s="259"/>
      <c r="AO9442" s="74"/>
    </row>
    <row r="9443" s="72" customFormat="1" customHeight="1" spans="6:41">
      <c r="F9443" s="74"/>
      <c r="G9443" s="267" t="str">
        <f t="shared" si="153"/>
        <v/>
      </c>
      <c r="H9443" s="74"/>
      <c r="I9443" s="74"/>
      <c r="J9443" s="74"/>
      <c r="K9443" s="74"/>
      <c r="L9443" s="74"/>
      <c r="P9443" s="122"/>
      <c r="Q9443" s="74"/>
      <c r="R9443" s="74"/>
      <c r="S9443" s="74"/>
      <c r="T9443" s="74"/>
      <c r="AI9443" s="259"/>
      <c r="AO9443" s="74"/>
    </row>
    <row r="9444" s="72" customFormat="1" customHeight="1" spans="6:41">
      <c r="F9444" s="74"/>
      <c r="G9444" s="267" t="str">
        <f t="shared" si="153"/>
        <v/>
      </c>
      <c r="H9444" s="74"/>
      <c r="I9444" s="74"/>
      <c r="J9444" s="74"/>
      <c r="K9444" s="74"/>
      <c r="L9444" s="74"/>
      <c r="P9444" s="122"/>
      <c r="Q9444" s="74"/>
      <c r="R9444" s="74"/>
      <c r="S9444" s="74"/>
      <c r="T9444" s="74"/>
      <c r="AI9444" s="259"/>
      <c r="AO9444" s="74"/>
    </row>
    <row r="9445" s="72" customFormat="1" customHeight="1" spans="6:41">
      <c r="F9445" s="74"/>
      <c r="G9445" s="267" t="str">
        <f t="shared" si="153"/>
        <v/>
      </c>
      <c r="H9445" s="74"/>
      <c r="I9445" s="74"/>
      <c r="J9445" s="74"/>
      <c r="K9445" s="74"/>
      <c r="L9445" s="74"/>
      <c r="P9445" s="122"/>
      <c r="Q9445" s="74"/>
      <c r="R9445" s="74"/>
      <c r="S9445" s="74"/>
      <c r="T9445" s="74"/>
      <c r="AI9445" s="259"/>
      <c r="AO9445" s="74"/>
    </row>
    <row r="9446" s="72" customFormat="1" customHeight="1" spans="6:41">
      <c r="F9446" s="74"/>
      <c r="G9446" s="267" t="str">
        <f t="shared" si="153"/>
        <v/>
      </c>
      <c r="H9446" s="74"/>
      <c r="I9446" s="74"/>
      <c r="J9446" s="74"/>
      <c r="K9446" s="74"/>
      <c r="L9446" s="74"/>
      <c r="P9446" s="122"/>
      <c r="Q9446" s="74"/>
      <c r="R9446" s="74"/>
      <c r="S9446" s="74"/>
      <c r="T9446" s="74"/>
      <c r="AI9446" s="259"/>
      <c r="AO9446" s="74"/>
    </row>
    <row r="9447" s="72" customFormat="1" customHeight="1" spans="6:41">
      <c r="F9447" s="74"/>
      <c r="G9447" s="267" t="str">
        <f t="shared" si="153"/>
        <v/>
      </c>
      <c r="H9447" s="74"/>
      <c r="I9447" s="74"/>
      <c r="J9447" s="74"/>
      <c r="K9447" s="74"/>
      <c r="L9447" s="74"/>
      <c r="P9447" s="122"/>
      <c r="Q9447" s="74"/>
      <c r="R9447" s="74"/>
      <c r="S9447" s="74"/>
      <c r="T9447" s="74"/>
      <c r="AI9447" s="259"/>
      <c r="AO9447" s="74"/>
    </row>
    <row r="9448" s="72" customFormat="1" customHeight="1" spans="6:41">
      <c r="F9448" s="74"/>
      <c r="G9448" s="267" t="str">
        <f t="shared" si="153"/>
        <v/>
      </c>
      <c r="H9448" s="74"/>
      <c r="I9448" s="74"/>
      <c r="J9448" s="74"/>
      <c r="K9448" s="74"/>
      <c r="L9448" s="74"/>
      <c r="P9448" s="122"/>
      <c r="Q9448" s="74"/>
      <c r="R9448" s="74"/>
      <c r="S9448" s="74"/>
      <c r="T9448" s="74"/>
      <c r="AI9448" s="259"/>
      <c r="AO9448" s="74"/>
    </row>
    <row r="9449" s="72" customFormat="1" customHeight="1" spans="6:41">
      <c r="F9449" s="74"/>
      <c r="G9449" s="267" t="str">
        <f t="shared" si="153"/>
        <v/>
      </c>
      <c r="H9449" s="74"/>
      <c r="I9449" s="74"/>
      <c r="J9449" s="74"/>
      <c r="K9449" s="74"/>
      <c r="L9449" s="74"/>
      <c r="P9449" s="122"/>
      <c r="Q9449" s="74"/>
      <c r="R9449" s="74"/>
      <c r="S9449" s="74"/>
      <c r="T9449" s="74"/>
      <c r="AI9449" s="259"/>
      <c r="AO9449" s="74"/>
    </row>
    <row r="9450" s="72" customFormat="1" customHeight="1" spans="6:41">
      <c r="F9450" s="74"/>
      <c r="G9450" s="267" t="str">
        <f t="shared" si="153"/>
        <v/>
      </c>
      <c r="H9450" s="74"/>
      <c r="I9450" s="74"/>
      <c r="J9450" s="74"/>
      <c r="K9450" s="74"/>
      <c r="L9450" s="74"/>
      <c r="P9450" s="122"/>
      <c r="Q9450" s="74"/>
      <c r="R9450" s="74"/>
      <c r="S9450" s="74"/>
      <c r="T9450" s="74"/>
      <c r="AI9450" s="259"/>
      <c r="AO9450" s="74"/>
    </row>
    <row r="9451" s="72" customFormat="1" customHeight="1" spans="6:41">
      <c r="F9451" s="74"/>
      <c r="G9451" s="267" t="str">
        <f t="shared" si="153"/>
        <v/>
      </c>
      <c r="H9451" s="74"/>
      <c r="I9451" s="74"/>
      <c r="J9451" s="74"/>
      <c r="K9451" s="74"/>
      <c r="L9451" s="74"/>
      <c r="P9451" s="122"/>
      <c r="Q9451" s="74"/>
      <c r="R9451" s="74"/>
      <c r="S9451" s="74"/>
      <c r="T9451" s="74"/>
      <c r="AI9451" s="259"/>
      <c r="AO9451" s="74"/>
    </row>
    <row r="9452" s="72" customFormat="1" customHeight="1" spans="6:41">
      <c r="F9452" s="74"/>
      <c r="G9452" s="267" t="str">
        <f t="shared" si="153"/>
        <v/>
      </c>
      <c r="H9452" s="74"/>
      <c r="I9452" s="74"/>
      <c r="J9452" s="74"/>
      <c r="K9452" s="74"/>
      <c r="L9452" s="74"/>
      <c r="P9452" s="122"/>
      <c r="Q9452" s="74"/>
      <c r="R9452" s="74"/>
      <c r="S9452" s="74"/>
      <c r="T9452" s="74"/>
      <c r="AI9452" s="259"/>
      <c r="AO9452" s="74"/>
    </row>
    <row r="9453" s="72" customFormat="1" customHeight="1" spans="6:41">
      <c r="F9453" s="74"/>
      <c r="G9453" s="267" t="str">
        <f t="shared" si="153"/>
        <v/>
      </c>
      <c r="H9453" s="74"/>
      <c r="I9453" s="74"/>
      <c r="J9453" s="74"/>
      <c r="K9453" s="74"/>
      <c r="L9453" s="74"/>
      <c r="P9453" s="122"/>
      <c r="Q9453" s="74"/>
      <c r="R9453" s="74"/>
      <c r="S9453" s="74"/>
      <c r="T9453" s="74"/>
      <c r="AI9453" s="259"/>
      <c r="AO9453" s="74"/>
    </row>
    <row r="9454" s="72" customFormat="1" customHeight="1" spans="6:41">
      <c r="F9454" s="74"/>
      <c r="G9454" s="267" t="str">
        <f t="shared" si="153"/>
        <v/>
      </c>
      <c r="H9454" s="74"/>
      <c r="I9454" s="74"/>
      <c r="J9454" s="74"/>
      <c r="K9454" s="74"/>
      <c r="L9454" s="74"/>
      <c r="P9454" s="122"/>
      <c r="Q9454" s="74"/>
      <c r="R9454" s="74"/>
      <c r="S9454" s="74"/>
      <c r="T9454" s="74"/>
      <c r="AI9454" s="259"/>
      <c r="AO9454" s="74"/>
    </row>
    <row r="9455" s="72" customFormat="1" customHeight="1" spans="6:41">
      <c r="F9455" s="74"/>
      <c r="G9455" s="267" t="str">
        <f t="shared" si="153"/>
        <v/>
      </c>
      <c r="H9455" s="74"/>
      <c r="I9455" s="74"/>
      <c r="J9455" s="74"/>
      <c r="K9455" s="74"/>
      <c r="L9455" s="74"/>
      <c r="P9455" s="122"/>
      <c r="Q9455" s="74"/>
      <c r="R9455" s="74"/>
      <c r="S9455" s="74"/>
      <c r="T9455" s="74"/>
      <c r="AI9455" s="259"/>
      <c r="AO9455" s="74"/>
    </row>
    <row r="9456" s="72" customFormat="1" customHeight="1" spans="6:41">
      <c r="F9456" s="74"/>
      <c r="G9456" s="267" t="str">
        <f t="shared" si="153"/>
        <v/>
      </c>
      <c r="H9456" s="74"/>
      <c r="I9456" s="74"/>
      <c r="J9456" s="74"/>
      <c r="K9456" s="74"/>
      <c r="L9456" s="74"/>
      <c r="P9456" s="122"/>
      <c r="Q9456" s="74"/>
      <c r="R9456" s="74"/>
      <c r="S9456" s="74"/>
      <c r="T9456" s="74"/>
      <c r="AI9456" s="259"/>
      <c r="AO9456" s="74"/>
    </row>
    <row r="9457" s="72" customFormat="1" customHeight="1" spans="6:41">
      <c r="F9457" s="74"/>
      <c r="G9457" s="267" t="str">
        <f t="shared" si="153"/>
        <v/>
      </c>
      <c r="H9457" s="74"/>
      <c r="I9457" s="74"/>
      <c r="J9457" s="74"/>
      <c r="K9457" s="74"/>
      <c r="L9457" s="74"/>
      <c r="P9457" s="122"/>
      <c r="Q9457" s="74"/>
      <c r="R9457" s="74"/>
      <c r="S9457" s="74"/>
      <c r="T9457" s="74"/>
      <c r="AI9457" s="259"/>
      <c r="AO9457" s="74"/>
    </row>
    <row r="9458" s="72" customFormat="1" customHeight="1" spans="6:41">
      <c r="F9458" s="74"/>
      <c r="G9458" s="267" t="str">
        <f t="shared" si="153"/>
        <v/>
      </c>
      <c r="H9458" s="74"/>
      <c r="I9458" s="74"/>
      <c r="J9458" s="74"/>
      <c r="K9458" s="74"/>
      <c r="L9458" s="74"/>
      <c r="P9458" s="122"/>
      <c r="Q9458" s="74"/>
      <c r="R9458" s="74"/>
      <c r="S9458" s="74"/>
      <c r="T9458" s="74"/>
      <c r="AI9458" s="259"/>
      <c r="AO9458" s="74"/>
    </row>
    <row r="9459" s="72" customFormat="1" customHeight="1" spans="6:41">
      <c r="F9459" s="74"/>
      <c r="G9459" s="267" t="str">
        <f t="shared" si="153"/>
        <v/>
      </c>
      <c r="H9459" s="74"/>
      <c r="I9459" s="74"/>
      <c r="J9459" s="74"/>
      <c r="K9459" s="74"/>
      <c r="L9459" s="74"/>
      <c r="P9459" s="122"/>
      <c r="Q9459" s="74"/>
      <c r="R9459" s="74"/>
      <c r="S9459" s="74"/>
      <c r="T9459" s="74"/>
      <c r="AI9459" s="259"/>
      <c r="AO9459" s="74"/>
    </row>
    <row r="9460" s="72" customFormat="1" customHeight="1" spans="6:41">
      <c r="F9460" s="74"/>
      <c r="G9460" s="267" t="str">
        <f t="shared" si="153"/>
        <v/>
      </c>
      <c r="H9460" s="74"/>
      <c r="I9460" s="74"/>
      <c r="J9460" s="74"/>
      <c r="K9460" s="74"/>
      <c r="L9460" s="74"/>
      <c r="P9460" s="122"/>
      <c r="Q9460" s="74"/>
      <c r="R9460" s="74"/>
      <c r="S9460" s="74"/>
      <c r="T9460" s="74"/>
      <c r="AI9460" s="259"/>
      <c r="AO9460" s="74"/>
    </row>
    <row r="9461" s="72" customFormat="1" customHeight="1" spans="6:41">
      <c r="F9461" s="74"/>
      <c r="G9461" s="267" t="str">
        <f t="shared" si="153"/>
        <v/>
      </c>
      <c r="H9461" s="74"/>
      <c r="I9461" s="74"/>
      <c r="J9461" s="74"/>
      <c r="K9461" s="74"/>
      <c r="L9461" s="74"/>
      <c r="P9461" s="122"/>
      <c r="Q9461" s="74"/>
      <c r="R9461" s="74"/>
      <c r="S9461" s="74"/>
      <c r="T9461" s="74"/>
      <c r="AI9461" s="259"/>
      <c r="AO9461" s="74"/>
    </row>
    <row r="9462" s="72" customFormat="1" customHeight="1" spans="6:41">
      <c r="F9462" s="74"/>
      <c r="G9462" s="267" t="str">
        <f t="shared" si="153"/>
        <v/>
      </c>
      <c r="H9462" s="74"/>
      <c r="I9462" s="74"/>
      <c r="J9462" s="74"/>
      <c r="K9462" s="74"/>
      <c r="L9462" s="74"/>
      <c r="P9462" s="122"/>
      <c r="Q9462" s="74"/>
      <c r="R9462" s="74"/>
      <c r="S9462" s="74"/>
      <c r="T9462" s="74"/>
      <c r="AI9462" s="259"/>
      <c r="AO9462" s="74"/>
    </row>
    <row r="9463" s="72" customFormat="1" customHeight="1" spans="6:41">
      <c r="F9463" s="74"/>
      <c r="G9463" s="267" t="str">
        <f t="shared" si="153"/>
        <v/>
      </c>
      <c r="H9463" s="74"/>
      <c r="I9463" s="74"/>
      <c r="J9463" s="74"/>
      <c r="K9463" s="74"/>
      <c r="L9463" s="74"/>
      <c r="P9463" s="122"/>
      <c r="Q9463" s="74"/>
      <c r="R9463" s="74"/>
      <c r="S9463" s="74"/>
      <c r="T9463" s="74"/>
      <c r="AI9463" s="259"/>
      <c r="AO9463" s="74"/>
    </row>
    <row r="9464" s="72" customFormat="1" customHeight="1" spans="6:41">
      <c r="F9464" s="74"/>
      <c r="G9464" s="267" t="str">
        <f t="shared" si="153"/>
        <v/>
      </c>
      <c r="H9464" s="74"/>
      <c r="I9464" s="74"/>
      <c r="J9464" s="74"/>
      <c r="K9464" s="74"/>
      <c r="L9464" s="74"/>
      <c r="P9464" s="122"/>
      <c r="Q9464" s="74"/>
      <c r="R9464" s="74"/>
      <c r="S9464" s="74"/>
      <c r="T9464" s="74"/>
      <c r="AI9464" s="259"/>
      <c r="AO9464" s="74"/>
    </row>
    <row r="9465" s="72" customFormat="1" customHeight="1" spans="6:41">
      <c r="F9465" s="74"/>
      <c r="G9465" s="267" t="str">
        <f t="shared" si="153"/>
        <v/>
      </c>
      <c r="H9465" s="74"/>
      <c r="I9465" s="74"/>
      <c r="J9465" s="74"/>
      <c r="K9465" s="74"/>
      <c r="L9465" s="74"/>
      <c r="P9465" s="122"/>
      <c r="Q9465" s="74"/>
      <c r="R9465" s="74"/>
      <c r="S9465" s="74"/>
      <c r="T9465" s="74"/>
      <c r="AI9465" s="259"/>
      <c r="AO9465" s="74"/>
    </row>
    <row r="9466" s="72" customFormat="1" customHeight="1" spans="6:41">
      <c r="F9466" s="74"/>
      <c r="G9466" s="267" t="str">
        <f t="shared" si="153"/>
        <v/>
      </c>
      <c r="H9466" s="74"/>
      <c r="I9466" s="74"/>
      <c r="J9466" s="74"/>
      <c r="K9466" s="74"/>
      <c r="L9466" s="74"/>
      <c r="P9466" s="122"/>
      <c r="Q9466" s="74"/>
      <c r="R9466" s="74"/>
      <c r="S9466" s="74"/>
      <c r="T9466" s="74"/>
      <c r="AI9466" s="259"/>
      <c r="AO9466" s="74"/>
    </row>
    <row r="9467" s="72" customFormat="1" customHeight="1" spans="6:41">
      <c r="F9467" s="74"/>
      <c r="G9467" s="267" t="str">
        <f t="shared" si="153"/>
        <v/>
      </c>
      <c r="H9467" s="74"/>
      <c r="I9467" s="74"/>
      <c r="J9467" s="74"/>
      <c r="K9467" s="74"/>
      <c r="L9467" s="74"/>
      <c r="P9467" s="122"/>
      <c r="Q9467" s="74"/>
      <c r="R9467" s="74"/>
      <c r="S9467" s="74"/>
      <c r="T9467" s="74"/>
      <c r="AI9467" s="259"/>
      <c r="AO9467" s="74"/>
    </row>
    <row r="9468" s="72" customFormat="1" customHeight="1" spans="6:41">
      <c r="F9468" s="74"/>
      <c r="G9468" s="267" t="str">
        <f t="shared" si="153"/>
        <v/>
      </c>
      <c r="H9468" s="74"/>
      <c r="I9468" s="74"/>
      <c r="J9468" s="74"/>
      <c r="K9468" s="74"/>
      <c r="L9468" s="74"/>
      <c r="P9468" s="122"/>
      <c r="Q9468" s="74"/>
      <c r="R9468" s="74"/>
      <c r="S9468" s="74"/>
      <c r="T9468" s="74"/>
      <c r="AI9468" s="259"/>
      <c r="AO9468" s="74"/>
    </row>
    <row r="9469" s="72" customFormat="1" customHeight="1" spans="6:41">
      <c r="F9469" s="74"/>
      <c r="G9469" s="267" t="str">
        <f t="shared" si="153"/>
        <v/>
      </c>
      <c r="H9469" s="74"/>
      <c r="I9469" s="74"/>
      <c r="J9469" s="74"/>
      <c r="K9469" s="74"/>
      <c r="L9469" s="74"/>
      <c r="P9469" s="122"/>
      <c r="Q9469" s="74"/>
      <c r="R9469" s="74"/>
      <c r="S9469" s="74"/>
      <c r="T9469" s="74"/>
      <c r="AI9469" s="259"/>
      <c r="AO9469" s="74"/>
    </row>
    <row r="9470" s="72" customFormat="1" customHeight="1" spans="6:41">
      <c r="F9470" s="74"/>
      <c r="G9470" s="267" t="str">
        <f t="shared" si="153"/>
        <v/>
      </c>
      <c r="H9470" s="74"/>
      <c r="I9470" s="74"/>
      <c r="J9470" s="74"/>
      <c r="K9470" s="74"/>
      <c r="L9470" s="74"/>
      <c r="P9470" s="122"/>
      <c r="Q9470" s="74"/>
      <c r="R9470" s="74"/>
      <c r="S9470" s="74"/>
      <c r="T9470" s="74"/>
      <c r="AI9470" s="259"/>
      <c r="AO9470" s="74"/>
    </row>
    <row r="9471" s="72" customFormat="1" customHeight="1" spans="6:41">
      <c r="F9471" s="74"/>
      <c r="G9471" s="267" t="str">
        <f t="shared" si="153"/>
        <v/>
      </c>
      <c r="H9471" s="74"/>
      <c r="I9471" s="74"/>
      <c r="J9471" s="74"/>
      <c r="K9471" s="74"/>
      <c r="L9471" s="74"/>
      <c r="P9471" s="122"/>
      <c r="Q9471" s="74"/>
      <c r="R9471" s="74"/>
      <c r="S9471" s="74"/>
      <c r="T9471" s="74"/>
      <c r="AI9471" s="259"/>
      <c r="AO9471" s="74"/>
    </row>
    <row r="9472" s="72" customFormat="1" customHeight="1" spans="6:41">
      <c r="F9472" s="74"/>
      <c r="G9472" s="267" t="str">
        <f t="shared" si="153"/>
        <v/>
      </c>
      <c r="H9472" s="74"/>
      <c r="I9472" s="74"/>
      <c r="J9472" s="74"/>
      <c r="K9472" s="74"/>
      <c r="L9472" s="74"/>
      <c r="P9472" s="122"/>
      <c r="Q9472" s="74"/>
      <c r="R9472" s="74"/>
      <c r="S9472" s="74"/>
      <c r="T9472" s="74"/>
      <c r="AI9472" s="259"/>
      <c r="AO9472" s="74"/>
    </row>
    <row r="9473" s="72" customFormat="1" customHeight="1" spans="6:41">
      <c r="F9473" s="74"/>
      <c r="G9473" s="267" t="str">
        <f t="shared" si="153"/>
        <v/>
      </c>
      <c r="H9473" s="74"/>
      <c r="I9473" s="74"/>
      <c r="J9473" s="74"/>
      <c r="K9473" s="74"/>
      <c r="L9473" s="74"/>
      <c r="P9473" s="122"/>
      <c r="Q9473" s="74"/>
      <c r="R9473" s="74"/>
      <c r="S9473" s="74"/>
      <c r="T9473" s="74"/>
      <c r="AI9473" s="259"/>
      <c r="AO9473" s="74"/>
    </row>
    <row r="9474" s="72" customFormat="1" customHeight="1" spans="6:41">
      <c r="F9474" s="74"/>
      <c r="G9474" s="267" t="str">
        <f t="shared" ref="G9474:G9537" si="154">IF(H9474="","",IF(H9474=I9474,H9474,_xlfn.CONCAT(H9474,"-",I9474)))</f>
        <v/>
      </c>
      <c r="H9474" s="74"/>
      <c r="I9474" s="74"/>
      <c r="J9474" s="74"/>
      <c r="K9474" s="74"/>
      <c r="L9474" s="74"/>
      <c r="P9474" s="122"/>
      <c r="Q9474" s="74"/>
      <c r="R9474" s="74"/>
      <c r="S9474" s="74"/>
      <c r="T9474" s="74"/>
      <c r="AI9474" s="259"/>
      <c r="AO9474" s="74"/>
    </row>
    <row r="9475" s="72" customFormat="1" customHeight="1" spans="6:41">
      <c r="F9475" s="74"/>
      <c r="G9475" s="267" t="str">
        <f t="shared" si="154"/>
        <v/>
      </c>
      <c r="H9475" s="74"/>
      <c r="I9475" s="74"/>
      <c r="J9475" s="74"/>
      <c r="K9475" s="74"/>
      <c r="L9475" s="74"/>
      <c r="P9475" s="122"/>
      <c r="Q9475" s="74"/>
      <c r="R9475" s="74"/>
      <c r="S9475" s="74"/>
      <c r="T9475" s="74"/>
      <c r="AI9475" s="259"/>
      <c r="AO9475" s="74"/>
    </row>
    <row r="9476" s="72" customFormat="1" customHeight="1" spans="6:41">
      <c r="F9476" s="74"/>
      <c r="G9476" s="267" t="str">
        <f t="shared" si="154"/>
        <v/>
      </c>
      <c r="H9476" s="74"/>
      <c r="I9476" s="74"/>
      <c r="J9476" s="74"/>
      <c r="K9476" s="74"/>
      <c r="L9476" s="74"/>
      <c r="P9476" s="122"/>
      <c r="Q9476" s="74"/>
      <c r="R9476" s="74"/>
      <c r="S9476" s="74"/>
      <c r="T9476" s="74"/>
      <c r="AI9476" s="259"/>
      <c r="AO9476" s="74"/>
    </row>
    <row r="9477" s="72" customFormat="1" customHeight="1" spans="6:41">
      <c r="F9477" s="74"/>
      <c r="G9477" s="267" t="str">
        <f t="shared" si="154"/>
        <v/>
      </c>
      <c r="H9477" s="74"/>
      <c r="I9477" s="74"/>
      <c r="J9477" s="74"/>
      <c r="K9477" s="74"/>
      <c r="L9477" s="74"/>
      <c r="P9477" s="122"/>
      <c r="Q9477" s="74"/>
      <c r="R9477" s="74"/>
      <c r="S9477" s="74"/>
      <c r="T9477" s="74"/>
      <c r="AI9477" s="259"/>
      <c r="AO9477" s="74"/>
    </row>
    <row r="9478" s="72" customFormat="1" customHeight="1" spans="6:41">
      <c r="F9478" s="74"/>
      <c r="G9478" s="267" t="str">
        <f t="shared" si="154"/>
        <v/>
      </c>
      <c r="H9478" s="74"/>
      <c r="I9478" s="74"/>
      <c r="J9478" s="74"/>
      <c r="K9478" s="74"/>
      <c r="L9478" s="74"/>
      <c r="P9478" s="122"/>
      <c r="Q9478" s="74"/>
      <c r="R9478" s="74"/>
      <c r="S9478" s="74"/>
      <c r="T9478" s="74"/>
      <c r="AI9478" s="259"/>
      <c r="AO9478" s="74"/>
    </row>
    <row r="9479" s="72" customFormat="1" customHeight="1" spans="6:41">
      <c r="F9479" s="74"/>
      <c r="G9479" s="267" t="str">
        <f t="shared" si="154"/>
        <v/>
      </c>
      <c r="H9479" s="74"/>
      <c r="I9479" s="74"/>
      <c r="J9479" s="74"/>
      <c r="K9479" s="74"/>
      <c r="L9479" s="74"/>
      <c r="P9479" s="122"/>
      <c r="Q9479" s="74"/>
      <c r="R9479" s="74"/>
      <c r="S9479" s="74"/>
      <c r="T9479" s="74"/>
      <c r="AI9479" s="259"/>
      <c r="AO9479" s="74"/>
    </row>
    <row r="9480" s="72" customFormat="1" customHeight="1" spans="6:41">
      <c r="F9480" s="74"/>
      <c r="G9480" s="267" t="str">
        <f t="shared" si="154"/>
        <v/>
      </c>
      <c r="H9480" s="74"/>
      <c r="I9480" s="74"/>
      <c r="J9480" s="74"/>
      <c r="K9480" s="74"/>
      <c r="L9480" s="74"/>
      <c r="P9480" s="122"/>
      <c r="Q9480" s="74"/>
      <c r="R9480" s="74"/>
      <c r="S9480" s="74"/>
      <c r="T9480" s="74"/>
      <c r="AI9480" s="259"/>
      <c r="AO9480" s="74"/>
    </row>
    <row r="9481" s="72" customFormat="1" customHeight="1" spans="6:41">
      <c r="F9481" s="74"/>
      <c r="G9481" s="267" t="str">
        <f t="shared" si="154"/>
        <v/>
      </c>
      <c r="H9481" s="74"/>
      <c r="I9481" s="74"/>
      <c r="J9481" s="74"/>
      <c r="K9481" s="74"/>
      <c r="L9481" s="74"/>
      <c r="P9481" s="122"/>
      <c r="Q9481" s="74"/>
      <c r="R9481" s="74"/>
      <c r="S9481" s="74"/>
      <c r="T9481" s="74"/>
      <c r="AI9481" s="259"/>
      <c r="AO9481" s="74"/>
    </row>
    <row r="9482" s="72" customFormat="1" customHeight="1" spans="6:41">
      <c r="F9482" s="74"/>
      <c r="G9482" s="267" t="str">
        <f t="shared" si="154"/>
        <v/>
      </c>
      <c r="H9482" s="74"/>
      <c r="I9482" s="74"/>
      <c r="J9482" s="74"/>
      <c r="K9482" s="74"/>
      <c r="L9482" s="74"/>
      <c r="P9482" s="122"/>
      <c r="Q9482" s="74"/>
      <c r="R9482" s="74"/>
      <c r="S9482" s="74"/>
      <c r="T9482" s="74"/>
      <c r="AI9482" s="259"/>
      <c r="AO9482" s="74"/>
    </row>
    <row r="9483" s="72" customFormat="1" customHeight="1" spans="6:41">
      <c r="F9483" s="74"/>
      <c r="G9483" s="267" t="str">
        <f t="shared" si="154"/>
        <v/>
      </c>
      <c r="H9483" s="74"/>
      <c r="I9483" s="74"/>
      <c r="J9483" s="74"/>
      <c r="K9483" s="74"/>
      <c r="L9483" s="74"/>
      <c r="P9483" s="122"/>
      <c r="Q9483" s="74"/>
      <c r="R9483" s="74"/>
      <c r="S9483" s="74"/>
      <c r="T9483" s="74"/>
      <c r="AI9483" s="259"/>
      <c r="AO9483" s="74"/>
    </row>
    <row r="9484" s="72" customFormat="1" customHeight="1" spans="6:41">
      <c r="F9484" s="74"/>
      <c r="G9484" s="267" t="str">
        <f t="shared" si="154"/>
        <v/>
      </c>
      <c r="H9484" s="74"/>
      <c r="I9484" s="74"/>
      <c r="J9484" s="74"/>
      <c r="K9484" s="74"/>
      <c r="L9484" s="74"/>
      <c r="P9484" s="122"/>
      <c r="Q9484" s="74"/>
      <c r="R9484" s="74"/>
      <c r="S9484" s="74"/>
      <c r="T9484" s="74"/>
      <c r="AI9484" s="259"/>
      <c r="AO9484" s="74"/>
    </row>
    <row r="9485" s="72" customFormat="1" customHeight="1" spans="6:41">
      <c r="F9485" s="74"/>
      <c r="G9485" s="267" t="str">
        <f t="shared" si="154"/>
        <v/>
      </c>
      <c r="H9485" s="74"/>
      <c r="I9485" s="74"/>
      <c r="J9485" s="74"/>
      <c r="K9485" s="74"/>
      <c r="L9485" s="74"/>
      <c r="P9485" s="122"/>
      <c r="Q9485" s="74"/>
      <c r="R9485" s="74"/>
      <c r="S9485" s="74"/>
      <c r="T9485" s="74"/>
      <c r="AI9485" s="259"/>
      <c r="AO9485" s="74"/>
    </row>
    <row r="9486" s="72" customFormat="1" customHeight="1" spans="6:41">
      <c r="F9486" s="74"/>
      <c r="G9486" s="267" t="str">
        <f t="shared" si="154"/>
        <v/>
      </c>
      <c r="H9486" s="74"/>
      <c r="I9486" s="74"/>
      <c r="J9486" s="74"/>
      <c r="K9486" s="74"/>
      <c r="L9486" s="74"/>
      <c r="P9486" s="122"/>
      <c r="Q9486" s="74"/>
      <c r="R9486" s="74"/>
      <c r="S9486" s="74"/>
      <c r="T9486" s="74"/>
      <c r="AI9486" s="259"/>
      <c r="AO9486" s="74"/>
    </row>
    <row r="9487" s="72" customFormat="1" customHeight="1" spans="6:41">
      <c r="F9487" s="74"/>
      <c r="G9487" s="267" t="str">
        <f t="shared" si="154"/>
        <v/>
      </c>
      <c r="H9487" s="74"/>
      <c r="I9487" s="74"/>
      <c r="J9487" s="74"/>
      <c r="K9487" s="74"/>
      <c r="L9487" s="74"/>
      <c r="P9487" s="122"/>
      <c r="Q9487" s="74"/>
      <c r="R9487" s="74"/>
      <c r="S9487" s="74"/>
      <c r="T9487" s="74"/>
      <c r="AI9487" s="259"/>
      <c r="AO9487" s="74"/>
    </row>
    <row r="9488" s="72" customFormat="1" customHeight="1" spans="6:41">
      <c r="F9488" s="74"/>
      <c r="G9488" s="267" t="str">
        <f t="shared" si="154"/>
        <v/>
      </c>
      <c r="H9488" s="74"/>
      <c r="I9488" s="74"/>
      <c r="J9488" s="74"/>
      <c r="K9488" s="74"/>
      <c r="L9488" s="74"/>
      <c r="P9488" s="122"/>
      <c r="Q9488" s="74"/>
      <c r="R9488" s="74"/>
      <c r="S9488" s="74"/>
      <c r="T9488" s="74"/>
      <c r="AI9488" s="259"/>
      <c r="AO9488" s="74"/>
    </row>
    <row r="9489" s="72" customFormat="1" customHeight="1" spans="6:41">
      <c r="F9489" s="74"/>
      <c r="G9489" s="267" t="str">
        <f t="shared" si="154"/>
        <v/>
      </c>
      <c r="H9489" s="74"/>
      <c r="I9489" s="74"/>
      <c r="J9489" s="74"/>
      <c r="K9489" s="74"/>
      <c r="L9489" s="74"/>
      <c r="P9489" s="122"/>
      <c r="Q9489" s="74"/>
      <c r="R9489" s="74"/>
      <c r="S9489" s="74"/>
      <c r="T9489" s="74"/>
      <c r="AI9489" s="259"/>
      <c r="AO9489" s="74"/>
    </row>
    <row r="9490" s="72" customFormat="1" customHeight="1" spans="6:41">
      <c r="F9490" s="74"/>
      <c r="G9490" s="267" t="str">
        <f t="shared" si="154"/>
        <v/>
      </c>
      <c r="H9490" s="74"/>
      <c r="I9490" s="74"/>
      <c r="J9490" s="74"/>
      <c r="K9490" s="74"/>
      <c r="L9490" s="74"/>
      <c r="P9490" s="122"/>
      <c r="Q9490" s="74"/>
      <c r="R9490" s="74"/>
      <c r="S9490" s="74"/>
      <c r="T9490" s="74"/>
      <c r="AI9490" s="259"/>
      <c r="AO9490" s="74"/>
    </row>
    <row r="9491" s="72" customFormat="1" customHeight="1" spans="6:41">
      <c r="F9491" s="74"/>
      <c r="G9491" s="267" t="str">
        <f t="shared" si="154"/>
        <v/>
      </c>
      <c r="H9491" s="74"/>
      <c r="I9491" s="74"/>
      <c r="J9491" s="74"/>
      <c r="K9491" s="74"/>
      <c r="L9491" s="74"/>
      <c r="P9491" s="122"/>
      <c r="Q9491" s="74"/>
      <c r="R9491" s="74"/>
      <c r="S9491" s="74"/>
      <c r="T9491" s="74"/>
      <c r="AI9491" s="259"/>
      <c r="AO9491" s="74"/>
    </row>
    <row r="9492" s="72" customFormat="1" customHeight="1" spans="6:41">
      <c r="F9492" s="74"/>
      <c r="G9492" s="267" t="str">
        <f t="shared" si="154"/>
        <v/>
      </c>
      <c r="H9492" s="74"/>
      <c r="I9492" s="74"/>
      <c r="J9492" s="74"/>
      <c r="K9492" s="74"/>
      <c r="L9492" s="74"/>
      <c r="P9492" s="122"/>
      <c r="Q9492" s="74"/>
      <c r="R9492" s="74"/>
      <c r="S9492" s="74"/>
      <c r="T9492" s="74"/>
      <c r="AI9492" s="259"/>
      <c r="AO9492" s="74"/>
    </row>
    <row r="9493" s="72" customFormat="1" customHeight="1" spans="6:41">
      <c r="F9493" s="74"/>
      <c r="G9493" s="267" t="str">
        <f t="shared" si="154"/>
        <v/>
      </c>
      <c r="H9493" s="74"/>
      <c r="I9493" s="74"/>
      <c r="J9493" s="74"/>
      <c r="K9493" s="74"/>
      <c r="L9493" s="74"/>
      <c r="P9493" s="122"/>
      <c r="Q9493" s="74"/>
      <c r="R9493" s="74"/>
      <c r="S9493" s="74"/>
      <c r="T9493" s="74"/>
      <c r="AI9493" s="259"/>
      <c r="AO9493" s="74"/>
    </row>
    <row r="9494" s="72" customFormat="1" customHeight="1" spans="6:41">
      <c r="F9494" s="74"/>
      <c r="G9494" s="267" t="str">
        <f t="shared" si="154"/>
        <v/>
      </c>
      <c r="H9494" s="74"/>
      <c r="I9494" s="74"/>
      <c r="J9494" s="74"/>
      <c r="K9494" s="74"/>
      <c r="L9494" s="74"/>
      <c r="P9494" s="122"/>
      <c r="Q9494" s="74"/>
      <c r="R9494" s="74"/>
      <c r="S9494" s="74"/>
      <c r="T9494" s="74"/>
      <c r="AI9494" s="259"/>
      <c r="AO9494" s="74"/>
    </row>
    <row r="9495" s="72" customFormat="1" customHeight="1" spans="6:41">
      <c r="F9495" s="74"/>
      <c r="G9495" s="267" t="str">
        <f t="shared" si="154"/>
        <v/>
      </c>
      <c r="H9495" s="74"/>
      <c r="I9495" s="74"/>
      <c r="J9495" s="74"/>
      <c r="K9495" s="74"/>
      <c r="L9495" s="74"/>
      <c r="P9495" s="122"/>
      <c r="Q9495" s="74"/>
      <c r="R9495" s="74"/>
      <c r="S9495" s="74"/>
      <c r="T9495" s="74"/>
      <c r="AI9495" s="259"/>
      <c r="AO9495" s="74"/>
    </row>
    <row r="9496" s="72" customFormat="1" customHeight="1" spans="6:41">
      <c r="F9496" s="74"/>
      <c r="G9496" s="267" t="str">
        <f t="shared" si="154"/>
        <v/>
      </c>
      <c r="H9496" s="74"/>
      <c r="I9496" s="74"/>
      <c r="J9496" s="74"/>
      <c r="K9496" s="74"/>
      <c r="L9496" s="74"/>
      <c r="P9496" s="122"/>
      <c r="Q9496" s="74"/>
      <c r="R9496" s="74"/>
      <c r="S9496" s="74"/>
      <c r="T9496" s="74"/>
      <c r="AI9496" s="259"/>
      <c r="AO9496" s="74"/>
    </row>
    <row r="9497" s="72" customFormat="1" customHeight="1" spans="6:41">
      <c r="F9497" s="74"/>
      <c r="G9497" s="267" t="str">
        <f t="shared" si="154"/>
        <v/>
      </c>
      <c r="H9497" s="74"/>
      <c r="I9497" s="74"/>
      <c r="J9497" s="74"/>
      <c r="K9497" s="74"/>
      <c r="L9497" s="74"/>
      <c r="P9497" s="122"/>
      <c r="Q9497" s="74"/>
      <c r="R9497" s="74"/>
      <c r="S9497" s="74"/>
      <c r="T9497" s="74"/>
      <c r="AI9497" s="259"/>
      <c r="AO9497" s="74"/>
    </row>
    <row r="9498" s="72" customFormat="1" customHeight="1" spans="6:41">
      <c r="F9498" s="74"/>
      <c r="G9498" s="267" t="str">
        <f t="shared" si="154"/>
        <v/>
      </c>
      <c r="H9498" s="74"/>
      <c r="I9498" s="74"/>
      <c r="J9498" s="74"/>
      <c r="K9498" s="74"/>
      <c r="L9498" s="74"/>
      <c r="P9498" s="122"/>
      <c r="Q9498" s="74"/>
      <c r="R9498" s="74"/>
      <c r="S9498" s="74"/>
      <c r="T9498" s="74"/>
      <c r="AI9498" s="259"/>
      <c r="AO9498" s="74"/>
    </row>
    <row r="9499" s="72" customFormat="1" customHeight="1" spans="6:41">
      <c r="F9499" s="74"/>
      <c r="G9499" s="267" t="str">
        <f t="shared" si="154"/>
        <v/>
      </c>
      <c r="H9499" s="74"/>
      <c r="I9499" s="74"/>
      <c r="J9499" s="74"/>
      <c r="K9499" s="74"/>
      <c r="L9499" s="74"/>
      <c r="P9499" s="122"/>
      <c r="Q9499" s="74"/>
      <c r="R9499" s="74"/>
      <c r="S9499" s="74"/>
      <c r="T9499" s="74"/>
      <c r="AI9499" s="259"/>
      <c r="AO9499" s="74"/>
    </row>
    <row r="9500" s="72" customFormat="1" customHeight="1" spans="6:41">
      <c r="F9500" s="74"/>
      <c r="G9500" s="267" t="str">
        <f t="shared" si="154"/>
        <v/>
      </c>
      <c r="H9500" s="74"/>
      <c r="I9500" s="74"/>
      <c r="J9500" s="74"/>
      <c r="K9500" s="74"/>
      <c r="L9500" s="74"/>
      <c r="P9500" s="122"/>
      <c r="Q9500" s="74"/>
      <c r="R9500" s="74"/>
      <c r="S9500" s="74"/>
      <c r="T9500" s="74"/>
      <c r="AI9500" s="259"/>
      <c r="AO9500" s="74"/>
    </row>
    <row r="9501" s="72" customFormat="1" customHeight="1" spans="6:41">
      <c r="F9501" s="74"/>
      <c r="G9501" s="267" t="str">
        <f t="shared" si="154"/>
        <v/>
      </c>
      <c r="H9501" s="74"/>
      <c r="I9501" s="74"/>
      <c r="J9501" s="74"/>
      <c r="K9501" s="74"/>
      <c r="L9501" s="74"/>
      <c r="P9501" s="122"/>
      <c r="Q9501" s="74"/>
      <c r="R9501" s="74"/>
      <c r="S9501" s="74"/>
      <c r="T9501" s="74"/>
      <c r="AI9501" s="259"/>
      <c r="AO9501" s="74"/>
    </row>
    <row r="9502" s="72" customFormat="1" customHeight="1" spans="6:41">
      <c r="F9502" s="74"/>
      <c r="G9502" s="267" t="str">
        <f t="shared" si="154"/>
        <v/>
      </c>
      <c r="H9502" s="74"/>
      <c r="I9502" s="74"/>
      <c r="J9502" s="74"/>
      <c r="K9502" s="74"/>
      <c r="L9502" s="74"/>
      <c r="P9502" s="122"/>
      <c r="Q9502" s="74"/>
      <c r="R9502" s="74"/>
      <c r="S9502" s="74"/>
      <c r="T9502" s="74"/>
      <c r="AI9502" s="259"/>
      <c r="AO9502" s="74"/>
    </row>
    <row r="9503" s="72" customFormat="1" customHeight="1" spans="6:41">
      <c r="F9503" s="74"/>
      <c r="G9503" s="267" t="str">
        <f t="shared" si="154"/>
        <v/>
      </c>
      <c r="H9503" s="74"/>
      <c r="I9503" s="74"/>
      <c r="J9503" s="74"/>
      <c r="K9503" s="74"/>
      <c r="L9503" s="74"/>
      <c r="P9503" s="122"/>
      <c r="Q9503" s="74"/>
      <c r="R9503" s="74"/>
      <c r="S9503" s="74"/>
      <c r="T9503" s="74"/>
      <c r="AI9503" s="259"/>
      <c r="AO9503" s="74"/>
    </row>
    <row r="9504" s="72" customFormat="1" customHeight="1" spans="6:41">
      <c r="F9504" s="74"/>
      <c r="G9504" s="267" t="str">
        <f t="shared" si="154"/>
        <v/>
      </c>
      <c r="H9504" s="74"/>
      <c r="I9504" s="74"/>
      <c r="J9504" s="74"/>
      <c r="K9504" s="74"/>
      <c r="L9504" s="74"/>
      <c r="P9504" s="122"/>
      <c r="Q9504" s="74"/>
      <c r="R9504" s="74"/>
      <c r="S9504" s="74"/>
      <c r="T9504" s="74"/>
      <c r="AI9504" s="259"/>
      <c r="AO9504" s="74"/>
    </row>
    <row r="9505" s="72" customFormat="1" customHeight="1" spans="6:41">
      <c r="F9505" s="74"/>
      <c r="G9505" s="267" t="str">
        <f t="shared" si="154"/>
        <v/>
      </c>
      <c r="H9505" s="74"/>
      <c r="I9505" s="74"/>
      <c r="J9505" s="74"/>
      <c r="K9505" s="74"/>
      <c r="L9505" s="74"/>
      <c r="P9505" s="122"/>
      <c r="Q9505" s="74"/>
      <c r="R9505" s="74"/>
      <c r="S9505" s="74"/>
      <c r="T9505" s="74"/>
      <c r="AI9505" s="259"/>
      <c r="AO9505" s="74"/>
    </row>
    <row r="9506" s="72" customFormat="1" customHeight="1" spans="6:41">
      <c r="F9506" s="74"/>
      <c r="G9506" s="267" t="str">
        <f t="shared" si="154"/>
        <v/>
      </c>
      <c r="H9506" s="74"/>
      <c r="I9506" s="74"/>
      <c r="J9506" s="74"/>
      <c r="K9506" s="74"/>
      <c r="L9506" s="74"/>
      <c r="P9506" s="122"/>
      <c r="Q9506" s="74"/>
      <c r="R9506" s="74"/>
      <c r="S9506" s="74"/>
      <c r="T9506" s="74"/>
      <c r="AI9506" s="259"/>
      <c r="AO9506" s="74"/>
    </row>
    <row r="9507" s="72" customFormat="1" customHeight="1" spans="6:41">
      <c r="F9507" s="74"/>
      <c r="G9507" s="267" t="str">
        <f t="shared" si="154"/>
        <v/>
      </c>
      <c r="H9507" s="74"/>
      <c r="I9507" s="74"/>
      <c r="J9507" s="74"/>
      <c r="K9507" s="74"/>
      <c r="L9507" s="74"/>
      <c r="P9507" s="122"/>
      <c r="Q9507" s="74"/>
      <c r="R9507" s="74"/>
      <c r="S9507" s="74"/>
      <c r="T9507" s="74"/>
      <c r="AI9507" s="259"/>
      <c r="AO9507" s="74"/>
    </row>
    <row r="9508" s="72" customFormat="1" customHeight="1" spans="6:41">
      <c r="F9508" s="74"/>
      <c r="G9508" s="267" t="str">
        <f t="shared" si="154"/>
        <v/>
      </c>
      <c r="H9508" s="74"/>
      <c r="I9508" s="74"/>
      <c r="J9508" s="74"/>
      <c r="K9508" s="74"/>
      <c r="L9508" s="74"/>
      <c r="P9508" s="122"/>
      <c r="Q9508" s="74"/>
      <c r="R9508" s="74"/>
      <c r="S9508" s="74"/>
      <c r="T9508" s="74"/>
      <c r="AI9508" s="259"/>
      <c r="AO9508" s="74"/>
    </row>
    <row r="9509" s="72" customFormat="1" customHeight="1" spans="6:41">
      <c r="F9509" s="74"/>
      <c r="G9509" s="267" t="str">
        <f t="shared" si="154"/>
        <v/>
      </c>
      <c r="H9509" s="74"/>
      <c r="I9509" s="74"/>
      <c r="J9509" s="74"/>
      <c r="K9509" s="74"/>
      <c r="L9509" s="74"/>
      <c r="P9509" s="122"/>
      <c r="Q9509" s="74"/>
      <c r="R9509" s="74"/>
      <c r="S9509" s="74"/>
      <c r="T9509" s="74"/>
      <c r="AI9509" s="259"/>
      <c r="AO9509" s="74"/>
    </row>
    <row r="9510" s="72" customFormat="1" customHeight="1" spans="6:41">
      <c r="F9510" s="74"/>
      <c r="G9510" s="267" t="str">
        <f t="shared" si="154"/>
        <v/>
      </c>
      <c r="H9510" s="74"/>
      <c r="I9510" s="74"/>
      <c r="J9510" s="74"/>
      <c r="K9510" s="74"/>
      <c r="L9510" s="74"/>
      <c r="P9510" s="122"/>
      <c r="Q9510" s="74"/>
      <c r="R9510" s="74"/>
      <c r="S9510" s="74"/>
      <c r="T9510" s="74"/>
      <c r="AI9510" s="259"/>
      <c r="AO9510" s="74"/>
    </row>
    <row r="9511" s="72" customFormat="1" customHeight="1" spans="6:41">
      <c r="F9511" s="74"/>
      <c r="G9511" s="267" t="str">
        <f t="shared" si="154"/>
        <v/>
      </c>
      <c r="H9511" s="74"/>
      <c r="I9511" s="74"/>
      <c r="J9511" s="74"/>
      <c r="K9511" s="74"/>
      <c r="L9511" s="74"/>
      <c r="P9511" s="122"/>
      <c r="Q9511" s="74"/>
      <c r="R9511" s="74"/>
      <c r="S9511" s="74"/>
      <c r="T9511" s="74"/>
      <c r="AI9511" s="259"/>
      <c r="AO9511" s="74"/>
    </row>
    <row r="9512" s="72" customFormat="1" customHeight="1" spans="6:41">
      <c r="F9512" s="74"/>
      <c r="G9512" s="267" t="str">
        <f t="shared" si="154"/>
        <v/>
      </c>
      <c r="H9512" s="74"/>
      <c r="I9512" s="74"/>
      <c r="J9512" s="74"/>
      <c r="K9512" s="74"/>
      <c r="L9512" s="74"/>
      <c r="P9512" s="122"/>
      <c r="Q9512" s="74"/>
      <c r="R9512" s="74"/>
      <c r="S9512" s="74"/>
      <c r="T9512" s="74"/>
      <c r="AI9512" s="259"/>
      <c r="AO9512" s="74"/>
    </row>
    <row r="9513" s="72" customFormat="1" customHeight="1" spans="6:41">
      <c r="F9513" s="74"/>
      <c r="G9513" s="267" t="str">
        <f t="shared" si="154"/>
        <v/>
      </c>
      <c r="H9513" s="74"/>
      <c r="I9513" s="74"/>
      <c r="J9513" s="74"/>
      <c r="K9513" s="74"/>
      <c r="L9513" s="74"/>
      <c r="P9513" s="122"/>
      <c r="Q9513" s="74"/>
      <c r="R9513" s="74"/>
      <c r="S9513" s="74"/>
      <c r="T9513" s="74"/>
      <c r="AI9513" s="259"/>
      <c r="AO9513" s="74"/>
    </row>
    <row r="9514" s="72" customFormat="1" customHeight="1" spans="6:41">
      <c r="F9514" s="74"/>
      <c r="G9514" s="267" t="str">
        <f t="shared" si="154"/>
        <v/>
      </c>
      <c r="H9514" s="74"/>
      <c r="I9514" s="74"/>
      <c r="J9514" s="74"/>
      <c r="K9514" s="74"/>
      <c r="L9514" s="74"/>
      <c r="P9514" s="122"/>
      <c r="Q9514" s="74"/>
      <c r="R9514" s="74"/>
      <c r="S9514" s="74"/>
      <c r="T9514" s="74"/>
      <c r="AI9514" s="259"/>
      <c r="AO9514" s="74"/>
    </row>
    <row r="9515" s="72" customFormat="1" customHeight="1" spans="6:41">
      <c r="F9515" s="74"/>
      <c r="G9515" s="267" t="str">
        <f t="shared" si="154"/>
        <v/>
      </c>
      <c r="H9515" s="74"/>
      <c r="I9515" s="74"/>
      <c r="J9515" s="74"/>
      <c r="K9515" s="74"/>
      <c r="L9515" s="74"/>
      <c r="P9515" s="122"/>
      <c r="Q9515" s="74"/>
      <c r="R9515" s="74"/>
      <c r="S9515" s="74"/>
      <c r="T9515" s="74"/>
      <c r="AI9515" s="259"/>
      <c r="AO9515" s="74"/>
    </row>
    <row r="9516" s="72" customFormat="1" customHeight="1" spans="6:41">
      <c r="F9516" s="74"/>
      <c r="G9516" s="267" t="str">
        <f t="shared" si="154"/>
        <v/>
      </c>
      <c r="H9516" s="74"/>
      <c r="I9516" s="74"/>
      <c r="J9516" s="74"/>
      <c r="K9516" s="74"/>
      <c r="L9516" s="74"/>
      <c r="P9516" s="122"/>
      <c r="Q9516" s="74"/>
      <c r="R9516" s="74"/>
      <c r="S9516" s="74"/>
      <c r="T9516" s="74"/>
      <c r="AI9516" s="259"/>
      <c r="AO9516" s="74"/>
    </row>
    <row r="9517" s="72" customFormat="1" customHeight="1" spans="6:41">
      <c r="F9517" s="74"/>
      <c r="G9517" s="267" t="str">
        <f t="shared" si="154"/>
        <v/>
      </c>
      <c r="H9517" s="74"/>
      <c r="I9517" s="74"/>
      <c r="J9517" s="74"/>
      <c r="K9517" s="74"/>
      <c r="L9517" s="74"/>
      <c r="P9517" s="122"/>
      <c r="Q9517" s="74"/>
      <c r="R9517" s="74"/>
      <c r="S9517" s="74"/>
      <c r="T9517" s="74"/>
      <c r="AI9517" s="259"/>
      <c r="AO9517" s="74"/>
    </row>
    <row r="9518" s="72" customFormat="1" customHeight="1" spans="6:41">
      <c r="F9518" s="74"/>
      <c r="G9518" s="267" t="str">
        <f t="shared" si="154"/>
        <v/>
      </c>
      <c r="H9518" s="74"/>
      <c r="I9518" s="74"/>
      <c r="J9518" s="74"/>
      <c r="K9518" s="74"/>
      <c r="L9518" s="74"/>
      <c r="P9518" s="122"/>
      <c r="Q9518" s="74"/>
      <c r="R9518" s="74"/>
      <c r="S9518" s="74"/>
      <c r="T9518" s="74"/>
      <c r="AI9518" s="259"/>
      <c r="AO9518" s="74"/>
    </row>
    <row r="9519" s="72" customFormat="1" customHeight="1" spans="6:41">
      <c r="F9519" s="74"/>
      <c r="G9519" s="267" t="str">
        <f t="shared" si="154"/>
        <v/>
      </c>
      <c r="H9519" s="74"/>
      <c r="I9519" s="74"/>
      <c r="J9519" s="74"/>
      <c r="K9519" s="74"/>
      <c r="L9519" s="74"/>
      <c r="P9519" s="122"/>
      <c r="Q9519" s="74"/>
      <c r="R9519" s="74"/>
      <c r="S9519" s="74"/>
      <c r="T9519" s="74"/>
      <c r="AI9519" s="259"/>
      <c r="AO9519" s="74"/>
    </row>
    <row r="9520" s="72" customFormat="1" customHeight="1" spans="6:41">
      <c r="F9520" s="74"/>
      <c r="G9520" s="267" t="str">
        <f t="shared" si="154"/>
        <v/>
      </c>
      <c r="H9520" s="74"/>
      <c r="I9520" s="74"/>
      <c r="J9520" s="74"/>
      <c r="K9520" s="74"/>
      <c r="L9520" s="74"/>
      <c r="P9520" s="122"/>
      <c r="Q9520" s="74"/>
      <c r="R9520" s="74"/>
      <c r="S9520" s="74"/>
      <c r="T9520" s="74"/>
      <c r="AI9520" s="259"/>
      <c r="AO9520" s="74"/>
    </row>
    <row r="9521" s="72" customFormat="1" customHeight="1" spans="6:41">
      <c r="F9521" s="74"/>
      <c r="G9521" s="267" t="str">
        <f t="shared" si="154"/>
        <v/>
      </c>
      <c r="H9521" s="74"/>
      <c r="I9521" s="74"/>
      <c r="J9521" s="74"/>
      <c r="K9521" s="74"/>
      <c r="L9521" s="74"/>
      <c r="P9521" s="122"/>
      <c r="Q9521" s="74"/>
      <c r="R9521" s="74"/>
      <c r="S9521" s="74"/>
      <c r="T9521" s="74"/>
      <c r="AI9521" s="259"/>
      <c r="AO9521" s="74"/>
    </row>
    <row r="9522" s="72" customFormat="1" customHeight="1" spans="6:41">
      <c r="F9522" s="74"/>
      <c r="G9522" s="267" t="str">
        <f t="shared" si="154"/>
        <v/>
      </c>
      <c r="H9522" s="74"/>
      <c r="I9522" s="74"/>
      <c r="J9522" s="74"/>
      <c r="K9522" s="74"/>
      <c r="L9522" s="74"/>
      <c r="P9522" s="122"/>
      <c r="Q9522" s="74"/>
      <c r="R9522" s="74"/>
      <c r="S9522" s="74"/>
      <c r="T9522" s="74"/>
      <c r="AI9522" s="259"/>
      <c r="AO9522" s="74"/>
    </row>
    <row r="9523" s="72" customFormat="1" customHeight="1" spans="6:41">
      <c r="F9523" s="74"/>
      <c r="G9523" s="267" t="str">
        <f t="shared" si="154"/>
        <v/>
      </c>
      <c r="H9523" s="74"/>
      <c r="I9523" s="74"/>
      <c r="J9523" s="74"/>
      <c r="K9523" s="74"/>
      <c r="L9523" s="74"/>
      <c r="P9523" s="122"/>
      <c r="Q9523" s="74"/>
      <c r="R9523" s="74"/>
      <c r="S9523" s="74"/>
      <c r="T9523" s="74"/>
      <c r="AI9523" s="259"/>
      <c r="AO9523" s="74"/>
    </row>
    <row r="9524" s="72" customFormat="1" customHeight="1" spans="6:41">
      <c r="F9524" s="74"/>
      <c r="G9524" s="267" t="str">
        <f t="shared" si="154"/>
        <v/>
      </c>
      <c r="H9524" s="74"/>
      <c r="I9524" s="74"/>
      <c r="J9524" s="74"/>
      <c r="K9524" s="74"/>
      <c r="L9524" s="74"/>
      <c r="P9524" s="122"/>
      <c r="Q9524" s="74"/>
      <c r="R9524" s="74"/>
      <c r="S9524" s="74"/>
      <c r="T9524" s="74"/>
      <c r="AI9524" s="259"/>
      <c r="AO9524" s="74"/>
    </row>
    <row r="9525" s="72" customFormat="1" customHeight="1" spans="6:41">
      <c r="F9525" s="74"/>
      <c r="G9525" s="267" t="str">
        <f t="shared" si="154"/>
        <v/>
      </c>
      <c r="H9525" s="74"/>
      <c r="I9525" s="74"/>
      <c r="J9525" s="74"/>
      <c r="K9525" s="74"/>
      <c r="L9525" s="74"/>
      <c r="P9525" s="122"/>
      <c r="Q9525" s="74"/>
      <c r="R9525" s="74"/>
      <c r="S9525" s="74"/>
      <c r="T9525" s="74"/>
      <c r="AI9525" s="259"/>
      <c r="AO9525" s="74"/>
    </row>
    <row r="9526" s="72" customFormat="1" customHeight="1" spans="6:41">
      <c r="F9526" s="74"/>
      <c r="G9526" s="267" t="str">
        <f t="shared" si="154"/>
        <v/>
      </c>
      <c r="H9526" s="74"/>
      <c r="I9526" s="74"/>
      <c r="J9526" s="74"/>
      <c r="K9526" s="74"/>
      <c r="L9526" s="74"/>
      <c r="P9526" s="122"/>
      <c r="Q9526" s="74"/>
      <c r="R9526" s="74"/>
      <c r="S9526" s="74"/>
      <c r="T9526" s="74"/>
      <c r="AI9526" s="259"/>
      <c r="AO9526" s="74"/>
    </row>
    <row r="9527" s="72" customFormat="1" customHeight="1" spans="6:41">
      <c r="F9527" s="74"/>
      <c r="G9527" s="267" t="str">
        <f t="shared" si="154"/>
        <v/>
      </c>
      <c r="H9527" s="74"/>
      <c r="I9527" s="74"/>
      <c r="J9527" s="74"/>
      <c r="K9527" s="74"/>
      <c r="L9527" s="74"/>
      <c r="P9527" s="122"/>
      <c r="Q9527" s="74"/>
      <c r="R9527" s="74"/>
      <c r="S9527" s="74"/>
      <c r="T9527" s="74"/>
      <c r="AI9527" s="259"/>
      <c r="AO9527" s="74"/>
    </row>
    <row r="9528" s="72" customFormat="1" customHeight="1" spans="6:41">
      <c r="F9528" s="74"/>
      <c r="G9528" s="267" t="str">
        <f t="shared" si="154"/>
        <v/>
      </c>
      <c r="H9528" s="74"/>
      <c r="I9528" s="74"/>
      <c r="J9528" s="74"/>
      <c r="K9528" s="74"/>
      <c r="L9528" s="74"/>
      <c r="P9528" s="122"/>
      <c r="Q9528" s="74"/>
      <c r="R9528" s="74"/>
      <c r="S9528" s="74"/>
      <c r="T9528" s="74"/>
      <c r="AI9528" s="259"/>
      <c r="AO9528" s="74"/>
    </row>
    <row r="9529" s="72" customFormat="1" customHeight="1" spans="6:41">
      <c r="F9529" s="74"/>
      <c r="G9529" s="267" t="str">
        <f t="shared" si="154"/>
        <v/>
      </c>
      <c r="H9529" s="74"/>
      <c r="I9529" s="74"/>
      <c r="J9529" s="74"/>
      <c r="K9529" s="74"/>
      <c r="L9529" s="74"/>
      <c r="P9529" s="122"/>
      <c r="Q9529" s="74"/>
      <c r="R9529" s="74"/>
      <c r="S9529" s="74"/>
      <c r="T9529" s="74"/>
      <c r="AI9529" s="259"/>
      <c r="AO9529" s="74"/>
    </row>
    <row r="9530" s="72" customFormat="1" customHeight="1" spans="6:41">
      <c r="F9530" s="74"/>
      <c r="G9530" s="267" t="str">
        <f t="shared" si="154"/>
        <v/>
      </c>
      <c r="H9530" s="74"/>
      <c r="I9530" s="74"/>
      <c r="J9530" s="74"/>
      <c r="K9530" s="74"/>
      <c r="L9530" s="74"/>
      <c r="P9530" s="122"/>
      <c r="Q9530" s="74"/>
      <c r="R9530" s="74"/>
      <c r="S9530" s="74"/>
      <c r="T9530" s="74"/>
      <c r="AI9530" s="259"/>
      <c r="AO9530" s="74"/>
    </row>
    <row r="9531" s="72" customFormat="1" customHeight="1" spans="6:41">
      <c r="F9531" s="74"/>
      <c r="G9531" s="267" t="str">
        <f t="shared" si="154"/>
        <v/>
      </c>
      <c r="H9531" s="74"/>
      <c r="I9531" s="74"/>
      <c r="J9531" s="74"/>
      <c r="K9531" s="74"/>
      <c r="L9531" s="74"/>
      <c r="P9531" s="122"/>
      <c r="Q9531" s="74"/>
      <c r="R9531" s="74"/>
      <c r="S9531" s="74"/>
      <c r="T9531" s="74"/>
      <c r="AI9531" s="259"/>
      <c r="AO9531" s="74"/>
    </row>
    <row r="9532" s="72" customFormat="1" customHeight="1" spans="6:41">
      <c r="F9532" s="74"/>
      <c r="G9532" s="267" t="str">
        <f t="shared" si="154"/>
        <v/>
      </c>
      <c r="H9532" s="74"/>
      <c r="I9532" s="74"/>
      <c r="J9532" s="74"/>
      <c r="K9532" s="74"/>
      <c r="L9532" s="74"/>
      <c r="P9532" s="122"/>
      <c r="Q9532" s="74"/>
      <c r="R9532" s="74"/>
      <c r="S9532" s="74"/>
      <c r="T9532" s="74"/>
      <c r="AI9532" s="259"/>
      <c r="AO9532" s="74"/>
    </row>
    <row r="9533" s="72" customFormat="1" customHeight="1" spans="6:41">
      <c r="F9533" s="74"/>
      <c r="G9533" s="267" t="str">
        <f t="shared" si="154"/>
        <v/>
      </c>
      <c r="H9533" s="74"/>
      <c r="I9533" s="74"/>
      <c r="J9533" s="74"/>
      <c r="K9533" s="74"/>
      <c r="L9533" s="74"/>
      <c r="P9533" s="122"/>
      <c r="Q9533" s="74"/>
      <c r="R9533" s="74"/>
      <c r="S9533" s="74"/>
      <c r="T9533" s="74"/>
      <c r="AI9533" s="259"/>
      <c r="AO9533" s="74"/>
    </row>
    <row r="9534" s="72" customFormat="1" customHeight="1" spans="6:41">
      <c r="F9534" s="74"/>
      <c r="G9534" s="267" t="str">
        <f t="shared" si="154"/>
        <v/>
      </c>
      <c r="H9534" s="74"/>
      <c r="I9534" s="74"/>
      <c r="J9534" s="74"/>
      <c r="K9534" s="74"/>
      <c r="L9534" s="74"/>
      <c r="P9534" s="122"/>
      <c r="Q9534" s="74"/>
      <c r="R9534" s="74"/>
      <c r="S9534" s="74"/>
      <c r="T9534" s="74"/>
      <c r="AI9534" s="259"/>
      <c r="AO9534" s="74"/>
    </row>
    <row r="9535" s="72" customFormat="1" customHeight="1" spans="6:41">
      <c r="F9535" s="74"/>
      <c r="G9535" s="267" t="str">
        <f t="shared" si="154"/>
        <v/>
      </c>
      <c r="H9535" s="74"/>
      <c r="I9535" s="74"/>
      <c r="J9535" s="74"/>
      <c r="K9535" s="74"/>
      <c r="L9535" s="74"/>
      <c r="P9535" s="122"/>
      <c r="Q9535" s="74"/>
      <c r="R9535" s="74"/>
      <c r="S9535" s="74"/>
      <c r="T9535" s="74"/>
      <c r="AI9535" s="259"/>
      <c r="AO9535" s="74"/>
    </row>
    <row r="9536" s="72" customFormat="1" customHeight="1" spans="6:41">
      <c r="F9536" s="74"/>
      <c r="G9536" s="267" t="str">
        <f t="shared" si="154"/>
        <v/>
      </c>
      <c r="H9536" s="74"/>
      <c r="I9536" s="74"/>
      <c r="J9536" s="74"/>
      <c r="K9536" s="74"/>
      <c r="L9536" s="74"/>
      <c r="P9536" s="122"/>
      <c r="Q9536" s="74"/>
      <c r="R9536" s="74"/>
      <c r="S9536" s="74"/>
      <c r="T9536" s="74"/>
      <c r="AI9536" s="259"/>
      <c r="AO9536" s="74"/>
    </row>
    <row r="9537" s="72" customFormat="1" customHeight="1" spans="6:41">
      <c r="F9537" s="74"/>
      <c r="G9537" s="267" t="str">
        <f t="shared" si="154"/>
        <v/>
      </c>
      <c r="H9537" s="74"/>
      <c r="I9537" s="74"/>
      <c r="J9537" s="74"/>
      <c r="K9537" s="74"/>
      <c r="L9537" s="74"/>
      <c r="P9537" s="122"/>
      <c r="Q9537" s="74"/>
      <c r="R9537" s="74"/>
      <c r="S9537" s="74"/>
      <c r="T9537" s="74"/>
      <c r="AI9537" s="259"/>
      <c r="AO9537" s="74"/>
    </row>
    <row r="9538" s="72" customFormat="1" customHeight="1" spans="6:41">
      <c r="F9538" s="74"/>
      <c r="G9538" s="267" t="str">
        <f t="shared" ref="G9538:G9601" si="155">IF(H9538="","",IF(H9538=I9538,H9538,_xlfn.CONCAT(H9538,"-",I9538)))</f>
        <v/>
      </c>
      <c r="H9538" s="74"/>
      <c r="I9538" s="74"/>
      <c r="J9538" s="74"/>
      <c r="K9538" s="74"/>
      <c r="L9538" s="74"/>
      <c r="P9538" s="122"/>
      <c r="Q9538" s="74"/>
      <c r="R9538" s="74"/>
      <c r="S9538" s="74"/>
      <c r="T9538" s="74"/>
      <c r="AI9538" s="259"/>
      <c r="AO9538" s="74"/>
    </row>
    <row r="9539" s="72" customFormat="1" customHeight="1" spans="6:41">
      <c r="F9539" s="74"/>
      <c r="G9539" s="267" t="str">
        <f t="shared" si="155"/>
        <v/>
      </c>
      <c r="H9539" s="74"/>
      <c r="I9539" s="74"/>
      <c r="J9539" s="74"/>
      <c r="K9539" s="74"/>
      <c r="L9539" s="74"/>
      <c r="P9539" s="122"/>
      <c r="Q9539" s="74"/>
      <c r="R9539" s="74"/>
      <c r="S9539" s="74"/>
      <c r="T9539" s="74"/>
      <c r="AI9539" s="259"/>
      <c r="AO9539" s="74"/>
    </row>
    <row r="9540" s="72" customFormat="1" customHeight="1" spans="6:41">
      <c r="F9540" s="74"/>
      <c r="G9540" s="267" t="str">
        <f t="shared" si="155"/>
        <v/>
      </c>
      <c r="H9540" s="74"/>
      <c r="I9540" s="74"/>
      <c r="J9540" s="74"/>
      <c r="K9540" s="74"/>
      <c r="L9540" s="74"/>
      <c r="P9540" s="122"/>
      <c r="Q9540" s="74"/>
      <c r="R9540" s="74"/>
      <c r="S9540" s="74"/>
      <c r="T9540" s="74"/>
      <c r="AI9540" s="259"/>
      <c r="AO9540" s="74"/>
    </row>
    <row r="9541" s="72" customFormat="1" customHeight="1" spans="6:41">
      <c r="F9541" s="74"/>
      <c r="G9541" s="267" t="str">
        <f t="shared" si="155"/>
        <v/>
      </c>
      <c r="H9541" s="74"/>
      <c r="I9541" s="74"/>
      <c r="J9541" s="74"/>
      <c r="K9541" s="74"/>
      <c r="L9541" s="74"/>
      <c r="P9541" s="122"/>
      <c r="Q9541" s="74"/>
      <c r="R9541" s="74"/>
      <c r="S9541" s="74"/>
      <c r="T9541" s="74"/>
      <c r="AI9541" s="259"/>
      <c r="AO9541" s="74"/>
    </row>
    <row r="9542" s="72" customFormat="1" customHeight="1" spans="6:41">
      <c r="F9542" s="74"/>
      <c r="G9542" s="267" t="str">
        <f t="shared" si="155"/>
        <v/>
      </c>
      <c r="H9542" s="74"/>
      <c r="I9542" s="74"/>
      <c r="J9542" s="74"/>
      <c r="K9542" s="74"/>
      <c r="L9542" s="74"/>
      <c r="P9542" s="122"/>
      <c r="Q9542" s="74"/>
      <c r="R9542" s="74"/>
      <c r="S9542" s="74"/>
      <c r="T9542" s="74"/>
      <c r="AI9542" s="259"/>
      <c r="AO9542" s="74"/>
    </row>
    <row r="9543" s="72" customFormat="1" customHeight="1" spans="6:41">
      <c r="F9543" s="74"/>
      <c r="G9543" s="267" t="str">
        <f t="shared" si="155"/>
        <v/>
      </c>
      <c r="H9543" s="74"/>
      <c r="I9543" s="74"/>
      <c r="J9543" s="74"/>
      <c r="K9543" s="74"/>
      <c r="L9543" s="74"/>
      <c r="P9543" s="122"/>
      <c r="Q9543" s="74"/>
      <c r="R9543" s="74"/>
      <c r="S9543" s="74"/>
      <c r="T9543" s="74"/>
      <c r="AI9543" s="259"/>
      <c r="AO9543" s="74"/>
    </row>
    <row r="9544" s="72" customFormat="1" customHeight="1" spans="6:41">
      <c r="F9544" s="74"/>
      <c r="G9544" s="267" t="str">
        <f t="shared" si="155"/>
        <v/>
      </c>
      <c r="H9544" s="74"/>
      <c r="I9544" s="74"/>
      <c r="J9544" s="74"/>
      <c r="K9544" s="74"/>
      <c r="L9544" s="74"/>
      <c r="P9544" s="122"/>
      <c r="Q9544" s="74"/>
      <c r="R9544" s="74"/>
      <c r="S9544" s="74"/>
      <c r="T9544" s="74"/>
      <c r="AI9544" s="259"/>
      <c r="AO9544" s="74"/>
    </row>
    <row r="9545" s="72" customFormat="1" customHeight="1" spans="6:41">
      <c r="F9545" s="74"/>
      <c r="G9545" s="267" t="str">
        <f t="shared" si="155"/>
        <v/>
      </c>
      <c r="H9545" s="74"/>
      <c r="I9545" s="74"/>
      <c r="J9545" s="74"/>
      <c r="K9545" s="74"/>
      <c r="L9545" s="74"/>
      <c r="P9545" s="122"/>
      <c r="Q9545" s="74"/>
      <c r="R9545" s="74"/>
      <c r="S9545" s="74"/>
      <c r="T9545" s="74"/>
      <c r="AI9545" s="259"/>
      <c r="AO9545" s="74"/>
    </row>
    <row r="9546" s="72" customFormat="1" customHeight="1" spans="6:41">
      <c r="F9546" s="74"/>
      <c r="G9546" s="267" t="str">
        <f t="shared" si="155"/>
        <v/>
      </c>
      <c r="H9546" s="74"/>
      <c r="I9546" s="74"/>
      <c r="J9546" s="74"/>
      <c r="K9546" s="74"/>
      <c r="L9546" s="74"/>
      <c r="P9546" s="122"/>
      <c r="Q9546" s="74"/>
      <c r="R9546" s="74"/>
      <c r="S9546" s="74"/>
      <c r="T9546" s="74"/>
      <c r="AI9546" s="259"/>
      <c r="AO9546" s="74"/>
    </row>
    <row r="9547" s="72" customFormat="1" customHeight="1" spans="6:41">
      <c r="F9547" s="74"/>
      <c r="G9547" s="267" t="str">
        <f t="shared" si="155"/>
        <v/>
      </c>
      <c r="H9547" s="74"/>
      <c r="I9547" s="74"/>
      <c r="J9547" s="74"/>
      <c r="K9547" s="74"/>
      <c r="L9547" s="74"/>
      <c r="P9547" s="122"/>
      <c r="Q9547" s="74"/>
      <c r="R9547" s="74"/>
      <c r="S9547" s="74"/>
      <c r="T9547" s="74"/>
      <c r="AI9547" s="259"/>
      <c r="AO9547" s="74"/>
    </row>
    <row r="9548" s="72" customFormat="1" customHeight="1" spans="6:41">
      <c r="F9548" s="74"/>
      <c r="G9548" s="267" t="str">
        <f t="shared" si="155"/>
        <v/>
      </c>
      <c r="H9548" s="74"/>
      <c r="I9548" s="74"/>
      <c r="J9548" s="74"/>
      <c r="K9548" s="74"/>
      <c r="L9548" s="74"/>
      <c r="P9548" s="122"/>
      <c r="Q9548" s="74"/>
      <c r="R9548" s="74"/>
      <c r="S9548" s="74"/>
      <c r="T9548" s="74"/>
      <c r="AI9548" s="259"/>
      <c r="AO9548" s="74"/>
    </row>
    <row r="9549" s="72" customFormat="1" customHeight="1" spans="6:41">
      <c r="F9549" s="74"/>
      <c r="G9549" s="267" t="str">
        <f t="shared" si="155"/>
        <v/>
      </c>
      <c r="H9549" s="74"/>
      <c r="I9549" s="74"/>
      <c r="J9549" s="74"/>
      <c r="K9549" s="74"/>
      <c r="L9549" s="74"/>
      <c r="P9549" s="122"/>
      <c r="Q9549" s="74"/>
      <c r="R9549" s="74"/>
      <c r="S9549" s="74"/>
      <c r="T9549" s="74"/>
      <c r="AI9549" s="259"/>
      <c r="AO9549" s="74"/>
    </row>
    <row r="9550" s="72" customFormat="1" customHeight="1" spans="6:41">
      <c r="F9550" s="74"/>
      <c r="G9550" s="267" t="str">
        <f t="shared" si="155"/>
        <v/>
      </c>
      <c r="H9550" s="74"/>
      <c r="I9550" s="74"/>
      <c r="J9550" s="74"/>
      <c r="K9550" s="74"/>
      <c r="L9550" s="74"/>
      <c r="P9550" s="122"/>
      <c r="Q9550" s="74"/>
      <c r="R9550" s="74"/>
      <c r="S9550" s="74"/>
      <c r="T9550" s="74"/>
      <c r="AI9550" s="259"/>
      <c r="AO9550" s="74"/>
    </row>
    <row r="9551" s="72" customFormat="1" customHeight="1" spans="6:41">
      <c r="F9551" s="74"/>
      <c r="G9551" s="267" t="str">
        <f t="shared" si="155"/>
        <v/>
      </c>
      <c r="H9551" s="74"/>
      <c r="I9551" s="74"/>
      <c r="J9551" s="74"/>
      <c r="K9551" s="74"/>
      <c r="L9551" s="74"/>
      <c r="P9551" s="122"/>
      <c r="Q9551" s="74"/>
      <c r="R9551" s="74"/>
      <c r="S9551" s="74"/>
      <c r="T9551" s="74"/>
      <c r="AI9551" s="259"/>
      <c r="AO9551" s="74"/>
    </row>
    <row r="9552" s="72" customFormat="1" customHeight="1" spans="6:41">
      <c r="F9552" s="74"/>
      <c r="G9552" s="267" t="str">
        <f t="shared" si="155"/>
        <v/>
      </c>
      <c r="H9552" s="74"/>
      <c r="I9552" s="74"/>
      <c r="J9552" s="74"/>
      <c r="K9552" s="74"/>
      <c r="L9552" s="74"/>
      <c r="P9552" s="122"/>
      <c r="Q9552" s="74"/>
      <c r="R9552" s="74"/>
      <c r="S9552" s="74"/>
      <c r="T9552" s="74"/>
      <c r="AI9552" s="259"/>
      <c r="AO9552" s="74"/>
    </row>
    <row r="9553" s="72" customFormat="1" customHeight="1" spans="6:41">
      <c r="F9553" s="74"/>
      <c r="G9553" s="267" t="str">
        <f t="shared" si="155"/>
        <v/>
      </c>
      <c r="H9553" s="74"/>
      <c r="I9553" s="74"/>
      <c r="J9553" s="74"/>
      <c r="K9553" s="74"/>
      <c r="L9553" s="74"/>
      <c r="P9553" s="122"/>
      <c r="Q9553" s="74"/>
      <c r="R9553" s="74"/>
      <c r="S9553" s="74"/>
      <c r="T9553" s="74"/>
      <c r="AI9553" s="259"/>
      <c r="AO9553" s="74"/>
    </row>
    <row r="9554" s="72" customFormat="1" customHeight="1" spans="6:41">
      <c r="F9554" s="74"/>
      <c r="G9554" s="267" t="str">
        <f t="shared" si="155"/>
        <v/>
      </c>
      <c r="H9554" s="74"/>
      <c r="I9554" s="74"/>
      <c r="J9554" s="74"/>
      <c r="K9554" s="74"/>
      <c r="L9554" s="74"/>
      <c r="P9554" s="122"/>
      <c r="Q9554" s="74"/>
      <c r="R9554" s="74"/>
      <c r="S9554" s="74"/>
      <c r="T9554" s="74"/>
      <c r="AI9554" s="259"/>
      <c r="AO9554" s="74"/>
    </row>
    <row r="9555" s="72" customFormat="1" customHeight="1" spans="6:41">
      <c r="F9555" s="74"/>
      <c r="G9555" s="267" t="str">
        <f t="shared" si="155"/>
        <v/>
      </c>
      <c r="H9555" s="74"/>
      <c r="I9555" s="74"/>
      <c r="J9555" s="74"/>
      <c r="K9555" s="74"/>
      <c r="L9555" s="74"/>
      <c r="P9555" s="122"/>
      <c r="Q9555" s="74"/>
      <c r="R9555" s="74"/>
      <c r="S9555" s="74"/>
      <c r="T9555" s="74"/>
      <c r="AI9555" s="259"/>
      <c r="AO9555" s="74"/>
    </row>
    <row r="9556" s="72" customFormat="1" customHeight="1" spans="6:41">
      <c r="F9556" s="74"/>
      <c r="G9556" s="267" t="str">
        <f t="shared" si="155"/>
        <v/>
      </c>
      <c r="H9556" s="74"/>
      <c r="I9556" s="74"/>
      <c r="J9556" s="74"/>
      <c r="K9556" s="74"/>
      <c r="L9556" s="74"/>
      <c r="P9556" s="122"/>
      <c r="Q9556" s="74"/>
      <c r="R9556" s="74"/>
      <c r="S9556" s="74"/>
      <c r="T9556" s="74"/>
      <c r="AI9556" s="259"/>
      <c r="AO9556" s="74"/>
    </row>
    <row r="9557" s="72" customFormat="1" customHeight="1" spans="6:41">
      <c r="F9557" s="74"/>
      <c r="G9557" s="267" t="str">
        <f t="shared" si="155"/>
        <v/>
      </c>
      <c r="H9557" s="74"/>
      <c r="I9557" s="74"/>
      <c r="J9557" s="74"/>
      <c r="K9557" s="74"/>
      <c r="L9557" s="74"/>
      <c r="P9557" s="122"/>
      <c r="Q9557" s="74"/>
      <c r="R9557" s="74"/>
      <c r="S9557" s="74"/>
      <c r="T9557" s="74"/>
      <c r="AI9557" s="259"/>
      <c r="AO9557" s="74"/>
    </row>
    <row r="9558" s="72" customFormat="1" customHeight="1" spans="6:41">
      <c r="F9558" s="74"/>
      <c r="G9558" s="267" t="str">
        <f t="shared" si="155"/>
        <v/>
      </c>
      <c r="H9558" s="74"/>
      <c r="I9558" s="74"/>
      <c r="J9558" s="74"/>
      <c r="K9558" s="74"/>
      <c r="L9558" s="74"/>
      <c r="P9558" s="122"/>
      <c r="Q9558" s="74"/>
      <c r="R9558" s="74"/>
      <c r="S9558" s="74"/>
      <c r="T9558" s="74"/>
      <c r="AI9558" s="259"/>
      <c r="AO9558" s="74"/>
    </row>
    <row r="9559" s="72" customFormat="1" customHeight="1" spans="6:41">
      <c r="F9559" s="74"/>
      <c r="G9559" s="267" t="str">
        <f t="shared" si="155"/>
        <v/>
      </c>
      <c r="H9559" s="74"/>
      <c r="I9559" s="74"/>
      <c r="J9559" s="74"/>
      <c r="K9559" s="74"/>
      <c r="L9559" s="74"/>
      <c r="P9559" s="122"/>
      <c r="Q9559" s="74"/>
      <c r="R9559" s="74"/>
      <c r="S9559" s="74"/>
      <c r="T9559" s="74"/>
      <c r="AI9559" s="259"/>
      <c r="AO9559" s="74"/>
    </row>
    <row r="9560" s="72" customFormat="1" customHeight="1" spans="6:41">
      <c r="F9560" s="74"/>
      <c r="G9560" s="267" t="str">
        <f t="shared" si="155"/>
        <v/>
      </c>
      <c r="H9560" s="74"/>
      <c r="I9560" s="74"/>
      <c r="J9560" s="74"/>
      <c r="K9560" s="74"/>
      <c r="L9560" s="74"/>
      <c r="P9560" s="122"/>
      <c r="Q9560" s="74"/>
      <c r="R9560" s="74"/>
      <c r="S9560" s="74"/>
      <c r="T9560" s="74"/>
      <c r="AI9560" s="259"/>
      <c r="AO9560" s="74"/>
    </row>
    <row r="9561" s="72" customFormat="1" customHeight="1" spans="6:41">
      <c r="F9561" s="74"/>
      <c r="G9561" s="267" t="str">
        <f t="shared" si="155"/>
        <v/>
      </c>
      <c r="H9561" s="74"/>
      <c r="I9561" s="74"/>
      <c r="J9561" s="74"/>
      <c r="K9561" s="74"/>
      <c r="L9561" s="74"/>
      <c r="P9561" s="122"/>
      <c r="Q9561" s="74"/>
      <c r="R9561" s="74"/>
      <c r="S9561" s="74"/>
      <c r="T9561" s="74"/>
      <c r="AI9561" s="259"/>
      <c r="AO9561" s="74"/>
    </row>
    <row r="9562" s="72" customFormat="1" customHeight="1" spans="6:41">
      <c r="F9562" s="74"/>
      <c r="G9562" s="267" t="str">
        <f t="shared" si="155"/>
        <v/>
      </c>
      <c r="H9562" s="74"/>
      <c r="I9562" s="74"/>
      <c r="J9562" s="74"/>
      <c r="K9562" s="74"/>
      <c r="L9562" s="74"/>
      <c r="P9562" s="122"/>
      <c r="Q9562" s="74"/>
      <c r="R9562" s="74"/>
      <c r="S9562" s="74"/>
      <c r="T9562" s="74"/>
      <c r="AI9562" s="259"/>
      <c r="AO9562" s="74"/>
    </row>
    <row r="9563" s="72" customFormat="1" customHeight="1" spans="6:41">
      <c r="F9563" s="74"/>
      <c r="G9563" s="267" t="str">
        <f t="shared" si="155"/>
        <v/>
      </c>
      <c r="H9563" s="74"/>
      <c r="I9563" s="74"/>
      <c r="J9563" s="74"/>
      <c r="K9563" s="74"/>
      <c r="L9563" s="74"/>
      <c r="P9563" s="122"/>
      <c r="Q9563" s="74"/>
      <c r="R9563" s="74"/>
      <c r="S9563" s="74"/>
      <c r="T9563" s="74"/>
      <c r="AI9563" s="259"/>
      <c r="AO9563" s="74"/>
    </row>
    <row r="9564" s="72" customFormat="1" customHeight="1" spans="6:41">
      <c r="F9564" s="74"/>
      <c r="G9564" s="267" t="str">
        <f t="shared" si="155"/>
        <v/>
      </c>
      <c r="H9564" s="74"/>
      <c r="I9564" s="74"/>
      <c r="J9564" s="74"/>
      <c r="K9564" s="74"/>
      <c r="L9564" s="74"/>
      <c r="P9564" s="122"/>
      <c r="Q9564" s="74"/>
      <c r="R9564" s="74"/>
      <c r="S9564" s="74"/>
      <c r="T9564" s="74"/>
      <c r="AI9564" s="259"/>
      <c r="AO9564" s="74"/>
    </row>
    <row r="9565" s="72" customFormat="1" customHeight="1" spans="6:41">
      <c r="F9565" s="74"/>
      <c r="G9565" s="267" t="str">
        <f t="shared" si="155"/>
        <v/>
      </c>
      <c r="H9565" s="74"/>
      <c r="I9565" s="74"/>
      <c r="J9565" s="74"/>
      <c r="K9565" s="74"/>
      <c r="L9565" s="74"/>
      <c r="P9565" s="122"/>
      <c r="Q9565" s="74"/>
      <c r="R9565" s="74"/>
      <c r="S9565" s="74"/>
      <c r="T9565" s="74"/>
      <c r="AI9565" s="259"/>
      <c r="AO9565" s="74"/>
    </row>
    <row r="9566" s="72" customFormat="1" customHeight="1" spans="6:41">
      <c r="F9566" s="74"/>
      <c r="G9566" s="267" t="str">
        <f t="shared" si="155"/>
        <v/>
      </c>
      <c r="H9566" s="74"/>
      <c r="I9566" s="74"/>
      <c r="J9566" s="74"/>
      <c r="K9566" s="74"/>
      <c r="L9566" s="74"/>
      <c r="P9566" s="122"/>
      <c r="Q9566" s="74"/>
      <c r="R9566" s="74"/>
      <c r="S9566" s="74"/>
      <c r="T9566" s="74"/>
      <c r="AI9566" s="259"/>
      <c r="AO9566" s="74"/>
    </row>
    <row r="9567" s="72" customFormat="1" customHeight="1" spans="6:41">
      <c r="F9567" s="74"/>
      <c r="G9567" s="267" t="str">
        <f t="shared" si="155"/>
        <v/>
      </c>
      <c r="H9567" s="74"/>
      <c r="I9567" s="74"/>
      <c r="J9567" s="74"/>
      <c r="K9567" s="74"/>
      <c r="L9567" s="74"/>
      <c r="P9567" s="122"/>
      <c r="Q9567" s="74"/>
      <c r="R9567" s="74"/>
      <c r="S9567" s="74"/>
      <c r="T9567" s="74"/>
      <c r="AI9567" s="259"/>
      <c r="AO9567" s="74"/>
    </row>
    <row r="9568" s="72" customFormat="1" customHeight="1" spans="6:41">
      <c r="F9568" s="74"/>
      <c r="G9568" s="267" t="str">
        <f t="shared" si="155"/>
        <v/>
      </c>
      <c r="H9568" s="74"/>
      <c r="I9568" s="74"/>
      <c r="J9568" s="74"/>
      <c r="K9568" s="74"/>
      <c r="L9568" s="74"/>
      <c r="P9568" s="122"/>
      <c r="Q9568" s="74"/>
      <c r="R9568" s="74"/>
      <c r="S9568" s="74"/>
      <c r="T9568" s="74"/>
      <c r="AI9568" s="259"/>
      <c r="AO9568" s="74"/>
    </row>
    <row r="9569" s="72" customFormat="1" customHeight="1" spans="6:41">
      <c r="F9569" s="74"/>
      <c r="G9569" s="267" t="str">
        <f t="shared" si="155"/>
        <v/>
      </c>
      <c r="H9569" s="74"/>
      <c r="I9569" s="74"/>
      <c r="J9569" s="74"/>
      <c r="K9569" s="74"/>
      <c r="L9569" s="74"/>
      <c r="P9569" s="122"/>
      <c r="Q9569" s="74"/>
      <c r="R9569" s="74"/>
      <c r="S9569" s="74"/>
      <c r="T9569" s="74"/>
      <c r="AI9569" s="259"/>
      <c r="AO9569" s="74"/>
    </row>
    <row r="9570" s="72" customFormat="1" customHeight="1" spans="6:41">
      <c r="F9570" s="74"/>
      <c r="G9570" s="267" t="str">
        <f t="shared" si="155"/>
        <v/>
      </c>
      <c r="H9570" s="74"/>
      <c r="I9570" s="74"/>
      <c r="J9570" s="74"/>
      <c r="K9570" s="74"/>
      <c r="L9570" s="74"/>
      <c r="P9570" s="122"/>
      <c r="Q9570" s="74"/>
      <c r="R9570" s="74"/>
      <c r="S9570" s="74"/>
      <c r="T9570" s="74"/>
      <c r="AI9570" s="259"/>
      <c r="AO9570" s="74"/>
    </row>
    <row r="9571" s="72" customFormat="1" customHeight="1" spans="6:41">
      <c r="F9571" s="74"/>
      <c r="G9571" s="267" t="str">
        <f t="shared" si="155"/>
        <v/>
      </c>
      <c r="H9571" s="74"/>
      <c r="I9571" s="74"/>
      <c r="J9571" s="74"/>
      <c r="K9571" s="74"/>
      <c r="L9571" s="74"/>
      <c r="P9571" s="122"/>
      <c r="Q9571" s="74"/>
      <c r="R9571" s="74"/>
      <c r="S9571" s="74"/>
      <c r="T9571" s="74"/>
      <c r="AI9571" s="259"/>
      <c r="AO9571" s="74"/>
    </row>
    <row r="9572" s="72" customFormat="1" customHeight="1" spans="6:41">
      <c r="F9572" s="74"/>
      <c r="G9572" s="267" t="str">
        <f t="shared" si="155"/>
        <v/>
      </c>
      <c r="H9572" s="74"/>
      <c r="I9572" s="74"/>
      <c r="J9572" s="74"/>
      <c r="K9572" s="74"/>
      <c r="L9572" s="74"/>
      <c r="P9572" s="122"/>
      <c r="Q9572" s="74"/>
      <c r="R9572" s="74"/>
      <c r="S9572" s="74"/>
      <c r="T9572" s="74"/>
      <c r="AI9572" s="259"/>
      <c r="AO9572" s="74"/>
    </row>
    <row r="9573" s="72" customFormat="1" customHeight="1" spans="6:41">
      <c r="F9573" s="74"/>
      <c r="G9573" s="267" t="str">
        <f t="shared" si="155"/>
        <v/>
      </c>
      <c r="H9573" s="74"/>
      <c r="I9573" s="74"/>
      <c r="J9573" s="74"/>
      <c r="K9573" s="74"/>
      <c r="L9573" s="74"/>
      <c r="P9573" s="122"/>
      <c r="Q9573" s="74"/>
      <c r="R9573" s="74"/>
      <c r="S9573" s="74"/>
      <c r="T9573" s="74"/>
      <c r="AI9573" s="259"/>
      <c r="AO9573" s="74"/>
    </row>
    <row r="9574" s="72" customFormat="1" customHeight="1" spans="6:41">
      <c r="F9574" s="74"/>
      <c r="G9574" s="267" t="str">
        <f t="shared" si="155"/>
        <v/>
      </c>
      <c r="H9574" s="74"/>
      <c r="I9574" s="74"/>
      <c r="J9574" s="74"/>
      <c r="K9574" s="74"/>
      <c r="L9574" s="74"/>
      <c r="P9574" s="122"/>
      <c r="Q9574" s="74"/>
      <c r="R9574" s="74"/>
      <c r="S9574" s="74"/>
      <c r="T9574" s="74"/>
      <c r="AI9574" s="259"/>
      <c r="AO9574" s="74"/>
    </row>
    <row r="9575" s="72" customFormat="1" customHeight="1" spans="6:41">
      <c r="F9575" s="74"/>
      <c r="G9575" s="267" t="str">
        <f t="shared" si="155"/>
        <v/>
      </c>
      <c r="H9575" s="74"/>
      <c r="I9575" s="74"/>
      <c r="J9575" s="74"/>
      <c r="K9575" s="74"/>
      <c r="L9575" s="74"/>
      <c r="P9575" s="122"/>
      <c r="Q9575" s="74"/>
      <c r="R9575" s="74"/>
      <c r="S9575" s="74"/>
      <c r="T9575" s="74"/>
      <c r="AI9575" s="259"/>
      <c r="AO9575" s="74"/>
    </row>
    <row r="9576" s="72" customFormat="1" customHeight="1" spans="6:41">
      <c r="F9576" s="74"/>
      <c r="G9576" s="267" t="str">
        <f t="shared" si="155"/>
        <v/>
      </c>
      <c r="H9576" s="74"/>
      <c r="I9576" s="74"/>
      <c r="J9576" s="74"/>
      <c r="K9576" s="74"/>
      <c r="L9576" s="74"/>
      <c r="P9576" s="122"/>
      <c r="Q9576" s="74"/>
      <c r="R9576" s="74"/>
      <c r="S9576" s="74"/>
      <c r="T9576" s="74"/>
      <c r="AI9576" s="259"/>
      <c r="AO9576" s="74"/>
    </row>
    <row r="9577" s="72" customFormat="1" customHeight="1" spans="6:41">
      <c r="F9577" s="74"/>
      <c r="G9577" s="267" t="str">
        <f t="shared" si="155"/>
        <v/>
      </c>
      <c r="H9577" s="74"/>
      <c r="I9577" s="74"/>
      <c r="J9577" s="74"/>
      <c r="K9577" s="74"/>
      <c r="L9577" s="74"/>
      <c r="P9577" s="122"/>
      <c r="Q9577" s="74"/>
      <c r="R9577" s="74"/>
      <c r="S9577" s="74"/>
      <c r="T9577" s="74"/>
      <c r="AI9577" s="259"/>
      <c r="AO9577" s="74"/>
    </row>
    <row r="9578" s="72" customFormat="1" customHeight="1" spans="6:41">
      <c r="F9578" s="74"/>
      <c r="G9578" s="267" t="str">
        <f t="shared" si="155"/>
        <v/>
      </c>
      <c r="H9578" s="74"/>
      <c r="I9578" s="74"/>
      <c r="J9578" s="74"/>
      <c r="K9578" s="74"/>
      <c r="L9578" s="74"/>
      <c r="P9578" s="122"/>
      <c r="Q9578" s="74"/>
      <c r="R9578" s="74"/>
      <c r="S9578" s="74"/>
      <c r="T9578" s="74"/>
      <c r="AI9578" s="259"/>
      <c r="AO9578" s="74"/>
    </row>
    <row r="9579" s="72" customFormat="1" customHeight="1" spans="6:41">
      <c r="F9579" s="74"/>
      <c r="G9579" s="267" t="str">
        <f t="shared" si="155"/>
        <v/>
      </c>
      <c r="H9579" s="74"/>
      <c r="I9579" s="74"/>
      <c r="J9579" s="74"/>
      <c r="K9579" s="74"/>
      <c r="L9579" s="74"/>
      <c r="P9579" s="122"/>
      <c r="Q9579" s="74"/>
      <c r="R9579" s="74"/>
      <c r="S9579" s="74"/>
      <c r="T9579" s="74"/>
      <c r="AI9579" s="259"/>
      <c r="AO9579" s="74"/>
    </row>
    <row r="9580" s="72" customFormat="1" customHeight="1" spans="6:41">
      <c r="F9580" s="74"/>
      <c r="G9580" s="267" t="str">
        <f t="shared" si="155"/>
        <v/>
      </c>
      <c r="H9580" s="74"/>
      <c r="I9580" s="74"/>
      <c r="J9580" s="74"/>
      <c r="K9580" s="74"/>
      <c r="L9580" s="74"/>
      <c r="P9580" s="122"/>
      <c r="Q9580" s="74"/>
      <c r="R9580" s="74"/>
      <c r="S9580" s="74"/>
      <c r="T9580" s="74"/>
      <c r="AI9580" s="259"/>
      <c r="AO9580" s="74"/>
    </row>
    <row r="9581" s="72" customFormat="1" customHeight="1" spans="6:41">
      <c r="F9581" s="74"/>
      <c r="G9581" s="267" t="str">
        <f t="shared" si="155"/>
        <v/>
      </c>
      <c r="H9581" s="74"/>
      <c r="I9581" s="74"/>
      <c r="J9581" s="74"/>
      <c r="K9581" s="74"/>
      <c r="L9581" s="74"/>
      <c r="P9581" s="122"/>
      <c r="Q9581" s="74"/>
      <c r="R9581" s="74"/>
      <c r="S9581" s="74"/>
      <c r="T9581" s="74"/>
      <c r="AI9581" s="259"/>
      <c r="AO9581" s="74"/>
    </row>
    <row r="9582" s="72" customFormat="1" customHeight="1" spans="6:41">
      <c r="F9582" s="74"/>
      <c r="G9582" s="267" t="str">
        <f t="shared" si="155"/>
        <v/>
      </c>
      <c r="H9582" s="74"/>
      <c r="I9582" s="74"/>
      <c r="J9582" s="74"/>
      <c r="K9582" s="74"/>
      <c r="L9582" s="74"/>
      <c r="P9582" s="122"/>
      <c r="Q9582" s="74"/>
      <c r="R9582" s="74"/>
      <c r="S9582" s="74"/>
      <c r="T9582" s="74"/>
      <c r="AI9582" s="259"/>
      <c r="AO9582" s="74"/>
    </row>
    <row r="9583" s="72" customFormat="1" customHeight="1" spans="6:41">
      <c r="F9583" s="74"/>
      <c r="G9583" s="267" t="str">
        <f t="shared" si="155"/>
        <v/>
      </c>
      <c r="H9583" s="74"/>
      <c r="I9583" s="74"/>
      <c r="J9583" s="74"/>
      <c r="K9583" s="74"/>
      <c r="L9583" s="74"/>
      <c r="P9583" s="122"/>
      <c r="Q9583" s="74"/>
      <c r="R9583" s="74"/>
      <c r="S9583" s="74"/>
      <c r="T9583" s="74"/>
      <c r="AI9583" s="259"/>
      <c r="AO9583" s="74"/>
    </row>
    <row r="9584" s="72" customFormat="1" customHeight="1" spans="6:41">
      <c r="F9584" s="74"/>
      <c r="G9584" s="267" t="str">
        <f t="shared" si="155"/>
        <v/>
      </c>
      <c r="H9584" s="74"/>
      <c r="I9584" s="74"/>
      <c r="J9584" s="74"/>
      <c r="K9584" s="74"/>
      <c r="L9584" s="74"/>
      <c r="P9584" s="122"/>
      <c r="Q9584" s="74"/>
      <c r="R9584" s="74"/>
      <c r="S9584" s="74"/>
      <c r="T9584" s="74"/>
      <c r="AI9584" s="259"/>
      <c r="AO9584" s="74"/>
    </row>
    <row r="9585" s="72" customFormat="1" customHeight="1" spans="6:41">
      <c r="F9585" s="74"/>
      <c r="G9585" s="267" t="str">
        <f t="shared" si="155"/>
        <v/>
      </c>
      <c r="H9585" s="74"/>
      <c r="I9585" s="74"/>
      <c r="J9585" s="74"/>
      <c r="K9585" s="74"/>
      <c r="L9585" s="74"/>
      <c r="P9585" s="122"/>
      <c r="Q9585" s="74"/>
      <c r="R9585" s="74"/>
      <c r="S9585" s="74"/>
      <c r="T9585" s="74"/>
      <c r="AI9585" s="259"/>
      <c r="AO9585" s="74"/>
    </row>
    <row r="9586" s="72" customFormat="1" customHeight="1" spans="6:41">
      <c r="F9586" s="74"/>
      <c r="G9586" s="267" t="str">
        <f t="shared" si="155"/>
        <v/>
      </c>
      <c r="H9586" s="74"/>
      <c r="I9586" s="74"/>
      <c r="J9586" s="74"/>
      <c r="K9586" s="74"/>
      <c r="L9586" s="74"/>
      <c r="P9586" s="122"/>
      <c r="Q9586" s="74"/>
      <c r="R9586" s="74"/>
      <c r="S9586" s="74"/>
      <c r="T9586" s="74"/>
      <c r="AI9586" s="259"/>
      <c r="AO9586" s="74"/>
    </row>
    <row r="9587" s="72" customFormat="1" customHeight="1" spans="6:41">
      <c r="F9587" s="74"/>
      <c r="G9587" s="267" t="str">
        <f t="shared" si="155"/>
        <v/>
      </c>
      <c r="H9587" s="74"/>
      <c r="I9587" s="74"/>
      <c r="J9587" s="74"/>
      <c r="K9587" s="74"/>
      <c r="L9587" s="74"/>
      <c r="P9587" s="122"/>
      <c r="Q9587" s="74"/>
      <c r="R9587" s="74"/>
      <c r="S9587" s="74"/>
      <c r="T9587" s="74"/>
      <c r="AI9587" s="259"/>
      <c r="AO9587" s="74"/>
    </row>
    <row r="9588" s="72" customFormat="1" customHeight="1" spans="6:41">
      <c r="F9588" s="74"/>
      <c r="G9588" s="267" t="str">
        <f t="shared" si="155"/>
        <v/>
      </c>
      <c r="H9588" s="74"/>
      <c r="I9588" s="74"/>
      <c r="J9588" s="74"/>
      <c r="K9588" s="74"/>
      <c r="L9588" s="74"/>
      <c r="P9588" s="122"/>
      <c r="Q9588" s="74"/>
      <c r="R9588" s="74"/>
      <c r="S9588" s="74"/>
      <c r="T9588" s="74"/>
      <c r="AI9588" s="259"/>
      <c r="AO9588" s="74"/>
    </row>
    <row r="9589" s="72" customFormat="1" customHeight="1" spans="6:41">
      <c r="F9589" s="74"/>
      <c r="G9589" s="267" t="str">
        <f t="shared" si="155"/>
        <v/>
      </c>
      <c r="H9589" s="74"/>
      <c r="I9589" s="74"/>
      <c r="J9589" s="74"/>
      <c r="K9589" s="74"/>
      <c r="L9589" s="74"/>
      <c r="P9589" s="122"/>
      <c r="Q9589" s="74"/>
      <c r="R9589" s="74"/>
      <c r="S9589" s="74"/>
      <c r="T9589" s="74"/>
      <c r="AI9589" s="259"/>
      <c r="AO9589" s="74"/>
    </row>
    <row r="9590" s="72" customFormat="1" customHeight="1" spans="6:41">
      <c r="F9590" s="74"/>
      <c r="G9590" s="267" t="str">
        <f t="shared" si="155"/>
        <v/>
      </c>
      <c r="H9590" s="74"/>
      <c r="I9590" s="74"/>
      <c r="J9590" s="74"/>
      <c r="K9590" s="74"/>
      <c r="L9590" s="74"/>
      <c r="P9590" s="122"/>
      <c r="Q9590" s="74"/>
      <c r="R9590" s="74"/>
      <c r="S9590" s="74"/>
      <c r="T9590" s="74"/>
      <c r="AI9590" s="259"/>
      <c r="AO9590" s="74"/>
    </row>
    <row r="9591" s="72" customFormat="1" customHeight="1" spans="6:41">
      <c r="F9591" s="74"/>
      <c r="G9591" s="267" t="str">
        <f t="shared" si="155"/>
        <v/>
      </c>
      <c r="H9591" s="74"/>
      <c r="I9591" s="74"/>
      <c r="J9591" s="74"/>
      <c r="K9591" s="74"/>
      <c r="L9591" s="74"/>
      <c r="P9591" s="122"/>
      <c r="Q9591" s="74"/>
      <c r="R9591" s="74"/>
      <c r="S9591" s="74"/>
      <c r="T9591" s="74"/>
      <c r="AI9591" s="259"/>
      <c r="AO9591" s="74"/>
    </row>
    <row r="9592" s="72" customFormat="1" customHeight="1" spans="6:41">
      <c r="F9592" s="74"/>
      <c r="G9592" s="267" t="str">
        <f t="shared" si="155"/>
        <v/>
      </c>
      <c r="H9592" s="74"/>
      <c r="I9592" s="74"/>
      <c r="J9592" s="74"/>
      <c r="K9592" s="74"/>
      <c r="L9592" s="74"/>
      <c r="P9592" s="122"/>
      <c r="Q9592" s="74"/>
      <c r="R9592" s="74"/>
      <c r="S9592" s="74"/>
      <c r="T9592" s="74"/>
      <c r="AI9592" s="259"/>
      <c r="AO9592" s="74"/>
    </row>
    <row r="9593" s="72" customFormat="1" customHeight="1" spans="6:41">
      <c r="F9593" s="74"/>
      <c r="G9593" s="267" t="str">
        <f t="shared" si="155"/>
        <v/>
      </c>
      <c r="H9593" s="74"/>
      <c r="I9593" s="74"/>
      <c r="J9593" s="74"/>
      <c r="K9593" s="74"/>
      <c r="L9593" s="74"/>
      <c r="P9593" s="122"/>
      <c r="Q9593" s="74"/>
      <c r="R9593" s="74"/>
      <c r="S9593" s="74"/>
      <c r="T9593" s="74"/>
      <c r="AI9593" s="259"/>
      <c r="AO9593" s="74"/>
    </row>
    <row r="9594" s="72" customFormat="1" customHeight="1" spans="6:41">
      <c r="F9594" s="74"/>
      <c r="G9594" s="267" t="str">
        <f t="shared" si="155"/>
        <v/>
      </c>
      <c r="H9594" s="74"/>
      <c r="I9594" s="74"/>
      <c r="J9594" s="74"/>
      <c r="K9594" s="74"/>
      <c r="L9594" s="74"/>
      <c r="P9594" s="122"/>
      <c r="Q9594" s="74"/>
      <c r="R9594" s="74"/>
      <c r="S9594" s="74"/>
      <c r="T9594" s="74"/>
      <c r="AI9594" s="259"/>
      <c r="AO9594" s="74"/>
    </row>
    <row r="9595" s="72" customFormat="1" customHeight="1" spans="6:41">
      <c r="F9595" s="74"/>
      <c r="G9595" s="267" t="str">
        <f t="shared" si="155"/>
        <v/>
      </c>
      <c r="H9595" s="74"/>
      <c r="I9595" s="74"/>
      <c r="J9595" s="74"/>
      <c r="K9595" s="74"/>
      <c r="L9595" s="74"/>
      <c r="P9595" s="122"/>
      <c r="Q9595" s="74"/>
      <c r="R9595" s="74"/>
      <c r="S9595" s="74"/>
      <c r="T9595" s="74"/>
      <c r="AI9595" s="259"/>
      <c r="AO9595" s="74"/>
    </row>
    <row r="9596" s="72" customFormat="1" customHeight="1" spans="6:41">
      <c r="F9596" s="74"/>
      <c r="G9596" s="267" t="str">
        <f t="shared" si="155"/>
        <v/>
      </c>
      <c r="H9596" s="74"/>
      <c r="I9596" s="74"/>
      <c r="J9596" s="74"/>
      <c r="K9596" s="74"/>
      <c r="L9596" s="74"/>
      <c r="P9596" s="122"/>
      <c r="Q9596" s="74"/>
      <c r="R9596" s="74"/>
      <c r="S9596" s="74"/>
      <c r="T9596" s="74"/>
      <c r="AI9596" s="259"/>
      <c r="AO9596" s="74"/>
    </row>
    <row r="9597" s="72" customFormat="1" customHeight="1" spans="6:41">
      <c r="F9597" s="74"/>
      <c r="G9597" s="267" t="str">
        <f t="shared" si="155"/>
        <v/>
      </c>
      <c r="H9597" s="74"/>
      <c r="I9597" s="74"/>
      <c r="J9597" s="74"/>
      <c r="K9597" s="74"/>
      <c r="L9597" s="74"/>
      <c r="P9597" s="122"/>
      <c r="Q9597" s="74"/>
      <c r="R9597" s="74"/>
      <c r="S9597" s="74"/>
      <c r="T9597" s="74"/>
      <c r="AI9597" s="259"/>
      <c r="AO9597" s="74"/>
    </row>
    <row r="9598" s="72" customFormat="1" customHeight="1" spans="6:41">
      <c r="F9598" s="74"/>
      <c r="G9598" s="267" t="str">
        <f t="shared" si="155"/>
        <v/>
      </c>
      <c r="H9598" s="74"/>
      <c r="I9598" s="74"/>
      <c r="J9598" s="74"/>
      <c r="K9598" s="74"/>
      <c r="L9598" s="74"/>
      <c r="P9598" s="122"/>
      <c r="Q9598" s="74"/>
      <c r="R9598" s="74"/>
      <c r="S9598" s="74"/>
      <c r="T9598" s="74"/>
      <c r="AI9598" s="259"/>
      <c r="AO9598" s="74"/>
    </row>
    <row r="9599" s="72" customFormat="1" customHeight="1" spans="6:41">
      <c r="F9599" s="74"/>
      <c r="G9599" s="267" t="str">
        <f t="shared" si="155"/>
        <v/>
      </c>
      <c r="H9599" s="74"/>
      <c r="I9599" s="74"/>
      <c r="J9599" s="74"/>
      <c r="K9599" s="74"/>
      <c r="L9599" s="74"/>
      <c r="P9599" s="122"/>
      <c r="Q9599" s="74"/>
      <c r="R9599" s="74"/>
      <c r="S9599" s="74"/>
      <c r="T9599" s="74"/>
      <c r="AI9599" s="259"/>
      <c r="AO9599" s="74"/>
    </row>
    <row r="9600" s="72" customFormat="1" customHeight="1" spans="6:41">
      <c r="F9600" s="74"/>
      <c r="G9600" s="267" t="str">
        <f t="shared" si="155"/>
        <v/>
      </c>
      <c r="H9600" s="74"/>
      <c r="I9600" s="74"/>
      <c r="J9600" s="74"/>
      <c r="K9600" s="74"/>
      <c r="L9600" s="74"/>
      <c r="P9600" s="122"/>
      <c r="Q9600" s="74"/>
      <c r="R9600" s="74"/>
      <c r="S9600" s="74"/>
      <c r="T9600" s="74"/>
      <c r="AI9600" s="259"/>
      <c r="AO9600" s="74"/>
    </row>
    <row r="9601" s="72" customFormat="1" customHeight="1" spans="6:41">
      <c r="F9601" s="74"/>
      <c r="G9601" s="267" t="str">
        <f t="shared" si="155"/>
        <v/>
      </c>
      <c r="H9601" s="74"/>
      <c r="I9601" s="74"/>
      <c r="J9601" s="74"/>
      <c r="K9601" s="74"/>
      <c r="L9601" s="74"/>
      <c r="P9601" s="122"/>
      <c r="Q9601" s="74"/>
      <c r="R9601" s="74"/>
      <c r="S9601" s="74"/>
      <c r="T9601" s="74"/>
      <c r="AI9601" s="259"/>
      <c r="AO9601" s="74"/>
    </row>
    <row r="9602" s="72" customFormat="1" customHeight="1" spans="6:41">
      <c r="F9602" s="74"/>
      <c r="G9602" s="267" t="str">
        <f t="shared" ref="G9602:G9665" si="156">IF(H9602="","",IF(H9602=I9602,H9602,_xlfn.CONCAT(H9602,"-",I9602)))</f>
        <v/>
      </c>
      <c r="H9602" s="74"/>
      <c r="I9602" s="74"/>
      <c r="J9602" s="74"/>
      <c r="K9602" s="74"/>
      <c r="L9602" s="74"/>
      <c r="P9602" s="122"/>
      <c r="Q9602" s="74"/>
      <c r="R9602" s="74"/>
      <c r="S9602" s="74"/>
      <c r="T9602" s="74"/>
      <c r="AI9602" s="259"/>
      <c r="AO9602" s="74"/>
    </row>
    <row r="9603" s="72" customFormat="1" customHeight="1" spans="6:41">
      <c r="F9603" s="74"/>
      <c r="G9603" s="267" t="str">
        <f t="shared" si="156"/>
        <v/>
      </c>
      <c r="H9603" s="74"/>
      <c r="I9603" s="74"/>
      <c r="J9603" s="74"/>
      <c r="K9603" s="74"/>
      <c r="L9603" s="74"/>
      <c r="P9603" s="122"/>
      <c r="Q9603" s="74"/>
      <c r="R9603" s="74"/>
      <c r="S9603" s="74"/>
      <c r="T9603" s="74"/>
      <c r="AI9603" s="259"/>
      <c r="AO9603" s="74"/>
    </row>
    <row r="9604" s="72" customFormat="1" customHeight="1" spans="6:41">
      <c r="F9604" s="74"/>
      <c r="G9604" s="267" t="str">
        <f t="shared" si="156"/>
        <v/>
      </c>
      <c r="H9604" s="74"/>
      <c r="I9604" s="74"/>
      <c r="J9604" s="74"/>
      <c r="K9604" s="74"/>
      <c r="L9604" s="74"/>
      <c r="P9604" s="122"/>
      <c r="Q9604" s="74"/>
      <c r="R9604" s="74"/>
      <c r="S9604" s="74"/>
      <c r="T9604" s="74"/>
      <c r="AI9604" s="259"/>
      <c r="AO9604" s="74"/>
    </row>
    <row r="9605" s="72" customFormat="1" customHeight="1" spans="6:41">
      <c r="F9605" s="74"/>
      <c r="G9605" s="267" t="str">
        <f t="shared" si="156"/>
        <v/>
      </c>
      <c r="H9605" s="74"/>
      <c r="I9605" s="74"/>
      <c r="J9605" s="74"/>
      <c r="K9605" s="74"/>
      <c r="L9605" s="74"/>
      <c r="P9605" s="122"/>
      <c r="Q9605" s="74"/>
      <c r="R9605" s="74"/>
      <c r="S9605" s="74"/>
      <c r="T9605" s="74"/>
      <c r="AI9605" s="259"/>
      <c r="AO9605" s="74"/>
    </row>
    <row r="9606" s="72" customFormat="1" customHeight="1" spans="6:41">
      <c r="F9606" s="74"/>
      <c r="G9606" s="267" t="str">
        <f t="shared" si="156"/>
        <v/>
      </c>
      <c r="H9606" s="74"/>
      <c r="I9606" s="74"/>
      <c r="J9606" s="74"/>
      <c r="K9606" s="74"/>
      <c r="L9606" s="74"/>
      <c r="P9606" s="122"/>
      <c r="Q9606" s="74"/>
      <c r="R9606" s="74"/>
      <c r="S9606" s="74"/>
      <c r="T9606" s="74"/>
      <c r="AI9606" s="259"/>
      <c r="AO9606" s="74"/>
    </row>
    <row r="9607" s="72" customFormat="1" customHeight="1" spans="6:41">
      <c r="F9607" s="74"/>
      <c r="G9607" s="267" t="str">
        <f t="shared" si="156"/>
        <v/>
      </c>
      <c r="H9607" s="74"/>
      <c r="I9607" s="74"/>
      <c r="J9607" s="74"/>
      <c r="K9607" s="74"/>
      <c r="L9607" s="74"/>
      <c r="P9607" s="122"/>
      <c r="Q9607" s="74"/>
      <c r="R9607" s="74"/>
      <c r="S9607" s="74"/>
      <c r="T9607" s="74"/>
      <c r="AI9607" s="259"/>
      <c r="AO9607" s="74"/>
    </row>
    <row r="9608" s="72" customFormat="1" customHeight="1" spans="6:41">
      <c r="F9608" s="74"/>
      <c r="G9608" s="267" t="str">
        <f t="shared" si="156"/>
        <v/>
      </c>
      <c r="H9608" s="74"/>
      <c r="I9608" s="74"/>
      <c r="J9608" s="74"/>
      <c r="K9608" s="74"/>
      <c r="L9608" s="74"/>
      <c r="P9608" s="122"/>
      <c r="Q9608" s="74"/>
      <c r="R9608" s="74"/>
      <c r="S9608" s="74"/>
      <c r="T9608" s="74"/>
      <c r="AI9608" s="259"/>
      <c r="AO9608" s="74"/>
    </row>
    <row r="9609" s="72" customFormat="1" customHeight="1" spans="6:41">
      <c r="F9609" s="74"/>
      <c r="G9609" s="267" t="str">
        <f t="shared" si="156"/>
        <v/>
      </c>
      <c r="H9609" s="74"/>
      <c r="I9609" s="74"/>
      <c r="J9609" s="74"/>
      <c r="K9609" s="74"/>
      <c r="L9609" s="74"/>
      <c r="P9609" s="122"/>
      <c r="Q9609" s="74"/>
      <c r="R9609" s="74"/>
      <c r="S9609" s="74"/>
      <c r="T9609" s="74"/>
      <c r="AI9609" s="259"/>
      <c r="AO9609" s="74"/>
    </row>
    <row r="9610" s="72" customFormat="1" customHeight="1" spans="6:41">
      <c r="F9610" s="74"/>
      <c r="G9610" s="267" t="str">
        <f t="shared" si="156"/>
        <v/>
      </c>
      <c r="H9610" s="74"/>
      <c r="I9610" s="74"/>
      <c r="J9610" s="74"/>
      <c r="K9610" s="74"/>
      <c r="L9610" s="74"/>
      <c r="P9610" s="122"/>
      <c r="Q9610" s="74"/>
      <c r="R9610" s="74"/>
      <c r="S9610" s="74"/>
      <c r="T9610" s="74"/>
      <c r="AI9610" s="259"/>
      <c r="AO9610" s="74"/>
    </row>
    <row r="9611" s="72" customFormat="1" customHeight="1" spans="6:41">
      <c r="F9611" s="74"/>
      <c r="G9611" s="267" t="str">
        <f t="shared" si="156"/>
        <v/>
      </c>
      <c r="H9611" s="74"/>
      <c r="I9611" s="74"/>
      <c r="J9611" s="74"/>
      <c r="K9611" s="74"/>
      <c r="L9611" s="74"/>
      <c r="P9611" s="122"/>
      <c r="Q9611" s="74"/>
      <c r="R9611" s="74"/>
      <c r="S9611" s="74"/>
      <c r="T9611" s="74"/>
      <c r="AI9611" s="259"/>
      <c r="AO9611" s="74"/>
    </row>
    <row r="9612" s="72" customFormat="1" customHeight="1" spans="6:41">
      <c r="F9612" s="74"/>
      <c r="G9612" s="267" t="str">
        <f t="shared" si="156"/>
        <v/>
      </c>
      <c r="H9612" s="74"/>
      <c r="I9612" s="74"/>
      <c r="J9612" s="74"/>
      <c r="K9612" s="74"/>
      <c r="L9612" s="74"/>
      <c r="P9612" s="122"/>
      <c r="Q9612" s="74"/>
      <c r="R9612" s="74"/>
      <c r="S9612" s="74"/>
      <c r="T9612" s="74"/>
      <c r="AI9612" s="259"/>
      <c r="AO9612" s="74"/>
    </row>
    <row r="9613" s="72" customFormat="1" customHeight="1" spans="6:41">
      <c r="F9613" s="74"/>
      <c r="G9613" s="267" t="str">
        <f t="shared" si="156"/>
        <v/>
      </c>
      <c r="H9613" s="74"/>
      <c r="I9613" s="74"/>
      <c r="J9613" s="74"/>
      <c r="K9613" s="74"/>
      <c r="L9613" s="74"/>
      <c r="P9613" s="122"/>
      <c r="Q9613" s="74"/>
      <c r="R9613" s="74"/>
      <c r="S9613" s="74"/>
      <c r="T9613" s="74"/>
      <c r="AI9613" s="259"/>
      <c r="AO9613" s="74"/>
    </row>
    <row r="9614" s="72" customFormat="1" customHeight="1" spans="6:41">
      <c r="F9614" s="74"/>
      <c r="G9614" s="267" t="str">
        <f t="shared" si="156"/>
        <v/>
      </c>
      <c r="H9614" s="74"/>
      <c r="I9614" s="74"/>
      <c r="J9614" s="74"/>
      <c r="K9614" s="74"/>
      <c r="L9614" s="74"/>
      <c r="P9614" s="122"/>
      <c r="Q9614" s="74"/>
      <c r="R9614" s="74"/>
      <c r="S9614" s="74"/>
      <c r="T9614" s="74"/>
      <c r="AI9614" s="259"/>
      <c r="AO9614" s="74"/>
    </row>
    <row r="9615" s="72" customFormat="1" customHeight="1" spans="6:41">
      <c r="F9615" s="74"/>
      <c r="G9615" s="267" t="str">
        <f t="shared" si="156"/>
        <v/>
      </c>
      <c r="H9615" s="74"/>
      <c r="I9615" s="74"/>
      <c r="J9615" s="74"/>
      <c r="K9615" s="74"/>
      <c r="L9615" s="74"/>
      <c r="P9615" s="122"/>
      <c r="Q9615" s="74"/>
      <c r="R9615" s="74"/>
      <c r="S9615" s="74"/>
      <c r="T9615" s="74"/>
      <c r="AI9615" s="259"/>
      <c r="AO9615" s="74"/>
    </row>
    <row r="9616" s="72" customFormat="1" customHeight="1" spans="6:41">
      <c r="F9616" s="74"/>
      <c r="G9616" s="267" t="str">
        <f t="shared" si="156"/>
        <v/>
      </c>
      <c r="H9616" s="74"/>
      <c r="I9616" s="74"/>
      <c r="J9616" s="74"/>
      <c r="K9616" s="74"/>
      <c r="L9616" s="74"/>
      <c r="P9616" s="122"/>
      <c r="Q9616" s="74"/>
      <c r="R9616" s="74"/>
      <c r="S9616" s="74"/>
      <c r="T9616" s="74"/>
      <c r="AI9616" s="259"/>
      <c r="AO9616" s="74"/>
    </row>
    <row r="9617" s="72" customFormat="1" customHeight="1" spans="6:41">
      <c r="F9617" s="74"/>
      <c r="G9617" s="267" t="str">
        <f t="shared" si="156"/>
        <v/>
      </c>
      <c r="H9617" s="74"/>
      <c r="I9617" s="74"/>
      <c r="J9617" s="74"/>
      <c r="K9617" s="74"/>
      <c r="L9617" s="74"/>
      <c r="P9617" s="122"/>
      <c r="Q9617" s="74"/>
      <c r="R9617" s="74"/>
      <c r="S9617" s="74"/>
      <c r="T9617" s="74"/>
      <c r="AI9617" s="259"/>
      <c r="AO9617" s="74"/>
    </row>
    <row r="9618" s="72" customFormat="1" customHeight="1" spans="6:41">
      <c r="F9618" s="74"/>
      <c r="G9618" s="267" t="str">
        <f t="shared" si="156"/>
        <v/>
      </c>
      <c r="H9618" s="74"/>
      <c r="I9618" s="74"/>
      <c r="J9618" s="74"/>
      <c r="K9618" s="74"/>
      <c r="L9618" s="74"/>
      <c r="P9618" s="122"/>
      <c r="Q9618" s="74"/>
      <c r="R9618" s="74"/>
      <c r="S9618" s="74"/>
      <c r="T9618" s="74"/>
      <c r="AI9618" s="259"/>
      <c r="AO9618" s="74"/>
    </row>
    <row r="9619" s="72" customFormat="1" customHeight="1" spans="6:41">
      <c r="F9619" s="74"/>
      <c r="G9619" s="267" t="str">
        <f t="shared" si="156"/>
        <v/>
      </c>
      <c r="H9619" s="74"/>
      <c r="I9619" s="74"/>
      <c r="J9619" s="74"/>
      <c r="K9619" s="74"/>
      <c r="L9619" s="74"/>
      <c r="P9619" s="122"/>
      <c r="Q9619" s="74"/>
      <c r="R9619" s="74"/>
      <c r="S9619" s="74"/>
      <c r="T9619" s="74"/>
      <c r="AI9619" s="259"/>
      <c r="AO9619" s="74"/>
    </row>
    <row r="9620" s="72" customFormat="1" customHeight="1" spans="6:41">
      <c r="F9620" s="74"/>
      <c r="G9620" s="267" t="str">
        <f t="shared" si="156"/>
        <v/>
      </c>
      <c r="H9620" s="74"/>
      <c r="I9620" s="74"/>
      <c r="J9620" s="74"/>
      <c r="K9620" s="74"/>
      <c r="L9620" s="74"/>
      <c r="P9620" s="122"/>
      <c r="Q9620" s="74"/>
      <c r="R9620" s="74"/>
      <c r="S9620" s="74"/>
      <c r="T9620" s="74"/>
      <c r="AI9620" s="259"/>
      <c r="AO9620" s="74"/>
    </row>
    <row r="9621" s="72" customFormat="1" customHeight="1" spans="6:41">
      <c r="F9621" s="74"/>
      <c r="G9621" s="267" t="str">
        <f t="shared" si="156"/>
        <v/>
      </c>
      <c r="H9621" s="74"/>
      <c r="I9621" s="74"/>
      <c r="J9621" s="74"/>
      <c r="K9621" s="74"/>
      <c r="L9621" s="74"/>
      <c r="P9621" s="122"/>
      <c r="Q9621" s="74"/>
      <c r="R9621" s="74"/>
      <c r="S9621" s="74"/>
      <c r="T9621" s="74"/>
      <c r="AI9621" s="259"/>
      <c r="AO9621" s="74"/>
    </row>
    <row r="9622" s="72" customFormat="1" customHeight="1" spans="6:41">
      <c r="F9622" s="74"/>
      <c r="G9622" s="267" t="str">
        <f t="shared" si="156"/>
        <v/>
      </c>
      <c r="H9622" s="74"/>
      <c r="I9622" s="74"/>
      <c r="J9622" s="74"/>
      <c r="K9622" s="74"/>
      <c r="L9622" s="74"/>
      <c r="P9622" s="122"/>
      <c r="Q9622" s="74"/>
      <c r="R9622" s="74"/>
      <c r="S9622" s="74"/>
      <c r="T9622" s="74"/>
      <c r="AI9622" s="259"/>
      <c r="AO9622" s="74"/>
    </row>
    <row r="9623" s="72" customFormat="1" customHeight="1" spans="6:41">
      <c r="F9623" s="74"/>
      <c r="G9623" s="267" t="str">
        <f t="shared" si="156"/>
        <v/>
      </c>
      <c r="H9623" s="74"/>
      <c r="I9623" s="74"/>
      <c r="J9623" s="74"/>
      <c r="K9623" s="74"/>
      <c r="L9623" s="74"/>
      <c r="P9623" s="122"/>
      <c r="Q9623" s="74"/>
      <c r="R9623" s="74"/>
      <c r="S9623" s="74"/>
      <c r="T9623" s="74"/>
      <c r="AI9623" s="259"/>
      <c r="AO9623" s="74"/>
    </row>
    <row r="9624" s="72" customFormat="1" customHeight="1" spans="6:41">
      <c r="F9624" s="74"/>
      <c r="G9624" s="267" t="str">
        <f t="shared" si="156"/>
        <v/>
      </c>
      <c r="H9624" s="74"/>
      <c r="I9624" s="74"/>
      <c r="J9624" s="74"/>
      <c r="K9624" s="74"/>
      <c r="L9624" s="74"/>
      <c r="P9624" s="122"/>
      <c r="Q9624" s="74"/>
      <c r="R9624" s="74"/>
      <c r="S9624" s="74"/>
      <c r="T9624" s="74"/>
      <c r="AI9624" s="259"/>
      <c r="AO9624" s="74"/>
    </row>
    <row r="9625" s="72" customFormat="1" customHeight="1" spans="6:41">
      <c r="F9625" s="74"/>
      <c r="G9625" s="267" t="str">
        <f t="shared" si="156"/>
        <v/>
      </c>
      <c r="H9625" s="74"/>
      <c r="I9625" s="74"/>
      <c r="J9625" s="74"/>
      <c r="K9625" s="74"/>
      <c r="L9625" s="74"/>
      <c r="P9625" s="122"/>
      <c r="Q9625" s="74"/>
      <c r="R9625" s="74"/>
      <c r="S9625" s="74"/>
      <c r="T9625" s="74"/>
      <c r="AI9625" s="259"/>
      <c r="AO9625" s="74"/>
    </row>
    <row r="9626" s="72" customFormat="1" customHeight="1" spans="6:41">
      <c r="F9626" s="74"/>
      <c r="G9626" s="267" t="str">
        <f t="shared" si="156"/>
        <v/>
      </c>
      <c r="H9626" s="74"/>
      <c r="I9626" s="74"/>
      <c r="J9626" s="74"/>
      <c r="K9626" s="74"/>
      <c r="L9626" s="74"/>
      <c r="P9626" s="122"/>
      <c r="Q9626" s="74"/>
      <c r="R9626" s="74"/>
      <c r="S9626" s="74"/>
      <c r="T9626" s="74"/>
      <c r="AI9626" s="259"/>
      <c r="AO9626" s="74"/>
    </row>
    <row r="9627" s="72" customFormat="1" customHeight="1" spans="6:41">
      <c r="F9627" s="74"/>
      <c r="G9627" s="267" t="str">
        <f t="shared" si="156"/>
        <v/>
      </c>
      <c r="H9627" s="74"/>
      <c r="I9627" s="74"/>
      <c r="J9627" s="74"/>
      <c r="K9627" s="74"/>
      <c r="L9627" s="74"/>
      <c r="P9627" s="122"/>
      <c r="Q9627" s="74"/>
      <c r="R9627" s="74"/>
      <c r="S9627" s="74"/>
      <c r="T9627" s="74"/>
      <c r="AI9627" s="259"/>
      <c r="AO9627" s="74"/>
    </row>
    <row r="9628" s="72" customFormat="1" customHeight="1" spans="6:41">
      <c r="F9628" s="74"/>
      <c r="G9628" s="267" t="str">
        <f t="shared" si="156"/>
        <v/>
      </c>
      <c r="H9628" s="74"/>
      <c r="I9628" s="74"/>
      <c r="J9628" s="74"/>
      <c r="K9628" s="74"/>
      <c r="L9628" s="74"/>
      <c r="P9628" s="122"/>
      <c r="Q9628" s="74"/>
      <c r="R9628" s="74"/>
      <c r="S9628" s="74"/>
      <c r="T9628" s="74"/>
      <c r="AI9628" s="259"/>
      <c r="AO9628" s="74"/>
    </row>
    <row r="9629" s="72" customFormat="1" customHeight="1" spans="6:41">
      <c r="F9629" s="74"/>
      <c r="G9629" s="267" t="str">
        <f t="shared" si="156"/>
        <v/>
      </c>
      <c r="H9629" s="74"/>
      <c r="I9629" s="74"/>
      <c r="J9629" s="74"/>
      <c r="K9629" s="74"/>
      <c r="L9629" s="74"/>
      <c r="P9629" s="122"/>
      <c r="Q9629" s="74"/>
      <c r="R9629" s="74"/>
      <c r="S9629" s="74"/>
      <c r="T9629" s="74"/>
      <c r="AI9629" s="259"/>
      <c r="AO9629" s="74"/>
    </row>
    <row r="9630" s="72" customFormat="1" customHeight="1" spans="6:41">
      <c r="F9630" s="74"/>
      <c r="G9630" s="267" t="str">
        <f t="shared" si="156"/>
        <v/>
      </c>
      <c r="H9630" s="74"/>
      <c r="I9630" s="74"/>
      <c r="J9630" s="74"/>
      <c r="K9630" s="74"/>
      <c r="L9630" s="74"/>
      <c r="P9630" s="122"/>
      <c r="Q9630" s="74"/>
      <c r="R9630" s="74"/>
      <c r="S9630" s="74"/>
      <c r="T9630" s="74"/>
      <c r="AI9630" s="259"/>
      <c r="AO9630" s="74"/>
    </row>
    <row r="9631" s="72" customFormat="1" customHeight="1" spans="6:41">
      <c r="F9631" s="74"/>
      <c r="G9631" s="267" t="str">
        <f t="shared" si="156"/>
        <v/>
      </c>
      <c r="H9631" s="74"/>
      <c r="I9631" s="74"/>
      <c r="J9631" s="74"/>
      <c r="K9631" s="74"/>
      <c r="L9631" s="74"/>
      <c r="P9631" s="122"/>
      <c r="Q9631" s="74"/>
      <c r="R9631" s="74"/>
      <c r="S9631" s="74"/>
      <c r="T9631" s="74"/>
      <c r="AI9631" s="259"/>
      <c r="AO9631" s="74"/>
    </row>
    <row r="9632" s="72" customFormat="1" customHeight="1" spans="6:41">
      <c r="F9632" s="74"/>
      <c r="G9632" s="267" t="str">
        <f t="shared" si="156"/>
        <v/>
      </c>
      <c r="H9632" s="74"/>
      <c r="I9632" s="74"/>
      <c r="J9632" s="74"/>
      <c r="K9632" s="74"/>
      <c r="L9632" s="74"/>
      <c r="P9632" s="122"/>
      <c r="Q9632" s="74"/>
      <c r="R9632" s="74"/>
      <c r="S9632" s="74"/>
      <c r="T9632" s="74"/>
      <c r="AI9632" s="259"/>
      <c r="AO9632" s="74"/>
    </row>
    <row r="9633" s="72" customFormat="1" customHeight="1" spans="6:41">
      <c r="F9633" s="74"/>
      <c r="G9633" s="267" t="str">
        <f t="shared" si="156"/>
        <v/>
      </c>
      <c r="H9633" s="74"/>
      <c r="I9633" s="74"/>
      <c r="J9633" s="74"/>
      <c r="K9633" s="74"/>
      <c r="L9633" s="74"/>
      <c r="P9633" s="122"/>
      <c r="Q9633" s="74"/>
      <c r="R9633" s="74"/>
      <c r="S9633" s="74"/>
      <c r="T9633" s="74"/>
      <c r="AI9633" s="259"/>
      <c r="AO9633" s="74"/>
    </row>
    <row r="9634" s="72" customFormat="1" customHeight="1" spans="6:41">
      <c r="F9634" s="74"/>
      <c r="G9634" s="267" t="str">
        <f t="shared" si="156"/>
        <v/>
      </c>
      <c r="H9634" s="74"/>
      <c r="I9634" s="74"/>
      <c r="J9634" s="74"/>
      <c r="K9634" s="74"/>
      <c r="L9634" s="74"/>
      <c r="P9634" s="122"/>
      <c r="Q9634" s="74"/>
      <c r="R9634" s="74"/>
      <c r="S9634" s="74"/>
      <c r="T9634" s="74"/>
      <c r="AI9634" s="259"/>
      <c r="AO9634" s="74"/>
    </row>
    <row r="9635" s="72" customFormat="1" customHeight="1" spans="6:41">
      <c r="F9635" s="74"/>
      <c r="G9635" s="267" t="str">
        <f t="shared" si="156"/>
        <v/>
      </c>
      <c r="H9635" s="74"/>
      <c r="I9635" s="74"/>
      <c r="J9635" s="74"/>
      <c r="K9635" s="74"/>
      <c r="L9635" s="74"/>
      <c r="P9635" s="122"/>
      <c r="Q9635" s="74"/>
      <c r="R9635" s="74"/>
      <c r="S9635" s="74"/>
      <c r="T9635" s="74"/>
      <c r="AI9635" s="259"/>
      <c r="AO9635" s="74"/>
    </row>
    <row r="9636" s="72" customFormat="1" customHeight="1" spans="6:41">
      <c r="F9636" s="74"/>
      <c r="G9636" s="267" t="str">
        <f t="shared" si="156"/>
        <v/>
      </c>
      <c r="H9636" s="74"/>
      <c r="I9636" s="74"/>
      <c r="J9636" s="74"/>
      <c r="K9636" s="74"/>
      <c r="L9636" s="74"/>
      <c r="P9636" s="122"/>
      <c r="Q9636" s="74"/>
      <c r="R9636" s="74"/>
      <c r="S9636" s="74"/>
      <c r="T9636" s="74"/>
      <c r="AI9636" s="259"/>
      <c r="AO9636" s="74"/>
    </row>
    <row r="9637" s="72" customFormat="1" customHeight="1" spans="6:41">
      <c r="F9637" s="74"/>
      <c r="G9637" s="267" t="str">
        <f t="shared" si="156"/>
        <v/>
      </c>
      <c r="H9637" s="74"/>
      <c r="I9637" s="74"/>
      <c r="J9637" s="74"/>
      <c r="K9637" s="74"/>
      <c r="L9637" s="74"/>
      <c r="P9637" s="122"/>
      <c r="Q9637" s="74"/>
      <c r="R9637" s="74"/>
      <c r="S9637" s="74"/>
      <c r="T9637" s="74"/>
      <c r="AI9637" s="259"/>
      <c r="AO9637" s="74"/>
    </row>
    <row r="9638" s="72" customFormat="1" customHeight="1" spans="6:41">
      <c r="F9638" s="74"/>
      <c r="G9638" s="267" t="str">
        <f t="shared" si="156"/>
        <v/>
      </c>
      <c r="H9638" s="74"/>
      <c r="I9638" s="74"/>
      <c r="J9638" s="74"/>
      <c r="K9638" s="74"/>
      <c r="L9638" s="74"/>
      <c r="P9638" s="122"/>
      <c r="Q9638" s="74"/>
      <c r="R9638" s="74"/>
      <c r="S9638" s="74"/>
      <c r="T9638" s="74"/>
      <c r="AI9638" s="259"/>
      <c r="AO9638" s="74"/>
    </row>
    <row r="9639" s="72" customFormat="1" customHeight="1" spans="6:41">
      <c r="F9639" s="74"/>
      <c r="G9639" s="267" t="str">
        <f t="shared" si="156"/>
        <v/>
      </c>
      <c r="H9639" s="74"/>
      <c r="I9639" s="74"/>
      <c r="J9639" s="74"/>
      <c r="K9639" s="74"/>
      <c r="L9639" s="74"/>
      <c r="P9639" s="122"/>
      <c r="Q9639" s="74"/>
      <c r="R9639" s="74"/>
      <c r="S9639" s="74"/>
      <c r="T9639" s="74"/>
      <c r="AI9639" s="259"/>
      <c r="AO9639" s="74"/>
    </row>
    <row r="9640" s="72" customFormat="1" customHeight="1" spans="6:41">
      <c r="F9640" s="74"/>
      <c r="G9640" s="267" t="str">
        <f t="shared" si="156"/>
        <v/>
      </c>
      <c r="H9640" s="74"/>
      <c r="I9640" s="74"/>
      <c r="J9640" s="74"/>
      <c r="K9640" s="74"/>
      <c r="L9640" s="74"/>
      <c r="P9640" s="122"/>
      <c r="Q9640" s="74"/>
      <c r="R9640" s="74"/>
      <c r="S9640" s="74"/>
      <c r="T9640" s="74"/>
      <c r="AI9640" s="259"/>
      <c r="AO9640" s="74"/>
    </row>
    <row r="9641" s="72" customFormat="1" customHeight="1" spans="6:41">
      <c r="F9641" s="74"/>
      <c r="G9641" s="267" t="str">
        <f t="shared" si="156"/>
        <v/>
      </c>
      <c r="H9641" s="74"/>
      <c r="I9641" s="74"/>
      <c r="J9641" s="74"/>
      <c r="K9641" s="74"/>
      <c r="L9641" s="74"/>
      <c r="P9641" s="122"/>
      <c r="Q9641" s="74"/>
      <c r="R9641" s="74"/>
      <c r="S9641" s="74"/>
      <c r="T9641" s="74"/>
      <c r="AI9641" s="259"/>
      <c r="AO9641" s="74"/>
    </row>
    <row r="9642" s="72" customFormat="1" customHeight="1" spans="6:41">
      <c r="F9642" s="74"/>
      <c r="G9642" s="267" t="str">
        <f t="shared" si="156"/>
        <v/>
      </c>
      <c r="H9642" s="74"/>
      <c r="I9642" s="74"/>
      <c r="J9642" s="74"/>
      <c r="K9642" s="74"/>
      <c r="L9642" s="74"/>
      <c r="P9642" s="122"/>
      <c r="Q9642" s="74"/>
      <c r="R9642" s="74"/>
      <c r="S9642" s="74"/>
      <c r="T9642" s="74"/>
      <c r="AI9642" s="259"/>
      <c r="AO9642" s="74"/>
    </row>
    <row r="9643" s="72" customFormat="1" customHeight="1" spans="6:41">
      <c r="F9643" s="74"/>
      <c r="G9643" s="267" t="str">
        <f t="shared" si="156"/>
        <v/>
      </c>
      <c r="H9643" s="74"/>
      <c r="I9643" s="74"/>
      <c r="J9643" s="74"/>
      <c r="K9643" s="74"/>
      <c r="L9643" s="74"/>
      <c r="P9643" s="122"/>
      <c r="Q9643" s="74"/>
      <c r="R9643" s="74"/>
      <c r="S9643" s="74"/>
      <c r="T9643" s="74"/>
      <c r="AI9643" s="259"/>
      <c r="AO9643" s="74"/>
    </row>
    <row r="9644" s="72" customFormat="1" customHeight="1" spans="6:41">
      <c r="F9644" s="74"/>
      <c r="G9644" s="267" t="str">
        <f t="shared" si="156"/>
        <v/>
      </c>
      <c r="H9644" s="74"/>
      <c r="I9644" s="74"/>
      <c r="J9644" s="74"/>
      <c r="K9644" s="74"/>
      <c r="L9644" s="74"/>
      <c r="P9644" s="122"/>
      <c r="Q9644" s="74"/>
      <c r="R9644" s="74"/>
      <c r="S9644" s="74"/>
      <c r="T9644" s="74"/>
      <c r="AI9644" s="259"/>
      <c r="AO9644" s="74"/>
    </row>
    <row r="9645" s="72" customFormat="1" customHeight="1" spans="6:41">
      <c r="F9645" s="74"/>
      <c r="G9645" s="267" t="str">
        <f t="shared" si="156"/>
        <v/>
      </c>
      <c r="H9645" s="74"/>
      <c r="I9645" s="74"/>
      <c r="J9645" s="74"/>
      <c r="K9645" s="74"/>
      <c r="L9645" s="74"/>
      <c r="P9645" s="122"/>
      <c r="Q9645" s="74"/>
      <c r="R9645" s="74"/>
      <c r="S9645" s="74"/>
      <c r="T9645" s="74"/>
      <c r="AI9645" s="259"/>
      <c r="AO9645" s="74"/>
    </row>
    <row r="9646" s="72" customFormat="1" customHeight="1" spans="6:41">
      <c r="F9646" s="74"/>
      <c r="G9646" s="267" t="str">
        <f t="shared" si="156"/>
        <v/>
      </c>
      <c r="H9646" s="74"/>
      <c r="I9646" s="74"/>
      <c r="J9646" s="74"/>
      <c r="K9646" s="74"/>
      <c r="L9646" s="74"/>
      <c r="P9646" s="122"/>
      <c r="Q9646" s="74"/>
      <c r="R9646" s="74"/>
      <c r="S9646" s="74"/>
      <c r="T9646" s="74"/>
      <c r="AI9646" s="259"/>
      <c r="AO9646" s="74"/>
    </row>
    <row r="9647" s="72" customFormat="1" customHeight="1" spans="6:41">
      <c r="F9647" s="74"/>
      <c r="G9647" s="267" t="str">
        <f t="shared" si="156"/>
        <v/>
      </c>
      <c r="H9647" s="74"/>
      <c r="I9647" s="74"/>
      <c r="J9647" s="74"/>
      <c r="K9647" s="74"/>
      <c r="L9647" s="74"/>
      <c r="P9647" s="122"/>
      <c r="Q9647" s="74"/>
      <c r="R9647" s="74"/>
      <c r="S9647" s="74"/>
      <c r="T9647" s="74"/>
      <c r="AI9647" s="259"/>
      <c r="AO9647" s="74"/>
    </row>
    <row r="9648" s="72" customFormat="1" customHeight="1" spans="6:41">
      <c r="F9648" s="74"/>
      <c r="G9648" s="267" t="str">
        <f t="shared" si="156"/>
        <v/>
      </c>
      <c r="H9648" s="74"/>
      <c r="I9648" s="74"/>
      <c r="J9648" s="74"/>
      <c r="K9648" s="74"/>
      <c r="L9648" s="74"/>
      <c r="P9648" s="122"/>
      <c r="Q9648" s="74"/>
      <c r="R9648" s="74"/>
      <c r="S9648" s="74"/>
      <c r="T9648" s="74"/>
      <c r="AI9648" s="259"/>
      <c r="AO9648" s="74"/>
    </row>
    <row r="9649" s="72" customFormat="1" customHeight="1" spans="6:41">
      <c r="F9649" s="74"/>
      <c r="G9649" s="267" t="str">
        <f t="shared" si="156"/>
        <v/>
      </c>
      <c r="H9649" s="74"/>
      <c r="I9649" s="74"/>
      <c r="J9649" s="74"/>
      <c r="K9649" s="74"/>
      <c r="L9649" s="74"/>
      <c r="P9649" s="122"/>
      <c r="Q9649" s="74"/>
      <c r="R9649" s="74"/>
      <c r="S9649" s="74"/>
      <c r="T9649" s="74"/>
      <c r="AI9649" s="259"/>
      <c r="AO9649" s="74"/>
    </row>
    <row r="9650" s="72" customFormat="1" customHeight="1" spans="6:41">
      <c r="F9650" s="74"/>
      <c r="G9650" s="267" t="str">
        <f t="shared" si="156"/>
        <v/>
      </c>
      <c r="H9650" s="74"/>
      <c r="I9650" s="74"/>
      <c r="J9650" s="74"/>
      <c r="K9650" s="74"/>
      <c r="L9650" s="74"/>
      <c r="P9650" s="122"/>
      <c r="Q9650" s="74"/>
      <c r="R9650" s="74"/>
      <c r="S9650" s="74"/>
      <c r="T9650" s="74"/>
      <c r="AI9650" s="259"/>
      <c r="AO9650" s="74"/>
    </row>
    <row r="9651" s="72" customFormat="1" customHeight="1" spans="6:41">
      <c r="F9651" s="74"/>
      <c r="G9651" s="267" t="str">
        <f t="shared" si="156"/>
        <v/>
      </c>
      <c r="H9651" s="74"/>
      <c r="I9651" s="74"/>
      <c r="J9651" s="74"/>
      <c r="K9651" s="74"/>
      <c r="L9651" s="74"/>
      <c r="P9651" s="122"/>
      <c r="Q9651" s="74"/>
      <c r="R9651" s="74"/>
      <c r="S9651" s="74"/>
      <c r="T9651" s="74"/>
      <c r="AI9651" s="259"/>
      <c r="AO9651" s="74"/>
    </row>
    <row r="9652" s="72" customFormat="1" customHeight="1" spans="6:41">
      <c r="F9652" s="74"/>
      <c r="G9652" s="267" t="str">
        <f t="shared" si="156"/>
        <v/>
      </c>
      <c r="H9652" s="74"/>
      <c r="I9652" s="74"/>
      <c r="J9652" s="74"/>
      <c r="K9652" s="74"/>
      <c r="L9652" s="74"/>
      <c r="P9652" s="122"/>
      <c r="Q9652" s="74"/>
      <c r="R9652" s="74"/>
      <c r="S9652" s="74"/>
      <c r="T9652" s="74"/>
      <c r="AI9652" s="259"/>
      <c r="AO9652" s="74"/>
    </row>
    <row r="9653" s="72" customFormat="1" customHeight="1" spans="6:41">
      <c r="F9653" s="74"/>
      <c r="G9653" s="267" t="str">
        <f t="shared" si="156"/>
        <v/>
      </c>
      <c r="H9653" s="74"/>
      <c r="I9653" s="74"/>
      <c r="J9653" s="74"/>
      <c r="K9653" s="74"/>
      <c r="L9653" s="74"/>
      <c r="P9653" s="122"/>
      <c r="Q9653" s="74"/>
      <c r="R9653" s="74"/>
      <c r="S9653" s="74"/>
      <c r="T9653" s="74"/>
      <c r="AI9653" s="259"/>
      <c r="AO9653" s="74"/>
    </row>
    <row r="9654" s="72" customFormat="1" customHeight="1" spans="6:41">
      <c r="F9654" s="74"/>
      <c r="G9654" s="267" t="str">
        <f t="shared" si="156"/>
        <v/>
      </c>
      <c r="H9654" s="74"/>
      <c r="I9654" s="74"/>
      <c r="J9654" s="74"/>
      <c r="K9654" s="74"/>
      <c r="L9654" s="74"/>
      <c r="P9654" s="122"/>
      <c r="Q9654" s="74"/>
      <c r="R9654" s="74"/>
      <c r="S9654" s="74"/>
      <c r="T9654" s="74"/>
      <c r="AI9654" s="259"/>
      <c r="AO9654" s="74"/>
    </row>
    <row r="9655" s="72" customFormat="1" customHeight="1" spans="6:41">
      <c r="F9655" s="74"/>
      <c r="G9655" s="267" t="str">
        <f t="shared" si="156"/>
        <v/>
      </c>
      <c r="H9655" s="74"/>
      <c r="I9655" s="74"/>
      <c r="J9655" s="74"/>
      <c r="K9655" s="74"/>
      <c r="L9655" s="74"/>
      <c r="P9655" s="122"/>
      <c r="Q9655" s="74"/>
      <c r="R9655" s="74"/>
      <c r="S9655" s="74"/>
      <c r="T9655" s="74"/>
      <c r="AI9655" s="259"/>
      <c r="AO9655" s="74"/>
    </row>
    <row r="9656" s="72" customFormat="1" customHeight="1" spans="6:41">
      <c r="F9656" s="74"/>
      <c r="G9656" s="267" t="str">
        <f t="shared" si="156"/>
        <v/>
      </c>
      <c r="H9656" s="74"/>
      <c r="I9656" s="74"/>
      <c r="J9656" s="74"/>
      <c r="K9656" s="74"/>
      <c r="L9656" s="74"/>
      <c r="P9656" s="122"/>
      <c r="Q9656" s="74"/>
      <c r="R9656" s="74"/>
      <c r="S9656" s="74"/>
      <c r="T9656" s="74"/>
      <c r="AI9656" s="259"/>
      <c r="AO9656" s="74"/>
    </row>
    <row r="9657" s="72" customFormat="1" customHeight="1" spans="6:41">
      <c r="F9657" s="74"/>
      <c r="G9657" s="267" t="str">
        <f t="shared" si="156"/>
        <v/>
      </c>
      <c r="H9657" s="74"/>
      <c r="I9657" s="74"/>
      <c r="J9657" s="74"/>
      <c r="K9657" s="74"/>
      <c r="L9657" s="74"/>
      <c r="P9657" s="122"/>
      <c r="Q9657" s="74"/>
      <c r="R9657" s="74"/>
      <c r="S9657" s="74"/>
      <c r="T9657" s="74"/>
      <c r="AI9657" s="259"/>
      <c r="AO9657" s="74"/>
    </row>
    <row r="9658" s="72" customFormat="1" customHeight="1" spans="6:41">
      <c r="F9658" s="74"/>
      <c r="G9658" s="267" t="str">
        <f t="shared" si="156"/>
        <v/>
      </c>
      <c r="H9658" s="74"/>
      <c r="I9658" s="74"/>
      <c r="J9658" s="74"/>
      <c r="K9658" s="74"/>
      <c r="L9658" s="74"/>
      <c r="P9658" s="122"/>
      <c r="Q9658" s="74"/>
      <c r="R9658" s="74"/>
      <c r="S9658" s="74"/>
      <c r="T9658" s="74"/>
      <c r="AI9658" s="259"/>
      <c r="AO9658" s="74"/>
    </row>
    <row r="9659" s="72" customFormat="1" customHeight="1" spans="6:41">
      <c r="F9659" s="74"/>
      <c r="G9659" s="267" t="str">
        <f t="shared" si="156"/>
        <v/>
      </c>
      <c r="H9659" s="74"/>
      <c r="I9659" s="74"/>
      <c r="J9659" s="74"/>
      <c r="K9659" s="74"/>
      <c r="L9659" s="74"/>
      <c r="P9659" s="122"/>
      <c r="Q9659" s="74"/>
      <c r="R9659" s="74"/>
      <c r="S9659" s="74"/>
      <c r="T9659" s="74"/>
      <c r="AI9659" s="259"/>
      <c r="AO9659" s="74"/>
    </row>
    <row r="9660" s="72" customFormat="1" customHeight="1" spans="6:41">
      <c r="F9660" s="74"/>
      <c r="G9660" s="267" t="str">
        <f t="shared" si="156"/>
        <v/>
      </c>
      <c r="H9660" s="74"/>
      <c r="I9660" s="74"/>
      <c r="J9660" s="74"/>
      <c r="K9660" s="74"/>
      <c r="L9660" s="74"/>
      <c r="P9660" s="122"/>
      <c r="Q9660" s="74"/>
      <c r="R9660" s="74"/>
      <c r="S9660" s="74"/>
      <c r="T9660" s="74"/>
      <c r="AI9660" s="259"/>
      <c r="AO9660" s="74"/>
    </row>
    <row r="9661" s="72" customFormat="1" customHeight="1" spans="6:41">
      <c r="F9661" s="74"/>
      <c r="G9661" s="267" t="str">
        <f t="shared" si="156"/>
        <v/>
      </c>
      <c r="H9661" s="74"/>
      <c r="I9661" s="74"/>
      <c r="J9661" s="74"/>
      <c r="K9661" s="74"/>
      <c r="L9661" s="74"/>
      <c r="P9661" s="122"/>
      <c r="Q9661" s="74"/>
      <c r="R9661" s="74"/>
      <c r="S9661" s="74"/>
      <c r="T9661" s="74"/>
      <c r="AI9661" s="259"/>
      <c r="AO9661" s="74"/>
    </row>
    <row r="9662" s="72" customFormat="1" customHeight="1" spans="6:41">
      <c r="F9662" s="74"/>
      <c r="G9662" s="267" t="str">
        <f t="shared" si="156"/>
        <v/>
      </c>
      <c r="H9662" s="74"/>
      <c r="I9662" s="74"/>
      <c r="J9662" s="74"/>
      <c r="K9662" s="74"/>
      <c r="L9662" s="74"/>
      <c r="P9662" s="122"/>
      <c r="Q9662" s="74"/>
      <c r="R9662" s="74"/>
      <c r="S9662" s="74"/>
      <c r="T9662" s="74"/>
      <c r="AI9662" s="259"/>
      <c r="AO9662" s="74"/>
    </row>
    <row r="9663" s="72" customFormat="1" customHeight="1" spans="6:41">
      <c r="F9663" s="74"/>
      <c r="G9663" s="267" t="str">
        <f t="shared" si="156"/>
        <v/>
      </c>
      <c r="H9663" s="74"/>
      <c r="I9663" s="74"/>
      <c r="J9663" s="74"/>
      <c r="K9663" s="74"/>
      <c r="L9663" s="74"/>
      <c r="P9663" s="122"/>
      <c r="Q9663" s="74"/>
      <c r="R9663" s="74"/>
      <c r="S9663" s="74"/>
      <c r="T9663" s="74"/>
      <c r="AI9663" s="259"/>
      <c r="AO9663" s="74"/>
    </row>
    <row r="9664" s="72" customFormat="1" customHeight="1" spans="6:41">
      <c r="F9664" s="74"/>
      <c r="G9664" s="267" t="str">
        <f t="shared" si="156"/>
        <v/>
      </c>
      <c r="H9664" s="74"/>
      <c r="I9664" s="74"/>
      <c r="J9664" s="74"/>
      <c r="K9664" s="74"/>
      <c r="L9664" s="74"/>
      <c r="P9664" s="122"/>
      <c r="Q9664" s="74"/>
      <c r="R9664" s="74"/>
      <c r="S9664" s="74"/>
      <c r="T9664" s="74"/>
      <c r="AI9664" s="259"/>
      <c r="AO9664" s="74"/>
    </row>
    <row r="9665" s="72" customFormat="1" customHeight="1" spans="6:41">
      <c r="F9665" s="74"/>
      <c r="G9665" s="267" t="str">
        <f t="shared" si="156"/>
        <v/>
      </c>
      <c r="H9665" s="74"/>
      <c r="I9665" s="74"/>
      <c r="J9665" s="74"/>
      <c r="K9665" s="74"/>
      <c r="L9665" s="74"/>
      <c r="P9665" s="122"/>
      <c r="Q9665" s="74"/>
      <c r="R9665" s="74"/>
      <c r="S9665" s="74"/>
      <c r="T9665" s="74"/>
      <c r="AI9665" s="259"/>
      <c r="AO9665" s="74"/>
    </row>
    <row r="9666" s="72" customFormat="1" customHeight="1" spans="6:41">
      <c r="F9666" s="74"/>
      <c r="G9666" s="267" t="str">
        <f t="shared" ref="G9666:G9729" si="157">IF(H9666="","",IF(H9666=I9666,H9666,_xlfn.CONCAT(H9666,"-",I9666)))</f>
        <v/>
      </c>
      <c r="H9666" s="74"/>
      <c r="I9666" s="74"/>
      <c r="J9666" s="74"/>
      <c r="K9666" s="74"/>
      <c r="L9666" s="74"/>
      <c r="P9666" s="122"/>
      <c r="Q9666" s="74"/>
      <c r="R9666" s="74"/>
      <c r="S9666" s="74"/>
      <c r="T9666" s="74"/>
      <c r="AI9666" s="259"/>
      <c r="AO9666" s="74"/>
    </row>
    <row r="9667" s="72" customFormat="1" customHeight="1" spans="6:41">
      <c r="F9667" s="74"/>
      <c r="G9667" s="267" t="str">
        <f t="shared" si="157"/>
        <v/>
      </c>
      <c r="H9667" s="74"/>
      <c r="I9667" s="74"/>
      <c r="J9667" s="74"/>
      <c r="K9667" s="74"/>
      <c r="L9667" s="74"/>
      <c r="P9667" s="122"/>
      <c r="Q9667" s="74"/>
      <c r="R9667" s="74"/>
      <c r="S9667" s="74"/>
      <c r="T9667" s="74"/>
      <c r="AI9667" s="259"/>
      <c r="AO9667" s="74"/>
    </row>
    <row r="9668" s="72" customFormat="1" customHeight="1" spans="6:41">
      <c r="F9668" s="74"/>
      <c r="G9668" s="267" t="str">
        <f t="shared" si="157"/>
        <v/>
      </c>
      <c r="H9668" s="74"/>
      <c r="I9668" s="74"/>
      <c r="J9668" s="74"/>
      <c r="K9668" s="74"/>
      <c r="L9668" s="74"/>
      <c r="P9668" s="122"/>
      <c r="Q9668" s="74"/>
      <c r="R9668" s="74"/>
      <c r="S9668" s="74"/>
      <c r="T9668" s="74"/>
      <c r="AI9668" s="259"/>
      <c r="AO9668" s="74"/>
    </row>
    <row r="9669" s="72" customFormat="1" customHeight="1" spans="6:41">
      <c r="F9669" s="74"/>
      <c r="G9669" s="267" t="str">
        <f t="shared" si="157"/>
        <v/>
      </c>
      <c r="H9669" s="74"/>
      <c r="I9669" s="74"/>
      <c r="J9669" s="74"/>
      <c r="K9669" s="74"/>
      <c r="L9669" s="74"/>
      <c r="P9669" s="122"/>
      <c r="Q9669" s="74"/>
      <c r="R9669" s="74"/>
      <c r="S9669" s="74"/>
      <c r="T9669" s="74"/>
      <c r="AI9669" s="259"/>
      <c r="AO9669" s="74"/>
    </row>
    <row r="9670" s="72" customFormat="1" customHeight="1" spans="6:41">
      <c r="F9670" s="74"/>
      <c r="G9670" s="267" t="str">
        <f t="shared" si="157"/>
        <v/>
      </c>
      <c r="H9670" s="74"/>
      <c r="I9670" s="74"/>
      <c r="J9670" s="74"/>
      <c r="K9670" s="74"/>
      <c r="L9670" s="74"/>
      <c r="P9670" s="122"/>
      <c r="Q9670" s="74"/>
      <c r="R9670" s="74"/>
      <c r="S9670" s="74"/>
      <c r="T9670" s="74"/>
      <c r="AI9670" s="259"/>
      <c r="AO9670" s="74"/>
    </row>
    <row r="9671" s="72" customFormat="1" customHeight="1" spans="6:41">
      <c r="F9671" s="74"/>
      <c r="G9671" s="267" t="str">
        <f t="shared" si="157"/>
        <v/>
      </c>
      <c r="H9671" s="74"/>
      <c r="I9671" s="74"/>
      <c r="J9671" s="74"/>
      <c r="K9671" s="74"/>
      <c r="L9671" s="74"/>
      <c r="P9671" s="122"/>
      <c r="Q9671" s="74"/>
      <c r="R9671" s="74"/>
      <c r="S9671" s="74"/>
      <c r="T9671" s="74"/>
      <c r="AI9671" s="259"/>
      <c r="AO9671" s="74"/>
    </row>
    <row r="9672" s="72" customFormat="1" customHeight="1" spans="6:41">
      <c r="F9672" s="74"/>
      <c r="G9672" s="267" t="str">
        <f t="shared" si="157"/>
        <v/>
      </c>
      <c r="H9672" s="74"/>
      <c r="I9672" s="74"/>
      <c r="J9672" s="74"/>
      <c r="K9672" s="74"/>
      <c r="L9672" s="74"/>
      <c r="P9672" s="122"/>
      <c r="Q9672" s="74"/>
      <c r="R9672" s="74"/>
      <c r="S9672" s="74"/>
      <c r="T9672" s="74"/>
      <c r="AI9672" s="259"/>
      <c r="AO9672" s="74"/>
    </row>
    <row r="9673" s="72" customFormat="1" customHeight="1" spans="6:41">
      <c r="F9673" s="74"/>
      <c r="G9673" s="267" t="str">
        <f t="shared" si="157"/>
        <v/>
      </c>
      <c r="H9673" s="74"/>
      <c r="I9673" s="74"/>
      <c r="J9673" s="74"/>
      <c r="K9673" s="74"/>
      <c r="L9673" s="74"/>
      <c r="P9673" s="122"/>
      <c r="Q9673" s="74"/>
      <c r="R9673" s="74"/>
      <c r="S9673" s="74"/>
      <c r="T9673" s="74"/>
      <c r="AI9673" s="259"/>
      <c r="AO9673" s="74"/>
    </row>
    <row r="9674" s="72" customFormat="1" customHeight="1" spans="6:41">
      <c r="F9674" s="74"/>
      <c r="G9674" s="267" t="str">
        <f t="shared" si="157"/>
        <v/>
      </c>
      <c r="H9674" s="74"/>
      <c r="I9674" s="74"/>
      <c r="J9674" s="74"/>
      <c r="K9674" s="74"/>
      <c r="L9674" s="74"/>
      <c r="P9674" s="122"/>
      <c r="Q9674" s="74"/>
      <c r="R9674" s="74"/>
      <c r="S9674" s="74"/>
      <c r="T9674" s="74"/>
      <c r="AI9674" s="259"/>
      <c r="AO9674" s="74"/>
    </row>
    <row r="9675" s="72" customFormat="1" customHeight="1" spans="6:41">
      <c r="F9675" s="74"/>
      <c r="G9675" s="267" t="str">
        <f t="shared" si="157"/>
        <v/>
      </c>
      <c r="H9675" s="74"/>
      <c r="I9675" s="74"/>
      <c r="J9675" s="74"/>
      <c r="K9675" s="74"/>
      <c r="L9675" s="74"/>
      <c r="P9675" s="122"/>
      <c r="Q9675" s="74"/>
      <c r="R9675" s="74"/>
      <c r="S9675" s="74"/>
      <c r="T9675" s="74"/>
      <c r="AI9675" s="259"/>
      <c r="AO9675" s="74"/>
    </row>
    <row r="9676" s="72" customFormat="1" customHeight="1" spans="6:41">
      <c r="F9676" s="74"/>
      <c r="G9676" s="267" t="str">
        <f t="shared" si="157"/>
        <v/>
      </c>
      <c r="H9676" s="74"/>
      <c r="I9676" s="74"/>
      <c r="J9676" s="74"/>
      <c r="K9676" s="74"/>
      <c r="L9676" s="74"/>
      <c r="P9676" s="122"/>
      <c r="Q9676" s="74"/>
      <c r="R9676" s="74"/>
      <c r="S9676" s="74"/>
      <c r="T9676" s="74"/>
      <c r="AI9676" s="259"/>
      <c r="AO9676" s="74"/>
    </row>
    <row r="9677" s="72" customFormat="1" customHeight="1" spans="6:41">
      <c r="F9677" s="74"/>
      <c r="G9677" s="267" t="str">
        <f t="shared" si="157"/>
        <v/>
      </c>
      <c r="H9677" s="74"/>
      <c r="I9677" s="74"/>
      <c r="J9677" s="74"/>
      <c r="K9677" s="74"/>
      <c r="L9677" s="74"/>
      <c r="P9677" s="122"/>
      <c r="Q9677" s="74"/>
      <c r="R9677" s="74"/>
      <c r="S9677" s="74"/>
      <c r="T9677" s="74"/>
      <c r="AI9677" s="259"/>
      <c r="AO9677" s="74"/>
    </row>
    <row r="9678" s="72" customFormat="1" customHeight="1" spans="6:41">
      <c r="F9678" s="74"/>
      <c r="G9678" s="267" t="str">
        <f t="shared" si="157"/>
        <v/>
      </c>
      <c r="H9678" s="74"/>
      <c r="I9678" s="74"/>
      <c r="J9678" s="74"/>
      <c r="K9678" s="74"/>
      <c r="L9678" s="74"/>
      <c r="P9678" s="122"/>
      <c r="Q9678" s="74"/>
      <c r="R9678" s="74"/>
      <c r="S9678" s="74"/>
      <c r="T9678" s="74"/>
      <c r="AI9678" s="259"/>
      <c r="AO9678" s="74"/>
    </row>
    <row r="9679" s="72" customFormat="1" customHeight="1" spans="6:41">
      <c r="F9679" s="74"/>
      <c r="G9679" s="267" t="str">
        <f t="shared" si="157"/>
        <v/>
      </c>
      <c r="H9679" s="74"/>
      <c r="I9679" s="74"/>
      <c r="J9679" s="74"/>
      <c r="K9679" s="74"/>
      <c r="L9679" s="74"/>
      <c r="P9679" s="122"/>
      <c r="Q9679" s="74"/>
      <c r="R9679" s="74"/>
      <c r="S9679" s="74"/>
      <c r="T9679" s="74"/>
      <c r="AI9679" s="259"/>
      <c r="AO9679" s="74"/>
    </row>
    <row r="9680" s="72" customFormat="1" customHeight="1" spans="6:41">
      <c r="F9680" s="74"/>
      <c r="G9680" s="267" t="str">
        <f t="shared" si="157"/>
        <v/>
      </c>
      <c r="H9680" s="74"/>
      <c r="I9680" s="74"/>
      <c r="J9680" s="74"/>
      <c r="K9680" s="74"/>
      <c r="L9680" s="74"/>
      <c r="P9680" s="122"/>
      <c r="Q9680" s="74"/>
      <c r="R9680" s="74"/>
      <c r="S9680" s="74"/>
      <c r="T9680" s="74"/>
      <c r="AI9680" s="259"/>
      <c r="AO9680" s="74"/>
    </row>
    <row r="9681" s="72" customFormat="1" customHeight="1" spans="6:41">
      <c r="F9681" s="74"/>
      <c r="G9681" s="267" t="str">
        <f t="shared" si="157"/>
        <v/>
      </c>
      <c r="H9681" s="74"/>
      <c r="I9681" s="74"/>
      <c r="J9681" s="74"/>
      <c r="K9681" s="74"/>
      <c r="L9681" s="74"/>
      <c r="P9681" s="122"/>
      <c r="Q9681" s="74"/>
      <c r="R9681" s="74"/>
      <c r="S9681" s="74"/>
      <c r="T9681" s="74"/>
      <c r="AI9681" s="259"/>
      <c r="AO9681" s="74"/>
    </row>
    <row r="9682" s="72" customFormat="1" customHeight="1" spans="6:41">
      <c r="F9682" s="74"/>
      <c r="G9682" s="267" t="str">
        <f t="shared" si="157"/>
        <v/>
      </c>
      <c r="H9682" s="74"/>
      <c r="I9682" s="74"/>
      <c r="J9682" s="74"/>
      <c r="K9682" s="74"/>
      <c r="L9682" s="74"/>
      <c r="P9682" s="122"/>
      <c r="Q9682" s="74"/>
      <c r="R9682" s="74"/>
      <c r="S9682" s="74"/>
      <c r="T9682" s="74"/>
      <c r="AI9682" s="259"/>
      <c r="AO9682" s="74"/>
    </row>
    <row r="9683" s="72" customFormat="1" customHeight="1" spans="6:41">
      <c r="F9683" s="74"/>
      <c r="G9683" s="267" t="str">
        <f t="shared" si="157"/>
        <v/>
      </c>
      <c r="H9683" s="74"/>
      <c r="I9683" s="74"/>
      <c r="J9683" s="74"/>
      <c r="K9683" s="74"/>
      <c r="L9683" s="74"/>
      <c r="P9683" s="122"/>
      <c r="Q9683" s="74"/>
      <c r="R9683" s="74"/>
      <c r="S9683" s="74"/>
      <c r="T9683" s="74"/>
      <c r="AI9683" s="259"/>
      <c r="AO9683" s="74"/>
    </row>
    <row r="9684" s="72" customFormat="1" customHeight="1" spans="6:41">
      <c r="F9684" s="74"/>
      <c r="G9684" s="267" t="str">
        <f t="shared" si="157"/>
        <v/>
      </c>
      <c r="H9684" s="74"/>
      <c r="I9684" s="74"/>
      <c r="J9684" s="74"/>
      <c r="K9684" s="74"/>
      <c r="L9684" s="74"/>
      <c r="P9684" s="122"/>
      <c r="Q9684" s="74"/>
      <c r="R9684" s="74"/>
      <c r="S9684" s="74"/>
      <c r="T9684" s="74"/>
      <c r="AI9684" s="259"/>
      <c r="AO9684" s="74"/>
    </row>
    <row r="9685" s="72" customFormat="1" customHeight="1" spans="6:41">
      <c r="F9685" s="74"/>
      <c r="G9685" s="267" t="str">
        <f t="shared" si="157"/>
        <v/>
      </c>
      <c r="H9685" s="74"/>
      <c r="I9685" s="74"/>
      <c r="J9685" s="74"/>
      <c r="K9685" s="74"/>
      <c r="L9685" s="74"/>
      <c r="P9685" s="122"/>
      <c r="Q9685" s="74"/>
      <c r="R9685" s="74"/>
      <c r="S9685" s="74"/>
      <c r="T9685" s="74"/>
      <c r="AI9685" s="259"/>
      <c r="AO9685" s="74"/>
    </row>
    <row r="9686" s="72" customFormat="1" customHeight="1" spans="6:41">
      <c r="F9686" s="74"/>
      <c r="G9686" s="267" t="str">
        <f t="shared" si="157"/>
        <v/>
      </c>
      <c r="H9686" s="74"/>
      <c r="I9686" s="74"/>
      <c r="J9686" s="74"/>
      <c r="K9686" s="74"/>
      <c r="L9686" s="74"/>
      <c r="P9686" s="122"/>
      <c r="Q9686" s="74"/>
      <c r="R9686" s="74"/>
      <c r="S9686" s="74"/>
      <c r="T9686" s="74"/>
      <c r="AI9686" s="259"/>
      <c r="AO9686" s="74"/>
    </row>
    <row r="9687" s="72" customFormat="1" customHeight="1" spans="6:41">
      <c r="F9687" s="74"/>
      <c r="G9687" s="267" t="str">
        <f t="shared" si="157"/>
        <v/>
      </c>
      <c r="H9687" s="74"/>
      <c r="I9687" s="74"/>
      <c r="J9687" s="74"/>
      <c r="K9687" s="74"/>
      <c r="L9687" s="74"/>
      <c r="P9687" s="122"/>
      <c r="Q9687" s="74"/>
      <c r="R9687" s="74"/>
      <c r="S9687" s="74"/>
      <c r="T9687" s="74"/>
      <c r="AI9687" s="259"/>
      <c r="AO9687" s="74"/>
    </row>
    <row r="9688" s="72" customFormat="1" customHeight="1" spans="6:41">
      <c r="F9688" s="74"/>
      <c r="G9688" s="267" t="str">
        <f t="shared" si="157"/>
        <v/>
      </c>
      <c r="H9688" s="74"/>
      <c r="I9688" s="74"/>
      <c r="J9688" s="74"/>
      <c r="K9688" s="74"/>
      <c r="L9688" s="74"/>
      <c r="P9688" s="122"/>
      <c r="Q9688" s="74"/>
      <c r="R9688" s="74"/>
      <c r="S9688" s="74"/>
      <c r="T9688" s="74"/>
      <c r="AI9688" s="259"/>
      <c r="AO9688" s="74"/>
    </row>
    <row r="9689" s="72" customFormat="1" customHeight="1" spans="6:41">
      <c r="F9689" s="74"/>
      <c r="G9689" s="267" t="str">
        <f t="shared" si="157"/>
        <v/>
      </c>
      <c r="H9689" s="74"/>
      <c r="I9689" s="74"/>
      <c r="J9689" s="74"/>
      <c r="K9689" s="74"/>
      <c r="L9689" s="74"/>
      <c r="P9689" s="122"/>
      <c r="Q9689" s="74"/>
      <c r="R9689" s="74"/>
      <c r="S9689" s="74"/>
      <c r="T9689" s="74"/>
      <c r="AI9689" s="259"/>
      <c r="AO9689" s="74"/>
    </row>
    <row r="9690" s="72" customFormat="1" customHeight="1" spans="6:41">
      <c r="F9690" s="74"/>
      <c r="G9690" s="267" t="str">
        <f t="shared" si="157"/>
        <v/>
      </c>
      <c r="H9690" s="74"/>
      <c r="I9690" s="74"/>
      <c r="J9690" s="74"/>
      <c r="K9690" s="74"/>
      <c r="L9690" s="74"/>
      <c r="P9690" s="122"/>
      <c r="Q9690" s="74"/>
      <c r="R9690" s="74"/>
      <c r="S9690" s="74"/>
      <c r="T9690" s="74"/>
      <c r="AI9690" s="259"/>
      <c r="AO9690" s="74"/>
    </row>
    <row r="9691" s="72" customFormat="1" customHeight="1" spans="6:41">
      <c r="F9691" s="74"/>
      <c r="G9691" s="267" t="str">
        <f t="shared" si="157"/>
        <v/>
      </c>
      <c r="H9691" s="74"/>
      <c r="I9691" s="74"/>
      <c r="J9691" s="74"/>
      <c r="K9691" s="74"/>
      <c r="L9691" s="74"/>
      <c r="P9691" s="122"/>
      <c r="Q9691" s="74"/>
      <c r="R9691" s="74"/>
      <c r="S9691" s="74"/>
      <c r="T9691" s="74"/>
      <c r="AI9691" s="259"/>
      <c r="AO9691" s="74"/>
    </row>
    <row r="9692" s="72" customFormat="1" customHeight="1" spans="6:41">
      <c r="F9692" s="74"/>
      <c r="G9692" s="267" t="str">
        <f t="shared" si="157"/>
        <v/>
      </c>
      <c r="H9692" s="74"/>
      <c r="I9692" s="74"/>
      <c r="J9692" s="74"/>
      <c r="K9692" s="74"/>
      <c r="L9692" s="74"/>
      <c r="P9692" s="122"/>
      <c r="Q9692" s="74"/>
      <c r="R9692" s="74"/>
      <c r="S9692" s="74"/>
      <c r="T9692" s="74"/>
      <c r="AI9692" s="259"/>
      <c r="AO9692" s="74"/>
    </row>
    <row r="9693" s="72" customFormat="1" customHeight="1" spans="6:41">
      <c r="F9693" s="74"/>
      <c r="G9693" s="267" t="str">
        <f t="shared" si="157"/>
        <v/>
      </c>
      <c r="H9693" s="74"/>
      <c r="I9693" s="74"/>
      <c r="J9693" s="74"/>
      <c r="K9693" s="74"/>
      <c r="L9693" s="74"/>
      <c r="P9693" s="122"/>
      <c r="Q9693" s="74"/>
      <c r="R9693" s="74"/>
      <c r="S9693" s="74"/>
      <c r="T9693" s="74"/>
      <c r="AI9693" s="259"/>
      <c r="AO9693" s="74"/>
    </row>
    <row r="9694" s="72" customFormat="1" customHeight="1" spans="6:41">
      <c r="F9694" s="74"/>
      <c r="G9694" s="267" t="str">
        <f t="shared" si="157"/>
        <v/>
      </c>
      <c r="H9694" s="74"/>
      <c r="I9694" s="74"/>
      <c r="J9694" s="74"/>
      <c r="K9694" s="74"/>
      <c r="L9694" s="74"/>
      <c r="P9694" s="122"/>
      <c r="Q9694" s="74"/>
      <c r="R9694" s="74"/>
      <c r="S9694" s="74"/>
      <c r="T9694" s="74"/>
      <c r="AI9694" s="259"/>
      <c r="AO9694" s="74"/>
    </row>
    <row r="9695" s="72" customFormat="1" customHeight="1" spans="6:41">
      <c r="F9695" s="74"/>
      <c r="G9695" s="267" t="str">
        <f t="shared" si="157"/>
        <v/>
      </c>
      <c r="H9695" s="74"/>
      <c r="I9695" s="74"/>
      <c r="J9695" s="74"/>
      <c r="K9695" s="74"/>
      <c r="L9695" s="74"/>
      <c r="P9695" s="122"/>
      <c r="Q9695" s="74"/>
      <c r="R9695" s="74"/>
      <c r="S9695" s="74"/>
      <c r="T9695" s="74"/>
      <c r="AI9695" s="259"/>
      <c r="AO9695" s="74"/>
    </row>
    <row r="9696" s="72" customFormat="1" customHeight="1" spans="6:41">
      <c r="F9696" s="74"/>
      <c r="G9696" s="267" t="str">
        <f t="shared" si="157"/>
        <v/>
      </c>
      <c r="H9696" s="74"/>
      <c r="I9696" s="74"/>
      <c r="J9696" s="74"/>
      <c r="K9696" s="74"/>
      <c r="L9696" s="74"/>
      <c r="P9696" s="122"/>
      <c r="Q9696" s="74"/>
      <c r="R9696" s="74"/>
      <c r="S9696" s="74"/>
      <c r="T9696" s="74"/>
      <c r="AI9696" s="259"/>
      <c r="AO9696" s="74"/>
    </row>
    <row r="9697" s="72" customFormat="1" customHeight="1" spans="6:41">
      <c r="F9697" s="74"/>
      <c r="G9697" s="267" t="str">
        <f t="shared" si="157"/>
        <v/>
      </c>
      <c r="H9697" s="74"/>
      <c r="I9697" s="74"/>
      <c r="J9697" s="74"/>
      <c r="K9697" s="74"/>
      <c r="L9697" s="74"/>
      <c r="P9697" s="122"/>
      <c r="Q9697" s="74"/>
      <c r="R9697" s="74"/>
      <c r="S9697" s="74"/>
      <c r="T9697" s="74"/>
      <c r="AI9697" s="259"/>
      <c r="AO9697" s="74"/>
    </row>
    <row r="9698" s="72" customFormat="1" customHeight="1" spans="6:41">
      <c r="F9698" s="74"/>
      <c r="G9698" s="267" t="str">
        <f t="shared" si="157"/>
        <v/>
      </c>
      <c r="H9698" s="74"/>
      <c r="I9698" s="74"/>
      <c r="J9698" s="74"/>
      <c r="K9698" s="74"/>
      <c r="L9698" s="74"/>
      <c r="P9698" s="122"/>
      <c r="Q9698" s="74"/>
      <c r="R9698" s="74"/>
      <c r="S9698" s="74"/>
      <c r="T9698" s="74"/>
      <c r="AI9698" s="259"/>
      <c r="AO9698" s="74"/>
    </row>
    <row r="9699" s="72" customFormat="1" customHeight="1" spans="6:41">
      <c r="F9699" s="74"/>
      <c r="G9699" s="267" t="str">
        <f t="shared" si="157"/>
        <v/>
      </c>
      <c r="H9699" s="74"/>
      <c r="I9699" s="74"/>
      <c r="J9699" s="74"/>
      <c r="K9699" s="74"/>
      <c r="L9699" s="74"/>
      <c r="P9699" s="122"/>
      <c r="Q9699" s="74"/>
      <c r="R9699" s="74"/>
      <c r="S9699" s="74"/>
      <c r="T9699" s="74"/>
      <c r="AI9699" s="259"/>
      <c r="AO9699" s="74"/>
    </row>
    <row r="9700" s="72" customFormat="1" customHeight="1" spans="6:41">
      <c r="F9700" s="74"/>
      <c r="G9700" s="267" t="str">
        <f t="shared" si="157"/>
        <v/>
      </c>
      <c r="H9700" s="74"/>
      <c r="I9700" s="74"/>
      <c r="J9700" s="74"/>
      <c r="K9700" s="74"/>
      <c r="L9700" s="74"/>
      <c r="P9700" s="122"/>
      <c r="Q9700" s="74"/>
      <c r="R9700" s="74"/>
      <c r="S9700" s="74"/>
      <c r="T9700" s="74"/>
      <c r="AI9700" s="259"/>
      <c r="AO9700" s="74"/>
    </row>
    <row r="9701" s="72" customFormat="1" customHeight="1" spans="6:41">
      <c r="F9701" s="74"/>
      <c r="G9701" s="267" t="str">
        <f t="shared" si="157"/>
        <v/>
      </c>
      <c r="H9701" s="74"/>
      <c r="I9701" s="74"/>
      <c r="J9701" s="74"/>
      <c r="K9701" s="74"/>
      <c r="L9701" s="74"/>
      <c r="P9701" s="122"/>
      <c r="Q9701" s="74"/>
      <c r="R9701" s="74"/>
      <c r="S9701" s="74"/>
      <c r="T9701" s="74"/>
      <c r="AI9701" s="259"/>
      <c r="AO9701" s="74"/>
    </row>
    <row r="9702" s="72" customFormat="1" customHeight="1" spans="6:41">
      <c r="F9702" s="74"/>
      <c r="G9702" s="267" t="str">
        <f t="shared" si="157"/>
        <v/>
      </c>
      <c r="H9702" s="74"/>
      <c r="I9702" s="74"/>
      <c r="J9702" s="74"/>
      <c r="K9702" s="74"/>
      <c r="L9702" s="74"/>
      <c r="P9702" s="122"/>
      <c r="Q9702" s="74"/>
      <c r="R9702" s="74"/>
      <c r="S9702" s="74"/>
      <c r="T9702" s="74"/>
      <c r="AI9702" s="259"/>
      <c r="AO9702" s="74"/>
    </row>
    <row r="9703" s="72" customFormat="1" customHeight="1" spans="6:41">
      <c r="F9703" s="74"/>
      <c r="G9703" s="267" t="str">
        <f t="shared" si="157"/>
        <v/>
      </c>
      <c r="H9703" s="74"/>
      <c r="I9703" s="74"/>
      <c r="J9703" s="74"/>
      <c r="K9703" s="74"/>
      <c r="L9703" s="74"/>
      <c r="P9703" s="122"/>
      <c r="Q9703" s="74"/>
      <c r="R9703" s="74"/>
      <c r="S9703" s="74"/>
      <c r="T9703" s="74"/>
      <c r="AI9703" s="259"/>
      <c r="AO9703" s="74"/>
    </row>
    <row r="9704" s="72" customFormat="1" customHeight="1" spans="6:41">
      <c r="F9704" s="74"/>
      <c r="G9704" s="267" t="str">
        <f t="shared" si="157"/>
        <v/>
      </c>
      <c r="H9704" s="74"/>
      <c r="I9704" s="74"/>
      <c r="J9704" s="74"/>
      <c r="K9704" s="74"/>
      <c r="L9704" s="74"/>
      <c r="P9704" s="122"/>
      <c r="Q9704" s="74"/>
      <c r="R9704" s="74"/>
      <c r="S9704" s="74"/>
      <c r="T9704" s="74"/>
      <c r="AI9704" s="259"/>
      <c r="AO9704" s="74"/>
    </row>
    <row r="9705" s="72" customFormat="1" customHeight="1" spans="6:41">
      <c r="F9705" s="74"/>
      <c r="G9705" s="267" t="str">
        <f t="shared" si="157"/>
        <v/>
      </c>
      <c r="H9705" s="74"/>
      <c r="I9705" s="74"/>
      <c r="J9705" s="74"/>
      <c r="K9705" s="74"/>
      <c r="L9705" s="74"/>
      <c r="P9705" s="122"/>
      <c r="Q9705" s="74"/>
      <c r="R9705" s="74"/>
      <c r="S9705" s="74"/>
      <c r="T9705" s="74"/>
      <c r="AI9705" s="259"/>
      <c r="AO9705" s="74"/>
    </row>
    <row r="9706" s="72" customFormat="1" customHeight="1" spans="6:41">
      <c r="F9706" s="74"/>
      <c r="G9706" s="267" t="str">
        <f t="shared" si="157"/>
        <v/>
      </c>
      <c r="H9706" s="74"/>
      <c r="I9706" s="74"/>
      <c r="J9706" s="74"/>
      <c r="K9706" s="74"/>
      <c r="L9706" s="74"/>
      <c r="P9706" s="122"/>
      <c r="Q9706" s="74"/>
      <c r="R9706" s="74"/>
      <c r="S9706" s="74"/>
      <c r="T9706" s="74"/>
      <c r="AI9706" s="259"/>
      <c r="AO9706" s="74"/>
    </row>
    <row r="9707" s="72" customFormat="1" customHeight="1" spans="6:41">
      <c r="F9707" s="74"/>
      <c r="G9707" s="267" t="str">
        <f t="shared" si="157"/>
        <v/>
      </c>
      <c r="H9707" s="74"/>
      <c r="I9707" s="74"/>
      <c r="J9707" s="74"/>
      <c r="K9707" s="74"/>
      <c r="L9707" s="74"/>
      <c r="P9707" s="122"/>
      <c r="Q9707" s="74"/>
      <c r="R9707" s="74"/>
      <c r="S9707" s="74"/>
      <c r="T9707" s="74"/>
      <c r="AI9707" s="259"/>
      <c r="AO9707" s="74"/>
    </row>
    <row r="9708" s="72" customFormat="1" customHeight="1" spans="6:41">
      <c r="F9708" s="74"/>
      <c r="G9708" s="267" t="str">
        <f t="shared" si="157"/>
        <v/>
      </c>
      <c r="H9708" s="74"/>
      <c r="I9708" s="74"/>
      <c r="J9708" s="74"/>
      <c r="K9708" s="74"/>
      <c r="L9708" s="74"/>
      <c r="P9708" s="122"/>
      <c r="Q9708" s="74"/>
      <c r="R9708" s="74"/>
      <c r="S9708" s="74"/>
      <c r="T9708" s="74"/>
      <c r="AI9708" s="259"/>
      <c r="AO9708" s="74"/>
    </row>
    <row r="9709" s="72" customFormat="1" customHeight="1" spans="6:41">
      <c r="F9709" s="74"/>
      <c r="G9709" s="267" t="str">
        <f t="shared" si="157"/>
        <v/>
      </c>
      <c r="H9709" s="74"/>
      <c r="I9709" s="74"/>
      <c r="J9709" s="74"/>
      <c r="K9709" s="74"/>
      <c r="L9709" s="74"/>
      <c r="P9709" s="122"/>
      <c r="Q9709" s="74"/>
      <c r="R9709" s="74"/>
      <c r="S9709" s="74"/>
      <c r="T9709" s="74"/>
      <c r="AI9709" s="259"/>
      <c r="AO9709" s="74"/>
    </row>
    <row r="9710" s="72" customFormat="1" customHeight="1" spans="6:41">
      <c r="F9710" s="74"/>
      <c r="G9710" s="267" t="str">
        <f t="shared" si="157"/>
        <v/>
      </c>
      <c r="H9710" s="74"/>
      <c r="I9710" s="74"/>
      <c r="J9710" s="74"/>
      <c r="K9710" s="74"/>
      <c r="L9710" s="74"/>
      <c r="P9710" s="122"/>
      <c r="Q9710" s="74"/>
      <c r="R9710" s="74"/>
      <c r="S9710" s="74"/>
      <c r="T9710" s="74"/>
      <c r="AI9710" s="259"/>
      <c r="AO9710" s="74"/>
    </row>
    <row r="9711" s="72" customFormat="1" customHeight="1" spans="6:41">
      <c r="F9711" s="74"/>
      <c r="G9711" s="267" t="str">
        <f t="shared" si="157"/>
        <v/>
      </c>
      <c r="H9711" s="74"/>
      <c r="I9711" s="74"/>
      <c r="J9711" s="74"/>
      <c r="K9711" s="74"/>
      <c r="L9711" s="74"/>
      <c r="P9711" s="122"/>
      <c r="Q9711" s="74"/>
      <c r="R9711" s="74"/>
      <c r="S9711" s="74"/>
      <c r="T9711" s="74"/>
      <c r="AI9711" s="259"/>
      <c r="AO9711" s="74"/>
    </row>
    <row r="9712" s="72" customFormat="1" customHeight="1" spans="6:41">
      <c r="F9712" s="74"/>
      <c r="G9712" s="267" t="str">
        <f t="shared" si="157"/>
        <v/>
      </c>
      <c r="H9712" s="74"/>
      <c r="I9712" s="74"/>
      <c r="J9712" s="74"/>
      <c r="K9712" s="74"/>
      <c r="L9712" s="74"/>
      <c r="P9712" s="122"/>
      <c r="Q9712" s="74"/>
      <c r="R9712" s="74"/>
      <c r="S9712" s="74"/>
      <c r="T9712" s="74"/>
      <c r="AI9712" s="259"/>
      <c r="AO9712" s="74"/>
    </row>
    <row r="9713" s="72" customFormat="1" customHeight="1" spans="6:41">
      <c r="F9713" s="74"/>
      <c r="G9713" s="267" t="str">
        <f t="shared" si="157"/>
        <v/>
      </c>
      <c r="H9713" s="74"/>
      <c r="I9713" s="74"/>
      <c r="J9713" s="74"/>
      <c r="K9713" s="74"/>
      <c r="L9713" s="74"/>
      <c r="P9713" s="122"/>
      <c r="Q9713" s="74"/>
      <c r="R9713" s="74"/>
      <c r="S9713" s="74"/>
      <c r="T9713" s="74"/>
      <c r="AI9713" s="259"/>
      <c r="AO9713" s="74"/>
    </row>
    <row r="9714" s="72" customFormat="1" customHeight="1" spans="6:41">
      <c r="F9714" s="74"/>
      <c r="G9714" s="267" t="str">
        <f t="shared" si="157"/>
        <v/>
      </c>
      <c r="H9714" s="74"/>
      <c r="I9714" s="74"/>
      <c r="J9714" s="74"/>
      <c r="K9714" s="74"/>
      <c r="L9714" s="74"/>
      <c r="P9714" s="122"/>
      <c r="Q9714" s="74"/>
      <c r="R9714" s="74"/>
      <c r="S9714" s="74"/>
      <c r="T9714" s="74"/>
      <c r="AI9714" s="259"/>
      <c r="AO9714" s="74"/>
    </row>
    <row r="9715" s="72" customFormat="1" customHeight="1" spans="6:41">
      <c r="F9715" s="74"/>
      <c r="G9715" s="267" t="str">
        <f t="shared" si="157"/>
        <v/>
      </c>
      <c r="H9715" s="74"/>
      <c r="I9715" s="74"/>
      <c r="J9715" s="74"/>
      <c r="K9715" s="74"/>
      <c r="L9715" s="74"/>
      <c r="P9715" s="122"/>
      <c r="Q9715" s="74"/>
      <c r="R9715" s="74"/>
      <c r="S9715" s="74"/>
      <c r="T9715" s="74"/>
      <c r="AI9715" s="259"/>
      <c r="AO9715" s="74"/>
    </row>
    <row r="9716" s="72" customFormat="1" customHeight="1" spans="6:41">
      <c r="F9716" s="74"/>
      <c r="G9716" s="267" t="str">
        <f t="shared" si="157"/>
        <v/>
      </c>
      <c r="H9716" s="74"/>
      <c r="I9716" s="74"/>
      <c r="J9716" s="74"/>
      <c r="K9716" s="74"/>
      <c r="L9716" s="74"/>
      <c r="P9716" s="122"/>
      <c r="Q9716" s="74"/>
      <c r="R9716" s="74"/>
      <c r="S9716" s="74"/>
      <c r="T9716" s="74"/>
      <c r="AI9716" s="259"/>
      <c r="AO9716" s="74"/>
    </row>
    <row r="9717" s="72" customFormat="1" customHeight="1" spans="6:41">
      <c r="F9717" s="74"/>
      <c r="G9717" s="267" t="str">
        <f t="shared" si="157"/>
        <v/>
      </c>
      <c r="H9717" s="74"/>
      <c r="I9717" s="74"/>
      <c r="J9717" s="74"/>
      <c r="K9717" s="74"/>
      <c r="L9717" s="74"/>
      <c r="P9717" s="122"/>
      <c r="Q9717" s="74"/>
      <c r="R9717" s="74"/>
      <c r="S9717" s="74"/>
      <c r="T9717" s="74"/>
      <c r="AI9717" s="259"/>
      <c r="AO9717" s="74"/>
    </row>
    <row r="9718" s="72" customFormat="1" customHeight="1" spans="6:41">
      <c r="F9718" s="74"/>
      <c r="G9718" s="267" t="str">
        <f t="shared" si="157"/>
        <v/>
      </c>
      <c r="H9718" s="74"/>
      <c r="I9718" s="74"/>
      <c r="J9718" s="74"/>
      <c r="K9718" s="74"/>
      <c r="L9718" s="74"/>
      <c r="P9718" s="122"/>
      <c r="Q9718" s="74"/>
      <c r="R9718" s="74"/>
      <c r="S9718" s="74"/>
      <c r="T9718" s="74"/>
      <c r="AI9718" s="259"/>
      <c r="AO9718" s="74"/>
    </row>
    <row r="9719" s="72" customFormat="1" customHeight="1" spans="6:41">
      <c r="F9719" s="74"/>
      <c r="G9719" s="267" t="str">
        <f t="shared" si="157"/>
        <v/>
      </c>
      <c r="H9719" s="74"/>
      <c r="I9719" s="74"/>
      <c r="J9719" s="74"/>
      <c r="K9719" s="74"/>
      <c r="L9719" s="74"/>
      <c r="P9719" s="122"/>
      <c r="Q9719" s="74"/>
      <c r="R9719" s="74"/>
      <c r="S9719" s="74"/>
      <c r="T9719" s="74"/>
      <c r="AI9719" s="259"/>
      <c r="AO9719" s="74"/>
    </row>
    <row r="9720" s="72" customFormat="1" customHeight="1" spans="6:41">
      <c r="F9720" s="74"/>
      <c r="G9720" s="267" t="str">
        <f t="shared" si="157"/>
        <v/>
      </c>
      <c r="H9720" s="74"/>
      <c r="I9720" s="74"/>
      <c r="J9720" s="74"/>
      <c r="K9720" s="74"/>
      <c r="L9720" s="74"/>
      <c r="P9720" s="122"/>
      <c r="Q9720" s="74"/>
      <c r="R9720" s="74"/>
      <c r="S9720" s="74"/>
      <c r="T9720" s="74"/>
      <c r="AI9720" s="259"/>
      <c r="AO9720" s="74"/>
    </row>
    <row r="9721" s="72" customFormat="1" customHeight="1" spans="6:41">
      <c r="F9721" s="74"/>
      <c r="G9721" s="267" t="str">
        <f t="shared" si="157"/>
        <v/>
      </c>
      <c r="H9721" s="74"/>
      <c r="I9721" s="74"/>
      <c r="J9721" s="74"/>
      <c r="K9721" s="74"/>
      <c r="L9721" s="74"/>
      <c r="P9721" s="122"/>
      <c r="Q9721" s="74"/>
      <c r="R9721" s="74"/>
      <c r="S9721" s="74"/>
      <c r="T9721" s="74"/>
      <c r="AI9721" s="259"/>
      <c r="AO9721" s="74"/>
    </row>
    <row r="9722" s="72" customFormat="1" customHeight="1" spans="6:41">
      <c r="F9722" s="74"/>
      <c r="G9722" s="267" t="str">
        <f t="shared" si="157"/>
        <v/>
      </c>
      <c r="H9722" s="74"/>
      <c r="I9722" s="74"/>
      <c r="J9722" s="74"/>
      <c r="K9722" s="74"/>
      <c r="L9722" s="74"/>
      <c r="P9722" s="122"/>
      <c r="Q9722" s="74"/>
      <c r="R9722" s="74"/>
      <c r="S9722" s="74"/>
      <c r="T9722" s="74"/>
      <c r="AI9722" s="259"/>
      <c r="AO9722" s="74"/>
    </row>
    <row r="9723" s="72" customFormat="1" customHeight="1" spans="6:41">
      <c r="F9723" s="74"/>
      <c r="G9723" s="267" t="str">
        <f t="shared" si="157"/>
        <v/>
      </c>
      <c r="H9723" s="74"/>
      <c r="I9723" s="74"/>
      <c r="J9723" s="74"/>
      <c r="K9723" s="74"/>
      <c r="L9723" s="74"/>
      <c r="P9723" s="122"/>
      <c r="Q9723" s="74"/>
      <c r="R9723" s="74"/>
      <c r="S9723" s="74"/>
      <c r="T9723" s="74"/>
      <c r="AI9723" s="259"/>
      <c r="AO9723" s="74"/>
    </row>
    <row r="9724" s="72" customFormat="1" customHeight="1" spans="6:41">
      <c r="F9724" s="74"/>
      <c r="G9724" s="267" t="str">
        <f t="shared" si="157"/>
        <v/>
      </c>
      <c r="H9724" s="74"/>
      <c r="I9724" s="74"/>
      <c r="J9724" s="74"/>
      <c r="K9724" s="74"/>
      <c r="L9724" s="74"/>
      <c r="P9724" s="122"/>
      <c r="Q9724" s="74"/>
      <c r="R9724" s="74"/>
      <c r="S9724" s="74"/>
      <c r="T9724" s="74"/>
      <c r="AI9724" s="259"/>
      <c r="AO9724" s="74"/>
    </row>
    <row r="9725" s="72" customFormat="1" customHeight="1" spans="6:41">
      <c r="F9725" s="74"/>
      <c r="G9725" s="267" t="str">
        <f t="shared" si="157"/>
        <v/>
      </c>
      <c r="H9725" s="74"/>
      <c r="I9725" s="74"/>
      <c r="J9725" s="74"/>
      <c r="K9725" s="74"/>
      <c r="L9725" s="74"/>
      <c r="P9725" s="122"/>
      <c r="Q9725" s="74"/>
      <c r="R9725" s="74"/>
      <c r="S9725" s="74"/>
      <c r="T9725" s="74"/>
      <c r="AI9725" s="259"/>
      <c r="AO9725" s="74"/>
    </row>
    <row r="9726" s="72" customFormat="1" customHeight="1" spans="6:41">
      <c r="F9726" s="74"/>
      <c r="G9726" s="267" t="str">
        <f t="shared" si="157"/>
        <v/>
      </c>
      <c r="H9726" s="74"/>
      <c r="I9726" s="74"/>
      <c r="J9726" s="74"/>
      <c r="K9726" s="74"/>
      <c r="L9726" s="74"/>
      <c r="P9726" s="122"/>
      <c r="Q9726" s="74"/>
      <c r="R9726" s="74"/>
      <c r="S9726" s="74"/>
      <c r="T9726" s="74"/>
      <c r="AI9726" s="259"/>
      <c r="AO9726" s="74"/>
    </row>
    <row r="9727" s="72" customFormat="1" customHeight="1" spans="6:41">
      <c r="F9727" s="74"/>
      <c r="G9727" s="267" t="str">
        <f t="shared" si="157"/>
        <v/>
      </c>
      <c r="H9727" s="74"/>
      <c r="I9727" s="74"/>
      <c r="J9727" s="74"/>
      <c r="K9727" s="74"/>
      <c r="L9727" s="74"/>
      <c r="P9727" s="122"/>
      <c r="Q9727" s="74"/>
      <c r="R9727" s="74"/>
      <c r="S9727" s="74"/>
      <c r="T9727" s="74"/>
      <c r="AI9727" s="259"/>
      <c r="AO9727" s="74"/>
    </row>
    <row r="9728" s="72" customFormat="1" customHeight="1" spans="6:41">
      <c r="F9728" s="74"/>
      <c r="G9728" s="267" t="str">
        <f t="shared" si="157"/>
        <v/>
      </c>
      <c r="H9728" s="74"/>
      <c r="I9728" s="74"/>
      <c r="J9728" s="74"/>
      <c r="K9728" s="74"/>
      <c r="L9728" s="74"/>
      <c r="P9728" s="122"/>
      <c r="Q9728" s="74"/>
      <c r="R9728" s="74"/>
      <c r="S9728" s="74"/>
      <c r="T9728" s="74"/>
      <c r="AI9728" s="259"/>
      <c r="AO9728" s="74"/>
    </row>
    <row r="9729" s="72" customFormat="1" customHeight="1" spans="6:41">
      <c r="F9729" s="74"/>
      <c r="G9729" s="267" t="str">
        <f t="shared" si="157"/>
        <v/>
      </c>
      <c r="H9729" s="74"/>
      <c r="I9729" s="74"/>
      <c r="J9729" s="74"/>
      <c r="K9729" s="74"/>
      <c r="L9729" s="74"/>
      <c r="P9729" s="122"/>
      <c r="Q9729" s="74"/>
      <c r="R9729" s="74"/>
      <c r="S9729" s="74"/>
      <c r="T9729" s="74"/>
      <c r="AI9729" s="259"/>
      <c r="AO9729" s="74"/>
    </row>
    <row r="9730" s="72" customFormat="1" customHeight="1" spans="6:41">
      <c r="F9730" s="74"/>
      <c r="G9730" s="267" t="str">
        <f t="shared" ref="G9730:G9793" si="158">IF(H9730="","",IF(H9730=I9730,H9730,_xlfn.CONCAT(H9730,"-",I9730)))</f>
        <v/>
      </c>
      <c r="H9730" s="74"/>
      <c r="I9730" s="74"/>
      <c r="J9730" s="74"/>
      <c r="K9730" s="74"/>
      <c r="L9730" s="74"/>
      <c r="P9730" s="122"/>
      <c r="Q9730" s="74"/>
      <c r="R9730" s="74"/>
      <c r="S9730" s="74"/>
      <c r="T9730" s="74"/>
      <c r="AI9730" s="259"/>
      <c r="AO9730" s="74"/>
    </row>
    <row r="9731" s="72" customFormat="1" customHeight="1" spans="6:41">
      <c r="F9731" s="74"/>
      <c r="G9731" s="267" t="str">
        <f t="shared" si="158"/>
        <v/>
      </c>
      <c r="H9731" s="74"/>
      <c r="I9731" s="74"/>
      <c r="J9731" s="74"/>
      <c r="K9731" s="74"/>
      <c r="L9731" s="74"/>
      <c r="P9731" s="122"/>
      <c r="Q9731" s="74"/>
      <c r="R9731" s="74"/>
      <c r="S9731" s="74"/>
      <c r="T9731" s="74"/>
      <c r="AI9731" s="259"/>
      <c r="AO9731" s="74"/>
    </row>
    <row r="9732" s="72" customFormat="1" customHeight="1" spans="6:41">
      <c r="F9732" s="74"/>
      <c r="G9732" s="267" t="str">
        <f t="shared" si="158"/>
        <v/>
      </c>
      <c r="H9732" s="74"/>
      <c r="I9732" s="74"/>
      <c r="J9732" s="74"/>
      <c r="K9732" s="74"/>
      <c r="L9732" s="74"/>
      <c r="P9732" s="122"/>
      <c r="Q9732" s="74"/>
      <c r="R9732" s="74"/>
      <c r="S9732" s="74"/>
      <c r="T9732" s="74"/>
      <c r="AI9732" s="259"/>
      <c r="AO9732" s="74"/>
    </row>
    <row r="9733" s="72" customFormat="1" customHeight="1" spans="6:41">
      <c r="F9733" s="74"/>
      <c r="G9733" s="267" t="str">
        <f t="shared" si="158"/>
        <v/>
      </c>
      <c r="H9733" s="74"/>
      <c r="I9733" s="74"/>
      <c r="J9733" s="74"/>
      <c r="K9733" s="74"/>
      <c r="L9733" s="74"/>
      <c r="P9733" s="122"/>
      <c r="Q9733" s="74"/>
      <c r="R9733" s="74"/>
      <c r="S9733" s="74"/>
      <c r="T9733" s="74"/>
      <c r="AI9733" s="259"/>
      <c r="AO9733" s="74"/>
    </row>
    <row r="9734" s="72" customFormat="1" customHeight="1" spans="6:41">
      <c r="F9734" s="74"/>
      <c r="G9734" s="267" t="str">
        <f t="shared" si="158"/>
        <v/>
      </c>
      <c r="H9734" s="74"/>
      <c r="I9734" s="74"/>
      <c r="J9734" s="74"/>
      <c r="K9734" s="74"/>
      <c r="L9734" s="74"/>
      <c r="P9734" s="122"/>
      <c r="Q9734" s="74"/>
      <c r="R9734" s="74"/>
      <c r="S9734" s="74"/>
      <c r="T9734" s="74"/>
      <c r="AI9734" s="259"/>
      <c r="AO9734" s="74"/>
    </row>
    <row r="9735" s="72" customFormat="1" customHeight="1" spans="6:41">
      <c r="F9735" s="74"/>
      <c r="G9735" s="267" t="str">
        <f t="shared" si="158"/>
        <v/>
      </c>
      <c r="H9735" s="74"/>
      <c r="I9735" s="74"/>
      <c r="J9735" s="74"/>
      <c r="K9735" s="74"/>
      <c r="L9735" s="74"/>
      <c r="P9735" s="122"/>
      <c r="Q9735" s="74"/>
      <c r="R9735" s="74"/>
      <c r="S9735" s="74"/>
      <c r="T9735" s="74"/>
      <c r="AI9735" s="259"/>
      <c r="AO9735" s="74"/>
    </row>
    <row r="9736" s="72" customFormat="1" customHeight="1" spans="6:41">
      <c r="F9736" s="74"/>
      <c r="G9736" s="267" t="str">
        <f t="shared" si="158"/>
        <v/>
      </c>
      <c r="H9736" s="74"/>
      <c r="I9736" s="74"/>
      <c r="J9736" s="74"/>
      <c r="K9736" s="74"/>
      <c r="L9736" s="74"/>
      <c r="P9736" s="122"/>
      <c r="Q9736" s="74"/>
      <c r="R9736" s="74"/>
      <c r="S9736" s="74"/>
      <c r="T9736" s="74"/>
      <c r="AI9736" s="259"/>
      <c r="AO9736" s="74"/>
    </row>
    <row r="9737" s="72" customFormat="1" customHeight="1" spans="6:41">
      <c r="F9737" s="74"/>
      <c r="G9737" s="267" t="str">
        <f t="shared" si="158"/>
        <v/>
      </c>
      <c r="H9737" s="74"/>
      <c r="I9737" s="74"/>
      <c r="J9737" s="74"/>
      <c r="K9737" s="74"/>
      <c r="L9737" s="74"/>
      <c r="P9737" s="122"/>
      <c r="Q9737" s="74"/>
      <c r="R9737" s="74"/>
      <c r="S9737" s="74"/>
      <c r="T9737" s="74"/>
      <c r="AI9737" s="259"/>
      <c r="AO9737" s="74"/>
    </row>
    <row r="9738" s="72" customFormat="1" customHeight="1" spans="6:41">
      <c r="F9738" s="74"/>
      <c r="G9738" s="267" t="str">
        <f t="shared" si="158"/>
        <v/>
      </c>
      <c r="H9738" s="74"/>
      <c r="I9738" s="74"/>
      <c r="J9738" s="74"/>
      <c r="K9738" s="74"/>
      <c r="L9738" s="74"/>
      <c r="P9738" s="122"/>
      <c r="Q9738" s="74"/>
      <c r="R9738" s="74"/>
      <c r="S9738" s="74"/>
      <c r="T9738" s="74"/>
      <c r="AI9738" s="259"/>
      <c r="AO9738" s="74"/>
    </row>
    <row r="9739" s="72" customFormat="1" customHeight="1" spans="6:41">
      <c r="F9739" s="74"/>
      <c r="G9739" s="267" t="str">
        <f t="shared" si="158"/>
        <v/>
      </c>
      <c r="H9739" s="74"/>
      <c r="I9739" s="74"/>
      <c r="J9739" s="74"/>
      <c r="K9739" s="74"/>
      <c r="L9739" s="74"/>
      <c r="P9739" s="122"/>
      <c r="Q9739" s="74"/>
      <c r="R9739" s="74"/>
      <c r="S9739" s="74"/>
      <c r="T9739" s="74"/>
      <c r="AI9739" s="259"/>
      <c r="AO9739" s="74"/>
    </row>
    <row r="9740" s="72" customFormat="1" customHeight="1" spans="6:41">
      <c r="F9740" s="74"/>
      <c r="G9740" s="267" t="str">
        <f t="shared" si="158"/>
        <v/>
      </c>
      <c r="H9740" s="74"/>
      <c r="I9740" s="74"/>
      <c r="J9740" s="74"/>
      <c r="K9740" s="74"/>
      <c r="L9740" s="74"/>
      <c r="P9740" s="122"/>
      <c r="Q9740" s="74"/>
      <c r="R9740" s="74"/>
      <c r="S9740" s="74"/>
      <c r="T9740" s="74"/>
      <c r="AI9740" s="259"/>
      <c r="AO9740" s="74"/>
    </row>
    <row r="9741" s="72" customFormat="1" customHeight="1" spans="6:41">
      <c r="F9741" s="74"/>
      <c r="G9741" s="267" t="str">
        <f t="shared" si="158"/>
        <v/>
      </c>
      <c r="H9741" s="74"/>
      <c r="I9741" s="74"/>
      <c r="J9741" s="74"/>
      <c r="K9741" s="74"/>
      <c r="L9741" s="74"/>
      <c r="P9741" s="122"/>
      <c r="Q9741" s="74"/>
      <c r="R9741" s="74"/>
      <c r="S9741" s="74"/>
      <c r="T9741" s="74"/>
      <c r="AI9741" s="259"/>
      <c r="AO9741" s="74"/>
    </row>
    <row r="9742" s="72" customFormat="1" customHeight="1" spans="6:41">
      <c r="F9742" s="74"/>
      <c r="G9742" s="267" t="str">
        <f t="shared" si="158"/>
        <v/>
      </c>
      <c r="H9742" s="74"/>
      <c r="I9742" s="74"/>
      <c r="J9742" s="74"/>
      <c r="K9742" s="74"/>
      <c r="L9742" s="74"/>
      <c r="P9742" s="122"/>
      <c r="Q9742" s="74"/>
      <c r="R9742" s="74"/>
      <c r="S9742" s="74"/>
      <c r="T9742" s="74"/>
      <c r="AI9742" s="259"/>
      <c r="AO9742" s="74"/>
    </row>
    <row r="9743" s="72" customFormat="1" customHeight="1" spans="6:41">
      <c r="F9743" s="74"/>
      <c r="G9743" s="267" t="str">
        <f t="shared" si="158"/>
        <v/>
      </c>
      <c r="H9743" s="74"/>
      <c r="I9743" s="74"/>
      <c r="J9743" s="74"/>
      <c r="K9743" s="74"/>
      <c r="L9743" s="74"/>
      <c r="P9743" s="122"/>
      <c r="Q9743" s="74"/>
      <c r="R9743" s="74"/>
      <c r="S9743" s="74"/>
      <c r="T9743" s="74"/>
      <c r="AI9743" s="259"/>
      <c r="AO9743" s="74"/>
    </row>
    <row r="9744" s="72" customFormat="1" customHeight="1" spans="6:41">
      <c r="F9744" s="74"/>
      <c r="G9744" s="267" t="str">
        <f t="shared" si="158"/>
        <v/>
      </c>
      <c r="H9744" s="74"/>
      <c r="I9744" s="74"/>
      <c r="J9744" s="74"/>
      <c r="K9744" s="74"/>
      <c r="L9744" s="74"/>
      <c r="P9744" s="122"/>
      <c r="Q9744" s="74"/>
      <c r="R9744" s="74"/>
      <c r="S9744" s="74"/>
      <c r="T9744" s="74"/>
      <c r="AI9744" s="259"/>
      <c r="AO9744" s="74"/>
    </row>
    <row r="9745" s="72" customFormat="1" customHeight="1" spans="6:41">
      <c r="F9745" s="74"/>
      <c r="G9745" s="267" t="str">
        <f t="shared" si="158"/>
        <v/>
      </c>
      <c r="H9745" s="74"/>
      <c r="I9745" s="74"/>
      <c r="J9745" s="74"/>
      <c r="K9745" s="74"/>
      <c r="L9745" s="74"/>
      <c r="P9745" s="122"/>
      <c r="Q9745" s="74"/>
      <c r="R9745" s="74"/>
      <c r="S9745" s="74"/>
      <c r="T9745" s="74"/>
      <c r="AI9745" s="259"/>
      <c r="AO9745" s="74"/>
    </row>
    <row r="9746" s="72" customFormat="1" customHeight="1" spans="6:41">
      <c r="F9746" s="74"/>
      <c r="G9746" s="267" t="str">
        <f t="shared" si="158"/>
        <v/>
      </c>
      <c r="H9746" s="74"/>
      <c r="I9746" s="74"/>
      <c r="J9746" s="74"/>
      <c r="K9746" s="74"/>
      <c r="L9746" s="74"/>
      <c r="P9746" s="122"/>
      <c r="Q9746" s="74"/>
      <c r="R9746" s="74"/>
      <c r="S9746" s="74"/>
      <c r="T9746" s="74"/>
      <c r="AI9746" s="259"/>
      <c r="AO9746" s="74"/>
    </row>
    <row r="9747" s="72" customFormat="1" customHeight="1" spans="6:41">
      <c r="F9747" s="74"/>
      <c r="G9747" s="267" t="str">
        <f t="shared" si="158"/>
        <v/>
      </c>
      <c r="H9747" s="74"/>
      <c r="I9747" s="74"/>
      <c r="J9747" s="74"/>
      <c r="K9747" s="74"/>
      <c r="L9747" s="74"/>
      <c r="P9747" s="122"/>
      <c r="Q9747" s="74"/>
      <c r="R9747" s="74"/>
      <c r="S9747" s="74"/>
      <c r="T9747" s="74"/>
      <c r="AI9747" s="259"/>
      <c r="AO9747" s="74"/>
    </row>
    <row r="9748" s="72" customFormat="1" customHeight="1" spans="6:41">
      <c r="F9748" s="74"/>
      <c r="G9748" s="267" t="str">
        <f t="shared" si="158"/>
        <v/>
      </c>
      <c r="H9748" s="74"/>
      <c r="I9748" s="74"/>
      <c r="J9748" s="74"/>
      <c r="K9748" s="74"/>
      <c r="L9748" s="74"/>
      <c r="P9748" s="122"/>
      <c r="Q9748" s="74"/>
      <c r="R9748" s="74"/>
      <c r="S9748" s="74"/>
      <c r="T9748" s="74"/>
      <c r="AI9748" s="259"/>
      <c r="AO9748" s="74"/>
    </row>
    <row r="9749" s="72" customFormat="1" customHeight="1" spans="6:41">
      <c r="F9749" s="74"/>
      <c r="G9749" s="267" t="str">
        <f t="shared" si="158"/>
        <v/>
      </c>
      <c r="H9749" s="74"/>
      <c r="I9749" s="74"/>
      <c r="J9749" s="74"/>
      <c r="K9749" s="74"/>
      <c r="L9749" s="74"/>
      <c r="P9749" s="122"/>
      <c r="Q9749" s="74"/>
      <c r="R9749" s="74"/>
      <c r="S9749" s="74"/>
      <c r="T9749" s="74"/>
      <c r="AI9749" s="259"/>
      <c r="AO9749" s="74"/>
    </row>
    <row r="9750" s="72" customFormat="1" customHeight="1" spans="6:41">
      <c r="F9750" s="74"/>
      <c r="G9750" s="267" t="str">
        <f t="shared" si="158"/>
        <v/>
      </c>
      <c r="H9750" s="74"/>
      <c r="I9750" s="74"/>
      <c r="J9750" s="74"/>
      <c r="K9750" s="74"/>
      <c r="L9750" s="74"/>
      <c r="P9750" s="122"/>
      <c r="Q9750" s="74"/>
      <c r="R9750" s="74"/>
      <c r="S9750" s="74"/>
      <c r="T9750" s="74"/>
      <c r="AI9750" s="259"/>
      <c r="AO9750" s="74"/>
    </row>
    <row r="9751" s="72" customFormat="1" customHeight="1" spans="6:41">
      <c r="F9751" s="74"/>
      <c r="G9751" s="267" t="str">
        <f t="shared" si="158"/>
        <v/>
      </c>
      <c r="H9751" s="74"/>
      <c r="I9751" s="74"/>
      <c r="J9751" s="74"/>
      <c r="K9751" s="74"/>
      <c r="L9751" s="74"/>
      <c r="P9751" s="122"/>
      <c r="Q9751" s="74"/>
      <c r="R9751" s="74"/>
      <c r="S9751" s="74"/>
      <c r="T9751" s="74"/>
      <c r="AI9751" s="259"/>
      <c r="AO9751" s="74"/>
    </row>
    <row r="9752" s="72" customFormat="1" customHeight="1" spans="6:41">
      <c r="F9752" s="74"/>
      <c r="G9752" s="267" t="str">
        <f t="shared" si="158"/>
        <v/>
      </c>
      <c r="H9752" s="74"/>
      <c r="I9752" s="74"/>
      <c r="J9752" s="74"/>
      <c r="K9752" s="74"/>
      <c r="L9752" s="74"/>
      <c r="P9752" s="122"/>
      <c r="Q9752" s="74"/>
      <c r="R9752" s="74"/>
      <c r="S9752" s="74"/>
      <c r="T9752" s="74"/>
      <c r="AI9752" s="259"/>
      <c r="AO9752" s="74"/>
    </row>
    <row r="9753" s="72" customFormat="1" customHeight="1" spans="6:41">
      <c r="F9753" s="74"/>
      <c r="G9753" s="267" t="str">
        <f t="shared" si="158"/>
        <v/>
      </c>
      <c r="H9753" s="74"/>
      <c r="I9753" s="74"/>
      <c r="J9753" s="74"/>
      <c r="K9753" s="74"/>
      <c r="L9753" s="74"/>
      <c r="P9753" s="122"/>
      <c r="Q9753" s="74"/>
      <c r="R9753" s="74"/>
      <c r="S9753" s="74"/>
      <c r="T9753" s="74"/>
      <c r="AI9753" s="259"/>
      <c r="AO9753" s="74"/>
    </row>
    <row r="9754" s="72" customFormat="1" customHeight="1" spans="6:41">
      <c r="F9754" s="74"/>
      <c r="G9754" s="267" t="str">
        <f t="shared" si="158"/>
        <v/>
      </c>
      <c r="H9754" s="74"/>
      <c r="I9754" s="74"/>
      <c r="J9754" s="74"/>
      <c r="K9754" s="74"/>
      <c r="L9754" s="74"/>
      <c r="P9754" s="122"/>
      <c r="Q9754" s="74"/>
      <c r="R9754" s="74"/>
      <c r="S9754" s="74"/>
      <c r="T9754" s="74"/>
      <c r="AI9754" s="259"/>
      <c r="AO9754" s="74"/>
    </row>
    <row r="9755" s="72" customFormat="1" customHeight="1" spans="6:41">
      <c r="F9755" s="74"/>
      <c r="G9755" s="267" t="str">
        <f t="shared" si="158"/>
        <v/>
      </c>
      <c r="H9755" s="74"/>
      <c r="I9755" s="74"/>
      <c r="J9755" s="74"/>
      <c r="K9755" s="74"/>
      <c r="L9755" s="74"/>
      <c r="P9755" s="122"/>
      <c r="Q9755" s="74"/>
      <c r="R9755" s="74"/>
      <c r="S9755" s="74"/>
      <c r="T9755" s="74"/>
      <c r="AI9755" s="259"/>
      <c r="AO9755" s="74"/>
    </row>
    <row r="9756" s="72" customFormat="1" customHeight="1" spans="6:41">
      <c r="F9756" s="74"/>
      <c r="G9756" s="267" t="str">
        <f t="shared" si="158"/>
        <v/>
      </c>
      <c r="H9756" s="74"/>
      <c r="I9756" s="74"/>
      <c r="J9756" s="74"/>
      <c r="K9756" s="74"/>
      <c r="L9756" s="74"/>
      <c r="P9756" s="122"/>
      <c r="Q9756" s="74"/>
      <c r="R9756" s="74"/>
      <c r="S9756" s="74"/>
      <c r="T9756" s="74"/>
      <c r="AI9756" s="259"/>
      <c r="AO9756" s="74"/>
    </row>
    <row r="9757" s="72" customFormat="1" customHeight="1" spans="6:41">
      <c r="F9757" s="74"/>
      <c r="G9757" s="267" t="str">
        <f t="shared" si="158"/>
        <v/>
      </c>
      <c r="H9757" s="74"/>
      <c r="I9757" s="74"/>
      <c r="J9757" s="74"/>
      <c r="K9757" s="74"/>
      <c r="L9757" s="74"/>
      <c r="P9757" s="122"/>
      <c r="Q9757" s="74"/>
      <c r="R9757" s="74"/>
      <c r="S9757" s="74"/>
      <c r="T9757" s="74"/>
      <c r="AI9757" s="259"/>
      <c r="AO9757" s="74"/>
    </row>
    <row r="9758" s="72" customFormat="1" customHeight="1" spans="6:41">
      <c r="F9758" s="74"/>
      <c r="G9758" s="267" t="str">
        <f t="shared" si="158"/>
        <v/>
      </c>
      <c r="H9758" s="74"/>
      <c r="I9758" s="74"/>
      <c r="J9758" s="74"/>
      <c r="K9758" s="74"/>
      <c r="L9758" s="74"/>
      <c r="P9758" s="122"/>
      <c r="Q9758" s="74"/>
      <c r="R9758" s="74"/>
      <c r="S9758" s="74"/>
      <c r="T9758" s="74"/>
      <c r="AI9758" s="259"/>
      <c r="AO9758" s="74"/>
    </row>
    <row r="9759" s="72" customFormat="1" customHeight="1" spans="6:41">
      <c r="F9759" s="74"/>
      <c r="G9759" s="267" t="str">
        <f t="shared" si="158"/>
        <v/>
      </c>
      <c r="H9759" s="74"/>
      <c r="I9759" s="74"/>
      <c r="J9759" s="74"/>
      <c r="K9759" s="74"/>
      <c r="L9759" s="74"/>
      <c r="P9759" s="122"/>
      <c r="Q9759" s="74"/>
      <c r="R9759" s="74"/>
      <c r="S9759" s="74"/>
      <c r="T9759" s="74"/>
      <c r="AI9759" s="259"/>
      <c r="AO9759" s="74"/>
    </row>
    <row r="9760" s="72" customFormat="1" customHeight="1" spans="6:41">
      <c r="F9760" s="74"/>
      <c r="G9760" s="267" t="str">
        <f t="shared" si="158"/>
        <v/>
      </c>
      <c r="H9760" s="74"/>
      <c r="I9760" s="74"/>
      <c r="J9760" s="74"/>
      <c r="K9760" s="74"/>
      <c r="L9760" s="74"/>
      <c r="P9760" s="122"/>
      <c r="Q9760" s="74"/>
      <c r="R9760" s="74"/>
      <c r="S9760" s="74"/>
      <c r="T9760" s="74"/>
      <c r="AI9760" s="259"/>
      <c r="AO9760" s="74"/>
    </row>
    <row r="9761" s="72" customFormat="1" customHeight="1" spans="6:41">
      <c r="F9761" s="74"/>
      <c r="G9761" s="267" t="str">
        <f t="shared" si="158"/>
        <v/>
      </c>
      <c r="H9761" s="74"/>
      <c r="I9761" s="74"/>
      <c r="J9761" s="74"/>
      <c r="K9761" s="74"/>
      <c r="L9761" s="74"/>
      <c r="P9761" s="122"/>
      <c r="Q9761" s="74"/>
      <c r="R9761" s="74"/>
      <c r="S9761" s="74"/>
      <c r="T9761" s="74"/>
      <c r="AI9761" s="259"/>
      <c r="AO9761" s="74"/>
    </row>
    <row r="9762" s="72" customFormat="1" customHeight="1" spans="6:41">
      <c r="F9762" s="74"/>
      <c r="G9762" s="267" t="str">
        <f t="shared" si="158"/>
        <v/>
      </c>
      <c r="H9762" s="74"/>
      <c r="I9762" s="74"/>
      <c r="J9762" s="74"/>
      <c r="K9762" s="74"/>
      <c r="L9762" s="74"/>
      <c r="P9762" s="122"/>
      <c r="Q9762" s="74"/>
      <c r="R9762" s="74"/>
      <c r="S9762" s="74"/>
      <c r="T9762" s="74"/>
      <c r="AI9762" s="259"/>
      <c r="AO9762" s="74"/>
    </row>
    <row r="9763" s="72" customFormat="1" customHeight="1" spans="6:41">
      <c r="F9763" s="74"/>
      <c r="G9763" s="267" t="str">
        <f t="shared" si="158"/>
        <v/>
      </c>
      <c r="H9763" s="74"/>
      <c r="I9763" s="74"/>
      <c r="J9763" s="74"/>
      <c r="K9763" s="74"/>
      <c r="L9763" s="74"/>
      <c r="P9763" s="122"/>
      <c r="Q9763" s="74"/>
      <c r="R9763" s="74"/>
      <c r="S9763" s="74"/>
      <c r="T9763" s="74"/>
      <c r="AI9763" s="259"/>
      <c r="AO9763" s="74"/>
    </row>
    <row r="9764" s="72" customFormat="1" customHeight="1" spans="6:41">
      <c r="F9764" s="74"/>
      <c r="G9764" s="267" t="str">
        <f t="shared" si="158"/>
        <v/>
      </c>
      <c r="H9764" s="74"/>
      <c r="I9764" s="74"/>
      <c r="J9764" s="74"/>
      <c r="K9764" s="74"/>
      <c r="L9764" s="74"/>
      <c r="P9764" s="122"/>
      <c r="Q9764" s="74"/>
      <c r="R9764" s="74"/>
      <c r="S9764" s="74"/>
      <c r="T9764" s="74"/>
      <c r="AI9764" s="259"/>
      <c r="AO9764" s="74"/>
    </row>
    <row r="9765" s="72" customFormat="1" customHeight="1" spans="6:41">
      <c r="F9765" s="74"/>
      <c r="G9765" s="267" t="str">
        <f t="shared" si="158"/>
        <v/>
      </c>
      <c r="H9765" s="74"/>
      <c r="I9765" s="74"/>
      <c r="J9765" s="74"/>
      <c r="K9765" s="74"/>
      <c r="L9765" s="74"/>
      <c r="P9765" s="122"/>
      <c r="Q9765" s="74"/>
      <c r="R9765" s="74"/>
      <c r="S9765" s="74"/>
      <c r="T9765" s="74"/>
      <c r="AI9765" s="259"/>
      <c r="AO9765" s="74"/>
    </row>
    <row r="9766" s="72" customFormat="1" customHeight="1" spans="6:41">
      <c r="F9766" s="74"/>
      <c r="G9766" s="267" t="str">
        <f t="shared" si="158"/>
        <v/>
      </c>
      <c r="H9766" s="74"/>
      <c r="I9766" s="74"/>
      <c r="J9766" s="74"/>
      <c r="K9766" s="74"/>
      <c r="L9766" s="74"/>
      <c r="P9766" s="122"/>
      <c r="Q9766" s="74"/>
      <c r="R9766" s="74"/>
      <c r="S9766" s="74"/>
      <c r="T9766" s="74"/>
      <c r="AI9766" s="259"/>
      <c r="AO9766" s="74"/>
    </row>
    <row r="9767" s="72" customFormat="1" customHeight="1" spans="6:41">
      <c r="F9767" s="74"/>
      <c r="G9767" s="267" t="str">
        <f t="shared" si="158"/>
        <v/>
      </c>
      <c r="H9767" s="74"/>
      <c r="I9767" s="74"/>
      <c r="J9767" s="74"/>
      <c r="K9767" s="74"/>
      <c r="L9767" s="74"/>
      <c r="P9767" s="122"/>
      <c r="Q9767" s="74"/>
      <c r="R9767" s="74"/>
      <c r="S9767" s="74"/>
      <c r="T9767" s="74"/>
      <c r="AI9767" s="259"/>
      <c r="AO9767" s="74"/>
    </row>
    <row r="9768" s="72" customFormat="1" customHeight="1" spans="6:41">
      <c r="F9768" s="74"/>
      <c r="G9768" s="267" t="str">
        <f t="shared" si="158"/>
        <v/>
      </c>
      <c r="H9768" s="74"/>
      <c r="I9768" s="74"/>
      <c r="J9768" s="74"/>
      <c r="K9768" s="74"/>
      <c r="L9768" s="74"/>
      <c r="P9768" s="122"/>
      <c r="Q9768" s="74"/>
      <c r="R9768" s="74"/>
      <c r="S9768" s="74"/>
      <c r="T9768" s="74"/>
      <c r="AI9768" s="259"/>
      <c r="AO9768" s="74"/>
    </row>
    <row r="9769" s="72" customFormat="1" customHeight="1" spans="6:41">
      <c r="F9769" s="74"/>
      <c r="G9769" s="267" t="str">
        <f t="shared" si="158"/>
        <v/>
      </c>
      <c r="H9769" s="74"/>
      <c r="I9769" s="74"/>
      <c r="J9769" s="74"/>
      <c r="K9769" s="74"/>
      <c r="L9769" s="74"/>
      <c r="P9769" s="122"/>
      <c r="Q9769" s="74"/>
      <c r="R9769" s="74"/>
      <c r="S9769" s="74"/>
      <c r="T9769" s="74"/>
      <c r="AI9769" s="259"/>
      <c r="AO9769" s="74"/>
    </row>
    <row r="9770" s="72" customFormat="1" customHeight="1" spans="6:41">
      <c r="F9770" s="74"/>
      <c r="G9770" s="267" t="str">
        <f t="shared" si="158"/>
        <v/>
      </c>
      <c r="H9770" s="74"/>
      <c r="I9770" s="74"/>
      <c r="J9770" s="74"/>
      <c r="K9770" s="74"/>
      <c r="L9770" s="74"/>
      <c r="P9770" s="122"/>
      <c r="Q9770" s="74"/>
      <c r="R9770" s="74"/>
      <c r="S9770" s="74"/>
      <c r="T9770" s="74"/>
      <c r="AI9770" s="259"/>
      <c r="AO9770" s="74"/>
    </row>
    <row r="9771" s="72" customFormat="1" customHeight="1" spans="6:41">
      <c r="F9771" s="74"/>
      <c r="G9771" s="267" t="str">
        <f t="shared" si="158"/>
        <v/>
      </c>
      <c r="H9771" s="74"/>
      <c r="I9771" s="74"/>
      <c r="J9771" s="74"/>
      <c r="K9771" s="74"/>
      <c r="L9771" s="74"/>
      <c r="P9771" s="122"/>
      <c r="Q9771" s="74"/>
      <c r="R9771" s="74"/>
      <c r="S9771" s="74"/>
      <c r="T9771" s="74"/>
      <c r="AI9771" s="259"/>
      <c r="AO9771" s="74"/>
    </row>
    <row r="9772" s="72" customFormat="1" customHeight="1" spans="6:41">
      <c r="F9772" s="74"/>
      <c r="G9772" s="267" t="str">
        <f t="shared" si="158"/>
        <v/>
      </c>
      <c r="H9772" s="74"/>
      <c r="I9772" s="74"/>
      <c r="J9772" s="74"/>
      <c r="K9772" s="74"/>
      <c r="L9772" s="74"/>
      <c r="P9772" s="122"/>
      <c r="Q9772" s="74"/>
      <c r="R9772" s="74"/>
      <c r="S9772" s="74"/>
      <c r="T9772" s="74"/>
      <c r="AI9772" s="259"/>
      <c r="AO9772" s="74"/>
    </row>
    <row r="9773" s="72" customFormat="1" customHeight="1" spans="6:41">
      <c r="F9773" s="74"/>
      <c r="G9773" s="267" t="str">
        <f t="shared" si="158"/>
        <v/>
      </c>
      <c r="H9773" s="74"/>
      <c r="I9773" s="74"/>
      <c r="J9773" s="74"/>
      <c r="K9773" s="74"/>
      <c r="L9773" s="74"/>
      <c r="P9773" s="122"/>
      <c r="Q9773" s="74"/>
      <c r="R9773" s="74"/>
      <c r="S9773" s="74"/>
      <c r="T9773" s="74"/>
      <c r="AI9773" s="259"/>
      <c r="AO9773" s="74"/>
    </row>
    <row r="9774" s="72" customFormat="1" customHeight="1" spans="6:41">
      <c r="F9774" s="74"/>
      <c r="G9774" s="267" t="str">
        <f t="shared" si="158"/>
        <v/>
      </c>
      <c r="H9774" s="74"/>
      <c r="I9774" s="74"/>
      <c r="J9774" s="74"/>
      <c r="K9774" s="74"/>
      <c r="L9774" s="74"/>
      <c r="P9774" s="122"/>
      <c r="Q9774" s="74"/>
      <c r="R9774" s="74"/>
      <c r="S9774" s="74"/>
      <c r="T9774" s="74"/>
      <c r="AI9774" s="259"/>
      <c r="AO9774" s="74"/>
    </row>
    <row r="9775" s="72" customFormat="1" customHeight="1" spans="6:41">
      <c r="F9775" s="74"/>
      <c r="G9775" s="267" t="str">
        <f t="shared" si="158"/>
        <v/>
      </c>
      <c r="H9775" s="74"/>
      <c r="I9775" s="74"/>
      <c r="J9775" s="74"/>
      <c r="K9775" s="74"/>
      <c r="L9775" s="74"/>
      <c r="P9775" s="122"/>
      <c r="Q9775" s="74"/>
      <c r="R9775" s="74"/>
      <c r="S9775" s="74"/>
      <c r="T9775" s="74"/>
      <c r="AI9775" s="259"/>
      <c r="AO9775" s="74"/>
    </row>
    <row r="9776" s="72" customFormat="1" customHeight="1" spans="6:41">
      <c r="F9776" s="74"/>
      <c r="G9776" s="267" t="str">
        <f t="shared" si="158"/>
        <v/>
      </c>
      <c r="H9776" s="74"/>
      <c r="I9776" s="74"/>
      <c r="J9776" s="74"/>
      <c r="K9776" s="74"/>
      <c r="L9776" s="74"/>
      <c r="P9776" s="122"/>
      <c r="Q9776" s="74"/>
      <c r="R9776" s="74"/>
      <c r="S9776" s="74"/>
      <c r="T9776" s="74"/>
      <c r="AI9776" s="259"/>
      <c r="AO9776" s="74"/>
    </row>
    <row r="9777" s="72" customFormat="1" customHeight="1" spans="6:41">
      <c r="F9777" s="74"/>
      <c r="G9777" s="267" t="str">
        <f t="shared" si="158"/>
        <v/>
      </c>
      <c r="H9777" s="74"/>
      <c r="I9777" s="74"/>
      <c r="J9777" s="74"/>
      <c r="K9777" s="74"/>
      <c r="L9777" s="74"/>
      <c r="P9777" s="122"/>
      <c r="Q9777" s="74"/>
      <c r="R9777" s="74"/>
      <c r="S9777" s="74"/>
      <c r="T9777" s="74"/>
      <c r="AI9777" s="259"/>
      <c r="AO9777" s="74"/>
    </row>
    <row r="9778" s="72" customFormat="1" customHeight="1" spans="6:41">
      <c r="F9778" s="74"/>
      <c r="G9778" s="267" t="str">
        <f t="shared" si="158"/>
        <v/>
      </c>
      <c r="H9778" s="74"/>
      <c r="I9778" s="74"/>
      <c r="J9778" s="74"/>
      <c r="K9778" s="74"/>
      <c r="L9778" s="74"/>
      <c r="P9778" s="122"/>
      <c r="Q9778" s="74"/>
      <c r="R9778" s="74"/>
      <c r="S9778" s="74"/>
      <c r="T9778" s="74"/>
      <c r="AI9778" s="259"/>
      <c r="AO9778" s="74"/>
    </row>
    <row r="9779" s="72" customFormat="1" customHeight="1" spans="6:41">
      <c r="F9779" s="74"/>
      <c r="G9779" s="267" t="str">
        <f t="shared" si="158"/>
        <v/>
      </c>
      <c r="H9779" s="74"/>
      <c r="I9779" s="74"/>
      <c r="J9779" s="74"/>
      <c r="K9779" s="74"/>
      <c r="L9779" s="74"/>
      <c r="P9779" s="122"/>
      <c r="Q9779" s="74"/>
      <c r="R9779" s="74"/>
      <c r="S9779" s="74"/>
      <c r="T9779" s="74"/>
      <c r="AI9779" s="259"/>
      <c r="AO9779" s="74"/>
    </row>
    <row r="9780" s="72" customFormat="1" customHeight="1" spans="6:41">
      <c r="F9780" s="74"/>
      <c r="G9780" s="267" t="str">
        <f t="shared" si="158"/>
        <v/>
      </c>
      <c r="H9780" s="74"/>
      <c r="I9780" s="74"/>
      <c r="J9780" s="74"/>
      <c r="K9780" s="74"/>
      <c r="L9780" s="74"/>
      <c r="P9780" s="122"/>
      <c r="Q9780" s="74"/>
      <c r="R9780" s="74"/>
      <c r="S9780" s="74"/>
      <c r="T9780" s="74"/>
      <c r="AI9780" s="259"/>
      <c r="AO9780" s="74"/>
    </row>
    <row r="9781" s="72" customFormat="1" customHeight="1" spans="6:41">
      <c r="F9781" s="74"/>
      <c r="G9781" s="267" t="str">
        <f t="shared" si="158"/>
        <v/>
      </c>
      <c r="H9781" s="74"/>
      <c r="I9781" s="74"/>
      <c r="J9781" s="74"/>
      <c r="K9781" s="74"/>
      <c r="L9781" s="74"/>
      <c r="P9781" s="122"/>
      <c r="Q9781" s="74"/>
      <c r="R9781" s="74"/>
      <c r="S9781" s="74"/>
      <c r="T9781" s="74"/>
      <c r="AI9781" s="259"/>
      <c r="AO9781" s="74"/>
    </row>
    <row r="9782" s="72" customFormat="1" customHeight="1" spans="6:41">
      <c r="F9782" s="74"/>
      <c r="G9782" s="267" t="str">
        <f t="shared" si="158"/>
        <v/>
      </c>
      <c r="H9782" s="74"/>
      <c r="I9782" s="74"/>
      <c r="J9782" s="74"/>
      <c r="K9782" s="74"/>
      <c r="L9782" s="74"/>
      <c r="P9782" s="122"/>
      <c r="Q9782" s="74"/>
      <c r="R9782" s="74"/>
      <c r="S9782" s="74"/>
      <c r="T9782" s="74"/>
      <c r="AI9782" s="259"/>
      <c r="AO9782" s="74"/>
    </row>
    <row r="9783" s="72" customFormat="1" customHeight="1" spans="6:41">
      <c r="F9783" s="74"/>
      <c r="G9783" s="267" t="str">
        <f t="shared" si="158"/>
        <v/>
      </c>
      <c r="H9783" s="74"/>
      <c r="I9783" s="74"/>
      <c r="J9783" s="74"/>
      <c r="K9783" s="74"/>
      <c r="L9783" s="74"/>
      <c r="P9783" s="122"/>
      <c r="Q9783" s="74"/>
      <c r="R9783" s="74"/>
      <c r="S9783" s="74"/>
      <c r="T9783" s="74"/>
      <c r="AI9783" s="259"/>
      <c r="AO9783" s="74"/>
    </row>
    <row r="9784" s="72" customFormat="1" customHeight="1" spans="6:41">
      <c r="F9784" s="74"/>
      <c r="G9784" s="267" t="str">
        <f t="shared" si="158"/>
        <v/>
      </c>
      <c r="H9784" s="74"/>
      <c r="I9784" s="74"/>
      <c r="J9784" s="74"/>
      <c r="K9784" s="74"/>
      <c r="L9784" s="74"/>
      <c r="P9784" s="122"/>
      <c r="Q9784" s="74"/>
      <c r="R9784" s="74"/>
      <c r="S9784" s="74"/>
      <c r="T9784" s="74"/>
      <c r="AI9784" s="259"/>
      <c r="AO9784" s="74"/>
    </row>
    <row r="9785" s="72" customFormat="1" customHeight="1" spans="6:41">
      <c r="F9785" s="74"/>
      <c r="G9785" s="267" t="str">
        <f t="shared" si="158"/>
        <v/>
      </c>
      <c r="H9785" s="74"/>
      <c r="I9785" s="74"/>
      <c r="J9785" s="74"/>
      <c r="K9785" s="74"/>
      <c r="L9785" s="74"/>
      <c r="P9785" s="122"/>
      <c r="Q9785" s="74"/>
      <c r="R9785" s="74"/>
      <c r="S9785" s="74"/>
      <c r="T9785" s="74"/>
      <c r="AI9785" s="259"/>
      <c r="AO9785" s="74"/>
    </row>
    <row r="9786" s="72" customFormat="1" customHeight="1" spans="6:41">
      <c r="F9786" s="74"/>
      <c r="G9786" s="267" t="str">
        <f t="shared" si="158"/>
        <v/>
      </c>
      <c r="H9786" s="74"/>
      <c r="I9786" s="74"/>
      <c r="J9786" s="74"/>
      <c r="K9786" s="74"/>
      <c r="L9786" s="74"/>
      <c r="P9786" s="122"/>
      <c r="Q9786" s="74"/>
      <c r="R9786" s="74"/>
      <c r="S9786" s="74"/>
      <c r="T9786" s="74"/>
      <c r="AI9786" s="259"/>
      <c r="AO9786" s="74"/>
    </row>
    <row r="9787" s="72" customFormat="1" customHeight="1" spans="6:41">
      <c r="F9787" s="74"/>
      <c r="G9787" s="267" t="str">
        <f t="shared" si="158"/>
        <v/>
      </c>
      <c r="H9787" s="74"/>
      <c r="I9787" s="74"/>
      <c r="J9787" s="74"/>
      <c r="K9787" s="74"/>
      <c r="L9787" s="74"/>
      <c r="P9787" s="122"/>
      <c r="Q9787" s="74"/>
      <c r="R9787" s="74"/>
      <c r="S9787" s="74"/>
      <c r="T9787" s="74"/>
      <c r="AI9787" s="259"/>
      <c r="AO9787" s="74"/>
    </row>
    <row r="9788" s="72" customFormat="1" customHeight="1" spans="6:41">
      <c r="F9788" s="74"/>
      <c r="G9788" s="267" t="str">
        <f t="shared" si="158"/>
        <v/>
      </c>
      <c r="H9788" s="74"/>
      <c r="I9788" s="74"/>
      <c r="J9788" s="74"/>
      <c r="K9788" s="74"/>
      <c r="L9788" s="74"/>
      <c r="P9788" s="122"/>
      <c r="Q9788" s="74"/>
      <c r="R9788" s="74"/>
      <c r="S9788" s="74"/>
      <c r="T9788" s="74"/>
      <c r="AI9788" s="259"/>
      <c r="AO9788" s="74"/>
    </row>
    <row r="9789" s="72" customFormat="1" customHeight="1" spans="6:41">
      <c r="F9789" s="74"/>
      <c r="G9789" s="267" t="str">
        <f t="shared" si="158"/>
        <v/>
      </c>
      <c r="H9789" s="74"/>
      <c r="I9789" s="74"/>
      <c r="J9789" s="74"/>
      <c r="K9789" s="74"/>
      <c r="L9789" s="74"/>
      <c r="P9789" s="122"/>
      <c r="Q9789" s="74"/>
      <c r="R9789" s="74"/>
      <c r="S9789" s="74"/>
      <c r="T9789" s="74"/>
      <c r="AI9789" s="259"/>
      <c r="AO9789" s="74"/>
    </row>
    <row r="9790" s="72" customFormat="1" customHeight="1" spans="6:41">
      <c r="F9790" s="74"/>
      <c r="G9790" s="267" t="str">
        <f t="shared" si="158"/>
        <v/>
      </c>
      <c r="H9790" s="74"/>
      <c r="I9790" s="74"/>
      <c r="J9790" s="74"/>
      <c r="K9790" s="74"/>
      <c r="L9790" s="74"/>
      <c r="P9790" s="122"/>
      <c r="Q9790" s="74"/>
      <c r="R9790" s="74"/>
      <c r="S9790" s="74"/>
      <c r="T9790" s="74"/>
      <c r="AI9790" s="259"/>
      <c r="AO9790" s="74"/>
    </row>
    <row r="9791" s="72" customFormat="1" customHeight="1" spans="6:41">
      <c r="F9791" s="74"/>
      <c r="G9791" s="267" t="str">
        <f t="shared" si="158"/>
        <v/>
      </c>
      <c r="H9791" s="74"/>
      <c r="I9791" s="74"/>
      <c r="J9791" s="74"/>
      <c r="K9791" s="74"/>
      <c r="L9791" s="74"/>
      <c r="P9791" s="122"/>
      <c r="Q9791" s="74"/>
      <c r="R9791" s="74"/>
      <c r="S9791" s="74"/>
      <c r="T9791" s="74"/>
      <c r="AI9791" s="259"/>
      <c r="AO9791" s="74"/>
    </row>
    <row r="9792" s="72" customFormat="1" customHeight="1" spans="6:41">
      <c r="F9792" s="74"/>
      <c r="G9792" s="267" t="str">
        <f t="shared" si="158"/>
        <v/>
      </c>
      <c r="H9792" s="74"/>
      <c r="I9792" s="74"/>
      <c r="J9792" s="74"/>
      <c r="K9792" s="74"/>
      <c r="L9792" s="74"/>
      <c r="P9792" s="122"/>
      <c r="Q9792" s="74"/>
      <c r="R9792" s="74"/>
      <c r="S9792" s="74"/>
      <c r="T9792" s="74"/>
      <c r="AI9792" s="259"/>
      <c r="AO9792" s="74"/>
    </row>
    <row r="9793" s="72" customFormat="1" customHeight="1" spans="6:41">
      <c r="F9793" s="74"/>
      <c r="G9793" s="267" t="str">
        <f t="shared" si="158"/>
        <v/>
      </c>
      <c r="H9793" s="74"/>
      <c r="I9793" s="74"/>
      <c r="J9793" s="74"/>
      <c r="K9793" s="74"/>
      <c r="L9793" s="74"/>
      <c r="P9793" s="122"/>
      <c r="Q9793" s="74"/>
      <c r="R9793" s="74"/>
      <c r="S9793" s="74"/>
      <c r="T9793" s="74"/>
      <c r="AI9793" s="259"/>
      <c r="AO9793" s="74"/>
    </row>
    <row r="9794" s="72" customFormat="1" customHeight="1" spans="6:41">
      <c r="F9794" s="74"/>
      <c r="G9794" s="267" t="str">
        <f t="shared" ref="G9794:G9857" si="159">IF(H9794="","",IF(H9794=I9794,H9794,_xlfn.CONCAT(H9794,"-",I9794)))</f>
        <v/>
      </c>
      <c r="H9794" s="74"/>
      <c r="I9794" s="74"/>
      <c r="J9794" s="74"/>
      <c r="K9794" s="74"/>
      <c r="L9794" s="74"/>
      <c r="P9794" s="122"/>
      <c r="Q9794" s="74"/>
      <c r="R9794" s="74"/>
      <c r="S9794" s="74"/>
      <c r="T9794" s="74"/>
      <c r="AI9794" s="259"/>
      <c r="AO9794" s="74"/>
    </row>
    <row r="9795" s="72" customFormat="1" customHeight="1" spans="6:41">
      <c r="F9795" s="74"/>
      <c r="G9795" s="267" t="str">
        <f t="shared" si="159"/>
        <v/>
      </c>
      <c r="H9795" s="74"/>
      <c r="I9795" s="74"/>
      <c r="J9795" s="74"/>
      <c r="K9795" s="74"/>
      <c r="L9795" s="74"/>
      <c r="P9795" s="122"/>
      <c r="Q9795" s="74"/>
      <c r="R9795" s="74"/>
      <c r="S9795" s="74"/>
      <c r="T9795" s="74"/>
      <c r="AI9795" s="259"/>
      <c r="AO9795" s="74"/>
    </row>
    <row r="9796" s="72" customFormat="1" customHeight="1" spans="6:41">
      <c r="F9796" s="74"/>
      <c r="G9796" s="267" t="str">
        <f t="shared" si="159"/>
        <v/>
      </c>
      <c r="H9796" s="74"/>
      <c r="I9796" s="74"/>
      <c r="J9796" s="74"/>
      <c r="K9796" s="74"/>
      <c r="L9796" s="74"/>
      <c r="P9796" s="122"/>
      <c r="Q9796" s="74"/>
      <c r="R9796" s="74"/>
      <c r="S9796" s="74"/>
      <c r="T9796" s="74"/>
      <c r="AI9796" s="259"/>
      <c r="AO9796" s="74"/>
    </row>
    <row r="9797" s="72" customFormat="1" customHeight="1" spans="6:41">
      <c r="F9797" s="74"/>
      <c r="G9797" s="267" t="str">
        <f t="shared" si="159"/>
        <v/>
      </c>
      <c r="H9797" s="74"/>
      <c r="I9797" s="74"/>
      <c r="J9797" s="74"/>
      <c r="K9797" s="74"/>
      <c r="L9797" s="74"/>
      <c r="P9797" s="122"/>
      <c r="Q9797" s="74"/>
      <c r="R9797" s="74"/>
      <c r="S9797" s="74"/>
      <c r="T9797" s="74"/>
      <c r="AI9797" s="259"/>
      <c r="AO9797" s="74"/>
    </row>
    <row r="9798" s="72" customFormat="1" customHeight="1" spans="6:41">
      <c r="F9798" s="74"/>
      <c r="G9798" s="267" t="str">
        <f t="shared" si="159"/>
        <v/>
      </c>
      <c r="H9798" s="74"/>
      <c r="I9798" s="74"/>
      <c r="J9798" s="74"/>
      <c r="K9798" s="74"/>
      <c r="L9798" s="74"/>
      <c r="P9798" s="122"/>
      <c r="Q9798" s="74"/>
      <c r="R9798" s="74"/>
      <c r="S9798" s="74"/>
      <c r="T9798" s="74"/>
      <c r="AI9798" s="259"/>
      <c r="AO9798" s="74"/>
    </row>
    <row r="9799" s="72" customFormat="1" customHeight="1" spans="6:41">
      <c r="F9799" s="74"/>
      <c r="G9799" s="267" t="str">
        <f t="shared" si="159"/>
        <v/>
      </c>
      <c r="H9799" s="74"/>
      <c r="I9799" s="74"/>
      <c r="J9799" s="74"/>
      <c r="K9799" s="74"/>
      <c r="L9799" s="74"/>
      <c r="P9799" s="122"/>
      <c r="Q9799" s="74"/>
      <c r="R9799" s="74"/>
      <c r="S9799" s="74"/>
      <c r="T9799" s="74"/>
      <c r="AI9799" s="259"/>
      <c r="AO9799" s="74"/>
    </row>
    <row r="9800" s="72" customFormat="1" customHeight="1" spans="6:41">
      <c r="F9800" s="74"/>
      <c r="G9800" s="267" t="str">
        <f t="shared" si="159"/>
        <v/>
      </c>
      <c r="H9800" s="74"/>
      <c r="I9800" s="74"/>
      <c r="J9800" s="74"/>
      <c r="K9800" s="74"/>
      <c r="L9800" s="74"/>
      <c r="P9800" s="122"/>
      <c r="Q9800" s="74"/>
      <c r="R9800" s="74"/>
      <c r="S9800" s="74"/>
      <c r="T9800" s="74"/>
      <c r="AI9800" s="259"/>
      <c r="AO9800" s="74"/>
    </row>
    <row r="9801" s="72" customFormat="1" customHeight="1" spans="6:41">
      <c r="F9801" s="74"/>
      <c r="G9801" s="267" t="str">
        <f t="shared" si="159"/>
        <v/>
      </c>
      <c r="H9801" s="74"/>
      <c r="I9801" s="74"/>
      <c r="J9801" s="74"/>
      <c r="K9801" s="74"/>
      <c r="L9801" s="74"/>
      <c r="P9801" s="122"/>
      <c r="Q9801" s="74"/>
      <c r="R9801" s="74"/>
      <c r="S9801" s="74"/>
      <c r="T9801" s="74"/>
      <c r="AI9801" s="259"/>
      <c r="AO9801" s="74"/>
    </row>
    <row r="9802" s="72" customFormat="1" customHeight="1" spans="6:41">
      <c r="F9802" s="74"/>
      <c r="G9802" s="267" t="str">
        <f t="shared" si="159"/>
        <v/>
      </c>
      <c r="H9802" s="74"/>
      <c r="I9802" s="74"/>
      <c r="J9802" s="74"/>
      <c r="K9802" s="74"/>
      <c r="L9802" s="74"/>
      <c r="P9802" s="122"/>
      <c r="Q9802" s="74"/>
      <c r="R9802" s="74"/>
      <c r="S9802" s="74"/>
      <c r="T9802" s="74"/>
      <c r="AI9802" s="259"/>
      <c r="AO9802" s="74"/>
    </row>
    <row r="9803" s="72" customFormat="1" customHeight="1" spans="6:41">
      <c r="F9803" s="74"/>
      <c r="G9803" s="267" t="str">
        <f t="shared" si="159"/>
        <v/>
      </c>
      <c r="H9803" s="74"/>
      <c r="I9803" s="74"/>
      <c r="J9803" s="74"/>
      <c r="K9803" s="74"/>
      <c r="L9803" s="74"/>
      <c r="P9803" s="122"/>
      <c r="Q9803" s="74"/>
      <c r="R9803" s="74"/>
      <c r="S9803" s="74"/>
      <c r="T9803" s="74"/>
      <c r="AI9803" s="259"/>
      <c r="AO9803" s="74"/>
    </row>
    <row r="9804" s="72" customFormat="1" customHeight="1" spans="6:41">
      <c r="F9804" s="74"/>
      <c r="G9804" s="267" t="str">
        <f t="shared" si="159"/>
        <v/>
      </c>
      <c r="H9804" s="74"/>
      <c r="I9804" s="74"/>
      <c r="J9804" s="74"/>
      <c r="K9804" s="74"/>
      <c r="L9804" s="74"/>
      <c r="P9804" s="122"/>
      <c r="Q9804" s="74"/>
      <c r="R9804" s="74"/>
      <c r="S9804" s="74"/>
      <c r="T9804" s="74"/>
      <c r="AI9804" s="259"/>
      <c r="AO9804" s="74"/>
    </row>
    <row r="9805" s="72" customFormat="1" customHeight="1" spans="6:41">
      <c r="F9805" s="74"/>
      <c r="G9805" s="267" t="str">
        <f t="shared" si="159"/>
        <v/>
      </c>
      <c r="H9805" s="74"/>
      <c r="I9805" s="74"/>
      <c r="J9805" s="74"/>
      <c r="K9805" s="74"/>
      <c r="L9805" s="74"/>
      <c r="P9805" s="122"/>
      <c r="Q9805" s="74"/>
      <c r="R9805" s="74"/>
      <c r="S9805" s="74"/>
      <c r="T9805" s="74"/>
      <c r="AI9805" s="259"/>
      <c r="AO9805" s="74"/>
    </row>
    <row r="9806" s="72" customFormat="1" customHeight="1" spans="6:41">
      <c r="F9806" s="74"/>
      <c r="G9806" s="267" t="str">
        <f t="shared" si="159"/>
        <v/>
      </c>
      <c r="H9806" s="74"/>
      <c r="I9806" s="74"/>
      <c r="J9806" s="74"/>
      <c r="K9806" s="74"/>
      <c r="L9806" s="74"/>
      <c r="P9806" s="122"/>
      <c r="Q9806" s="74"/>
      <c r="R9806" s="74"/>
      <c r="S9806" s="74"/>
      <c r="T9806" s="74"/>
      <c r="AI9806" s="259"/>
      <c r="AO9806" s="74"/>
    </row>
    <row r="9807" s="72" customFormat="1" customHeight="1" spans="6:41">
      <c r="F9807" s="74"/>
      <c r="G9807" s="267" t="str">
        <f t="shared" si="159"/>
        <v/>
      </c>
      <c r="H9807" s="74"/>
      <c r="I9807" s="74"/>
      <c r="J9807" s="74"/>
      <c r="K9807" s="74"/>
      <c r="L9807" s="74"/>
      <c r="P9807" s="122"/>
      <c r="Q9807" s="74"/>
      <c r="R9807" s="74"/>
      <c r="S9807" s="74"/>
      <c r="T9807" s="74"/>
      <c r="AI9807" s="259"/>
      <c r="AO9807" s="74"/>
    </row>
    <row r="9808" s="72" customFormat="1" customHeight="1" spans="6:41">
      <c r="F9808" s="74"/>
      <c r="G9808" s="267" t="str">
        <f t="shared" si="159"/>
        <v/>
      </c>
      <c r="H9808" s="74"/>
      <c r="I9808" s="74"/>
      <c r="J9808" s="74"/>
      <c r="K9808" s="74"/>
      <c r="L9808" s="74"/>
      <c r="P9808" s="122"/>
      <c r="Q9808" s="74"/>
      <c r="R9808" s="74"/>
      <c r="S9808" s="74"/>
      <c r="T9808" s="74"/>
      <c r="AI9808" s="259"/>
      <c r="AO9808" s="74"/>
    </row>
    <row r="9809" s="72" customFormat="1" customHeight="1" spans="6:41">
      <c r="F9809" s="74"/>
      <c r="G9809" s="267" t="str">
        <f t="shared" si="159"/>
        <v/>
      </c>
      <c r="H9809" s="74"/>
      <c r="I9809" s="74"/>
      <c r="J9809" s="74"/>
      <c r="K9809" s="74"/>
      <c r="L9809" s="74"/>
      <c r="P9809" s="122"/>
      <c r="Q9809" s="74"/>
      <c r="R9809" s="74"/>
      <c r="S9809" s="74"/>
      <c r="T9809" s="74"/>
      <c r="AI9809" s="259"/>
      <c r="AO9809" s="74"/>
    </row>
    <row r="9810" s="72" customFormat="1" customHeight="1" spans="6:41">
      <c r="F9810" s="74"/>
      <c r="G9810" s="267" t="str">
        <f t="shared" si="159"/>
        <v/>
      </c>
      <c r="H9810" s="74"/>
      <c r="I9810" s="74"/>
      <c r="J9810" s="74"/>
      <c r="K9810" s="74"/>
      <c r="L9810" s="74"/>
      <c r="P9810" s="122"/>
      <c r="Q9810" s="74"/>
      <c r="R9810" s="74"/>
      <c r="S9810" s="74"/>
      <c r="T9810" s="74"/>
      <c r="AI9810" s="259"/>
      <c r="AO9810" s="74"/>
    </row>
    <row r="9811" s="72" customFormat="1" customHeight="1" spans="6:41">
      <c r="F9811" s="74"/>
      <c r="G9811" s="267" t="str">
        <f t="shared" si="159"/>
        <v/>
      </c>
      <c r="H9811" s="74"/>
      <c r="I9811" s="74"/>
      <c r="J9811" s="74"/>
      <c r="K9811" s="74"/>
      <c r="L9811" s="74"/>
      <c r="P9811" s="122"/>
      <c r="Q9811" s="74"/>
      <c r="R9811" s="74"/>
      <c r="S9811" s="74"/>
      <c r="T9811" s="74"/>
      <c r="AI9811" s="259"/>
      <c r="AO9811" s="74"/>
    </row>
    <row r="9812" s="72" customFormat="1" customHeight="1" spans="6:41">
      <c r="F9812" s="74"/>
      <c r="G9812" s="267" t="str">
        <f t="shared" si="159"/>
        <v/>
      </c>
      <c r="H9812" s="74"/>
      <c r="I9812" s="74"/>
      <c r="J9812" s="74"/>
      <c r="K9812" s="74"/>
      <c r="L9812" s="74"/>
      <c r="P9812" s="122"/>
      <c r="Q9812" s="74"/>
      <c r="R9812" s="74"/>
      <c r="S9812" s="74"/>
      <c r="T9812" s="74"/>
      <c r="AI9812" s="259"/>
      <c r="AO9812" s="74"/>
    </row>
    <row r="9813" s="72" customFormat="1" customHeight="1" spans="6:41">
      <c r="F9813" s="74"/>
      <c r="G9813" s="267" t="str">
        <f t="shared" si="159"/>
        <v/>
      </c>
      <c r="H9813" s="74"/>
      <c r="I9813" s="74"/>
      <c r="J9813" s="74"/>
      <c r="K9813" s="74"/>
      <c r="L9813" s="74"/>
      <c r="P9813" s="122"/>
      <c r="Q9813" s="74"/>
      <c r="R9813" s="74"/>
      <c r="S9813" s="74"/>
      <c r="T9813" s="74"/>
      <c r="AI9813" s="259"/>
      <c r="AO9813" s="74"/>
    </row>
    <row r="9814" s="72" customFormat="1" customHeight="1" spans="6:41">
      <c r="F9814" s="74"/>
      <c r="G9814" s="267" t="str">
        <f t="shared" si="159"/>
        <v/>
      </c>
      <c r="H9814" s="74"/>
      <c r="I9814" s="74"/>
      <c r="J9814" s="74"/>
      <c r="K9814" s="74"/>
      <c r="L9814" s="74"/>
      <c r="P9814" s="122"/>
      <c r="Q9814" s="74"/>
      <c r="R9814" s="74"/>
      <c r="S9814" s="74"/>
      <c r="T9814" s="74"/>
      <c r="AI9814" s="259"/>
      <c r="AO9814" s="74"/>
    </row>
    <row r="9815" s="72" customFormat="1" customHeight="1" spans="6:41">
      <c r="F9815" s="74"/>
      <c r="G9815" s="267" t="str">
        <f t="shared" si="159"/>
        <v/>
      </c>
      <c r="H9815" s="74"/>
      <c r="I9815" s="74"/>
      <c r="J9815" s="74"/>
      <c r="K9815" s="74"/>
      <c r="L9815" s="74"/>
      <c r="P9815" s="122"/>
      <c r="Q9815" s="74"/>
      <c r="R9815" s="74"/>
      <c r="S9815" s="74"/>
      <c r="T9815" s="74"/>
      <c r="AI9815" s="259"/>
      <c r="AO9815" s="74"/>
    </row>
    <row r="9816" s="72" customFormat="1" customHeight="1" spans="6:41">
      <c r="F9816" s="74"/>
      <c r="G9816" s="267" t="str">
        <f t="shared" si="159"/>
        <v/>
      </c>
      <c r="H9816" s="74"/>
      <c r="I9816" s="74"/>
      <c r="J9816" s="74"/>
      <c r="K9816" s="74"/>
      <c r="L9816" s="74"/>
      <c r="P9816" s="122"/>
      <c r="Q9816" s="74"/>
      <c r="R9816" s="74"/>
      <c r="S9816" s="74"/>
      <c r="T9816" s="74"/>
      <c r="AI9816" s="259"/>
      <c r="AO9816" s="74"/>
    </row>
    <row r="9817" s="72" customFormat="1" customHeight="1" spans="6:41">
      <c r="F9817" s="74"/>
      <c r="G9817" s="267" t="str">
        <f t="shared" si="159"/>
        <v/>
      </c>
      <c r="H9817" s="74"/>
      <c r="I9817" s="74"/>
      <c r="J9817" s="74"/>
      <c r="K9817" s="74"/>
      <c r="L9817" s="74"/>
      <c r="P9817" s="122"/>
      <c r="Q9817" s="74"/>
      <c r="R9817" s="74"/>
      <c r="S9817" s="74"/>
      <c r="T9817" s="74"/>
      <c r="AI9817" s="259"/>
      <c r="AO9817" s="74"/>
    </row>
    <row r="9818" s="72" customFormat="1" customHeight="1" spans="6:41">
      <c r="F9818" s="74"/>
      <c r="G9818" s="267" t="str">
        <f t="shared" si="159"/>
        <v/>
      </c>
      <c r="H9818" s="74"/>
      <c r="I9818" s="74"/>
      <c r="J9818" s="74"/>
      <c r="K9818" s="74"/>
      <c r="L9818" s="74"/>
      <c r="P9818" s="122"/>
      <c r="Q9818" s="74"/>
      <c r="R9818" s="74"/>
      <c r="S9818" s="74"/>
      <c r="T9818" s="74"/>
      <c r="AI9818" s="259"/>
      <c r="AO9818" s="74"/>
    </row>
    <row r="9819" s="72" customFormat="1" customHeight="1" spans="6:41">
      <c r="F9819" s="74"/>
      <c r="G9819" s="267" t="str">
        <f t="shared" si="159"/>
        <v/>
      </c>
      <c r="H9819" s="74"/>
      <c r="I9819" s="74"/>
      <c r="J9819" s="74"/>
      <c r="K9819" s="74"/>
      <c r="L9819" s="74"/>
      <c r="P9819" s="122"/>
      <c r="Q9819" s="74"/>
      <c r="R9819" s="74"/>
      <c r="S9819" s="74"/>
      <c r="T9819" s="74"/>
      <c r="AI9819" s="259"/>
      <c r="AO9819" s="74"/>
    </row>
    <row r="9820" s="72" customFormat="1" customHeight="1" spans="6:41">
      <c r="F9820" s="74"/>
      <c r="G9820" s="267" t="str">
        <f t="shared" si="159"/>
        <v/>
      </c>
      <c r="H9820" s="74"/>
      <c r="I9820" s="74"/>
      <c r="J9820" s="74"/>
      <c r="K9820" s="74"/>
      <c r="L9820" s="74"/>
      <c r="P9820" s="122"/>
      <c r="Q9820" s="74"/>
      <c r="R9820" s="74"/>
      <c r="S9820" s="74"/>
      <c r="T9820" s="74"/>
      <c r="AI9820" s="259"/>
      <c r="AO9820" s="74"/>
    </row>
    <row r="9821" s="72" customFormat="1" customHeight="1" spans="6:41">
      <c r="F9821" s="74"/>
      <c r="G9821" s="267" t="str">
        <f t="shared" si="159"/>
        <v/>
      </c>
      <c r="H9821" s="74"/>
      <c r="I9821" s="74"/>
      <c r="J9821" s="74"/>
      <c r="K9821" s="74"/>
      <c r="L9821" s="74"/>
      <c r="P9821" s="122"/>
      <c r="Q9821" s="74"/>
      <c r="R9821" s="74"/>
      <c r="S9821" s="74"/>
      <c r="T9821" s="74"/>
      <c r="AI9821" s="259"/>
      <c r="AO9821" s="74"/>
    </row>
    <row r="9822" s="72" customFormat="1" customHeight="1" spans="6:41">
      <c r="F9822" s="74"/>
      <c r="G9822" s="267" t="str">
        <f t="shared" si="159"/>
        <v/>
      </c>
      <c r="H9822" s="74"/>
      <c r="I9822" s="74"/>
      <c r="J9822" s="74"/>
      <c r="K9822" s="74"/>
      <c r="L9822" s="74"/>
      <c r="P9822" s="122"/>
      <c r="Q9822" s="74"/>
      <c r="R9822" s="74"/>
      <c r="S9822" s="74"/>
      <c r="T9822" s="74"/>
      <c r="AI9822" s="259"/>
      <c r="AO9822" s="74"/>
    </row>
    <row r="9823" s="72" customFormat="1" customHeight="1" spans="6:41">
      <c r="F9823" s="74"/>
      <c r="G9823" s="267" t="str">
        <f t="shared" si="159"/>
        <v/>
      </c>
      <c r="H9823" s="74"/>
      <c r="I9823" s="74"/>
      <c r="J9823" s="74"/>
      <c r="K9823" s="74"/>
      <c r="L9823" s="74"/>
      <c r="P9823" s="122"/>
      <c r="Q9823" s="74"/>
      <c r="R9823" s="74"/>
      <c r="S9823" s="74"/>
      <c r="T9823" s="74"/>
      <c r="AI9823" s="259"/>
      <c r="AO9823" s="74"/>
    </row>
    <row r="9824" s="72" customFormat="1" customHeight="1" spans="6:41">
      <c r="F9824" s="74"/>
      <c r="G9824" s="267" t="str">
        <f t="shared" si="159"/>
        <v/>
      </c>
      <c r="H9824" s="74"/>
      <c r="I9824" s="74"/>
      <c r="J9824" s="74"/>
      <c r="K9824" s="74"/>
      <c r="L9824" s="74"/>
      <c r="P9824" s="122"/>
      <c r="Q9824" s="74"/>
      <c r="R9824" s="74"/>
      <c r="S9824" s="74"/>
      <c r="T9824" s="74"/>
      <c r="AI9824" s="259"/>
      <c r="AO9824" s="74"/>
    </row>
    <row r="9825" s="72" customFormat="1" customHeight="1" spans="6:41">
      <c r="F9825" s="74"/>
      <c r="G9825" s="267" t="str">
        <f t="shared" si="159"/>
        <v/>
      </c>
      <c r="H9825" s="74"/>
      <c r="I9825" s="74"/>
      <c r="J9825" s="74"/>
      <c r="K9825" s="74"/>
      <c r="L9825" s="74"/>
      <c r="P9825" s="122"/>
      <c r="Q9825" s="74"/>
      <c r="R9825" s="74"/>
      <c r="S9825" s="74"/>
      <c r="T9825" s="74"/>
      <c r="AI9825" s="259"/>
      <c r="AO9825" s="74"/>
    </row>
    <row r="9826" s="72" customFormat="1" customHeight="1" spans="6:41">
      <c r="F9826" s="74"/>
      <c r="G9826" s="267" t="str">
        <f t="shared" si="159"/>
        <v/>
      </c>
      <c r="H9826" s="74"/>
      <c r="I9826" s="74"/>
      <c r="J9826" s="74"/>
      <c r="K9826" s="74"/>
      <c r="L9826" s="74"/>
      <c r="P9826" s="122"/>
      <c r="Q9826" s="74"/>
      <c r="R9826" s="74"/>
      <c r="S9826" s="74"/>
      <c r="T9826" s="74"/>
      <c r="AI9826" s="259"/>
      <c r="AO9826" s="74"/>
    </row>
    <row r="9827" s="72" customFormat="1" customHeight="1" spans="6:41">
      <c r="F9827" s="74"/>
      <c r="G9827" s="267" t="str">
        <f t="shared" si="159"/>
        <v/>
      </c>
      <c r="H9827" s="74"/>
      <c r="I9827" s="74"/>
      <c r="J9827" s="74"/>
      <c r="K9827" s="74"/>
      <c r="L9827" s="74"/>
      <c r="P9827" s="122"/>
      <c r="Q9827" s="74"/>
      <c r="R9827" s="74"/>
      <c r="S9827" s="74"/>
      <c r="T9827" s="74"/>
      <c r="AI9827" s="259"/>
      <c r="AO9827" s="74"/>
    </row>
    <row r="9828" s="72" customFormat="1" customHeight="1" spans="6:41">
      <c r="F9828" s="74"/>
      <c r="G9828" s="267" t="str">
        <f t="shared" si="159"/>
        <v/>
      </c>
      <c r="H9828" s="74"/>
      <c r="I9828" s="74"/>
      <c r="J9828" s="74"/>
      <c r="K9828" s="74"/>
      <c r="L9828" s="74"/>
      <c r="P9828" s="122"/>
      <c r="Q9828" s="74"/>
      <c r="R9828" s="74"/>
      <c r="S9828" s="74"/>
      <c r="T9828" s="74"/>
      <c r="AI9828" s="259"/>
      <c r="AO9828" s="74"/>
    </row>
    <row r="9829" s="72" customFormat="1" customHeight="1" spans="6:41">
      <c r="F9829" s="74"/>
      <c r="G9829" s="267" t="str">
        <f t="shared" si="159"/>
        <v/>
      </c>
      <c r="H9829" s="74"/>
      <c r="I9829" s="74"/>
      <c r="J9829" s="74"/>
      <c r="K9829" s="74"/>
      <c r="L9829" s="74"/>
      <c r="P9829" s="122"/>
      <c r="Q9829" s="74"/>
      <c r="R9829" s="74"/>
      <c r="S9829" s="74"/>
      <c r="T9829" s="74"/>
      <c r="AI9829" s="259"/>
      <c r="AO9829" s="74"/>
    </row>
    <row r="9830" s="72" customFormat="1" customHeight="1" spans="6:41">
      <c r="F9830" s="74"/>
      <c r="G9830" s="267" t="str">
        <f t="shared" si="159"/>
        <v/>
      </c>
      <c r="H9830" s="74"/>
      <c r="I9830" s="74"/>
      <c r="J9830" s="74"/>
      <c r="K9830" s="74"/>
      <c r="L9830" s="74"/>
      <c r="P9830" s="122"/>
      <c r="Q9830" s="74"/>
      <c r="R9830" s="74"/>
      <c r="S9830" s="74"/>
      <c r="T9830" s="74"/>
      <c r="AI9830" s="259"/>
      <c r="AO9830" s="74"/>
    </row>
    <row r="9831" s="72" customFormat="1" customHeight="1" spans="6:41">
      <c r="F9831" s="74"/>
      <c r="G9831" s="267" t="str">
        <f t="shared" si="159"/>
        <v/>
      </c>
      <c r="H9831" s="74"/>
      <c r="I9831" s="74"/>
      <c r="J9831" s="74"/>
      <c r="K9831" s="74"/>
      <c r="L9831" s="74"/>
      <c r="P9831" s="122"/>
      <c r="Q9831" s="74"/>
      <c r="R9831" s="74"/>
      <c r="S9831" s="74"/>
      <c r="T9831" s="74"/>
      <c r="AI9831" s="259"/>
      <c r="AO9831" s="74"/>
    </row>
    <row r="9832" s="72" customFormat="1" customHeight="1" spans="6:41">
      <c r="F9832" s="74"/>
      <c r="G9832" s="267" t="str">
        <f t="shared" si="159"/>
        <v/>
      </c>
      <c r="H9832" s="74"/>
      <c r="I9832" s="74"/>
      <c r="J9832" s="74"/>
      <c r="K9832" s="74"/>
      <c r="L9832" s="74"/>
      <c r="P9832" s="122"/>
      <c r="Q9832" s="74"/>
      <c r="R9832" s="74"/>
      <c r="S9832" s="74"/>
      <c r="T9832" s="74"/>
      <c r="AI9832" s="259"/>
      <c r="AO9832" s="74"/>
    </row>
    <row r="9833" s="72" customFormat="1" customHeight="1" spans="6:41">
      <c r="F9833" s="74"/>
      <c r="G9833" s="267" t="str">
        <f t="shared" si="159"/>
        <v/>
      </c>
      <c r="H9833" s="74"/>
      <c r="I9833" s="74"/>
      <c r="J9833" s="74"/>
      <c r="K9833" s="74"/>
      <c r="L9833" s="74"/>
      <c r="P9833" s="122"/>
      <c r="Q9833" s="74"/>
      <c r="R9833" s="74"/>
      <c r="S9833" s="74"/>
      <c r="T9833" s="74"/>
      <c r="AI9833" s="259"/>
      <c r="AO9833" s="74"/>
    </row>
    <row r="9834" s="72" customFormat="1" customHeight="1" spans="6:41">
      <c r="F9834" s="74"/>
      <c r="G9834" s="267" t="str">
        <f t="shared" si="159"/>
        <v/>
      </c>
      <c r="H9834" s="74"/>
      <c r="I9834" s="74"/>
      <c r="J9834" s="74"/>
      <c r="K9834" s="74"/>
      <c r="L9834" s="74"/>
      <c r="P9834" s="122"/>
      <c r="Q9834" s="74"/>
      <c r="R9834" s="74"/>
      <c r="S9834" s="74"/>
      <c r="T9834" s="74"/>
      <c r="AI9834" s="259"/>
      <c r="AO9834" s="74"/>
    </row>
    <row r="9835" s="72" customFormat="1" customHeight="1" spans="6:41">
      <c r="F9835" s="74"/>
      <c r="G9835" s="267" t="str">
        <f t="shared" si="159"/>
        <v/>
      </c>
      <c r="H9835" s="74"/>
      <c r="I9835" s="74"/>
      <c r="J9835" s="74"/>
      <c r="K9835" s="74"/>
      <c r="L9835" s="74"/>
      <c r="P9835" s="122"/>
      <c r="Q9835" s="74"/>
      <c r="R9835" s="74"/>
      <c r="S9835" s="74"/>
      <c r="T9835" s="74"/>
      <c r="AI9835" s="259"/>
      <c r="AO9835" s="74"/>
    </row>
    <row r="9836" s="72" customFormat="1" customHeight="1" spans="6:41">
      <c r="F9836" s="74"/>
      <c r="G9836" s="267" t="str">
        <f t="shared" si="159"/>
        <v/>
      </c>
      <c r="H9836" s="74"/>
      <c r="I9836" s="74"/>
      <c r="J9836" s="74"/>
      <c r="K9836" s="74"/>
      <c r="L9836" s="74"/>
      <c r="P9836" s="122"/>
      <c r="Q9836" s="74"/>
      <c r="R9836" s="74"/>
      <c r="S9836" s="74"/>
      <c r="T9836" s="74"/>
      <c r="AI9836" s="259"/>
      <c r="AO9836" s="74"/>
    </row>
    <row r="9837" s="72" customFormat="1" customHeight="1" spans="6:41">
      <c r="F9837" s="74"/>
      <c r="G9837" s="267" t="str">
        <f t="shared" si="159"/>
        <v/>
      </c>
      <c r="H9837" s="74"/>
      <c r="I9837" s="74"/>
      <c r="J9837" s="74"/>
      <c r="K9837" s="74"/>
      <c r="L9837" s="74"/>
      <c r="P9837" s="122"/>
      <c r="Q9837" s="74"/>
      <c r="R9837" s="74"/>
      <c r="S9837" s="74"/>
      <c r="T9837" s="74"/>
      <c r="AI9837" s="259"/>
      <c r="AO9837" s="74"/>
    </row>
    <row r="9838" s="72" customFormat="1" customHeight="1" spans="6:41">
      <c r="F9838" s="74"/>
      <c r="G9838" s="267" t="str">
        <f t="shared" si="159"/>
        <v/>
      </c>
      <c r="H9838" s="74"/>
      <c r="I9838" s="74"/>
      <c r="J9838" s="74"/>
      <c r="K9838" s="74"/>
      <c r="L9838" s="74"/>
      <c r="P9838" s="122"/>
      <c r="Q9838" s="74"/>
      <c r="R9838" s="74"/>
      <c r="S9838" s="74"/>
      <c r="T9838" s="74"/>
      <c r="AI9838" s="259"/>
      <c r="AO9838" s="74"/>
    </row>
    <row r="9839" s="72" customFormat="1" customHeight="1" spans="6:41">
      <c r="F9839" s="74"/>
      <c r="G9839" s="267" t="str">
        <f t="shared" si="159"/>
        <v/>
      </c>
      <c r="H9839" s="74"/>
      <c r="I9839" s="74"/>
      <c r="J9839" s="74"/>
      <c r="K9839" s="74"/>
      <c r="L9839" s="74"/>
      <c r="P9839" s="122"/>
      <c r="Q9839" s="74"/>
      <c r="R9839" s="74"/>
      <c r="S9839" s="74"/>
      <c r="T9839" s="74"/>
      <c r="AI9839" s="259"/>
      <c r="AO9839" s="74"/>
    </row>
    <row r="9840" s="72" customFormat="1" customHeight="1" spans="6:41">
      <c r="F9840" s="74"/>
      <c r="G9840" s="267" t="str">
        <f t="shared" si="159"/>
        <v/>
      </c>
      <c r="H9840" s="74"/>
      <c r="I9840" s="74"/>
      <c r="J9840" s="74"/>
      <c r="K9840" s="74"/>
      <c r="L9840" s="74"/>
      <c r="P9840" s="122"/>
      <c r="Q9840" s="74"/>
      <c r="R9840" s="74"/>
      <c r="S9840" s="74"/>
      <c r="T9840" s="74"/>
      <c r="AI9840" s="259"/>
      <c r="AO9840" s="74"/>
    </row>
    <row r="9841" s="72" customFormat="1" customHeight="1" spans="6:41">
      <c r="F9841" s="74"/>
      <c r="G9841" s="267" t="str">
        <f t="shared" si="159"/>
        <v/>
      </c>
      <c r="H9841" s="74"/>
      <c r="I9841" s="74"/>
      <c r="J9841" s="74"/>
      <c r="K9841" s="74"/>
      <c r="L9841" s="74"/>
      <c r="P9841" s="122"/>
      <c r="Q9841" s="74"/>
      <c r="R9841" s="74"/>
      <c r="S9841" s="74"/>
      <c r="T9841" s="74"/>
      <c r="AI9841" s="259"/>
      <c r="AO9841" s="74"/>
    </row>
    <row r="9842" s="72" customFormat="1" customHeight="1" spans="6:41">
      <c r="F9842" s="74"/>
      <c r="G9842" s="267" t="str">
        <f t="shared" si="159"/>
        <v/>
      </c>
      <c r="H9842" s="74"/>
      <c r="I9842" s="74"/>
      <c r="J9842" s="74"/>
      <c r="K9842" s="74"/>
      <c r="L9842" s="74"/>
      <c r="P9842" s="122"/>
      <c r="Q9842" s="74"/>
      <c r="R9842" s="74"/>
      <c r="S9842" s="74"/>
      <c r="T9842" s="74"/>
      <c r="AI9842" s="259"/>
      <c r="AO9842" s="74"/>
    </row>
    <row r="9843" s="72" customFormat="1" customHeight="1" spans="6:41">
      <c r="F9843" s="74"/>
      <c r="G9843" s="267" t="str">
        <f t="shared" si="159"/>
        <v/>
      </c>
      <c r="H9843" s="74"/>
      <c r="I9843" s="74"/>
      <c r="J9843" s="74"/>
      <c r="K9843" s="74"/>
      <c r="L9843" s="74"/>
      <c r="P9843" s="122"/>
      <c r="Q9843" s="74"/>
      <c r="R9843" s="74"/>
      <c r="S9843" s="74"/>
      <c r="T9843" s="74"/>
      <c r="AI9843" s="259"/>
      <c r="AO9843" s="74"/>
    </row>
    <row r="9844" s="72" customFormat="1" customHeight="1" spans="6:41">
      <c r="F9844" s="74"/>
      <c r="G9844" s="267" t="str">
        <f t="shared" si="159"/>
        <v/>
      </c>
      <c r="H9844" s="74"/>
      <c r="I9844" s="74"/>
      <c r="J9844" s="74"/>
      <c r="K9844" s="74"/>
      <c r="L9844" s="74"/>
      <c r="P9844" s="122"/>
      <c r="Q9844" s="74"/>
      <c r="R9844" s="74"/>
      <c r="S9844" s="74"/>
      <c r="T9844" s="74"/>
      <c r="AI9844" s="259"/>
      <c r="AO9844" s="74"/>
    </row>
    <row r="9845" s="72" customFormat="1" customHeight="1" spans="6:41">
      <c r="F9845" s="74"/>
      <c r="G9845" s="267" t="str">
        <f t="shared" si="159"/>
        <v/>
      </c>
      <c r="H9845" s="74"/>
      <c r="I9845" s="74"/>
      <c r="J9845" s="74"/>
      <c r="K9845" s="74"/>
      <c r="L9845" s="74"/>
      <c r="P9845" s="122"/>
      <c r="Q9845" s="74"/>
      <c r="R9845" s="74"/>
      <c r="S9845" s="74"/>
      <c r="T9845" s="74"/>
      <c r="AI9845" s="259"/>
      <c r="AO9845" s="74"/>
    </row>
    <row r="9846" s="72" customFormat="1" customHeight="1" spans="6:41">
      <c r="F9846" s="74"/>
      <c r="G9846" s="267" t="str">
        <f t="shared" si="159"/>
        <v/>
      </c>
      <c r="H9846" s="74"/>
      <c r="I9846" s="74"/>
      <c r="J9846" s="74"/>
      <c r="K9846" s="74"/>
      <c r="L9846" s="74"/>
      <c r="P9846" s="122"/>
      <c r="Q9846" s="74"/>
      <c r="R9846" s="74"/>
      <c r="S9846" s="74"/>
      <c r="T9846" s="74"/>
      <c r="AI9846" s="259"/>
      <c r="AO9846" s="74"/>
    </row>
    <row r="9847" s="72" customFormat="1" customHeight="1" spans="6:41">
      <c r="F9847" s="74"/>
      <c r="G9847" s="267" t="str">
        <f t="shared" si="159"/>
        <v/>
      </c>
      <c r="H9847" s="74"/>
      <c r="I9847" s="74"/>
      <c r="J9847" s="74"/>
      <c r="K9847" s="74"/>
      <c r="L9847" s="74"/>
      <c r="P9847" s="122"/>
      <c r="Q9847" s="74"/>
      <c r="R9847" s="74"/>
      <c r="S9847" s="74"/>
      <c r="T9847" s="74"/>
      <c r="AI9847" s="259"/>
      <c r="AO9847" s="74"/>
    </row>
    <row r="9848" s="72" customFormat="1" customHeight="1" spans="6:41">
      <c r="F9848" s="74"/>
      <c r="G9848" s="267" t="str">
        <f t="shared" si="159"/>
        <v/>
      </c>
      <c r="H9848" s="74"/>
      <c r="I9848" s="74"/>
      <c r="J9848" s="74"/>
      <c r="K9848" s="74"/>
      <c r="L9848" s="74"/>
      <c r="P9848" s="122"/>
      <c r="Q9848" s="74"/>
      <c r="R9848" s="74"/>
      <c r="S9848" s="74"/>
      <c r="T9848" s="74"/>
      <c r="AI9848" s="259"/>
      <c r="AO9848" s="74"/>
    </row>
    <row r="9849" s="72" customFormat="1" customHeight="1" spans="6:41">
      <c r="F9849" s="74"/>
      <c r="G9849" s="267" t="str">
        <f t="shared" si="159"/>
        <v/>
      </c>
      <c r="H9849" s="74"/>
      <c r="I9849" s="74"/>
      <c r="J9849" s="74"/>
      <c r="K9849" s="74"/>
      <c r="L9849" s="74"/>
      <c r="P9849" s="122"/>
      <c r="Q9849" s="74"/>
      <c r="R9849" s="74"/>
      <c r="S9849" s="74"/>
      <c r="T9849" s="74"/>
      <c r="AI9849" s="259"/>
      <c r="AO9849" s="74"/>
    </row>
    <row r="9850" s="72" customFormat="1" customHeight="1" spans="6:41">
      <c r="F9850" s="74"/>
      <c r="G9850" s="267" t="str">
        <f t="shared" si="159"/>
        <v/>
      </c>
      <c r="H9850" s="74"/>
      <c r="I9850" s="74"/>
      <c r="J9850" s="74"/>
      <c r="K9850" s="74"/>
      <c r="L9850" s="74"/>
      <c r="P9850" s="122"/>
      <c r="Q9850" s="74"/>
      <c r="R9850" s="74"/>
      <c r="S9850" s="74"/>
      <c r="T9850" s="74"/>
      <c r="AI9850" s="259"/>
      <c r="AO9850" s="74"/>
    </row>
    <row r="9851" s="72" customFormat="1" customHeight="1" spans="6:41">
      <c r="F9851" s="74"/>
      <c r="G9851" s="267" t="str">
        <f t="shared" si="159"/>
        <v/>
      </c>
      <c r="H9851" s="74"/>
      <c r="I9851" s="74"/>
      <c r="J9851" s="74"/>
      <c r="K9851" s="74"/>
      <c r="L9851" s="74"/>
      <c r="P9851" s="122"/>
      <c r="Q9851" s="74"/>
      <c r="R9851" s="74"/>
      <c r="S9851" s="74"/>
      <c r="T9851" s="74"/>
      <c r="AI9851" s="259"/>
      <c r="AO9851" s="74"/>
    </row>
    <row r="9852" s="72" customFormat="1" customHeight="1" spans="6:41">
      <c r="F9852" s="74"/>
      <c r="G9852" s="267" t="str">
        <f t="shared" si="159"/>
        <v/>
      </c>
      <c r="H9852" s="74"/>
      <c r="I9852" s="74"/>
      <c r="J9852" s="74"/>
      <c r="K9852" s="74"/>
      <c r="L9852" s="74"/>
      <c r="P9852" s="122"/>
      <c r="Q9852" s="74"/>
      <c r="R9852" s="74"/>
      <c r="S9852" s="74"/>
      <c r="T9852" s="74"/>
      <c r="AI9852" s="259"/>
      <c r="AO9852" s="74"/>
    </row>
    <row r="9853" s="72" customFormat="1" customHeight="1" spans="6:41">
      <c r="F9853" s="74"/>
      <c r="G9853" s="267" t="str">
        <f t="shared" si="159"/>
        <v/>
      </c>
      <c r="H9853" s="74"/>
      <c r="I9853" s="74"/>
      <c r="J9853" s="74"/>
      <c r="K9853" s="74"/>
      <c r="L9853" s="74"/>
      <c r="P9853" s="122"/>
      <c r="Q9853" s="74"/>
      <c r="R9853" s="74"/>
      <c r="S9853" s="74"/>
      <c r="T9853" s="74"/>
      <c r="AI9853" s="259"/>
      <c r="AO9853" s="74"/>
    </row>
    <row r="9854" s="72" customFormat="1" customHeight="1" spans="6:41">
      <c r="F9854" s="74"/>
      <c r="G9854" s="267" t="str">
        <f t="shared" si="159"/>
        <v/>
      </c>
      <c r="H9854" s="74"/>
      <c r="I9854" s="74"/>
      <c r="J9854" s="74"/>
      <c r="K9854" s="74"/>
      <c r="L9854" s="74"/>
      <c r="P9854" s="122"/>
      <c r="Q9854" s="74"/>
      <c r="R9854" s="74"/>
      <c r="S9854" s="74"/>
      <c r="T9854" s="74"/>
      <c r="AI9854" s="259"/>
      <c r="AO9854" s="74"/>
    </row>
    <row r="9855" s="72" customFormat="1" customHeight="1" spans="6:41">
      <c r="F9855" s="74"/>
      <c r="G9855" s="267" t="str">
        <f t="shared" si="159"/>
        <v/>
      </c>
      <c r="H9855" s="74"/>
      <c r="I9855" s="74"/>
      <c r="J9855" s="74"/>
      <c r="K9855" s="74"/>
      <c r="L9855" s="74"/>
      <c r="P9855" s="122"/>
      <c r="Q9855" s="74"/>
      <c r="R9855" s="74"/>
      <c r="S9855" s="74"/>
      <c r="T9855" s="74"/>
      <c r="AI9855" s="259"/>
      <c r="AO9855" s="74"/>
    </row>
    <row r="9856" s="72" customFormat="1" customHeight="1" spans="6:41">
      <c r="F9856" s="74"/>
      <c r="G9856" s="267" t="str">
        <f t="shared" si="159"/>
        <v/>
      </c>
      <c r="H9856" s="74"/>
      <c r="I9856" s="74"/>
      <c r="J9856" s="74"/>
      <c r="K9856" s="74"/>
      <c r="L9856" s="74"/>
      <c r="P9856" s="122"/>
      <c r="Q9856" s="74"/>
      <c r="R9856" s="74"/>
      <c r="S9856" s="74"/>
      <c r="T9856" s="74"/>
      <c r="AI9856" s="259"/>
      <c r="AO9856" s="74"/>
    </row>
    <row r="9857" s="72" customFormat="1" customHeight="1" spans="6:41">
      <c r="F9857" s="74"/>
      <c r="G9857" s="267" t="str">
        <f t="shared" si="159"/>
        <v/>
      </c>
      <c r="H9857" s="74"/>
      <c r="I9857" s="74"/>
      <c r="J9857" s="74"/>
      <c r="K9857" s="74"/>
      <c r="L9857" s="74"/>
      <c r="P9857" s="122"/>
      <c r="Q9857" s="74"/>
      <c r="R9857" s="74"/>
      <c r="S9857" s="74"/>
      <c r="T9857" s="74"/>
      <c r="AI9857" s="259"/>
      <c r="AO9857" s="74"/>
    </row>
    <row r="9858" s="72" customFormat="1" customHeight="1" spans="6:41">
      <c r="F9858" s="74"/>
      <c r="G9858" s="267" t="str">
        <f t="shared" ref="G9858:G9921" si="160">IF(H9858="","",IF(H9858=I9858,H9858,_xlfn.CONCAT(H9858,"-",I9858)))</f>
        <v/>
      </c>
      <c r="H9858" s="74"/>
      <c r="I9858" s="74"/>
      <c r="J9858" s="74"/>
      <c r="K9858" s="74"/>
      <c r="L9858" s="74"/>
      <c r="P9858" s="122"/>
      <c r="Q9858" s="74"/>
      <c r="R9858" s="74"/>
      <c r="S9858" s="74"/>
      <c r="T9858" s="74"/>
      <c r="AI9858" s="259"/>
      <c r="AO9858" s="74"/>
    </row>
    <row r="9859" s="72" customFormat="1" customHeight="1" spans="6:41">
      <c r="F9859" s="74"/>
      <c r="G9859" s="267" t="str">
        <f t="shared" si="160"/>
        <v/>
      </c>
      <c r="H9859" s="74"/>
      <c r="I9859" s="74"/>
      <c r="J9859" s="74"/>
      <c r="K9859" s="74"/>
      <c r="L9859" s="74"/>
      <c r="P9859" s="122"/>
      <c r="Q9859" s="74"/>
      <c r="R9859" s="74"/>
      <c r="S9859" s="74"/>
      <c r="T9859" s="74"/>
      <c r="AI9859" s="259"/>
      <c r="AO9859" s="74"/>
    </row>
    <row r="9860" s="72" customFormat="1" customHeight="1" spans="6:41">
      <c r="F9860" s="74"/>
      <c r="G9860" s="267" t="str">
        <f t="shared" si="160"/>
        <v/>
      </c>
      <c r="H9860" s="74"/>
      <c r="I9860" s="74"/>
      <c r="J9860" s="74"/>
      <c r="K9860" s="74"/>
      <c r="L9860" s="74"/>
      <c r="P9860" s="122"/>
      <c r="Q9860" s="74"/>
      <c r="R9860" s="74"/>
      <c r="S9860" s="74"/>
      <c r="T9860" s="74"/>
      <c r="AI9860" s="259"/>
      <c r="AO9860" s="74"/>
    </row>
    <row r="9861" s="72" customFormat="1" customHeight="1" spans="6:41">
      <c r="F9861" s="74"/>
      <c r="G9861" s="267" t="str">
        <f t="shared" si="160"/>
        <v/>
      </c>
      <c r="H9861" s="74"/>
      <c r="I9861" s="74"/>
      <c r="J9861" s="74"/>
      <c r="K9861" s="74"/>
      <c r="L9861" s="74"/>
      <c r="P9861" s="122"/>
      <c r="Q9861" s="74"/>
      <c r="R9861" s="74"/>
      <c r="S9861" s="74"/>
      <c r="T9861" s="74"/>
      <c r="AI9861" s="259"/>
      <c r="AO9861" s="74"/>
    </row>
    <row r="9862" s="72" customFormat="1" customHeight="1" spans="6:41">
      <c r="F9862" s="74"/>
      <c r="G9862" s="267" t="str">
        <f t="shared" si="160"/>
        <v/>
      </c>
      <c r="H9862" s="74"/>
      <c r="I9862" s="74"/>
      <c r="J9862" s="74"/>
      <c r="K9862" s="74"/>
      <c r="L9862" s="74"/>
      <c r="P9862" s="122"/>
      <c r="Q9862" s="74"/>
      <c r="R9862" s="74"/>
      <c r="S9862" s="74"/>
      <c r="T9862" s="74"/>
      <c r="AI9862" s="259"/>
      <c r="AO9862" s="74"/>
    </row>
    <row r="9863" s="72" customFormat="1" customHeight="1" spans="6:41">
      <c r="F9863" s="74"/>
      <c r="G9863" s="267" t="str">
        <f t="shared" si="160"/>
        <v/>
      </c>
      <c r="H9863" s="74"/>
      <c r="I9863" s="74"/>
      <c r="J9863" s="74"/>
      <c r="K9863" s="74"/>
      <c r="L9863" s="74"/>
      <c r="P9863" s="122"/>
      <c r="Q9863" s="74"/>
      <c r="R9863" s="74"/>
      <c r="S9863" s="74"/>
      <c r="T9863" s="74"/>
      <c r="AI9863" s="259"/>
      <c r="AO9863" s="74"/>
    </row>
    <row r="9864" s="72" customFormat="1" customHeight="1" spans="6:41">
      <c r="F9864" s="74"/>
      <c r="G9864" s="267" t="str">
        <f t="shared" si="160"/>
        <v/>
      </c>
      <c r="H9864" s="74"/>
      <c r="I9864" s="74"/>
      <c r="J9864" s="74"/>
      <c r="K9864" s="74"/>
      <c r="L9864" s="74"/>
      <c r="P9864" s="122"/>
      <c r="Q9864" s="74"/>
      <c r="R9864" s="74"/>
      <c r="S9864" s="74"/>
      <c r="T9864" s="74"/>
      <c r="AI9864" s="259"/>
      <c r="AO9864" s="74"/>
    </row>
    <row r="9865" s="72" customFormat="1" customHeight="1" spans="6:41">
      <c r="F9865" s="74"/>
      <c r="G9865" s="267" t="str">
        <f t="shared" si="160"/>
        <v/>
      </c>
      <c r="H9865" s="74"/>
      <c r="I9865" s="74"/>
      <c r="J9865" s="74"/>
      <c r="K9865" s="74"/>
      <c r="L9865" s="74"/>
      <c r="P9865" s="122"/>
      <c r="Q9865" s="74"/>
      <c r="R9865" s="74"/>
      <c r="S9865" s="74"/>
      <c r="T9865" s="74"/>
      <c r="AI9865" s="259"/>
      <c r="AO9865" s="74"/>
    </row>
    <row r="9866" s="72" customFormat="1" customHeight="1" spans="6:41">
      <c r="F9866" s="74"/>
      <c r="G9866" s="267" t="str">
        <f t="shared" si="160"/>
        <v/>
      </c>
      <c r="H9866" s="74"/>
      <c r="I9866" s="74"/>
      <c r="J9866" s="74"/>
      <c r="K9866" s="74"/>
      <c r="L9866" s="74"/>
      <c r="P9866" s="122"/>
      <c r="Q9866" s="74"/>
      <c r="R9866" s="74"/>
      <c r="S9866" s="74"/>
      <c r="T9866" s="74"/>
      <c r="AI9866" s="259"/>
      <c r="AO9866" s="74"/>
    </row>
    <row r="9867" s="72" customFormat="1" customHeight="1" spans="6:41">
      <c r="F9867" s="74"/>
      <c r="G9867" s="267" t="str">
        <f t="shared" si="160"/>
        <v/>
      </c>
      <c r="H9867" s="74"/>
      <c r="I9867" s="74"/>
      <c r="J9867" s="74"/>
      <c r="K9867" s="74"/>
      <c r="L9867" s="74"/>
      <c r="P9867" s="122"/>
      <c r="Q9867" s="74"/>
      <c r="R9867" s="74"/>
      <c r="S9867" s="74"/>
      <c r="T9867" s="74"/>
      <c r="AI9867" s="259"/>
      <c r="AO9867" s="74"/>
    </row>
    <row r="9868" s="72" customFormat="1" customHeight="1" spans="6:41">
      <c r="F9868" s="74"/>
      <c r="G9868" s="267" t="str">
        <f t="shared" si="160"/>
        <v/>
      </c>
      <c r="H9868" s="74"/>
      <c r="I9868" s="74"/>
      <c r="J9868" s="74"/>
      <c r="K9868" s="74"/>
      <c r="L9868" s="74"/>
      <c r="P9868" s="122"/>
      <c r="Q9868" s="74"/>
      <c r="R9868" s="74"/>
      <c r="S9868" s="74"/>
      <c r="T9868" s="74"/>
      <c r="AI9868" s="259"/>
      <c r="AO9868" s="74"/>
    </row>
    <row r="9869" s="72" customFormat="1" customHeight="1" spans="6:41">
      <c r="F9869" s="74"/>
      <c r="G9869" s="267" t="str">
        <f t="shared" si="160"/>
        <v/>
      </c>
      <c r="H9869" s="74"/>
      <c r="I9869" s="74"/>
      <c r="J9869" s="74"/>
      <c r="K9869" s="74"/>
      <c r="L9869" s="74"/>
      <c r="P9869" s="122"/>
      <c r="Q9869" s="74"/>
      <c r="R9869" s="74"/>
      <c r="S9869" s="74"/>
      <c r="T9869" s="74"/>
      <c r="AI9869" s="259"/>
      <c r="AO9869" s="74"/>
    </row>
    <row r="9870" s="72" customFormat="1" customHeight="1" spans="6:41">
      <c r="F9870" s="74"/>
      <c r="G9870" s="267" t="str">
        <f t="shared" si="160"/>
        <v/>
      </c>
      <c r="H9870" s="74"/>
      <c r="I9870" s="74"/>
      <c r="J9870" s="74"/>
      <c r="K9870" s="74"/>
      <c r="L9870" s="74"/>
      <c r="P9870" s="122"/>
      <c r="Q9870" s="74"/>
      <c r="R9870" s="74"/>
      <c r="S9870" s="74"/>
      <c r="T9870" s="74"/>
      <c r="AI9870" s="259"/>
      <c r="AO9870" s="74"/>
    </row>
    <row r="9871" s="72" customFormat="1" customHeight="1" spans="6:41">
      <c r="F9871" s="74"/>
      <c r="G9871" s="267" t="str">
        <f t="shared" si="160"/>
        <v/>
      </c>
      <c r="H9871" s="74"/>
      <c r="I9871" s="74"/>
      <c r="J9871" s="74"/>
      <c r="K9871" s="74"/>
      <c r="L9871" s="74"/>
      <c r="P9871" s="122"/>
      <c r="Q9871" s="74"/>
      <c r="R9871" s="74"/>
      <c r="S9871" s="74"/>
      <c r="T9871" s="74"/>
      <c r="AI9871" s="259"/>
      <c r="AO9871" s="74"/>
    </row>
    <row r="9872" s="72" customFormat="1" customHeight="1" spans="6:41">
      <c r="F9872" s="74"/>
      <c r="G9872" s="267" t="str">
        <f t="shared" si="160"/>
        <v/>
      </c>
      <c r="H9872" s="74"/>
      <c r="I9872" s="74"/>
      <c r="J9872" s="74"/>
      <c r="K9872" s="74"/>
      <c r="L9872" s="74"/>
      <c r="P9872" s="122"/>
      <c r="Q9872" s="74"/>
      <c r="R9872" s="74"/>
      <c r="S9872" s="74"/>
      <c r="T9872" s="74"/>
      <c r="AI9872" s="259"/>
      <c r="AO9872" s="74"/>
    </row>
    <row r="9873" s="72" customFormat="1" customHeight="1" spans="6:41">
      <c r="F9873" s="74"/>
      <c r="G9873" s="267" t="str">
        <f t="shared" si="160"/>
        <v/>
      </c>
      <c r="H9873" s="74"/>
      <c r="I9873" s="74"/>
      <c r="J9873" s="74"/>
      <c r="K9873" s="74"/>
      <c r="L9873" s="74"/>
      <c r="P9873" s="122"/>
      <c r="Q9873" s="74"/>
      <c r="R9873" s="74"/>
      <c r="S9873" s="74"/>
      <c r="T9873" s="74"/>
      <c r="AI9873" s="259"/>
      <c r="AO9873" s="74"/>
    </row>
    <row r="9874" s="72" customFormat="1" customHeight="1" spans="6:41">
      <c r="F9874" s="74"/>
      <c r="G9874" s="267" t="str">
        <f t="shared" si="160"/>
        <v/>
      </c>
      <c r="H9874" s="74"/>
      <c r="I9874" s="74"/>
      <c r="J9874" s="74"/>
      <c r="K9874" s="74"/>
      <c r="L9874" s="74"/>
      <c r="P9874" s="122"/>
      <c r="Q9874" s="74"/>
      <c r="R9874" s="74"/>
      <c r="S9874" s="74"/>
      <c r="T9874" s="74"/>
      <c r="AI9874" s="259"/>
      <c r="AO9874" s="74"/>
    </row>
    <row r="9875" s="72" customFormat="1" customHeight="1" spans="6:41">
      <c r="F9875" s="74"/>
      <c r="G9875" s="267" t="str">
        <f t="shared" si="160"/>
        <v/>
      </c>
      <c r="H9875" s="74"/>
      <c r="I9875" s="74"/>
      <c r="J9875" s="74"/>
      <c r="K9875" s="74"/>
      <c r="L9875" s="74"/>
      <c r="P9875" s="122"/>
      <c r="Q9875" s="74"/>
      <c r="R9875" s="74"/>
      <c r="S9875" s="74"/>
      <c r="T9875" s="74"/>
      <c r="AI9875" s="259"/>
      <c r="AO9875" s="74"/>
    </row>
    <row r="9876" s="72" customFormat="1" customHeight="1" spans="6:41">
      <c r="F9876" s="74"/>
      <c r="G9876" s="267" t="str">
        <f t="shared" si="160"/>
        <v/>
      </c>
      <c r="H9876" s="74"/>
      <c r="I9876" s="74"/>
      <c r="J9876" s="74"/>
      <c r="K9876" s="74"/>
      <c r="L9876" s="74"/>
      <c r="P9876" s="122"/>
      <c r="Q9876" s="74"/>
      <c r="R9876" s="74"/>
      <c r="S9876" s="74"/>
      <c r="T9876" s="74"/>
      <c r="AI9876" s="259"/>
      <c r="AO9876" s="74"/>
    </row>
    <row r="9877" s="72" customFormat="1" customHeight="1" spans="6:41">
      <c r="F9877" s="74"/>
      <c r="G9877" s="267" t="str">
        <f t="shared" si="160"/>
        <v/>
      </c>
      <c r="H9877" s="74"/>
      <c r="I9877" s="74"/>
      <c r="J9877" s="74"/>
      <c r="K9877" s="74"/>
      <c r="L9877" s="74"/>
      <c r="P9877" s="122"/>
      <c r="Q9877" s="74"/>
      <c r="R9877" s="74"/>
      <c r="S9877" s="74"/>
      <c r="T9877" s="74"/>
      <c r="AI9877" s="259"/>
      <c r="AO9877" s="74"/>
    </row>
    <row r="9878" s="72" customFormat="1" customHeight="1" spans="6:41">
      <c r="F9878" s="74"/>
      <c r="G9878" s="267" t="str">
        <f t="shared" si="160"/>
        <v/>
      </c>
      <c r="H9878" s="74"/>
      <c r="I9878" s="74"/>
      <c r="J9878" s="74"/>
      <c r="K9878" s="74"/>
      <c r="L9878" s="74"/>
      <c r="P9878" s="122"/>
      <c r="Q9878" s="74"/>
      <c r="R9878" s="74"/>
      <c r="S9878" s="74"/>
      <c r="T9878" s="74"/>
      <c r="AI9878" s="259"/>
      <c r="AO9878" s="74"/>
    </row>
    <row r="9879" s="72" customFormat="1" customHeight="1" spans="6:41">
      <c r="F9879" s="74"/>
      <c r="G9879" s="267" t="str">
        <f t="shared" si="160"/>
        <v/>
      </c>
      <c r="H9879" s="74"/>
      <c r="I9879" s="74"/>
      <c r="J9879" s="74"/>
      <c r="K9879" s="74"/>
      <c r="L9879" s="74"/>
      <c r="P9879" s="122"/>
      <c r="Q9879" s="74"/>
      <c r="R9879" s="74"/>
      <c r="S9879" s="74"/>
      <c r="T9879" s="74"/>
      <c r="AI9879" s="259"/>
      <c r="AO9879" s="74"/>
    </row>
    <row r="9880" s="72" customFormat="1" customHeight="1" spans="6:41">
      <c r="F9880" s="74"/>
      <c r="G9880" s="267" t="str">
        <f t="shared" si="160"/>
        <v/>
      </c>
      <c r="H9880" s="74"/>
      <c r="I9880" s="74"/>
      <c r="J9880" s="74"/>
      <c r="K9880" s="74"/>
      <c r="L9880" s="74"/>
      <c r="P9880" s="122"/>
      <c r="Q9880" s="74"/>
      <c r="R9880" s="74"/>
      <c r="S9880" s="74"/>
      <c r="T9880" s="74"/>
      <c r="AI9880" s="259"/>
      <c r="AO9880" s="74"/>
    </row>
    <row r="9881" s="72" customFormat="1" customHeight="1" spans="6:41">
      <c r="F9881" s="74"/>
      <c r="G9881" s="267" t="str">
        <f t="shared" si="160"/>
        <v/>
      </c>
      <c r="H9881" s="74"/>
      <c r="I9881" s="74"/>
      <c r="J9881" s="74"/>
      <c r="K9881" s="74"/>
      <c r="L9881" s="74"/>
      <c r="P9881" s="122"/>
      <c r="Q9881" s="74"/>
      <c r="R9881" s="74"/>
      <c r="S9881" s="74"/>
      <c r="T9881" s="74"/>
      <c r="AI9881" s="259"/>
      <c r="AO9881" s="74"/>
    </row>
    <row r="9882" s="72" customFormat="1" customHeight="1" spans="6:41">
      <c r="F9882" s="74"/>
      <c r="G9882" s="267" t="str">
        <f t="shared" si="160"/>
        <v/>
      </c>
      <c r="H9882" s="74"/>
      <c r="I9882" s="74"/>
      <c r="J9882" s="74"/>
      <c r="K9882" s="74"/>
      <c r="L9882" s="74"/>
      <c r="P9882" s="122"/>
      <c r="Q9882" s="74"/>
      <c r="R9882" s="74"/>
      <c r="S9882" s="74"/>
      <c r="T9882" s="74"/>
      <c r="AI9882" s="259"/>
      <c r="AO9882" s="74"/>
    </row>
    <row r="9883" s="72" customFormat="1" customHeight="1" spans="6:41">
      <c r="F9883" s="74"/>
      <c r="G9883" s="267" t="str">
        <f t="shared" si="160"/>
        <v/>
      </c>
      <c r="H9883" s="74"/>
      <c r="I9883" s="74"/>
      <c r="J9883" s="74"/>
      <c r="K9883" s="74"/>
      <c r="L9883" s="74"/>
      <c r="P9883" s="122"/>
      <c r="Q9883" s="74"/>
      <c r="R9883" s="74"/>
      <c r="S9883" s="74"/>
      <c r="T9883" s="74"/>
      <c r="AI9883" s="259"/>
      <c r="AO9883" s="74"/>
    </row>
    <row r="9884" s="72" customFormat="1" customHeight="1" spans="6:41">
      <c r="F9884" s="74"/>
      <c r="G9884" s="267" t="str">
        <f t="shared" si="160"/>
        <v/>
      </c>
      <c r="H9884" s="74"/>
      <c r="I9884" s="74"/>
      <c r="J9884" s="74"/>
      <c r="K9884" s="74"/>
      <c r="L9884" s="74"/>
      <c r="P9884" s="122"/>
      <c r="Q9884" s="74"/>
      <c r="R9884" s="74"/>
      <c r="S9884" s="74"/>
      <c r="T9884" s="74"/>
      <c r="AI9884" s="259"/>
      <c r="AO9884" s="74"/>
    </row>
    <row r="9885" s="72" customFormat="1" customHeight="1" spans="6:41">
      <c r="F9885" s="74"/>
      <c r="G9885" s="267" t="str">
        <f t="shared" si="160"/>
        <v/>
      </c>
      <c r="H9885" s="74"/>
      <c r="I9885" s="74"/>
      <c r="J9885" s="74"/>
      <c r="K9885" s="74"/>
      <c r="L9885" s="74"/>
      <c r="P9885" s="122"/>
      <c r="Q9885" s="74"/>
      <c r="R9885" s="74"/>
      <c r="S9885" s="74"/>
      <c r="T9885" s="74"/>
      <c r="AI9885" s="259"/>
      <c r="AO9885" s="74"/>
    </row>
    <row r="9886" s="72" customFormat="1" customHeight="1" spans="6:41">
      <c r="F9886" s="74"/>
      <c r="G9886" s="267" t="str">
        <f t="shared" si="160"/>
        <v/>
      </c>
      <c r="H9886" s="74"/>
      <c r="I9886" s="74"/>
      <c r="J9886" s="74"/>
      <c r="K9886" s="74"/>
      <c r="L9886" s="74"/>
      <c r="P9886" s="122"/>
      <c r="Q9886" s="74"/>
      <c r="R9886" s="74"/>
      <c r="S9886" s="74"/>
      <c r="T9886" s="74"/>
      <c r="AI9886" s="259"/>
      <c r="AO9886" s="74"/>
    </row>
    <row r="9887" s="72" customFormat="1" customHeight="1" spans="6:41">
      <c r="F9887" s="74"/>
      <c r="G9887" s="267" t="str">
        <f t="shared" si="160"/>
        <v/>
      </c>
      <c r="H9887" s="74"/>
      <c r="I9887" s="74"/>
      <c r="J9887" s="74"/>
      <c r="K9887" s="74"/>
      <c r="L9887" s="74"/>
      <c r="P9887" s="122"/>
      <c r="Q9887" s="74"/>
      <c r="R9887" s="74"/>
      <c r="S9887" s="74"/>
      <c r="T9887" s="74"/>
      <c r="AI9887" s="259"/>
      <c r="AO9887" s="74"/>
    </row>
    <row r="9888" s="72" customFormat="1" customHeight="1" spans="6:41">
      <c r="F9888" s="74"/>
      <c r="G9888" s="267" t="str">
        <f t="shared" si="160"/>
        <v/>
      </c>
      <c r="H9888" s="74"/>
      <c r="I9888" s="74"/>
      <c r="J9888" s="74"/>
      <c r="K9888" s="74"/>
      <c r="L9888" s="74"/>
      <c r="P9888" s="122"/>
      <c r="Q9888" s="74"/>
      <c r="R9888" s="74"/>
      <c r="S9888" s="74"/>
      <c r="T9888" s="74"/>
      <c r="AI9888" s="259"/>
      <c r="AO9888" s="74"/>
    </row>
    <row r="9889" s="72" customFormat="1" customHeight="1" spans="6:41">
      <c r="F9889" s="74"/>
      <c r="G9889" s="267" t="str">
        <f t="shared" si="160"/>
        <v/>
      </c>
      <c r="H9889" s="74"/>
      <c r="I9889" s="74"/>
      <c r="J9889" s="74"/>
      <c r="K9889" s="74"/>
      <c r="L9889" s="74"/>
      <c r="P9889" s="122"/>
      <c r="Q9889" s="74"/>
      <c r="R9889" s="74"/>
      <c r="S9889" s="74"/>
      <c r="T9889" s="74"/>
      <c r="AI9889" s="259"/>
      <c r="AO9889" s="74"/>
    </row>
    <row r="9890" s="72" customFormat="1" customHeight="1" spans="6:41">
      <c r="F9890" s="74"/>
      <c r="G9890" s="267" t="str">
        <f t="shared" si="160"/>
        <v/>
      </c>
      <c r="H9890" s="74"/>
      <c r="I9890" s="74"/>
      <c r="J9890" s="74"/>
      <c r="K9890" s="74"/>
      <c r="L9890" s="74"/>
      <c r="P9890" s="122"/>
      <c r="Q9890" s="74"/>
      <c r="R9890" s="74"/>
      <c r="S9890" s="74"/>
      <c r="T9890" s="74"/>
      <c r="AI9890" s="259"/>
      <c r="AO9890" s="74"/>
    </row>
    <row r="9891" s="72" customFormat="1" customHeight="1" spans="6:41">
      <c r="F9891" s="74"/>
      <c r="G9891" s="267" t="str">
        <f t="shared" si="160"/>
        <v/>
      </c>
      <c r="H9891" s="74"/>
      <c r="I9891" s="74"/>
      <c r="J9891" s="74"/>
      <c r="K9891" s="74"/>
      <c r="L9891" s="74"/>
      <c r="P9891" s="122"/>
      <c r="Q9891" s="74"/>
      <c r="R9891" s="74"/>
      <c r="S9891" s="74"/>
      <c r="T9891" s="74"/>
      <c r="AI9891" s="259"/>
      <c r="AO9891" s="74"/>
    </row>
    <row r="9892" s="72" customFormat="1" customHeight="1" spans="6:41">
      <c r="F9892" s="74"/>
      <c r="G9892" s="267" t="str">
        <f t="shared" si="160"/>
        <v/>
      </c>
      <c r="H9892" s="74"/>
      <c r="I9892" s="74"/>
      <c r="J9892" s="74"/>
      <c r="K9892" s="74"/>
      <c r="L9892" s="74"/>
      <c r="P9892" s="122"/>
      <c r="Q9892" s="74"/>
      <c r="R9892" s="74"/>
      <c r="S9892" s="74"/>
      <c r="T9892" s="74"/>
      <c r="AI9892" s="259"/>
      <c r="AO9892" s="74"/>
    </row>
    <row r="9893" s="72" customFormat="1" customHeight="1" spans="6:41">
      <c r="F9893" s="74"/>
      <c r="G9893" s="267" t="str">
        <f t="shared" si="160"/>
        <v/>
      </c>
      <c r="H9893" s="74"/>
      <c r="I9893" s="74"/>
      <c r="J9893" s="74"/>
      <c r="K9893" s="74"/>
      <c r="L9893" s="74"/>
      <c r="P9893" s="122"/>
      <c r="Q9893" s="74"/>
      <c r="R9893" s="74"/>
      <c r="S9893" s="74"/>
      <c r="T9893" s="74"/>
      <c r="AI9893" s="259"/>
      <c r="AO9893" s="74"/>
    </row>
    <row r="9894" s="72" customFormat="1" customHeight="1" spans="6:41">
      <c r="F9894" s="74"/>
      <c r="G9894" s="267" t="str">
        <f t="shared" si="160"/>
        <v/>
      </c>
      <c r="H9894" s="74"/>
      <c r="I9894" s="74"/>
      <c r="J9894" s="74"/>
      <c r="K9894" s="74"/>
      <c r="L9894" s="74"/>
      <c r="P9894" s="122"/>
      <c r="Q9894" s="74"/>
      <c r="R9894" s="74"/>
      <c r="S9894" s="74"/>
      <c r="T9894" s="74"/>
      <c r="AI9894" s="259"/>
      <c r="AO9894" s="74"/>
    </row>
    <row r="9895" s="72" customFormat="1" customHeight="1" spans="6:41">
      <c r="F9895" s="74"/>
      <c r="G9895" s="267" t="str">
        <f t="shared" si="160"/>
        <v/>
      </c>
      <c r="H9895" s="74"/>
      <c r="I9895" s="74"/>
      <c r="J9895" s="74"/>
      <c r="K9895" s="74"/>
      <c r="L9895" s="74"/>
      <c r="P9895" s="122"/>
      <c r="Q9895" s="74"/>
      <c r="R9895" s="74"/>
      <c r="S9895" s="74"/>
      <c r="T9895" s="74"/>
      <c r="AI9895" s="259"/>
      <c r="AO9895" s="74"/>
    </row>
    <row r="9896" s="72" customFormat="1" customHeight="1" spans="6:41">
      <c r="F9896" s="74"/>
      <c r="G9896" s="267" t="str">
        <f t="shared" si="160"/>
        <v/>
      </c>
      <c r="H9896" s="74"/>
      <c r="I9896" s="74"/>
      <c r="J9896" s="74"/>
      <c r="K9896" s="74"/>
      <c r="L9896" s="74"/>
      <c r="P9896" s="122"/>
      <c r="Q9896" s="74"/>
      <c r="R9896" s="74"/>
      <c r="S9896" s="74"/>
      <c r="T9896" s="74"/>
      <c r="AI9896" s="259"/>
      <c r="AO9896" s="74"/>
    </row>
    <row r="9897" s="72" customFormat="1" customHeight="1" spans="6:41">
      <c r="F9897" s="74"/>
      <c r="G9897" s="267" t="str">
        <f t="shared" si="160"/>
        <v/>
      </c>
      <c r="H9897" s="74"/>
      <c r="I9897" s="74"/>
      <c r="J9897" s="74"/>
      <c r="K9897" s="74"/>
      <c r="L9897" s="74"/>
      <c r="P9897" s="122"/>
      <c r="Q9897" s="74"/>
      <c r="R9897" s="74"/>
      <c r="S9897" s="74"/>
      <c r="T9897" s="74"/>
      <c r="AI9897" s="259"/>
      <c r="AO9897" s="74"/>
    </row>
    <row r="9898" s="72" customFormat="1" customHeight="1" spans="6:41">
      <c r="F9898" s="74"/>
      <c r="G9898" s="267" t="str">
        <f t="shared" si="160"/>
        <v/>
      </c>
      <c r="H9898" s="74"/>
      <c r="I9898" s="74"/>
      <c r="J9898" s="74"/>
      <c r="K9898" s="74"/>
      <c r="L9898" s="74"/>
      <c r="P9898" s="122"/>
      <c r="Q9898" s="74"/>
      <c r="R9898" s="74"/>
      <c r="S9898" s="74"/>
      <c r="T9898" s="74"/>
      <c r="AI9898" s="259"/>
      <c r="AO9898" s="74"/>
    </row>
    <row r="9899" s="72" customFormat="1" customHeight="1" spans="6:41">
      <c r="F9899" s="74"/>
      <c r="G9899" s="267" t="str">
        <f t="shared" si="160"/>
        <v/>
      </c>
      <c r="H9899" s="74"/>
      <c r="I9899" s="74"/>
      <c r="J9899" s="74"/>
      <c r="K9899" s="74"/>
      <c r="L9899" s="74"/>
      <c r="P9899" s="122"/>
      <c r="Q9899" s="74"/>
      <c r="R9899" s="74"/>
      <c r="S9899" s="74"/>
      <c r="T9899" s="74"/>
      <c r="AI9899" s="259"/>
      <c r="AO9899" s="74"/>
    </row>
    <row r="9900" s="72" customFormat="1" customHeight="1" spans="6:41">
      <c r="F9900" s="74"/>
      <c r="G9900" s="267" t="str">
        <f t="shared" si="160"/>
        <v/>
      </c>
      <c r="H9900" s="74"/>
      <c r="I9900" s="74"/>
      <c r="J9900" s="74"/>
      <c r="K9900" s="74"/>
      <c r="L9900" s="74"/>
      <c r="P9900" s="122"/>
      <c r="Q9900" s="74"/>
      <c r="R9900" s="74"/>
      <c r="S9900" s="74"/>
      <c r="T9900" s="74"/>
      <c r="AI9900" s="259"/>
      <c r="AO9900" s="74"/>
    </row>
    <row r="9901" s="72" customFormat="1" customHeight="1" spans="6:41">
      <c r="F9901" s="74"/>
      <c r="G9901" s="267" t="str">
        <f t="shared" si="160"/>
        <v/>
      </c>
      <c r="H9901" s="74"/>
      <c r="I9901" s="74"/>
      <c r="J9901" s="74"/>
      <c r="K9901" s="74"/>
      <c r="L9901" s="74"/>
      <c r="P9901" s="122"/>
      <c r="Q9901" s="74"/>
      <c r="R9901" s="74"/>
      <c r="S9901" s="74"/>
      <c r="T9901" s="74"/>
      <c r="AI9901" s="259"/>
      <c r="AO9901" s="74"/>
    </row>
    <row r="9902" s="72" customFormat="1" customHeight="1" spans="6:41">
      <c r="F9902" s="74"/>
      <c r="G9902" s="267" t="str">
        <f t="shared" si="160"/>
        <v/>
      </c>
      <c r="H9902" s="74"/>
      <c r="I9902" s="74"/>
      <c r="J9902" s="74"/>
      <c r="K9902" s="74"/>
      <c r="L9902" s="74"/>
      <c r="P9902" s="122"/>
      <c r="Q9902" s="74"/>
      <c r="R9902" s="74"/>
      <c r="S9902" s="74"/>
      <c r="T9902" s="74"/>
      <c r="AI9902" s="259"/>
      <c r="AO9902" s="74"/>
    </row>
    <row r="9903" s="72" customFormat="1" customHeight="1" spans="6:41">
      <c r="F9903" s="74"/>
      <c r="G9903" s="267" t="str">
        <f t="shared" si="160"/>
        <v/>
      </c>
      <c r="H9903" s="74"/>
      <c r="I9903" s="74"/>
      <c r="J9903" s="74"/>
      <c r="K9903" s="74"/>
      <c r="L9903" s="74"/>
      <c r="P9903" s="122"/>
      <c r="Q9903" s="74"/>
      <c r="R9903" s="74"/>
      <c r="S9903" s="74"/>
      <c r="T9903" s="74"/>
      <c r="AI9903" s="259"/>
      <c r="AO9903" s="74"/>
    </row>
    <row r="9904" s="72" customFormat="1" customHeight="1" spans="6:41">
      <c r="F9904" s="74"/>
      <c r="G9904" s="267" t="str">
        <f t="shared" si="160"/>
        <v/>
      </c>
      <c r="H9904" s="74"/>
      <c r="I9904" s="74"/>
      <c r="J9904" s="74"/>
      <c r="K9904" s="74"/>
      <c r="L9904" s="74"/>
      <c r="P9904" s="122"/>
      <c r="Q9904" s="74"/>
      <c r="R9904" s="74"/>
      <c r="S9904" s="74"/>
      <c r="T9904" s="74"/>
      <c r="AI9904" s="259"/>
      <c r="AO9904" s="74"/>
    </row>
    <row r="9905" s="72" customFormat="1" customHeight="1" spans="6:41">
      <c r="F9905" s="74"/>
      <c r="G9905" s="267" t="str">
        <f t="shared" si="160"/>
        <v/>
      </c>
      <c r="H9905" s="74"/>
      <c r="I9905" s="74"/>
      <c r="J9905" s="74"/>
      <c r="K9905" s="74"/>
      <c r="L9905" s="74"/>
      <c r="P9905" s="122"/>
      <c r="Q9905" s="74"/>
      <c r="R9905" s="74"/>
      <c r="S9905" s="74"/>
      <c r="T9905" s="74"/>
      <c r="AI9905" s="259"/>
      <c r="AO9905" s="74"/>
    </row>
    <row r="9906" s="72" customFormat="1" customHeight="1" spans="6:41">
      <c r="F9906" s="74"/>
      <c r="G9906" s="267" t="str">
        <f t="shared" si="160"/>
        <v/>
      </c>
      <c r="H9906" s="74"/>
      <c r="I9906" s="74"/>
      <c r="J9906" s="74"/>
      <c r="K9906" s="74"/>
      <c r="L9906" s="74"/>
      <c r="P9906" s="122"/>
      <c r="Q9906" s="74"/>
      <c r="R9906" s="74"/>
      <c r="S9906" s="74"/>
      <c r="T9906" s="74"/>
      <c r="AI9906" s="259"/>
      <c r="AO9906" s="74"/>
    </row>
    <row r="9907" s="72" customFormat="1" customHeight="1" spans="6:41">
      <c r="F9907" s="74"/>
      <c r="G9907" s="267" t="str">
        <f t="shared" si="160"/>
        <v/>
      </c>
      <c r="H9907" s="74"/>
      <c r="I9907" s="74"/>
      <c r="J9907" s="74"/>
      <c r="K9907" s="74"/>
      <c r="L9907" s="74"/>
      <c r="P9907" s="122"/>
      <c r="Q9907" s="74"/>
      <c r="R9907" s="74"/>
      <c r="S9907" s="74"/>
      <c r="T9907" s="74"/>
      <c r="AI9907" s="259"/>
      <c r="AO9907" s="74"/>
    </row>
    <row r="9908" s="72" customFormat="1" customHeight="1" spans="6:41">
      <c r="F9908" s="74"/>
      <c r="G9908" s="267" t="str">
        <f t="shared" si="160"/>
        <v/>
      </c>
      <c r="H9908" s="74"/>
      <c r="I9908" s="74"/>
      <c r="J9908" s="74"/>
      <c r="K9908" s="74"/>
      <c r="L9908" s="74"/>
      <c r="P9908" s="122"/>
      <c r="Q9908" s="74"/>
      <c r="R9908" s="74"/>
      <c r="S9908" s="74"/>
      <c r="T9908" s="74"/>
      <c r="AI9908" s="259"/>
      <c r="AO9908" s="74"/>
    </row>
    <row r="9909" s="72" customFormat="1" customHeight="1" spans="6:41">
      <c r="F9909" s="74"/>
      <c r="G9909" s="267" t="str">
        <f t="shared" si="160"/>
        <v/>
      </c>
      <c r="H9909" s="74"/>
      <c r="I9909" s="74"/>
      <c r="J9909" s="74"/>
      <c r="K9909" s="74"/>
      <c r="L9909" s="74"/>
      <c r="P9909" s="122"/>
      <c r="Q9909" s="74"/>
      <c r="R9909" s="74"/>
      <c r="S9909" s="74"/>
      <c r="T9909" s="74"/>
      <c r="AI9909" s="259"/>
      <c r="AO9909" s="74"/>
    </row>
    <row r="9910" s="72" customFormat="1" customHeight="1" spans="6:41">
      <c r="F9910" s="74"/>
      <c r="G9910" s="267" t="str">
        <f t="shared" si="160"/>
        <v/>
      </c>
      <c r="H9910" s="74"/>
      <c r="I9910" s="74"/>
      <c r="J9910" s="74"/>
      <c r="K9910" s="74"/>
      <c r="L9910" s="74"/>
      <c r="P9910" s="122"/>
      <c r="Q9910" s="74"/>
      <c r="R9910" s="74"/>
      <c r="S9910" s="74"/>
      <c r="T9910" s="74"/>
      <c r="AI9910" s="259"/>
      <c r="AO9910" s="74"/>
    </row>
    <row r="9911" s="72" customFormat="1" customHeight="1" spans="6:41">
      <c r="F9911" s="74"/>
      <c r="G9911" s="267" t="str">
        <f t="shared" si="160"/>
        <v/>
      </c>
      <c r="H9911" s="74"/>
      <c r="I9911" s="74"/>
      <c r="J9911" s="74"/>
      <c r="K9911" s="74"/>
      <c r="L9911" s="74"/>
      <c r="P9911" s="122"/>
      <c r="Q9911" s="74"/>
      <c r="R9911" s="74"/>
      <c r="S9911" s="74"/>
      <c r="T9911" s="74"/>
      <c r="AI9911" s="259"/>
      <c r="AO9911" s="74"/>
    </row>
    <row r="9912" s="72" customFormat="1" customHeight="1" spans="6:41">
      <c r="F9912" s="74"/>
      <c r="G9912" s="267" t="str">
        <f t="shared" si="160"/>
        <v/>
      </c>
      <c r="H9912" s="74"/>
      <c r="I9912" s="74"/>
      <c r="J9912" s="74"/>
      <c r="K9912" s="74"/>
      <c r="L9912" s="74"/>
      <c r="P9912" s="122"/>
      <c r="Q9912" s="74"/>
      <c r="R9912" s="74"/>
      <c r="S9912" s="74"/>
      <c r="T9912" s="74"/>
      <c r="AI9912" s="259"/>
      <c r="AO9912" s="74"/>
    </row>
    <row r="9913" s="72" customFormat="1" customHeight="1" spans="6:41">
      <c r="F9913" s="74"/>
      <c r="G9913" s="267" t="str">
        <f t="shared" si="160"/>
        <v/>
      </c>
      <c r="H9913" s="74"/>
      <c r="I9913" s="74"/>
      <c r="J9913" s="74"/>
      <c r="K9913" s="74"/>
      <c r="L9913" s="74"/>
      <c r="P9913" s="122"/>
      <c r="Q9913" s="74"/>
      <c r="R9913" s="74"/>
      <c r="S9913" s="74"/>
      <c r="T9913" s="74"/>
      <c r="AI9913" s="259"/>
      <c r="AO9913" s="74"/>
    </row>
    <row r="9914" s="72" customFormat="1" customHeight="1" spans="6:41">
      <c r="F9914" s="74"/>
      <c r="G9914" s="267" t="str">
        <f t="shared" si="160"/>
        <v/>
      </c>
      <c r="H9914" s="74"/>
      <c r="I9914" s="74"/>
      <c r="J9914" s="74"/>
      <c r="K9914" s="74"/>
      <c r="L9914" s="74"/>
      <c r="P9914" s="122"/>
      <c r="Q9914" s="74"/>
      <c r="R9914" s="74"/>
      <c r="S9914" s="74"/>
      <c r="T9914" s="74"/>
      <c r="AI9914" s="259"/>
      <c r="AO9914" s="74"/>
    </row>
    <row r="9915" s="72" customFormat="1" customHeight="1" spans="6:41">
      <c r="F9915" s="74"/>
      <c r="G9915" s="267" t="str">
        <f t="shared" si="160"/>
        <v/>
      </c>
      <c r="H9915" s="74"/>
      <c r="I9915" s="74"/>
      <c r="J9915" s="74"/>
      <c r="K9915" s="74"/>
      <c r="L9915" s="74"/>
      <c r="P9915" s="122"/>
      <c r="Q9915" s="74"/>
      <c r="R9915" s="74"/>
      <c r="S9915" s="74"/>
      <c r="T9915" s="74"/>
      <c r="AI9915" s="259"/>
      <c r="AO9915" s="74"/>
    </row>
    <row r="9916" s="72" customFormat="1" customHeight="1" spans="6:41">
      <c r="F9916" s="74"/>
      <c r="G9916" s="267" t="str">
        <f t="shared" si="160"/>
        <v/>
      </c>
      <c r="H9916" s="74"/>
      <c r="I9916" s="74"/>
      <c r="J9916" s="74"/>
      <c r="K9916" s="74"/>
      <c r="L9916" s="74"/>
      <c r="P9916" s="122"/>
      <c r="Q9916" s="74"/>
      <c r="R9916" s="74"/>
      <c r="S9916" s="74"/>
      <c r="T9916" s="74"/>
      <c r="AI9916" s="259"/>
      <c r="AO9916" s="74"/>
    </row>
    <row r="9917" s="72" customFormat="1" customHeight="1" spans="6:41">
      <c r="F9917" s="74"/>
      <c r="G9917" s="267" t="str">
        <f t="shared" si="160"/>
        <v/>
      </c>
      <c r="H9917" s="74"/>
      <c r="I9917" s="74"/>
      <c r="J9917" s="74"/>
      <c r="K9917" s="74"/>
      <c r="L9917" s="74"/>
      <c r="P9917" s="122"/>
      <c r="Q9917" s="74"/>
      <c r="R9917" s="74"/>
      <c r="S9917" s="74"/>
      <c r="T9917" s="74"/>
      <c r="AI9917" s="259"/>
      <c r="AO9917" s="74"/>
    </row>
    <row r="9918" s="72" customFormat="1" customHeight="1" spans="6:41">
      <c r="F9918" s="74"/>
      <c r="G9918" s="267" t="str">
        <f t="shared" si="160"/>
        <v/>
      </c>
      <c r="H9918" s="74"/>
      <c r="I9918" s="74"/>
      <c r="J9918" s="74"/>
      <c r="K9918" s="74"/>
      <c r="L9918" s="74"/>
      <c r="P9918" s="122"/>
      <c r="Q9918" s="74"/>
      <c r="R9918" s="74"/>
      <c r="S9918" s="74"/>
      <c r="T9918" s="74"/>
      <c r="AI9918" s="259"/>
      <c r="AO9918" s="74"/>
    </row>
    <row r="9919" s="72" customFormat="1" customHeight="1" spans="6:41">
      <c r="F9919" s="74"/>
      <c r="G9919" s="267" t="str">
        <f t="shared" si="160"/>
        <v/>
      </c>
      <c r="H9919" s="74"/>
      <c r="I9919" s="74"/>
      <c r="J9919" s="74"/>
      <c r="K9919" s="74"/>
      <c r="L9919" s="74"/>
      <c r="P9919" s="122"/>
      <c r="Q9919" s="74"/>
      <c r="R9919" s="74"/>
      <c r="S9919" s="74"/>
      <c r="T9919" s="74"/>
      <c r="AI9919" s="259"/>
      <c r="AO9919" s="74"/>
    </row>
    <row r="9920" s="72" customFormat="1" customHeight="1" spans="6:41">
      <c r="F9920" s="74"/>
      <c r="G9920" s="267" t="str">
        <f t="shared" si="160"/>
        <v/>
      </c>
      <c r="H9920" s="74"/>
      <c r="I9920" s="74"/>
      <c r="J9920" s="74"/>
      <c r="K9920" s="74"/>
      <c r="L9920" s="74"/>
      <c r="P9920" s="122"/>
      <c r="Q9920" s="74"/>
      <c r="R9920" s="74"/>
      <c r="S9920" s="74"/>
      <c r="T9920" s="74"/>
      <c r="AI9920" s="259"/>
      <c r="AO9920" s="74"/>
    </row>
    <row r="9921" s="72" customFormat="1" customHeight="1" spans="6:41">
      <c r="F9921" s="74"/>
      <c r="G9921" s="267" t="str">
        <f t="shared" si="160"/>
        <v/>
      </c>
      <c r="H9921" s="74"/>
      <c r="I9921" s="74"/>
      <c r="J9921" s="74"/>
      <c r="K9921" s="74"/>
      <c r="L9921" s="74"/>
      <c r="P9921" s="122"/>
      <c r="Q9921" s="74"/>
      <c r="R9921" s="74"/>
      <c r="S9921" s="74"/>
      <c r="T9921" s="74"/>
      <c r="AI9921" s="259"/>
      <c r="AO9921" s="74"/>
    </row>
    <row r="9922" s="72" customFormat="1" customHeight="1" spans="6:41">
      <c r="F9922" s="74"/>
      <c r="G9922" s="267" t="str">
        <f t="shared" ref="G9922:G9985" si="161">IF(H9922="","",IF(H9922=I9922,H9922,_xlfn.CONCAT(H9922,"-",I9922)))</f>
        <v/>
      </c>
      <c r="H9922" s="74"/>
      <c r="I9922" s="74"/>
      <c r="J9922" s="74"/>
      <c r="K9922" s="74"/>
      <c r="L9922" s="74"/>
      <c r="P9922" s="122"/>
      <c r="Q9922" s="74"/>
      <c r="R9922" s="74"/>
      <c r="S9922" s="74"/>
      <c r="T9922" s="74"/>
      <c r="AI9922" s="259"/>
      <c r="AO9922" s="74"/>
    </row>
    <row r="9923" s="72" customFormat="1" customHeight="1" spans="6:41">
      <c r="F9923" s="74"/>
      <c r="G9923" s="267" t="str">
        <f t="shared" si="161"/>
        <v/>
      </c>
      <c r="H9923" s="74"/>
      <c r="I9923" s="74"/>
      <c r="J9923" s="74"/>
      <c r="K9923" s="74"/>
      <c r="L9923" s="74"/>
      <c r="P9923" s="122"/>
      <c r="Q9923" s="74"/>
      <c r="R9923" s="74"/>
      <c r="S9923" s="74"/>
      <c r="T9923" s="74"/>
      <c r="AI9923" s="259"/>
      <c r="AO9923" s="74"/>
    </row>
    <row r="9924" s="72" customFormat="1" customHeight="1" spans="6:41">
      <c r="F9924" s="74"/>
      <c r="G9924" s="267" t="str">
        <f t="shared" si="161"/>
        <v/>
      </c>
      <c r="H9924" s="74"/>
      <c r="I9924" s="74"/>
      <c r="J9924" s="74"/>
      <c r="K9924" s="74"/>
      <c r="L9924" s="74"/>
      <c r="P9924" s="122"/>
      <c r="Q9924" s="74"/>
      <c r="R9924" s="74"/>
      <c r="S9924" s="74"/>
      <c r="T9924" s="74"/>
      <c r="AI9924" s="259"/>
      <c r="AO9924" s="74"/>
    </row>
    <row r="9925" s="72" customFormat="1" customHeight="1" spans="6:41">
      <c r="F9925" s="74"/>
      <c r="G9925" s="267" t="str">
        <f t="shared" si="161"/>
        <v/>
      </c>
      <c r="H9925" s="74"/>
      <c r="I9925" s="74"/>
      <c r="J9925" s="74"/>
      <c r="K9925" s="74"/>
      <c r="L9925" s="74"/>
      <c r="P9925" s="122"/>
      <c r="Q9925" s="74"/>
      <c r="R9925" s="74"/>
      <c r="S9925" s="74"/>
      <c r="T9925" s="74"/>
      <c r="AI9925" s="259"/>
      <c r="AO9925" s="74"/>
    </row>
    <row r="9926" s="72" customFormat="1" customHeight="1" spans="6:41">
      <c r="F9926" s="74"/>
      <c r="G9926" s="267" t="str">
        <f t="shared" si="161"/>
        <v/>
      </c>
      <c r="H9926" s="74"/>
      <c r="I9926" s="74"/>
      <c r="J9926" s="74"/>
      <c r="K9926" s="74"/>
      <c r="L9926" s="74"/>
      <c r="P9926" s="122"/>
      <c r="Q9926" s="74"/>
      <c r="R9926" s="74"/>
      <c r="S9926" s="74"/>
      <c r="T9926" s="74"/>
      <c r="AI9926" s="259"/>
      <c r="AO9926" s="74"/>
    </row>
    <row r="9927" s="72" customFormat="1" customHeight="1" spans="6:41">
      <c r="F9927" s="74"/>
      <c r="G9927" s="267" t="str">
        <f t="shared" si="161"/>
        <v/>
      </c>
      <c r="H9927" s="74"/>
      <c r="I9927" s="74"/>
      <c r="J9927" s="74"/>
      <c r="K9927" s="74"/>
      <c r="L9927" s="74"/>
      <c r="P9927" s="122"/>
      <c r="Q9927" s="74"/>
      <c r="R9927" s="74"/>
      <c r="S9927" s="74"/>
      <c r="T9927" s="74"/>
      <c r="AI9927" s="259"/>
      <c r="AO9927" s="74"/>
    </row>
    <row r="9928" s="72" customFormat="1" customHeight="1" spans="6:41">
      <c r="F9928" s="74"/>
      <c r="G9928" s="267" t="str">
        <f t="shared" si="161"/>
        <v/>
      </c>
      <c r="H9928" s="74"/>
      <c r="I9928" s="74"/>
      <c r="J9928" s="74"/>
      <c r="K9928" s="74"/>
      <c r="L9928" s="74"/>
      <c r="P9928" s="122"/>
      <c r="Q9928" s="74"/>
      <c r="R9928" s="74"/>
      <c r="S9928" s="74"/>
      <c r="T9928" s="74"/>
      <c r="AI9928" s="259"/>
      <c r="AO9928" s="74"/>
    </row>
    <row r="9929" s="72" customFormat="1" customHeight="1" spans="6:41">
      <c r="F9929" s="74"/>
      <c r="G9929" s="267" t="str">
        <f t="shared" si="161"/>
        <v/>
      </c>
      <c r="H9929" s="74"/>
      <c r="I9929" s="74"/>
      <c r="J9929" s="74"/>
      <c r="K9929" s="74"/>
      <c r="L9929" s="74"/>
      <c r="P9929" s="122"/>
      <c r="Q9929" s="74"/>
      <c r="R9929" s="74"/>
      <c r="S9929" s="74"/>
      <c r="T9929" s="74"/>
      <c r="AI9929" s="259"/>
      <c r="AO9929" s="74"/>
    </row>
    <row r="9930" s="72" customFormat="1" customHeight="1" spans="6:41">
      <c r="F9930" s="74"/>
      <c r="G9930" s="267" t="str">
        <f t="shared" si="161"/>
        <v/>
      </c>
      <c r="H9930" s="74"/>
      <c r="I9930" s="74"/>
      <c r="J9930" s="74"/>
      <c r="K9930" s="74"/>
      <c r="L9930" s="74"/>
      <c r="P9930" s="122"/>
      <c r="Q9930" s="74"/>
      <c r="R9930" s="74"/>
      <c r="S9930" s="74"/>
      <c r="T9930" s="74"/>
      <c r="AI9930" s="259"/>
      <c r="AO9930" s="74"/>
    </row>
    <row r="9931" s="72" customFormat="1" customHeight="1" spans="6:41">
      <c r="F9931" s="74"/>
      <c r="G9931" s="267" t="str">
        <f t="shared" si="161"/>
        <v/>
      </c>
      <c r="H9931" s="74"/>
      <c r="I9931" s="74"/>
      <c r="J9931" s="74"/>
      <c r="K9931" s="74"/>
      <c r="L9931" s="74"/>
      <c r="P9931" s="122"/>
      <c r="Q9931" s="74"/>
      <c r="R9931" s="74"/>
      <c r="S9931" s="74"/>
      <c r="T9931" s="74"/>
      <c r="AI9931" s="259"/>
      <c r="AO9931" s="74"/>
    </row>
    <row r="9932" s="72" customFormat="1" customHeight="1" spans="6:41">
      <c r="F9932" s="74"/>
      <c r="G9932" s="267" t="str">
        <f t="shared" si="161"/>
        <v/>
      </c>
      <c r="H9932" s="74"/>
      <c r="I9932" s="74"/>
      <c r="J9932" s="74"/>
      <c r="K9932" s="74"/>
      <c r="L9932" s="74"/>
      <c r="P9932" s="122"/>
      <c r="Q9932" s="74"/>
      <c r="R9932" s="74"/>
      <c r="S9932" s="74"/>
      <c r="T9932" s="74"/>
      <c r="AI9932" s="259"/>
      <c r="AO9932" s="74"/>
    </row>
    <row r="9933" s="72" customFormat="1" customHeight="1" spans="6:41">
      <c r="F9933" s="74"/>
      <c r="G9933" s="267" t="str">
        <f t="shared" si="161"/>
        <v/>
      </c>
      <c r="H9933" s="74"/>
      <c r="I9933" s="74"/>
      <c r="J9933" s="74"/>
      <c r="K9933" s="74"/>
      <c r="L9933" s="74"/>
      <c r="P9933" s="122"/>
      <c r="Q9933" s="74"/>
      <c r="R9933" s="74"/>
      <c r="S9933" s="74"/>
      <c r="T9933" s="74"/>
      <c r="AI9933" s="259"/>
      <c r="AO9933" s="74"/>
    </row>
    <row r="9934" s="72" customFormat="1" customHeight="1" spans="6:41">
      <c r="F9934" s="74"/>
      <c r="G9934" s="267" t="str">
        <f t="shared" si="161"/>
        <v/>
      </c>
      <c r="H9934" s="74"/>
      <c r="I9934" s="74"/>
      <c r="J9934" s="74"/>
      <c r="K9934" s="74"/>
      <c r="L9934" s="74"/>
      <c r="P9934" s="122"/>
      <c r="Q9934" s="74"/>
      <c r="R9934" s="74"/>
      <c r="S9934" s="74"/>
      <c r="T9934" s="74"/>
      <c r="AI9934" s="259"/>
      <c r="AO9934" s="74"/>
    </row>
    <row r="9935" s="72" customFormat="1" customHeight="1" spans="6:41">
      <c r="F9935" s="74"/>
      <c r="G9935" s="267" t="str">
        <f t="shared" si="161"/>
        <v/>
      </c>
      <c r="H9935" s="74"/>
      <c r="I9935" s="74"/>
      <c r="J9935" s="74"/>
      <c r="K9935" s="74"/>
      <c r="L9935" s="74"/>
      <c r="P9935" s="122"/>
      <c r="Q9935" s="74"/>
      <c r="R9935" s="74"/>
      <c r="S9935" s="74"/>
      <c r="T9935" s="74"/>
      <c r="AI9935" s="259"/>
      <c r="AO9935" s="74"/>
    </row>
    <row r="9936" s="72" customFormat="1" customHeight="1" spans="6:41">
      <c r="F9936" s="74"/>
      <c r="G9936" s="267" t="str">
        <f t="shared" si="161"/>
        <v/>
      </c>
      <c r="H9936" s="74"/>
      <c r="I9936" s="74"/>
      <c r="J9936" s="74"/>
      <c r="K9936" s="74"/>
      <c r="L9936" s="74"/>
      <c r="P9936" s="122"/>
      <c r="Q9936" s="74"/>
      <c r="R9936" s="74"/>
      <c r="S9936" s="74"/>
      <c r="T9936" s="74"/>
      <c r="AI9936" s="259"/>
      <c r="AO9936" s="74"/>
    </row>
    <row r="9937" s="72" customFormat="1" customHeight="1" spans="6:41">
      <c r="F9937" s="74"/>
      <c r="G9937" s="267" t="str">
        <f t="shared" si="161"/>
        <v/>
      </c>
      <c r="H9937" s="74"/>
      <c r="I9937" s="74"/>
      <c r="J9937" s="74"/>
      <c r="K9937" s="74"/>
      <c r="L9937" s="74"/>
      <c r="P9937" s="122"/>
      <c r="Q9937" s="74"/>
      <c r="R9937" s="74"/>
      <c r="S9937" s="74"/>
      <c r="T9937" s="74"/>
      <c r="AI9937" s="259"/>
      <c r="AO9937" s="74"/>
    </row>
    <row r="9938" s="72" customFormat="1" customHeight="1" spans="6:41">
      <c r="F9938" s="74"/>
      <c r="G9938" s="267" t="str">
        <f t="shared" si="161"/>
        <v/>
      </c>
      <c r="H9938" s="74"/>
      <c r="I9938" s="74"/>
      <c r="J9938" s="74"/>
      <c r="K9938" s="74"/>
      <c r="L9938" s="74"/>
      <c r="P9938" s="122"/>
      <c r="Q9938" s="74"/>
      <c r="R9938" s="74"/>
      <c r="S9938" s="74"/>
      <c r="T9938" s="74"/>
      <c r="AI9938" s="259"/>
      <c r="AO9938" s="74"/>
    </row>
    <row r="9939" s="72" customFormat="1" customHeight="1" spans="6:41">
      <c r="F9939" s="74"/>
      <c r="G9939" s="267" t="str">
        <f t="shared" si="161"/>
        <v/>
      </c>
      <c r="H9939" s="74"/>
      <c r="I9939" s="74"/>
      <c r="J9939" s="74"/>
      <c r="K9939" s="74"/>
      <c r="L9939" s="74"/>
      <c r="P9939" s="122"/>
      <c r="Q9939" s="74"/>
      <c r="R9939" s="74"/>
      <c r="S9939" s="74"/>
      <c r="T9939" s="74"/>
      <c r="AI9939" s="259"/>
      <c r="AO9939" s="74"/>
    </row>
    <row r="9940" s="72" customFormat="1" customHeight="1" spans="6:41">
      <c r="F9940" s="74"/>
      <c r="G9940" s="267" t="str">
        <f t="shared" si="161"/>
        <v/>
      </c>
      <c r="H9940" s="74"/>
      <c r="I9940" s="74"/>
      <c r="J9940" s="74"/>
      <c r="K9940" s="74"/>
      <c r="L9940" s="74"/>
      <c r="P9940" s="122"/>
      <c r="Q9940" s="74"/>
      <c r="R9940" s="74"/>
      <c r="S9940" s="74"/>
      <c r="T9940" s="74"/>
      <c r="AI9940" s="259"/>
      <c r="AO9940" s="74"/>
    </row>
    <row r="9941" s="72" customFormat="1" customHeight="1" spans="6:41">
      <c r="F9941" s="74"/>
      <c r="G9941" s="267" t="str">
        <f t="shared" si="161"/>
        <v/>
      </c>
      <c r="H9941" s="74"/>
      <c r="I9941" s="74"/>
      <c r="J9941" s="74"/>
      <c r="K9941" s="74"/>
      <c r="L9941" s="74"/>
      <c r="P9941" s="122"/>
      <c r="Q9941" s="74"/>
      <c r="R9941" s="74"/>
      <c r="S9941" s="74"/>
      <c r="T9941" s="74"/>
      <c r="AI9941" s="259"/>
      <c r="AO9941" s="74"/>
    </row>
    <row r="9942" s="72" customFormat="1" customHeight="1" spans="6:41">
      <c r="F9942" s="74"/>
      <c r="G9942" s="267" t="str">
        <f t="shared" si="161"/>
        <v/>
      </c>
      <c r="H9942" s="74"/>
      <c r="I9942" s="74"/>
      <c r="J9942" s="74"/>
      <c r="K9942" s="74"/>
      <c r="L9942" s="74"/>
      <c r="P9942" s="122"/>
      <c r="Q9942" s="74"/>
      <c r="R9942" s="74"/>
      <c r="S9942" s="74"/>
      <c r="T9942" s="74"/>
      <c r="AI9942" s="259"/>
      <c r="AO9942" s="74"/>
    </row>
    <row r="9943" s="72" customFormat="1" customHeight="1" spans="6:41">
      <c r="F9943" s="74"/>
      <c r="G9943" s="267" t="str">
        <f t="shared" si="161"/>
        <v/>
      </c>
      <c r="H9943" s="74"/>
      <c r="I9943" s="74"/>
      <c r="J9943" s="74"/>
      <c r="K9943" s="74"/>
      <c r="L9943" s="74"/>
      <c r="P9943" s="122"/>
      <c r="Q9943" s="74"/>
      <c r="R9943" s="74"/>
      <c r="S9943" s="74"/>
      <c r="T9943" s="74"/>
      <c r="AI9943" s="259"/>
      <c r="AO9943" s="74"/>
    </row>
    <row r="9944" s="72" customFormat="1" customHeight="1" spans="6:41">
      <c r="F9944" s="74"/>
      <c r="G9944" s="267" t="str">
        <f t="shared" si="161"/>
        <v/>
      </c>
      <c r="H9944" s="74"/>
      <c r="I9944" s="74"/>
      <c r="J9944" s="74"/>
      <c r="K9944" s="74"/>
      <c r="L9944" s="74"/>
      <c r="P9944" s="122"/>
      <c r="Q9944" s="74"/>
      <c r="R9944" s="74"/>
      <c r="S9944" s="74"/>
      <c r="T9944" s="74"/>
      <c r="AI9944" s="259"/>
      <c r="AO9944" s="74"/>
    </row>
    <row r="9945" s="72" customFormat="1" customHeight="1" spans="6:41">
      <c r="F9945" s="74"/>
      <c r="G9945" s="267" t="str">
        <f t="shared" si="161"/>
        <v/>
      </c>
      <c r="H9945" s="74"/>
      <c r="I9945" s="74"/>
      <c r="J9945" s="74"/>
      <c r="K9945" s="74"/>
      <c r="L9945" s="74"/>
      <c r="P9945" s="122"/>
      <c r="Q9945" s="74"/>
      <c r="R9945" s="74"/>
      <c r="S9945" s="74"/>
      <c r="T9945" s="74"/>
      <c r="AI9945" s="259"/>
      <c r="AO9945" s="74"/>
    </row>
    <row r="9946" s="72" customFormat="1" customHeight="1" spans="6:41">
      <c r="F9946" s="74"/>
      <c r="G9946" s="267" t="str">
        <f t="shared" si="161"/>
        <v/>
      </c>
      <c r="H9946" s="74"/>
      <c r="I9946" s="74"/>
      <c r="J9946" s="74"/>
      <c r="K9946" s="74"/>
      <c r="L9946" s="74"/>
      <c r="P9946" s="122"/>
      <c r="Q9946" s="74"/>
      <c r="R9946" s="74"/>
      <c r="S9946" s="74"/>
      <c r="T9946" s="74"/>
      <c r="AI9946" s="259"/>
      <c r="AO9946" s="74"/>
    </row>
    <row r="9947" s="72" customFormat="1" customHeight="1" spans="6:41">
      <c r="F9947" s="74"/>
      <c r="G9947" s="267" t="str">
        <f t="shared" si="161"/>
        <v/>
      </c>
      <c r="H9947" s="74"/>
      <c r="I9947" s="74"/>
      <c r="J9947" s="74"/>
      <c r="K9947" s="74"/>
      <c r="L9947" s="74"/>
      <c r="P9947" s="122"/>
      <c r="Q9947" s="74"/>
      <c r="R9947" s="74"/>
      <c r="S9947" s="74"/>
      <c r="T9947" s="74"/>
      <c r="AI9947" s="259"/>
      <c r="AO9947" s="74"/>
    </row>
    <row r="9948" s="72" customFormat="1" customHeight="1" spans="6:41">
      <c r="F9948" s="74"/>
      <c r="G9948" s="267" t="str">
        <f t="shared" si="161"/>
        <v/>
      </c>
      <c r="H9948" s="74"/>
      <c r="I9948" s="74"/>
      <c r="J9948" s="74"/>
      <c r="K9948" s="74"/>
      <c r="L9948" s="74"/>
      <c r="P9948" s="122"/>
      <c r="Q9948" s="74"/>
      <c r="R9948" s="74"/>
      <c r="S9948" s="74"/>
      <c r="T9948" s="74"/>
      <c r="AI9948" s="259"/>
      <c r="AO9948" s="74"/>
    </row>
    <row r="9949" s="72" customFormat="1" customHeight="1" spans="6:41">
      <c r="F9949" s="74"/>
      <c r="G9949" s="267" t="str">
        <f t="shared" si="161"/>
        <v/>
      </c>
      <c r="H9949" s="74"/>
      <c r="I9949" s="74"/>
      <c r="J9949" s="74"/>
      <c r="K9949" s="74"/>
      <c r="L9949" s="74"/>
      <c r="P9949" s="122"/>
      <c r="Q9949" s="74"/>
      <c r="R9949" s="74"/>
      <c r="S9949" s="74"/>
      <c r="T9949" s="74"/>
      <c r="AI9949" s="259"/>
      <c r="AO9949" s="74"/>
    </row>
    <row r="9950" s="72" customFormat="1" customHeight="1" spans="6:41">
      <c r="F9950" s="74"/>
      <c r="G9950" s="267" t="str">
        <f t="shared" si="161"/>
        <v/>
      </c>
      <c r="H9950" s="74"/>
      <c r="I9950" s="74"/>
      <c r="J9950" s="74"/>
      <c r="K9950" s="74"/>
      <c r="L9950" s="74"/>
      <c r="P9950" s="122"/>
      <c r="Q9950" s="74"/>
      <c r="R9950" s="74"/>
      <c r="S9950" s="74"/>
      <c r="T9950" s="74"/>
      <c r="AI9950" s="259"/>
      <c r="AO9950" s="74"/>
    </row>
    <row r="9951" s="72" customFormat="1" customHeight="1" spans="6:41">
      <c r="F9951" s="74"/>
      <c r="G9951" s="267" t="str">
        <f t="shared" si="161"/>
        <v/>
      </c>
      <c r="H9951" s="74"/>
      <c r="I9951" s="74"/>
      <c r="J9951" s="74"/>
      <c r="K9951" s="74"/>
      <c r="L9951" s="74"/>
      <c r="P9951" s="122"/>
      <c r="Q9951" s="74"/>
      <c r="R9951" s="74"/>
      <c r="S9951" s="74"/>
      <c r="T9951" s="74"/>
      <c r="AI9951" s="259"/>
      <c r="AO9951" s="74"/>
    </row>
    <row r="9952" s="72" customFormat="1" customHeight="1" spans="6:41">
      <c r="F9952" s="74"/>
      <c r="G9952" s="267" t="str">
        <f t="shared" si="161"/>
        <v/>
      </c>
      <c r="H9952" s="74"/>
      <c r="I9952" s="74"/>
      <c r="J9952" s="74"/>
      <c r="K9952" s="74"/>
      <c r="L9952" s="74"/>
      <c r="P9952" s="122"/>
      <c r="Q9952" s="74"/>
      <c r="R9952" s="74"/>
      <c r="S9952" s="74"/>
      <c r="T9952" s="74"/>
      <c r="AI9952" s="259"/>
      <c r="AO9952" s="74"/>
    </row>
    <row r="9953" s="72" customFormat="1" customHeight="1" spans="6:41">
      <c r="F9953" s="74"/>
      <c r="G9953" s="267" t="str">
        <f t="shared" si="161"/>
        <v/>
      </c>
      <c r="H9953" s="74"/>
      <c r="I9953" s="74"/>
      <c r="J9953" s="74"/>
      <c r="K9953" s="74"/>
      <c r="L9953" s="74"/>
      <c r="P9953" s="122"/>
      <c r="Q9953" s="74"/>
      <c r="R9953" s="74"/>
      <c r="S9953" s="74"/>
      <c r="T9953" s="74"/>
      <c r="AI9953" s="259"/>
      <c r="AO9953" s="74"/>
    </row>
    <row r="9954" s="72" customFormat="1" customHeight="1" spans="6:41">
      <c r="F9954" s="74"/>
      <c r="G9954" s="267" t="str">
        <f t="shared" si="161"/>
        <v/>
      </c>
      <c r="H9954" s="74"/>
      <c r="I9954" s="74"/>
      <c r="J9954" s="74"/>
      <c r="K9954" s="74"/>
      <c r="L9954" s="74"/>
      <c r="P9954" s="122"/>
      <c r="Q9954" s="74"/>
      <c r="R9954" s="74"/>
      <c r="S9954" s="74"/>
      <c r="T9954" s="74"/>
      <c r="AI9954" s="259"/>
      <c r="AO9954" s="74"/>
    </row>
    <row r="9955" s="72" customFormat="1" customHeight="1" spans="6:41">
      <c r="F9955" s="74"/>
      <c r="G9955" s="267" t="str">
        <f t="shared" si="161"/>
        <v/>
      </c>
      <c r="H9955" s="74"/>
      <c r="I9955" s="74"/>
      <c r="J9955" s="74"/>
      <c r="K9955" s="74"/>
      <c r="L9955" s="74"/>
      <c r="P9955" s="122"/>
      <c r="Q9955" s="74"/>
      <c r="R9955" s="74"/>
      <c r="S9955" s="74"/>
      <c r="T9955" s="74"/>
      <c r="AI9955" s="259"/>
      <c r="AO9955" s="74"/>
    </row>
    <row r="9956" s="72" customFormat="1" customHeight="1" spans="6:41">
      <c r="F9956" s="74"/>
      <c r="G9956" s="267" t="str">
        <f t="shared" si="161"/>
        <v/>
      </c>
      <c r="H9956" s="74"/>
      <c r="I9956" s="74"/>
      <c r="J9956" s="74"/>
      <c r="K9956" s="74"/>
      <c r="L9956" s="74"/>
      <c r="P9956" s="122"/>
      <c r="Q9956" s="74"/>
      <c r="R9956" s="74"/>
      <c r="S9956" s="74"/>
      <c r="T9956" s="74"/>
      <c r="AI9956" s="259"/>
      <c r="AO9956" s="74"/>
    </row>
    <row r="9957" s="72" customFormat="1" customHeight="1" spans="6:41">
      <c r="F9957" s="74"/>
      <c r="G9957" s="267" t="str">
        <f t="shared" si="161"/>
        <v/>
      </c>
      <c r="H9957" s="74"/>
      <c r="I9957" s="74"/>
      <c r="J9957" s="74"/>
      <c r="K9957" s="74"/>
      <c r="L9957" s="74"/>
      <c r="P9957" s="122"/>
      <c r="Q9957" s="74"/>
      <c r="R9957" s="74"/>
      <c r="S9957" s="74"/>
      <c r="T9957" s="74"/>
      <c r="AI9957" s="259"/>
      <c r="AO9957" s="74"/>
    </row>
    <row r="9958" s="72" customFormat="1" customHeight="1" spans="6:41">
      <c r="F9958" s="74"/>
      <c r="G9958" s="267" t="str">
        <f t="shared" si="161"/>
        <v/>
      </c>
      <c r="H9958" s="74"/>
      <c r="I9958" s="74"/>
      <c r="J9958" s="74"/>
      <c r="K9958" s="74"/>
      <c r="L9958" s="74"/>
      <c r="P9958" s="122"/>
      <c r="Q9958" s="74"/>
      <c r="R9958" s="74"/>
      <c r="S9958" s="74"/>
      <c r="T9958" s="74"/>
      <c r="AI9958" s="259"/>
      <c r="AO9958" s="74"/>
    </row>
    <row r="9959" s="72" customFormat="1" customHeight="1" spans="6:41">
      <c r="F9959" s="74"/>
      <c r="G9959" s="267" t="str">
        <f t="shared" si="161"/>
        <v/>
      </c>
      <c r="H9959" s="74"/>
      <c r="I9959" s="74"/>
      <c r="J9959" s="74"/>
      <c r="K9959" s="74"/>
      <c r="L9959" s="74"/>
      <c r="P9959" s="122"/>
      <c r="Q9959" s="74"/>
      <c r="R9959" s="74"/>
      <c r="S9959" s="74"/>
      <c r="T9959" s="74"/>
      <c r="AI9959" s="259"/>
      <c r="AO9959" s="74"/>
    </row>
    <row r="9960" s="72" customFormat="1" customHeight="1" spans="6:41">
      <c r="F9960" s="74"/>
      <c r="G9960" s="267" t="str">
        <f t="shared" si="161"/>
        <v/>
      </c>
      <c r="H9960" s="74"/>
      <c r="I9960" s="74"/>
      <c r="J9960" s="74"/>
      <c r="K9960" s="74"/>
      <c r="L9960" s="74"/>
      <c r="P9960" s="122"/>
      <c r="Q9960" s="74"/>
      <c r="R9960" s="74"/>
      <c r="S9960" s="74"/>
      <c r="T9960" s="74"/>
      <c r="AI9960" s="259"/>
      <c r="AO9960" s="74"/>
    </row>
    <row r="9961" s="72" customFormat="1" customHeight="1" spans="6:41">
      <c r="F9961" s="74"/>
      <c r="G9961" s="267" t="str">
        <f t="shared" si="161"/>
        <v/>
      </c>
      <c r="H9961" s="74"/>
      <c r="I9961" s="74"/>
      <c r="J9961" s="74"/>
      <c r="K9961" s="74"/>
      <c r="L9961" s="74"/>
      <c r="P9961" s="122"/>
      <c r="Q9961" s="74"/>
      <c r="R9961" s="74"/>
      <c r="S9961" s="74"/>
      <c r="T9961" s="74"/>
      <c r="AI9961" s="259"/>
      <c r="AO9961" s="74"/>
    </row>
    <row r="9962" s="72" customFormat="1" customHeight="1" spans="6:41">
      <c r="F9962" s="74"/>
      <c r="G9962" s="267" t="str">
        <f t="shared" si="161"/>
        <v/>
      </c>
      <c r="H9962" s="74"/>
      <c r="I9962" s="74"/>
      <c r="J9962" s="74"/>
      <c r="K9962" s="74"/>
      <c r="L9962" s="74"/>
      <c r="P9962" s="122"/>
      <c r="Q9962" s="74"/>
      <c r="R9962" s="74"/>
      <c r="S9962" s="74"/>
      <c r="T9962" s="74"/>
      <c r="AI9962" s="259"/>
      <c r="AO9962" s="74"/>
    </row>
    <row r="9963" s="72" customFormat="1" customHeight="1" spans="6:41">
      <c r="F9963" s="74"/>
      <c r="G9963" s="267" t="str">
        <f t="shared" si="161"/>
        <v/>
      </c>
      <c r="H9963" s="74"/>
      <c r="I9963" s="74"/>
      <c r="J9963" s="74"/>
      <c r="K9963" s="74"/>
      <c r="L9963" s="74"/>
      <c r="P9963" s="122"/>
      <c r="Q9963" s="74"/>
      <c r="R9963" s="74"/>
      <c r="S9963" s="74"/>
      <c r="T9963" s="74"/>
      <c r="AI9963" s="259"/>
      <c r="AO9963" s="74"/>
    </row>
    <row r="9964" s="72" customFormat="1" customHeight="1" spans="6:41">
      <c r="F9964" s="74"/>
      <c r="G9964" s="267" t="str">
        <f t="shared" si="161"/>
        <v/>
      </c>
      <c r="H9964" s="74"/>
      <c r="I9964" s="74"/>
      <c r="J9964" s="74"/>
      <c r="K9964" s="74"/>
      <c r="L9964" s="74"/>
      <c r="P9964" s="122"/>
      <c r="Q9964" s="74"/>
      <c r="R9964" s="74"/>
      <c r="S9964" s="74"/>
      <c r="T9964" s="74"/>
      <c r="AI9964" s="259"/>
      <c r="AO9964" s="74"/>
    </row>
    <row r="9965" s="72" customFormat="1" customHeight="1" spans="6:41">
      <c r="F9965" s="74"/>
      <c r="G9965" s="267" t="str">
        <f t="shared" si="161"/>
        <v/>
      </c>
      <c r="H9965" s="74"/>
      <c r="I9965" s="74"/>
      <c r="J9965" s="74"/>
      <c r="K9965" s="74"/>
      <c r="L9965" s="74"/>
      <c r="P9965" s="122"/>
      <c r="Q9965" s="74"/>
      <c r="R9965" s="74"/>
      <c r="S9965" s="74"/>
      <c r="T9965" s="74"/>
      <c r="AI9965" s="259"/>
      <c r="AO9965" s="74"/>
    </row>
    <row r="9966" s="72" customFormat="1" customHeight="1" spans="6:41">
      <c r="F9966" s="74"/>
      <c r="G9966" s="267" t="str">
        <f t="shared" si="161"/>
        <v/>
      </c>
      <c r="H9966" s="74"/>
      <c r="I9966" s="74"/>
      <c r="J9966" s="74"/>
      <c r="K9966" s="74"/>
      <c r="L9966" s="74"/>
      <c r="P9966" s="122"/>
      <c r="Q9966" s="74"/>
      <c r="R9966" s="74"/>
      <c r="S9966" s="74"/>
      <c r="T9966" s="74"/>
      <c r="AI9966" s="259"/>
      <c r="AO9966" s="74"/>
    </row>
    <row r="9967" s="72" customFormat="1" customHeight="1" spans="6:41">
      <c r="F9967" s="74"/>
      <c r="G9967" s="267" t="str">
        <f t="shared" si="161"/>
        <v/>
      </c>
      <c r="H9967" s="74"/>
      <c r="I9967" s="74"/>
      <c r="J9967" s="74"/>
      <c r="K9967" s="74"/>
      <c r="L9967" s="74"/>
      <c r="P9967" s="122"/>
      <c r="Q9967" s="74"/>
      <c r="R9967" s="74"/>
      <c r="S9967" s="74"/>
      <c r="T9967" s="74"/>
      <c r="AI9967" s="259"/>
      <c r="AO9967" s="74"/>
    </row>
    <row r="9968" s="72" customFormat="1" customHeight="1" spans="6:41">
      <c r="F9968" s="74"/>
      <c r="G9968" s="267" t="str">
        <f t="shared" si="161"/>
        <v/>
      </c>
      <c r="H9968" s="74"/>
      <c r="I9968" s="74"/>
      <c r="J9968" s="74"/>
      <c r="K9968" s="74"/>
      <c r="L9968" s="74"/>
      <c r="P9968" s="122"/>
      <c r="Q9968" s="74"/>
      <c r="R9968" s="74"/>
      <c r="S9968" s="74"/>
      <c r="T9968" s="74"/>
      <c r="AI9968" s="259"/>
      <c r="AO9968" s="74"/>
    </row>
    <row r="9969" s="72" customFormat="1" customHeight="1" spans="6:41">
      <c r="F9969" s="74"/>
      <c r="G9969" s="267" t="str">
        <f t="shared" si="161"/>
        <v/>
      </c>
      <c r="H9969" s="74"/>
      <c r="I9969" s="74"/>
      <c r="J9969" s="74"/>
      <c r="K9969" s="74"/>
      <c r="L9969" s="74"/>
      <c r="P9969" s="122"/>
      <c r="Q9969" s="74"/>
      <c r="R9969" s="74"/>
      <c r="S9969" s="74"/>
      <c r="T9969" s="74"/>
      <c r="AI9969" s="259"/>
      <c r="AO9969" s="74"/>
    </row>
    <row r="9970" s="72" customFormat="1" customHeight="1" spans="6:41">
      <c r="F9970" s="74"/>
      <c r="G9970" s="267" t="str">
        <f t="shared" si="161"/>
        <v/>
      </c>
      <c r="H9970" s="74"/>
      <c r="I9970" s="74"/>
      <c r="J9970" s="74"/>
      <c r="K9970" s="74"/>
      <c r="L9970" s="74"/>
      <c r="P9970" s="122"/>
      <c r="Q9970" s="74"/>
      <c r="R9970" s="74"/>
      <c r="S9970" s="74"/>
      <c r="T9970" s="74"/>
      <c r="AI9970" s="259"/>
      <c r="AO9970" s="74"/>
    </row>
    <row r="9971" s="72" customFormat="1" customHeight="1" spans="6:41">
      <c r="F9971" s="74"/>
      <c r="G9971" s="267" t="str">
        <f t="shared" si="161"/>
        <v/>
      </c>
      <c r="H9971" s="74"/>
      <c r="I9971" s="74"/>
      <c r="J9971" s="74"/>
      <c r="K9971" s="74"/>
      <c r="L9971" s="74"/>
      <c r="P9971" s="122"/>
      <c r="Q9971" s="74"/>
      <c r="R9971" s="74"/>
      <c r="S9971" s="74"/>
      <c r="T9971" s="74"/>
      <c r="AI9971" s="259"/>
      <c r="AO9971" s="74"/>
    </row>
    <row r="9972" s="72" customFormat="1" customHeight="1" spans="6:41">
      <c r="F9972" s="74"/>
      <c r="G9972" s="267" t="str">
        <f t="shared" si="161"/>
        <v/>
      </c>
      <c r="H9972" s="74"/>
      <c r="I9972" s="74"/>
      <c r="J9972" s="74"/>
      <c r="K9972" s="74"/>
      <c r="L9972" s="74"/>
      <c r="P9972" s="122"/>
      <c r="Q9972" s="74"/>
      <c r="R9972" s="74"/>
      <c r="S9972" s="74"/>
      <c r="T9972" s="74"/>
      <c r="AI9972" s="259"/>
      <c r="AO9972" s="74"/>
    </row>
    <row r="9973" s="72" customFormat="1" customHeight="1" spans="6:41">
      <c r="F9973" s="74"/>
      <c r="G9973" s="267" t="str">
        <f t="shared" si="161"/>
        <v/>
      </c>
      <c r="H9973" s="74"/>
      <c r="I9973" s="74"/>
      <c r="J9973" s="74"/>
      <c r="K9973" s="74"/>
      <c r="L9973" s="74"/>
      <c r="P9973" s="122"/>
      <c r="Q9973" s="74"/>
      <c r="R9973" s="74"/>
      <c r="S9973" s="74"/>
      <c r="T9973" s="74"/>
      <c r="AI9973" s="259"/>
      <c r="AO9973" s="74"/>
    </row>
    <row r="9974" s="72" customFormat="1" customHeight="1" spans="6:41">
      <c r="F9974" s="74"/>
      <c r="G9974" s="267" t="str">
        <f t="shared" si="161"/>
        <v/>
      </c>
      <c r="H9974" s="74"/>
      <c r="I9974" s="74"/>
      <c r="J9974" s="74"/>
      <c r="K9974" s="74"/>
      <c r="L9974" s="74"/>
      <c r="P9974" s="122"/>
      <c r="Q9974" s="74"/>
      <c r="R9974" s="74"/>
      <c r="S9974" s="74"/>
      <c r="T9974" s="74"/>
      <c r="AI9974" s="259"/>
      <c r="AO9974" s="74"/>
    </row>
    <row r="9975" s="72" customFormat="1" customHeight="1" spans="6:41">
      <c r="F9975" s="74"/>
      <c r="G9975" s="267" t="str">
        <f t="shared" si="161"/>
        <v/>
      </c>
      <c r="H9975" s="74"/>
      <c r="I9975" s="74"/>
      <c r="J9975" s="74"/>
      <c r="K9975" s="74"/>
      <c r="L9975" s="74"/>
      <c r="P9975" s="122"/>
      <c r="Q9975" s="74"/>
      <c r="R9975" s="74"/>
      <c r="S9975" s="74"/>
      <c r="T9975" s="74"/>
      <c r="AI9975" s="259"/>
      <c r="AO9975" s="74"/>
    </row>
    <row r="9976" s="72" customFormat="1" customHeight="1" spans="6:41">
      <c r="F9976" s="74"/>
      <c r="G9976" s="267" t="str">
        <f t="shared" si="161"/>
        <v/>
      </c>
      <c r="H9976" s="74"/>
      <c r="I9976" s="74"/>
      <c r="J9976" s="74"/>
      <c r="K9976" s="74"/>
      <c r="L9976" s="74"/>
      <c r="P9976" s="122"/>
      <c r="Q9976" s="74"/>
      <c r="R9976" s="74"/>
      <c r="S9976" s="74"/>
      <c r="T9976" s="74"/>
      <c r="AI9976" s="259"/>
      <c r="AO9976" s="74"/>
    </row>
    <row r="9977" s="72" customFormat="1" customHeight="1" spans="6:41">
      <c r="F9977" s="74"/>
      <c r="G9977" s="267" t="str">
        <f t="shared" si="161"/>
        <v/>
      </c>
      <c r="H9977" s="74"/>
      <c r="I9977" s="74"/>
      <c r="J9977" s="74"/>
      <c r="K9977" s="74"/>
      <c r="L9977" s="74"/>
      <c r="P9977" s="122"/>
      <c r="Q9977" s="74"/>
      <c r="R9977" s="74"/>
      <c r="S9977" s="74"/>
      <c r="T9977" s="74"/>
      <c r="AI9977" s="259"/>
      <c r="AO9977" s="74"/>
    </row>
    <row r="9978" s="72" customFormat="1" customHeight="1" spans="6:41">
      <c r="F9978" s="74"/>
      <c r="G9978" s="267" t="str">
        <f t="shared" si="161"/>
        <v/>
      </c>
      <c r="H9978" s="74"/>
      <c r="I9978" s="74"/>
      <c r="J9978" s="74"/>
      <c r="K9978" s="74"/>
      <c r="L9978" s="74"/>
      <c r="P9978" s="122"/>
      <c r="Q9978" s="74"/>
      <c r="R9978" s="74"/>
      <c r="S9978" s="74"/>
      <c r="T9978" s="74"/>
      <c r="AI9978" s="259"/>
      <c r="AO9978" s="74"/>
    </row>
    <row r="9979" s="72" customFormat="1" customHeight="1" spans="6:41">
      <c r="F9979" s="74"/>
      <c r="G9979" s="267" t="str">
        <f t="shared" si="161"/>
        <v/>
      </c>
      <c r="H9979" s="74"/>
      <c r="I9979" s="74"/>
      <c r="J9979" s="74"/>
      <c r="K9979" s="74"/>
      <c r="L9979" s="74"/>
      <c r="P9979" s="122"/>
      <c r="Q9979" s="74"/>
      <c r="R9979" s="74"/>
      <c r="S9979" s="74"/>
      <c r="T9979" s="74"/>
      <c r="AI9979" s="259"/>
      <c r="AO9979" s="74"/>
    </row>
    <row r="9980" s="72" customFormat="1" customHeight="1" spans="6:41">
      <c r="F9980" s="74"/>
      <c r="G9980" s="267" t="str">
        <f t="shared" si="161"/>
        <v/>
      </c>
      <c r="H9980" s="74"/>
      <c r="I9980" s="74"/>
      <c r="J9980" s="74"/>
      <c r="K9980" s="74"/>
      <c r="L9980" s="74"/>
      <c r="P9980" s="122"/>
      <c r="Q9980" s="74"/>
      <c r="R9980" s="74"/>
      <c r="S9980" s="74"/>
      <c r="T9980" s="74"/>
      <c r="AI9980" s="259"/>
      <c r="AO9980" s="74"/>
    </row>
    <row r="9981" s="72" customFormat="1" customHeight="1" spans="6:41">
      <c r="F9981" s="74"/>
      <c r="G9981" s="267" t="str">
        <f t="shared" si="161"/>
        <v/>
      </c>
      <c r="H9981" s="74"/>
      <c r="I9981" s="74"/>
      <c r="J9981" s="74"/>
      <c r="K9981" s="74"/>
      <c r="L9981" s="74"/>
      <c r="P9981" s="122"/>
      <c r="Q9981" s="74"/>
      <c r="R9981" s="74"/>
      <c r="S9981" s="74"/>
      <c r="T9981" s="74"/>
      <c r="AI9981" s="259"/>
      <c r="AO9981" s="74"/>
    </row>
    <row r="9982" s="72" customFormat="1" customHeight="1" spans="6:41">
      <c r="F9982" s="74"/>
      <c r="G9982" s="267" t="str">
        <f t="shared" si="161"/>
        <v/>
      </c>
      <c r="H9982" s="74"/>
      <c r="I9982" s="74"/>
      <c r="J9982" s="74"/>
      <c r="K9982" s="74"/>
      <c r="L9982" s="74"/>
      <c r="P9982" s="122"/>
      <c r="Q9982" s="74"/>
      <c r="R9982" s="74"/>
      <c r="S9982" s="74"/>
      <c r="T9982" s="74"/>
      <c r="AI9982" s="259"/>
      <c r="AO9982" s="74"/>
    </row>
    <row r="9983" s="72" customFormat="1" customHeight="1" spans="6:41">
      <c r="F9983" s="74"/>
      <c r="G9983" s="267" t="str">
        <f t="shared" si="161"/>
        <v/>
      </c>
      <c r="H9983" s="74"/>
      <c r="I9983" s="74"/>
      <c r="J9983" s="74"/>
      <c r="K9983" s="74"/>
      <c r="L9983" s="74"/>
      <c r="P9983" s="122"/>
      <c r="Q9983" s="74"/>
      <c r="R9983" s="74"/>
      <c r="S9983" s="74"/>
      <c r="T9983" s="74"/>
      <c r="AI9983" s="259"/>
      <c r="AO9983" s="74"/>
    </row>
    <row r="9984" s="72" customFormat="1" customHeight="1" spans="6:41">
      <c r="F9984" s="74"/>
      <c r="G9984" s="267" t="str">
        <f t="shared" si="161"/>
        <v/>
      </c>
      <c r="H9984" s="74"/>
      <c r="I9984" s="74"/>
      <c r="J9984" s="74"/>
      <c r="K9984" s="74"/>
      <c r="L9984" s="74"/>
      <c r="P9984" s="122"/>
      <c r="Q9984" s="74"/>
      <c r="R9984" s="74"/>
      <c r="S9984" s="74"/>
      <c r="T9984" s="74"/>
      <c r="AI9984" s="259"/>
      <c r="AO9984" s="74"/>
    </row>
    <row r="9985" s="72" customFormat="1" customHeight="1" spans="6:41">
      <c r="F9985" s="74"/>
      <c r="G9985" s="267" t="str">
        <f t="shared" si="161"/>
        <v/>
      </c>
      <c r="H9985" s="74"/>
      <c r="I9985" s="74"/>
      <c r="J9985" s="74"/>
      <c r="K9985" s="74"/>
      <c r="L9985" s="74"/>
      <c r="P9985" s="122"/>
      <c r="Q9985" s="74"/>
      <c r="R9985" s="74"/>
      <c r="S9985" s="74"/>
      <c r="T9985" s="74"/>
      <c r="AI9985" s="259"/>
      <c r="AO9985" s="74"/>
    </row>
    <row r="9986" s="72" customFormat="1" customHeight="1" spans="6:41">
      <c r="F9986" s="74"/>
      <c r="G9986" s="267" t="str">
        <f t="shared" ref="G9986:G10000" si="162">IF(H9986="","",IF(H9986=I9986,H9986,_xlfn.CONCAT(H9986,"-",I9986)))</f>
        <v/>
      </c>
      <c r="H9986" s="74"/>
      <c r="I9986" s="74"/>
      <c r="J9986" s="74"/>
      <c r="K9986" s="74"/>
      <c r="L9986" s="74"/>
      <c r="P9986" s="122"/>
      <c r="Q9986" s="74"/>
      <c r="R9986" s="74"/>
      <c r="S9986" s="74"/>
      <c r="T9986" s="74"/>
      <c r="AI9986" s="259"/>
      <c r="AO9986" s="74"/>
    </row>
    <row r="9987" s="72" customFormat="1" customHeight="1" spans="6:41">
      <c r="F9987" s="74"/>
      <c r="G9987" s="267" t="str">
        <f t="shared" si="162"/>
        <v/>
      </c>
      <c r="H9987" s="74"/>
      <c r="I9987" s="74"/>
      <c r="J9987" s="74"/>
      <c r="K9987" s="74"/>
      <c r="L9987" s="74"/>
      <c r="P9987" s="122"/>
      <c r="Q9987" s="74"/>
      <c r="R9987" s="74"/>
      <c r="S9987" s="74"/>
      <c r="T9987" s="74"/>
      <c r="AI9987" s="259"/>
      <c r="AO9987" s="74"/>
    </row>
    <row r="9988" s="72" customFormat="1" customHeight="1" spans="6:41">
      <c r="F9988" s="74"/>
      <c r="G9988" s="267" t="str">
        <f t="shared" si="162"/>
        <v/>
      </c>
      <c r="H9988" s="74"/>
      <c r="I9988" s="74"/>
      <c r="J9988" s="74"/>
      <c r="K9988" s="74"/>
      <c r="L9988" s="74"/>
      <c r="P9988" s="122"/>
      <c r="Q9988" s="74"/>
      <c r="R9988" s="74"/>
      <c r="S9988" s="74"/>
      <c r="T9988" s="74"/>
      <c r="AI9988" s="259"/>
      <c r="AO9988" s="74"/>
    </row>
    <row r="9989" s="72" customFormat="1" customHeight="1" spans="6:41">
      <c r="F9989" s="74"/>
      <c r="G9989" s="267" t="str">
        <f t="shared" si="162"/>
        <v/>
      </c>
      <c r="H9989" s="74"/>
      <c r="I9989" s="74"/>
      <c r="J9989" s="74"/>
      <c r="K9989" s="74"/>
      <c r="L9989" s="74"/>
      <c r="P9989" s="122"/>
      <c r="Q9989" s="74"/>
      <c r="R9989" s="74"/>
      <c r="S9989" s="74"/>
      <c r="T9989" s="74"/>
      <c r="AI9989" s="259"/>
      <c r="AO9989" s="74"/>
    </row>
    <row r="9990" s="72" customFormat="1" customHeight="1" spans="6:41">
      <c r="F9990" s="74"/>
      <c r="G9990" s="267" t="str">
        <f t="shared" si="162"/>
        <v/>
      </c>
      <c r="H9990" s="74"/>
      <c r="I9990" s="74"/>
      <c r="J9990" s="74"/>
      <c r="K9990" s="74"/>
      <c r="L9990" s="74"/>
      <c r="P9990" s="122"/>
      <c r="Q9990" s="74"/>
      <c r="R9990" s="74"/>
      <c r="S9990" s="74"/>
      <c r="T9990" s="74"/>
      <c r="AI9990" s="259"/>
      <c r="AO9990" s="74"/>
    </row>
    <row r="9991" s="72" customFormat="1" customHeight="1" spans="6:41">
      <c r="F9991" s="74"/>
      <c r="G9991" s="267" t="str">
        <f t="shared" si="162"/>
        <v/>
      </c>
      <c r="H9991" s="74"/>
      <c r="I9991" s="74"/>
      <c r="J9991" s="74"/>
      <c r="K9991" s="74"/>
      <c r="L9991" s="74"/>
      <c r="P9991" s="122"/>
      <c r="Q9991" s="74"/>
      <c r="R9991" s="74"/>
      <c r="S9991" s="74"/>
      <c r="T9991" s="74"/>
      <c r="AI9991" s="259"/>
      <c r="AO9991" s="74"/>
    </row>
    <row r="9992" s="72" customFormat="1" customHeight="1" spans="6:41">
      <c r="F9992" s="74"/>
      <c r="G9992" s="267" t="str">
        <f t="shared" si="162"/>
        <v/>
      </c>
      <c r="H9992" s="74"/>
      <c r="I9992" s="74"/>
      <c r="J9992" s="74"/>
      <c r="K9992" s="74"/>
      <c r="L9992" s="74"/>
      <c r="P9992" s="122"/>
      <c r="Q9992" s="74"/>
      <c r="R9992" s="74"/>
      <c r="S9992" s="74"/>
      <c r="T9992" s="74"/>
      <c r="AI9992" s="259"/>
      <c r="AO9992" s="74"/>
    </row>
    <row r="9993" s="72" customFormat="1" customHeight="1" spans="6:41">
      <c r="F9993" s="74"/>
      <c r="G9993" s="267" t="str">
        <f t="shared" si="162"/>
        <v/>
      </c>
      <c r="H9993" s="74"/>
      <c r="I9993" s="74"/>
      <c r="J9993" s="74"/>
      <c r="K9993" s="74"/>
      <c r="L9993" s="74"/>
      <c r="P9993" s="122"/>
      <c r="Q9993" s="74"/>
      <c r="R9993" s="74"/>
      <c r="S9993" s="74"/>
      <c r="T9993" s="74"/>
      <c r="AI9993" s="259"/>
      <c r="AO9993" s="74"/>
    </row>
    <row r="9994" s="72" customFormat="1" customHeight="1" spans="6:41">
      <c r="F9994" s="74"/>
      <c r="G9994" s="267" t="str">
        <f t="shared" si="162"/>
        <v/>
      </c>
      <c r="H9994" s="74"/>
      <c r="I9994" s="74"/>
      <c r="J9994" s="74"/>
      <c r="K9994" s="74"/>
      <c r="L9994" s="74"/>
      <c r="P9994" s="122"/>
      <c r="Q9994" s="74"/>
      <c r="R9994" s="74"/>
      <c r="S9994" s="74"/>
      <c r="T9994" s="74"/>
      <c r="AI9994" s="259"/>
      <c r="AO9994" s="74"/>
    </row>
    <row r="9995" s="72" customFormat="1" customHeight="1" spans="6:41">
      <c r="F9995" s="74"/>
      <c r="G9995" s="267" t="str">
        <f t="shared" si="162"/>
        <v/>
      </c>
      <c r="H9995" s="74"/>
      <c r="I9995" s="74"/>
      <c r="J9995" s="74"/>
      <c r="K9995" s="74"/>
      <c r="L9995" s="74"/>
      <c r="P9995" s="122"/>
      <c r="Q9995" s="74"/>
      <c r="R9995" s="74"/>
      <c r="S9995" s="74"/>
      <c r="T9995" s="74"/>
      <c r="AI9995" s="259"/>
      <c r="AO9995" s="74"/>
    </row>
    <row r="9996" s="72" customFormat="1" customHeight="1" spans="6:41">
      <c r="F9996" s="74"/>
      <c r="G9996" s="267" t="str">
        <f t="shared" si="162"/>
        <v/>
      </c>
      <c r="H9996" s="74"/>
      <c r="I9996" s="74"/>
      <c r="J9996" s="74"/>
      <c r="K9996" s="74"/>
      <c r="L9996" s="74"/>
      <c r="P9996" s="122"/>
      <c r="Q9996" s="74"/>
      <c r="R9996" s="74"/>
      <c r="S9996" s="74"/>
      <c r="T9996" s="74"/>
      <c r="AI9996" s="259"/>
      <c r="AO9996" s="74"/>
    </row>
    <row r="9997" s="72" customFormat="1" customHeight="1" spans="6:41">
      <c r="F9997" s="74"/>
      <c r="G9997" s="267" t="str">
        <f t="shared" si="162"/>
        <v/>
      </c>
      <c r="H9997" s="74"/>
      <c r="I9997" s="74"/>
      <c r="J9997" s="74"/>
      <c r="K9997" s="74"/>
      <c r="L9997" s="74"/>
      <c r="P9997" s="122"/>
      <c r="Q9997" s="74"/>
      <c r="R9997" s="74"/>
      <c r="S9997" s="74"/>
      <c r="T9997" s="74"/>
      <c r="AI9997" s="259"/>
      <c r="AO9997" s="74"/>
    </row>
    <row r="9998" s="72" customFormat="1" customHeight="1" spans="6:41">
      <c r="F9998" s="74"/>
      <c r="G9998" s="267" t="str">
        <f t="shared" si="162"/>
        <v/>
      </c>
      <c r="H9998" s="74"/>
      <c r="I9998" s="74"/>
      <c r="J9998" s="74"/>
      <c r="K9998" s="74"/>
      <c r="L9998" s="74"/>
      <c r="P9998" s="122"/>
      <c r="Q9998" s="74"/>
      <c r="R9998" s="74"/>
      <c r="S9998" s="74"/>
      <c r="T9998" s="74"/>
      <c r="AI9998" s="259"/>
      <c r="AO9998" s="74"/>
    </row>
    <row r="9999" s="72" customFormat="1" customHeight="1" spans="6:41">
      <c r="F9999" s="74"/>
      <c r="G9999" s="267" t="str">
        <f t="shared" si="162"/>
        <v/>
      </c>
      <c r="H9999" s="74"/>
      <c r="I9999" s="74"/>
      <c r="J9999" s="74"/>
      <c r="K9999" s="74"/>
      <c r="L9999" s="74"/>
      <c r="P9999" s="122"/>
      <c r="Q9999" s="74"/>
      <c r="R9999" s="74"/>
      <c r="S9999" s="74"/>
      <c r="T9999" s="74"/>
      <c r="AI9999" s="259"/>
      <c r="AO9999" s="74"/>
    </row>
    <row r="10000" s="72" customFormat="1" customHeight="1" spans="6:41">
      <c r="F10000" s="74"/>
      <c r="G10000" s="267" t="str">
        <f t="shared" si="162"/>
        <v/>
      </c>
      <c r="H10000" s="74"/>
      <c r="I10000" s="74"/>
      <c r="J10000" s="74"/>
      <c r="K10000" s="74"/>
      <c r="L10000" s="74"/>
      <c r="P10000" s="122"/>
      <c r="Q10000" s="74"/>
      <c r="R10000" s="74"/>
      <c r="S10000" s="74"/>
      <c r="T10000" s="74"/>
      <c r="AI10000" s="259"/>
      <c r="AO10000" s="74"/>
    </row>
  </sheetData>
  <dataValidations count="4">
    <dataValidation type="list" allowBlank="1" showInputMessage="1" showErrorMessage="1" sqref="O14 O15 O16 O17 O18 O19 O20 O21 O22 O23 O24 O25 O26 O27 O28 O29 O30 O31 O32 O33 O34 O35 O36 O37 O42 O51 O52 O53 O54 O55">
      <formula1>INDIRECT($D14)</formula1>
    </dataValidation>
    <dataValidation type="list" showInputMessage="1" showErrorMessage="1" sqref="N41 N42 N46 N47 N51 N59 N60 N2:N37 N38:N40 N43:N45 N48:N50 N52:N58 N61:N63 N64:N1048576">
      <formula1>主体</formula1>
    </dataValidation>
    <dataValidation type="list" allowBlank="1" showInputMessage="1" showErrorMessage="1" sqref="O41">
      <formula1>INDIRECT($D42)</formula1>
    </dataValidation>
    <dataValidation type="list" allowBlank="1" showInputMessage="1" showErrorMessage="1" sqref="O43 O44 O45 O46 O47 O56 O57 O58 O59 O60 O64 O77 O78 O79 O80 O81 O82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O593 O594 O595 O596 O597 O598 O599 O600 O601 O602 O603 O604 O605 O606 O607 O608 O609 O610 O611 O612 O613 O614 O615 O616 O617 O618 O619 O620 O621 O622 O623 O624 O625 O626 O627 O628 O629 O630 O631 O632 O633 O634 O635 O636 O637 O638 O639 O640 O641 O642 O643 O644 O645 O646 O647 O648 O649 O650 O651 O652 O653 O654 O655 O656 O657 O658 O659 O660 O661 O662 O663 O664 O665 O666 O667 O668 O669 O670 O671 O672 O673 O674 O675 O676 O677 O678 O679 O680 O681 O682 O683 O684 O685 O686 O687 O688 O689 O690 O691 O692 O693 O694 O695 O696 O697 O698 O699 O700 O701 O702 O703 O704 O705 O706 O707 O708 O709 O710 O711 O712 O713 O714 O715 O716 O717 O718 O719 O720 O721 O722 O723 O724 O725 O726 O727 O728 O729 O730 O731 O732 O733 O734 O735 O736 O737 O738 O739 O740 O741 O742 O743 O744 O745 O746 O747 O748 O749 O750 O751 O752 O753 O754 O755 O756 O757 O758 O759 O760 O761 O762 O763 O764 O765 O766 O767 O768 O769 O770 O771 O772 O773 O774 O775 O776 O777 O778 O779 O780 O781 O782 O783 O784 O785 O786 O787 O788 O789 O790 O791 O792 O793 O794 O795 O796 O797 O798 O799 O800 O801 O802 O803 O804 O805 O806 O807 O808 O809 O810 O811 O812 O813 O814 O815 O816 O817 O818 O819 O820 O821 O822 O823 O824 O825 O826 O827 O828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2 O893 O894 O895 O896 O897 O898 O899 O900 O901 O902 O903 O904 O905 O906 O907 O908 O909 O910 O911 O912 O913 O914 O915 O916 O917 O918 O919 O920 O921 O922 O923 O924 O925 O926 O927 O928 O929 O930 O931 O932 O933 O934 O935 O936 O937 O938 O939 O940 O941 O942 O943 O944 O945 O946 O947 O948 O949 O950 O951 O952 O953 O954 O955 O956 O957 O958 O959 O960 O961 O962 O963 O964 O965 O966 O967 O968 O969 O970 O971 O972 O973 O974 O975 O976 O977 O978 O979 O980 O981 O982 O983 O984 O985 O986 O987 O988 O989 O990 O991 O992 O993 O994 O995 O996 O997 O998 O999 O1000 O1001 O1002 O1003 O1004 O1005 O1006 O1007 O1008 O1009 O1010 O1011 O1012 O1013 O1014 O1015 O1016 O1017 O1018 O1019 O1020 O1021 O1022 O1023 O1024 O1025 O1026 O1027 O1028 O1029 O1030 O1031 O1032 O1033 O1034 O1035 O1036 O1037 O1038 O1039 O1040 O1041 O1042 O1043 O1044 O1045 O1046 O1047 O1048 O1049 O1050 O1051 O1052 O1053 O1054 O1055 O1056 O1057 O1058 O1059 O1060 O1061 O1062 O1063 O1064 O1065 O1066 O1067 O1068 O1069 O1070 O1071 O1072 O1073 O1074 O1075 O1076 O1077 O1078 O1079 O1080 O1081 O1082 O1083 O1084 O1085 O1086 O1087 O1088 O1089 O1090 O1091 O1092 O1093 O1094 O1095 O1096 O1097 O1098 O1099 O1100 O1101 O1102 O1103 O1104 O1105 O1106 O1107 O1108 O1109 O1110 O1111 O1112 O1113 O1114 O1115 O1116 O1117 O1118 O1119 O1120 O1121 O1122 O1123 O1124 O1125 O1126 O1127 O1128 O1129 O1130 O1131 O1132 O1133 O1134 O1135 O1136 O1137 O1138 O1139 O1140 O1141 O1142 O1143 O1144 O1145 O1146 O1147 O1148 O1149 O1150 O1151 O1152 O1153 O1154 O1155 O1156 O1157 O1158 O1159 O1160 O1161 O1162 O1163 O1164 O1165 O1166 O1167 O1168 O1169 O1170 O1171 O1172 O1173 O1174 O1175 O1176 O1177 O1178 O1179 O1180 O1181 O1182 O1183 O1184 O1185 O1186 O1187 O1188 O1189 O1190 O1191 O1192 O1193 O1194 O1195 O1196 O1197 O1198 O1199 O1200 O1201 O1202 O1203 O1204 O1205 O1206 O1207 O1208 O1209 O1210 O1211 O1212 O1213 O1214 O1215 O1216 O1217 O1218 O1219 O1220 O1221 O1222 O1223 O1224 O1225 O1226 O1227 O1228 O1229 O1230 O1231 O1232 O1233 O1234 O1235 O1236 O1237 O1238 O1239 O1240 O1241 O1242 O1243 O1244 O1245 O1246 O1247 O1248 O1249 O1250 O1251 O1252 O1253 O1254 O1255 O1256 O1257 O1258 O1259 O1260 O1261 O1262 O1263 O1264 O1265 O1266 O1267 O1268 O1269 O1270 O1271 O1272 O1273 O1274 O1275 O1276 O1277 O1278 O1279 O1280 O1281 O1282 O1283 O1284 O1285 O1286 O1287 O1288 O1289 O1290 O1291 O1292 O1293 O1294 O1295 O1296 O1297 O1298 O1299 O1300 O1301 O1302 O1303 O1304 O1305 O1306 O1307 O1308 O1309 O1310 O1311 O1312 O1313 O1314 O1315 O1316 O1317 O1318 O1319 O1320 O1321 O1322 O1323 O1324 O1325 O1326 O1327 O1328 O1329 O1330 O1331 O1332 O1333 O1334 O1335 O1336 O1337 O1338 O1339 O1340 O1341 O1342 O1343 O1344 O1345 O1346 O1347 O1348 O1349 O1350 O1351 O1352 O1353 O1354 O1355 O1356 O1357 O1358 O1359 O1360 O1361 O1362 O1363 O1364 O1365 O1366 O1367 O1368 O1369 O1370 O1371 O1372 O1373 O1374 O1375 O1376 O1377 O1378 O1379 O1380 O1381 O1382 O1383 O1384 O1385 O1386 O1387 O1388 O1389 O1390 O1391 O1392 O1393 O1394 O1395 O1396 O1397 O1398 O1399 O1400 O1401 O1402 O1403 O1404 O1405 O1406 O1407 O1408 O1409 O1410 O1411 O1412 O1413 O1414 O1415 O1416 O1417 O1418 O1419 O1420 O1421 O1422 O1423 O1424 O1425 O1426 O1427 O1428 O1429 O1430 O1431 O1432 O1433 O1434 O1435 O1436 O1437 O1438 O1439 O1440 O1441 O1442 O1443 O1444 O1445 O1446 O1447 O1448 O1449 O1450 O1451 O1452 O1453 O1454 O1455 O1456 O1457 O1458 O1459 O1460 O1461 O1462 O1463 O1464 O1465 O1466 O1467 O1468 O1469 O1470 O1471 O1472 O1473 O1474 O1475 O1476 O1477 O1478 O1479 O1480 O1481 O1482 O1483 O1484 O1485 O1486 O1487 O1488 O1489 O1490 O1491 O1492 O1493 O1494 O1495 O1496 O1497 O1498 O1499 O1500 O1501 O1502 O1503 O1504 O1505 O1506 O1507 O1508 O1509 O1510 O1511 O1512 O1513 O1514 O1515 O1516 O1517 O1518 O1519 O1520 O1521 O1522 O1523 O1524 O1525 O1526 O1527 O1528 O1529 O1530 O1531 O1532 O1533 O1534 O1535 O1536 O1537 O1538 O1539 O1540 O1541 O1542 O1543 O1544 O1545 O1546 O1547 O1548 O1549 O1550 O1551 O1552 O1553 O1554 O1555 O1556 O1557 O1558 O1559 O1560 O1561 O1562 O1563 O1564 O1565 O1566 O1567 O1568 O1569 O1570 O1571 O1572 O1573 O1574 O1575 O1576 O1577 O1578 O1579 O1580 O1581 O1582 O1583 O1584 O1585 O1586 O1587 O1588 O1589 O1590 O1591 O1592 O1593 O1594 O1595 O1596 O1597 O1598 O1599 O1600 O1601 O1602 O1603 O1604 O1605 O1606 O1607 O1608 O1609 O1610 O1611 O1612 O1613 O1614 O1615 O1616 O1617 O1618 O1619 O1620 O1621 O1622 O1623 O1624 O1625 O1626 O1627 O1628 O1629 O1630 O1631 O1632 O1633 O1634 O1635 O1636 O1637 O1638 O1639 O1640 O1641 O1642 O1643 O1644 O1645 O1646 O1647 O1648 O1649 O1650 O1651 O1652 O1653 O1654 O1655 O1656 O1657 O1658 O1659 O1660 O1661 O1662 O1663 O1664 O1665 O1666 O1667 O1668 O1669 O1670 O1671 O1672 O1673 O1674 O1675 O1676 O1677 O1678 O1679 O1680 O1681 O1682 O1683 O1684 O1685 O1686 O1687 O1688 O1689 O1690 O1691 O1692 O1693 O1694 O1695 O1696 O1697 O1698 O1699 O1700 O1701 O1702 O1703 O1704 O1705 O1706 O1707 O1708 O1709 O1710 O1711 O1712 O1713 O1714 O1715 O1716 O1717 O1718 O1719 O1720 O1721 O1722 O1723 O1724 O1725 O1726 O1727 O1728 O1729 O1730 O1731 O1732 O1733 O1734 O1735 O1736 O1737 O1738 O1739 O1740 O1741 O1742 O1743 O1744 O1745 O1746 O1747 O1748 O1749 O1750 O1751 O1752 O1753 O1754 O1755 O1756 O1757 O1758 O1759 O1760 O1761 O1762 O1763 O1764 O1765 O1766 O1767 O1768 O1769 O1770 O1771 O1772 O1773 O1774 O1775 O1776 O1777 O1778 O1779 O1780 O1781 O1782 O1783 O1784 O1785 O1786 O1787 O1788 O1789 O1790 O1791 O1792 O1793 O1794 O1795 O1796 O1797 O1798 O1799 O1800 O1801 O1802 O1803 O1804 O1805 O1806 O1807 O1808 O1809 O1810 O1811 O1812 O1813 O1814 O1815 O1816 O1817 O1818 O1819 O1820 O1821 O1822 O1823 O1824 O1825 O1826 O1827 O1828 O1829 O1830 O1831 O1832 O1833 O1834 O1835 O1836 O1837 O1838 O1839 O1840 O1841 O1842 O1843 O1844 O1845 O1846 O1847 O1848 O1849 O1850 O1851 O1852 O1853 O1854 O1855 O1856 O1857 O1858 O1859 O1860 O1861 O1862 O1863 O1864 O1865 O1866 O1867 O1868 O1869 O1870 O1871 O1872 O1873 O1874 O1875 O1876 O1877 O1878 O1879 O1880 O1881 O1882 O1883 O1884 O1885 O1886 O1887 O1888 O1889 O1890 O1891 O1892 O1893 O1894 O1895 O1896 O1897 O1898 O1899 O1900 O1901 O1902 O1903 O1904 O1905 O1906 O1907 O1908 O1909 O1910 O1911 O1912 O1913 O1914 O1915 O1916 O1917 O1918 O1919 O1920 O1921 O1922 O1923 O1924 O1925 O1926 O1927 O1928 O1929 O1930 O1931 O1932 O1933 O1934 O1935 O1936 O1937 O1938 O1939 O1940 O1941 O1942 O1943 O1944 O1945 O1946 O1947 O1948 O1949 O1950 O1951 O1952 O1953 O1954 O1955 O1956 O1957 O1958 O1959 O1960 O1961 O1962 O1963 O1964 O1965 O1966 O1967 O1968 O1969 O1970 O1971 O1972 O1973 O1974 O1975 O1976 O1977 O1978 O1979 O1980 O1981 O1982 O1983 O1984 O1985 O1986 O1987 O1988 O1989 O1990 O1991 O1992 O1993 O1994 O1995 O1996 O1997 O1998 O1999 O2000 O2001 O2002 O2003 O2004 O2005 O2006 O2007 O2008 O2009 O2010 O2011 O2012 O2013 O2014 O2015 O2016 O2017 O2018 O2019 O2020 O2021 O2022 O2023 O2024 O2025 O2026 O2027 O2028 O2029 O2030 O2031 O2032 O2033 O2034 O2035 O2036 O2037 O2038 O2039 O2040 O2041 O2042 O2043 O2044 O2045 O2046 O2047 O2048 O2049 O2050 O2051 O2052 O2053 O2054 O2055 O2056 O2057 O2058 O2059 O2060 O2061 O2062 O2063 O2064 O2065 O2066 O2067 O2068 O2069 O2070 O2071 O2072 O2073 O2074 O2075 O2076 O2077 O2078 O2079 O2080 O2081 O2082 O2083 O2084 O2085 O2086 O2087 O2088 O2089 O2090 O2091 O2092 O2093 O2094 O2095 O2096 O2097 O2098 O2099 O2100 O2101 O2102 O2103 O2104 O2105 O2106 O2107 O2108 O2109 O2110 O2111 O2112 O2113 O2114 O2115 O2116 O2117 O2118 O2119 O2120 O2121 O2122 O2123 O2124 O2125 O2126 O2127 O2128 O2129 O2130 O2131 O2132 O2133 O2134 O2135 O2136 O2137 O2138 O2139 O2140 O2141 O2142 O2143 O2144 O2145 O2146 O2147 O2148 O2149 O2150 O2151 O2152 O2153 O2154 O2155 O2156 O2157 O2158 O2159 O2160 O2161 O2162 O2163 O2164 O2165 O2166 O2167 O2168 O2169 O2170 O2171 O2172 O2173 O2174 O2175 O2176 O2177 O2178 O2179 O2180 O2181 O2182 O2183 O2184 O2185 O2186 O2187 O2188 O2189 O2190 O2191 O2192 O2193 O2194 O2195 O2196 O2197 O2198 O2199 O2200 O2201 O2202 O2203 O2204 O2205 O2206 O2207 O2208 O2209 O2210 O2211 O2212 O2213 O2214 O2215 O2216 O2217 O2218 O2219 O2220 O2221 O2222 O2223 O2224 O2225 O2226 O2227 O2228 O2229 O2230 O2231 O2232 O2233 O2234 O2235 O2236 O2237 O2238 O2239 O2240 O2241 O2242 O2243 O2244 O2245 O2246 O2247 O2248 O2249 O2250 O2251 O2252 O2253 O2254 O2255 O2256 O2257 O2258 O2259 O2260 O2261 O2262 O2263 O2264 O2265 O2266 O2267 O2268 O2269 O2270 O2271 O2272 O2273 O2274 O2275 O2276 O2277 O2278 O2279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5 O2376 O2377 O2378 O2379 O2380 O2381 O2382 O2383 O2384 O2385 O2386 O2387 O2388 O2389 O2390 O2391 O2392 O2393 O2394 O2395 O2396 O2397 O2398 O2399 O2400 O2401 O2402 O2403 O2404 O2405 O2406 O2407 O2408 O2409 O2410 O2411 O2412 O2413 O2414 O2415 O2416 O2417 O2418 O2419 O2420 O2421 O2422 O2423 O2424 O2425 O2426 O2427 O2428 O2429 O2430 O2431 O2432 O2433 O2434 O2435 O2436 O2437 O2438 O2439 O2440 O2441 O2442 O2443 O2444 O2445 O2446 O2447 O2448 O2449 O2450 O2451 O2452 O2453 O2454 O2455 O2456 O2457 O2458 O2459 O2460 O2461 O2462 O2463 O2464 O2465 O2466 O2467 O2468 O2469 O2470 O2471 O2472 O2473 O2474 O2475 O2476 O2477 O2478 O2479 O2480 O2481 O2482 O2483 O2484 O2485 O2486 O2487 O2488 O2489 O2490 O2491 O2492 O2493 O2494 O2495 O2496 O2497 O2498 O2499 O2500 O2501 O2502 O2503 O2504 O2505 O2506 O2507 O2508 O2509 O2510 O2511 O2512 O2513 O2514 O2515 O2516 O2517 O2518 O2519 O2520 O2521 O2522 O2523 O2524 O2525 O2526 O2527 O2528 O2529 O2530 O2531 O2532 O2533 O2534 O2535 O2536 O2537 O2538 O2539 O2540 O2541 O2542 O2543 O2544 O2545 O2546 O2547 O2548 O2549 O2550 O2551 O2552 O2553 O2554 O2555 O2556 O2557 O2558 O2559 O2560 O2561 O2562 O2563 O2564 O2565 O2566 O2567 O2568 O2569 O2570 O2571 O2572 O2573 O2574 O2575 O2576 O2577 O2578 O2579 O2580 O2581 O2582 O2583 O2584 O2585 O2586 O2587 O2588 O2589 O2590 O2591 O2592 O2593 O2594 O2595 O2596 O2597 O2598 O2599 O2600 O2601 O2602 O2603 O2604 O2605 O2606 O2607 O2608 O2609 O2610 O2611 O2612 O2613 O2614 O2615 O2616 O2617 O2618 O2619 O2620 O2621 O2622 O2623 O2624 O2625 O2626 O2627 O2628 O2629 O2630 O2631 O2632 O2633 O2634 O2635 O2636 O2637 O2638 O2639 O2640 O2641 O2642 O2643 O2644 O2645 O2646 O2647 O2648 O2649 O2650 O2651 O2652 O2653 O2654 O2655 O2656 O2657 O2658 O2659 O2660 O2661 O2662 O2663 O2664 O2665 O2666 O2667 O2668 O2669 O2670 O2671 O2672 O2673 O2674 O2675 O2676 O2677 O2678 O2679 O2680 O2681 O2682 O2683 O2684 O2685 O2686 O2687 O2688 O2689 O2690 O2691 O2692 O2693 O2694 O2695 O2696 O2697 O2698 O2699 O2700 O2701 O2702 O2703 O2704 O2705 O2706 O2707 O2708 O2709 O2710 O2711 O2712 O2713 O2714 O2715 O2716 O2717 O2718 O2719 O2720 O2721 O2722 O2723 O2724 O2725 O2726 O2727 O2728 O2729 O2730 O2731 O2732 O2733 O2734 O2735 O2736 O2737 O2738 O2739 O2740 O2741 O2742 O2743 O2744 O2745 O2746 O2747 O2748 O2749 O2750 O2751 O2752 O2753 O2754 O2755 O2756 O2757 O2758 O2759 O2760 O2761 O2762 O2763 O2764 O2765 O2766 O2767 O2768 O2769 O2770 O2771 O2772 O2773 O2774 O2775 O2776 O2777 O2778 O2779 O2780 O2781 O2782 O2783 O2784 O2785 O2786 O2787 O2788 O2789 O2790 O2791 O2792 O2793 O2794 O2795 O2796 O2797 O2798 O2799 O2800 O2801 O2802 O2803 O2804 O2805 O2806 O2807 O2808 O2809 O2810 O2811 O2812 O2813 O2814 O2815 O2816 O2817 O2818 O2819 O2820 O2821 O2822 O2823 O2824 O2825 O2826 O2827 O2828 O2829 O2830 O2831 O2832 O2833 O2834 O2835 O2836 O2837 O2838 O2839 O2840 O2841 O2842 O2843 O2844 O2845 O2846 O2847 O2848 O2849 O2850 O2851 O2852 O2853 O2854 O2855 O2856 O2857 O2858 O2859 O2860 O2861 O2862 O2863 O2864 O2865 O2866 O2867 O2868 O2869 O2870 O2871 O2872 O2873 O2874 O2875 O2876 O2877 O2878 O2879 O2880 O2881 O2882 O2883 O2884 O2885 O2886 O2887 O2888 O2889 O2890 O2891 O2892 O2893 O2894 O2895 O2896 O2897 O2898 O2899 O2900 O2901 O2902 O2903 O2904 O2905 O2906 O2907 O2908 O2909 O2910 O2911 O2912 O2913 O2914 O2915 O2916 O2917 O2918 O2919 O2920 O2921 O2922 O2923 O2924 O2925 O2926 O2927 O2928 O2929 O2930 O2931 O2932 O2933 O2934 O2935 O2936 O2937 O2938 O2939 O2940 O2941 O2942 O2943 O2944 O2945 O2946 O2947 O2948 O2949 O2950 O2951 O2952 O2953 O2954 O2955 O2956 O2957 O2958 O2959 O2960 O2961 O2962 O2963 O2964 O2965 O2966 O2967 O2968 O2969 O2970 O2971 O2972 O2973 O2974 O2975 O2976 O2977 O2978 O2979 O2980 O2981 O2982 O2983 O2984 O2985 O2986 O2987 O2988 O2989 O2990 O2991 O2992 O2993 O2994 O2995 O2996 O2997 O2998 O2999 O3000 O3001 O3002 O3003 O3004 O3005 O3006 O3007 O3008 O3009 O3010 O3011 O3012 O3013 O3014 O3015 O3016 O3017 O3018 O3019 O3020 O3021 O3022 O3023 O3024 O3025 O3026 O3027 O3028 O3029 O3030 O3031 O3032 O3033 O3034 O3035 O3036 O3037 O3038 O3039 O3040 O3041 O3042 O3043 O3044 O3045 O3046 O3047 O3048 O3049 O3050 O3051 O3052 O3053 O3054 O3055 O3056 O3057 O3058 O3059 O3060 O3061 O3062 O3063 O3064 O3065 O3066 O3067 O3068 O3069 O3070 O3071 O3072 O3073 O3074 O3075 O3076 O3077 O3078 O3079 O3080 O3081 O3082 O3083 O3084 O3085 O3086 O3087 O3088 O3089 O3090 O3091 O3092 O3093 O3094 O3095 O3096 O3097 O3098 O3099 O3100 O3101 O3102 O3103 O3104 O3105 O3106 O3107 O3108 O3109 O3110 O3111 O3112 O3113 O3114 O3115 O3116 O3117 O3118 O3119 O3120 O3121 O3122 O3123 O3124 O3125 O3126 O3127 O3128 O3129 O3130 O3131 O3132 O3133 O3134 O3135 O3136 O3137 O3138 O3139 O3140 O3141 O3142 O3143 O3144 O3145 O3146 O3147 O3148 O3149 O3150 O3151 O3152 O3153 O3154 O3155 O3156 O3157 O3158 O3159 O3160 O3161 O3162 O3163 O3164 O3165 O3166 O3167 O3168 O3169 O3170 O3171 O3172 O3173 O3174 O3175 O3176 O3177 O3178 O3179 O3180 O3181 O3182 O3183 O3184 O3185 O3186 O3187 O3188 O3189 O3190 O3191 O3192 O3193 O3194 O3195 O3196 O3197 O3198 O3199 O3200 O3201 O3202 O3203 O3204 O3205 O3206 O3207 O3208 O3209 O3210 O3211 O3212 O3213 O3214 O3215 O3216 O3217 O3218 O3219 O3220 O3221 O3222 O3223 O3224 O3225 O3226 O3227 O3228 O3229 O3230 O3231 O3232 O3233 O3234 O3235 O3236 O3237 O3238 O3239 O3240 O3241 O3242 O3243 O3244 O3245 O3246 O3247 O3248 O3249 O3250 O3251 O3252 O3253 O3254 O3255 O3256 O3257 O3258 O3259 O3260 O3261 O3262 O3263 O3264 O3265 O3266 O3267 O3268 O3269 O3270 O3271 O3272 O3273 O3274 O3275 O3276 O3277 O3278 O3279 O3280 O3281 O3282 O3283 O3284 O3285 O3286 O3287 O3288 O3289 O3290 O3291 O3292 O3293 O3294 O3295 O3296 O3297 O3298 O3299 O3300 O3301 O3302 O3303 O3304 O3305 O3306 O3307 O3308 O3309 O3310 O3311 O3312 O3313 O3314 O3315 O3316 O3317 O3318 O3319 O3320 O3321 O3322 O3323 O3324 O3325 O3326 O3327 O3328 O3329 O3330 O3331 O3332 O3333 O3334 O3335 O3336 O3337 O3338 O3339 O3340 O3341 O3342 O3343 O3344 O3345 O3346 O3347 O3348 O3349 O3350 O3351 O3352 O3353 O3354 O3355 O3356 O3357 O3358 O3359 O3360 O3361 O3362 O3363 O3364 O3365 O3366 O3367 O3368 O3369 O3370 O3371 O3372 O3373 O3374 O3375 O3376 O3377 O3378 O3379 O3380 O3381 O3382 O3383 O3384 O3385 O3386 O3387 O3388 O3389 O3390 O3391 O3392 O3393 O3394 O3395 O3396 O3397 O3398 O3399 O3400 O3401 O3402 O3403 O3404 O3405 O3406 O3407 O3408 O3409 O3410 O3411 O3412 O3413 O3414 O3415 O3416 O3417 O3418 O3419 O3420 O3421 O3422 O3423 O3424 O3425 O3426 O3427 O3428 O3429 O3430 O3431 O3432 O3433 O3434 O3435 O3436 O3437 O3438 O3439 O3440 O3441 O3442 O3443 O3444 O3445 O3446 O3447 O3448 O3449 O3450 O3451 O3452 O3453 O3454 O3455 O3456 O3457 O3458 O3459 O3460 O3461 O3462 O3463 O3464 O3465 O3466 O3467 O3468 O3469 O3470 O3471 O3472 O3473 O3474 O3475 O3476 O3477 O3478 O3479 O3480 O3481 O3482 O3483 O3484 O3485 O3486 O3487 O3488 O3489 O3490 O3491 O3492 O3493 O3494 O3495 O3496 O3497 O3498 O3499 O3500 O3501 O3502 O3503 O3504 O3505 O3506 O3507 O3508 O3509 O3510 O3511 O3512 O3513 O3514 O3515 O3516 O3517 O3518 O3519 O3520 O3521 O3522 O3523 O3524 O3525 O3526 O3527 O3528 O3529 O3530 O3531 O3532 O3533 O3534 O3535 O3536 O3537 O3538 O3539 O3540 O3541 O3542 O3543 O3544 O3545 O3546 O3547 O3548 O3549 O3550 O3551 O3552 O3553 O3554 O3555 O3556 O3557 O3558 O3559 O3560 O3561 O3562 O3563 O3564 O3565 O3566 O3567 O3568 O3569 O3570 O3571 O3572 O3573 O3574 O3575 O3576 O3577 O3578 O3579 O3580 O3581 O3582 O3583 O3584 O3585 O3586 O3587 O3588 O3589 O3590 O3591 O3592 O3593 O3594 O3595 O3596 O3597 O3598 O3599 O3600 O3601 O3602 O3603 O3604 O3605 O3606 O3607 O3608 O3609 O3610 O3611 O3612 O3613 O3614 O3615 O3616 O3617 O3618 O3619 O3620 O3621 O3622 O3623 O3624 O3625 O3626 O3627 O3628 O3629 O3630 O3631 O3632 O3633 O3634 O3635 O3636 O3637 O3638 O3639 O3640 O3641 O3642 O3643 O3644 O3645 O3646 O3647 O3648 O3649 O3650 O3651 O3652 O3653 O3654 O3655 O3656 O3657 O3658 O3659 O3660 O3661 O3662 O3663 O3664 O3665 O3666 O3667 O3668 O3669 O3670 O3671 O3672 O3673 O3674 O3675 O3676 O3677 O3678 O3679 O3680 O3681 O3682 O3683 O3684 O3685 O3686 O3687 O3688 O3689 O3690 O3691 O3692 O3693 O3694 O3695 O3696 O3697 O3698 O3699 O3700 O3701 O3702 O3703 O3704 O3705 O3706 O3707 O3708 O3709 O3710 O3711 O3712 O3713 O3714 O3715 O3716 O3717 O3718 O3719 O3720 O3721 O3722 O3723 O3724 O3725 O3726 O3727 O3728 O3729 O3730 O3731 O3732 O3733 O3734 O3735 O3736 O3737 O3738 O3739 O3740 O3741 O3742 O3743 O3744 O3745 O3746 O3747 O3748 O3749 O3750 O3751 O3752 O3753 O3754 O3755 O3756 O3757 O3758 O3759 O3760 O3761 O3762 O3763 O3764 O3765 O3766 O3767 O3768 O3769 O3770 O3771 O3772 O3773 O3774 O3775 O3776 O3777 O3778 O3779 O3780 O3781 O3782 O3783 O3784 O3785 O3786 O3787 O3788 O3789 O3790 O3791 O3792 O3793 O3794 O3795 O3796 O3797 O3798 O3799 O3800 O3801 O3802 O3803 O3804 O3805 O3806 O3807 O3808 O3809 O3810 O3811 O3812 O3813 O3814 O3815 O3816 O3817 O3818 O3819 O3820 O3821 O3822 O3823 O3824 O3825 O3826 O3827 O3828 O3829 O3830 O3831 O3832 O3833 O3834 O3835 O3836 O3837 O3838 O3839 O3840 O3841 O3842 O3843 O3844 O3845 O3846 O3847 O3848 O3849 O3850 O3851 O3852 O3853 O3854 O3855 O3856 O3857 O3858 O3859 O3860 O3861 O3862 O3863 O3864 O3865 O3866 O3867 O3868 O3869 O3870 O3871 O3872 O3873 O3874 O3875 O3876 O3877 O3878 O3879 O3880 O3881 O3882 O3883 O3884 O3885 O3886 O3887 O3888 O3889 O3890 O3891 O3892 O3893 O3894 O3895 O3896 O3897 O3898 O3899 O3900 O3901 O3902 O3903 O3904 O3905 O3906 O3907 O3908 O3909 O3910 O3911 O3912 O3913 O3914 O3915 O3916 O3917 O3918 O3919 O3920 O3921 O3922 O3923 O3924 O3925 O3926 O3927 O3928 O3929 O3930 O3931 O3932 O3933 O3934 O3935 O3936 O3937 O3938 O3939 O3940 O3941 O3942 O3943 O3944 O3945 O3946 O3947 O3948 O3949 O3950 O3951 O3952 O3953 O3954 O3955 O3956 O3957 O3958 O3959 O3960 O3961 O3962 O3963 O3964 O3965 O3966 O3967 O3968 O3969 O3970 O3971 O3972 O3973 O3974 O3975 O3976 O3977 O3978 O3979 O3980 O3981 O3982 O3983 O3984 O3985 O3986 O3987 O3988 O3989 O3990 O3991 O3992 O3993 O3994 O3995 O3996 O3997 O3998 O3999 O4000 O4001 O4002 O4003 O4004 O4005 O4006 O4007 O4008 O4009 O4010 O4011 O4012 O4013 O4014 O4015 O4016 O4017 O4018 O4019 O4020 O4021 O4022 O4023 O4024 O4025 O4026 O4027 O4028 O4029 O4030 O4031 O4032 O4033 O4034 O4035 O4036 O4037 O4038 O4039 O4040 O4041 O4042 O4043 O4044 O4045 O4046 O4047 O4048 O4049 O4050 O4051 O4052 O4053 O4054 O4055 O4056 O4057 O4058 O4059 O4060 O4061 O4062 O4063 O4064 O4065 O4066 O4067 O4068 O4069 O4070 O4071 O4072 O4073 O4074 O4075 O4076 O4077 O4078 O4079 O4080 O4081 O4082 O4083 O4084 O4085 O4086 O4087 O4088 O4089 O4090 O4091 O4092 O4093 O4094 O4095 O4096 O4097 O4098 O4099 O4100 O4101 O4102 O4103 O4104 O4105 O4106 O4107 O4108 O4109 O4110 O4111 O4112 O4113 O4114 O4115 O4116 O4117 O4118 O4119 O4120 O4121 O4122 O4123 O4124 O4125 O4126 O4127 O4128 O4129 O4130 O4131 O4132 O4133 O4134 O4135 O4136 O4137 O4138 O4139 O4140 O4141 O4142 O4143 O4144 O4145 O4146 O4147 O4148 O4149 O4150 O4151 O4152 O4153 O4154 O4155 O4156 O4157 O4158 O4159 O4160 O4161 O4162 O4163 O4164 O4165 O4166 O4167 O4168 O4169 O4170 O4171 O4172 O4173 O4174 O4175 O4176 O4177 O4178 O4179 O4180 O4181 O4182 O4183 O4184 O4185 O4186 O4187 O4188 O4189 O4190 O4191 O4192 O4193 O4194 O4195 O4196 O4197 O4198 O4199 O4200 O4201 O4202 O4203 O4204 O4205 O4206 O4207 O4208 O4209 O4210 O4211 O4212 O4213 O4214 O4215 O4216 O4217 O4218 O4219 O4220 O4221 O4222 O4223 O4224 O4225 O4226 O4227 O4228 O4229 O4230 O4231 O4232 O4233 O4234 O4235 O4236 O4237 O4238 O4239 O4240 O4241 O4242 O4243 O4244 O4245 O4246 O4247 O4248 O4249 O4250 O4251 O4252 O4253 O4254 O4255 O4256 O4257 O4258 O4259 O4260 O4261 O4262 O4263 O4264 O4265 O4266 O4267 O4268 O4269 O4270 O4271 O4272 O4273 O4274 O4275 O4276 O4277 O4278 O4279 O4280 O4281 O4282 O4283 O4284 O4285 O4286 O4287 O4288 O4289 O4290 O4291 O4292 O4293 O4294 O4295 O4296 O4297 O4298 O4299 O4300 O4301 O4302 O4303 O4304 O4305 O4306 O4307 O4308 O4309 O4310 O4311 O4312 O4313 O4314 O4315 O4316 O4317 O4318 O4319 O4320 O4321 O4322 O4323 O4324 O4325 O4326 O4327 O4328 O4329 O4330 O4331 O4332 O4333 O4334 O4335 O4336 O4337 O4338 O4339 O4340 O4341 O4342 O4343 O4344 O4345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397 O4398 O4399 O4400 O4401 O4402 O4403 O4404 O4405 O4406 O4407 O4408 O4409 O4410 O4411 O4412 O4413 O4414 O4415 O4416 O4417 O4418 O4419 O4420 O4421 O4422 O4423 O4424 O4425 O4426 O4427 O4428 O4429 O4430 O4431 O4432 O4433 O4434 O4435 O4436 O4437 O4438 O4439 O4440 O4441 O4442 O4443 O4444 O4445 O4446 O4447 O4448 O4449 O4450 O4451 O4452 O4453 O4454 O4455 O4456 O4457 O4458 O4459 O4460 O4461 O4462 O4463 O4464 O4465 O4466 O4467 O4468 O4469 O4470 O4471 O4472 O4473 O4474 O4475 O4476 O4477 O4478 O4479 O4480 O4481 O4482 O4483 O4484 O4485 O4486 O4487 O4488 O4489 O4490 O4491 O4492 O4493 O4494 O4495 O4496 O4497 O4498 O4499 O4500 O4501 O4502 O4503 O4504 O4505 O4506 O4507 O4508 O4509 O4510 O4511 O4512 O4513 O4514 O4515 O4516 O4517 O4518 O4519 O4520 O4521 O4522 O4523 O4524 O4525 O4526 O4527 O4528 O4529 O4530 O4531 O4532 O4533 O4534 O4535 O4536 O4537 O4538 O4539 O4540 O4541 O4542 O4543 O4544 O4545 O4546 O4547 O4548 O4549 O4550 O4551 O4552 O4553 O4554 O4555 O4556 O4557 O4558 O4559 O4560 O4561 O4562 O4563 O4564 O4565 O4566 O4567 O4568 O4569 O4570 O4571 O4572 O4573 O4574 O4575 O4576 O4577 O4578 O4579 O4580 O4581 O4582 O4583 O4584 O4585 O4586 O4587 O4588 O4589 O4590 O4591 O4592 O4593 O4594 O4595 O4596 O4597 O4598 O4599 O4600 O4601 O4602 O4603 O4604 O4605 O4606 O4607 O4608 O4609 O4610 O4611 O4612 O4613 O4614 O4615 O4616 O4617 O4618 O4619 O4620 O4621 O4622 O4623 O4624 O4625 O4626 O4627 O4628 O4629 O4630 O4631 O4632 O4633 O4634 O4635 O4636 O4637 O4638 O4639 O4640 O4641 O4642 O4643 O4644 O4645 O4646 O4647 O4648 O4649 O4650 O4651 O4652 O4653 O4654 O4655 O4656 O4657 O4658 O4659 O4660 O4661 O4662 O4663 O4664 O4665 O4666 O4667 O4668 O4669 O4670 O4671 O4672 O4673 O4674 O4675 O4676 O4677 O4678 O4679 O4680 O4681 O4682 O4683 O4684 O4685 O4686 O4687 O4688 O4689 O4690 O4691 O4692 O4693 O4694 O4695 O4696 O4697 O4698 O4699 O4700 O4701 O4702 O4703 O4704 O4705 O4706 O4707 O4708 O4709 O4710 O4711 O4712 O4713 O4714 O4715 O4716 O4717 O4718 O4719 O4720 O4721 O4722 O4723 O4724 O4725 O4726 O4727 O4728 O4729 O4730 O4731 O4732 O4733 O4734 O4735 O4736 O4737 O4738 O4739 O4740 O4741 O4742 O4743 O4744 O4745 O4746 O4747 O4748 O4749 O4750 O4751 O4752 O4753 O4754 O4755 O4756 O4757 O4758 O4759 O4760 O4761 O4762 O4763 O4764 O4765 O4766 O4767 O4768 O4769 O4770 O4771 O4772 O4773 O4774 O4775 O4776 O4777 O4778 O4779 O4780 O4781 O4782 O4783 O4784 O4785 O4786 O4787 O4788 O4789 O4790 O4791 O4792 O4793 O4794 O4795 O4796 O4797 O4798 O4799 O4800 O4801 O4802 O4803 O4804 O4805 O4806 O4807 O4808 O4809 O4810 O4811 O4812 O4813 O4814 O4815 O4816 O4817 O4818 O4819 O4820 O4821 O4822 O4823 O4824 O4825 O4826 O4827 O4828 O4829 O4830 O4831 O4832 O4833 O4834 O4835 O4836 O4837 O4838 O4839 O4840 O4841 O4842 O4843 O4844 O4845 O4846 O4847 O4848 O4849 O4850 O4851 O4852 O4853 O4854 O4855 O4856 O4857 O4858 O4859 O4860 O4861 O4862 O4863 O4864 O4865 O4866 O4867 O4868 O4869 O4870 O4871 O4872 O4873 O4874 O4875 O4876 O4877 O4878 O4879 O4880 O4881 O4882 O4883 O4884 O4885 O4886 O4887 O4888 O4889 O4890 O4891 O4892 O4893 O4894 O4895 O4896 O4897 O4898 O4899 O4900 O4901 O4902 O4903 O4904 O4905 O4906 O4907 O4908 O4909 O4910 O4911 O4912 O4913 O4914 O4915 O4916 O4917 O4918 O4919 O4920 O4921 O4922 O4923 O4924 O4925 O4926 O4927 O4928 O4929 O4930 O4931 O4932 O4933 O4934 O4935 O4936 O4937 O4938 O4939 O4940 O4941 O4942 O4943 O4944 O4945 O4946 O4947 O4948 O4949 O4950 O4951 O4952 O4953 O4954 O4955 O4956 O4957 O4958 O4959 O4960 O4961 O4962 O4963 O4964 O4965 O4966 O4967 O4968 O4969 O4970 O4971 O4972 O4973 O4974 O4975 O4976 O4977 O4978 O4979 O4980 O4981 O4982 O4983 O4984 O4985 O4986 O4987 O4988 O4989 O4990 O4991 O4992 O4993 O4994 O4995 O4996 O4997 O4998 O4999 O5000 O5001 O5002 O5003 O5004 O5005 O5006 O5007 O5008 O5009 O5010 O5011 O5012 O5013 O5014 O5015 O5016 O5017 O5018 O5019 O5020 O5021 O5022 O5023 O5024 O5025 O5026 O5027 O5028 O5029 O5030 O5031 O5032 O5033 O5034 O5035 O5036 O5037 O5038 O5039 O5040 O5041 O5042 O5043 O5044 O5045 O5046 O5047 O5048 O5049 O5050 O5051 O5052 O5053 O5054 O5055 O5056 O5057 O5058 O5059 O5060 O5061 O5062 O5063 O5064 O5065 O5066 O5067 O5068 O5069 O5070 O5071 O5072 O5073 O5074 O5075 O5076 O5077 O5078 O5079 O5080 O5081 O5082 O5083 O5084 O5085 O5086 O5087 O5088 O5089 O5090 O5091 O5092 O5093 O5094 O5095 O5096 O5097 O5098 O5099 O5100 O5101 O5102 O5103 O5104 O5105 O5106 O5107 O5108 O5109 O5110 O5111 O5112 O5113 O5114 O5115 O5116 O5117 O5118 O5119 O5120 O5121 O5122 O5123 O5124 O5125 O5126 O5127 O5128 O5129 O5130 O5131 O5132 O5133 O5134 O5135 O5136 O5137 O5138 O5139 O5140 O5141 O5142 O5143 O5144 O5145 O5146 O5147 O5148 O5149 O5150 O5151 O5152 O5153 O5154 O5155 O5156 O5157 O5158 O5159 O5160 O5161 O5162 O5163 O5164 O5165 O5166 O5167 O5168 O5169 O5170 O5171 O5172 O5173 O5174 O5175 O5176 O5177 O5178 O5179 O5180 O5181 O5182 O5183 O5184 O5185 O5186 O5187 O5188 O5189 O5190 O5191 O5192 O5193 O5194 O5195 O5196 O5197 O5198 O5199 O5200 O5201 O5202 O5203 O5204 O5205 O5206 O5207 O5208 O5209 O5210 O5211 O5212 O5213 O5214 O5215 O5216 O5217 O5218 O5219 O5220 O5221 O5222 O5223 O5224 O5225 O5226 O5227 O5228 O5229 O5230 O5231 O5232 O5233 O5234 O5235 O5236 O5237 O5238 O5239 O5240 O5241 O5242 O5243 O5244 O5245 O5246 O5247 O5248 O5249 O5250 O5251 O5252 O5253 O5254 O5255 O5256 O5257 O5258 O5259 O5260 O5261 O5262 O5263 O5264 O5265 O5266 O5267 O5268 O5269 O5270 O5271 O5272 O5273 O5274 O5275 O5276 O5277 O5278 O5279 O5280 O5281 O5282 O5283 O5284 O5285 O5286 O5287 O5288 O5289 O5290 O5291 O5292 O5293 O5294 O5295 O5296 O5297 O5298 O5299 O5300 O5301 O5302 O5303 O5304 O5305 O5306 O5307 O5308 O5309 O5310 O5311 O5312 O5313 O5314 O5315 O5316 O5317 O5318 O5319 O5320 O5321 O5322 O5323 O5324 O5325 O5326 O5327 O5328 O5329 O5330 O5331 O5332 O5333 O5334 O5335 O5336 O5337 O5338 O5339 O5340 O5341 O5342 O5343 O5344 O5345 O5346 O5347 O5348 O5349 O5350 O5351 O5352 O5353 O5354 O5355 O5356 O5357 O5358 O5359 O5360 O5361 O5362 O5363 O5364 O5365 O5366 O5367 O5368 O5369 O5370 O5371 O5372 O5373 O5374 O5375 O5376 O5377 O5378 O5379 O5380 O5381 O5382 O5383 O5384 O5385 O5386 O5387 O5388 O5389 O5390 O5391 O5392 O5393 O5394 O5395 O5396 O5397 O5398 O5399 O5400 O5401 O5402 O5403 O5404 O5405 O5406 O5407 O5408 O5409 O5410 O5411 O5412 O5413 O5414 O5415 O5416 O5417 O5418 O5419 O5420 O5421 O5422 O5423 O5424 O5425 O5426 O5427 O5428 O5429 O5430 O5431 O5432 O5433 O5434 O5435 O5436 O5437 O5438 O5439 O5440 O5441 O5442 O5443 O5444 O5445 O5446 O5447 O5448 O5449 O5450 O5451 O5452 O5453 O5454 O5455 O5456 O5457 O5458 O5459 O5460 O5461 O5462 O5463 O5464 O5465 O5466 O5467 O5468 O5469 O5470 O5471 O5472 O5473 O5474 O5475 O5476 O5477 O5478 O5479 O5480 O5481 O5482 O5483 O5484 O5485 O5486 O5487 O5488 O5489 O5490 O5491 O5492 O5493 O5494 O5495 O5496 O5497 O5498 O5499 O5500 O5501 O5502 O5503 O5504 O5505 O5506 O5507 O5508 O5509 O5510 O5511 O5512 O5513 O5514 O5515 O5516 O5517 O5518 O5519 O5520 O5521 O5522 O5523 O5524 O5525 O5526 O5527 O5528 O5529 O5530 O5531 O5532 O5533 O5534 O5535 O5536 O5537 O5538 O5539 O5540 O5541 O5542 O5543 O5544 O5545 O5546 O5547 O5548 O5549 O5550 O5551 O5552 O5553 O5554 O5555 O5556 O5557 O5558 O5559 O5560 O5561 O5562 O5563 O5564 O5565 O5566 O5567 O5568 O5569 O5570 O5571 O5572 O5573 O5574 O5575 O5576 O5577 O5578 O5579 O5580 O5581 O5582 O5583 O5584 O5585 O5586 O5587 O5588 O5589 O5590 O5591 O5592 O5593 O5594 O5595 O5596 O5597 O5598 O5599 O5600 O5601 O5602 O5603 O5604 O5605 O5606 O5607 O5608 O5609 O5610 O5611 O5612 O5613 O5614 O5615 O5616 O5617 O5618 O5619 O5620 O5621 O5622 O5623 O5624 O5625 O5626 O5627 O5628 O5629 O5630 O5631 O5632 O5633 O5634 O5635 O5636 O5637 O5638 O5639 O5640 O5641 O5642 O5643 O5644 O5645 O5646 O5647 O5648 O5649 O5650 O5651 O5652 O5653 O5654 O5655 O5656 O5657 O5658 O5659 O5660 O5661 O5662 O5663 O5664 O5665 O5666 O5667 O5668 O5669 O5670 O5671 O5672 O5673 O5674 O5675 O5676 O5677 O5678 O5679 O5680 O5681 O5682 O5683 O5684 O5685 O5686 O5687 O5688 O5689 O5690 O5691 O5692 O5693 O5694 O5695 O5696 O5697 O5698 O5699 O5700 O5701 O5702 O5703 O5704 O5705 O5706 O5707 O5708 O5709 O5710 O5711 O5712 O5713 O5714 O5715 O5716 O5717 O5718 O5719 O5720 O5721 O5722 O5723 O5724 O5725 O5726 O5727 O5728 O5729 O5730 O5731 O5732 O5733 O5734 O5735 O5736 O5737 O5738 O5739 O5740 O5741 O5742 O5743 O5744 O5745 O5746 O5747 O5748 O5749 O5750 O5751 O5752 O5753 O5754 O5755 O5756 O5757 O5758 O5759 O5760 O5761 O5762 O5763 O5764 O5765 O5766 O5767 O5768 O5769 O5770 O5771 O5772 O5773 O5774 O5775 O5776 O5777 O5778 O5779 O5780 O5781 O5782 O5783 O5784 O5785 O5786 O5787 O5788 O5789 O5790 O5791 O5792 O5793 O5794 O5795 O5796 O5797 O5798 O5799 O5800 O5801 O5802 O5803 O5804 O5805 O5806 O5807 O5808 O5809 O5810 O5811 O5812 O5813 O5814 O5815 O5816 O5817 O5818 O5819 O5820 O5821 O5822 O5823 O5824 O5825 O5826 O5827 O5828 O5829 O5830 O5831 O5832 O5833 O5834 O5835 O5836 O5837 O5838 O5839 O5840 O5841 O5842 O5843 O5844 O5845 O5846 O5847 O5848 O5849 O5850 O5851 O5852 O5853 O5854 O5855 O5856 O5857 O5858 O5859 O5860 O5861 O5862 O5863 O5864 O5865 O5866 O5867 O5868 O5869 O5870 O5871 O5872 O5873 O5874 O5875 O5876 O5877 O5878 O5879 O5880 O5881 O5882 O5883 O5884 O5885 O5886 O5887 O5888 O5889 O5890 O5891 O5892 O5893 O5894 O5895 O5896 O5897 O5898 O5899 O5900 O5901 O5902 O5903 O5904 O5905 O5906 O5907 O5908 O5909 O5910 O5911 O5912 O5913 O5914 O5915 O5916 O5917 O5918 O5919 O5920 O5921 O5922 O5923 O5924 O5925 O5926 O5927 O5928 O5929 O5930 O5931 O5932 O5933 O5934 O5935 O5936 O5937 O5938 O5939 O5940 O5941 O5942 O5943 O5944 O5945 O5946 O5947 O5948 O5949 O5950 O5951 O5952 O5953 O5954 O5955 O5956 O5957 O5958 O5959 O5960 O5961 O5962 O5963 O5964 O5965 O5966 O5967 O5968 O5969 O5970 O5971 O5972 O5973 O5974 O5975 O5976 O5977 O5978 O5979 O5980 O5981 O5982 O5983 O5984 O5985 O5986 O5987 O5988 O5989 O5990 O5991 O5992 O5993 O5994 O5995 O5996 O5997 O5998 O5999 O6000 O6001 O6002 O6003 O6004 O6005 O6006 O6007 O6008 O6009 O6010 O6011 O6012 O6013 O6014 O6015 O6016 O6017 O6018 O6019 O6020 O6021 O6022 O6023 O6024 O6025 O6026 O6027 O6028 O6029 O6030 O6031 O6032 O6033 O6034 O6035 O6036 O6037 O6038 O6039 O6040 O6041 O6042 O6043 O6044 O6045 O6046 O6047 O6048 O6049 O6050 O6051 O6052 O6053 O6054 O6055 O6056 O6057 O6058 O6059 O6060 O6061 O6062 O6063 O6064 O6065 O6066 O6067 O6068 O6069 O6070 O6071 O6072 O6073 O6074 O6075 O6076 O6077 O6078 O6079 O6080 O6081 O6082 O6083 O6084 O6085 O6086 O6087 O6088 O6089 O6090 O6091 O6092 O6093 O6094 O6095 O6096 O6097 O6098 O6099 O6100 O6101 O6102 O6103 O6104 O6105 O6106 O6107 O6108 O6109 O6110 O6111 O6112 O6113 O6114 O6115 O6116 O6117 O6118 O6119 O6120 O6121 O6122 O6123 O6124 O6125 O6126 O6127 O6128 O6129 O6130 O6131 O6132 O6133 O6134 O6135 O6136 O6137 O6138 O6139 O6140 O6141 O6142 O6143 O6144 O6145 O6146 O6147 O6148 O6149 O6150 O6151 O6152 O6153 O6154 O6155 O6156 O6157 O6158 O6159 O6160 O6161 O6162 O6163 O6164 O6165 O6166 O6167 O6168 O6169 O6170 O6171 O6172 O6173 O6174 O6175 O6176 O6177 O6178 O6179 O6180 O6181 O6182 O6183 O6184 O6185 O6186 O6187 O6188 O6189 O6190 O6191 O6192 O6193 O6194 O6195 O6196 O6197 O6198 O6199 O6200 O6201 O6202 O6203 O6204 O6205 O6206 O6207 O6208 O6209 O6210 O6211 O6212 O6213 O6214 O6215 O6216 O6217 O6218 O6219 O6220 O6221 O6222 O6223 O6224 O6225 O6226 O6227 O6228 O6229 O6230 O6231 O6232 O6233 O6234 O6235 O6236 O6237 O6238 O6239 O6240 O6241 O6242 O6243 O6244 O6245 O6246 O6247 O6248 O6249 O6250 O6251 O6252 O6253 O6254 O6255 O6256 O6257 O6258 O6259 O6260 O6261 O6262 O6263 O6264 O6265 O6266 O6267 O6268 O6269 O6270 O6271 O6272 O6273 O6274 O6275 O6276 O6277 O6278 O6279 O6280 O6281 O6282 O6283 O6284 O6285 O6286 O6287 O6288 O6289 O6290 O6291 O6292 O6293 O6294 O6295 O6296 O6297 O6298 O6299 O6300 O6301 O6302 O6303 O6304 O6305 O6306 O6307 O6308 O6309 O6310 O6311 O6312 O6313 O6314 O6315 O6316 O6317 O6318 O6319 O6320 O6321 O6322 O6323 O6324 O6325 O6326 O6327 O6328 O6329 O6330 O6331 O6332 O6333 O6334 O6335 O6336 O6337 O6338 O6339 O6340 O6341 O6342 O6343 O6344 O6345 O6346 O6347 O6348 O6349 O6350 O6351 O6352 O6353 O6354 O6355 O6356 O6357 O6358 O6359 O6360 O6361 O6362 O6363 O6364 O6365 O6366 O6367 O6368 O6369 O6370 O6371 O6372 O6373 O6374 O6375 O6376 O6377 O6378 O6379 O6380 O6381 O6382 O6383 O6384 O6385 O6386 O6387 O6388 O6389 O6390 O6391 O6392 O6393 O6394 O6395 O6396 O6397 O6398 O6399 O6400 O6401 O6402 O6403 O6404 O6405 O6406 O6407 O6408 O6409 O6410 O6411 O6412 O6413 O6414 O6415 O6416 O6417 O6418 O6419 O6420 O6421 O6422 O6423 O6424 O6425 O6426 O6427 O6428 O6429 O6430 O6431 O6432 O6433 O6434 O6435 O6436 O6437 O6438 O6439 O6440 O6441 O6442 O6443 O6444 O6445 O6446 O6447 O6448 O6449 O6450 O6451 O6452 O6453 O6454 O6455 O6456 O6457 O6458 O6459 O6460 O6461 O6462 O6463 O6464 O6465 O6466 O6467 O6468 O6469 O6470 O6471 O6472 O6473 O6474 O6475 O6476 O6477 O6478 O6479 O6480 O6481 O6482 O6483 O6484 O6485 O6486 O6487 O6488 O6489 O6490 O6491 O6492 O6493 O6494 O6495 O6496 O6497 O6498 O6499 O6500 O6501 O6502 O6503 O6504 O6505 O6506 O6507 O6508 O6509 O6510 O6511 O6512 O6513 O6514 O6515 O6516 O6517 O6518 O6519 O6520 O6521 O6522 O6523 O6524 O6525 O6526 O6527 O6528 O6529 O6530 O6531 O6532 O6533 O6534 O6535 O6536 O6537 O6538 O6539 O6540 O6541 O6542 O6543 O6544 O6545 O6546 O6547 O6548 O6549 O6550 O6551 O6552 O6553 O6554 O6555 O6556 O6557 O6558 O6559 O6560 O6561 O6562 O6563 O6564 O6565 O6566 O6567 O6568 O6569 O6570 O6571 O6572 O6573 O6574 O6575 O6576 O6577 O6578 O6579 O6580 O6581 O6582 O6583 O6584 O6585 O6586 O6587 O6588 O6589 O6590 O6591 O6592 O6593 O6594 O6595 O6596 O6597 O6598 O6599 O6600 O6601 O6602 O6603 O6604 O6605 O6606 O6607 O6608 O6609 O6610 O6611 O6612 O6613 O6614 O6615 O6616 O6617 O6618 O6619 O6620 O6621 O6622 O6623 O6624 O6625 O6626 O6627 O6628 O6629 O6630 O6631 O6632 O6633 O6634 O6635 O6636 O6637 O6638 O6639 O6640 O6641 O6642 O6643 O6644 O6645 O6646 O6647 O6648 O6649 O6650 O6651 O6652 O6653 O6654 O6655 O6656 O6657 O6658 O6659 O6660 O6661 O6662 O6663 O6664 O6665 O6666 O6667 O6668 O6669 O6670 O6671 O6672 O6673 O6674 O6675 O6676 O6677 O6678 O6679 O6680 O6681 O6682 O6683 O6684 O6685 O6686 O6687 O6688 O6689 O6690 O6691 O6692 O6693 O6694 O6695 O6696 O6697 O6698 O6699 O6700 O6701 O6702 O6703 O6704 O6705 O6706 O6707 O6708 O6709 O6710 O6711 O6712 O6713 O6714 O6715 O6716 O6717 O6718 O6719 O6720 O6721 O6722 O6723 O6724 O6725 O6726 O6727 O6728 O6729 O6730 O6731 O6732 O6733 O6734 O6735 O6736 O6737 O6738 O6739 O6740 O6741 O6742 O6743 O6744 O6745 O6746 O6747 O6748 O6749 O6750 O6751 O6752 O6753 O6754 O6755 O6756 O6757 O6758 O6759 O6760 O6761 O6762 O6763 O6764 O6765 O6766 O6767 O6768 O6769 O6770 O6771 O6772 O6773 O6774 O6775 O6776 O6777 O6778 O6779 O6780 O6781 O6782 O6783 O6784 O6785 O6786 O6787 O6788 O6789 O6790 O6791 O6792 O6793 O6794 O6795 O6796 O6797 O6798 O6799 O6800 O6801 O6802 O6803 O6804 O6805 O6806 O6807 O6808 O6809 O6810 O6811 O6812 O6813 O6814 O6815 O6816 O6817 O6818 O6819 O6820 O6821 O6822 O6823 O6824 O6825 O6826 O6827 O6828 O6829 O6830 O6831 O6832 O6833 O6834 O6835 O6836 O6837 O6838 O6839 O6840 O6841 O6842 O6843 O6844 O6845 O6846 O6847 O6848 O6849 O6850 O6851 O6852 O6853 O6854 O6855 O6856 O6857 O6858 O6859 O6860 O6861 O6862 O6863 O6864 O6865 O6866 O6867 O6868 O6869 O6870 O6871 O6872 O6873 O6874 O6875 O6876 O6877 O6878 O6879 O6880 O6881 O6882 O6883 O6884 O6885 O6886 O6887 O6888 O6889 O6890 O6891 O6892 O6893 O6894 O6895 O6896 O6897 O6898 O6899 O6900 O6901 O6902 O6903 O6904 O6905 O6906 O6907 O6908 O6909 O6910 O6911 O6912 O6913 O6914 O6915 O6916 O6917 O6918 O6919 O6920 O6921 O6922 O6923 O6924 O6925 O6926 O6927 O6928 O6929 O6930 O6931 O6932 O6933 O6934 O6935 O6936 O6937 O6938 O6939 O6940 O6941 O6942 O6943 O6944 O6945 O6946 O6947 O6948 O6949 O6950 O6951 O6952 O6953 O6954 O6955 O6956 O6957 O6958 O6959 O6960 O6961 O6962 O6963 O6964 O6965 O6966 O6967 O6968 O6969 O6970 O6971 O6972 O6973 O6974 O6975 O6976 O6977 O6978 O6979 O6980 O6981 O6982 O6983 O6984 O6985 O6986 O6987 O6988 O6989 O6990 O6991 O6992 O6993 O6994 O6995 O6996 O6997 O6998 O6999 O7000 O7001 O7002 O7003 O7004 O7005 O7006 O7007 O7008 O7009 O7010 O7011 O7012 O7013 O7014 O7015 O7016 O7017 O7018 O7019 O7020 O7021 O7022 O7023 O7024 O7025 O7026 O7027 O7028 O7029 O7030 O7031 O7032 O7033 O7034 O7035 O7036 O7037 O7038 O7039 O7040 O7041 O7042 O7043 O7044 O7045 O7046 O7047 O7048 O7049 O7050 O7051 O7052 O7053 O7054 O7055 O7056 O7057 O7058 O7059 O7060 O7061 O7062 O7063 O7064 O7065 O7066 O7067 O7068 O7069 O7070 O7071 O7072 O7073 O7074 O7075 O7076 O7077 O7078 O7079 O7080 O7081 O7082 O7083 O7084 O7085 O7086 O7087 O7088 O7089 O7090 O7091 O7092 O7093 O7094 O7095 O7096 O7097 O7098 O7099 O7100 O7101 O7102 O7103 O7104 O7105 O7106 O7107 O7108 O7109 O7110 O7111 O7112 O7113 O7114 O7115 O7116 O7117 O7118 O7119 O7120 O7121 O7122 O7123 O7124 O7125 O7126 O7127 O7128 O7129 O7130 O7131 O7132 O7133 O7134 O7135 O7136 O7137 O7138 O7139 O7140 O7141 O7142 O7143 O7144 O7145 O7146 O7147 O7148 O7149 O7150 O7151 O7152 O7153 O7154 O7155 O7156 O7157 O7158 O7159 O7160 O7161 O7162 O7163 O7164 O7165 O7166 O7167 O7168 O7169 O7170 O7171 O7172 O7173 O7174 O7175 O7176 O7177 O7178 O7179 O7180 O7181 O7182 O7183 O7184 O7185 O7186 O7187 O7188 O7189 O7190 O7191 O7192 O7193 O7194 O7195 O7196 O7197 O7198 O7199 O7200 O7201 O7202 O7203 O7204 O7205 O7206 O7207 O7208 O7209 O7210 O7211 O7212 O7213 O7214 O7215 O7216 O7217 O7218 O7219 O7220 O7221 O7222 O7223 O7224 O7225 O7226 O7227 O7228 O7229 O7230 O7231 O7232 O7233 O7234 O7235 O7236 O7237 O7238 O7239 O7240 O7241 O7242 O7243 O7244 O7245 O7246 O7247 O7248 O7249 O7250 O7251 O7252 O7253 O7254 O7255 O7256 O7257 O7258 O7259 O7260 O7261 O7262 O7263 O7264 O7265 O7266 O7267 O7268 O7269 O7270 O7271 O7272 O7273 O7274 O7275 O7276 O7277 O7278 O7279 O7280 O7281 O7282 O7283 O7284 O7285 O7286 O7287 O7288 O7289 O7290 O7291 O7292 O7293 O7294 O7295 O7296 O7297 O7298 O7299 O7300 O7301 O7302 O7303 O7304 O7305 O7306 O7307 O7308 O7309 O7310 O7311 O7312 O7313 O7314 O7315 O7316 O7317 O7318 O7319 O7320 O7321 O7322 O7323 O7324 O7325 O7326 O7327 O7328 O7329 O7330 O7331 O7332 O7333 O7334 O7335 O7336 O7337 O7338 O7339 O7340 O7341 O7342 O7343 O7344 O7345 O7346 O7347 O7348 O7349 O7350 O7351 O7352 O7353 O7354 O7355 O7356 O7357 O7358 O7359 O7360 O7361 O7362 O7363 O7364 O7365 O7366 O7367 O7368 O7369 O7370 O7371 O7372 O7373 O7374 O7375 O7376 O7377 O7378 O7379 O7380 O7381 O7382 O7383 O7384 O7385 O7386 O7387 O7388 O7389 O7390 O7391 O7392 O7393 O7394 O7395 O7396 O7397 O7398 O7399 O7400 O7401 O7402 O7403 O7404 O7405 O7406 O7407 O7408 O7409 O7410 O7411 O7412 O7413 O7414 O7415 O7416 O7417 O7418 O7419 O7420 O7421 O7422 O7423 O7424 O7425 O7426 O7427 O7428 O7429 O7430 O7431 O7432 O7433 O7434 O7435 O7436 O7437 O7438 O7439 O7440 O7441 O7442 O7443 O7444 O7445 O7446 O7447 O7448 O7449 O7450 O7451 O7452 O7453 O7454 O7455 O7456 O7457 O7458 O7459 O7460 O7461 O7462 O7463 O7464 O7465 O7466 O7467 O7468 O7469 O7470 O7471 O7472 O7473 O7474 O7475 O7476 O7477 O7478 O7479 O7480 O7481 O7482 O7483 O7484 O7485 O7486 O7487 O7488 O7489 O7490 O7491 O7492 O7493 O7494 O7495 O7496 O7497 O7498 O7499 O7500 O7501 O7502 O7503 O7504 O7505 O7506 O7507 O7508 O7509 O7510 O7511 O7512 O7513 O7514 O7515 O7516 O7517 O7518 O7519 O7520 O7521 O7522 O7523 O7524 O7525 O7526 O7527 O7528 O7529 O7530 O7531 O7532 O7533 O7534 O7535 O7536 O7537 O7538 O7539 O7540 O7541 O7542 O7543 O7544 O7545 O7546 O7547 O7548 O7549 O7550 O7551 O7552 O7553 O7554 O7555 O7556 O7557 O7558 O7559 O7560 O7561 O7562 O7563 O7564 O7565 O7566 O7567 O7568 O7569 O7570 O7571 O7572 O7573 O7574 O7575 O7576 O7577 O7578 O7579 O7580 O7581 O7582 O7583 O7584 O7585 O7586 O7587 O7588 O7589 O7590 O7591 O7592 O7593 O7594 O7595 O7596 O7597 O7598 O7599 O7600 O7601 O7602 O7603 O7604 O7605 O7606 O7607 O7608 O7609 O7610 O7611 O7612 O7613 O7614 O7615 O7616 O7617 O7618 O7619 O7620 O7621 O7622 O7623 O7624 O7625 O7626 O7627 O7628 O7629 O7630 O7631 O7632 O7633 O7634 O7635 O7636 O7637 O7638 O7639 O7640 O7641 O7642 O7643 O7644 O7645 O7646 O7647 O7648 O7649 O7650 O7651 O7652 O7653 O7654 O7655 O7656 O7657 O7658 O7659 O7660 O7661 O7662 O7663 O7664 O7665 O7666 O7667 O7668 O7669 O7670 O7671 O7672 O7673 O7674 O7675 O7676 O7677 O7678 O7679 O7680 O7681 O7682 O7683 O7684 O7685 O7686 O7687 O7688 O7689 O7690 O7691 O7692 O7693 O7694 O7695 O7696 O7697 O7698 O7699 O7700 O7701 O7702 O7703 O7704 O7705 O7706 O7707 O7708 O7709 O7710 O7711 O7712 O7713 O7714 O7715 O7716 O7717 O7718 O7719 O7720 O7721 O7722 O7723 O7724 O7725 O7726 O7727 O7728 O7729 O7730 O7731 O7732 O7733 O7734 O7735 O7736 O7737 O7738 O7739 O7740 O7741 O7742 O7743 O7744 O7745 O7746 O7747 O7748 O7749 O7750 O7751 O7752 O7753 O7754 O7755 O7756 O7757 O7758 O7759 O7760 O7761 O7762 O7763 O7764 O7765 O7766 O7767 O7768 O7769 O7770 O7771 O7772 O7773 O7774 O7775 O7776 O7777 O7778 O7779 O7780 O7781 O7782 O7783 O7784 O7785 O7786 O7787 O7788 O7789 O7790 O7791 O7792 O7793 O7794 O7795 O7796 O7797 O7798 O7799 O7800 O7801 O7802 O7803 O7804 O7805 O7806 O7807 O7808 O7809 O7810 O7811 O7812 O7813 O7814 O7815 O7816 O7817 O7818 O7819 O7820 O7821 O7822 O7823 O7824 O7825 O7826 O7827 O7828 O7829 O7830 O7831 O7832 O7833 O7834 O7835 O7836 O7837 O7838 O7839 O7840 O7841 O7842 O7843 O7844 O7845 O7846 O7847 O7848 O7849 O7850 O7851 O7852 O7853 O7854 O7855 O7856 O7857 O7858 O7859 O7860 O7861 O7862 O7863 O7864 O7865 O7866 O7867 O7868 O7869 O7870 O7871 O7872 O7873 O7874 O7875 O7876 O7877 O7878 O7879 O7880 O7881 O7882 O7883 O7884 O7885 O7886 O7887 O7888 O7889 O7890 O7891 O7892 O7893 O7894 O7895 O7896 O7897 O7898 O7899 O7900 O7901 O7902 O7903 O7904 O7905 O7906 O7907 O7908 O7909 O7910 O7911 O7912 O7913 O7914 O7915 O7916 O7917 O7918 O7919 O7920 O7921 O7922 O7923 O7924 O7925 O7926 O7927 O7928 O7929 O7930 O7931 O7932 O7933 O7934 O7935 O7936 O7937 O7938 O7939 O7940 O7941 O7942 O7943 O7944 O7945 O7946 O7947 O7948 O7949 O7950 O7951 O7952 O7953 O7954 O7955 O7956 O7957 O7958 O7959 O7960 O7961 O7962 O7963 O7964 O7965 O7966 O7967 O7968 O7969 O7970 O7971 O7972 O7973 O7974 O7975 O7976 O7977 O7978 O7979 O7980 O7981 O7982 O7983 O7984 O7985 O7986 O7987 O7988 O7989 O7990 O7991 O7992 O7993 O7994 O7995 O7996 O7997 O7998 O7999 O8000 O8001 O8002 O8003 O8004 O8005 O8006 O8007 O8008 O8009 O8010 O8011 O8012 O8013 O8014 O8015 O8016 O8017 O8018 O8019 O8020 O8021 O8022 O8023 O8024 O8025 O8026 O8027 O8028 O8029 O8030 O8031 O8032 O8033 O8034 O8035 O8036 O8037 O8038 O8039 O8040 O8041 O8042 O8043 O8044 O8045 O8046 O8047 O8048 O8049 O8050 O8051 O8052 O8053 O8054 O8055 O8056 O8057 O8058 O8059 O8060 O8061 O8062 O8063 O8064 O8065 O8066 O8067 O8068 O8069 O8070 O8071 O8072 O8073 O8074 O8075 O8076 O8077 O8078 O8079 O8080 O8081 O8082 O8083 O8084 O8085 O8086 O8087 O8088 O8089 O8090 O8091 O8092 O8093 O8094 O8095 O8096 O8097 O8098 O8099 O8100 O8101 O8102 O8103 O8104 O8105 O8106 O8107 O8108 O8109 O8110 O8111 O8112 O8113 O8114 O8115 O8116 O8117 O8118 O8119 O8120 O8121 O8122 O8123 O8124 O8125 O8126 O8127 O8128 O8129 O8130 O8131 O8132 O8133 O8134 O8135 O8136 O8137 O8138 O8139 O8140 O8141 O8142 O8143 O8144 O8145 O8146 O8147 O8148 O8149 O8150 O8151 O8152 O8153 O8154 O8155 O8156 O8157 O8158 O8159 O8160 O8161 O8162 O8163 O8164 O8165 O8166 O8167 O8168 O8169 O8170 O8171 O8172 O8173 O8174 O8175 O8176 O8177 O8178 O8179 O8180 O8181 O8182 O8183 O8184 O8185 O8186 O8187 O8188 O8189 O8190 O8191 O8192 O8193 O8194 O8195 O8196 O8197 O8198 O8199 O8200 O8201 O8202 O8203 O8204 O8205 O8206 O8207 O8208 O8209 O8210 O8211 O8212 O8213 O8214 O8215 O8216 O8217 O8218 O8219 O8220 O8221 O8222 O8223 O8224 O8225 O8226 O8227 O8228 O8229 O8230 O8231 O8232 O8233 O8234 O8235 O8236 O8237 O8238 O8239 O8240 O8241 O8242 O8243 O8244 O8245 O8246 O8247 O8248 O8249 O8250 O8251 O8252 O8253 O8254 O8255 O8256 O8257 O8258 O8259 O8260 O8261 O8262 O8263 O8264 O8265 O8266 O8267 O8268 O8269 O8270 O8271 O8272 O8273 O8274 O8275 O8276 O8277 O8278 O8279 O8280 O8281 O8282 O8283 O8284 O8285 O8286 O8287 O8288 O8289 O8290 O8291 O8292 O8293 O8294 O8295 O8296 O8297 O8298 O8299 O8300 O8301 O8302 O8303 O8304 O8305 O8306 O8307 O8308 O8309 O8310 O8311 O8312 O8313 O8314 O8315 O8316 O8317 O8318 O8319 O8320 O8321 O8322 O8323 O8324 O8325 O8326 O8327 O8328 O8329 O8330 O8331 O8332 O8333 O8334 O8335 O8336 O8337 O8338 O8339 O8340 O8341 O8342 O8343 O8344 O8345 O8346 O8347 O8348 O8349 O8350 O8351 O8352 O8353 O8354 O8355 O8356 O8357 O8358 O8359 O8360 O8361 O8362 O8363 O8364 O8365 O8366 O8367 O8368 O8369 O8370 O8371 O8372 O8373 O8374 O8375 O8376 O8377 O8378 O8379 O8380 O8381 O8382 O8383 O8384 O8385 O8386 O8387 O8388 O8389 O8390 O8391 O8392 O8393 O8394 O8395 O8396 O8397 O8398 O8399 O8400 O8401 O8402 O8403 O8404 O8405 O8406 O8407 O8408 O8409 O8410 O8411 O8412 O8413 O8414 O8415 O8416 O8417 O8418 O8419 O8420 O8421 O8422 O8423 O8424 O8425 O8426 O8427 O8428 O8429 O8430 O8431 O8432 O8433 O8434 O8435 O8436 O8437 O8438 O8439 O8440 O8441 O8442 O8443 O8444 O8445 O8446 O8447 O8448 O8449 O8450 O8451 O8452 O8453 O8454 O8455 O8456 O8457 O8458 O8459 O8460 O8461 O8462 O8463 O8464 O8465 O8466 O8467 O8468 O8469 O8470 O8471 O8472 O8473 O8474 O8475 O8476 O8477 O8478 O8479 O8480 O8481 O8482 O8483 O8484 O8485 O8486 O8487 O8488 O8489 O8490 O8491 O8492 O8493 O8494 O8495 O8496 O8497 O8498 O8499 O8500 O8501 O8502 O8503 O8504 O8505 O8506 O8507 O8508 O8509 O8510 O8511 O8512 O8513 O8514 O8515 O8516 O8517 O8518 O8519 O8520 O8521 O8522 O8523 O8524 O8525 O8526 O8527 O8528 O8529 O8530 O8531 O8532 O8533 O8534 O8535 O8536 O8537 O8538 O8539 O8540 O8541 O8542 O8543 O8544 O8545 O8546 O8547 O8548 O8549 O8550 O8551 O8552 O8553 O8554 O8555 O8556 O8557 O8558 O8559 O8560 O8561 O8562 O8563 O8564 O8565 O8566 O8567 O8568 O8569 O8570 O8571 O8572 O8573 O8574 O8575 O8576 O8577 O8578 O8579 O8580 O8581 O8582 O8583 O8584 O8585 O8586 O8587 O8588 O8589 O8590 O8591 O8592 O8593 O8594 O8595 O8596 O8597 O8598 O8599 O8600 O8601 O8602 O8603 O8604 O8605 O8606 O8607 O8608 O8609 O8610 O8611 O8612 O8613 O8614 O8615 O8616 O8617 O8618 O8619 O8620 O8621 O8622 O8623 O8624 O8625 O8626 O8627 O8628 O8629 O8630 O8631 O8632 O8633 O8634 O8635 O8636 O8637 O8638 O8639 O8640 O8641 O8642 O8643 O8644 O8645 O8646 O8647 O8648 O8649 O8650 O8651 O8652 O8653 O8654 O8655 O8656 O8657 O8658 O8659 O8660 O8661 O8662 O8663 O8664 O8665 O8666 O8667 O8668 O8669 O8670 O8671 O8672 O8673 O8674 O8675 O8676 O8677 O8678 O8679 O8680 O8681 O8682 O8683 O8684 O8685 O8686 O8687 O8688 O8689 O8690 O8691 O8692 O8693 O8694 O8695 O8696 O8697 O8698 O8699 O8700 O8701 O8702 O8703 O8704 O8705 O8706 O8707 O8708 O8709 O8710 O8711 O8712 O8713 O8714 O8715 O8716 O8717 O8718 O8719 O8720 O8721 O8722 O8723 O8724 O8725 O8726 O8727 O8728 O8729 O8730 O8731 O8732 O8733 O8734 O8735 O8736 O8737 O8738 O8739 O8740 O8741 O8742 O8743 O8744 O8745 O8746 O8747 O8748 O8749 O8750 O8751 O8752 O8753 O8754 O8755 O8756 O8757 O8758 O8759 O8760 O8761 O8762 O8763 O8764 O8765 O8766 O8767 O8768 O8769 O8770 O8771 O8772 O8773 O8774 O8775 O8776 O8777 O8778 O8779 O8780 O8781 O8782 O8783 O8784 O8785 O8786 O8787 O8788 O8789 O8790 O8791 O8792 O8793 O8794 O8795 O8796 O8797 O8798 O8799 O8800 O8801 O8802 O8803 O8804 O8805 O8806 O8807 O8808 O8809 O8810 O8811 O8812 O8813 O8814 O8815 O8816 O8817 O8818 O8819 O8820 O8821 O8822 O8823 O8824 O8825 O8826 O8827 O8828 O8829 O8830 O8831 O8832 O8833 O8834 O8835 O8836 O8837 O8838 O8839 O8840 O8841 O8842 O8843 O8844 O8845 O8846 O8847 O8848 O8849 O8850 O8851 O8852 O8853 O8854 O8855 O8856 O8857 O8858 O8859 O8860 O8861 O8862 O8863 O8864 O8865 O8866 O8867 O8868 O8869 O8870 O8871 O8872 O8873 O8874 O8875 O8876 O8877 O8878 O8879 O8880 O8881 O8882 O8883 O8884 O8885 O8886 O8887 O8888 O8889 O8890 O8891 O8892 O8893 O8894 O8895 O8896 O8897 O8898 O8899 O8900 O8901 O8902 O8903 O8904 O8905 O8906 O8907 O8908 O8909 O8910 O8911 O8912 O8913 O8914 O8915 O8916 O8917 O8918 O8919 O8920 O8921 O8922 O8923 O8924 O8925 O8926 O8927 O8928 O8929 O8930 O8931 O8932 O8933 O8934 O8935 O8936 O8937 O8938 O8939 O8940 O8941 O8942 O8943 O8944 O8945 O8946 O8947 O8948 O8949 O8950 O8951 O8952 O8953 O8954 O8955 O8956 O8957 O8958 O8959 O8960 O8961 O8962 O8963 O8964 O8965 O8966 O8967 O8968 O8969 O8970 O8971 O8972 O8973 O8974 O8975 O8976 O8977 O8978 O8979 O8980 O8981 O8982 O8983 O8984 O8985 O8986 O8987 O8988 O8989 O8990 O8991 O8992 O8993 O8994 O8995 O8996 O8997 O8998 O8999 O9000 O9001 O9002 O9003 O9004 O9005 O9006 O9007 O9008 O9009 O9010 O9011 O9012 O9013 O9014 O9015 O9016 O9017 O9018 O9019 O9020 O9021 O9022 O9023 O9024 O9025 O9026 O9027 O9028 O9029 O9030 O9031 O9032 O9033 O9034 O9035 O9036 O9037 O9038 O9039 O9040 O9041 O9042 O9043 O9044 O9045 O9046 O9047 O9048 O9049 O9050 O9051 O9052 O9053 O9054 O9055 O9056 O9057 O9058 O9059 O9060 O9061 O9062 O9063 O9064 O9065 O9066 O9067 O9068 O9069 O9070 O9071 O9072 O9073 O9074 O9075 O9076 O9077 O9078 O9079 O9080 O9081 O9082 O9083 O9084 O9085 O9086 O9087 O9088 O9089 O9090 O9091 O9092 O9093 O9094 O9095 O9096 O9097 O9098 O9099 O9100 O9101 O9102 O9103 O9104 O9105 O9106 O9107 O9108 O9109 O9110 O9111 O9112 O9113 O9114 O9115 O9116 O9117 O9118 O9119 O9120 O9121 O9122 O9123 O9124 O9125 O9126 O9127 O9128 O9129 O9130 O9131 O9132 O9133 O9134 O9135 O9136 O9137 O9138 O9139 O9140 O9141 O9142 O9143 O9144 O9145 O9146 O9147 O9148 O9149 O9150 O9151 O9152 O9153 O9154 O9155 O9156 O9157 O9158 O9159 O9160 O9161 O9162 O9163 O9164 O9165 O9166 O9167 O9168 O9169 O9170 O9171 O9172 O9173 O9174 O9175 O9176 O9177 O9178 O9179 O9180 O9181 O9182 O9183 O9184 O9185 O9186 O9187 O9188 O9189 O9190 O9191 O9192 O9193 O9194 O9195 O9196 O9197 O9198 O9199 O9200 O9201 O9202 O9203 O9204 O9205 O9206 O9207 O9208 O9209 O9210 O9211 O9212 O9213 O9214 O9215 O9216 O9217 O9218 O9219 O9220 O9221 O9222 O9223 O9224 O9225 O9226 O9227 O9228 O9229 O9230 O9231 O9232 O9233 O9234 O9235 O9236 O9237 O9238 O9239 O9240 O9241 O9242 O9243 O9244 O9245 O9246 O9247 O9248 O9249 O9250 O9251 O9252 O9253 O9254 O9255 O9256 O9257 O9258 O9259 O9260 O9261 O9262 O9263 O9264 O9265 O9266 O9267 O9268 O9269 O9270 O9271 O9272 O9273 O9274 O9275 O9276 O9277 O9278 O9279 O9280 O9281 O9282 O9283 O9284 O9285 O9286 O9287 O9288 O9289 O9290 O9291 O9292 O9293 O9294 O9295 O9296 O9297 O9298 O9299 O9300 O9301 O9302 O9303 O9304 O9305 O9306 O9307 O9308 O9309 O9310 O9311 O9312 O9313 O9314 O9315 O9316 O9317 O9318 O9319 O9320 O9321 O9322 O9323 O9324 O9325 O9326 O9327 O9328 O9329 O9330 O9331 O9332 O9333 O9334 O9335 O9336 O9337 O9338 O9339 O9340 O9341 O9342 O9343 O9344 O9345 O9346 O9347 O9348 O9349 O9350 O9351 O9352 O9353 O9354 O9355 O9356 O9357 O9358 O9359 O9360 O9361 O9362 O9363 O9364 O9365 O9366 O9367 O9368 O9369 O9370 O9371 O9372 O9373 O9374 O9375 O9376 O9377 O9378 O9379 O9380 O9381 O9382 O9383 O9384 O9385 O9386 O9387 O9388 O9389 O9390 O9391 O9392 O9393 O9394 O9395 O9396 O9397 O9398 O9399 O9400 O9401 O9402 O9403 O9404 O9405 O9406 O9407 O9408 O9409 O9410 O9411 O9412 O9413 O9414 O9415 O9416 O9417 O9418 O9419 O9420 O9421 O9422 O9423 O9424 O9425 O9426 O9427 O9428 O9429 O9430 O9431 O9432 O9433 O9434 O9435 O9436 O9437 O9438 O9439 O9440 O9441 O9442 O9443 O9444 O9445 O9446 O9447 O9448 O9449 O9450 O9451 O9452 O9453 O9454 O9455 O9456 O9457 O9458 O9459 O9460 O9461 O9462 O9463 O9464 O9465 O9466 O9467 O9468 O9469 O9470 O9471 O9472 O9473 O9474 O9475 O9476 O9477 O9478 O9479 O9480 O9481 O9482 O9483 O9484 O9485 O9486 O9487 O9488 O9489 O9490 O9491 O9492 O9493 O9494 O9495 O9496 O9497 O9498 O9499 O9500 O9501 O9502 O9503 O9504 O9505 O9506 O9507 O9508 O9509 O9510 O9511 O9512 O9513 O9514 O9515 O9516 O9517 O9518 O9519 O9520 O9521 O9522 O9523 O9524 O9525 O9526 O9527 O9528 O9529 O9530 O9531 O9532 O9533 O9534 O9535 O9536 O9537 O9538 O9539 O9540 O9541 O9542 O9543 O9544 O9545 O9546 O9547 O9548 O9549 O9550 O9551 O9552 O9553 O9554 O9555 O9556 O9557 O9558 O9559 O9560 O9561 O9562 O9563 O9564 O9565 O9566 O9567 O9568 O9569 O9570 O9571 O9572 O9573 O9574 O9575 O9576 O9577 O9578 O9579 O9580 O9581 O9582 O9583 O9584 O9585 O9586 O9587 O9588 O9589 O9590 O9591 O9592 O9593 O9594 O9595 O9596 O9597 O9598 O9599 O9600 O9601 O9602 O9603 O9604 O9605 O9606 O9607 O9608 O9609 O9610 O9611 O9612 O9613 O9614 O9615 O9616 O9617 O9618 O9619 O9620 O9621 O9622 O9623 O9624 O9625 O9626 O9627 O9628 O9629 O9630 O9631 O9632 O9633 O9634 O9635 O9636 O9637 O9638 O9639 O9640 O9641 O9642 O9643 O9644 O9645 O9646 O9647 O9648 O9649 O9650 O9651 O9652 O9653 O9654 O9655 O9656 O9657 O9658 O9659 O9660 O9661 O9662 O9663 O9664 O9665 O9666 O9667 O9668 O9669 O9670 O9671 O9672 O9673 O9674 O9675 O9676 O9677 O9678 O9679 O9680 O9681 O9682 O9683 O9684 O9685 O9686 O9687 O9688 O9689 O9690 O9691 O9692 O9693 O9694 O9695 O9696 O9697 O9698 O9699 O9700 O9701 O9702 O9703 O9704 O9705 O9706 O9707 O9708 O9709 O9710 O9711 O9712 O9713 O9714 O9715 O9716 O9717 O9718 O9719 O9720 O9721 O9722 O9723 O9724 O9725 O9726 O9727 O9728 O9729 O9730 O9731 O9732 O9733 O9734 O9735 O9736 O9737 O9738 O9739 O9740 O9741 O9742 O9743 O9744 O9745 O9746 O9747 O9748 O9749 O9750 O9751 O9752 O9753 O9754 O9755 O9756 O9757 O9758 O9759 O9760 O9761 O9762 O9763 O9764 O9765 O9766 O9767 O9768 O9769 O9770 O9771 O9772 O9773 O9774 O9775 O9776 O9777 O9778 O9779 O9780 O9781 O9782 O9783 O9784 O9785 O9786 O9787 O9788 O9789 O9790 O9791 O9792 O9793 O9794 O9795 O9796 O9797 O9798 O9799 O9800 O9801 O9802 O9803 O9804 O9805 O9806 O9807 O9808 O9809 O9810 O9811 O9812 O9813 O9814 O9815 O9816 O9817 O9818 O9819 O9820 O9821 O9822 O9823 O9824 O9825 O9826 O9827 O9828 O9829 O9830 O9831 O9832 O9833 O9834 O9835 O9836 O9837 O9838 O9839 O9840 O9841 O9842 O9843 O9844 O9845 O9846 O9847 O9848 O9849 O9850 O9851 O9852 O9853 O9854 O9855 O9856 O9857 O9858 O9859 O9860 O9861 O9862 O9863 O9864 O9865 O9866 O9867 O9868 O9869 O9870 O9871 O9872 O9873 O9874 O9875 O9876 O9877 O9878 O9879 O9880 O9881 O9882 O9883 O9884 O9885 O9886 O9887 O9888 O9889 O9890 O9891 O9892 O9893 O9894 O9895 O9896 O9897 O9898 O9899 O9900 O9901 O9902 O9903 O9904 O9905 O9906 O9907 O9908 O9909 O9910 O9911 O9912 O9913 O9914 O9915 O9916 O9917 O9918 O9919 O9920 O9921 O9922 O9923 O9924 O9925 O9926 O9927 O9928 O9929 O9930 O9931 O9932 O9933 O9934 O9935 O9936 O9937 O9938 O9939 O9940 O9941 O9942 O9943 O9944 O9945 O9946 O9947 O9948 O9949 O9950 O9951 O9952 O9953 O9954 O9955 O9956 O9957 O9958 O9959 O9960 O9961 O9962 O9963 O9964 O9965 O9966 O9967 O9968 O9969 O9970 O9971 O9972 O9973 O9974 O9975 O9976 O9977 O9978 O9979 O9980 O9981 O9982 O9983 O9984 O9985 O9986 O9987 O9988 O9989 O9990 O9991 O9992 O9993 O9994 O9995 O9996 O9997 O9998 O9999 O10000 O48:O50 O61:O63 O83:O86">
      <formula1>INDIRECT($D52)</formula1>
    </dataValidation>
  </dataValidation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N99"/>
  <sheetViews>
    <sheetView workbookViewId="0">
      <selection activeCell="AJ13" sqref="AJ13"/>
    </sheetView>
  </sheetViews>
  <sheetFormatPr defaultColWidth="8.83333333333333" defaultRowHeight="23" customHeight="1"/>
  <cols>
    <col min="1" max="1" width="3.5" style="117" customWidth="1"/>
    <col min="2" max="2" width="10.1666666666667" style="117" customWidth="1"/>
    <col min="3" max="3" width="8.33333333333333" style="117" customWidth="1"/>
    <col min="4" max="4" width="13.1666666666667" style="117" customWidth="1"/>
    <col min="5" max="5" width="23.1666666666667" style="117" customWidth="1"/>
    <col min="6" max="6" width="11.1666666666667" style="117" customWidth="1"/>
    <col min="7" max="8" width="13.1666666666667" style="117" hidden="1" customWidth="1"/>
    <col min="9" max="9" width="12.1666666666667" style="117" hidden="1" customWidth="1"/>
    <col min="10" max="10" width="11.1666666666667" style="117" customWidth="1"/>
    <col min="11" max="11" width="26.1666666666667" style="117" hidden="1" customWidth="1"/>
    <col min="12" max="12" width="12.8333333333333" style="117" customWidth="1"/>
    <col min="13" max="13" width="13.3333333333333" style="117" customWidth="1"/>
    <col min="14" max="14" width="31.1666666666667" style="117" customWidth="1"/>
  </cols>
  <sheetData>
    <row r="1" ht="28" customHeight="1" spans="1:14">
      <c r="A1" s="230" t="s">
        <v>0</v>
      </c>
      <c r="B1" s="231" t="s">
        <v>260</v>
      </c>
      <c r="C1" s="232" t="s">
        <v>482</v>
      </c>
      <c r="D1" s="232" t="s">
        <v>483</v>
      </c>
      <c r="E1" s="232" t="s">
        <v>484</v>
      </c>
      <c r="F1" s="233" t="s">
        <v>485</v>
      </c>
      <c r="G1" s="234" t="s">
        <v>486</v>
      </c>
      <c r="H1" s="234" t="s">
        <v>487</v>
      </c>
      <c r="I1" s="249" t="s">
        <v>488</v>
      </c>
      <c r="J1" s="250" t="s">
        <v>262</v>
      </c>
      <c r="K1" s="251" t="s">
        <v>257</v>
      </c>
      <c r="L1" s="252" t="s">
        <v>489</v>
      </c>
      <c r="M1" s="253" t="s">
        <v>490</v>
      </c>
      <c r="N1" s="254"/>
    </row>
    <row r="2" customHeight="1" spans="1:14">
      <c r="A2" s="72"/>
      <c r="B2" s="235" t="str">
        <f t="shared" ref="B2:B65" si="0">IF(D2="","",TEXT(ROW(A1),"账户0000"))</f>
        <v>账户0001</v>
      </c>
      <c r="C2" s="236" t="s">
        <v>220</v>
      </c>
      <c r="D2" s="236" t="s">
        <v>491</v>
      </c>
      <c r="E2" s="356" t="s">
        <v>492</v>
      </c>
      <c r="F2" s="238">
        <v>749805.6</v>
      </c>
      <c r="G2" s="239">
        <f>IF(B2="","",SUMIFS(实收!E:E,实收!T:T,B2))</f>
        <v>0</v>
      </c>
      <c r="H2" s="239" t="e">
        <f>IF(B2="","",SUMIFS(#REF!,#REF!,B2))</f>
        <v>#REF!</v>
      </c>
      <c r="I2" s="255" t="e">
        <f t="shared" ref="I2:I65" si="1">IF(B2="","",G2-H2)</f>
        <v>#REF!</v>
      </c>
      <c r="J2" s="256" t="e">
        <f t="shared" ref="J2:J65" si="2">IF(B2="","",F2+I2)</f>
        <v>#REF!</v>
      </c>
      <c r="K2" s="235" t="str">
        <f t="shared" ref="K2:K65" si="3">IF(B2="","",_xlfn.CONCAT(B2,"-",C2,"-",D2,))</f>
        <v>账户0001-能环-农商丰台支行</v>
      </c>
      <c r="L2" s="257">
        <v>895.02</v>
      </c>
      <c r="M2" s="257" t="e">
        <f t="shared" ref="M2:M17" si="4">J2-L2</f>
        <v>#REF!</v>
      </c>
      <c r="N2" s="72"/>
    </row>
    <row r="3" customHeight="1" spans="1:14">
      <c r="A3" s="72"/>
      <c r="B3" s="235" t="str">
        <f t="shared" si="0"/>
        <v>账户0002</v>
      </c>
      <c r="C3" s="236" t="s">
        <v>220</v>
      </c>
      <c r="D3" s="236" t="s">
        <v>493</v>
      </c>
      <c r="E3" s="237">
        <v>161980674</v>
      </c>
      <c r="F3" s="238">
        <v>716435.81</v>
      </c>
      <c r="G3" s="239">
        <f>IF(B3="","",SUMIFS(实收!E:E,实收!T:T,B3))</f>
        <v>0</v>
      </c>
      <c r="H3" s="239" t="e">
        <f>IF(B3="","",SUMIFS(#REF!,#REF!,B3))</f>
        <v>#REF!</v>
      </c>
      <c r="I3" s="255" t="e">
        <f t="shared" si="1"/>
        <v>#REF!</v>
      </c>
      <c r="J3" s="256" t="e">
        <f t="shared" si="2"/>
        <v>#REF!</v>
      </c>
      <c r="K3" s="235" t="str">
        <f t="shared" si="3"/>
        <v>账户0002-能环-民生西客站支行</v>
      </c>
      <c r="L3" s="257">
        <v>15056.65</v>
      </c>
      <c r="M3" s="257" t="e">
        <f t="shared" si="4"/>
        <v>#REF!</v>
      </c>
      <c r="N3" s="72"/>
    </row>
    <row r="4" customHeight="1" spans="1:14">
      <c r="A4" s="72"/>
      <c r="B4" s="235" t="str">
        <f t="shared" si="0"/>
        <v>账户0003</v>
      </c>
      <c r="C4" s="240" t="s">
        <v>374</v>
      </c>
      <c r="D4" s="240" t="s">
        <v>494</v>
      </c>
      <c r="E4" s="357" t="s">
        <v>495</v>
      </c>
      <c r="F4" s="238">
        <v>4965.51</v>
      </c>
      <c r="G4" s="239">
        <f>IF(B4="","",SUMIFS(实收!E:E,实收!T:T,B4))</f>
        <v>0</v>
      </c>
      <c r="H4" s="239" t="e">
        <f>IF(B4="","",SUMIFS(#REF!,#REF!,B4))</f>
        <v>#REF!</v>
      </c>
      <c r="I4" s="255" t="e">
        <f t="shared" si="1"/>
        <v>#REF!</v>
      </c>
      <c r="J4" s="256" t="e">
        <f t="shared" si="2"/>
        <v>#REF!</v>
      </c>
      <c r="K4" s="235" t="str">
        <f t="shared" si="3"/>
        <v>账户0003-荣辉-农商西城支行</v>
      </c>
      <c r="L4" s="257">
        <v>253.84</v>
      </c>
      <c r="M4" s="257" t="e">
        <f t="shared" si="4"/>
        <v>#REF!</v>
      </c>
      <c r="N4" s="72"/>
    </row>
    <row r="5" customHeight="1" spans="1:14">
      <c r="A5" s="72"/>
      <c r="B5" s="235" t="str">
        <f t="shared" si="0"/>
        <v>账户0004</v>
      </c>
      <c r="C5" s="240" t="s">
        <v>374</v>
      </c>
      <c r="D5" s="240" t="s">
        <v>496</v>
      </c>
      <c r="E5" s="241">
        <v>1005507255</v>
      </c>
      <c r="F5" s="238">
        <v>43002.07</v>
      </c>
      <c r="G5" s="239">
        <f>IF(B5="","",SUMIFS(实收!E:E,实收!T:T,B5))</f>
        <v>0</v>
      </c>
      <c r="H5" s="239" t="e">
        <f>IF(B5="","",SUMIFS(#REF!,#REF!,B5))</f>
        <v>#REF!</v>
      </c>
      <c r="I5" s="255" t="e">
        <f t="shared" si="1"/>
        <v>#REF!</v>
      </c>
      <c r="J5" s="256" t="e">
        <f t="shared" si="2"/>
        <v>#REF!</v>
      </c>
      <c r="K5" s="235" t="str">
        <f t="shared" si="3"/>
        <v>账户0004-荣辉-刘述珍邮储行</v>
      </c>
      <c r="L5" s="257">
        <v>26622.87</v>
      </c>
      <c r="M5" s="257" t="e">
        <f t="shared" si="4"/>
        <v>#REF!</v>
      </c>
      <c r="N5" s="72"/>
    </row>
    <row r="6" customHeight="1" spans="1:14">
      <c r="A6" s="72"/>
      <c r="B6" s="235" t="str">
        <f t="shared" si="0"/>
        <v>账户0005</v>
      </c>
      <c r="C6" s="242" t="s">
        <v>356</v>
      </c>
      <c r="D6" s="242" t="s">
        <v>497</v>
      </c>
      <c r="E6" s="358" t="s">
        <v>498</v>
      </c>
      <c r="F6" s="238">
        <v>5083.1</v>
      </c>
      <c r="G6" s="239">
        <f>IF(B6="","",SUMIFS(实收!E:E,实收!T:T,B6))</f>
        <v>0</v>
      </c>
      <c r="H6" s="239" t="e">
        <f>IF(B6="","",SUMIFS(#REF!,#REF!,B6))</f>
        <v>#REF!</v>
      </c>
      <c r="I6" s="255" t="e">
        <f t="shared" si="1"/>
        <v>#REF!</v>
      </c>
      <c r="J6" s="256" t="e">
        <f t="shared" si="2"/>
        <v>#REF!</v>
      </c>
      <c r="K6" s="235" t="str">
        <f t="shared" si="3"/>
        <v>账户0005-冷暖-北京行平谷支行</v>
      </c>
      <c r="L6" s="257">
        <v>14254.84</v>
      </c>
      <c r="M6" s="257" t="e">
        <f t="shared" si="4"/>
        <v>#REF!</v>
      </c>
      <c r="N6" s="72"/>
    </row>
    <row r="7" customHeight="1" spans="1:14">
      <c r="A7" s="72"/>
      <c r="B7" s="235" t="str">
        <f t="shared" si="0"/>
        <v>账户0006</v>
      </c>
      <c r="C7" s="242" t="s">
        <v>356</v>
      </c>
      <c r="D7" s="242" t="s">
        <v>493</v>
      </c>
      <c r="E7" s="243">
        <v>691605583</v>
      </c>
      <c r="F7" s="238">
        <v>193905.02</v>
      </c>
      <c r="G7" s="239">
        <f>IF(B7="","",SUMIFS(实收!E:E,实收!T:T,B7))</f>
        <v>0</v>
      </c>
      <c r="H7" s="239" t="e">
        <f>IF(B7="","",SUMIFS(#REF!,#REF!,B7))</f>
        <v>#REF!</v>
      </c>
      <c r="I7" s="255" t="e">
        <f t="shared" si="1"/>
        <v>#REF!</v>
      </c>
      <c r="J7" s="256" t="e">
        <f t="shared" si="2"/>
        <v>#REF!</v>
      </c>
      <c r="K7" s="235" t="str">
        <f t="shared" si="3"/>
        <v>账户0006-冷暖-民生西客站支行</v>
      </c>
      <c r="L7" s="257">
        <v>69309.73</v>
      </c>
      <c r="M7" s="257" t="e">
        <f t="shared" si="4"/>
        <v>#REF!</v>
      </c>
      <c r="N7" s="72"/>
    </row>
    <row r="8" customHeight="1" spans="1:14">
      <c r="A8" s="72"/>
      <c r="B8" s="235" t="str">
        <f t="shared" si="0"/>
        <v>账户0007</v>
      </c>
      <c r="C8" s="244" t="s">
        <v>389</v>
      </c>
      <c r="D8" s="244" t="s">
        <v>499</v>
      </c>
      <c r="E8" s="359" t="s">
        <v>500</v>
      </c>
      <c r="F8" s="238">
        <v>1137.26</v>
      </c>
      <c r="G8" s="239">
        <f>IF(B8="","",SUMIFS(实收!E:E,实收!T:T,B8))</f>
        <v>0</v>
      </c>
      <c r="H8" s="239" t="e">
        <f>IF(B8="","",SUMIFS(#REF!,#REF!,B8))</f>
        <v>#REF!</v>
      </c>
      <c r="I8" s="255" t="e">
        <f t="shared" si="1"/>
        <v>#REF!</v>
      </c>
      <c r="J8" s="256" t="e">
        <f t="shared" si="2"/>
        <v>#REF!</v>
      </c>
      <c r="K8" s="235" t="str">
        <f t="shared" si="3"/>
        <v>账户0007-芝麻-招行西客站支行</v>
      </c>
      <c r="L8" s="257">
        <v>3531.97</v>
      </c>
      <c r="M8" s="257" t="e">
        <f t="shared" si="4"/>
        <v>#REF!</v>
      </c>
      <c r="N8" s="72"/>
    </row>
    <row r="9" customHeight="1" spans="1:14">
      <c r="A9" s="72"/>
      <c r="B9" s="235" t="str">
        <f t="shared" si="0"/>
        <v>账户0008</v>
      </c>
      <c r="C9" s="236" t="s">
        <v>220</v>
      </c>
      <c r="D9" s="236" t="s">
        <v>501</v>
      </c>
      <c r="E9" s="236" t="s">
        <v>501</v>
      </c>
      <c r="F9" s="238">
        <v>281354.17</v>
      </c>
      <c r="G9" s="239">
        <f>IF(B9="","",SUMIFS(实收!E:E,实收!T:T,B9))</f>
        <v>0</v>
      </c>
      <c r="H9" s="239" t="e">
        <f>IF(B9="","",SUMIFS(#REF!,#REF!,B9))</f>
        <v>#REF!</v>
      </c>
      <c r="I9" s="255" t="e">
        <f t="shared" si="1"/>
        <v>#REF!</v>
      </c>
      <c r="J9" s="256" t="e">
        <f t="shared" si="2"/>
        <v>#REF!</v>
      </c>
      <c r="K9" s="235" t="str">
        <f t="shared" si="3"/>
        <v>账户0008-能环-农商电子银行</v>
      </c>
      <c r="L9" s="257">
        <v>643986.69</v>
      </c>
      <c r="M9" s="257" t="e">
        <f t="shared" si="4"/>
        <v>#REF!</v>
      </c>
      <c r="N9" s="72" t="s">
        <v>502</v>
      </c>
    </row>
    <row r="10" customHeight="1" spans="1:14">
      <c r="A10" s="72"/>
      <c r="B10" s="235" t="str">
        <f t="shared" si="0"/>
        <v>账户0009</v>
      </c>
      <c r="C10" s="246" t="s">
        <v>220</v>
      </c>
      <c r="D10" s="246" t="s">
        <v>503</v>
      </c>
      <c r="E10" s="246" t="s">
        <v>503</v>
      </c>
      <c r="F10" s="238">
        <v>0</v>
      </c>
      <c r="G10" s="239">
        <f>IF(B10="","",SUMIFS(实收!E:E,实收!T:T,B10))</f>
        <v>0</v>
      </c>
      <c r="H10" s="239" t="e">
        <f>IF(B10="","",SUMIFS(#REF!,#REF!,B10))</f>
        <v>#REF!</v>
      </c>
      <c r="I10" s="255" t="e">
        <f t="shared" si="1"/>
        <v>#REF!</v>
      </c>
      <c r="J10" s="256" t="e">
        <f t="shared" si="2"/>
        <v>#REF!</v>
      </c>
      <c r="K10" s="235" t="str">
        <f t="shared" si="3"/>
        <v>账户0009-能环-铁信网</v>
      </c>
      <c r="L10" s="257"/>
      <c r="M10" s="257" t="e">
        <f t="shared" si="4"/>
        <v>#REF!</v>
      </c>
      <c r="N10" s="72"/>
    </row>
    <row r="11" customHeight="1" spans="1:14">
      <c r="A11" s="72"/>
      <c r="B11" s="235" t="str">
        <f t="shared" si="0"/>
        <v>账户0010</v>
      </c>
      <c r="C11" s="242" t="s">
        <v>356</v>
      </c>
      <c r="D11" s="242" t="s">
        <v>410</v>
      </c>
      <c r="E11" s="242"/>
      <c r="F11" s="238">
        <v>0</v>
      </c>
      <c r="G11" s="239">
        <f>IF(B11="","",SUMIFS(实收!E:E,实收!T:T,B11))</f>
        <v>0</v>
      </c>
      <c r="H11" s="239" t="e">
        <f>IF(B11="","",SUMIFS(#REF!,#REF!,B11))</f>
        <v>#REF!</v>
      </c>
      <c r="I11" s="255" t="e">
        <f t="shared" si="1"/>
        <v>#REF!</v>
      </c>
      <c r="J11" s="256" t="e">
        <f t="shared" si="2"/>
        <v>#REF!</v>
      </c>
      <c r="K11" s="235" t="str">
        <f t="shared" si="3"/>
        <v>账户0010-冷暖-现金</v>
      </c>
      <c r="L11" s="257"/>
      <c r="M11" s="257" t="e">
        <f t="shared" si="4"/>
        <v>#REF!</v>
      </c>
      <c r="N11" s="72"/>
    </row>
    <row r="12" customHeight="1" spans="1:14">
      <c r="A12" s="72"/>
      <c r="B12" s="235" t="str">
        <f t="shared" si="0"/>
        <v>账户0011</v>
      </c>
      <c r="C12" s="236" t="s">
        <v>220</v>
      </c>
      <c r="D12" s="236" t="s">
        <v>410</v>
      </c>
      <c r="E12" s="236"/>
      <c r="F12" s="238">
        <v>0</v>
      </c>
      <c r="G12" s="239">
        <f>IF(B12="","",SUMIFS(实收!E:E,实收!T:T,B12))</f>
        <v>0</v>
      </c>
      <c r="H12" s="239" t="e">
        <f>IF(B12="","",SUMIFS(#REF!,#REF!,B12))</f>
        <v>#REF!</v>
      </c>
      <c r="I12" s="255" t="e">
        <f t="shared" si="1"/>
        <v>#REF!</v>
      </c>
      <c r="J12" s="256" t="e">
        <f t="shared" si="2"/>
        <v>#REF!</v>
      </c>
      <c r="K12" s="235" t="str">
        <f t="shared" si="3"/>
        <v>账户0011-能环-现金</v>
      </c>
      <c r="L12" s="257">
        <v>0</v>
      </c>
      <c r="M12" s="257" t="e">
        <f t="shared" si="4"/>
        <v>#REF!</v>
      </c>
      <c r="N12" s="72"/>
    </row>
    <row r="13" customHeight="1" spans="1:14">
      <c r="A13" s="72"/>
      <c r="B13" s="235" t="str">
        <f t="shared" si="0"/>
        <v>账户0012</v>
      </c>
      <c r="C13" s="240" t="s">
        <v>374</v>
      </c>
      <c r="D13" s="240" t="s">
        <v>410</v>
      </c>
      <c r="E13" s="240"/>
      <c r="F13" s="238">
        <v>0</v>
      </c>
      <c r="G13" s="239">
        <f>IF(B13="","",SUMIFS(实收!E:E,实收!T:T,B13))</f>
        <v>0</v>
      </c>
      <c r="H13" s="239" t="e">
        <f>IF(B13="","",SUMIFS(#REF!,#REF!,B13))</f>
        <v>#REF!</v>
      </c>
      <c r="I13" s="255" t="e">
        <f t="shared" si="1"/>
        <v>#REF!</v>
      </c>
      <c r="J13" s="256" t="e">
        <f t="shared" si="2"/>
        <v>#REF!</v>
      </c>
      <c r="K13" s="235" t="str">
        <f t="shared" si="3"/>
        <v>账户0012-荣辉-现金</v>
      </c>
      <c r="L13" s="257"/>
      <c r="M13" s="257" t="e">
        <f t="shared" si="4"/>
        <v>#REF!</v>
      </c>
      <c r="N13" s="72"/>
    </row>
    <row r="14" customHeight="1" spans="1:14">
      <c r="A14" s="72"/>
      <c r="B14" s="235" t="str">
        <f t="shared" si="0"/>
        <v>账户0013</v>
      </c>
      <c r="C14" s="247" t="s">
        <v>401</v>
      </c>
      <c r="D14" s="247" t="s">
        <v>493</v>
      </c>
      <c r="E14" s="248">
        <v>635446313</v>
      </c>
      <c r="F14" s="238">
        <v>20039.03</v>
      </c>
      <c r="G14" s="239">
        <f>IF(B14="","",SUMIFS(实收!E:E,实收!T:T,B14))</f>
        <v>0</v>
      </c>
      <c r="H14" s="239" t="e">
        <f>IF(B14="","",SUMIFS(#REF!,#REF!,B14))</f>
        <v>#REF!</v>
      </c>
      <c r="I14" s="255" t="e">
        <f t="shared" si="1"/>
        <v>#REF!</v>
      </c>
      <c r="J14" s="256" t="e">
        <f t="shared" si="2"/>
        <v>#REF!</v>
      </c>
      <c r="K14" s="235" t="str">
        <f t="shared" si="3"/>
        <v>账户0013-炎东-民生西客站支行</v>
      </c>
      <c r="L14" s="257">
        <v>20039.03</v>
      </c>
      <c r="M14" s="257" t="e">
        <f t="shared" si="4"/>
        <v>#REF!</v>
      </c>
      <c r="N14" s="72"/>
    </row>
    <row r="15" customHeight="1" spans="1:14">
      <c r="A15" s="72"/>
      <c r="B15" s="235" t="str">
        <f t="shared" si="0"/>
        <v>账户0014</v>
      </c>
      <c r="C15" s="96" t="s">
        <v>341</v>
      </c>
      <c r="D15" s="96" t="s">
        <v>410</v>
      </c>
      <c r="E15" s="96"/>
      <c r="F15" s="90">
        <v>0</v>
      </c>
      <c r="G15" s="239">
        <f>IF(B15="","",SUMIFS(实收!E:E,实收!T:T,B15))</f>
        <v>0</v>
      </c>
      <c r="H15" s="239" t="e">
        <f>IF(B15="","",SUMIFS(#REF!,#REF!,B15))</f>
        <v>#REF!</v>
      </c>
      <c r="I15" s="255" t="e">
        <f t="shared" si="1"/>
        <v>#REF!</v>
      </c>
      <c r="J15" s="256" t="e">
        <f t="shared" si="2"/>
        <v>#REF!</v>
      </c>
      <c r="K15" s="235" t="str">
        <f t="shared" si="3"/>
        <v>账户0014-刘柯-现金</v>
      </c>
      <c r="L15" s="257"/>
      <c r="M15" s="257" t="e">
        <f t="shared" si="4"/>
        <v>#REF!</v>
      </c>
      <c r="N15" s="72"/>
    </row>
    <row r="16" customHeight="1" spans="1:14">
      <c r="A16" s="72"/>
      <c r="B16" s="235" t="str">
        <f t="shared" si="0"/>
        <v>账户0015</v>
      </c>
      <c r="C16" s="96" t="s">
        <v>220</v>
      </c>
      <c r="D16" s="96" t="s">
        <v>504</v>
      </c>
      <c r="E16" s="360" t="s">
        <v>505</v>
      </c>
      <c r="F16" s="90">
        <v>20065.9</v>
      </c>
      <c r="G16" s="239">
        <f>IF(B16="","",SUMIFS(实收!E:E,实收!T:T,B16))</f>
        <v>0</v>
      </c>
      <c r="H16" s="239" t="e">
        <f>IF(B16="","",SUMIFS(#REF!,#REF!,B16))</f>
        <v>#REF!</v>
      </c>
      <c r="I16" s="255" t="e">
        <f t="shared" si="1"/>
        <v>#REF!</v>
      </c>
      <c r="J16" s="256" t="e">
        <f t="shared" si="2"/>
        <v>#REF!</v>
      </c>
      <c r="K16" s="235" t="str">
        <f t="shared" si="3"/>
        <v>账户0015-能环-建行木樨园支行</v>
      </c>
      <c r="L16" s="257">
        <v>64.9</v>
      </c>
      <c r="M16" s="257" t="e">
        <f t="shared" si="4"/>
        <v>#REF!</v>
      </c>
      <c r="N16" s="72"/>
    </row>
    <row r="17" customHeight="1" spans="1:14">
      <c r="A17" s="72"/>
      <c r="B17" s="235" t="str">
        <f t="shared" si="0"/>
        <v>账户0016</v>
      </c>
      <c r="C17" s="96" t="s">
        <v>220</v>
      </c>
      <c r="D17" s="96" t="s">
        <v>506</v>
      </c>
      <c r="E17" s="116" t="s">
        <v>507</v>
      </c>
      <c r="F17" s="90">
        <v>60000</v>
      </c>
      <c r="G17" s="239">
        <f>IF(B17="","",SUMIFS(实收!E:E,实收!T:T,B17))</f>
        <v>0</v>
      </c>
      <c r="H17" s="239" t="e">
        <f>IF(B17="","",SUMIFS(#REF!,#REF!,B17))</f>
        <v>#REF!</v>
      </c>
      <c r="I17" s="255" t="e">
        <f t="shared" si="1"/>
        <v>#REF!</v>
      </c>
      <c r="J17" s="256" t="e">
        <f t="shared" si="2"/>
        <v>#REF!</v>
      </c>
      <c r="K17" s="235" t="str">
        <f t="shared" si="3"/>
        <v>账户0016-能环-建信融通</v>
      </c>
      <c r="L17" s="257">
        <v>60000</v>
      </c>
      <c r="M17" s="257" t="e">
        <f t="shared" si="4"/>
        <v>#REF!</v>
      </c>
      <c r="N17" s="72" t="s">
        <v>508</v>
      </c>
    </row>
    <row r="18" customHeight="1" spans="1:14">
      <c r="A18" s="72"/>
      <c r="B18" s="235" t="str">
        <f t="shared" si="0"/>
        <v>账户0017</v>
      </c>
      <c r="C18" s="246" t="s">
        <v>220</v>
      </c>
      <c r="D18" s="246" t="s">
        <v>357</v>
      </c>
      <c r="E18" s="96"/>
      <c r="F18" s="90">
        <v>0</v>
      </c>
      <c r="G18" s="239">
        <f>IF(B18="","",SUMIFS(实收!E:E,实收!T:T,B18))</f>
        <v>0</v>
      </c>
      <c r="H18" s="239" t="e">
        <f>IF(B18="","",SUMIFS(#REF!,#REF!,B18))</f>
        <v>#REF!</v>
      </c>
      <c r="I18" s="97" t="e">
        <f t="shared" si="1"/>
        <v>#REF!</v>
      </c>
      <c r="J18" s="97" t="e">
        <f t="shared" si="2"/>
        <v>#REF!</v>
      </c>
      <c r="K18" s="235" t="str">
        <f t="shared" si="3"/>
        <v>账户0017-能环-支票</v>
      </c>
      <c r="L18" s="257"/>
      <c r="M18" s="257"/>
      <c r="N18" s="72"/>
    </row>
    <row r="19" customHeight="1" spans="1:14">
      <c r="A19" s="72"/>
      <c r="B19" s="235" t="str">
        <f t="shared" si="0"/>
        <v>账户0018</v>
      </c>
      <c r="C19" s="242" t="s">
        <v>356</v>
      </c>
      <c r="D19" s="246" t="s">
        <v>357</v>
      </c>
      <c r="E19" s="96"/>
      <c r="F19" s="90">
        <v>0</v>
      </c>
      <c r="G19" s="239">
        <f>IF(B19="","",SUMIFS(实收!E:E,实收!T:T,B19))</f>
        <v>0</v>
      </c>
      <c r="H19" s="239" t="e">
        <f>IF(B19="","",SUMIFS(#REF!,#REF!,B19))</f>
        <v>#REF!</v>
      </c>
      <c r="I19" s="97" t="e">
        <f t="shared" si="1"/>
        <v>#REF!</v>
      </c>
      <c r="J19" s="97" t="e">
        <f t="shared" si="2"/>
        <v>#REF!</v>
      </c>
      <c r="K19" s="235" t="str">
        <f t="shared" si="3"/>
        <v>账户0018-冷暖-支票</v>
      </c>
      <c r="L19" s="257"/>
      <c r="M19" s="257"/>
      <c r="N19" s="72"/>
    </row>
    <row r="20" customHeight="1" spans="1:14">
      <c r="A20" s="72"/>
      <c r="B20" s="235" t="str">
        <f t="shared" si="0"/>
        <v>账户0019</v>
      </c>
      <c r="C20" s="236" t="s">
        <v>220</v>
      </c>
      <c r="D20" s="246" t="s">
        <v>357</v>
      </c>
      <c r="E20" s="96"/>
      <c r="F20" s="90">
        <v>0</v>
      </c>
      <c r="G20" s="239">
        <f>IF(B20="","",SUMIFS(实收!E:E,实收!T:T,B20))</f>
        <v>0</v>
      </c>
      <c r="H20" s="239" t="e">
        <f>IF(B20="","",SUMIFS(#REF!,#REF!,B20))</f>
        <v>#REF!</v>
      </c>
      <c r="I20" s="97" t="e">
        <f t="shared" si="1"/>
        <v>#REF!</v>
      </c>
      <c r="J20" s="97" t="e">
        <f t="shared" si="2"/>
        <v>#REF!</v>
      </c>
      <c r="K20" s="235" t="str">
        <f t="shared" si="3"/>
        <v>账户0019-能环-支票</v>
      </c>
      <c r="L20" s="257"/>
      <c r="M20" s="257"/>
      <c r="N20" s="72"/>
    </row>
    <row r="21" customHeight="1" spans="1:14">
      <c r="A21" s="72"/>
      <c r="B21" s="235" t="str">
        <f t="shared" si="0"/>
        <v>账户0020</v>
      </c>
      <c r="C21" s="240" t="s">
        <v>374</v>
      </c>
      <c r="D21" s="246" t="s">
        <v>357</v>
      </c>
      <c r="E21" s="96"/>
      <c r="F21" s="90">
        <v>0</v>
      </c>
      <c r="G21" s="239">
        <f>IF(B21="","",SUMIFS(实收!E:E,实收!T:T,B21))</f>
        <v>0</v>
      </c>
      <c r="H21" s="239" t="e">
        <f>IF(B21="","",SUMIFS(#REF!,#REF!,B21))</f>
        <v>#REF!</v>
      </c>
      <c r="I21" s="97" t="e">
        <f t="shared" si="1"/>
        <v>#REF!</v>
      </c>
      <c r="J21" s="97" t="e">
        <f t="shared" si="2"/>
        <v>#REF!</v>
      </c>
      <c r="K21" s="235" t="str">
        <f t="shared" si="3"/>
        <v>账户0020-荣辉-支票</v>
      </c>
      <c r="L21" s="257"/>
      <c r="M21" s="257"/>
      <c r="N21" s="72"/>
    </row>
    <row r="22" customHeight="1" spans="1:14">
      <c r="A22" s="72"/>
      <c r="B22" s="235" t="str">
        <f t="shared" si="0"/>
        <v>账户0021</v>
      </c>
      <c r="C22" s="246" t="s">
        <v>220</v>
      </c>
      <c r="D22" s="246" t="s">
        <v>427</v>
      </c>
      <c r="E22" s="96"/>
      <c r="F22" s="90">
        <v>0</v>
      </c>
      <c r="G22" s="239">
        <f>IF(B22="","",SUMIFS(实收!E:E,实收!T:T,B22))</f>
        <v>0</v>
      </c>
      <c r="H22" s="239" t="e">
        <f>IF(B22="","",SUMIFS(#REF!,#REF!,B22))</f>
        <v>#REF!</v>
      </c>
      <c r="I22" s="97" t="e">
        <f t="shared" si="1"/>
        <v>#REF!</v>
      </c>
      <c r="J22" s="97" t="e">
        <f t="shared" si="2"/>
        <v>#REF!</v>
      </c>
      <c r="K22" s="235" t="str">
        <f t="shared" si="3"/>
        <v>账户0021-能环-商承</v>
      </c>
      <c r="L22" s="257"/>
      <c r="M22" s="257"/>
      <c r="N22" s="72"/>
    </row>
    <row r="23" customHeight="1" spans="1:14">
      <c r="A23" s="72"/>
      <c r="B23" s="235" t="str">
        <f t="shared" si="0"/>
        <v>账户0022</v>
      </c>
      <c r="C23" s="242" t="s">
        <v>356</v>
      </c>
      <c r="D23" s="246" t="s">
        <v>427</v>
      </c>
      <c r="E23" s="96"/>
      <c r="F23" s="90">
        <v>0</v>
      </c>
      <c r="G23" s="239">
        <f>IF(B23="","",SUMIFS(实收!E:E,实收!T:T,B23))</f>
        <v>0</v>
      </c>
      <c r="H23" s="239" t="e">
        <f>IF(B23="","",SUMIFS(#REF!,#REF!,B23))</f>
        <v>#REF!</v>
      </c>
      <c r="I23" s="97" t="e">
        <f t="shared" si="1"/>
        <v>#REF!</v>
      </c>
      <c r="J23" s="97" t="e">
        <f t="shared" si="2"/>
        <v>#REF!</v>
      </c>
      <c r="K23" s="235" t="str">
        <f t="shared" si="3"/>
        <v>账户0022-冷暖-商承</v>
      </c>
      <c r="L23" s="257"/>
      <c r="M23" s="257"/>
      <c r="N23" s="72"/>
    </row>
    <row r="24" customHeight="1" spans="1:14">
      <c r="A24" s="72"/>
      <c r="B24" s="235" t="str">
        <f t="shared" si="0"/>
        <v>账户0023</v>
      </c>
      <c r="C24" s="236" t="s">
        <v>220</v>
      </c>
      <c r="D24" s="246" t="s">
        <v>427</v>
      </c>
      <c r="E24" s="96"/>
      <c r="F24" s="90">
        <v>0</v>
      </c>
      <c r="G24" s="239">
        <f>IF(B24="","",SUMIFS(实收!E:E,实收!T:T,B24))</f>
        <v>0</v>
      </c>
      <c r="H24" s="239" t="e">
        <f>IF(B24="","",SUMIFS(#REF!,#REF!,B24))</f>
        <v>#REF!</v>
      </c>
      <c r="I24" s="97" t="e">
        <f t="shared" si="1"/>
        <v>#REF!</v>
      </c>
      <c r="J24" s="97" t="e">
        <f t="shared" si="2"/>
        <v>#REF!</v>
      </c>
      <c r="K24" s="235" t="str">
        <f t="shared" si="3"/>
        <v>账户0023-能环-商承</v>
      </c>
      <c r="L24" s="257"/>
      <c r="M24" s="257"/>
      <c r="N24" s="72"/>
    </row>
    <row r="25" customHeight="1" spans="1:14">
      <c r="A25" s="72"/>
      <c r="B25" s="235" t="str">
        <f t="shared" si="0"/>
        <v>账户0024</v>
      </c>
      <c r="C25" s="240" t="s">
        <v>374</v>
      </c>
      <c r="D25" s="246" t="s">
        <v>427</v>
      </c>
      <c r="E25" s="96"/>
      <c r="F25" s="90">
        <v>0</v>
      </c>
      <c r="G25" s="239">
        <f>IF(B25="","",SUMIFS(实收!E:E,实收!T:T,B25))</f>
        <v>0</v>
      </c>
      <c r="H25" s="239" t="e">
        <f>IF(B25="","",SUMIFS(#REF!,#REF!,B25))</f>
        <v>#REF!</v>
      </c>
      <c r="I25" s="97" t="e">
        <f t="shared" si="1"/>
        <v>#REF!</v>
      </c>
      <c r="J25" s="97" t="e">
        <f t="shared" si="2"/>
        <v>#REF!</v>
      </c>
      <c r="K25" s="235" t="str">
        <f t="shared" si="3"/>
        <v>账户0024-荣辉-商承</v>
      </c>
      <c r="L25" s="257"/>
      <c r="M25" s="257"/>
      <c r="N25" s="72"/>
    </row>
    <row r="26" customHeight="1" spans="1:14">
      <c r="A26" s="72"/>
      <c r="B26" s="235" t="str">
        <f t="shared" si="0"/>
        <v>账户0025</v>
      </c>
      <c r="C26" s="246" t="s">
        <v>220</v>
      </c>
      <c r="D26" s="246" t="s">
        <v>419</v>
      </c>
      <c r="E26" s="96"/>
      <c r="F26" s="90">
        <v>0</v>
      </c>
      <c r="G26" s="239">
        <f>IF(B26="","",SUMIFS(实收!E:E,实收!T:T,B26))</f>
        <v>0</v>
      </c>
      <c r="H26" s="239" t="e">
        <f>IF(B26="","",SUMIFS(#REF!,#REF!,B26))</f>
        <v>#REF!</v>
      </c>
      <c r="I26" s="97" t="e">
        <f t="shared" si="1"/>
        <v>#REF!</v>
      </c>
      <c r="J26" s="97" t="e">
        <f t="shared" si="2"/>
        <v>#REF!</v>
      </c>
      <c r="K26" s="235" t="str">
        <f t="shared" si="3"/>
        <v>账户0025-能环-银承</v>
      </c>
      <c r="L26" s="257"/>
      <c r="M26" s="257"/>
      <c r="N26" s="72"/>
    </row>
    <row r="27" customHeight="1" spans="1:14">
      <c r="A27" s="72"/>
      <c r="B27" s="235" t="str">
        <f t="shared" si="0"/>
        <v>账户0026</v>
      </c>
      <c r="C27" s="242" t="s">
        <v>356</v>
      </c>
      <c r="D27" s="246" t="s">
        <v>419</v>
      </c>
      <c r="E27" s="96"/>
      <c r="F27" s="90">
        <v>0</v>
      </c>
      <c r="G27" s="239">
        <f>IF(B27="","",SUMIFS(实收!E:E,实收!T:T,B27))</f>
        <v>0</v>
      </c>
      <c r="H27" s="239" t="e">
        <f>IF(B27="","",SUMIFS(#REF!,#REF!,B27))</f>
        <v>#REF!</v>
      </c>
      <c r="I27" s="97" t="e">
        <f t="shared" si="1"/>
        <v>#REF!</v>
      </c>
      <c r="J27" s="97" t="e">
        <f t="shared" si="2"/>
        <v>#REF!</v>
      </c>
      <c r="K27" s="235" t="str">
        <f t="shared" si="3"/>
        <v>账户0026-冷暖-银承</v>
      </c>
      <c r="L27" s="257"/>
      <c r="M27" s="257"/>
      <c r="N27" s="72"/>
    </row>
    <row r="28" customHeight="1" spans="1:14">
      <c r="A28" s="72"/>
      <c r="B28" s="235" t="str">
        <f t="shared" si="0"/>
        <v>账户0027</v>
      </c>
      <c r="C28" s="236" t="s">
        <v>220</v>
      </c>
      <c r="D28" s="246" t="s">
        <v>419</v>
      </c>
      <c r="E28" s="96"/>
      <c r="F28" s="90">
        <v>0</v>
      </c>
      <c r="G28" s="239">
        <f>IF(B28="","",SUMIFS(实收!E:E,实收!T:T,B28))</f>
        <v>0</v>
      </c>
      <c r="H28" s="239" t="e">
        <f>IF(B28="","",SUMIFS(#REF!,#REF!,B28))</f>
        <v>#REF!</v>
      </c>
      <c r="I28" s="97" t="e">
        <f t="shared" si="1"/>
        <v>#REF!</v>
      </c>
      <c r="J28" s="97" t="e">
        <f t="shared" si="2"/>
        <v>#REF!</v>
      </c>
      <c r="K28" s="235" t="str">
        <f t="shared" si="3"/>
        <v>账户0027-能环-银承</v>
      </c>
      <c r="L28" s="257"/>
      <c r="M28" s="257"/>
      <c r="N28" s="72"/>
    </row>
    <row r="29" customHeight="1" spans="1:14">
      <c r="A29" s="72"/>
      <c r="B29" s="235" t="str">
        <f t="shared" si="0"/>
        <v>账户0028</v>
      </c>
      <c r="C29" s="240" t="s">
        <v>374</v>
      </c>
      <c r="D29" s="246" t="s">
        <v>419</v>
      </c>
      <c r="E29" s="96"/>
      <c r="F29" s="90">
        <v>0</v>
      </c>
      <c r="G29" s="239">
        <f>IF(B29="","",SUMIFS(实收!E:E,实收!T:T,B29))</f>
        <v>0</v>
      </c>
      <c r="H29" s="239" t="e">
        <f>IF(B29="","",SUMIFS(#REF!,#REF!,B29))</f>
        <v>#REF!</v>
      </c>
      <c r="I29" s="97" t="e">
        <f t="shared" si="1"/>
        <v>#REF!</v>
      </c>
      <c r="J29" s="97" t="e">
        <f t="shared" si="2"/>
        <v>#REF!</v>
      </c>
      <c r="K29" s="235" t="str">
        <f t="shared" si="3"/>
        <v>账户0028-荣辉-银承</v>
      </c>
      <c r="L29" s="257"/>
      <c r="M29" s="257"/>
      <c r="N29" s="72"/>
    </row>
    <row r="30" customHeight="1" spans="1:14">
      <c r="A30" s="72"/>
      <c r="B30" s="72" t="str">
        <f t="shared" si="0"/>
        <v/>
      </c>
      <c r="C30" s="72"/>
      <c r="D30" s="72"/>
      <c r="E30" s="72"/>
      <c r="F30" s="75"/>
      <c r="G30" s="239" t="str">
        <f>IF(B30="","",SUMIFS(实收!E:E,实收!T:T,B30))</f>
        <v/>
      </c>
      <c r="H30" s="239" t="str">
        <f>IF(B30="","",SUMIFS(#REF!,#REF!,B30))</f>
        <v/>
      </c>
      <c r="I30" s="80" t="str">
        <f t="shared" si="1"/>
        <v/>
      </c>
      <c r="J30" s="80" t="str">
        <f t="shared" si="2"/>
        <v/>
      </c>
      <c r="K30" s="258" t="str">
        <f t="shared" si="3"/>
        <v/>
      </c>
      <c r="L30" s="257"/>
      <c r="M30" s="257"/>
      <c r="N30" s="72"/>
    </row>
    <row r="31" customHeight="1" spans="1:14">
      <c r="A31" s="72"/>
      <c r="B31" s="72" t="str">
        <f t="shared" si="0"/>
        <v/>
      </c>
      <c r="C31" s="72"/>
      <c r="D31" s="72"/>
      <c r="E31" s="72"/>
      <c r="F31" s="75"/>
      <c r="G31" s="239" t="str">
        <f>IF(B31="","",SUMIFS(实收!E:E,实收!T:T,B31))</f>
        <v/>
      </c>
      <c r="H31" s="239" t="str">
        <f>IF(B31="","",SUMIFS(#REF!,#REF!,B31))</f>
        <v/>
      </c>
      <c r="I31" s="80" t="str">
        <f t="shared" si="1"/>
        <v/>
      </c>
      <c r="J31" s="80" t="str">
        <f t="shared" si="2"/>
        <v/>
      </c>
      <c r="K31" s="235" t="str">
        <f t="shared" si="3"/>
        <v/>
      </c>
      <c r="L31" s="257"/>
      <c r="M31" s="257"/>
      <c r="N31" s="72"/>
    </row>
    <row r="32" customHeight="1" spans="1:14">
      <c r="A32" s="72"/>
      <c r="B32" s="72" t="str">
        <f t="shared" si="0"/>
        <v/>
      </c>
      <c r="C32" s="72"/>
      <c r="D32" s="72"/>
      <c r="E32" s="72"/>
      <c r="F32" s="75"/>
      <c r="G32" s="239" t="str">
        <f>IF(B32="","",SUMIFS(实收!E:E,实收!T:T,B32))</f>
        <v/>
      </c>
      <c r="H32" s="239" t="str">
        <f>IF(B32="","",SUMIFS(#REF!,#REF!,B32))</f>
        <v/>
      </c>
      <c r="I32" s="80" t="str">
        <f t="shared" si="1"/>
        <v/>
      </c>
      <c r="J32" s="80" t="str">
        <f t="shared" si="2"/>
        <v/>
      </c>
      <c r="K32" s="235" t="str">
        <f t="shared" si="3"/>
        <v/>
      </c>
      <c r="L32" s="257"/>
      <c r="M32" s="257"/>
      <c r="N32" s="72"/>
    </row>
    <row r="33" customHeight="1" spans="1:14">
      <c r="A33" s="72"/>
      <c r="B33" s="72" t="str">
        <f t="shared" si="0"/>
        <v/>
      </c>
      <c r="C33" s="72"/>
      <c r="D33" s="72"/>
      <c r="E33" s="72"/>
      <c r="F33" s="75"/>
      <c r="G33" s="239" t="str">
        <f>IF(B33="","",SUMIFS(实收!E:E,实收!T:T,B33))</f>
        <v/>
      </c>
      <c r="H33" s="239" t="str">
        <f>IF(B33="","",SUMIFS(#REF!,#REF!,B33))</f>
        <v/>
      </c>
      <c r="I33" s="80" t="str">
        <f t="shared" si="1"/>
        <v/>
      </c>
      <c r="J33" s="80" t="str">
        <f t="shared" si="2"/>
        <v/>
      </c>
      <c r="K33" s="235" t="str">
        <f t="shared" si="3"/>
        <v/>
      </c>
      <c r="L33" s="257"/>
      <c r="M33" s="257"/>
      <c r="N33" s="72"/>
    </row>
    <row r="34" customHeight="1" spans="1:14">
      <c r="A34" s="72"/>
      <c r="B34" s="72" t="str">
        <f t="shared" si="0"/>
        <v/>
      </c>
      <c r="C34" s="72"/>
      <c r="D34" s="72"/>
      <c r="E34" s="72"/>
      <c r="F34" s="75"/>
      <c r="G34" s="239" t="str">
        <f>IF(B34="","",SUMIFS(实收!E:E,实收!T:T,B34))</f>
        <v/>
      </c>
      <c r="H34" s="239" t="str">
        <f>IF(B34="","",SUMIFS(#REF!,#REF!,B34))</f>
        <v/>
      </c>
      <c r="I34" s="80" t="str">
        <f t="shared" si="1"/>
        <v/>
      </c>
      <c r="J34" s="80" t="str">
        <f t="shared" si="2"/>
        <v/>
      </c>
      <c r="K34" s="235" t="str">
        <f t="shared" si="3"/>
        <v/>
      </c>
      <c r="L34" s="257"/>
      <c r="M34" s="257"/>
      <c r="N34" s="72"/>
    </row>
    <row r="35" customHeight="1" spans="1:14">
      <c r="A35" s="72"/>
      <c r="B35" s="72" t="str">
        <f t="shared" si="0"/>
        <v/>
      </c>
      <c r="C35" s="72"/>
      <c r="D35" s="72"/>
      <c r="E35" s="72"/>
      <c r="F35" s="75"/>
      <c r="G35" s="239" t="str">
        <f>IF(B35="","",SUMIFS(实收!E:E,实收!T:T,B35))</f>
        <v/>
      </c>
      <c r="H35" s="239" t="str">
        <f>IF(B35="","",SUMIFS(#REF!,#REF!,B35))</f>
        <v/>
      </c>
      <c r="I35" s="80" t="str">
        <f t="shared" si="1"/>
        <v/>
      </c>
      <c r="J35" s="80" t="str">
        <f t="shared" si="2"/>
        <v/>
      </c>
      <c r="K35" s="235" t="str">
        <f t="shared" si="3"/>
        <v/>
      </c>
      <c r="L35" s="257"/>
      <c r="M35" s="257"/>
      <c r="N35" s="72"/>
    </row>
    <row r="36" customHeight="1" spans="1:14">
      <c r="A36" s="72"/>
      <c r="B36" s="72" t="str">
        <f t="shared" si="0"/>
        <v/>
      </c>
      <c r="C36" s="72"/>
      <c r="D36" s="72"/>
      <c r="E36" s="72"/>
      <c r="F36" s="75"/>
      <c r="G36" s="239" t="str">
        <f>IF(B36="","",SUMIFS(实收!E:E,实收!T:T,B36))</f>
        <v/>
      </c>
      <c r="H36" s="239" t="str">
        <f>IF(B36="","",SUMIFS(#REF!,#REF!,B36))</f>
        <v/>
      </c>
      <c r="I36" s="80" t="str">
        <f t="shared" si="1"/>
        <v/>
      </c>
      <c r="J36" s="80" t="str">
        <f t="shared" si="2"/>
        <v/>
      </c>
      <c r="K36" s="235" t="str">
        <f t="shared" si="3"/>
        <v/>
      </c>
      <c r="L36" s="257"/>
      <c r="M36" s="257"/>
      <c r="N36" s="72"/>
    </row>
    <row r="37" customHeight="1" spans="1:14">
      <c r="A37" s="72"/>
      <c r="B37" s="72" t="str">
        <f t="shared" si="0"/>
        <v/>
      </c>
      <c r="C37" s="72"/>
      <c r="D37" s="72"/>
      <c r="E37" s="72"/>
      <c r="F37" s="75"/>
      <c r="G37" s="239" t="str">
        <f>IF(B37="","",SUMIFS(实收!E:E,实收!T:T,B37))</f>
        <v/>
      </c>
      <c r="H37" s="239" t="str">
        <f>IF(B37="","",SUMIFS(#REF!,#REF!,B37))</f>
        <v/>
      </c>
      <c r="I37" s="80" t="str">
        <f t="shared" si="1"/>
        <v/>
      </c>
      <c r="J37" s="80" t="str">
        <f t="shared" si="2"/>
        <v/>
      </c>
      <c r="K37" s="235" t="str">
        <f t="shared" si="3"/>
        <v/>
      </c>
      <c r="L37" s="257"/>
      <c r="M37" s="257"/>
      <c r="N37" s="72"/>
    </row>
    <row r="38" customHeight="1" spans="1:14">
      <c r="A38" s="72"/>
      <c r="B38" s="72" t="str">
        <f t="shared" si="0"/>
        <v/>
      </c>
      <c r="C38" s="72"/>
      <c r="D38" s="72"/>
      <c r="E38" s="72"/>
      <c r="F38" s="75"/>
      <c r="G38" s="239" t="str">
        <f>IF(B38="","",SUMIFS(实收!E:E,实收!T:T,B38))</f>
        <v/>
      </c>
      <c r="H38" s="239" t="str">
        <f>IF(B38="","",SUMIFS(#REF!,#REF!,B38))</f>
        <v/>
      </c>
      <c r="I38" s="80" t="str">
        <f t="shared" si="1"/>
        <v/>
      </c>
      <c r="J38" s="80" t="str">
        <f t="shared" si="2"/>
        <v/>
      </c>
      <c r="K38" s="235" t="str">
        <f t="shared" si="3"/>
        <v/>
      </c>
      <c r="L38" s="257"/>
      <c r="M38" s="257"/>
      <c r="N38" s="72"/>
    </row>
    <row r="39" customHeight="1" spans="1:14">
      <c r="A39" s="72"/>
      <c r="B39" s="72" t="str">
        <f t="shared" si="0"/>
        <v/>
      </c>
      <c r="C39" s="72"/>
      <c r="D39" s="72"/>
      <c r="E39" s="72"/>
      <c r="F39" s="75"/>
      <c r="G39" s="239" t="str">
        <f>IF(B39="","",SUMIFS(实收!E:E,实收!T:T,B39))</f>
        <v/>
      </c>
      <c r="H39" s="239" t="str">
        <f>IF(B39="","",SUMIFS(#REF!,#REF!,B39))</f>
        <v/>
      </c>
      <c r="I39" s="80" t="str">
        <f t="shared" si="1"/>
        <v/>
      </c>
      <c r="J39" s="80" t="str">
        <f t="shared" si="2"/>
        <v/>
      </c>
      <c r="K39" s="235" t="str">
        <f t="shared" si="3"/>
        <v/>
      </c>
      <c r="L39" s="257"/>
      <c r="M39" s="257"/>
      <c r="N39" s="72"/>
    </row>
    <row r="40" customHeight="1" spans="1:14">
      <c r="A40" s="72"/>
      <c r="B40" s="72" t="str">
        <f t="shared" si="0"/>
        <v/>
      </c>
      <c r="C40" s="72"/>
      <c r="D40" s="72"/>
      <c r="E40" s="72"/>
      <c r="F40" s="75"/>
      <c r="G40" s="239" t="str">
        <f>IF(B40="","",SUMIFS(实收!E:E,实收!T:T,B40))</f>
        <v/>
      </c>
      <c r="H40" s="239" t="str">
        <f>IF(B40="","",SUMIFS(#REF!,#REF!,B40))</f>
        <v/>
      </c>
      <c r="I40" s="80" t="str">
        <f t="shared" si="1"/>
        <v/>
      </c>
      <c r="J40" s="80" t="str">
        <f t="shared" si="2"/>
        <v/>
      </c>
      <c r="K40" s="235" t="str">
        <f t="shared" si="3"/>
        <v/>
      </c>
      <c r="L40" s="257"/>
      <c r="M40" s="257"/>
      <c r="N40" s="72"/>
    </row>
    <row r="41" customHeight="1" spans="1:14">
      <c r="A41" s="72"/>
      <c r="B41" s="72" t="str">
        <f t="shared" si="0"/>
        <v/>
      </c>
      <c r="C41" s="72"/>
      <c r="D41" s="72"/>
      <c r="E41" s="72"/>
      <c r="F41" s="75"/>
      <c r="G41" s="239" t="str">
        <f>IF(B41="","",SUMIFS(实收!E:E,实收!T:T,B41))</f>
        <v/>
      </c>
      <c r="H41" s="239" t="str">
        <f>IF(B41="","",SUMIFS(#REF!,#REF!,B41))</f>
        <v/>
      </c>
      <c r="I41" s="80" t="str">
        <f t="shared" si="1"/>
        <v/>
      </c>
      <c r="J41" s="80" t="str">
        <f t="shared" si="2"/>
        <v/>
      </c>
      <c r="K41" s="235" t="str">
        <f t="shared" si="3"/>
        <v/>
      </c>
      <c r="L41" s="257"/>
      <c r="M41" s="257"/>
      <c r="N41" s="72"/>
    </row>
    <row r="42" customHeight="1" spans="1:14">
      <c r="A42" s="72"/>
      <c r="B42" s="72" t="str">
        <f t="shared" si="0"/>
        <v/>
      </c>
      <c r="C42" s="72"/>
      <c r="D42" s="72"/>
      <c r="E42" s="72"/>
      <c r="F42" s="75"/>
      <c r="G42" s="239" t="str">
        <f>IF(B42="","",SUMIFS(实收!E:E,实收!T:T,B42))</f>
        <v/>
      </c>
      <c r="H42" s="239" t="str">
        <f>IF(B42="","",SUMIFS(#REF!,#REF!,B42))</f>
        <v/>
      </c>
      <c r="I42" s="80" t="str">
        <f t="shared" si="1"/>
        <v/>
      </c>
      <c r="J42" s="80" t="str">
        <f t="shared" si="2"/>
        <v/>
      </c>
      <c r="K42" s="235" t="str">
        <f t="shared" si="3"/>
        <v/>
      </c>
      <c r="L42" s="257"/>
      <c r="M42" s="257"/>
      <c r="N42" s="72"/>
    </row>
    <row r="43" customHeight="1" spans="1:14">
      <c r="A43" s="72"/>
      <c r="B43" s="72" t="str">
        <f t="shared" si="0"/>
        <v/>
      </c>
      <c r="C43" s="72"/>
      <c r="D43" s="72"/>
      <c r="E43" s="72"/>
      <c r="F43" s="75"/>
      <c r="G43" s="239" t="str">
        <f>IF(B43="","",SUMIFS(实收!E:E,实收!T:T,B43))</f>
        <v/>
      </c>
      <c r="H43" s="239" t="str">
        <f>IF(B43="","",SUMIFS(#REF!,#REF!,B43))</f>
        <v/>
      </c>
      <c r="I43" s="80" t="str">
        <f t="shared" si="1"/>
        <v/>
      </c>
      <c r="J43" s="80" t="str">
        <f t="shared" si="2"/>
        <v/>
      </c>
      <c r="K43" s="235" t="str">
        <f t="shared" si="3"/>
        <v/>
      </c>
      <c r="L43" s="257"/>
      <c r="M43" s="257"/>
      <c r="N43" s="72"/>
    </row>
    <row r="44" customHeight="1" spans="1:14">
      <c r="A44" s="72"/>
      <c r="B44" s="72" t="str">
        <f t="shared" si="0"/>
        <v/>
      </c>
      <c r="C44" s="72"/>
      <c r="D44" s="72"/>
      <c r="E44" s="72"/>
      <c r="F44" s="75"/>
      <c r="G44" s="239" t="str">
        <f>IF(B44="","",SUMIFS(实收!E:E,实收!T:T,B44))</f>
        <v/>
      </c>
      <c r="H44" s="239" t="str">
        <f>IF(B44="","",SUMIFS(#REF!,#REF!,B44))</f>
        <v/>
      </c>
      <c r="I44" s="80" t="str">
        <f t="shared" si="1"/>
        <v/>
      </c>
      <c r="J44" s="80" t="str">
        <f t="shared" si="2"/>
        <v/>
      </c>
      <c r="K44" s="235" t="str">
        <f t="shared" si="3"/>
        <v/>
      </c>
      <c r="L44" s="257"/>
      <c r="M44" s="257"/>
      <c r="N44" s="72"/>
    </row>
    <row r="45" customHeight="1" spans="1:14">
      <c r="A45" s="72"/>
      <c r="B45" s="72" t="str">
        <f t="shared" si="0"/>
        <v/>
      </c>
      <c r="C45" s="72"/>
      <c r="D45" s="72"/>
      <c r="E45" s="72"/>
      <c r="F45" s="75"/>
      <c r="G45" s="239" t="str">
        <f>IF(B45="","",SUMIFS(实收!E:E,实收!T:T,B45))</f>
        <v/>
      </c>
      <c r="H45" s="239" t="str">
        <f>IF(B45="","",SUMIFS(#REF!,#REF!,B45))</f>
        <v/>
      </c>
      <c r="I45" s="80" t="str">
        <f t="shared" si="1"/>
        <v/>
      </c>
      <c r="J45" s="80" t="str">
        <f t="shared" si="2"/>
        <v/>
      </c>
      <c r="K45" s="235" t="str">
        <f t="shared" si="3"/>
        <v/>
      </c>
      <c r="L45" s="257"/>
      <c r="M45" s="257"/>
      <c r="N45" s="72"/>
    </row>
    <row r="46" customHeight="1" spans="1:14">
      <c r="A46" s="72"/>
      <c r="B46" s="72" t="str">
        <f t="shared" si="0"/>
        <v/>
      </c>
      <c r="C46" s="72"/>
      <c r="D46" s="72"/>
      <c r="E46" s="72"/>
      <c r="F46" s="75"/>
      <c r="G46" s="239" t="str">
        <f>IF(B46="","",SUMIFS(实收!E:E,实收!T:T,B46))</f>
        <v/>
      </c>
      <c r="H46" s="239" t="str">
        <f>IF(B46="","",SUMIFS(#REF!,#REF!,B46))</f>
        <v/>
      </c>
      <c r="I46" s="80" t="str">
        <f t="shared" si="1"/>
        <v/>
      </c>
      <c r="J46" s="80" t="str">
        <f t="shared" si="2"/>
        <v/>
      </c>
      <c r="K46" s="235" t="str">
        <f t="shared" si="3"/>
        <v/>
      </c>
      <c r="L46" s="257"/>
      <c r="M46" s="257"/>
      <c r="N46" s="72"/>
    </row>
    <row r="47" customHeight="1" spans="1:14">
      <c r="A47" s="72"/>
      <c r="B47" s="72" t="str">
        <f t="shared" si="0"/>
        <v/>
      </c>
      <c r="C47" s="72"/>
      <c r="D47" s="72"/>
      <c r="E47" s="72"/>
      <c r="F47" s="75"/>
      <c r="G47" s="239" t="str">
        <f>IF(B47="","",SUMIFS(实收!E:E,实收!T:T,B47))</f>
        <v/>
      </c>
      <c r="H47" s="239" t="str">
        <f>IF(B47="","",SUMIFS(#REF!,#REF!,B47))</f>
        <v/>
      </c>
      <c r="I47" s="80" t="str">
        <f t="shared" si="1"/>
        <v/>
      </c>
      <c r="J47" s="80" t="str">
        <f t="shared" si="2"/>
        <v/>
      </c>
      <c r="K47" s="235" t="str">
        <f t="shared" si="3"/>
        <v/>
      </c>
      <c r="L47" s="257"/>
      <c r="M47" s="257"/>
      <c r="N47" s="72"/>
    </row>
    <row r="48" customHeight="1" spans="1:14">
      <c r="A48" s="72"/>
      <c r="B48" s="72" t="str">
        <f t="shared" si="0"/>
        <v/>
      </c>
      <c r="C48" s="72"/>
      <c r="D48" s="72"/>
      <c r="E48" s="72"/>
      <c r="F48" s="75"/>
      <c r="G48" s="239" t="str">
        <f>IF(B48="","",SUMIFS(实收!E:E,实收!T:T,B48))</f>
        <v/>
      </c>
      <c r="H48" s="239" t="str">
        <f>IF(B48="","",SUMIFS(#REF!,#REF!,B48))</f>
        <v/>
      </c>
      <c r="I48" s="80" t="str">
        <f t="shared" si="1"/>
        <v/>
      </c>
      <c r="J48" s="80" t="str">
        <f t="shared" si="2"/>
        <v/>
      </c>
      <c r="K48" s="235" t="str">
        <f t="shared" si="3"/>
        <v/>
      </c>
      <c r="L48" s="257"/>
      <c r="M48" s="257"/>
      <c r="N48" s="72"/>
    </row>
    <row r="49" customHeight="1" spans="1:14">
      <c r="A49" s="72"/>
      <c r="B49" s="72" t="str">
        <f t="shared" si="0"/>
        <v/>
      </c>
      <c r="C49" s="72"/>
      <c r="D49" s="72"/>
      <c r="E49" s="72"/>
      <c r="F49" s="75"/>
      <c r="G49" s="239" t="str">
        <f>IF(B49="","",SUMIFS(实收!E:E,实收!T:T,B49))</f>
        <v/>
      </c>
      <c r="H49" s="239" t="str">
        <f>IF(B49="","",SUMIFS(#REF!,#REF!,B49))</f>
        <v/>
      </c>
      <c r="I49" s="80" t="str">
        <f t="shared" si="1"/>
        <v/>
      </c>
      <c r="J49" s="80" t="str">
        <f t="shared" si="2"/>
        <v/>
      </c>
      <c r="K49" s="235" t="str">
        <f t="shared" si="3"/>
        <v/>
      </c>
      <c r="L49" s="257"/>
      <c r="M49" s="257"/>
      <c r="N49" s="72"/>
    </row>
    <row r="50" customHeight="1" spans="1:14">
      <c r="A50" s="72"/>
      <c r="B50" s="72" t="str">
        <f t="shared" si="0"/>
        <v/>
      </c>
      <c r="C50" s="72"/>
      <c r="D50" s="72"/>
      <c r="E50" s="72"/>
      <c r="F50" s="75"/>
      <c r="G50" s="239" t="str">
        <f>IF(B50="","",SUMIFS(实收!E:E,实收!T:T,B50))</f>
        <v/>
      </c>
      <c r="H50" s="239" t="str">
        <f>IF(B50="","",SUMIFS(#REF!,#REF!,B50))</f>
        <v/>
      </c>
      <c r="I50" s="80" t="str">
        <f t="shared" si="1"/>
        <v/>
      </c>
      <c r="J50" s="80" t="str">
        <f t="shared" si="2"/>
        <v/>
      </c>
      <c r="K50" s="235" t="str">
        <f t="shared" si="3"/>
        <v/>
      </c>
      <c r="L50" s="257"/>
      <c r="M50" s="257"/>
      <c r="N50" s="72"/>
    </row>
    <row r="51" customHeight="1" spans="1:14">
      <c r="A51" s="72"/>
      <c r="B51" s="72" t="str">
        <f t="shared" si="0"/>
        <v/>
      </c>
      <c r="C51" s="72"/>
      <c r="D51" s="72"/>
      <c r="E51" s="72"/>
      <c r="F51" s="75"/>
      <c r="G51" s="239" t="str">
        <f>IF(B51="","",SUMIFS(实收!E:E,实收!T:T,B51))</f>
        <v/>
      </c>
      <c r="H51" s="239" t="str">
        <f>IF(B51="","",SUMIFS(#REF!,#REF!,B51))</f>
        <v/>
      </c>
      <c r="I51" s="80" t="str">
        <f t="shared" si="1"/>
        <v/>
      </c>
      <c r="J51" s="80" t="str">
        <f t="shared" si="2"/>
        <v/>
      </c>
      <c r="K51" s="235" t="str">
        <f t="shared" si="3"/>
        <v/>
      </c>
      <c r="L51" s="257"/>
      <c r="M51" s="257"/>
      <c r="N51" s="72"/>
    </row>
    <row r="52" customHeight="1" spans="1:14">
      <c r="A52" s="72"/>
      <c r="B52" s="72" t="str">
        <f t="shared" si="0"/>
        <v/>
      </c>
      <c r="C52" s="72"/>
      <c r="D52" s="72"/>
      <c r="E52" s="72"/>
      <c r="F52" s="75"/>
      <c r="G52" s="239" t="str">
        <f>IF(B52="","",SUMIFS(实收!E:E,实收!T:T,B52))</f>
        <v/>
      </c>
      <c r="H52" s="239" t="str">
        <f>IF(B52="","",SUMIFS(#REF!,#REF!,B52))</f>
        <v/>
      </c>
      <c r="I52" s="80" t="str">
        <f t="shared" si="1"/>
        <v/>
      </c>
      <c r="J52" s="80" t="str">
        <f t="shared" si="2"/>
        <v/>
      </c>
      <c r="K52" s="235" t="str">
        <f t="shared" si="3"/>
        <v/>
      </c>
      <c r="L52" s="257"/>
      <c r="M52" s="257"/>
      <c r="N52" s="72"/>
    </row>
    <row r="53" customHeight="1" spans="1:14">
      <c r="A53" s="72"/>
      <c r="B53" s="72" t="str">
        <f t="shared" si="0"/>
        <v/>
      </c>
      <c r="C53" s="72"/>
      <c r="D53" s="72"/>
      <c r="E53" s="72"/>
      <c r="F53" s="75"/>
      <c r="G53" s="239" t="str">
        <f>IF(B53="","",SUMIFS(实收!E:E,实收!T:T,B53))</f>
        <v/>
      </c>
      <c r="H53" s="239" t="str">
        <f>IF(B53="","",SUMIFS(#REF!,#REF!,B53))</f>
        <v/>
      </c>
      <c r="I53" s="80" t="str">
        <f t="shared" si="1"/>
        <v/>
      </c>
      <c r="J53" s="80" t="str">
        <f t="shared" si="2"/>
        <v/>
      </c>
      <c r="K53" s="235" t="str">
        <f t="shared" si="3"/>
        <v/>
      </c>
      <c r="L53" s="257"/>
      <c r="M53" s="257"/>
      <c r="N53" s="72"/>
    </row>
    <row r="54" customHeight="1" spans="1:14">
      <c r="A54" s="72"/>
      <c r="B54" s="72" t="str">
        <f t="shared" si="0"/>
        <v/>
      </c>
      <c r="C54" s="72"/>
      <c r="D54" s="72"/>
      <c r="E54" s="72"/>
      <c r="F54" s="75"/>
      <c r="G54" s="239" t="str">
        <f>IF(B54="","",SUMIFS(实收!E:E,实收!T:T,B54))</f>
        <v/>
      </c>
      <c r="H54" s="239" t="str">
        <f>IF(B54="","",SUMIFS(#REF!,#REF!,B54))</f>
        <v/>
      </c>
      <c r="I54" s="80" t="str">
        <f t="shared" si="1"/>
        <v/>
      </c>
      <c r="J54" s="80" t="str">
        <f t="shared" si="2"/>
        <v/>
      </c>
      <c r="K54" s="235" t="str">
        <f t="shared" si="3"/>
        <v/>
      </c>
      <c r="L54" s="257"/>
      <c r="M54" s="257"/>
      <c r="N54" s="72"/>
    </row>
    <row r="55" customHeight="1" spans="1:14">
      <c r="A55" s="72"/>
      <c r="B55" s="72" t="str">
        <f t="shared" si="0"/>
        <v/>
      </c>
      <c r="C55" s="72"/>
      <c r="D55" s="72"/>
      <c r="E55" s="72"/>
      <c r="F55" s="75"/>
      <c r="G55" s="239" t="str">
        <f>IF(B55="","",SUMIFS(实收!E:E,实收!T:T,B55))</f>
        <v/>
      </c>
      <c r="H55" s="239" t="str">
        <f>IF(B55="","",SUMIFS(#REF!,#REF!,B55))</f>
        <v/>
      </c>
      <c r="I55" s="80" t="str">
        <f t="shared" si="1"/>
        <v/>
      </c>
      <c r="J55" s="80" t="str">
        <f t="shared" si="2"/>
        <v/>
      </c>
      <c r="K55" s="235" t="str">
        <f t="shared" si="3"/>
        <v/>
      </c>
      <c r="L55" s="257"/>
      <c r="M55" s="257"/>
      <c r="N55" s="72"/>
    </row>
    <row r="56" customHeight="1" spans="1:14">
      <c r="A56" s="72"/>
      <c r="B56" s="72" t="str">
        <f t="shared" si="0"/>
        <v/>
      </c>
      <c r="C56" s="72"/>
      <c r="D56" s="72"/>
      <c r="E56" s="72"/>
      <c r="F56" s="75"/>
      <c r="G56" s="239" t="str">
        <f>IF(B56="","",SUMIFS(实收!E:E,实收!T:T,B56))</f>
        <v/>
      </c>
      <c r="H56" s="239" t="str">
        <f>IF(B56="","",SUMIFS(#REF!,#REF!,B56))</f>
        <v/>
      </c>
      <c r="I56" s="80" t="str">
        <f t="shared" si="1"/>
        <v/>
      </c>
      <c r="J56" s="80" t="str">
        <f t="shared" si="2"/>
        <v/>
      </c>
      <c r="K56" s="235" t="str">
        <f t="shared" si="3"/>
        <v/>
      </c>
      <c r="L56" s="257"/>
      <c r="M56" s="257"/>
      <c r="N56" s="72"/>
    </row>
    <row r="57" customHeight="1" spans="1:14">
      <c r="A57" s="72"/>
      <c r="B57" s="72" t="str">
        <f t="shared" si="0"/>
        <v/>
      </c>
      <c r="C57" s="72"/>
      <c r="D57" s="72"/>
      <c r="E57" s="72"/>
      <c r="F57" s="75"/>
      <c r="G57" s="239" t="str">
        <f>IF(B57="","",SUMIFS(实收!E:E,实收!T:T,B57))</f>
        <v/>
      </c>
      <c r="H57" s="239" t="str">
        <f>IF(B57="","",SUMIFS(#REF!,#REF!,B57))</f>
        <v/>
      </c>
      <c r="I57" s="80" t="str">
        <f t="shared" si="1"/>
        <v/>
      </c>
      <c r="J57" s="80" t="str">
        <f t="shared" si="2"/>
        <v/>
      </c>
      <c r="K57" s="235" t="str">
        <f t="shared" si="3"/>
        <v/>
      </c>
      <c r="L57" s="257"/>
      <c r="M57" s="257"/>
      <c r="N57" s="72"/>
    </row>
    <row r="58" customHeight="1" spans="1:14">
      <c r="A58" s="72"/>
      <c r="B58" s="72" t="str">
        <f t="shared" si="0"/>
        <v/>
      </c>
      <c r="C58" s="72"/>
      <c r="D58" s="72"/>
      <c r="E58" s="72"/>
      <c r="F58" s="75"/>
      <c r="G58" s="239" t="str">
        <f>IF(B58="","",SUMIFS(实收!E:E,实收!T:T,B58))</f>
        <v/>
      </c>
      <c r="H58" s="239" t="str">
        <f>IF(B58="","",SUMIFS(#REF!,#REF!,B58))</f>
        <v/>
      </c>
      <c r="I58" s="80" t="str">
        <f t="shared" si="1"/>
        <v/>
      </c>
      <c r="J58" s="80" t="str">
        <f t="shared" si="2"/>
        <v/>
      </c>
      <c r="K58" s="235" t="str">
        <f t="shared" si="3"/>
        <v/>
      </c>
      <c r="L58" s="257"/>
      <c r="M58" s="257"/>
      <c r="N58" s="72"/>
    </row>
    <row r="59" customHeight="1" spans="1:14">
      <c r="A59" s="72"/>
      <c r="B59" s="72" t="str">
        <f t="shared" si="0"/>
        <v/>
      </c>
      <c r="C59" s="72"/>
      <c r="D59" s="72"/>
      <c r="E59" s="72"/>
      <c r="F59" s="75"/>
      <c r="G59" s="239" t="str">
        <f>IF(B59="","",SUMIFS(实收!E:E,实收!T:T,B59))</f>
        <v/>
      </c>
      <c r="H59" s="239" t="str">
        <f>IF(B59="","",SUMIFS(#REF!,#REF!,B59))</f>
        <v/>
      </c>
      <c r="I59" s="80" t="str">
        <f t="shared" si="1"/>
        <v/>
      </c>
      <c r="J59" s="80" t="str">
        <f t="shared" si="2"/>
        <v/>
      </c>
      <c r="K59" s="235" t="str">
        <f t="shared" si="3"/>
        <v/>
      </c>
      <c r="L59" s="257"/>
      <c r="M59" s="257"/>
      <c r="N59" s="72"/>
    </row>
    <row r="60" customHeight="1" spans="1:14">
      <c r="A60" s="72"/>
      <c r="B60" s="72" t="str">
        <f t="shared" si="0"/>
        <v/>
      </c>
      <c r="C60" s="72"/>
      <c r="D60" s="72"/>
      <c r="E60" s="72"/>
      <c r="F60" s="75"/>
      <c r="G60" s="239" t="str">
        <f>IF(B60="","",SUMIFS(实收!E:E,实收!T:T,B60))</f>
        <v/>
      </c>
      <c r="H60" s="239" t="str">
        <f>IF(B60="","",SUMIFS(#REF!,#REF!,B60))</f>
        <v/>
      </c>
      <c r="I60" s="80" t="str">
        <f t="shared" si="1"/>
        <v/>
      </c>
      <c r="J60" s="80" t="str">
        <f t="shared" si="2"/>
        <v/>
      </c>
      <c r="K60" s="235" t="str">
        <f t="shared" si="3"/>
        <v/>
      </c>
      <c r="L60" s="257"/>
      <c r="M60" s="257"/>
      <c r="N60" s="72"/>
    </row>
    <row r="61" customHeight="1" spans="1:14">
      <c r="A61" s="72"/>
      <c r="B61" s="72" t="str">
        <f t="shared" si="0"/>
        <v/>
      </c>
      <c r="C61" s="72"/>
      <c r="D61" s="72"/>
      <c r="E61" s="72"/>
      <c r="F61" s="75"/>
      <c r="G61" s="239" t="str">
        <f>IF(B61="","",SUMIFS(实收!E:E,实收!T:T,B61))</f>
        <v/>
      </c>
      <c r="H61" s="239" t="str">
        <f>IF(B61="","",SUMIFS(#REF!,#REF!,B61))</f>
        <v/>
      </c>
      <c r="I61" s="80" t="str">
        <f t="shared" si="1"/>
        <v/>
      </c>
      <c r="J61" s="80" t="str">
        <f t="shared" si="2"/>
        <v/>
      </c>
      <c r="K61" s="235" t="str">
        <f t="shared" si="3"/>
        <v/>
      </c>
      <c r="L61" s="257"/>
      <c r="M61" s="257"/>
      <c r="N61" s="72"/>
    </row>
    <row r="62" customHeight="1" spans="1:14">
      <c r="A62" s="72"/>
      <c r="B62" s="72" t="str">
        <f t="shared" si="0"/>
        <v/>
      </c>
      <c r="C62" s="72"/>
      <c r="D62" s="72"/>
      <c r="E62" s="72"/>
      <c r="F62" s="75"/>
      <c r="G62" s="239" t="str">
        <f>IF(B62="","",SUMIFS(实收!E:E,实收!T:T,B62))</f>
        <v/>
      </c>
      <c r="H62" s="239" t="str">
        <f>IF(B62="","",SUMIFS(#REF!,#REF!,B62))</f>
        <v/>
      </c>
      <c r="I62" s="80" t="str">
        <f t="shared" si="1"/>
        <v/>
      </c>
      <c r="J62" s="80" t="str">
        <f t="shared" si="2"/>
        <v/>
      </c>
      <c r="K62" s="235" t="str">
        <f t="shared" si="3"/>
        <v/>
      </c>
      <c r="L62" s="257"/>
      <c r="M62" s="257"/>
      <c r="N62" s="72"/>
    </row>
    <row r="63" customHeight="1" spans="1:14">
      <c r="A63" s="72"/>
      <c r="B63" s="72" t="str">
        <f t="shared" si="0"/>
        <v/>
      </c>
      <c r="C63" s="72"/>
      <c r="D63" s="72"/>
      <c r="E63" s="72"/>
      <c r="F63" s="75"/>
      <c r="G63" s="239" t="str">
        <f>IF(B63="","",SUMIFS(实收!E:E,实收!T:T,B63))</f>
        <v/>
      </c>
      <c r="H63" s="239" t="str">
        <f>IF(B63="","",SUMIFS(#REF!,#REF!,B63))</f>
        <v/>
      </c>
      <c r="I63" s="80" t="str">
        <f t="shared" si="1"/>
        <v/>
      </c>
      <c r="J63" s="80" t="str">
        <f t="shared" si="2"/>
        <v/>
      </c>
      <c r="K63" s="235" t="str">
        <f t="shared" si="3"/>
        <v/>
      </c>
      <c r="L63" s="257"/>
      <c r="M63" s="257"/>
      <c r="N63" s="72"/>
    </row>
    <row r="64" customHeight="1" spans="1:14">
      <c r="A64" s="72"/>
      <c r="B64" s="72" t="str">
        <f t="shared" si="0"/>
        <v/>
      </c>
      <c r="C64" s="72"/>
      <c r="D64" s="72"/>
      <c r="E64" s="72"/>
      <c r="F64" s="75"/>
      <c r="G64" s="239" t="str">
        <f>IF(B64="","",SUMIFS(实收!E:E,实收!T:T,B64))</f>
        <v/>
      </c>
      <c r="H64" s="239" t="str">
        <f>IF(B64="","",SUMIFS(#REF!,#REF!,B64))</f>
        <v/>
      </c>
      <c r="I64" s="80" t="str">
        <f t="shared" si="1"/>
        <v/>
      </c>
      <c r="J64" s="80" t="str">
        <f t="shared" si="2"/>
        <v/>
      </c>
      <c r="K64" s="235" t="str">
        <f t="shared" si="3"/>
        <v/>
      </c>
      <c r="L64" s="257"/>
      <c r="M64" s="257"/>
      <c r="N64" s="72"/>
    </row>
    <row r="65" customHeight="1" spans="1:14">
      <c r="A65" s="72"/>
      <c r="B65" s="72" t="str">
        <f t="shared" si="0"/>
        <v/>
      </c>
      <c r="C65" s="72"/>
      <c r="D65" s="72"/>
      <c r="E65" s="72"/>
      <c r="F65" s="75"/>
      <c r="G65" s="239" t="str">
        <f>IF(B65="","",SUMIFS(实收!E:E,实收!T:T,B65))</f>
        <v/>
      </c>
      <c r="H65" s="239" t="str">
        <f>IF(B65="","",SUMIFS(#REF!,#REF!,B65))</f>
        <v/>
      </c>
      <c r="I65" s="80" t="str">
        <f t="shared" si="1"/>
        <v/>
      </c>
      <c r="J65" s="80" t="str">
        <f t="shared" si="2"/>
        <v/>
      </c>
      <c r="K65" s="235" t="str">
        <f t="shared" si="3"/>
        <v/>
      </c>
      <c r="L65" s="257"/>
      <c r="M65" s="257"/>
      <c r="N65" s="72"/>
    </row>
    <row r="66" customHeight="1" spans="1:14">
      <c r="A66" s="72"/>
      <c r="B66" s="72" t="str">
        <f t="shared" ref="B66:B99" si="5">IF(D66="","",TEXT(ROW(A65),"账户0000"))</f>
        <v/>
      </c>
      <c r="C66" s="72"/>
      <c r="D66" s="72"/>
      <c r="E66" s="72"/>
      <c r="F66" s="75"/>
      <c r="G66" s="239" t="str">
        <f>IF(B66="","",SUMIFS(实收!E:E,实收!T:T,B66))</f>
        <v/>
      </c>
      <c r="H66" s="239" t="str">
        <f>IF(B66="","",SUMIFS(#REF!,#REF!,B66))</f>
        <v/>
      </c>
      <c r="I66" s="80" t="str">
        <f t="shared" ref="I66:I99" si="6">IF(B66="","",G66-H66)</f>
        <v/>
      </c>
      <c r="J66" s="80" t="str">
        <f t="shared" ref="J66:J99" si="7">IF(B66="","",F66+I66)</f>
        <v/>
      </c>
      <c r="K66" s="235" t="str">
        <f t="shared" ref="K66:K99" si="8">IF(B66="","",_xlfn.CONCAT(B66,"-",C66,"-",D66,))</f>
        <v/>
      </c>
      <c r="L66" s="257"/>
      <c r="M66" s="257"/>
      <c r="N66" s="72"/>
    </row>
    <row r="67" customHeight="1" spans="1:14">
      <c r="A67" s="72"/>
      <c r="B67" s="72" t="str">
        <f t="shared" si="5"/>
        <v/>
      </c>
      <c r="C67" s="72"/>
      <c r="D67" s="72"/>
      <c r="E67" s="72"/>
      <c r="F67" s="75"/>
      <c r="G67" s="239" t="str">
        <f>IF(B67="","",SUMIFS(实收!E:E,实收!T:T,B67))</f>
        <v/>
      </c>
      <c r="H67" s="239" t="str">
        <f>IF(B67="","",SUMIFS(#REF!,#REF!,B67))</f>
        <v/>
      </c>
      <c r="I67" s="80" t="str">
        <f t="shared" si="6"/>
        <v/>
      </c>
      <c r="J67" s="80" t="str">
        <f t="shared" si="7"/>
        <v/>
      </c>
      <c r="K67" s="235" t="str">
        <f t="shared" si="8"/>
        <v/>
      </c>
      <c r="L67" s="257"/>
      <c r="M67" s="257"/>
      <c r="N67" s="72"/>
    </row>
    <row r="68" customHeight="1" spans="1:14">
      <c r="A68" s="72"/>
      <c r="B68" s="72" t="str">
        <f t="shared" si="5"/>
        <v/>
      </c>
      <c r="C68" s="72"/>
      <c r="D68" s="72"/>
      <c r="E68" s="72"/>
      <c r="F68" s="75"/>
      <c r="G68" s="239" t="str">
        <f>IF(B68="","",SUMIFS(实收!E:E,实收!T:T,B68))</f>
        <v/>
      </c>
      <c r="H68" s="239" t="str">
        <f>IF(B68="","",SUMIFS(#REF!,#REF!,B68))</f>
        <v/>
      </c>
      <c r="I68" s="80" t="str">
        <f t="shared" si="6"/>
        <v/>
      </c>
      <c r="J68" s="80" t="str">
        <f t="shared" si="7"/>
        <v/>
      </c>
      <c r="K68" s="235" t="str">
        <f t="shared" si="8"/>
        <v/>
      </c>
      <c r="L68" s="257"/>
      <c r="M68" s="257"/>
      <c r="N68" s="72"/>
    </row>
    <row r="69" customHeight="1" spans="1:14">
      <c r="A69" s="72"/>
      <c r="B69" s="72" t="str">
        <f t="shared" si="5"/>
        <v/>
      </c>
      <c r="C69" s="72"/>
      <c r="D69" s="72"/>
      <c r="E69" s="72"/>
      <c r="F69" s="75"/>
      <c r="G69" s="239" t="str">
        <f>IF(B69="","",SUMIFS(实收!E:E,实收!T:T,B69))</f>
        <v/>
      </c>
      <c r="H69" s="239" t="str">
        <f>IF(B69="","",SUMIFS(#REF!,#REF!,B69))</f>
        <v/>
      </c>
      <c r="I69" s="80" t="str">
        <f t="shared" si="6"/>
        <v/>
      </c>
      <c r="J69" s="80" t="str">
        <f t="shared" si="7"/>
        <v/>
      </c>
      <c r="K69" s="235" t="str">
        <f t="shared" si="8"/>
        <v/>
      </c>
      <c r="L69" s="257"/>
      <c r="M69" s="257"/>
      <c r="N69" s="72"/>
    </row>
    <row r="70" customHeight="1" spans="1:14">
      <c r="A70" s="72"/>
      <c r="B70" s="72" t="str">
        <f t="shared" si="5"/>
        <v/>
      </c>
      <c r="C70" s="72"/>
      <c r="D70" s="72"/>
      <c r="E70" s="72"/>
      <c r="F70" s="75"/>
      <c r="G70" s="239" t="str">
        <f>IF(B70="","",SUMIFS(实收!E:E,实收!T:T,B70))</f>
        <v/>
      </c>
      <c r="H70" s="239" t="str">
        <f>IF(B70="","",SUMIFS(#REF!,#REF!,B70))</f>
        <v/>
      </c>
      <c r="I70" s="80" t="str">
        <f t="shared" si="6"/>
        <v/>
      </c>
      <c r="J70" s="80" t="str">
        <f t="shared" si="7"/>
        <v/>
      </c>
      <c r="K70" s="235" t="str">
        <f t="shared" si="8"/>
        <v/>
      </c>
      <c r="L70" s="257"/>
      <c r="M70" s="257"/>
      <c r="N70" s="72"/>
    </row>
    <row r="71" customHeight="1" spans="1:14">
      <c r="A71" s="72"/>
      <c r="B71" s="72" t="str">
        <f t="shared" si="5"/>
        <v/>
      </c>
      <c r="C71" s="72"/>
      <c r="D71" s="72"/>
      <c r="E71" s="72"/>
      <c r="F71" s="75"/>
      <c r="G71" s="239" t="str">
        <f>IF(B71="","",SUMIFS(实收!E:E,实收!T:T,B71))</f>
        <v/>
      </c>
      <c r="H71" s="239" t="str">
        <f>IF(B71="","",SUMIFS(#REF!,#REF!,B71))</f>
        <v/>
      </c>
      <c r="I71" s="80" t="str">
        <f t="shared" si="6"/>
        <v/>
      </c>
      <c r="J71" s="80" t="str">
        <f t="shared" si="7"/>
        <v/>
      </c>
      <c r="K71" s="235" t="str">
        <f t="shared" si="8"/>
        <v/>
      </c>
      <c r="L71" s="257"/>
      <c r="M71" s="257"/>
      <c r="N71" s="72"/>
    </row>
    <row r="72" customHeight="1" spans="1:14">
      <c r="A72" s="72"/>
      <c r="B72" s="72" t="str">
        <f t="shared" si="5"/>
        <v/>
      </c>
      <c r="C72" s="72"/>
      <c r="D72" s="72"/>
      <c r="E72" s="72"/>
      <c r="F72" s="75"/>
      <c r="G72" s="239" t="str">
        <f>IF(B72="","",SUMIFS(实收!E:E,实收!T:T,B72))</f>
        <v/>
      </c>
      <c r="H72" s="239" t="str">
        <f>IF(B72="","",SUMIFS(#REF!,#REF!,B72))</f>
        <v/>
      </c>
      <c r="I72" s="80" t="str">
        <f t="shared" si="6"/>
        <v/>
      </c>
      <c r="J72" s="80" t="str">
        <f t="shared" si="7"/>
        <v/>
      </c>
      <c r="K72" s="235" t="str">
        <f t="shared" si="8"/>
        <v/>
      </c>
      <c r="L72" s="257"/>
      <c r="M72" s="257"/>
      <c r="N72" s="72"/>
    </row>
    <row r="73" customHeight="1" spans="1:14">
      <c r="A73" s="72"/>
      <c r="B73" s="72" t="str">
        <f t="shared" si="5"/>
        <v/>
      </c>
      <c r="C73" s="72"/>
      <c r="D73" s="72"/>
      <c r="E73" s="72"/>
      <c r="F73" s="75"/>
      <c r="G73" s="239" t="str">
        <f>IF(B73="","",SUMIFS(实收!E:E,实收!T:T,B73))</f>
        <v/>
      </c>
      <c r="H73" s="239" t="str">
        <f>IF(B73="","",SUMIFS(#REF!,#REF!,B73))</f>
        <v/>
      </c>
      <c r="I73" s="80" t="str">
        <f t="shared" si="6"/>
        <v/>
      </c>
      <c r="J73" s="80" t="str">
        <f t="shared" si="7"/>
        <v/>
      </c>
      <c r="K73" s="235" t="str">
        <f t="shared" si="8"/>
        <v/>
      </c>
      <c r="L73" s="257"/>
      <c r="M73" s="257"/>
      <c r="N73" s="72"/>
    </row>
    <row r="74" customHeight="1" spans="1:14">
      <c r="A74" s="72"/>
      <c r="B74" s="72" t="str">
        <f t="shared" si="5"/>
        <v/>
      </c>
      <c r="C74" s="72"/>
      <c r="D74" s="72"/>
      <c r="E74" s="72"/>
      <c r="F74" s="75"/>
      <c r="G74" s="239" t="str">
        <f>IF(B74="","",SUMIFS(实收!E:E,实收!T:T,B74))</f>
        <v/>
      </c>
      <c r="H74" s="239" t="str">
        <f>IF(B74="","",SUMIFS(#REF!,#REF!,B74))</f>
        <v/>
      </c>
      <c r="I74" s="80" t="str">
        <f t="shared" si="6"/>
        <v/>
      </c>
      <c r="J74" s="80" t="str">
        <f t="shared" si="7"/>
        <v/>
      </c>
      <c r="K74" s="235" t="str">
        <f t="shared" si="8"/>
        <v/>
      </c>
      <c r="L74" s="257"/>
      <c r="M74" s="257"/>
      <c r="N74" s="72"/>
    </row>
    <row r="75" customHeight="1" spans="1:14">
      <c r="A75" s="72"/>
      <c r="B75" s="72" t="str">
        <f t="shared" si="5"/>
        <v/>
      </c>
      <c r="C75" s="72"/>
      <c r="D75" s="72"/>
      <c r="E75" s="72"/>
      <c r="F75" s="75"/>
      <c r="G75" s="239" t="str">
        <f>IF(B75="","",SUMIFS(实收!E:E,实收!T:T,B75))</f>
        <v/>
      </c>
      <c r="H75" s="239" t="str">
        <f>IF(B75="","",SUMIFS(#REF!,#REF!,B75))</f>
        <v/>
      </c>
      <c r="I75" s="80" t="str">
        <f t="shared" si="6"/>
        <v/>
      </c>
      <c r="J75" s="80" t="str">
        <f t="shared" si="7"/>
        <v/>
      </c>
      <c r="K75" s="235" t="str">
        <f t="shared" si="8"/>
        <v/>
      </c>
      <c r="L75" s="257"/>
      <c r="M75" s="257"/>
      <c r="N75" s="72"/>
    </row>
    <row r="76" customHeight="1" spans="1:14">
      <c r="A76" s="72"/>
      <c r="B76" s="72" t="str">
        <f t="shared" si="5"/>
        <v/>
      </c>
      <c r="C76" s="72"/>
      <c r="D76" s="72"/>
      <c r="E76" s="72"/>
      <c r="F76" s="75"/>
      <c r="G76" s="239" t="str">
        <f>IF(B76="","",SUMIFS(实收!E:E,实收!T:T,B76))</f>
        <v/>
      </c>
      <c r="H76" s="239" t="str">
        <f>IF(B76="","",SUMIFS(#REF!,#REF!,B76))</f>
        <v/>
      </c>
      <c r="I76" s="80" t="str">
        <f t="shared" si="6"/>
        <v/>
      </c>
      <c r="J76" s="80" t="str">
        <f t="shared" si="7"/>
        <v/>
      </c>
      <c r="K76" s="235" t="str">
        <f t="shared" si="8"/>
        <v/>
      </c>
      <c r="L76" s="257"/>
      <c r="M76" s="257"/>
      <c r="N76" s="72"/>
    </row>
    <row r="77" customHeight="1" spans="1:14">
      <c r="A77" s="72"/>
      <c r="B77" s="72" t="str">
        <f t="shared" si="5"/>
        <v/>
      </c>
      <c r="C77" s="72"/>
      <c r="D77" s="72"/>
      <c r="E77" s="72"/>
      <c r="F77" s="75"/>
      <c r="G77" s="239" t="str">
        <f>IF(B77="","",SUMIFS(实收!E:E,实收!T:T,B77))</f>
        <v/>
      </c>
      <c r="H77" s="239" t="str">
        <f>IF(B77="","",SUMIFS(#REF!,#REF!,B77))</f>
        <v/>
      </c>
      <c r="I77" s="80" t="str">
        <f t="shared" si="6"/>
        <v/>
      </c>
      <c r="J77" s="80" t="str">
        <f t="shared" si="7"/>
        <v/>
      </c>
      <c r="K77" s="235" t="str">
        <f t="shared" si="8"/>
        <v/>
      </c>
      <c r="L77" s="257"/>
      <c r="M77" s="257"/>
      <c r="N77" s="72"/>
    </row>
    <row r="78" customHeight="1" spans="1:14">
      <c r="A78" s="72"/>
      <c r="B78" s="72" t="str">
        <f t="shared" si="5"/>
        <v/>
      </c>
      <c r="C78" s="72"/>
      <c r="D78" s="72"/>
      <c r="E78" s="72"/>
      <c r="F78" s="75"/>
      <c r="G78" s="239" t="str">
        <f>IF(B78="","",SUMIFS(实收!E:E,实收!T:T,B78))</f>
        <v/>
      </c>
      <c r="H78" s="239" t="str">
        <f>IF(B78="","",SUMIFS(#REF!,#REF!,B78))</f>
        <v/>
      </c>
      <c r="I78" s="80" t="str">
        <f t="shared" si="6"/>
        <v/>
      </c>
      <c r="J78" s="80" t="str">
        <f t="shared" si="7"/>
        <v/>
      </c>
      <c r="K78" s="235" t="str">
        <f t="shared" si="8"/>
        <v/>
      </c>
      <c r="L78" s="257"/>
      <c r="M78" s="257"/>
      <c r="N78" s="72"/>
    </row>
    <row r="79" customHeight="1" spans="1:14">
      <c r="A79" s="72"/>
      <c r="B79" s="72" t="str">
        <f t="shared" si="5"/>
        <v/>
      </c>
      <c r="C79" s="72"/>
      <c r="D79" s="72"/>
      <c r="E79" s="72"/>
      <c r="F79" s="75"/>
      <c r="G79" s="239" t="str">
        <f>IF(B79="","",SUMIFS(实收!E:E,实收!T:T,B79))</f>
        <v/>
      </c>
      <c r="H79" s="239" t="str">
        <f>IF(B79="","",SUMIFS(#REF!,#REF!,B79))</f>
        <v/>
      </c>
      <c r="I79" s="80" t="str">
        <f t="shared" si="6"/>
        <v/>
      </c>
      <c r="J79" s="80" t="str">
        <f t="shared" si="7"/>
        <v/>
      </c>
      <c r="K79" s="235" t="str">
        <f t="shared" si="8"/>
        <v/>
      </c>
      <c r="L79" s="257"/>
      <c r="M79" s="257"/>
      <c r="N79" s="72"/>
    </row>
    <row r="80" customHeight="1" spans="1:14">
      <c r="A80" s="72"/>
      <c r="B80" s="72" t="str">
        <f t="shared" si="5"/>
        <v/>
      </c>
      <c r="C80" s="72"/>
      <c r="D80" s="72"/>
      <c r="E80" s="72"/>
      <c r="F80" s="75"/>
      <c r="G80" s="239" t="str">
        <f>IF(B80="","",SUMIFS(实收!E:E,实收!T:T,B80))</f>
        <v/>
      </c>
      <c r="H80" s="239" t="str">
        <f>IF(B80="","",SUMIFS(#REF!,#REF!,B80))</f>
        <v/>
      </c>
      <c r="I80" s="80" t="str">
        <f t="shared" si="6"/>
        <v/>
      </c>
      <c r="J80" s="80" t="str">
        <f t="shared" si="7"/>
        <v/>
      </c>
      <c r="K80" s="235" t="str">
        <f t="shared" si="8"/>
        <v/>
      </c>
      <c r="L80" s="257"/>
      <c r="M80" s="257"/>
      <c r="N80" s="72"/>
    </row>
    <row r="81" customHeight="1" spans="1:14">
      <c r="A81" s="72"/>
      <c r="B81" s="72" t="str">
        <f t="shared" si="5"/>
        <v/>
      </c>
      <c r="C81" s="72"/>
      <c r="D81" s="72"/>
      <c r="E81" s="72"/>
      <c r="F81" s="75"/>
      <c r="G81" s="239" t="str">
        <f>IF(B81="","",SUMIFS(实收!E:E,实收!T:T,B81))</f>
        <v/>
      </c>
      <c r="H81" s="239" t="str">
        <f>IF(B81="","",SUMIFS(#REF!,#REF!,B81))</f>
        <v/>
      </c>
      <c r="I81" s="80" t="str">
        <f t="shared" si="6"/>
        <v/>
      </c>
      <c r="J81" s="80" t="str">
        <f t="shared" si="7"/>
        <v/>
      </c>
      <c r="K81" s="235" t="str">
        <f t="shared" si="8"/>
        <v/>
      </c>
      <c r="L81" s="257"/>
      <c r="M81" s="257"/>
      <c r="N81" s="72"/>
    </row>
    <row r="82" customHeight="1" spans="1:14">
      <c r="A82" s="72"/>
      <c r="B82" s="72" t="str">
        <f t="shared" si="5"/>
        <v/>
      </c>
      <c r="C82" s="72"/>
      <c r="D82" s="72"/>
      <c r="E82" s="72"/>
      <c r="F82" s="75"/>
      <c r="G82" s="239" t="str">
        <f>IF(B82="","",SUMIFS(实收!E:E,实收!T:T,B82))</f>
        <v/>
      </c>
      <c r="H82" s="239" t="str">
        <f>IF(B82="","",SUMIFS(#REF!,#REF!,B82))</f>
        <v/>
      </c>
      <c r="I82" s="80" t="str">
        <f t="shared" si="6"/>
        <v/>
      </c>
      <c r="J82" s="80" t="str">
        <f t="shared" si="7"/>
        <v/>
      </c>
      <c r="K82" s="235" t="str">
        <f t="shared" si="8"/>
        <v/>
      </c>
      <c r="L82" s="257"/>
      <c r="M82" s="257"/>
      <c r="N82" s="72"/>
    </row>
    <row r="83" customHeight="1" spans="1:14">
      <c r="A83" s="72"/>
      <c r="B83" s="72" t="str">
        <f t="shared" si="5"/>
        <v/>
      </c>
      <c r="C83" s="72"/>
      <c r="D83" s="72"/>
      <c r="E83" s="72"/>
      <c r="F83" s="75"/>
      <c r="G83" s="239" t="str">
        <f>IF(B83="","",SUMIFS(实收!E:E,实收!T:T,B83))</f>
        <v/>
      </c>
      <c r="H83" s="239" t="str">
        <f>IF(B83="","",SUMIFS(#REF!,#REF!,B83))</f>
        <v/>
      </c>
      <c r="I83" s="80" t="str">
        <f t="shared" si="6"/>
        <v/>
      </c>
      <c r="J83" s="80" t="str">
        <f t="shared" si="7"/>
        <v/>
      </c>
      <c r="K83" s="235" t="str">
        <f t="shared" si="8"/>
        <v/>
      </c>
      <c r="L83" s="257"/>
      <c r="M83" s="257"/>
      <c r="N83" s="72"/>
    </row>
    <row r="84" customHeight="1" spans="1:14">
      <c r="A84" s="72"/>
      <c r="B84" s="72" t="str">
        <f t="shared" si="5"/>
        <v/>
      </c>
      <c r="C84" s="72"/>
      <c r="D84" s="72"/>
      <c r="E84" s="72"/>
      <c r="F84" s="75"/>
      <c r="G84" s="239" t="str">
        <f>IF(B84="","",SUMIFS(实收!E:E,实收!T:T,B84))</f>
        <v/>
      </c>
      <c r="H84" s="239" t="str">
        <f>IF(B84="","",SUMIFS(#REF!,#REF!,B84))</f>
        <v/>
      </c>
      <c r="I84" s="80" t="str">
        <f t="shared" si="6"/>
        <v/>
      </c>
      <c r="J84" s="80" t="str">
        <f t="shared" si="7"/>
        <v/>
      </c>
      <c r="K84" s="235" t="str">
        <f t="shared" si="8"/>
        <v/>
      </c>
      <c r="L84" s="257"/>
      <c r="M84" s="257"/>
      <c r="N84" s="72"/>
    </row>
    <row r="85" customHeight="1" spans="1:14">
      <c r="A85" s="72"/>
      <c r="B85" s="72" t="str">
        <f t="shared" si="5"/>
        <v/>
      </c>
      <c r="C85" s="72"/>
      <c r="D85" s="72"/>
      <c r="E85" s="72"/>
      <c r="F85" s="75"/>
      <c r="G85" s="239" t="str">
        <f>IF(B85="","",SUMIFS(实收!E:E,实收!T:T,B85))</f>
        <v/>
      </c>
      <c r="H85" s="239" t="str">
        <f>IF(B85="","",SUMIFS(#REF!,#REF!,B85))</f>
        <v/>
      </c>
      <c r="I85" s="80" t="str">
        <f t="shared" si="6"/>
        <v/>
      </c>
      <c r="J85" s="80" t="str">
        <f t="shared" si="7"/>
        <v/>
      </c>
      <c r="K85" s="235" t="str">
        <f t="shared" si="8"/>
        <v/>
      </c>
      <c r="L85" s="257"/>
      <c r="M85" s="257"/>
      <c r="N85" s="72"/>
    </row>
    <row r="86" customHeight="1" spans="1:14">
      <c r="A86" s="72"/>
      <c r="B86" s="72" t="str">
        <f t="shared" si="5"/>
        <v/>
      </c>
      <c r="C86" s="72"/>
      <c r="D86" s="72"/>
      <c r="E86" s="72"/>
      <c r="F86" s="75"/>
      <c r="G86" s="239" t="str">
        <f>IF(B86="","",SUMIFS(实收!E:E,实收!T:T,B86))</f>
        <v/>
      </c>
      <c r="H86" s="239" t="str">
        <f>IF(B86="","",SUMIFS(#REF!,#REF!,B86))</f>
        <v/>
      </c>
      <c r="I86" s="80" t="str">
        <f t="shared" si="6"/>
        <v/>
      </c>
      <c r="J86" s="80" t="str">
        <f t="shared" si="7"/>
        <v/>
      </c>
      <c r="K86" s="235" t="str">
        <f t="shared" si="8"/>
        <v/>
      </c>
      <c r="L86" s="257"/>
      <c r="M86" s="257"/>
      <c r="N86" s="72"/>
    </row>
    <row r="87" customHeight="1" spans="1:14">
      <c r="A87" s="72"/>
      <c r="B87" s="72" t="str">
        <f t="shared" si="5"/>
        <v/>
      </c>
      <c r="C87" s="72"/>
      <c r="D87" s="72"/>
      <c r="E87" s="72"/>
      <c r="F87" s="75"/>
      <c r="G87" s="239" t="str">
        <f>IF(B87="","",SUMIFS(实收!E:E,实收!T:T,B87))</f>
        <v/>
      </c>
      <c r="H87" s="239" t="str">
        <f>IF(B87="","",SUMIFS(#REF!,#REF!,B87))</f>
        <v/>
      </c>
      <c r="I87" s="80" t="str">
        <f t="shared" si="6"/>
        <v/>
      </c>
      <c r="J87" s="80" t="str">
        <f t="shared" si="7"/>
        <v/>
      </c>
      <c r="K87" s="235" t="str">
        <f t="shared" si="8"/>
        <v/>
      </c>
      <c r="L87" s="257"/>
      <c r="M87" s="257"/>
      <c r="N87" s="72"/>
    </row>
    <row r="88" customHeight="1" spans="1:14">
      <c r="A88" s="72"/>
      <c r="B88" s="72" t="str">
        <f t="shared" si="5"/>
        <v/>
      </c>
      <c r="C88" s="72"/>
      <c r="D88" s="72"/>
      <c r="E88" s="72"/>
      <c r="F88" s="75"/>
      <c r="G88" s="239" t="str">
        <f>IF(B88="","",SUMIFS(实收!E:E,实收!T:T,B88))</f>
        <v/>
      </c>
      <c r="H88" s="239" t="str">
        <f>IF(B88="","",SUMIFS(#REF!,#REF!,B88))</f>
        <v/>
      </c>
      <c r="I88" s="80" t="str">
        <f t="shared" si="6"/>
        <v/>
      </c>
      <c r="J88" s="80" t="str">
        <f t="shared" si="7"/>
        <v/>
      </c>
      <c r="K88" s="235" t="str">
        <f t="shared" si="8"/>
        <v/>
      </c>
      <c r="L88" s="257"/>
      <c r="M88" s="257"/>
      <c r="N88" s="72"/>
    </row>
    <row r="89" customHeight="1" spans="1:14">
      <c r="A89" s="72"/>
      <c r="B89" s="72" t="str">
        <f t="shared" si="5"/>
        <v/>
      </c>
      <c r="C89" s="72"/>
      <c r="D89" s="72"/>
      <c r="E89" s="72"/>
      <c r="F89" s="75"/>
      <c r="G89" s="239" t="str">
        <f>IF(B89="","",SUMIFS(实收!E:E,实收!T:T,B89))</f>
        <v/>
      </c>
      <c r="H89" s="239" t="str">
        <f>IF(B89="","",SUMIFS(#REF!,#REF!,B89))</f>
        <v/>
      </c>
      <c r="I89" s="80" t="str">
        <f t="shared" si="6"/>
        <v/>
      </c>
      <c r="J89" s="80" t="str">
        <f t="shared" si="7"/>
        <v/>
      </c>
      <c r="K89" s="235" t="str">
        <f t="shared" si="8"/>
        <v/>
      </c>
      <c r="L89" s="257"/>
      <c r="M89" s="257"/>
      <c r="N89" s="72"/>
    </row>
    <row r="90" customHeight="1" spans="1:14">
      <c r="A90" s="72"/>
      <c r="B90" s="72" t="str">
        <f t="shared" si="5"/>
        <v/>
      </c>
      <c r="C90" s="72"/>
      <c r="D90" s="72"/>
      <c r="E90" s="72"/>
      <c r="F90" s="75"/>
      <c r="G90" s="239" t="str">
        <f>IF(B90="","",SUMIFS(实收!E:E,实收!T:T,B90))</f>
        <v/>
      </c>
      <c r="H90" s="239" t="str">
        <f>IF(B90="","",SUMIFS(#REF!,#REF!,B90))</f>
        <v/>
      </c>
      <c r="I90" s="80" t="str">
        <f t="shared" si="6"/>
        <v/>
      </c>
      <c r="J90" s="80" t="str">
        <f t="shared" si="7"/>
        <v/>
      </c>
      <c r="K90" s="235" t="str">
        <f t="shared" si="8"/>
        <v/>
      </c>
      <c r="L90" s="257"/>
      <c r="M90" s="257"/>
      <c r="N90" s="72"/>
    </row>
    <row r="91" customHeight="1" spans="1:14">
      <c r="A91" s="72"/>
      <c r="B91" s="72" t="str">
        <f t="shared" si="5"/>
        <v/>
      </c>
      <c r="C91" s="72"/>
      <c r="D91" s="72"/>
      <c r="E91" s="72"/>
      <c r="F91" s="75"/>
      <c r="G91" s="239" t="str">
        <f>IF(B91="","",SUMIFS(实收!E:E,实收!T:T,B91))</f>
        <v/>
      </c>
      <c r="H91" s="239" t="str">
        <f>IF(B91="","",SUMIFS(#REF!,#REF!,B91))</f>
        <v/>
      </c>
      <c r="I91" s="80" t="str">
        <f t="shared" si="6"/>
        <v/>
      </c>
      <c r="J91" s="80" t="str">
        <f t="shared" si="7"/>
        <v/>
      </c>
      <c r="K91" s="235" t="str">
        <f t="shared" si="8"/>
        <v/>
      </c>
      <c r="L91" s="257"/>
      <c r="M91" s="257"/>
      <c r="N91" s="72"/>
    </row>
    <row r="92" customHeight="1" spans="1:14">
      <c r="A92" s="72"/>
      <c r="B92" s="72" t="str">
        <f t="shared" si="5"/>
        <v/>
      </c>
      <c r="C92" s="72"/>
      <c r="D92" s="72"/>
      <c r="E92" s="72"/>
      <c r="F92" s="75"/>
      <c r="G92" s="239" t="str">
        <f>IF(B92="","",SUMIFS(实收!E:E,实收!T:T,B92))</f>
        <v/>
      </c>
      <c r="H92" s="239" t="str">
        <f>IF(B92="","",SUMIFS(#REF!,#REF!,B92))</f>
        <v/>
      </c>
      <c r="I92" s="80" t="str">
        <f t="shared" si="6"/>
        <v/>
      </c>
      <c r="J92" s="80" t="str">
        <f t="shared" si="7"/>
        <v/>
      </c>
      <c r="K92" s="235" t="str">
        <f t="shared" si="8"/>
        <v/>
      </c>
      <c r="L92" s="257"/>
      <c r="M92" s="257"/>
      <c r="N92" s="72"/>
    </row>
    <row r="93" customHeight="1" spans="1:14">
      <c r="A93" s="72"/>
      <c r="B93" s="72" t="str">
        <f t="shared" si="5"/>
        <v/>
      </c>
      <c r="C93" s="72"/>
      <c r="D93" s="72"/>
      <c r="E93" s="72"/>
      <c r="F93" s="75"/>
      <c r="G93" s="239" t="str">
        <f>IF(B93="","",SUMIFS(实收!E:E,实收!T:T,B93))</f>
        <v/>
      </c>
      <c r="H93" s="239" t="str">
        <f>IF(B93="","",SUMIFS(#REF!,#REF!,B93))</f>
        <v/>
      </c>
      <c r="I93" s="80" t="str">
        <f t="shared" si="6"/>
        <v/>
      </c>
      <c r="J93" s="80" t="str">
        <f t="shared" si="7"/>
        <v/>
      </c>
      <c r="K93" s="235" t="str">
        <f t="shared" si="8"/>
        <v/>
      </c>
      <c r="L93" s="257"/>
      <c r="M93" s="257"/>
      <c r="N93" s="72"/>
    </row>
    <row r="94" customHeight="1" spans="1:14">
      <c r="A94" s="72"/>
      <c r="B94" s="72" t="str">
        <f t="shared" si="5"/>
        <v/>
      </c>
      <c r="C94" s="72"/>
      <c r="D94" s="72"/>
      <c r="E94" s="72"/>
      <c r="F94" s="75"/>
      <c r="G94" s="239" t="str">
        <f>IF(B94="","",SUMIFS(实收!E:E,实收!T:T,B94))</f>
        <v/>
      </c>
      <c r="H94" s="239" t="str">
        <f>IF(B94="","",SUMIFS(#REF!,#REF!,B94))</f>
        <v/>
      </c>
      <c r="I94" s="80" t="str">
        <f t="shared" si="6"/>
        <v/>
      </c>
      <c r="J94" s="80" t="str">
        <f t="shared" si="7"/>
        <v/>
      </c>
      <c r="K94" s="235" t="str">
        <f t="shared" si="8"/>
        <v/>
      </c>
      <c r="L94" s="257"/>
      <c r="M94" s="257"/>
      <c r="N94" s="72"/>
    </row>
    <row r="95" customHeight="1" spans="1:14">
      <c r="A95" s="72"/>
      <c r="B95" s="72" t="str">
        <f t="shared" si="5"/>
        <v/>
      </c>
      <c r="C95" s="72"/>
      <c r="D95" s="72"/>
      <c r="E95" s="72"/>
      <c r="F95" s="75"/>
      <c r="G95" s="239" t="str">
        <f>IF(B95="","",SUMIFS(实收!E:E,实收!T:T,B95))</f>
        <v/>
      </c>
      <c r="H95" s="239" t="str">
        <f>IF(B95="","",SUMIFS(#REF!,#REF!,B95))</f>
        <v/>
      </c>
      <c r="I95" s="80" t="str">
        <f t="shared" si="6"/>
        <v/>
      </c>
      <c r="J95" s="80" t="str">
        <f t="shared" si="7"/>
        <v/>
      </c>
      <c r="K95" s="235" t="str">
        <f t="shared" si="8"/>
        <v/>
      </c>
      <c r="L95" s="257"/>
      <c r="M95" s="257"/>
      <c r="N95" s="72"/>
    </row>
    <row r="96" customHeight="1" spans="1:14">
      <c r="A96" s="72"/>
      <c r="B96" s="72" t="str">
        <f t="shared" si="5"/>
        <v/>
      </c>
      <c r="C96" s="72"/>
      <c r="D96" s="72"/>
      <c r="E96" s="72"/>
      <c r="F96" s="75"/>
      <c r="G96" s="239" t="str">
        <f>IF(B96="","",SUMIFS(实收!E:E,实收!T:T,B96))</f>
        <v/>
      </c>
      <c r="H96" s="239" t="str">
        <f>IF(B96="","",SUMIFS(#REF!,#REF!,B96))</f>
        <v/>
      </c>
      <c r="I96" s="80" t="str">
        <f t="shared" si="6"/>
        <v/>
      </c>
      <c r="J96" s="80" t="str">
        <f t="shared" si="7"/>
        <v/>
      </c>
      <c r="K96" s="235" t="str">
        <f t="shared" si="8"/>
        <v/>
      </c>
      <c r="L96" s="257"/>
      <c r="M96" s="257"/>
      <c r="N96" s="72"/>
    </row>
    <row r="97" customHeight="1" spans="1:14">
      <c r="A97" s="72"/>
      <c r="B97" s="72" t="str">
        <f t="shared" si="5"/>
        <v/>
      </c>
      <c r="C97" s="72"/>
      <c r="D97" s="72"/>
      <c r="E97" s="72"/>
      <c r="F97" s="75"/>
      <c r="G97" s="239" t="str">
        <f>IF(B97="","",SUMIFS(实收!E:E,实收!T:T,B97))</f>
        <v/>
      </c>
      <c r="H97" s="239" t="str">
        <f>IF(B97="","",SUMIFS(#REF!,#REF!,B97))</f>
        <v/>
      </c>
      <c r="I97" s="80" t="str">
        <f t="shared" si="6"/>
        <v/>
      </c>
      <c r="J97" s="80" t="str">
        <f t="shared" si="7"/>
        <v/>
      </c>
      <c r="K97" s="235" t="str">
        <f t="shared" si="8"/>
        <v/>
      </c>
      <c r="L97" s="257"/>
      <c r="M97" s="257"/>
      <c r="N97" s="72"/>
    </row>
    <row r="98" customHeight="1" spans="1:14">
      <c r="A98" s="72"/>
      <c r="B98" s="72" t="str">
        <f t="shared" si="5"/>
        <v/>
      </c>
      <c r="C98" s="72"/>
      <c r="D98" s="72"/>
      <c r="E98" s="72"/>
      <c r="F98" s="75"/>
      <c r="G98" s="239" t="str">
        <f>IF(B98="","",SUMIFS(实收!E:E,实收!T:T,B98))</f>
        <v/>
      </c>
      <c r="H98" s="239" t="str">
        <f>IF(B98="","",SUMIFS(#REF!,#REF!,B98))</f>
        <v/>
      </c>
      <c r="I98" s="80" t="str">
        <f t="shared" si="6"/>
        <v/>
      </c>
      <c r="J98" s="80" t="str">
        <f t="shared" si="7"/>
        <v/>
      </c>
      <c r="K98" s="235" t="str">
        <f t="shared" si="8"/>
        <v/>
      </c>
      <c r="L98" s="257"/>
      <c r="M98" s="257"/>
      <c r="N98" s="72"/>
    </row>
    <row r="99" customHeight="1" spans="1:14">
      <c r="A99" s="72"/>
      <c r="B99" s="72" t="str">
        <f t="shared" si="5"/>
        <v/>
      </c>
      <c r="C99" s="72"/>
      <c r="D99" s="72"/>
      <c r="E99" s="72"/>
      <c r="F99" s="75"/>
      <c r="G99" s="239" t="str">
        <f>IF(B99="","",SUMIFS(实收!E:E,实收!T:T,B99))</f>
        <v/>
      </c>
      <c r="H99" s="239" t="str">
        <f>IF(B99="","",SUMIFS(#REF!,#REF!,B99))</f>
        <v/>
      </c>
      <c r="I99" s="80" t="str">
        <f t="shared" si="6"/>
        <v/>
      </c>
      <c r="J99" s="80" t="str">
        <f t="shared" si="7"/>
        <v/>
      </c>
      <c r="K99" s="235" t="str">
        <f t="shared" si="8"/>
        <v/>
      </c>
      <c r="L99" s="257"/>
      <c r="M99" s="257"/>
      <c r="N99" s="72"/>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B421"/>
  <sheetViews>
    <sheetView workbookViewId="0">
      <pane xSplit="2" ySplit="1" topLeftCell="C3" activePane="bottomRight" state="frozen"/>
      <selection/>
      <selection pane="topRight"/>
      <selection pane="bottomLeft"/>
      <selection pane="bottomRight" activeCell="AJ374" sqref="AJ374"/>
    </sheetView>
  </sheetViews>
  <sheetFormatPr defaultColWidth="8.83333333333333" defaultRowHeight="30" customHeight="1"/>
  <cols>
    <col min="1" max="1" width="3.5" style="117" customWidth="1"/>
    <col min="2" max="2" width="83.8333333333333" style="117" customWidth="1"/>
    <col min="3" max="3" width="14.1666666666667" style="117" hidden="1" customWidth="1"/>
    <col min="4" max="4" width="6" style="117" hidden="1" customWidth="1"/>
    <col min="5" max="5" width="8.66666666666667" style="117" hidden="1" customWidth="1"/>
    <col min="6" max="6" width="7.83333333333333" style="117" hidden="1" customWidth="1"/>
    <col min="7" max="7" width="11.6666666666667" style="117" hidden="1" customWidth="1"/>
    <col min="8" max="8" width="6.83333333333333" style="117" hidden="1" customWidth="1"/>
    <col min="9" max="9" width="19.8333333333333" style="117" hidden="1" customWidth="1"/>
    <col min="10" max="10" width="7" style="117" hidden="1" customWidth="1"/>
    <col min="11" max="11" width="11.6666666666667" style="117" hidden="1" customWidth="1"/>
    <col min="12" max="12" width="5.66666666666667" style="117" hidden="1" customWidth="1"/>
    <col min="13" max="13" width="6.5" style="117" hidden="1" customWidth="1"/>
    <col min="14" max="14" width="17.8333333333333" style="117" hidden="1" customWidth="1"/>
    <col min="15" max="15" width="19.8333333333333" style="117" hidden="1" customWidth="1"/>
    <col min="16" max="16" width="15" style="117" hidden="1" customWidth="1"/>
    <col min="17" max="18" width="11.8333333333333" style="117" hidden="1" customWidth="1"/>
    <col min="19" max="19" width="44.8333333333333" style="117" hidden="1" customWidth="1"/>
    <col min="20" max="20" width="16.5" style="117" hidden="1" customWidth="1"/>
    <col min="21" max="22" width="12.6666666666667" style="117" hidden="1" customWidth="1"/>
    <col min="23" max="23" width="20" style="117" hidden="1" customWidth="1"/>
    <col min="24" max="24" width="26.1666666666667" style="117" hidden="1" customWidth="1"/>
    <col min="25" max="25" width="9.66666666666667" style="117" hidden="1" customWidth="1"/>
    <col min="26" max="26" width="8.83333333333333" style="117" hidden="1" customWidth="1"/>
    <col min="27" max="28" width="9.66666666666667" style="117" hidden="1" customWidth="1"/>
  </cols>
  <sheetData>
    <row r="1" customHeight="1" spans="1:28">
      <c r="A1" s="173" t="s">
        <v>0</v>
      </c>
      <c r="B1" s="174" t="s">
        <v>230</v>
      </c>
      <c r="C1" s="175" t="s">
        <v>509</v>
      </c>
      <c r="D1" s="176" t="s">
        <v>510</v>
      </c>
      <c r="E1" s="175" t="s">
        <v>511</v>
      </c>
      <c r="F1" s="175" t="s">
        <v>512</v>
      </c>
      <c r="G1" s="175" t="s">
        <v>513</v>
      </c>
      <c r="H1" s="177" t="s">
        <v>33</v>
      </c>
      <c r="I1" s="182" t="s">
        <v>514</v>
      </c>
      <c r="J1" s="182" t="s">
        <v>224</v>
      </c>
      <c r="K1" s="182" t="s">
        <v>225</v>
      </c>
      <c r="L1" s="183" t="s">
        <v>515</v>
      </c>
      <c r="M1" s="183" t="s">
        <v>516</v>
      </c>
      <c r="N1" s="184" t="s">
        <v>517</v>
      </c>
      <c r="O1" s="185" t="s">
        <v>283</v>
      </c>
      <c r="P1" s="185" t="s">
        <v>518</v>
      </c>
      <c r="Q1" s="187" t="s">
        <v>519</v>
      </c>
      <c r="R1" s="188" t="s">
        <v>520</v>
      </c>
      <c r="S1" s="189" t="s">
        <v>521</v>
      </c>
      <c r="T1" s="190" t="s">
        <v>522</v>
      </c>
      <c r="U1" s="191" t="s">
        <v>523</v>
      </c>
      <c r="V1" s="191" t="s">
        <v>524</v>
      </c>
      <c r="W1" s="187" t="s">
        <v>227</v>
      </c>
      <c r="X1" s="185"/>
      <c r="Y1" s="185"/>
      <c r="Z1" s="194"/>
      <c r="AA1" s="195"/>
      <c r="AB1" s="195"/>
    </row>
    <row r="2" customHeight="1" spans="1:28">
      <c r="A2" s="178"/>
      <c r="B2" s="179" t="str">
        <f t="shared" ref="B2:B65" si="0">IF(O2="","",_xlfn.TEXTJOIN("-",1,W2,I2,P2,TEXT(U2,"YYYYMMDD"),T2))</f>
        <v>P20220601-000077-能环-新星石油-运维-保养-20220601-69000</v>
      </c>
      <c r="C2" s="180"/>
      <c r="D2" s="180" t="s">
        <v>220</v>
      </c>
      <c r="E2" s="180"/>
      <c r="F2" s="180"/>
      <c r="G2" s="180"/>
      <c r="H2" s="181" t="str">
        <f>IF(D2="","",_xlfn.XLOOKUP(D2,设置!B:B,设置!C:C))</f>
        <v>一般</v>
      </c>
      <c r="I2" s="186" t="str">
        <f t="shared" ref="I2:I65" si="1">IF(D2="","",_xlfn.TEXTJOIN("-",1,D2,E2,N2))</f>
        <v>能环-新星石油</v>
      </c>
      <c r="J2" s="186" t="str">
        <f>IF($P2="","",_xlfn.XLOOKUP($P2,设置!$G:$G,设置!H:H))</f>
        <v>运维</v>
      </c>
      <c r="K2" s="186" t="str">
        <f>IF($P2="","",_xlfn.XLOOKUP($P2,设置!$G:$G,设置!I:I))</f>
        <v>保养</v>
      </c>
      <c r="L2" s="161">
        <v>123</v>
      </c>
      <c r="M2" s="161">
        <v>663</v>
      </c>
      <c r="N2" s="157" t="s">
        <v>525</v>
      </c>
      <c r="O2" s="161" t="s">
        <v>526</v>
      </c>
      <c r="P2" s="161" t="s">
        <v>527</v>
      </c>
      <c r="Q2" s="133"/>
      <c r="R2" s="192"/>
      <c r="S2" s="133" t="s">
        <v>528</v>
      </c>
      <c r="T2" s="193">
        <v>69000</v>
      </c>
      <c r="U2" s="158">
        <v>44713</v>
      </c>
      <c r="V2" s="158">
        <v>45077</v>
      </c>
      <c r="W2" s="133" t="s">
        <v>529</v>
      </c>
      <c r="X2" s="161"/>
      <c r="Y2" s="161"/>
      <c r="Z2" s="161"/>
      <c r="AA2" s="196"/>
      <c r="AB2" s="96"/>
    </row>
    <row r="3" customHeight="1" spans="1:28">
      <c r="A3" s="178"/>
      <c r="B3" s="179" t="str">
        <f t="shared" si="0"/>
        <v>P20220601-000079-荣辉-兴安嘉业物业-EMC-节能运营-20220505-8400</v>
      </c>
      <c r="C3" s="180"/>
      <c r="D3" s="180" t="s">
        <v>374</v>
      </c>
      <c r="E3" s="180"/>
      <c r="F3" s="180"/>
      <c r="G3" s="180"/>
      <c r="H3" s="181" t="str">
        <f>IF(D3="","",_xlfn.XLOOKUP(D3,设置!B:B,设置!C:C))</f>
        <v>小规模</v>
      </c>
      <c r="I3" s="186" t="str">
        <f t="shared" si="1"/>
        <v>荣辉-兴安嘉业物业</v>
      </c>
      <c r="J3" s="186" t="str">
        <f>IF($P3="","",_xlfn.XLOOKUP($P3,设置!$G:$G,设置!H:H))</f>
        <v>EMC</v>
      </c>
      <c r="K3" s="186" t="str">
        <f>IF($P3="","",_xlfn.XLOOKUP($P3,设置!$G:$G,设置!I:I))</f>
        <v>节能运营</v>
      </c>
      <c r="L3" s="161">
        <v>207</v>
      </c>
      <c r="M3" s="161">
        <v>577</v>
      </c>
      <c r="N3" s="157" t="s">
        <v>530</v>
      </c>
      <c r="O3" s="161" t="s">
        <v>531</v>
      </c>
      <c r="P3" s="161" t="s">
        <v>532</v>
      </c>
      <c r="Q3" s="133"/>
      <c r="R3" s="192"/>
      <c r="S3" s="133" t="s">
        <v>533</v>
      </c>
      <c r="T3" s="193">
        <v>8400</v>
      </c>
      <c r="U3" s="158">
        <v>44686</v>
      </c>
      <c r="V3" s="158">
        <v>44687</v>
      </c>
      <c r="W3" s="133" t="s">
        <v>534</v>
      </c>
      <c r="X3" s="161"/>
      <c r="Y3" s="161"/>
      <c r="Z3" s="161"/>
      <c r="AA3" s="96"/>
      <c r="AB3" s="96"/>
    </row>
    <row r="4" customHeight="1" spans="1:28">
      <c r="A4" s="178"/>
      <c r="B4" s="179" t="str">
        <f t="shared" si="0"/>
        <v>P20220601-000081-能环-金三环宾馆-EMC-节能运营-20220101-0</v>
      </c>
      <c r="C4" s="180"/>
      <c r="D4" s="180" t="s">
        <v>220</v>
      </c>
      <c r="E4" s="180"/>
      <c r="F4" s="180"/>
      <c r="G4" s="180"/>
      <c r="H4" s="181" t="str">
        <f>IF(D4="","",_xlfn.XLOOKUP(D4,设置!B:B,设置!C:C))</f>
        <v>一般</v>
      </c>
      <c r="I4" s="186" t="str">
        <f t="shared" si="1"/>
        <v>能环-金三环宾馆</v>
      </c>
      <c r="J4" s="186" t="str">
        <f>IF($P4="","",_xlfn.XLOOKUP($P4,设置!$G:$G,设置!H:H))</f>
        <v>EMC</v>
      </c>
      <c r="K4" s="186" t="str">
        <f>IF($P4="","",_xlfn.XLOOKUP($P4,设置!$G:$G,设置!I:I))</f>
        <v>节能运营</v>
      </c>
      <c r="L4" s="161">
        <v>621</v>
      </c>
      <c r="M4" s="161">
        <v>158</v>
      </c>
      <c r="N4" s="157" t="s">
        <v>535</v>
      </c>
      <c r="O4" s="161" t="s">
        <v>526</v>
      </c>
      <c r="P4" s="161" t="s">
        <v>532</v>
      </c>
      <c r="Q4" s="133"/>
      <c r="R4" s="192"/>
      <c r="S4" s="133" t="s">
        <v>536</v>
      </c>
      <c r="T4" s="193">
        <v>0</v>
      </c>
      <c r="U4" s="158">
        <v>44562</v>
      </c>
      <c r="V4" s="158">
        <v>44926</v>
      </c>
      <c r="W4" s="133" t="s">
        <v>537</v>
      </c>
      <c r="X4" s="161"/>
      <c r="Y4" s="161"/>
      <c r="Z4" s="161"/>
      <c r="AA4" s="96"/>
      <c r="AB4" s="96"/>
    </row>
    <row r="5" customHeight="1" spans="1:28">
      <c r="A5" s="178"/>
      <c r="B5" s="179" t="str">
        <f t="shared" si="0"/>
        <v>P20220606-000084-能环-华胜富邦-中泽农-运维-零售-20220610-2584.31</v>
      </c>
      <c r="C5" s="180"/>
      <c r="D5" s="180" t="s">
        <v>220</v>
      </c>
      <c r="E5" s="180"/>
      <c r="F5" s="180"/>
      <c r="G5" s="180"/>
      <c r="H5" s="181" t="str">
        <f>IF(D5="","",_xlfn.XLOOKUP(D5,设置!B:B,设置!C:C))</f>
        <v>一般</v>
      </c>
      <c r="I5" s="186" t="str">
        <f t="shared" si="1"/>
        <v>能环-华胜富邦-中泽农</v>
      </c>
      <c r="J5" s="186" t="str">
        <f>IF($P5="","",_xlfn.XLOOKUP($P5,设置!$G:$G,设置!H:H))</f>
        <v>运维</v>
      </c>
      <c r="K5" s="186" t="str">
        <f>IF($P5="","",_xlfn.XLOOKUP($P5,设置!$G:$G,设置!I:I))</f>
        <v>零售</v>
      </c>
      <c r="L5" s="161">
        <v>179</v>
      </c>
      <c r="M5" s="161">
        <v>606</v>
      </c>
      <c r="N5" s="157" t="s">
        <v>538</v>
      </c>
      <c r="O5" s="161" t="s">
        <v>531</v>
      </c>
      <c r="P5" s="161" t="s">
        <v>539</v>
      </c>
      <c r="Q5" s="133"/>
      <c r="R5" s="192"/>
      <c r="S5" s="133" t="s">
        <v>540</v>
      </c>
      <c r="T5" s="193">
        <v>2584.31</v>
      </c>
      <c r="U5" s="158">
        <v>44722</v>
      </c>
      <c r="V5" s="158">
        <v>44732</v>
      </c>
      <c r="W5" s="133" t="s">
        <v>541</v>
      </c>
      <c r="X5" s="161"/>
      <c r="Y5" s="161"/>
      <c r="Z5" s="161"/>
      <c r="AA5" s="96"/>
      <c r="AB5" s="96"/>
    </row>
    <row r="6" customHeight="1" spans="1:28">
      <c r="A6" s="178"/>
      <c r="B6" s="179" t="str">
        <f t="shared" si="0"/>
        <v>P20220610-000086-能环-汇恒远大-久峰月季国际酒店-运维-维修-20220526-31270</v>
      </c>
      <c r="C6" s="180"/>
      <c r="D6" s="180" t="s">
        <v>220</v>
      </c>
      <c r="E6" s="180"/>
      <c r="F6" s="180"/>
      <c r="G6" s="180"/>
      <c r="H6" s="181" t="str">
        <f>IF(D6="","",_xlfn.XLOOKUP(D6,设置!B:B,设置!C:C))</f>
        <v>一般</v>
      </c>
      <c r="I6" s="186" t="str">
        <f t="shared" si="1"/>
        <v>能环-汇恒远大-久峰月季国际酒店</v>
      </c>
      <c r="J6" s="186" t="str">
        <f>IF($P6="","",_xlfn.XLOOKUP($P6,设置!$G:$G,设置!H:H))</f>
        <v>运维</v>
      </c>
      <c r="K6" s="186" t="str">
        <f>IF($P6="","",_xlfn.XLOOKUP($P6,设置!$G:$G,设置!I:I))</f>
        <v>维修</v>
      </c>
      <c r="L6" s="161">
        <v>171</v>
      </c>
      <c r="M6" s="161">
        <v>614</v>
      </c>
      <c r="N6" s="157" t="s">
        <v>542</v>
      </c>
      <c r="O6" s="161" t="s">
        <v>531</v>
      </c>
      <c r="P6" s="161" t="s">
        <v>543</v>
      </c>
      <c r="Q6" s="133"/>
      <c r="R6" s="192"/>
      <c r="S6" s="133" t="s">
        <v>544</v>
      </c>
      <c r="T6" s="193">
        <v>31270</v>
      </c>
      <c r="U6" s="158">
        <v>44707</v>
      </c>
      <c r="V6" s="158">
        <v>44718</v>
      </c>
      <c r="W6" s="133" t="s">
        <v>545</v>
      </c>
      <c r="X6" s="161"/>
      <c r="Y6" s="161"/>
      <c r="Z6" s="161"/>
      <c r="AA6" s="96"/>
      <c r="AB6" s="96"/>
    </row>
    <row r="7" customHeight="1" spans="1:28">
      <c r="A7" s="178"/>
      <c r="B7" s="179" t="str">
        <f t="shared" si="0"/>
        <v>P20220610-000087-能环-唐山文丰-运维-零售-20220519-117000</v>
      </c>
      <c r="C7" s="180"/>
      <c r="D7" s="180" t="s">
        <v>220</v>
      </c>
      <c r="E7" s="180"/>
      <c r="F7" s="180"/>
      <c r="G7" s="180"/>
      <c r="H7" s="181" t="str">
        <f>IF(D7="","",_xlfn.XLOOKUP(D7,设置!B:B,设置!C:C))</f>
        <v>一般</v>
      </c>
      <c r="I7" s="186" t="str">
        <f t="shared" si="1"/>
        <v>能环-唐山文丰</v>
      </c>
      <c r="J7" s="186" t="str">
        <f>IF($P7="","",_xlfn.XLOOKUP($P7,设置!$G:$G,设置!H:H))</f>
        <v>运维</v>
      </c>
      <c r="K7" s="186" t="str">
        <f>IF($P7="","",_xlfn.XLOOKUP($P7,设置!$G:$G,设置!I:I))</f>
        <v>零售</v>
      </c>
      <c r="L7" s="161">
        <v>160</v>
      </c>
      <c r="M7" s="161">
        <v>625</v>
      </c>
      <c r="N7" s="157" t="s">
        <v>546</v>
      </c>
      <c r="O7" s="161" t="s">
        <v>531</v>
      </c>
      <c r="P7" s="161" t="s">
        <v>539</v>
      </c>
      <c r="Q7" s="133"/>
      <c r="R7" s="192"/>
      <c r="S7" s="133" t="s">
        <v>547</v>
      </c>
      <c r="T7" s="193">
        <v>117000</v>
      </c>
      <c r="U7" s="158">
        <v>44700</v>
      </c>
      <c r="V7" s="158">
        <v>44712</v>
      </c>
      <c r="W7" s="133" t="s">
        <v>548</v>
      </c>
      <c r="X7" s="161"/>
      <c r="Y7" s="161"/>
      <c r="Z7" s="161"/>
      <c r="AA7" s="96"/>
      <c r="AB7" s="96"/>
    </row>
    <row r="8" customHeight="1" spans="1:28">
      <c r="A8" s="178"/>
      <c r="B8" s="179" t="str">
        <f t="shared" si="0"/>
        <v>P20220610-000088-荣辉-将台酒店-运维-保养-20220420-9000</v>
      </c>
      <c r="C8" s="180"/>
      <c r="D8" s="180" t="s">
        <v>374</v>
      </c>
      <c r="E8" s="180"/>
      <c r="F8" s="180"/>
      <c r="G8" s="180"/>
      <c r="H8" s="181" t="str">
        <f>IF(D8="","",_xlfn.XLOOKUP(D8,设置!B:B,设置!C:C))</f>
        <v>小规模</v>
      </c>
      <c r="I8" s="186" t="str">
        <f t="shared" si="1"/>
        <v>荣辉-将台酒店</v>
      </c>
      <c r="J8" s="186" t="str">
        <f>IF($P8="","",_xlfn.XLOOKUP($P8,设置!$G:$G,设置!H:H))</f>
        <v>运维</v>
      </c>
      <c r="K8" s="186" t="str">
        <f>IF($P8="","",_xlfn.XLOOKUP($P8,设置!$G:$G,设置!I:I))</f>
        <v>保养</v>
      </c>
      <c r="L8" s="161">
        <v>132</v>
      </c>
      <c r="M8" s="161">
        <v>654</v>
      </c>
      <c r="N8" s="157" t="s">
        <v>549</v>
      </c>
      <c r="O8" s="161" t="s">
        <v>531</v>
      </c>
      <c r="P8" s="161" t="s">
        <v>527</v>
      </c>
      <c r="Q8" s="133"/>
      <c r="R8" s="192"/>
      <c r="S8" s="133" t="s">
        <v>550</v>
      </c>
      <c r="T8" s="193">
        <v>9000</v>
      </c>
      <c r="U8" s="158">
        <v>44671</v>
      </c>
      <c r="V8" s="158">
        <v>45035</v>
      </c>
      <c r="W8" s="133" t="s">
        <v>551</v>
      </c>
      <c r="X8" s="161"/>
      <c r="Y8" s="161"/>
      <c r="Z8" s="161"/>
      <c r="AA8" s="96"/>
      <c r="AB8" s="96"/>
    </row>
    <row r="9" customHeight="1" spans="1:28">
      <c r="A9" s="178"/>
      <c r="B9" s="179" t="str">
        <f t="shared" si="0"/>
        <v>P20220610-000089-能环-友信劳务公司-任丘华北油田-运维-清洗-20220504-4271.4</v>
      </c>
      <c r="C9" s="180"/>
      <c r="D9" s="180" t="s">
        <v>220</v>
      </c>
      <c r="E9" s="180"/>
      <c r="F9" s="180"/>
      <c r="G9" s="180"/>
      <c r="H9" s="181" t="str">
        <f>IF(D9="","",_xlfn.XLOOKUP(D9,设置!B:B,设置!C:C))</f>
        <v>一般</v>
      </c>
      <c r="I9" s="186" t="str">
        <f t="shared" si="1"/>
        <v>能环-友信劳务公司-任丘华北油田</v>
      </c>
      <c r="J9" s="186" t="str">
        <f>IF($P9="","",_xlfn.XLOOKUP($P9,设置!$G:$G,设置!H:H))</f>
        <v>运维</v>
      </c>
      <c r="K9" s="186" t="str">
        <f>IF($P9="","",_xlfn.XLOOKUP($P9,设置!$G:$G,设置!I:I))</f>
        <v>清洗</v>
      </c>
      <c r="L9" s="161">
        <v>760</v>
      </c>
      <c r="M9" s="161">
        <v>19</v>
      </c>
      <c r="N9" s="157" t="s">
        <v>552</v>
      </c>
      <c r="O9" s="161" t="s">
        <v>553</v>
      </c>
      <c r="P9" s="161" t="s">
        <v>554</v>
      </c>
      <c r="Q9" s="133"/>
      <c r="R9" s="192"/>
      <c r="S9" s="133" t="s">
        <v>555</v>
      </c>
      <c r="T9" s="193">
        <v>4271.4</v>
      </c>
      <c r="U9" s="158">
        <v>44685</v>
      </c>
      <c r="V9" s="158">
        <v>44695</v>
      </c>
      <c r="W9" s="133" t="s">
        <v>556</v>
      </c>
      <c r="X9" s="161"/>
      <c r="Y9" s="161"/>
      <c r="Z9" s="197"/>
      <c r="AA9" s="96"/>
      <c r="AB9" s="96"/>
    </row>
    <row r="10" customHeight="1" spans="1:28">
      <c r="A10" s="178"/>
      <c r="B10" s="179" t="str">
        <f t="shared" si="0"/>
        <v>P20220610-000090-能环-碧海方舟-京都儿童医院-运维-维修-20220512-5000</v>
      </c>
      <c r="C10" s="180"/>
      <c r="D10" s="180" t="s">
        <v>220</v>
      </c>
      <c r="E10" s="180"/>
      <c r="F10" s="180"/>
      <c r="G10" s="180"/>
      <c r="H10" s="181" t="str">
        <f>IF(D10="","",_xlfn.XLOOKUP(D10,设置!B:B,设置!C:C))</f>
        <v>一般</v>
      </c>
      <c r="I10" s="186" t="str">
        <f t="shared" si="1"/>
        <v>能环-碧海方舟-京都儿童医院</v>
      </c>
      <c r="J10" s="186" t="str">
        <f>IF($P10="","",_xlfn.XLOOKUP($P10,设置!$G:$G,设置!H:H))</f>
        <v>运维</v>
      </c>
      <c r="K10" s="186" t="str">
        <f>IF($P10="","",_xlfn.XLOOKUP($P10,设置!$G:$G,设置!I:I))</f>
        <v>维修</v>
      </c>
      <c r="L10" s="161">
        <v>136</v>
      </c>
      <c r="M10" s="161">
        <v>650</v>
      </c>
      <c r="N10" s="157" t="s">
        <v>557</v>
      </c>
      <c r="O10" s="161" t="s">
        <v>531</v>
      </c>
      <c r="P10" s="161" t="s">
        <v>543</v>
      </c>
      <c r="Q10" s="133"/>
      <c r="R10" s="192"/>
      <c r="S10" s="133" t="s">
        <v>558</v>
      </c>
      <c r="T10" s="193">
        <v>5000</v>
      </c>
      <c r="U10" s="158">
        <v>44693</v>
      </c>
      <c r="V10" s="158">
        <v>44701</v>
      </c>
      <c r="W10" s="133" t="s">
        <v>559</v>
      </c>
      <c r="X10" s="161"/>
      <c r="Y10" s="161"/>
      <c r="Z10" s="161"/>
      <c r="AA10" s="96"/>
      <c r="AB10" s="96"/>
    </row>
    <row r="11" customHeight="1" spans="1:28">
      <c r="A11" s="178"/>
      <c r="B11" s="179" t="str">
        <f t="shared" si="0"/>
        <v>P20220610-000091-能环-华胜富邦-中泽农-运维-零售-20220519-32815.2</v>
      </c>
      <c r="C11" s="180"/>
      <c r="D11" s="180" t="s">
        <v>220</v>
      </c>
      <c r="E11" s="180"/>
      <c r="F11" s="180"/>
      <c r="G11" s="180"/>
      <c r="H11" s="181" t="str">
        <f>IF(D11="","",_xlfn.XLOOKUP(D11,设置!B:B,设置!C:C))</f>
        <v>一般</v>
      </c>
      <c r="I11" s="186" t="str">
        <f t="shared" si="1"/>
        <v>能环-华胜富邦-中泽农</v>
      </c>
      <c r="J11" s="186" t="str">
        <f>IF($P11="","",_xlfn.XLOOKUP($P11,设置!$G:$G,设置!H:H))</f>
        <v>运维</v>
      </c>
      <c r="K11" s="186" t="str">
        <f>IF($P11="","",_xlfn.XLOOKUP($P11,设置!$G:$G,设置!I:I))</f>
        <v>零售</v>
      </c>
      <c r="L11" s="161">
        <v>134</v>
      </c>
      <c r="M11" s="161">
        <v>652</v>
      </c>
      <c r="N11" s="157" t="s">
        <v>538</v>
      </c>
      <c r="O11" s="161" t="s">
        <v>531</v>
      </c>
      <c r="P11" s="161" t="s">
        <v>539</v>
      </c>
      <c r="Q11" s="133"/>
      <c r="R11" s="192"/>
      <c r="S11" s="133" t="s">
        <v>560</v>
      </c>
      <c r="T11" s="193">
        <v>32815.2</v>
      </c>
      <c r="U11" s="158">
        <v>44700</v>
      </c>
      <c r="V11" s="158">
        <v>44712</v>
      </c>
      <c r="W11" s="133" t="s">
        <v>561</v>
      </c>
      <c r="X11" s="161"/>
      <c r="Y11" s="161"/>
      <c r="Z11" s="161"/>
      <c r="AA11" s="96"/>
      <c r="AB11" s="96"/>
    </row>
    <row r="12" customHeight="1" spans="1:28">
      <c r="A12" s="178"/>
      <c r="B12" s="179" t="str">
        <f t="shared" si="0"/>
        <v>P20220610-000092-能环-五瑞互联-北京杰富瑞大厦-运维-清洗-20220516-12000</v>
      </c>
      <c r="C12" s="180"/>
      <c r="D12" s="180" t="s">
        <v>220</v>
      </c>
      <c r="E12" s="180"/>
      <c r="F12" s="180"/>
      <c r="G12" s="180"/>
      <c r="H12" s="181" t="str">
        <f>IF(D12="","",_xlfn.XLOOKUP(D12,设置!B:B,设置!C:C))</f>
        <v>一般</v>
      </c>
      <c r="I12" s="186" t="str">
        <f t="shared" si="1"/>
        <v>能环-五瑞互联-北京杰富瑞大厦</v>
      </c>
      <c r="J12" s="186" t="str">
        <f>IF($P12="","",_xlfn.XLOOKUP($P12,设置!$G:$G,设置!H:H))</f>
        <v>运维</v>
      </c>
      <c r="K12" s="186" t="str">
        <f>IF($P12="","",_xlfn.XLOOKUP($P12,设置!$G:$G,设置!I:I))</f>
        <v>清洗</v>
      </c>
      <c r="L12" s="161">
        <v>178</v>
      </c>
      <c r="M12" s="161">
        <v>607</v>
      </c>
      <c r="N12" s="157" t="s">
        <v>562</v>
      </c>
      <c r="O12" s="161" t="s">
        <v>531</v>
      </c>
      <c r="P12" s="161" t="s">
        <v>554</v>
      </c>
      <c r="Q12" s="133"/>
      <c r="R12" s="192"/>
      <c r="S12" s="133" t="s">
        <v>563</v>
      </c>
      <c r="T12" s="193">
        <v>12000</v>
      </c>
      <c r="U12" s="158">
        <v>44697</v>
      </c>
      <c r="V12" s="158">
        <v>44712</v>
      </c>
      <c r="W12" s="133" t="s">
        <v>564</v>
      </c>
      <c r="X12" s="161"/>
      <c r="Y12" s="161"/>
      <c r="Z12" s="161"/>
      <c r="AA12" s="96"/>
      <c r="AB12" s="96"/>
    </row>
    <row r="13" customHeight="1" spans="1:28">
      <c r="A13" s="178"/>
      <c r="B13" s="179" t="str">
        <f t="shared" si="0"/>
        <v>P20220610-000094-能环-唐山文丰-运维-保养-20220427-0</v>
      </c>
      <c r="C13" s="180"/>
      <c r="D13" s="180" t="s">
        <v>220</v>
      </c>
      <c r="E13" s="180"/>
      <c r="F13" s="180"/>
      <c r="G13" s="180"/>
      <c r="H13" s="181" t="str">
        <f>IF(D13="","",_xlfn.XLOOKUP(D13,设置!B:B,设置!C:C))</f>
        <v>一般</v>
      </c>
      <c r="I13" s="186" t="str">
        <f t="shared" si="1"/>
        <v>能环-唐山文丰</v>
      </c>
      <c r="J13" s="186" t="str">
        <f>IF($P13="","",_xlfn.XLOOKUP($P13,设置!$G:$G,设置!H:H))</f>
        <v>运维</v>
      </c>
      <c r="K13" s="186" t="str">
        <f>IF($P13="","",_xlfn.XLOOKUP($P13,设置!$G:$G,设置!I:I))</f>
        <v>保养</v>
      </c>
      <c r="L13" s="161">
        <v>112</v>
      </c>
      <c r="M13" s="161">
        <v>674</v>
      </c>
      <c r="N13" s="157" t="s">
        <v>546</v>
      </c>
      <c r="O13" s="161" t="s">
        <v>531</v>
      </c>
      <c r="P13" s="161" t="s">
        <v>527</v>
      </c>
      <c r="Q13" s="133"/>
      <c r="R13" s="192"/>
      <c r="S13" s="133" t="s">
        <v>565</v>
      </c>
      <c r="T13" s="193">
        <v>0</v>
      </c>
      <c r="U13" s="158">
        <v>44678</v>
      </c>
      <c r="V13" s="158">
        <v>45042</v>
      </c>
      <c r="W13" s="133" t="s">
        <v>566</v>
      </c>
      <c r="X13" s="161"/>
      <c r="Y13" s="161"/>
      <c r="Z13" s="161"/>
      <c r="AA13" s="96"/>
      <c r="AB13" s="96"/>
    </row>
    <row r="14" customHeight="1" spans="1:28">
      <c r="A14" s="178"/>
      <c r="B14" s="179" t="str">
        <f t="shared" si="0"/>
        <v>P20220610-000095-荣辉-豪嘉酒店-众诚实业-运维-零售-20220301-894.4</v>
      </c>
      <c r="C14" s="180"/>
      <c r="D14" s="180" t="s">
        <v>374</v>
      </c>
      <c r="E14" s="180"/>
      <c r="F14" s="180"/>
      <c r="G14" s="180"/>
      <c r="H14" s="181" t="str">
        <f>IF(D14="","",_xlfn.XLOOKUP(D14,设置!B:B,设置!C:C))</f>
        <v>小规模</v>
      </c>
      <c r="I14" s="186" t="str">
        <f t="shared" si="1"/>
        <v>荣辉-豪嘉酒店-众诚实业</v>
      </c>
      <c r="J14" s="186" t="str">
        <f>IF($P14="","",_xlfn.XLOOKUP($P14,设置!$G:$G,设置!H:H))</f>
        <v>运维</v>
      </c>
      <c r="K14" s="186" t="str">
        <f>IF($P14="","",_xlfn.XLOOKUP($P14,设置!$G:$G,设置!I:I))</f>
        <v>零售</v>
      </c>
      <c r="L14" s="161">
        <v>103</v>
      </c>
      <c r="M14" s="161">
        <v>683</v>
      </c>
      <c r="N14" s="157" t="s">
        <v>567</v>
      </c>
      <c r="O14" s="161" t="s">
        <v>531</v>
      </c>
      <c r="P14" s="161" t="s">
        <v>539</v>
      </c>
      <c r="Q14" s="133"/>
      <c r="R14" s="192"/>
      <c r="S14" s="133" t="s">
        <v>568</v>
      </c>
      <c r="T14" s="193">
        <v>894.4</v>
      </c>
      <c r="U14" s="158">
        <v>44621</v>
      </c>
      <c r="V14" s="158">
        <v>44630</v>
      </c>
      <c r="W14" s="133" t="s">
        <v>569</v>
      </c>
      <c r="X14" s="161"/>
      <c r="Y14" s="161"/>
      <c r="Z14" s="161"/>
      <c r="AA14" s="96"/>
      <c r="AB14" s="96"/>
    </row>
    <row r="15" customHeight="1" spans="1:28">
      <c r="A15" s="178"/>
      <c r="B15" s="179" t="str">
        <f t="shared" si="0"/>
        <v>P20220610-000096-能环-海特光电-运维-保养-20220514-17000</v>
      </c>
      <c r="C15" s="180"/>
      <c r="D15" s="180" t="s">
        <v>220</v>
      </c>
      <c r="E15" s="180"/>
      <c r="F15" s="180"/>
      <c r="G15" s="180"/>
      <c r="H15" s="181" t="str">
        <f>IF(D15="","",_xlfn.XLOOKUP(D15,设置!B:B,设置!C:C))</f>
        <v>一般</v>
      </c>
      <c r="I15" s="186" t="str">
        <f t="shared" si="1"/>
        <v>能环-海特光电</v>
      </c>
      <c r="J15" s="186" t="str">
        <f>IF($P15="","",_xlfn.XLOOKUP($P15,设置!$G:$G,设置!H:H))</f>
        <v>运维</v>
      </c>
      <c r="K15" s="186" t="str">
        <f>IF($P15="","",_xlfn.XLOOKUP($P15,设置!$G:$G,设置!I:I))</f>
        <v>保养</v>
      </c>
      <c r="L15" s="161">
        <v>110</v>
      </c>
      <c r="M15" s="161">
        <v>676</v>
      </c>
      <c r="N15" s="157" t="s">
        <v>570</v>
      </c>
      <c r="O15" s="161" t="s">
        <v>526</v>
      </c>
      <c r="P15" s="161" t="s">
        <v>527</v>
      </c>
      <c r="Q15" s="133"/>
      <c r="R15" s="192"/>
      <c r="S15" s="133" t="s">
        <v>571</v>
      </c>
      <c r="T15" s="193">
        <v>17000</v>
      </c>
      <c r="U15" s="158">
        <v>44695</v>
      </c>
      <c r="V15" s="158">
        <v>45059</v>
      </c>
      <c r="W15" s="133" t="s">
        <v>572</v>
      </c>
      <c r="X15" s="161"/>
      <c r="Y15" s="161"/>
      <c r="Z15" s="161"/>
      <c r="AA15" s="96"/>
      <c r="AB15" s="96"/>
    </row>
    <row r="16" customHeight="1" spans="1:28">
      <c r="A16" s="178"/>
      <c r="B16" s="179" t="str">
        <f t="shared" si="0"/>
        <v>P20220610-000097-能环-荣宝斋-运维-零售-20220424-9784.67</v>
      </c>
      <c r="C16" s="180"/>
      <c r="D16" s="180" t="s">
        <v>220</v>
      </c>
      <c r="E16" s="180"/>
      <c r="F16" s="180"/>
      <c r="G16" s="180"/>
      <c r="H16" s="181" t="str">
        <f>IF(D16="","",_xlfn.XLOOKUP(D16,设置!B:B,设置!C:C))</f>
        <v>一般</v>
      </c>
      <c r="I16" s="186" t="str">
        <f t="shared" si="1"/>
        <v>能环-荣宝斋</v>
      </c>
      <c r="J16" s="186" t="str">
        <f>IF($P16="","",_xlfn.XLOOKUP($P16,设置!$G:$G,设置!H:H))</f>
        <v>运维</v>
      </c>
      <c r="K16" s="186" t="str">
        <f>IF($P16="","",_xlfn.XLOOKUP($P16,设置!$G:$G,设置!I:I))</f>
        <v>零售</v>
      </c>
      <c r="L16" s="161">
        <v>85</v>
      </c>
      <c r="M16" s="161">
        <v>701</v>
      </c>
      <c r="N16" s="157" t="s">
        <v>573</v>
      </c>
      <c r="O16" s="161" t="s">
        <v>526</v>
      </c>
      <c r="P16" s="161" t="s">
        <v>539</v>
      </c>
      <c r="Q16" s="133"/>
      <c r="R16" s="192"/>
      <c r="S16" s="133" t="s">
        <v>574</v>
      </c>
      <c r="T16" s="193">
        <v>9784.67</v>
      </c>
      <c r="U16" s="158">
        <v>44675</v>
      </c>
      <c r="V16" s="158">
        <v>44681</v>
      </c>
      <c r="W16" s="133" t="s">
        <v>575</v>
      </c>
      <c r="X16" s="161"/>
      <c r="Y16" s="161"/>
      <c r="Z16" s="161"/>
      <c r="AA16" s="96"/>
      <c r="AB16" s="96"/>
    </row>
    <row r="17" customHeight="1" spans="1:28">
      <c r="A17" s="178"/>
      <c r="B17" s="179" t="str">
        <f t="shared" si="0"/>
        <v>P20220610-000098-能环-华电轻型燃机服务-盈坤世纪-运维-保养-20220416-35000</v>
      </c>
      <c r="C17" s="180"/>
      <c r="D17" s="180" t="s">
        <v>220</v>
      </c>
      <c r="E17" s="180"/>
      <c r="F17" s="180"/>
      <c r="G17" s="180"/>
      <c r="H17" s="181" t="str">
        <f>IF(D17="","",_xlfn.XLOOKUP(D17,设置!B:B,设置!C:C))</f>
        <v>一般</v>
      </c>
      <c r="I17" s="186" t="str">
        <f t="shared" si="1"/>
        <v>能环-华电轻型燃机服务-盈坤世纪</v>
      </c>
      <c r="J17" s="186" t="str">
        <f>IF($P17="","",_xlfn.XLOOKUP($P17,设置!$G:$G,设置!H:H))</f>
        <v>运维</v>
      </c>
      <c r="K17" s="186" t="str">
        <f>IF($P17="","",_xlfn.XLOOKUP($P17,设置!$G:$G,设置!I:I))</f>
        <v>保养</v>
      </c>
      <c r="L17" s="161">
        <v>63</v>
      </c>
      <c r="M17" s="161">
        <v>723</v>
      </c>
      <c r="N17" s="157" t="s">
        <v>576</v>
      </c>
      <c r="O17" s="161" t="s">
        <v>526</v>
      </c>
      <c r="P17" s="161" t="s">
        <v>527</v>
      </c>
      <c r="Q17" s="133"/>
      <c r="R17" s="192"/>
      <c r="S17" s="133" t="s">
        <v>577</v>
      </c>
      <c r="T17" s="193">
        <v>35000</v>
      </c>
      <c r="U17" s="158">
        <v>44667</v>
      </c>
      <c r="V17" s="158">
        <v>45031</v>
      </c>
      <c r="W17" s="133" t="s">
        <v>578</v>
      </c>
      <c r="X17" s="161"/>
      <c r="Y17" s="161"/>
      <c r="Z17" s="161"/>
      <c r="AA17" s="96"/>
      <c r="AB17" s="96"/>
    </row>
    <row r="18" customHeight="1" spans="1:28">
      <c r="A18" s="178"/>
      <c r="B18" s="179" t="str">
        <f t="shared" si="0"/>
        <v>P20220610-000099-能环-程田家园古玩市场-运维-维修-20220419-69978.5</v>
      </c>
      <c r="C18" s="180"/>
      <c r="D18" s="180" t="s">
        <v>220</v>
      </c>
      <c r="E18" s="180"/>
      <c r="F18" s="180"/>
      <c r="G18" s="180"/>
      <c r="H18" s="181" t="str">
        <f>IF(D18="","",_xlfn.XLOOKUP(D18,设置!B:B,设置!C:C))</f>
        <v>一般</v>
      </c>
      <c r="I18" s="186" t="str">
        <f t="shared" si="1"/>
        <v>能环-程田家园古玩市场</v>
      </c>
      <c r="J18" s="186" t="str">
        <f>IF($P18="","",_xlfn.XLOOKUP($P18,设置!$G:$G,设置!H:H))</f>
        <v>运维</v>
      </c>
      <c r="K18" s="186" t="str">
        <f>IF($P18="","",_xlfn.XLOOKUP($P18,设置!$G:$G,设置!I:I))</f>
        <v>维修</v>
      </c>
      <c r="L18" s="161">
        <v>758</v>
      </c>
      <c r="M18" s="161">
        <v>21</v>
      </c>
      <c r="N18" s="157" t="s">
        <v>579</v>
      </c>
      <c r="O18" s="161" t="s">
        <v>531</v>
      </c>
      <c r="P18" s="161" t="s">
        <v>543</v>
      </c>
      <c r="Q18" s="133"/>
      <c r="R18" s="192"/>
      <c r="S18" s="133" t="s">
        <v>580</v>
      </c>
      <c r="T18" s="193">
        <v>69978.5</v>
      </c>
      <c r="U18" s="158">
        <v>44670</v>
      </c>
      <c r="V18" s="158">
        <v>44691</v>
      </c>
      <c r="W18" s="133" t="s">
        <v>581</v>
      </c>
      <c r="X18" s="161"/>
      <c r="Y18" s="161"/>
      <c r="Z18" s="197"/>
      <c r="AA18" s="96"/>
      <c r="AB18" s="96"/>
    </row>
    <row r="19" customHeight="1" spans="1:28">
      <c r="A19" s="178"/>
      <c r="B19" s="179" t="str">
        <f t="shared" si="0"/>
        <v>P20220610-000100-能环-味还行-蜀国演义酒店-运维-清洗-20220414-3800</v>
      </c>
      <c r="C19" s="180"/>
      <c r="D19" s="180" t="s">
        <v>220</v>
      </c>
      <c r="E19" s="180"/>
      <c r="F19" s="180"/>
      <c r="G19" s="180"/>
      <c r="H19" s="181" t="str">
        <f>IF(D19="","",_xlfn.XLOOKUP(D19,设置!B:B,设置!C:C))</f>
        <v>一般</v>
      </c>
      <c r="I19" s="186" t="str">
        <f t="shared" si="1"/>
        <v>能环-味还行-蜀国演义酒店</v>
      </c>
      <c r="J19" s="186" t="str">
        <f>IF($P19="","",_xlfn.XLOOKUP($P19,设置!$G:$G,设置!H:H))</f>
        <v>运维</v>
      </c>
      <c r="K19" s="186" t="str">
        <f>IF($P19="","",_xlfn.XLOOKUP($P19,设置!$G:$G,设置!I:I))</f>
        <v>清洗</v>
      </c>
      <c r="L19" s="161">
        <v>60</v>
      </c>
      <c r="M19" s="161">
        <v>726</v>
      </c>
      <c r="N19" s="157" t="s">
        <v>582</v>
      </c>
      <c r="O19" s="161" t="s">
        <v>531</v>
      </c>
      <c r="P19" s="161" t="s">
        <v>554</v>
      </c>
      <c r="Q19" s="133"/>
      <c r="R19" s="192"/>
      <c r="S19" s="133" t="s">
        <v>583</v>
      </c>
      <c r="T19" s="193">
        <v>3800</v>
      </c>
      <c r="U19" s="158">
        <v>44665</v>
      </c>
      <c r="V19" s="158">
        <v>44681</v>
      </c>
      <c r="W19" s="133" t="s">
        <v>584</v>
      </c>
      <c r="X19" s="161"/>
      <c r="Y19" s="161"/>
      <c r="Z19" s="197"/>
      <c r="AA19" s="96"/>
      <c r="AB19" s="96"/>
    </row>
    <row r="20" customHeight="1" spans="1:28">
      <c r="A20" s="178"/>
      <c r="B20" s="179" t="str">
        <f t="shared" si="0"/>
        <v>P20220610-000101-能环-兴安嘉业物业-EMC-节能运营-20220101-157500</v>
      </c>
      <c r="C20" s="180"/>
      <c r="D20" s="180" t="s">
        <v>220</v>
      </c>
      <c r="E20" s="180"/>
      <c r="F20" s="180"/>
      <c r="G20" s="180"/>
      <c r="H20" s="181" t="str">
        <f>IF(D20="","",_xlfn.XLOOKUP(D20,设置!B:B,设置!C:C))</f>
        <v>一般</v>
      </c>
      <c r="I20" s="186" t="str">
        <f t="shared" si="1"/>
        <v>能环-兴安嘉业物业</v>
      </c>
      <c r="J20" s="186" t="str">
        <f>IF($P20="","",_xlfn.XLOOKUP($P20,设置!$G:$G,设置!H:H))</f>
        <v>EMC</v>
      </c>
      <c r="K20" s="186" t="str">
        <f>IF($P20="","",_xlfn.XLOOKUP($P20,设置!$G:$G,设置!I:I))</f>
        <v>节能运营</v>
      </c>
      <c r="L20" s="161">
        <v>757</v>
      </c>
      <c r="M20" s="161">
        <v>22</v>
      </c>
      <c r="N20" s="157" t="s">
        <v>530</v>
      </c>
      <c r="O20" s="161" t="s">
        <v>531</v>
      </c>
      <c r="P20" s="161" t="s">
        <v>532</v>
      </c>
      <c r="Q20" s="133"/>
      <c r="R20" s="192"/>
      <c r="S20" s="133" t="s">
        <v>585</v>
      </c>
      <c r="T20" s="193">
        <v>157500</v>
      </c>
      <c r="U20" s="158">
        <v>44562</v>
      </c>
      <c r="V20" s="158">
        <v>44620</v>
      </c>
      <c r="W20" s="133" t="s">
        <v>586</v>
      </c>
      <c r="X20" s="161"/>
      <c r="Y20" s="161"/>
      <c r="Z20" s="161"/>
      <c r="AA20" s="96"/>
      <c r="AB20" s="96"/>
    </row>
    <row r="21" customHeight="1" spans="1:28">
      <c r="A21" s="178"/>
      <c r="B21" s="179" t="str">
        <f t="shared" si="0"/>
        <v>P20220610-000102-能环-西京医院-运维-保养-20220501-6000</v>
      </c>
      <c r="C21" s="180"/>
      <c r="D21" s="180" t="s">
        <v>220</v>
      </c>
      <c r="E21" s="180"/>
      <c r="F21" s="180"/>
      <c r="G21" s="180"/>
      <c r="H21" s="181" t="str">
        <f>IF(D21="","",_xlfn.XLOOKUP(D21,设置!B:B,设置!C:C))</f>
        <v>一般</v>
      </c>
      <c r="I21" s="186" t="str">
        <f t="shared" si="1"/>
        <v>能环-西京医院</v>
      </c>
      <c r="J21" s="186" t="str">
        <f>IF($P21="","",_xlfn.XLOOKUP($P21,设置!$G:$G,设置!H:H))</f>
        <v>运维</v>
      </c>
      <c r="K21" s="186" t="str">
        <f>IF($P21="","",_xlfn.XLOOKUP($P21,设置!$G:$G,设置!I:I))</f>
        <v>保养</v>
      </c>
      <c r="L21" s="161">
        <v>57</v>
      </c>
      <c r="M21" s="161">
        <v>729</v>
      </c>
      <c r="N21" s="157" t="s">
        <v>587</v>
      </c>
      <c r="O21" s="161" t="s">
        <v>526</v>
      </c>
      <c r="P21" s="161" t="s">
        <v>527</v>
      </c>
      <c r="Q21" s="133"/>
      <c r="R21" s="192"/>
      <c r="S21" s="133" t="s">
        <v>588</v>
      </c>
      <c r="T21" s="193">
        <v>6000</v>
      </c>
      <c r="U21" s="158">
        <v>44682</v>
      </c>
      <c r="V21" s="158">
        <v>45046</v>
      </c>
      <c r="W21" s="133" t="s">
        <v>589</v>
      </c>
      <c r="X21" s="161"/>
      <c r="Y21" s="161"/>
      <c r="Z21" s="161"/>
      <c r="AA21" s="96"/>
      <c r="AB21" s="96"/>
    </row>
    <row r="22" customHeight="1" spans="1:28">
      <c r="A22" s="178"/>
      <c r="B22" s="179" t="str">
        <f t="shared" si="0"/>
        <v>P20220610-000103-能环-天津平河建材城-运维-保养-20220415-20140</v>
      </c>
      <c r="C22" s="180"/>
      <c r="D22" s="180" t="s">
        <v>220</v>
      </c>
      <c r="E22" s="180"/>
      <c r="F22" s="180"/>
      <c r="G22" s="180"/>
      <c r="H22" s="181" t="str">
        <f>IF(D22="","",_xlfn.XLOOKUP(D22,设置!B:B,设置!C:C))</f>
        <v>一般</v>
      </c>
      <c r="I22" s="186" t="str">
        <f t="shared" si="1"/>
        <v>能环-天津平河建材城</v>
      </c>
      <c r="J22" s="186" t="str">
        <f>IF($P22="","",_xlfn.XLOOKUP($P22,设置!$G:$G,设置!H:H))</f>
        <v>运维</v>
      </c>
      <c r="K22" s="186" t="str">
        <f>IF($P22="","",_xlfn.XLOOKUP($P22,设置!$G:$G,设置!I:I))</f>
        <v>保养</v>
      </c>
      <c r="L22" s="161">
        <v>62</v>
      </c>
      <c r="M22" s="161">
        <v>724</v>
      </c>
      <c r="N22" s="157" t="s">
        <v>590</v>
      </c>
      <c r="O22" s="161" t="s">
        <v>531</v>
      </c>
      <c r="P22" s="161" t="s">
        <v>527</v>
      </c>
      <c r="Q22" s="133"/>
      <c r="R22" s="192"/>
      <c r="S22" s="133" t="s">
        <v>591</v>
      </c>
      <c r="T22" s="193">
        <v>20140</v>
      </c>
      <c r="U22" s="158">
        <v>44666</v>
      </c>
      <c r="V22" s="158">
        <v>45030</v>
      </c>
      <c r="W22" s="133" t="s">
        <v>592</v>
      </c>
      <c r="X22" s="161"/>
      <c r="Y22" s="161"/>
      <c r="Z22" s="161"/>
      <c r="AA22" s="96"/>
      <c r="AB22" s="96"/>
    </row>
    <row r="23" customHeight="1" spans="1:28">
      <c r="A23" s="178"/>
      <c r="B23" s="179" t="str">
        <f t="shared" si="0"/>
        <v>P20220610-000104-能环-华大钧翔-房山长阳CSD商务广场-运维-维修-20220412-182955.9</v>
      </c>
      <c r="C23" s="180"/>
      <c r="D23" s="180" t="s">
        <v>220</v>
      </c>
      <c r="E23" s="180"/>
      <c r="F23" s="180"/>
      <c r="G23" s="180"/>
      <c r="H23" s="181" t="str">
        <f>IF(D23="","",_xlfn.XLOOKUP(D23,设置!B:B,设置!C:C))</f>
        <v>一般</v>
      </c>
      <c r="I23" s="186" t="str">
        <f t="shared" si="1"/>
        <v>能环-华大钧翔-房山长阳CSD商务广场</v>
      </c>
      <c r="J23" s="186" t="str">
        <f>IF($P23="","",_xlfn.XLOOKUP($P23,设置!$G:$G,设置!H:H))</f>
        <v>运维</v>
      </c>
      <c r="K23" s="186" t="str">
        <f>IF($P23="","",_xlfn.XLOOKUP($P23,设置!$G:$G,设置!I:I))</f>
        <v>维修</v>
      </c>
      <c r="L23" s="161">
        <v>56</v>
      </c>
      <c r="M23" s="161">
        <v>730</v>
      </c>
      <c r="N23" s="157" t="s">
        <v>593</v>
      </c>
      <c r="O23" s="161" t="s">
        <v>531</v>
      </c>
      <c r="P23" s="161" t="s">
        <v>543</v>
      </c>
      <c r="Q23" s="133"/>
      <c r="R23" s="192"/>
      <c r="S23" s="133" t="s">
        <v>594</v>
      </c>
      <c r="T23" s="193">
        <v>182955.9</v>
      </c>
      <c r="U23" s="158">
        <v>44663</v>
      </c>
      <c r="V23" s="158">
        <v>44693</v>
      </c>
      <c r="W23" s="133" t="s">
        <v>595</v>
      </c>
      <c r="X23" s="161"/>
      <c r="Y23" s="161"/>
      <c r="Z23" s="161"/>
      <c r="AA23" s="96"/>
      <c r="AB23" s="96"/>
    </row>
    <row r="24" customHeight="1" spans="1:28">
      <c r="A24" s="178"/>
      <c r="B24" s="179" t="str">
        <f t="shared" si="0"/>
        <v>P20220610-000105-荣辉-兴安嘉业物业-EMC-制冷与供暖运营-20181030-4384380</v>
      </c>
      <c r="C24" s="180"/>
      <c r="D24" s="180" t="s">
        <v>374</v>
      </c>
      <c r="E24" s="180"/>
      <c r="F24" s="180"/>
      <c r="G24" s="180"/>
      <c r="H24" s="181" t="str">
        <f>IF(D24="","",_xlfn.XLOOKUP(D24,设置!B:B,设置!C:C))</f>
        <v>小规模</v>
      </c>
      <c r="I24" s="186" t="str">
        <f t="shared" si="1"/>
        <v>荣辉-兴安嘉业物业</v>
      </c>
      <c r="J24" s="186" t="str">
        <f>IF($P24="","",_xlfn.XLOOKUP($P24,设置!$G:$G,设置!H:H))</f>
        <v>EMC</v>
      </c>
      <c r="K24" s="186" t="str">
        <f>IF($P24="","",_xlfn.XLOOKUP($P24,设置!$G:$G,设置!I:I))</f>
        <v>制冷与供暖运营</v>
      </c>
      <c r="L24" s="161">
        <v>614</v>
      </c>
      <c r="M24" s="161">
        <v>165</v>
      </c>
      <c r="N24" s="157" t="s">
        <v>530</v>
      </c>
      <c r="O24" s="161" t="s">
        <v>531</v>
      </c>
      <c r="P24" s="161" t="s">
        <v>596</v>
      </c>
      <c r="Q24" s="133"/>
      <c r="R24" s="192"/>
      <c r="S24" s="133" t="s">
        <v>597</v>
      </c>
      <c r="T24" s="193">
        <v>4384380</v>
      </c>
      <c r="U24" s="158">
        <v>43403</v>
      </c>
      <c r="V24" s="158">
        <v>45229</v>
      </c>
      <c r="W24" s="133" t="s">
        <v>598</v>
      </c>
      <c r="X24" s="161"/>
      <c r="Y24" s="161"/>
      <c r="Z24" s="161"/>
      <c r="AA24" s="96"/>
      <c r="AB24" s="96"/>
    </row>
    <row r="25" customHeight="1" spans="1:28">
      <c r="A25" s="178"/>
      <c r="B25" s="179" t="str">
        <f t="shared" si="0"/>
        <v>P20220610-000106-能环-荣宝斋-运维-运行-20220401-207000</v>
      </c>
      <c r="C25" s="180"/>
      <c r="D25" s="180" t="s">
        <v>220</v>
      </c>
      <c r="E25" s="180"/>
      <c r="F25" s="180"/>
      <c r="G25" s="180"/>
      <c r="H25" s="181" t="str">
        <f>IF(D25="","",_xlfn.XLOOKUP(D25,设置!B:B,设置!C:C))</f>
        <v>一般</v>
      </c>
      <c r="I25" s="186" t="str">
        <f t="shared" si="1"/>
        <v>能环-荣宝斋</v>
      </c>
      <c r="J25" s="186" t="str">
        <f>IF($P25="","",_xlfn.XLOOKUP($P25,设置!$G:$G,设置!H:H))</f>
        <v>运维</v>
      </c>
      <c r="K25" s="186" t="str">
        <f>IF($P25="","",_xlfn.XLOOKUP($P25,设置!$G:$G,设置!I:I))</f>
        <v>运行</v>
      </c>
      <c r="L25" s="161">
        <v>84</v>
      </c>
      <c r="M25" s="161">
        <v>702</v>
      </c>
      <c r="N25" s="157" t="s">
        <v>573</v>
      </c>
      <c r="O25" s="161" t="s">
        <v>526</v>
      </c>
      <c r="P25" s="161" t="s">
        <v>599</v>
      </c>
      <c r="Q25" s="133"/>
      <c r="R25" s="192"/>
      <c r="S25" s="133" t="s">
        <v>600</v>
      </c>
      <c r="T25" s="193">
        <v>207000</v>
      </c>
      <c r="U25" s="158">
        <v>44652</v>
      </c>
      <c r="V25" s="158">
        <v>45016</v>
      </c>
      <c r="W25" s="133" t="s">
        <v>601</v>
      </c>
      <c r="X25" s="161"/>
      <c r="Y25" s="161"/>
      <c r="Z25" s="197"/>
      <c r="AA25" s="96"/>
      <c r="AB25" s="96"/>
    </row>
    <row r="26" customHeight="1" spans="1:28">
      <c r="A26" s="178"/>
      <c r="B26" s="179" t="str">
        <f t="shared" si="0"/>
        <v>P20220610-000107-能环-碧海方舟-京都儿童医院-运维-保养-20220408-33000</v>
      </c>
      <c r="C26" s="180"/>
      <c r="D26" s="180" t="s">
        <v>220</v>
      </c>
      <c r="E26" s="180"/>
      <c r="F26" s="180"/>
      <c r="G26" s="180"/>
      <c r="H26" s="181" t="str">
        <f>IF(D26="","",_xlfn.XLOOKUP(D26,设置!B:B,设置!C:C))</f>
        <v>一般</v>
      </c>
      <c r="I26" s="186" t="str">
        <f t="shared" si="1"/>
        <v>能环-碧海方舟-京都儿童医院</v>
      </c>
      <c r="J26" s="186" t="str">
        <f>IF($P26="","",_xlfn.XLOOKUP($P26,设置!$G:$G,设置!H:H))</f>
        <v>运维</v>
      </c>
      <c r="K26" s="186" t="str">
        <f>IF($P26="","",_xlfn.XLOOKUP($P26,设置!$G:$G,设置!I:I))</f>
        <v>保养</v>
      </c>
      <c r="L26" s="161">
        <v>80</v>
      </c>
      <c r="M26" s="161">
        <v>706</v>
      </c>
      <c r="N26" s="157" t="s">
        <v>557</v>
      </c>
      <c r="O26" s="161" t="s">
        <v>531</v>
      </c>
      <c r="P26" s="161" t="s">
        <v>527</v>
      </c>
      <c r="Q26" s="133"/>
      <c r="R26" s="192"/>
      <c r="S26" s="133" t="s">
        <v>602</v>
      </c>
      <c r="T26" s="193">
        <v>33000</v>
      </c>
      <c r="U26" s="158">
        <v>44659</v>
      </c>
      <c r="V26" s="158">
        <v>45023</v>
      </c>
      <c r="W26" s="133" t="s">
        <v>603</v>
      </c>
      <c r="X26" s="161"/>
      <c r="Y26" s="161"/>
      <c r="Z26" s="161"/>
      <c r="AA26" s="96"/>
      <c r="AB26" s="96"/>
    </row>
    <row r="27" customHeight="1" spans="1:28">
      <c r="A27" s="178"/>
      <c r="B27" s="179" t="str">
        <f t="shared" si="0"/>
        <v>P20220610-000108-能环-环境大厦-运维-保养-20220401-69600</v>
      </c>
      <c r="C27" s="180"/>
      <c r="D27" s="180" t="s">
        <v>220</v>
      </c>
      <c r="E27" s="180"/>
      <c r="F27" s="180"/>
      <c r="G27" s="180"/>
      <c r="H27" s="181" t="str">
        <f>IF(D27="","",_xlfn.XLOOKUP(D27,设置!B:B,设置!C:C))</f>
        <v>一般</v>
      </c>
      <c r="I27" s="186" t="str">
        <f t="shared" si="1"/>
        <v>能环-环境大厦</v>
      </c>
      <c r="J27" s="186" t="str">
        <f>IF($P27="","",_xlfn.XLOOKUP($P27,设置!$G:$G,设置!H:H))</f>
        <v>运维</v>
      </c>
      <c r="K27" s="186" t="str">
        <f>IF($P27="","",_xlfn.XLOOKUP($P27,设置!$G:$G,设置!I:I))</f>
        <v>保养</v>
      </c>
      <c r="L27" s="161">
        <v>45</v>
      </c>
      <c r="M27" s="161">
        <v>741</v>
      </c>
      <c r="N27" s="157" t="s">
        <v>604</v>
      </c>
      <c r="O27" s="161" t="s">
        <v>531</v>
      </c>
      <c r="P27" s="161" t="s">
        <v>527</v>
      </c>
      <c r="Q27" s="133"/>
      <c r="R27" s="192"/>
      <c r="S27" s="133" t="s">
        <v>605</v>
      </c>
      <c r="T27" s="193">
        <v>69600</v>
      </c>
      <c r="U27" s="158">
        <v>44652</v>
      </c>
      <c r="V27" s="158">
        <v>45016</v>
      </c>
      <c r="W27" s="133" t="s">
        <v>606</v>
      </c>
      <c r="X27" s="161"/>
      <c r="Y27" s="161"/>
      <c r="Z27" s="197"/>
      <c r="AA27" s="96"/>
      <c r="AB27" s="96"/>
    </row>
    <row r="28" customHeight="1" spans="1:28">
      <c r="A28" s="178"/>
      <c r="B28" s="179" t="str">
        <f t="shared" si="0"/>
        <v>P20220610-000109-能环-环境大厦-运维-运行-20220401-199600</v>
      </c>
      <c r="C28" s="180"/>
      <c r="D28" s="180" t="s">
        <v>220</v>
      </c>
      <c r="E28" s="180"/>
      <c r="F28" s="180"/>
      <c r="G28" s="180"/>
      <c r="H28" s="181" t="str">
        <f>IF(D28="","",_xlfn.XLOOKUP(D28,设置!B:B,设置!C:C))</f>
        <v>一般</v>
      </c>
      <c r="I28" s="186" t="str">
        <f t="shared" si="1"/>
        <v>能环-环境大厦</v>
      </c>
      <c r="J28" s="186" t="str">
        <f>IF($P28="","",_xlfn.XLOOKUP($P28,设置!$G:$G,设置!H:H))</f>
        <v>运维</v>
      </c>
      <c r="K28" s="186" t="str">
        <f>IF($P28="","",_xlfn.XLOOKUP($P28,设置!$G:$G,设置!I:I))</f>
        <v>运行</v>
      </c>
      <c r="L28" s="161">
        <v>46</v>
      </c>
      <c r="M28" s="161">
        <v>740</v>
      </c>
      <c r="N28" s="157" t="s">
        <v>604</v>
      </c>
      <c r="O28" s="161" t="s">
        <v>531</v>
      </c>
      <c r="P28" s="161" t="s">
        <v>599</v>
      </c>
      <c r="Q28" s="133"/>
      <c r="R28" s="192"/>
      <c r="S28" s="133" t="s">
        <v>607</v>
      </c>
      <c r="T28" s="193">
        <v>199600</v>
      </c>
      <c r="U28" s="158">
        <v>44652</v>
      </c>
      <c r="V28" s="158">
        <v>45016</v>
      </c>
      <c r="W28" s="133" t="s">
        <v>608</v>
      </c>
      <c r="X28" s="161"/>
      <c r="Y28" s="161"/>
      <c r="Z28" s="161"/>
      <c r="AA28" s="96"/>
      <c r="AB28" s="96"/>
    </row>
    <row r="29" customHeight="1" spans="1:28">
      <c r="A29" s="178"/>
      <c r="B29" s="179" t="str">
        <f t="shared" si="0"/>
        <v>P20220610-000110-能环-松下制冷-中石油-上地CPECC大厦-运维-改造-20220331-3312000</v>
      </c>
      <c r="C29" s="180"/>
      <c r="D29" s="180" t="s">
        <v>220</v>
      </c>
      <c r="E29" s="180"/>
      <c r="F29" s="180"/>
      <c r="G29" s="180"/>
      <c r="H29" s="181" t="str">
        <f>IF(D29="","",_xlfn.XLOOKUP(D29,设置!B:B,设置!C:C))</f>
        <v>一般</v>
      </c>
      <c r="I29" s="186" t="str">
        <f t="shared" si="1"/>
        <v>能环-松下制冷-中石油-上地CPECC大厦</v>
      </c>
      <c r="J29" s="186" t="str">
        <f>IF($P29="","",_xlfn.XLOOKUP($P29,设置!$G:$G,设置!H:H))</f>
        <v>运维</v>
      </c>
      <c r="K29" s="186" t="str">
        <f>IF($P29="","",_xlfn.XLOOKUP($P29,设置!$G:$G,设置!I:I))</f>
        <v>改造</v>
      </c>
      <c r="L29" s="161">
        <v>83</v>
      </c>
      <c r="M29" s="161">
        <v>703</v>
      </c>
      <c r="N29" s="157" t="s">
        <v>609</v>
      </c>
      <c r="O29" s="161" t="s">
        <v>531</v>
      </c>
      <c r="P29" s="161" t="s">
        <v>610</v>
      </c>
      <c r="Q29" s="133"/>
      <c r="R29" s="192"/>
      <c r="S29" s="133" t="s">
        <v>611</v>
      </c>
      <c r="T29" s="193">
        <v>3312000</v>
      </c>
      <c r="U29" s="158">
        <v>44651</v>
      </c>
      <c r="V29" s="158">
        <v>44712</v>
      </c>
      <c r="W29" s="133" t="s">
        <v>612</v>
      </c>
      <c r="X29" s="161"/>
      <c r="Y29" s="161"/>
      <c r="Z29" s="161"/>
      <c r="AA29" s="96"/>
      <c r="AB29" s="96"/>
    </row>
    <row r="30" customHeight="1" spans="1:28">
      <c r="A30" s="178"/>
      <c r="B30" s="179" t="str">
        <f t="shared" si="0"/>
        <v>P20220610-000111-荣辉-蜂巢工厂-EMC-节能运营-20220301-31500</v>
      </c>
      <c r="C30" s="180"/>
      <c r="D30" s="180" t="s">
        <v>374</v>
      </c>
      <c r="E30" s="180"/>
      <c r="F30" s="180"/>
      <c r="G30" s="180"/>
      <c r="H30" s="181" t="str">
        <f>IF(D30="","",_xlfn.XLOOKUP(D30,设置!B:B,设置!C:C))</f>
        <v>小规模</v>
      </c>
      <c r="I30" s="186" t="str">
        <f t="shared" si="1"/>
        <v>荣辉-蜂巢工厂</v>
      </c>
      <c r="J30" s="186" t="str">
        <f>IF($P30="","",_xlfn.XLOOKUP($P30,设置!$G:$G,设置!H:H))</f>
        <v>EMC</v>
      </c>
      <c r="K30" s="186" t="str">
        <f>IF($P30="","",_xlfn.XLOOKUP($P30,设置!$G:$G,设置!I:I))</f>
        <v>节能运营</v>
      </c>
      <c r="L30" s="161">
        <v>59</v>
      </c>
      <c r="M30" s="161">
        <v>727</v>
      </c>
      <c r="N30" s="157" t="s">
        <v>613</v>
      </c>
      <c r="O30" s="161" t="s">
        <v>531</v>
      </c>
      <c r="P30" s="161" t="s">
        <v>532</v>
      </c>
      <c r="Q30" s="133"/>
      <c r="R30" s="192"/>
      <c r="S30" s="133" t="s">
        <v>614</v>
      </c>
      <c r="T30" s="193">
        <v>31500</v>
      </c>
      <c r="U30" s="158">
        <v>44621</v>
      </c>
      <c r="V30" s="158">
        <v>44651</v>
      </c>
      <c r="W30" s="133" t="s">
        <v>615</v>
      </c>
      <c r="X30" s="161"/>
      <c r="Y30" s="161"/>
      <c r="Z30" s="161"/>
      <c r="AA30" s="96"/>
      <c r="AB30" s="96"/>
    </row>
    <row r="31" customHeight="1" spans="1:28">
      <c r="A31" s="178"/>
      <c r="B31" s="179" t="str">
        <f t="shared" si="0"/>
        <v>P20220610-000112-荣辉-兴安嘉业物业-EMC-节能运营-20220301-4200</v>
      </c>
      <c r="C31" s="180"/>
      <c r="D31" s="180" t="s">
        <v>374</v>
      </c>
      <c r="E31" s="180"/>
      <c r="F31" s="180"/>
      <c r="G31" s="180"/>
      <c r="H31" s="181" t="str">
        <f>IF(D31="","",_xlfn.XLOOKUP(D31,设置!B:B,设置!C:C))</f>
        <v>小规模</v>
      </c>
      <c r="I31" s="186" t="str">
        <f t="shared" si="1"/>
        <v>荣辉-兴安嘉业物业</v>
      </c>
      <c r="J31" s="186" t="str">
        <f>IF($P31="","",_xlfn.XLOOKUP($P31,设置!$G:$G,设置!H:H))</f>
        <v>EMC</v>
      </c>
      <c r="K31" s="186" t="str">
        <f>IF($P31="","",_xlfn.XLOOKUP($P31,设置!$G:$G,设置!I:I))</f>
        <v>节能运营</v>
      </c>
      <c r="L31" s="161">
        <v>74</v>
      </c>
      <c r="M31" s="161">
        <v>712</v>
      </c>
      <c r="N31" s="157" t="s">
        <v>530</v>
      </c>
      <c r="O31" s="161" t="s">
        <v>531</v>
      </c>
      <c r="P31" s="161" t="s">
        <v>532</v>
      </c>
      <c r="Q31" s="133"/>
      <c r="R31" s="192"/>
      <c r="S31" s="133" t="s">
        <v>616</v>
      </c>
      <c r="T31" s="193">
        <v>4200</v>
      </c>
      <c r="U31" s="158">
        <v>44621</v>
      </c>
      <c r="V31" s="158">
        <v>44651</v>
      </c>
      <c r="W31" s="133" t="s">
        <v>617</v>
      </c>
      <c r="X31" s="161"/>
      <c r="Y31" s="161"/>
      <c r="Z31" s="161"/>
      <c r="AA31" s="96"/>
      <c r="AB31" s="96"/>
    </row>
    <row r="32" customHeight="1" spans="1:28">
      <c r="A32" s="178"/>
      <c r="B32" s="179" t="str">
        <f t="shared" si="0"/>
        <v>P20220610-000113-能环-韩太汽车-运维-保养-20220401-26000</v>
      </c>
      <c r="C32" s="180"/>
      <c r="D32" s="180" t="s">
        <v>220</v>
      </c>
      <c r="E32" s="180"/>
      <c r="F32" s="180"/>
      <c r="G32" s="180"/>
      <c r="H32" s="181" t="str">
        <f>IF(D32="","",_xlfn.XLOOKUP(D32,设置!B:B,设置!C:C))</f>
        <v>一般</v>
      </c>
      <c r="I32" s="186" t="str">
        <f t="shared" si="1"/>
        <v>能环-韩太汽车</v>
      </c>
      <c r="J32" s="186" t="str">
        <f>IF($P32="","",_xlfn.XLOOKUP($P32,设置!$G:$G,设置!H:H))</f>
        <v>运维</v>
      </c>
      <c r="K32" s="186" t="str">
        <f>IF($P32="","",_xlfn.XLOOKUP($P32,设置!$G:$G,设置!I:I))</f>
        <v>保养</v>
      </c>
      <c r="L32" s="161">
        <v>43</v>
      </c>
      <c r="M32" s="161">
        <v>743</v>
      </c>
      <c r="N32" s="157" t="s">
        <v>618</v>
      </c>
      <c r="O32" s="161" t="s">
        <v>619</v>
      </c>
      <c r="P32" s="161" t="s">
        <v>527</v>
      </c>
      <c r="Q32" s="133"/>
      <c r="R32" s="192"/>
      <c r="S32" s="133" t="s">
        <v>620</v>
      </c>
      <c r="T32" s="193">
        <v>26000</v>
      </c>
      <c r="U32" s="158">
        <v>44652</v>
      </c>
      <c r="V32" s="158">
        <v>45016</v>
      </c>
      <c r="W32" s="133" t="s">
        <v>621</v>
      </c>
      <c r="X32" s="161"/>
      <c r="Y32" s="161"/>
      <c r="Z32" s="197"/>
      <c r="AA32" s="96"/>
      <c r="AB32" s="96"/>
    </row>
    <row r="33" customHeight="1" spans="1:28">
      <c r="A33" s="178"/>
      <c r="B33" s="179" t="str">
        <f t="shared" si="0"/>
        <v>P20220610-000114-能环-华联-公益西桥店-运维-保养-20220401-40625</v>
      </c>
      <c r="C33" s="180"/>
      <c r="D33" s="180" t="s">
        <v>220</v>
      </c>
      <c r="E33" s="180"/>
      <c r="F33" s="180"/>
      <c r="G33" s="180"/>
      <c r="H33" s="181" t="str">
        <f>IF(D33="","",_xlfn.XLOOKUP(D33,设置!B:B,设置!C:C))</f>
        <v>一般</v>
      </c>
      <c r="I33" s="186" t="str">
        <f t="shared" si="1"/>
        <v>能环-华联-公益西桥店</v>
      </c>
      <c r="J33" s="186" t="str">
        <f>IF($P33="","",_xlfn.XLOOKUP($P33,设置!$G:$G,设置!H:H))</f>
        <v>运维</v>
      </c>
      <c r="K33" s="186" t="str">
        <f>IF($P33="","",_xlfn.XLOOKUP($P33,设置!$G:$G,设置!I:I))</f>
        <v>保养</v>
      </c>
      <c r="L33" s="161">
        <v>42</v>
      </c>
      <c r="M33" s="161">
        <v>744</v>
      </c>
      <c r="N33" s="157" t="s">
        <v>622</v>
      </c>
      <c r="O33" s="161" t="s">
        <v>526</v>
      </c>
      <c r="P33" s="161" t="s">
        <v>527</v>
      </c>
      <c r="Q33" s="133"/>
      <c r="R33" s="192"/>
      <c r="S33" s="133" t="s">
        <v>623</v>
      </c>
      <c r="T33" s="193">
        <v>40625</v>
      </c>
      <c r="U33" s="158">
        <v>44652</v>
      </c>
      <c r="V33" s="158">
        <v>45016</v>
      </c>
      <c r="W33" s="133" t="s">
        <v>624</v>
      </c>
      <c r="X33" s="161"/>
      <c r="Y33" s="161"/>
      <c r="Z33" s="161"/>
      <c r="AA33" s="96"/>
      <c r="AB33" s="96"/>
    </row>
    <row r="34" customHeight="1" spans="1:28">
      <c r="A34" s="178"/>
      <c r="B34" s="179" t="str">
        <f t="shared" si="0"/>
        <v>P20220610-000115-荣辉-中物理想物业-理想大厦-运维-保养-20220401-22000</v>
      </c>
      <c r="C34" s="180"/>
      <c r="D34" s="180" t="s">
        <v>374</v>
      </c>
      <c r="E34" s="180"/>
      <c r="F34" s="180"/>
      <c r="G34" s="180"/>
      <c r="H34" s="181" t="str">
        <f>IF(D34="","",_xlfn.XLOOKUP(D34,设置!B:B,设置!C:C))</f>
        <v>小规模</v>
      </c>
      <c r="I34" s="186" t="str">
        <f t="shared" si="1"/>
        <v>荣辉-中物理想物业-理想大厦</v>
      </c>
      <c r="J34" s="186" t="str">
        <f>IF($P34="","",_xlfn.XLOOKUP($P34,设置!$G:$G,设置!H:H))</f>
        <v>运维</v>
      </c>
      <c r="K34" s="186" t="str">
        <f>IF($P34="","",_xlfn.XLOOKUP($P34,设置!$G:$G,设置!I:I))</f>
        <v>保养</v>
      </c>
      <c r="L34" s="161">
        <v>121</v>
      </c>
      <c r="M34" s="161">
        <v>665</v>
      </c>
      <c r="N34" s="157" t="s">
        <v>625</v>
      </c>
      <c r="O34" s="161" t="s">
        <v>531</v>
      </c>
      <c r="P34" s="161" t="s">
        <v>527</v>
      </c>
      <c r="Q34" s="133"/>
      <c r="R34" s="192"/>
      <c r="S34" s="133" t="s">
        <v>626</v>
      </c>
      <c r="T34" s="193">
        <v>22000</v>
      </c>
      <c r="U34" s="158">
        <v>44652</v>
      </c>
      <c r="V34" s="158">
        <v>45016</v>
      </c>
      <c r="W34" s="133" t="s">
        <v>627</v>
      </c>
      <c r="X34" s="161"/>
      <c r="Y34" s="161"/>
      <c r="Z34" s="161"/>
      <c r="AA34" s="96"/>
      <c r="AB34" s="96"/>
    </row>
    <row r="35" customHeight="1" spans="1:28">
      <c r="A35" s="178"/>
      <c r="B35" s="179" t="str">
        <f t="shared" si="0"/>
        <v>P20220610-000116-能环-荣宝斋-运维-零售-20220119-296.06</v>
      </c>
      <c r="C35" s="180"/>
      <c r="D35" s="180" t="s">
        <v>220</v>
      </c>
      <c r="E35" s="180"/>
      <c r="F35" s="180"/>
      <c r="G35" s="180"/>
      <c r="H35" s="181" t="str">
        <f>IF(D35="","",_xlfn.XLOOKUP(D35,设置!B:B,设置!C:C))</f>
        <v>一般</v>
      </c>
      <c r="I35" s="186" t="str">
        <f t="shared" si="1"/>
        <v>能环-荣宝斋</v>
      </c>
      <c r="J35" s="186" t="str">
        <f>IF($P35="","",_xlfn.XLOOKUP($P35,设置!$G:$G,设置!H:H))</f>
        <v>运维</v>
      </c>
      <c r="K35" s="186" t="str">
        <f>IF($P35="","",_xlfn.XLOOKUP($P35,设置!$G:$G,设置!I:I))</f>
        <v>零售</v>
      </c>
      <c r="L35" s="161">
        <v>25</v>
      </c>
      <c r="M35" s="161">
        <v>761</v>
      </c>
      <c r="N35" s="157" t="s">
        <v>573</v>
      </c>
      <c r="O35" s="161" t="s">
        <v>526</v>
      </c>
      <c r="P35" s="161" t="s">
        <v>539</v>
      </c>
      <c r="Q35" s="133"/>
      <c r="R35" s="192"/>
      <c r="S35" s="133" t="s">
        <v>628</v>
      </c>
      <c r="T35" s="193">
        <v>296.06</v>
      </c>
      <c r="U35" s="158">
        <v>44580</v>
      </c>
      <c r="V35" s="158">
        <v>44583</v>
      </c>
      <c r="W35" s="133" t="s">
        <v>629</v>
      </c>
      <c r="X35" s="161"/>
      <c r="Y35" s="161"/>
      <c r="Z35" s="161"/>
      <c r="AA35" s="96"/>
      <c r="AB35" s="96"/>
    </row>
    <row r="36" customHeight="1" spans="1:28">
      <c r="A36" s="178"/>
      <c r="B36" s="179" t="str">
        <f t="shared" si="0"/>
        <v>P20220610-000117-冷暖-诚通嘉晟-九章别墅会所-运维-保养-20220401-16000</v>
      </c>
      <c r="C36" s="180"/>
      <c r="D36" s="180" t="s">
        <v>356</v>
      </c>
      <c r="E36" s="180"/>
      <c r="F36" s="180"/>
      <c r="G36" s="180"/>
      <c r="H36" s="181" t="str">
        <f>IF(D36="","",_xlfn.XLOOKUP(D36,设置!B:B,设置!C:C))</f>
        <v>小规模</v>
      </c>
      <c r="I36" s="186" t="str">
        <f t="shared" si="1"/>
        <v>冷暖-诚通嘉晟-九章别墅会所</v>
      </c>
      <c r="J36" s="186" t="str">
        <f>IF($P36="","",_xlfn.XLOOKUP($P36,设置!$G:$G,设置!H:H))</f>
        <v>运维</v>
      </c>
      <c r="K36" s="186" t="str">
        <f>IF($P36="","",_xlfn.XLOOKUP($P36,设置!$G:$G,设置!I:I))</f>
        <v>保养</v>
      </c>
      <c r="L36" s="161">
        <v>26</v>
      </c>
      <c r="M36" s="161">
        <v>760</v>
      </c>
      <c r="N36" s="157" t="s">
        <v>630</v>
      </c>
      <c r="O36" s="161" t="s">
        <v>619</v>
      </c>
      <c r="P36" s="161" t="s">
        <v>527</v>
      </c>
      <c r="Q36" s="133"/>
      <c r="R36" s="192"/>
      <c r="S36" s="133" t="s">
        <v>631</v>
      </c>
      <c r="T36" s="193">
        <v>16000</v>
      </c>
      <c r="U36" s="158">
        <v>44652</v>
      </c>
      <c r="V36" s="158">
        <v>45016</v>
      </c>
      <c r="W36" s="133" t="s">
        <v>632</v>
      </c>
      <c r="X36" s="161"/>
      <c r="Y36" s="161"/>
      <c r="Z36" s="161"/>
      <c r="AA36" s="96"/>
      <c r="AB36" s="96"/>
    </row>
    <row r="37" customHeight="1" spans="1:28">
      <c r="A37" s="178"/>
      <c r="B37" s="179" t="str">
        <f t="shared" si="0"/>
        <v>P20220610-000118-能环-北青华宁-运维-保养-20220401-50000</v>
      </c>
      <c r="C37" s="180"/>
      <c r="D37" s="180" t="s">
        <v>220</v>
      </c>
      <c r="E37" s="180"/>
      <c r="F37" s="180"/>
      <c r="G37" s="180"/>
      <c r="H37" s="181" t="str">
        <f>IF(D37="","",_xlfn.XLOOKUP(D37,设置!B:B,设置!C:C))</f>
        <v>一般</v>
      </c>
      <c r="I37" s="186" t="str">
        <f t="shared" si="1"/>
        <v>能环-北青华宁</v>
      </c>
      <c r="J37" s="186" t="str">
        <f>IF($P37="","",_xlfn.XLOOKUP($P37,设置!$G:$G,设置!H:H))</f>
        <v>运维</v>
      </c>
      <c r="K37" s="186" t="str">
        <f>IF($P37="","",_xlfn.XLOOKUP($P37,设置!$G:$G,设置!I:I))</f>
        <v>保养</v>
      </c>
      <c r="L37" s="161">
        <v>18</v>
      </c>
      <c r="M37" s="161">
        <v>768</v>
      </c>
      <c r="N37" s="157" t="s">
        <v>633</v>
      </c>
      <c r="O37" s="161" t="s">
        <v>531</v>
      </c>
      <c r="P37" s="161" t="s">
        <v>527</v>
      </c>
      <c r="Q37" s="133"/>
      <c r="R37" s="192"/>
      <c r="S37" s="133" t="s">
        <v>634</v>
      </c>
      <c r="T37" s="193">
        <v>50000</v>
      </c>
      <c r="U37" s="158">
        <v>44652</v>
      </c>
      <c r="V37" s="158">
        <v>45016</v>
      </c>
      <c r="W37" s="133" t="s">
        <v>635</v>
      </c>
      <c r="X37" s="161"/>
      <c r="Y37" s="161"/>
      <c r="Z37" s="161"/>
      <c r="AA37" s="96"/>
      <c r="AB37" s="96"/>
    </row>
    <row r="38" customHeight="1" spans="1:28">
      <c r="A38" s="178"/>
      <c r="B38" s="179" t="str">
        <f t="shared" si="0"/>
        <v>P20220610-000119-能环-博源紫宸-博源大厦-运维-保养-20220401-66000</v>
      </c>
      <c r="C38" s="180"/>
      <c r="D38" s="180" t="s">
        <v>220</v>
      </c>
      <c r="E38" s="180"/>
      <c r="F38" s="180"/>
      <c r="G38" s="180"/>
      <c r="H38" s="181" t="str">
        <f>IF(D38="","",_xlfn.XLOOKUP(D38,设置!B:B,设置!C:C))</f>
        <v>一般</v>
      </c>
      <c r="I38" s="186" t="str">
        <f t="shared" si="1"/>
        <v>能环-博源紫宸-博源大厦</v>
      </c>
      <c r="J38" s="186" t="str">
        <f>IF($P38="","",_xlfn.XLOOKUP($P38,设置!$G:$G,设置!H:H))</f>
        <v>运维</v>
      </c>
      <c r="K38" s="186" t="str">
        <f>IF($P38="","",_xlfn.XLOOKUP($P38,设置!$G:$G,设置!I:I))</f>
        <v>保养</v>
      </c>
      <c r="L38" s="161">
        <v>13</v>
      </c>
      <c r="M38" s="161">
        <v>773</v>
      </c>
      <c r="N38" s="157" t="s">
        <v>636</v>
      </c>
      <c r="O38" s="161" t="s">
        <v>526</v>
      </c>
      <c r="P38" s="161" t="s">
        <v>527</v>
      </c>
      <c r="Q38" s="133"/>
      <c r="R38" s="192"/>
      <c r="S38" s="133" t="s">
        <v>637</v>
      </c>
      <c r="T38" s="193">
        <v>66000</v>
      </c>
      <c r="U38" s="158">
        <v>44652</v>
      </c>
      <c r="V38" s="158">
        <v>45016</v>
      </c>
      <c r="W38" s="133" t="s">
        <v>638</v>
      </c>
      <c r="X38" s="161"/>
      <c r="Y38" s="161"/>
      <c r="Z38" s="197"/>
      <c r="AA38" s="96"/>
      <c r="AB38" s="96"/>
    </row>
    <row r="39" customHeight="1" spans="1:28">
      <c r="A39" s="178"/>
      <c r="B39" s="179" t="str">
        <f t="shared" si="0"/>
        <v>P20220610-000120-能环-平房青年路汽车商贸-东方活力-运维-维修-20220311-8136</v>
      </c>
      <c r="C39" s="180"/>
      <c r="D39" s="180" t="s">
        <v>220</v>
      </c>
      <c r="E39" s="180"/>
      <c r="F39" s="180"/>
      <c r="G39" s="180"/>
      <c r="H39" s="181" t="str">
        <f>IF(D39="","",_xlfn.XLOOKUP(D39,设置!B:B,设置!C:C))</f>
        <v>一般</v>
      </c>
      <c r="I39" s="186" t="str">
        <f t="shared" si="1"/>
        <v>能环-平房青年路汽车商贸-东方活力</v>
      </c>
      <c r="J39" s="186" t="str">
        <f>IF($P39="","",_xlfn.XLOOKUP($P39,设置!$G:$G,设置!H:H))</f>
        <v>运维</v>
      </c>
      <c r="K39" s="186" t="str">
        <f>IF($P39="","",_xlfn.XLOOKUP($P39,设置!$G:$G,设置!I:I))</f>
        <v>维修</v>
      </c>
      <c r="L39" s="161">
        <v>12</v>
      </c>
      <c r="M39" s="161">
        <v>774</v>
      </c>
      <c r="N39" s="157" t="s">
        <v>639</v>
      </c>
      <c r="O39" s="161" t="s">
        <v>531</v>
      </c>
      <c r="P39" s="161" t="s">
        <v>543</v>
      </c>
      <c r="Q39" s="133"/>
      <c r="R39" s="192"/>
      <c r="S39" s="133" t="s">
        <v>640</v>
      </c>
      <c r="T39" s="193">
        <v>8136</v>
      </c>
      <c r="U39" s="158">
        <v>44631</v>
      </c>
      <c r="V39" s="158">
        <v>44650</v>
      </c>
      <c r="W39" s="133" t="s">
        <v>641</v>
      </c>
      <c r="X39" s="161"/>
      <c r="Y39" s="161"/>
      <c r="Z39" s="197"/>
      <c r="AA39" s="96"/>
      <c r="AB39" s="96"/>
    </row>
    <row r="40" customHeight="1" spans="1:28">
      <c r="A40" s="178"/>
      <c r="B40" s="179" t="str">
        <f t="shared" si="0"/>
        <v>P20220610-000121-能环-金融街物业-西直门华电大厦-运维-运行-20220101-328176</v>
      </c>
      <c r="C40" s="180"/>
      <c r="D40" s="180" t="s">
        <v>220</v>
      </c>
      <c r="E40" s="180"/>
      <c r="F40" s="180"/>
      <c r="G40" s="180"/>
      <c r="H40" s="181" t="str">
        <f>IF(D40="","",_xlfn.XLOOKUP(D40,设置!B:B,设置!C:C))</f>
        <v>一般</v>
      </c>
      <c r="I40" s="186" t="str">
        <f t="shared" si="1"/>
        <v>能环-金融街物业-西直门华电大厦</v>
      </c>
      <c r="J40" s="186" t="str">
        <f>IF($P40="","",_xlfn.XLOOKUP($P40,设置!$G:$G,设置!H:H))</f>
        <v>运维</v>
      </c>
      <c r="K40" s="186" t="str">
        <f>IF($P40="","",_xlfn.XLOOKUP($P40,设置!$G:$G,设置!I:I))</f>
        <v>运行</v>
      </c>
      <c r="L40" s="161">
        <v>3</v>
      </c>
      <c r="M40" s="161">
        <v>783</v>
      </c>
      <c r="N40" s="157" t="s">
        <v>642</v>
      </c>
      <c r="O40" s="161" t="s">
        <v>531</v>
      </c>
      <c r="P40" s="161" t="s">
        <v>599</v>
      </c>
      <c r="Q40" s="133"/>
      <c r="R40" s="192"/>
      <c r="S40" s="133" t="s">
        <v>643</v>
      </c>
      <c r="T40" s="193">
        <v>328176</v>
      </c>
      <c r="U40" s="158">
        <v>44562</v>
      </c>
      <c r="V40" s="158">
        <v>44926</v>
      </c>
      <c r="W40" s="133" t="s">
        <v>644</v>
      </c>
      <c r="X40" s="161"/>
      <c r="Y40" s="161"/>
      <c r="Z40" s="161"/>
      <c r="AA40" s="96"/>
      <c r="AB40" s="96"/>
    </row>
    <row r="41" customHeight="1" spans="1:28">
      <c r="A41" s="178"/>
      <c r="B41" s="179" t="str">
        <f t="shared" si="0"/>
        <v>P20220610-000122-冷暖-金鼎达-华严北里八号院-运维-维修-20220305-1000</v>
      </c>
      <c r="C41" s="180"/>
      <c r="D41" s="180" t="s">
        <v>356</v>
      </c>
      <c r="E41" s="180"/>
      <c r="F41" s="180"/>
      <c r="G41" s="180"/>
      <c r="H41" s="181" t="str">
        <f>IF(D41="","",_xlfn.XLOOKUP(D41,设置!B:B,设置!C:C))</f>
        <v>小规模</v>
      </c>
      <c r="I41" s="186" t="str">
        <f t="shared" si="1"/>
        <v>冷暖-金鼎达-华严北里八号院</v>
      </c>
      <c r="J41" s="186" t="str">
        <f>IF($P41="","",_xlfn.XLOOKUP($P41,设置!$G:$G,设置!H:H))</f>
        <v>运维</v>
      </c>
      <c r="K41" s="186" t="str">
        <f>IF($P41="","",_xlfn.XLOOKUP($P41,设置!$G:$G,设置!I:I))</f>
        <v>维修</v>
      </c>
      <c r="L41" s="161">
        <v>11</v>
      </c>
      <c r="M41" s="161">
        <v>775</v>
      </c>
      <c r="N41" s="157" t="s">
        <v>645</v>
      </c>
      <c r="O41" s="161" t="s">
        <v>531</v>
      </c>
      <c r="P41" s="161" t="s">
        <v>543</v>
      </c>
      <c r="Q41" s="133"/>
      <c r="R41" s="192"/>
      <c r="S41" s="133" t="s">
        <v>646</v>
      </c>
      <c r="T41" s="193">
        <v>1000</v>
      </c>
      <c r="U41" s="158">
        <v>44625</v>
      </c>
      <c r="V41" s="158">
        <v>44626</v>
      </c>
      <c r="W41" s="133" t="s">
        <v>647</v>
      </c>
      <c r="X41" s="161"/>
      <c r="Y41" s="161"/>
      <c r="Z41" s="197"/>
      <c r="AA41" s="96"/>
      <c r="AB41" s="96"/>
    </row>
    <row r="42" customHeight="1" spans="1:28">
      <c r="A42" s="178"/>
      <c r="B42" s="179" t="str">
        <f t="shared" si="0"/>
        <v>P20220610-000123-荣辉-兴安嘉业物业-运维-零售-20220221-559.54</v>
      </c>
      <c r="C42" s="180"/>
      <c r="D42" s="180" t="s">
        <v>374</v>
      </c>
      <c r="E42" s="180"/>
      <c r="F42" s="180"/>
      <c r="G42" s="180"/>
      <c r="H42" s="181" t="str">
        <f>IF(D42="","",_xlfn.XLOOKUP(D42,设置!B:B,设置!C:C))</f>
        <v>小规模</v>
      </c>
      <c r="I42" s="186" t="str">
        <f t="shared" si="1"/>
        <v>荣辉-兴安嘉业物业</v>
      </c>
      <c r="J42" s="186" t="str">
        <f>IF($P42="","",_xlfn.XLOOKUP($P42,设置!$G:$G,设置!H:H))</f>
        <v>运维</v>
      </c>
      <c r="K42" s="186" t="str">
        <f>IF($P42="","",_xlfn.XLOOKUP($P42,设置!$G:$G,设置!I:I))</f>
        <v>零售</v>
      </c>
      <c r="L42" s="161">
        <v>54</v>
      </c>
      <c r="M42" s="161">
        <v>732</v>
      </c>
      <c r="N42" s="157" t="s">
        <v>530</v>
      </c>
      <c r="O42" s="161" t="s">
        <v>531</v>
      </c>
      <c r="P42" s="161" t="s">
        <v>539</v>
      </c>
      <c r="Q42" s="133"/>
      <c r="R42" s="192"/>
      <c r="S42" s="133" t="s">
        <v>648</v>
      </c>
      <c r="T42" s="193">
        <v>559.54</v>
      </c>
      <c r="U42" s="158">
        <v>44613</v>
      </c>
      <c r="V42" s="158">
        <v>44620</v>
      </c>
      <c r="W42" s="133" t="s">
        <v>649</v>
      </c>
      <c r="X42" s="161"/>
      <c r="Y42" s="161"/>
      <c r="Z42" s="161"/>
      <c r="AA42" s="96"/>
      <c r="AB42" s="96"/>
    </row>
    <row r="43" customHeight="1" spans="1:28">
      <c r="A43" s="178"/>
      <c r="B43" s="179" t="str">
        <f t="shared" si="0"/>
        <v>P20220610-000124-能环-环境大厦-运维-维修-20220223-99779</v>
      </c>
      <c r="C43" s="180"/>
      <c r="D43" s="180" t="s">
        <v>220</v>
      </c>
      <c r="E43" s="180"/>
      <c r="F43" s="180"/>
      <c r="G43" s="180"/>
      <c r="H43" s="181" t="str">
        <f>IF(D43="","",_xlfn.XLOOKUP(D43,设置!B:B,设置!C:C))</f>
        <v>一般</v>
      </c>
      <c r="I43" s="186" t="str">
        <f t="shared" si="1"/>
        <v>能环-环境大厦</v>
      </c>
      <c r="J43" s="186" t="str">
        <f>IF($P43="","",_xlfn.XLOOKUP($P43,设置!$G:$G,设置!H:H))</f>
        <v>运维</v>
      </c>
      <c r="K43" s="186" t="str">
        <f>IF($P43="","",_xlfn.XLOOKUP($P43,设置!$G:$G,设置!I:I))</f>
        <v>维修</v>
      </c>
      <c r="L43" s="161">
        <v>1</v>
      </c>
      <c r="M43" s="161">
        <v>785</v>
      </c>
      <c r="N43" s="157" t="s">
        <v>604</v>
      </c>
      <c r="O43" s="161" t="s">
        <v>531</v>
      </c>
      <c r="P43" s="161" t="s">
        <v>543</v>
      </c>
      <c r="Q43" s="133"/>
      <c r="R43" s="192"/>
      <c r="S43" s="133" t="s">
        <v>650</v>
      </c>
      <c r="T43" s="193">
        <v>99779</v>
      </c>
      <c r="U43" s="158">
        <v>44615</v>
      </c>
      <c r="V43" s="158">
        <v>44630</v>
      </c>
      <c r="W43" s="133" t="s">
        <v>651</v>
      </c>
      <c r="X43" s="161"/>
      <c r="Y43" s="161"/>
      <c r="Z43" s="197"/>
      <c r="AA43" s="96"/>
      <c r="AB43" s="96"/>
    </row>
    <row r="44" customHeight="1" spans="1:28">
      <c r="A44" s="178"/>
      <c r="B44" s="179" t="str">
        <f t="shared" si="0"/>
        <v>P20220610-000125-能环-成都华昌物业-妇女儿童中心-运维-保养-20220301-23499.96</v>
      </c>
      <c r="C44" s="180"/>
      <c r="D44" s="180" t="s">
        <v>220</v>
      </c>
      <c r="E44" s="180"/>
      <c r="F44" s="180"/>
      <c r="G44" s="180"/>
      <c r="H44" s="181" t="str">
        <f>IF(D44="","",_xlfn.XLOOKUP(D44,设置!B:B,设置!C:C))</f>
        <v>一般</v>
      </c>
      <c r="I44" s="186" t="str">
        <f t="shared" si="1"/>
        <v>能环-成都华昌物业-妇女儿童中心</v>
      </c>
      <c r="J44" s="186" t="str">
        <f>IF($P44="","",_xlfn.XLOOKUP($P44,设置!$G:$G,设置!H:H))</f>
        <v>运维</v>
      </c>
      <c r="K44" s="186" t="str">
        <f>IF($P44="","",_xlfn.XLOOKUP($P44,设置!$G:$G,设置!I:I))</f>
        <v>保养</v>
      </c>
      <c r="L44" s="161">
        <v>756</v>
      </c>
      <c r="M44" s="161">
        <v>23</v>
      </c>
      <c r="N44" s="157" t="s">
        <v>652</v>
      </c>
      <c r="O44" s="161" t="s">
        <v>531</v>
      </c>
      <c r="P44" s="161" t="s">
        <v>527</v>
      </c>
      <c r="Q44" s="133"/>
      <c r="R44" s="192"/>
      <c r="S44" s="133" t="s">
        <v>653</v>
      </c>
      <c r="T44" s="193">
        <v>23499.96</v>
      </c>
      <c r="U44" s="158">
        <v>44621</v>
      </c>
      <c r="V44" s="158">
        <v>44804</v>
      </c>
      <c r="W44" s="133" t="s">
        <v>654</v>
      </c>
      <c r="X44" s="161"/>
      <c r="Y44" s="161"/>
      <c r="Z44" s="161"/>
      <c r="AA44" s="96"/>
      <c r="AB44" s="96"/>
    </row>
    <row r="45" customHeight="1" spans="1:28">
      <c r="A45" s="178"/>
      <c r="B45" s="179" t="str">
        <f t="shared" si="0"/>
        <v>P20220610-000126-荣辉-兴安嘉业物业-运维-零售-20220221-410.06</v>
      </c>
      <c r="C45" s="180"/>
      <c r="D45" s="180" t="s">
        <v>374</v>
      </c>
      <c r="E45" s="180"/>
      <c r="F45" s="180"/>
      <c r="G45" s="180"/>
      <c r="H45" s="181" t="str">
        <f>IF(D45="","",_xlfn.XLOOKUP(D45,设置!B:B,设置!C:C))</f>
        <v>小规模</v>
      </c>
      <c r="I45" s="186" t="str">
        <f t="shared" si="1"/>
        <v>荣辉-兴安嘉业物业</v>
      </c>
      <c r="J45" s="186" t="str">
        <f>IF($P45="","",_xlfn.XLOOKUP($P45,设置!$G:$G,设置!H:H))</f>
        <v>运维</v>
      </c>
      <c r="K45" s="186" t="str">
        <f>IF($P45="","",_xlfn.XLOOKUP($P45,设置!$G:$G,设置!I:I))</f>
        <v>零售</v>
      </c>
      <c r="L45" s="161">
        <v>55</v>
      </c>
      <c r="M45" s="161">
        <v>731</v>
      </c>
      <c r="N45" s="157" t="s">
        <v>530</v>
      </c>
      <c r="O45" s="161" t="s">
        <v>531</v>
      </c>
      <c r="P45" s="161" t="s">
        <v>539</v>
      </c>
      <c r="Q45" s="133"/>
      <c r="R45" s="192"/>
      <c r="S45" s="133" t="s">
        <v>655</v>
      </c>
      <c r="T45" s="193">
        <v>410.06</v>
      </c>
      <c r="U45" s="158">
        <v>44613</v>
      </c>
      <c r="V45" s="158">
        <v>44620</v>
      </c>
      <c r="W45" s="133" t="s">
        <v>656</v>
      </c>
      <c r="X45" s="161"/>
      <c r="Y45" s="161"/>
      <c r="Z45" s="197"/>
      <c r="AA45" s="96"/>
      <c r="AB45" s="96"/>
    </row>
    <row r="46" customHeight="1" spans="1:28">
      <c r="A46" s="178"/>
      <c r="B46" s="179" t="str">
        <f t="shared" si="0"/>
        <v>P20220610-000127-能环-中安恒鑫-新华国际中心-工程-安装-20211021-12014.11</v>
      </c>
      <c r="C46" s="180"/>
      <c r="D46" s="180" t="s">
        <v>220</v>
      </c>
      <c r="E46" s="180"/>
      <c r="F46" s="180"/>
      <c r="G46" s="180"/>
      <c r="H46" s="181" t="str">
        <f>IF(D46="","",_xlfn.XLOOKUP(D46,设置!B:B,设置!C:C))</f>
        <v>一般</v>
      </c>
      <c r="I46" s="186" t="str">
        <f t="shared" si="1"/>
        <v>能环-中安恒鑫-新华国际中心</v>
      </c>
      <c r="J46" s="186" t="str">
        <f>IF($P46="","",_xlfn.XLOOKUP($P46,设置!$G:$G,设置!H:H))</f>
        <v>工程</v>
      </c>
      <c r="K46" s="186" t="str">
        <f>IF($P46="","",_xlfn.XLOOKUP($P46,设置!$G:$G,设置!I:I))</f>
        <v>安装</v>
      </c>
      <c r="L46" s="161">
        <v>754</v>
      </c>
      <c r="M46" s="161">
        <v>25</v>
      </c>
      <c r="N46" s="157" t="s">
        <v>657</v>
      </c>
      <c r="O46" s="161" t="s">
        <v>658</v>
      </c>
      <c r="P46" s="161" t="s">
        <v>659</v>
      </c>
      <c r="Q46" s="133"/>
      <c r="R46" s="192"/>
      <c r="S46" s="133" t="s">
        <v>660</v>
      </c>
      <c r="T46" s="193">
        <v>12014.11</v>
      </c>
      <c r="U46" s="158">
        <v>44490</v>
      </c>
      <c r="V46" s="158">
        <v>44499</v>
      </c>
      <c r="W46" s="133" t="s">
        <v>661</v>
      </c>
      <c r="X46" s="161"/>
      <c r="Y46" s="161"/>
      <c r="Z46" s="197"/>
      <c r="AA46" s="96"/>
      <c r="AB46" s="96"/>
    </row>
    <row r="47" customHeight="1" spans="1:28">
      <c r="A47" s="178"/>
      <c r="B47" s="179" t="str">
        <f t="shared" si="0"/>
        <v>P20220610-000128-能环-中安恒鑫-新华国际中心-工程-安装-20211021-12728.68</v>
      </c>
      <c r="C47" s="180"/>
      <c r="D47" s="180" t="s">
        <v>220</v>
      </c>
      <c r="E47" s="180"/>
      <c r="F47" s="180"/>
      <c r="G47" s="180"/>
      <c r="H47" s="181" t="str">
        <f>IF(D47="","",_xlfn.XLOOKUP(D47,设置!B:B,设置!C:C))</f>
        <v>一般</v>
      </c>
      <c r="I47" s="186" t="str">
        <f t="shared" si="1"/>
        <v>能环-中安恒鑫-新华国际中心</v>
      </c>
      <c r="J47" s="186" t="str">
        <f>IF($P47="","",_xlfn.XLOOKUP($P47,设置!$G:$G,设置!H:H))</f>
        <v>工程</v>
      </c>
      <c r="K47" s="186" t="str">
        <f>IF($P47="","",_xlfn.XLOOKUP($P47,设置!$G:$G,设置!I:I))</f>
        <v>安装</v>
      </c>
      <c r="L47" s="161">
        <v>753</v>
      </c>
      <c r="M47" s="161">
        <v>26</v>
      </c>
      <c r="N47" s="157" t="s">
        <v>657</v>
      </c>
      <c r="O47" s="161" t="s">
        <v>658</v>
      </c>
      <c r="P47" s="161" t="s">
        <v>659</v>
      </c>
      <c r="Q47" s="133"/>
      <c r="R47" s="192"/>
      <c r="S47" s="133" t="s">
        <v>662</v>
      </c>
      <c r="T47" s="193">
        <v>12728.68</v>
      </c>
      <c r="U47" s="158">
        <v>44490</v>
      </c>
      <c r="V47" s="158">
        <v>44499</v>
      </c>
      <c r="W47" s="133" t="s">
        <v>663</v>
      </c>
      <c r="X47" s="161"/>
      <c r="Y47" s="161"/>
      <c r="Z47" s="161"/>
      <c r="AA47" s="96"/>
      <c r="AB47" s="96"/>
    </row>
    <row r="48" customHeight="1" spans="1:28">
      <c r="A48" s="178"/>
      <c r="B48" s="179" t="str">
        <f t="shared" si="0"/>
        <v>P20220610-000129-能环-中安恒鑫-新华国际中心-工程-安装-20211021-10141.73</v>
      </c>
      <c r="C48" s="180"/>
      <c r="D48" s="180" t="s">
        <v>220</v>
      </c>
      <c r="E48" s="180"/>
      <c r="F48" s="180"/>
      <c r="G48" s="180"/>
      <c r="H48" s="181" t="str">
        <f>IF(D48="","",_xlfn.XLOOKUP(D48,设置!B:B,设置!C:C))</f>
        <v>一般</v>
      </c>
      <c r="I48" s="186" t="str">
        <f t="shared" si="1"/>
        <v>能环-中安恒鑫-新华国际中心</v>
      </c>
      <c r="J48" s="186" t="str">
        <f>IF($P48="","",_xlfn.XLOOKUP($P48,设置!$G:$G,设置!H:H))</f>
        <v>工程</v>
      </c>
      <c r="K48" s="186" t="str">
        <f>IF($P48="","",_xlfn.XLOOKUP($P48,设置!$G:$G,设置!I:I))</f>
        <v>安装</v>
      </c>
      <c r="L48" s="161">
        <v>752</v>
      </c>
      <c r="M48" s="161">
        <v>27</v>
      </c>
      <c r="N48" s="157" t="s">
        <v>657</v>
      </c>
      <c r="O48" s="161" t="s">
        <v>658</v>
      </c>
      <c r="P48" s="161" t="s">
        <v>659</v>
      </c>
      <c r="Q48" s="133"/>
      <c r="R48" s="192"/>
      <c r="S48" s="133" t="s">
        <v>664</v>
      </c>
      <c r="T48" s="193">
        <v>10141.73</v>
      </c>
      <c r="U48" s="158">
        <v>44490</v>
      </c>
      <c r="V48" s="158">
        <v>44499</v>
      </c>
      <c r="W48" s="133" t="s">
        <v>665</v>
      </c>
      <c r="X48" s="161"/>
      <c r="Y48" s="161"/>
      <c r="Z48" s="161"/>
      <c r="AA48" s="96"/>
      <c r="AB48" s="96"/>
    </row>
    <row r="49" customHeight="1" spans="1:28">
      <c r="A49" s="178"/>
      <c r="B49" s="179" t="str">
        <f t="shared" si="0"/>
        <v>P20220610-000130-能环-中安恒鑫-新华国际中心-工程-安装-20211021-39100</v>
      </c>
      <c r="C49" s="180"/>
      <c r="D49" s="180" t="s">
        <v>220</v>
      </c>
      <c r="E49" s="180"/>
      <c r="F49" s="180"/>
      <c r="G49" s="180"/>
      <c r="H49" s="181" t="str">
        <f>IF(D49="","",_xlfn.XLOOKUP(D49,设置!B:B,设置!C:C))</f>
        <v>一般</v>
      </c>
      <c r="I49" s="186" t="str">
        <f t="shared" si="1"/>
        <v>能环-中安恒鑫-新华国际中心</v>
      </c>
      <c r="J49" s="186" t="str">
        <f>IF($P49="","",_xlfn.XLOOKUP($P49,设置!$G:$G,设置!H:H))</f>
        <v>工程</v>
      </c>
      <c r="K49" s="186" t="str">
        <f>IF($P49="","",_xlfn.XLOOKUP($P49,设置!$G:$G,设置!I:I))</f>
        <v>安装</v>
      </c>
      <c r="L49" s="161">
        <v>751</v>
      </c>
      <c r="M49" s="161">
        <v>28</v>
      </c>
      <c r="N49" s="157" t="s">
        <v>657</v>
      </c>
      <c r="O49" s="161" t="s">
        <v>658</v>
      </c>
      <c r="P49" s="161" t="s">
        <v>659</v>
      </c>
      <c r="Q49" s="133"/>
      <c r="R49" s="192"/>
      <c r="S49" s="133" t="s">
        <v>666</v>
      </c>
      <c r="T49" s="193">
        <v>39100</v>
      </c>
      <c r="U49" s="158">
        <v>44490</v>
      </c>
      <c r="V49" s="158">
        <v>44499</v>
      </c>
      <c r="W49" s="133" t="s">
        <v>667</v>
      </c>
      <c r="X49" s="161"/>
      <c r="Y49" s="161"/>
      <c r="Z49" s="197"/>
      <c r="AA49" s="96"/>
      <c r="AB49" s="96"/>
    </row>
    <row r="50" customHeight="1" spans="1:28">
      <c r="A50" s="178"/>
      <c r="B50" s="179" t="str">
        <f t="shared" si="0"/>
        <v>P20220610-000131-能环-九号温泉-运维-维修-20220216-48000</v>
      </c>
      <c r="C50" s="180"/>
      <c r="D50" s="180" t="s">
        <v>220</v>
      </c>
      <c r="E50" s="180"/>
      <c r="F50" s="180"/>
      <c r="G50" s="180"/>
      <c r="H50" s="181" t="str">
        <f>IF(D50="","",_xlfn.XLOOKUP(D50,设置!B:B,设置!C:C))</f>
        <v>一般</v>
      </c>
      <c r="I50" s="186" t="str">
        <f t="shared" si="1"/>
        <v>能环-九号温泉</v>
      </c>
      <c r="J50" s="186" t="str">
        <f>IF($P50="","",_xlfn.XLOOKUP($P50,设置!$G:$G,设置!H:H))</f>
        <v>运维</v>
      </c>
      <c r="K50" s="186" t="str">
        <f>IF($P50="","",_xlfn.XLOOKUP($P50,设置!$G:$G,设置!I:I))</f>
        <v>维修</v>
      </c>
      <c r="L50" s="161">
        <v>720</v>
      </c>
      <c r="M50" s="161">
        <v>59</v>
      </c>
      <c r="N50" s="157" t="s">
        <v>668</v>
      </c>
      <c r="O50" s="161" t="s">
        <v>619</v>
      </c>
      <c r="P50" s="161" t="s">
        <v>543</v>
      </c>
      <c r="Q50" s="133"/>
      <c r="R50" s="192"/>
      <c r="S50" s="133" t="s">
        <v>669</v>
      </c>
      <c r="T50" s="193">
        <v>48000</v>
      </c>
      <c r="U50" s="158">
        <v>44608</v>
      </c>
      <c r="V50" s="158">
        <v>44622</v>
      </c>
      <c r="W50" s="133" t="s">
        <v>670</v>
      </c>
      <c r="X50" s="161"/>
      <c r="Y50" s="161"/>
      <c r="Z50" s="161"/>
      <c r="AA50" s="96"/>
      <c r="AB50" s="96"/>
    </row>
    <row r="51" customHeight="1" spans="1:28">
      <c r="A51" s="178"/>
      <c r="B51" s="179" t="str">
        <f t="shared" si="0"/>
        <v>P20220610-000132-能环-包钢稀土钢板材-运维-运行-20220201-738794</v>
      </c>
      <c r="C51" s="180"/>
      <c r="D51" s="180" t="s">
        <v>220</v>
      </c>
      <c r="E51" s="180"/>
      <c r="F51" s="180"/>
      <c r="G51" s="180"/>
      <c r="H51" s="181" t="str">
        <f>IF(D51="","",_xlfn.XLOOKUP(D51,设置!B:B,设置!C:C))</f>
        <v>一般</v>
      </c>
      <c r="I51" s="186" t="str">
        <f t="shared" si="1"/>
        <v>能环-包钢稀土钢板材</v>
      </c>
      <c r="J51" s="186" t="str">
        <f>IF($P51="","",_xlfn.XLOOKUP($P51,设置!$G:$G,设置!H:H))</f>
        <v>运维</v>
      </c>
      <c r="K51" s="186" t="str">
        <f>IF($P51="","",_xlfn.XLOOKUP($P51,设置!$G:$G,设置!I:I))</f>
        <v>运行</v>
      </c>
      <c r="L51" s="161">
        <v>81</v>
      </c>
      <c r="M51" s="161">
        <v>705</v>
      </c>
      <c r="N51" s="157" t="s">
        <v>671</v>
      </c>
      <c r="O51" s="161" t="s">
        <v>531</v>
      </c>
      <c r="P51" s="161" t="s">
        <v>599</v>
      </c>
      <c r="Q51" s="133"/>
      <c r="R51" s="192"/>
      <c r="S51" s="133" t="s">
        <v>672</v>
      </c>
      <c r="T51" s="193">
        <v>738794</v>
      </c>
      <c r="U51" s="158">
        <v>44593</v>
      </c>
      <c r="V51" s="158">
        <v>44957</v>
      </c>
      <c r="W51" s="133" t="s">
        <v>673</v>
      </c>
      <c r="X51" s="161"/>
      <c r="Y51" s="161"/>
      <c r="Z51" s="161"/>
      <c r="AA51" s="96"/>
      <c r="AB51" s="96"/>
    </row>
    <row r="52" customHeight="1" spans="1:28">
      <c r="A52" s="178"/>
      <c r="B52" s="179" t="str">
        <f t="shared" si="0"/>
        <v>P20220610-000133-荣辉-兴安嘉业物业-运维-零售-20220221-5656</v>
      </c>
      <c r="C52" s="180"/>
      <c r="D52" s="180" t="s">
        <v>374</v>
      </c>
      <c r="E52" s="180"/>
      <c r="F52" s="180"/>
      <c r="G52" s="180"/>
      <c r="H52" s="181" t="str">
        <f>IF(D52="","",_xlfn.XLOOKUP(D52,设置!B:B,设置!C:C))</f>
        <v>小规模</v>
      </c>
      <c r="I52" s="186" t="str">
        <f t="shared" si="1"/>
        <v>荣辉-兴安嘉业物业</v>
      </c>
      <c r="J52" s="186" t="str">
        <f>IF($P52="","",_xlfn.XLOOKUP($P52,设置!$G:$G,设置!H:H))</f>
        <v>运维</v>
      </c>
      <c r="K52" s="186" t="str">
        <f>IF($P52="","",_xlfn.XLOOKUP($P52,设置!$G:$G,设置!I:I))</f>
        <v>零售</v>
      </c>
      <c r="L52" s="161">
        <v>49</v>
      </c>
      <c r="M52" s="161">
        <v>737</v>
      </c>
      <c r="N52" s="157" t="s">
        <v>530</v>
      </c>
      <c r="O52" s="161" t="s">
        <v>531</v>
      </c>
      <c r="P52" s="161" t="s">
        <v>539</v>
      </c>
      <c r="Q52" s="133"/>
      <c r="R52" s="192"/>
      <c r="S52" s="133" t="s">
        <v>674</v>
      </c>
      <c r="T52" s="193">
        <v>5656</v>
      </c>
      <c r="U52" s="158">
        <v>44613</v>
      </c>
      <c r="V52" s="158">
        <v>44620</v>
      </c>
      <c r="W52" s="133" t="s">
        <v>675</v>
      </c>
      <c r="X52" s="161"/>
      <c r="Y52" s="161"/>
      <c r="Z52" s="161"/>
      <c r="AA52" s="96"/>
      <c r="AB52" s="96"/>
    </row>
    <row r="53" customHeight="1" spans="1:28">
      <c r="A53" s="178"/>
      <c r="B53" s="179" t="str">
        <f t="shared" si="0"/>
        <v>P20220610-000136-能环-长治金鼎煤焦化公司-运维-维修-20220210-201200</v>
      </c>
      <c r="C53" s="180"/>
      <c r="D53" s="180" t="s">
        <v>220</v>
      </c>
      <c r="E53" s="180"/>
      <c r="F53" s="180"/>
      <c r="G53" s="180"/>
      <c r="H53" s="181" t="str">
        <f>IF(D53="","",_xlfn.XLOOKUP(D53,设置!B:B,设置!C:C))</f>
        <v>一般</v>
      </c>
      <c r="I53" s="186" t="str">
        <f t="shared" si="1"/>
        <v>能环-长治金鼎煤焦化公司</v>
      </c>
      <c r="J53" s="186" t="str">
        <f>IF($P53="","",_xlfn.XLOOKUP($P53,设置!$G:$G,设置!H:H))</f>
        <v>运维</v>
      </c>
      <c r="K53" s="186" t="str">
        <f>IF($P53="","",_xlfn.XLOOKUP($P53,设置!$G:$G,设置!I:I))</f>
        <v>维修</v>
      </c>
      <c r="L53" s="161">
        <v>113</v>
      </c>
      <c r="M53" s="161">
        <v>673</v>
      </c>
      <c r="N53" s="157" t="s">
        <v>676</v>
      </c>
      <c r="O53" s="161" t="s">
        <v>531</v>
      </c>
      <c r="P53" s="161" t="s">
        <v>543</v>
      </c>
      <c r="Q53" s="133"/>
      <c r="R53" s="192"/>
      <c r="S53" s="133" t="s">
        <v>677</v>
      </c>
      <c r="T53" s="193">
        <v>201200</v>
      </c>
      <c r="U53" s="158">
        <v>44602</v>
      </c>
      <c r="V53" s="158">
        <v>44630</v>
      </c>
      <c r="W53" s="133" t="s">
        <v>678</v>
      </c>
      <c r="X53" s="161"/>
      <c r="Y53" s="161"/>
      <c r="Z53" s="161"/>
      <c r="AA53" s="96"/>
      <c r="AB53" s="96"/>
    </row>
    <row r="54" customHeight="1" spans="1:28">
      <c r="A54" s="178"/>
      <c r="B54" s="179" t="str">
        <f t="shared" si="0"/>
        <v>P20220610-000137-能环-第一太平戴维斯-东方梅地亚中心-运维-维修-20220119-38645.25</v>
      </c>
      <c r="C54" s="180"/>
      <c r="D54" s="180" t="s">
        <v>220</v>
      </c>
      <c r="E54" s="180"/>
      <c r="F54" s="180"/>
      <c r="G54" s="180"/>
      <c r="H54" s="181" t="str">
        <f>IF(D54="","",_xlfn.XLOOKUP(D54,设置!B:B,设置!C:C))</f>
        <v>一般</v>
      </c>
      <c r="I54" s="186" t="str">
        <f t="shared" si="1"/>
        <v>能环-第一太平戴维斯-东方梅地亚中心</v>
      </c>
      <c r="J54" s="186" t="str">
        <f>IF($P54="","",_xlfn.XLOOKUP($P54,设置!$G:$G,设置!H:H))</f>
        <v>运维</v>
      </c>
      <c r="K54" s="186" t="str">
        <f>IF($P54="","",_xlfn.XLOOKUP($P54,设置!$G:$G,设置!I:I))</f>
        <v>维修</v>
      </c>
      <c r="L54" s="161">
        <v>750</v>
      </c>
      <c r="M54" s="161">
        <v>29</v>
      </c>
      <c r="N54" s="157" t="s">
        <v>679</v>
      </c>
      <c r="O54" s="161" t="s">
        <v>553</v>
      </c>
      <c r="P54" s="161" t="s">
        <v>543</v>
      </c>
      <c r="Q54" s="133"/>
      <c r="R54" s="192"/>
      <c r="S54" s="133" t="s">
        <v>680</v>
      </c>
      <c r="T54" s="193">
        <v>38645.25</v>
      </c>
      <c r="U54" s="158">
        <v>44580</v>
      </c>
      <c r="V54" s="158">
        <v>44590</v>
      </c>
      <c r="W54" s="133" t="s">
        <v>681</v>
      </c>
      <c r="X54" s="161"/>
      <c r="Y54" s="161"/>
      <c r="Z54" s="161"/>
      <c r="AA54" s="96"/>
      <c r="AB54" s="96"/>
    </row>
    <row r="55" customHeight="1" spans="1:28">
      <c r="A55" s="178"/>
      <c r="B55" s="179" t="str">
        <f t="shared" si="0"/>
        <v>P20220610-000138-能环-纵横三北热力-北发大酒店-运维-维修-20220117-9540</v>
      </c>
      <c r="C55" s="180"/>
      <c r="D55" s="180" t="s">
        <v>220</v>
      </c>
      <c r="E55" s="180"/>
      <c r="F55" s="180"/>
      <c r="G55" s="180"/>
      <c r="H55" s="181" t="str">
        <f>IF(D55="","",_xlfn.XLOOKUP(D55,设置!B:B,设置!C:C))</f>
        <v>一般</v>
      </c>
      <c r="I55" s="186" t="str">
        <f t="shared" si="1"/>
        <v>能环-纵横三北热力-北发大酒店</v>
      </c>
      <c r="J55" s="186" t="str">
        <f>IF($P55="","",_xlfn.XLOOKUP($P55,设置!$G:$G,设置!H:H))</f>
        <v>运维</v>
      </c>
      <c r="K55" s="186" t="str">
        <f>IF($P55="","",_xlfn.XLOOKUP($P55,设置!$G:$G,设置!I:I))</f>
        <v>维修</v>
      </c>
      <c r="L55" s="161">
        <v>684</v>
      </c>
      <c r="M55" s="161">
        <v>95</v>
      </c>
      <c r="N55" s="157" t="s">
        <v>682</v>
      </c>
      <c r="O55" s="161" t="s">
        <v>531</v>
      </c>
      <c r="P55" s="161" t="s">
        <v>543</v>
      </c>
      <c r="Q55" s="133"/>
      <c r="R55" s="192"/>
      <c r="S55" s="133" t="s">
        <v>683</v>
      </c>
      <c r="T55" s="193">
        <v>9540</v>
      </c>
      <c r="U55" s="158">
        <v>44578</v>
      </c>
      <c r="V55" s="158">
        <v>44579</v>
      </c>
      <c r="W55" s="133" t="s">
        <v>684</v>
      </c>
      <c r="X55" s="161"/>
      <c r="Y55" s="161"/>
      <c r="Z55" s="161"/>
      <c r="AA55" s="96"/>
      <c r="AB55" s="96"/>
    </row>
    <row r="56" customHeight="1" spans="1:28">
      <c r="A56" s="178"/>
      <c r="B56" s="179" t="str">
        <f t="shared" si="0"/>
        <v>P20220610-000139-能环-茂汇万华-燕郊韦斯特商业大厦-运维-维修-20220117-13780</v>
      </c>
      <c r="C56" s="180"/>
      <c r="D56" s="180" t="s">
        <v>220</v>
      </c>
      <c r="E56" s="180"/>
      <c r="F56" s="180"/>
      <c r="G56" s="180"/>
      <c r="H56" s="181" t="str">
        <f>IF(D56="","",_xlfn.XLOOKUP(D56,设置!B:B,设置!C:C))</f>
        <v>一般</v>
      </c>
      <c r="I56" s="186" t="str">
        <f t="shared" si="1"/>
        <v>能环-茂汇万华-燕郊韦斯特商业大厦</v>
      </c>
      <c r="J56" s="186" t="str">
        <f>IF($P56="","",_xlfn.XLOOKUP($P56,设置!$G:$G,设置!H:H))</f>
        <v>运维</v>
      </c>
      <c r="K56" s="186" t="str">
        <f>IF($P56="","",_xlfn.XLOOKUP($P56,设置!$G:$G,设置!I:I))</f>
        <v>维修</v>
      </c>
      <c r="L56" s="161">
        <v>645</v>
      </c>
      <c r="M56" s="161">
        <v>134</v>
      </c>
      <c r="N56" s="157" t="s">
        <v>685</v>
      </c>
      <c r="O56" s="161" t="s">
        <v>531</v>
      </c>
      <c r="P56" s="161" t="s">
        <v>543</v>
      </c>
      <c r="Q56" s="133"/>
      <c r="R56" s="192"/>
      <c r="S56" s="133" t="s">
        <v>686</v>
      </c>
      <c r="T56" s="193">
        <v>13780</v>
      </c>
      <c r="U56" s="158">
        <v>44578</v>
      </c>
      <c r="V56" s="158">
        <v>44588</v>
      </c>
      <c r="W56" s="133" t="s">
        <v>687</v>
      </c>
      <c r="X56" s="161"/>
      <c r="Y56" s="161"/>
      <c r="Z56" s="161"/>
      <c r="AA56" s="96"/>
      <c r="AB56" s="96"/>
    </row>
    <row r="57" customHeight="1" spans="1:28">
      <c r="A57" s="178"/>
      <c r="B57" s="179" t="str">
        <f t="shared" si="0"/>
        <v>P20220610-000140-冷暖-金鼎达-华严北里八号院-运维-维修-20220115-1000</v>
      </c>
      <c r="C57" s="180"/>
      <c r="D57" s="180" t="s">
        <v>356</v>
      </c>
      <c r="E57" s="180"/>
      <c r="F57" s="180"/>
      <c r="G57" s="180"/>
      <c r="H57" s="181" t="str">
        <f>IF(D57="","",_xlfn.XLOOKUP(D57,设置!B:B,设置!C:C))</f>
        <v>小规模</v>
      </c>
      <c r="I57" s="186" t="str">
        <f t="shared" si="1"/>
        <v>冷暖-金鼎达-华严北里八号院</v>
      </c>
      <c r="J57" s="186" t="str">
        <f>IF($P57="","",_xlfn.XLOOKUP($P57,设置!$G:$G,设置!H:H))</f>
        <v>运维</v>
      </c>
      <c r="K57" s="186" t="str">
        <f>IF($P57="","",_xlfn.XLOOKUP($P57,设置!$G:$G,设置!I:I))</f>
        <v>维修</v>
      </c>
      <c r="L57" s="161">
        <v>644</v>
      </c>
      <c r="M57" s="161">
        <v>135</v>
      </c>
      <c r="N57" s="157" t="s">
        <v>645</v>
      </c>
      <c r="O57" s="161" t="s">
        <v>619</v>
      </c>
      <c r="P57" s="161" t="s">
        <v>543</v>
      </c>
      <c r="Q57" s="133"/>
      <c r="R57" s="192"/>
      <c r="S57" s="133" t="s">
        <v>646</v>
      </c>
      <c r="T57" s="193">
        <v>1000</v>
      </c>
      <c r="U57" s="158">
        <v>44576</v>
      </c>
      <c r="V57" s="158">
        <v>44577</v>
      </c>
      <c r="W57" s="133" t="s">
        <v>688</v>
      </c>
      <c r="X57" s="161"/>
      <c r="Y57" s="161"/>
      <c r="Z57" s="197"/>
      <c r="AA57" s="96"/>
      <c r="AB57" s="96"/>
    </row>
    <row r="58" customHeight="1" spans="1:28">
      <c r="A58" s="178"/>
      <c r="B58" s="179" t="str">
        <f t="shared" si="0"/>
        <v>P20220610-000141-能环-博识物业-冬残奥村-运维-运行-20220101-805600</v>
      </c>
      <c r="C58" s="180"/>
      <c r="D58" s="180" t="s">
        <v>220</v>
      </c>
      <c r="E58" s="180"/>
      <c r="F58" s="180"/>
      <c r="G58" s="180"/>
      <c r="H58" s="181" t="str">
        <f>IF(D58="","",_xlfn.XLOOKUP(D58,设置!B:B,设置!C:C))</f>
        <v>一般</v>
      </c>
      <c r="I58" s="186" t="str">
        <f t="shared" si="1"/>
        <v>能环-博识物业-冬残奥村</v>
      </c>
      <c r="J58" s="186" t="str">
        <f>IF($P58="","",_xlfn.XLOOKUP($P58,设置!$G:$G,设置!H:H))</f>
        <v>运维</v>
      </c>
      <c r="K58" s="186" t="str">
        <f>IF($P58="","",_xlfn.XLOOKUP($P58,设置!$G:$G,设置!I:I))</f>
        <v>运行</v>
      </c>
      <c r="L58" s="161">
        <v>719</v>
      </c>
      <c r="M58" s="161">
        <v>60</v>
      </c>
      <c r="N58" s="157" t="s">
        <v>689</v>
      </c>
      <c r="O58" s="161" t="s">
        <v>690</v>
      </c>
      <c r="P58" s="161" t="s">
        <v>599</v>
      </c>
      <c r="Q58" s="133"/>
      <c r="R58" s="192"/>
      <c r="S58" s="133" t="s">
        <v>691</v>
      </c>
      <c r="T58" s="193">
        <v>805600</v>
      </c>
      <c r="U58" s="158">
        <v>44562</v>
      </c>
      <c r="V58" s="158">
        <v>44667</v>
      </c>
      <c r="W58" s="133" t="s">
        <v>692</v>
      </c>
      <c r="X58" s="161"/>
      <c r="Y58" s="161"/>
      <c r="Z58" s="161"/>
      <c r="AA58" s="96"/>
      <c r="AB58" s="96"/>
    </row>
    <row r="59" customHeight="1" spans="1:28">
      <c r="A59" s="178"/>
      <c r="B59" s="179" t="str">
        <f t="shared" si="0"/>
        <v>P20220610-000142-能环-六合恒盛-运维-零售-20220114-488350</v>
      </c>
      <c r="C59" s="180"/>
      <c r="D59" s="180" t="s">
        <v>220</v>
      </c>
      <c r="E59" s="180"/>
      <c r="F59" s="180"/>
      <c r="G59" s="180"/>
      <c r="H59" s="181" t="str">
        <f>IF(D59="","",_xlfn.XLOOKUP(D59,设置!B:B,设置!C:C))</f>
        <v>一般</v>
      </c>
      <c r="I59" s="186" t="str">
        <f t="shared" si="1"/>
        <v>能环-六合恒盛</v>
      </c>
      <c r="J59" s="186" t="str">
        <f>IF($P59="","",_xlfn.XLOOKUP($P59,设置!$G:$G,设置!H:H))</f>
        <v>运维</v>
      </c>
      <c r="K59" s="186" t="str">
        <f>IF($P59="","",_xlfn.XLOOKUP($P59,设置!$G:$G,设置!I:I))</f>
        <v>零售</v>
      </c>
      <c r="L59" s="161">
        <v>647</v>
      </c>
      <c r="M59" s="161">
        <v>132</v>
      </c>
      <c r="N59" s="157" t="s">
        <v>693</v>
      </c>
      <c r="O59" s="161" t="s">
        <v>619</v>
      </c>
      <c r="P59" s="161" t="s">
        <v>539</v>
      </c>
      <c r="Q59" s="133"/>
      <c r="R59" s="192"/>
      <c r="S59" s="133" t="s">
        <v>694</v>
      </c>
      <c r="T59" s="193">
        <v>488350</v>
      </c>
      <c r="U59" s="158">
        <v>44575</v>
      </c>
      <c r="V59" s="158">
        <v>44650</v>
      </c>
      <c r="W59" s="133" t="s">
        <v>695</v>
      </c>
      <c r="X59" s="161"/>
      <c r="Y59" s="161"/>
      <c r="Z59" s="197"/>
      <c r="AA59" s="96"/>
      <c r="AB59" s="96"/>
    </row>
    <row r="60" customHeight="1" spans="1:28">
      <c r="A60" s="178"/>
      <c r="B60" s="179" t="str">
        <f t="shared" si="0"/>
        <v>P20220610-000143-能环-北京蓝天瑞德-明发广场-运维-零售-20220111-7800</v>
      </c>
      <c r="C60" s="180"/>
      <c r="D60" s="180" t="s">
        <v>220</v>
      </c>
      <c r="E60" s="180"/>
      <c r="F60" s="180"/>
      <c r="G60" s="180"/>
      <c r="H60" s="181" t="str">
        <f>IF(D60="","",_xlfn.XLOOKUP(D60,设置!B:B,设置!C:C))</f>
        <v>一般</v>
      </c>
      <c r="I60" s="186" t="str">
        <f t="shared" si="1"/>
        <v>能环-北京蓝天瑞德-明发广场</v>
      </c>
      <c r="J60" s="186" t="str">
        <f>IF($P60="","",_xlfn.XLOOKUP($P60,设置!$G:$G,设置!H:H))</f>
        <v>运维</v>
      </c>
      <c r="K60" s="186" t="str">
        <f>IF($P60="","",_xlfn.XLOOKUP($P60,设置!$G:$G,设置!I:I))</f>
        <v>零售</v>
      </c>
      <c r="L60" s="161">
        <v>749</v>
      </c>
      <c r="M60" s="161">
        <v>30</v>
      </c>
      <c r="N60" s="157" t="s">
        <v>696</v>
      </c>
      <c r="O60" s="161" t="s">
        <v>531</v>
      </c>
      <c r="P60" s="161" t="s">
        <v>539</v>
      </c>
      <c r="Q60" s="133"/>
      <c r="R60" s="192"/>
      <c r="S60" s="133" t="s">
        <v>697</v>
      </c>
      <c r="T60" s="193">
        <v>7800</v>
      </c>
      <c r="U60" s="158">
        <v>44572</v>
      </c>
      <c r="V60" s="158">
        <v>44581</v>
      </c>
      <c r="W60" s="133" t="s">
        <v>698</v>
      </c>
      <c r="X60" s="161"/>
      <c r="Y60" s="161"/>
      <c r="Z60" s="161"/>
      <c r="AA60" s="96"/>
      <c r="AB60" s="96"/>
    </row>
    <row r="61" customHeight="1" spans="1:28">
      <c r="A61" s="178"/>
      <c r="B61" s="179" t="str">
        <f t="shared" si="0"/>
        <v>P20220610-000144-能环-博大开拓-万源分公司五厂+一厂-运维-零售-20220112-3800</v>
      </c>
      <c r="C61" s="180"/>
      <c r="D61" s="180" t="s">
        <v>220</v>
      </c>
      <c r="E61" s="180"/>
      <c r="F61" s="180"/>
      <c r="G61" s="180"/>
      <c r="H61" s="181" t="str">
        <f>IF(D61="","",_xlfn.XLOOKUP(D61,设置!B:B,设置!C:C))</f>
        <v>一般</v>
      </c>
      <c r="I61" s="186" t="str">
        <f t="shared" si="1"/>
        <v>能环-博大开拓-万源分公司五厂+一厂</v>
      </c>
      <c r="J61" s="186" t="str">
        <f>IF($P61="","",_xlfn.XLOOKUP($P61,设置!$G:$G,设置!H:H))</f>
        <v>运维</v>
      </c>
      <c r="K61" s="186" t="str">
        <f>IF($P61="","",_xlfn.XLOOKUP($P61,设置!$G:$G,设置!I:I))</f>
        <v>零售</v>
      </c>
      <c r="L61" s="161">
        <v>721</v>
      </c>
      <c r="M61" s="161">
        <v>58</v>
      </c>
      <c r="N61" s="157" t="s">
        <v>699</v>
      </c>
      <c r="O61" s="161" t="s">
        <v>531</v>
      </c>
      <c r="P61" s="161" t="s">
        <v>539</v>
      </c>
      <c r="Q61" s="133"/>
      <c r="R61" s="192"/>
      <c r="S61" s="133" t="s">
        <v>700</v>
      </c>
      <c r="T61" s="193">
        <v>3800</v>
      </c>
      <c r="U61" s="158">
        <v>44573</v>
      </c>
      <c r="V61" s="158">
        <v>44583</v>
      </c>
      <c r="W61" s="133" t="s">
        <v>701</v>
      </c>
      <c r="X61" s="161"/>
      <c r="Y61" s="161"/>
      <c r="Z61" s="161"/>
      <c r="AA61" s="96"/>
      <c r="AB61" s="96"/>
    </row>
    <row r="62" customHeight="1" spans="1:28">
      <c r="A62" s="178"/>
      <c r="B62" s="179" t="str">
        <f t="shared" si="0"/>
        <v>P20220610-000145-能环-聚佳豪庭酒店-运维-零售-20220110-1264</v>
      </c>
      <c r="C62" s="180"/>
      <c r="D62" s="180" t="s">
        <v>220</v>
      </c>
      <c r="E62" s="180"/>
      <c r="F62" s="180"/>
      <c r="G62" s="180"/>
      <c r="H62" s="181" t="str">
        <f>IF(D62="","",_xlfn.XLOOKUP(D62,设置!B:B,设置!C:C))</f>
        <v>一般</v>
      </c>
      <c r="I62" s="186" t="str">
        <f t="shared" si="1"/>
        <v>能环-聚佳豪庭酒店</v>
      </c>
      <c r="J62" s="186" t="str">
        <f>IF($P62="","",_xlfn.XLOOKUP($P62,设置!$G:$G,设置!H:H))</f>
        <v>运维</v>
      </c>
      <c r="K62" s="186" t="str">
        <f>IF($P62="","",_xlfn.XLOOKUP($P62,设置!$G:$G,设置!I:I))</f>
        <v>零售</v>
      </c>
      <c r="L62" s="161">
        <v>591</v>
      </c>
      <c r="M62" s="161">
        <v>188</v>
      </c>
      <c r="N62" s="157" t="s">
        <v>702</v>
      </c>
      <c r="O62" s="161" t="s">
        <v>531</v>
      </c>
      <c r="P62" s="161" t="s">
        <v>539</v>
      </c>
      <c r="Q62" s="133"/>
      <c r="R62" s="192"/>
      <c r="S62" s="133" t="s">
        <v>703</v>
      </c>
      <c r="T62" s="193">
        <v>1264</v>
      </c>
      <c r="U62" s="158">
        <v>44571</v>
      </c>
      <c r="V62" s="158">
        <v>44573</v>
      </c>
      <c r="W62" s="133" t="s">
        <v>704</v>
      </c>
      <c r="X62" s="161"/>
      <c r="Y62" s="161"/>
      <c r="Z62" s="197"/>
      <c r="AA62" s="96"/>
      <c r="AB62" s="96"/>
    </row>
    <row r="63" customHeight="1" spans="1:28">
      <c r="A63" s="178"/>
      <c r="B63" s="179" t="str">
        <f t="shared" si="0"/>
        <v>P20220610-000146-能环-第一太平戴维斯-东方梅地亚中心-运维-维修-20220106-3087.16</v>
      </c>
      <c r="C63" s="180"/>
      <c r="D63" s="180" t="s">
        <v>220</v>
      </c>
      <c r="E63" s="180"/>
      <c r="F63" s="180"/>
      <c r="G63" s="180"/>
      <c r="H63" s="181" t="str">
        <f>IF(D63="","",_xlfn.XLOOKUP(D63,设置!B:B,设置!C:C))</f>
        <v>一般</v>
      </c>
      <c r="I63" s="186" t="str">
        <f t="shared" si="1"/>
        <v>能环-第一太平戴维斯-东方梅地亚中心</v>
      </c>
      <c r="J63" s="186" t="str">
        <f>IF($P63="","",_xlfn.XLOOKUP($P63,设置!$G:$G,设置!H:H))</f>
        <v>运维</v>
      </c>
      <c r="K63" s="186" t="str">
        <f>IF($P63="","",_xlfn.XLOOKUP($P63,设置!$G:$G,设置!I:I))</f>
        <v>维修</v>
      </c>
      <c r="L63" s="161">
        <v>563</v>
      </c>
      <c r="M63" s="161">
        <v>219</v>
      </c>
      <c r="N63" s="157" t="s">
        <v>679</v>
      </c>
      <c r="O63" s="161" t="s">
        <v>531</v>
      </c>
      <c r="P63" s="161" t="s">
        <v>543</v>
      </c>
      <c r="Q63" s="133"/>
      <c r="R63" s="192"/>
      <c r="S63" s="133" t="s">
        <v>705</v>
      </c>
      <c r="T63" s="193">
        <v>3087.16</v>
      </c>
      <c r="U63" s="158">
        <v>44567</v>
      </c>
      <c r="V63" s="158">
        <v>44571</v>
      </c>
      <c r="W63" s="133" t="s">
        <v>706</v>
      </c>
      <c r="X63" s="161"/>
      <c r="Y63" s="161"/>
      <c r="Z63" s="197"/>
      <c r="AA63" s="96"/>
      <c r="AB63" s="96"/>
    </row>
    <row r="64" customHeight="1" spans="1:28">
      <c r="A64" s="178"/>
      <c r="B64" s="179" t="str">
        <f t="shared" si="0"/>
        <v>P20220610-000147-能环-同方科迅-国粹苑-运维-零售-20220105-5424</v>
      </c>
      <c r="C64" s="180"/>
      <c r="D64" s="180" t="s">
        <v>220</v>
      </c>
      <c r="E64" s="180"/>
      <c r="F64" s="180"/>
      <c r="G64" s="180"/>
      <c r="H64" s="181" t="str">
        <f>IF(D64="","",_xlfn.XLOOKUP(D64,设置!B:B,设置!C:C))</f>
        <v>一般</v>
      </c>
      <c r="I64" s="186" t="str">
        <f t="shared" si="1"/>
        <v>能环-同方科迅-国粹苑</v>
      </c>
      <c r="J64" s="186" t="str">
        <f>IF($P64="","",_xlfn.XLOOKUP($P64,设置!$G:$G,设置!H:H))</f>
        <v>运维</v>
      </c>
      <c r="K64" s="186" t="str">
        <f>IF($P64="","",_xlfn.XLOOKUP($P64,设置!$G:$G,设置!I:I))</f>
        <v>零售</v>
      </c>
      <c r="L64" s="161">
        <v>590</v>
      </c>
      <c r="M64" s="161">
        <v>189</v>
      </c>
      <c r="N64" s="157" t="s">
        <v>707</v>
      </c>
      <c r="O64" s="161" t="s">
        <v>531</v>
      </c>
      <c r="P64" s="161" t="s">
        <v>539</v>
      </c>
      <c r="Q64" s="133"/>
      <c r="R64" s="192"/>
      <c r="S64" s="133" t="s">
        <v>708</v>
      </c>
      <c r="T64" s="193">
        <v>5424</v>
      </c>
      <c r="U64" s="158">
        <v>44566</v>
      </c>
      <c r="V64" s="158">
        <v>44576</v>
      </c>
      <c r="W64" s="133" t="s">
        <v>709</v>
      </c>
      <c r="X64" s="161"/>
      <c r="Y64" s="161"/>
      <c r="Z64" s="161"/>
      <c r="AA64" s="96"/>
      <c r="AB64" s="96"/>
    </row>
    <row r="65" customHeight="1" spans="1:28">
      <c r="A65" s="178"/>
      <c r="B65" s="179" t="str">
        <f t="shared" si="0"/>
        <v>P20220610-000148-能环-同方科迅-通惠大厦-运维-零售-20220105-1871.28</v>
      </c>
      <c r="C65" s="180"/>
      <c r="D65" s="180" t="s">
        <v>220</v>
      </c>
      <c r="E65" s="180"/>
      <c r="F65" s="180"/>
      <c r="G65" s="180"/>
      <c r="H65" s="181" t="str">
        <f>IF(D65="","",_xlfn.XLOOKUP(D65,设置!B:B,设置!C:C))</f>
        <v>一般</v>
      </c>
      <c r="I65" s="186" t="str">
        <f t="shared" si="1"/>
        <v>能环-同方科迅-通惠大厦</v>
      </c>
      <c r="J65" s="186" t="str">
        <f>IF($P65="","",_xlfn.XLOOKUP($P65,设置!$G:$G,设置!H:H))</f>
        <v>运维</v>
      </c>
      <c r="K65" s="186" t="str">
        <f>IF($P65="","",_xlfn.XLOOKUP($P65,设置!$G:$G,设置!I:I))</f>
        <v>零售</v>
      </c>
      <c r="L65" s="161">
        <v>588</v>
      </c>
      <c r="M65" s="161">
        <v>191</v>
      </c>
      <c r="N65" s="157" t="s">
        <v>710</v>
      </c>
      <c r="O65" s="161" t="s">
        <v>531</v>
      </c>
      <c r="P65" s="161" t="s">
        <v>539</v>
      </c>
      <c r="Q65" s="133"/>
      <c r="R65" s="192"/>
      <c r="S65" s="133" t="s">
        <v>711</v>
      </c>
      <c r="T65" s="193">
        <v>1871.28</v>
      </c>
      <c r="U65" s="158">
        <v>44566</v>
      </c>
      <c r="V65" s="158">
        <v>44576</v>
      </c>
      <c r="W65" s="133" t="s">
        <v>712</v>
      </c>
      <c r="X65" s="161"/>
      <c r="Y65" s="161"/>
      <c r="Z65" s="197"/>
      <c r="AA65" s="96"/>
      <c r="AB65" s="96"/>
    </row>
    <row r="66" customHeight="1" spans="1:28">
      <c r="A66" s="178"/>
      <c r="B66" s="179" t="str">
        <f t="shared" ref="B66:B129" si="2">IF(O66="","",_xlfn.TEXTJOIN("-",1,W66,I66,P66,TEXT(U66,"YYYYMMDD"),T66))</f>
        <v>P20220610-000149-能环-荣宝斋-运维-零售-20220104-522.06</v>
      </c>
      <c r="C66" s="180"/>
      <c r="D66" s="180" t="s">
        <v>220</v>
      </c>
      <c r="E66" s="180"/>
      <c r="F66" s="180"/>
      <c r="G66" s="180"/>
      <c r="H66" s="181" t="str">
        <f>IF(D66="","",_xlfn.XLOOKUP(D66,设置!B:B,设置!C:C))</f>
        <v>一般</v>
      </c>
      <c r="I66" s="186" t="str">
        <f t="shared" ref="I66:I129" si="3">IF(D66="","",_xlfn.TEXTJOIN("-",1,D66,E66,N66))</f>
        <v>能环-荣宝斋</v>
      </c>
      <c r="J66" s="186" t="str">
        <f>IF($P66="","",_xlfn.XLOOKUP($P66,设置!$G:$G,设置!H:H))</f>
        <v>运维</v>
      </c>
      <c r="K66" s="186" t="str">
        <f>IF($P66="","",_xlfn.XLOOKUP($P66,设置!$G:$G,设置!I:I))</f>
        <v>零售</v>
      </c>
      <c r="L66" s="161">
        <v>554</v>
      </c>
      <c r="M66" s="161">
        <v>228</v>
      </c>
      <c r="N66" s="157" t="s">
        <v>573</v>
      </c>
      <c r="O66" s="161" t="s">
        <v>526</v>
      </c>
      <c r="P66" s="161" t="s">
        <v>539</v>
      </c>
      <c r="Q66" s="133"/>
      <c r="R66" s="192"/>
      <c r="S66" s="133" t="s">
        <v>713</v>
      </c>
      <c r="T66" s="193">
        <v>522.06</v>
      </c>
      <c r="U66" s="158">
        <v>44565</v>
      </c>
      <c r="V66" s="158">
        <v>44571</v>
      </c>
      <c r="W66" s="133" t="s">
        <v>714</v>
      </c>
      <c r="X66" s="161"/>
      <c r="Y66" s="161"/>
      <c r="Z66" s="197"/>
      <c r="AA66" s="96"/>
      <c r="AB66" s="96"/>
    </row>
    <row r="67" customHeight="1" spans="1:28">
      <c r="A67" s="178"/>
      <c r="B67" s="179" t="str">
        <f t="shared" si="2"/>
        <v>P20220610-000150-能环-韩太汽车-运维-维修-20220101-4820.58</v>
      </c>
      <c r="C67" s="180"/>
      <c r="D67" s="180" t="s">
        <v>220</v>
      </c>
      <c r="E67" s="180"/>
      <c r="F67" s="180"/>
      <c r="G67" s="180"/>
      <c r="H67" s="181" t="str">
        <f>IF(D67="","",_xlfn.XLOOKUP(D67,设置!B:B,设置!C:C))</f>
        <v>一般</v>
      </c>
      <c r="I67" s="186" t="str">
        <f t="shared" si="3"/>
        <v>能环-韩太汽车</v>
      </c>
      <c r="J67" s="186" t="str">
        <f>IF($P67="","",_xlfn.XLOOKUP($P67,设置!$G:$G,设置!H:H))</f>
        <v>运维</v>
      </c>
      <c r="K67" s="186" t="str">
        <f>IF($P67="","",_xlfn.XLOOKUP($P67,设置!$G:$G,设置!I:I))</f>
        <v>维修</v>
      </c>
      <c r="L67" s="161">
        <v>547</v>
      </c>
      <c r="M67" s="161">
        <v>235</v>
      </c>
      <c r="N67" s="157" t="s">
        <v>618</v>
      </c>
      <c r="O67" s="161" t="s">
        <v>526</v>
      </c>
      <c r="P67" s="161" t="s">
        <v>543</v>
      </c>
      <c r="Q67" s="133"/>
      <c r="R67" s="192"/>
      <c r="S67" s="133" t="s">
        <v>715</v>
      </c>
      <c r="T67" s="193">
        <v>4820.58</v>
      </c>
      <c r="U67" s="158">
        <v>44562</v>
      </c>
      <c r="V67" s="158">
        <v>44567</v>
      </c>
      <c r="W67" s="133" t="s">
        <v>716</v>
      </c>
      <c r="X67" s="161"/>
      <c r="Y67" s="161"/>
      <c r="Z67" s="161"/>
      <c r="AA67" s="96"/>
      <c r="AB67" s="96"/>
    </row>
    <row r="68" customHeight="1" spans="1:28">
      <c r="A68" s="178"/>
      <c r="B68" s="179" t="str">
        <f t="shared" si="2"/>
        <v>P20220610-000151-能环-乔治费歇尔-运维-保养-20220101-33000</v>
      </c>
      <c r="C68" s="180"/>
      <c r="D68" s="180" t="s">
        <v>220</v>
      </c>
      <c r="E68" s="180"/>
      <c r="F68" s="180"/>
      <c r="G68" s="180"/>
      <c r="H68" s="181" t="str">
        <f>IF(D68="","",_xlfn.XLOOKUP(D68,设置!B:B,设置!C:C))</f>
        <v>一般</v>
      </c>
      <c r="I68" s="186" t="str">
        <f t="shared" si="3"/>
        <v>能环-乔治费歇尔</v>
      </c>
      <c r="J68" s="186" t="str">
        <f>IF($P68="","",_xlfn.XLOOKUP($P68,设置!$G:$G,设置!H:H))</f>
        <v>运维</v>
      </c>
      <c r="K68" s="186" t="str">
        <f>IF($P68="","",_xlfn.XLOOKUP($P68,设置!$G:$G,设置!I:I))</f>
        <v>保养</v>
      </c>
      <c r="L68" s="161">
        <v>206</v>
      </c>
      <c r="M68" s="161">
        <v>578</v>
      </c>
      <c r="N68" s="157" t="s">
        <v>717</v>
      </c>
      <c r="O68" s="161" t="s">
        <v>531</v>
      </c>
      <c r="P68" s="161" t="s">
        <v>527</v>
      </c>
      <c r="Q68" s="133"/>
      <c r="R68" s="192"/>
      <c r="S68" s="133" t="s">
        <v>718</v>
      </c>
      <c r="T68" s="193">
        <v>33000</v>
      </c>
      <c r="U68" s="158">
        <v>44562</v>
      </c>
      <c r="V68" s="158">
        <v>44926</v>
      </c>
      <c r="W68" s="133" t="s">
        <v>719</v>
      </c>
      <c r="X68" s="161"/>
      <c r="Y68" s="161"/>
      <c r="Z68" s="161"/>
      <c r="AA68" s="96"/>
      <c r="AB68" s="96"/>
    </row>
    <row r="69" customHeight="1" spans="1:28">
      <c r="A69" s="178"/>
      <c r="B69" s="179" t="str">
        <f t="shared" si="2"/>
        <v>P20220610-000153-能环-国家管网-廊坊管道局-运维-保养-20220101-98000</v>
      </c>
      <c r="C69" s="180"/>
      <c r="D69" s="180" t="s">
        <v>220</v>
      </c>
      <c r="E69" s="180"/>
      <c r="F69" s="180"/>
      <c r="G69" s="180"/>
      <c r="H69" s="181" t="str">
        <f>IF(D69="","",_xlfn.XLOOKUP(D69,设置!B:B,设置!C:C))</f>
        <v>一般</v>
      </c>
      <c r="I69" s="186" t="str">
        <f t="shared" si="3"/>
        <v>能环-国家管网-廊坊管道局</v>
      </c>
      <c r="J69" s="186" t="str">
        <f>IF($P69="","",_xlfn.XLOOKUP($P69,设置!$G:$G,设置!H:H))</f>
        <v>运维</v>
      </c>
      <c r="K69" s="186" t="str">
        <f>IF($P69="","",_xlfn.XLOOKUP($P69,设置!$G:$G,设置!I:I))</f>
        <v>保养</v>
      </c>
      <c r="L69" s="161">
        <v>348</v>
      </c>
      <c r="M69" s="161">
        <v>435</v>
      </c>
      <c r="N69" s="157" t="s">
        <v>720</v>
      </c>
      <c r="O69" s="161" t="s">
        <v>531</v>
      </c>
      <c r="P69" s="161" t="s">
        <v>527</v>
      </c>
      <c r="Q69" s="133"/>
      <c r="R69" s="192"/>
      <c r="S69" s="133" t="s">
        <v>721</v>
      </c>
      <c r="T69" s="193">
        <v>98000</v>
      </c>
      <c r="U69" s="158">
        <v>44562</v>
      </c>
      <c r="V69" s="158">
        <v>44926</v>
      </c>
      <c r="W69" s="133" t="s">
        <v>722</v>
      </c>
      <c r="X69" s="161"/>
      <c r="Y69" s="161"/>
      <c r="Z69" s="161"/>
      <c r="AA69" s="96"/>
      <c r="AB69" s="96"/>
    </row>
    <row r="70" customHeight="1" spans="1:28">
      <c r="A70" s="178"/>
      <c r="B70" s="179" t="str">
        <f t="shared" si="2"/>
        <v>P20220610-000154-能环-翠微-公主坟+牡丹店-运维-保养-20220101-42075</v>
      </c>
      <c r="C70" s="180"/>
      <c r="D70" s="180" t="s">
        <v>220</v>
      </c>
      <c r="E70" s="180"/>
      <c r="F70" s="180"/>
      <c r="G70" s="180"/>
      <c r="H70" s="181" t="str">
        <f>IF(D70="","",_xlfn.XLOOKUP(D70,设置!B:B,设置!C:C))</f>
        <v>一般</v>
      </c>
      <c r="I70" s="186" t="str">
        <f t="shared" si="3"/>
        <v>能环-翠微-公主坟+牡丹店</v>
      </c>
      <c r="J70" s="186" t="str">
        <f>IF($P70="","",_xlfn.XLOOKUP($P70,设置!$G:$G,设置!H:H))</f>
        <v>运维</v>
      </c>
      <c r="K70" s="186" t="str">
        <f>IF($P70="","",_xlfn.XLOOKUP($P70,设置!$G:$G,设置!I:I))</f>
        <v>保养</v>
      </c>
      <c r="L70" s="161">
        <v>704</v>
      </c>
      <c r="M70" s="161">
        <v>75</v>
      </c>
      <c r="N70" s="157" t="s">
        <v>723</v>
      </c>
      <c r="O70" s="161" t="s">
        <v>531</v>
      </c>
      <c r="P70" s="161" t="s">
        <v>527</v>
      </c>
      <c r="Q70" s="133"/>
      <c r="R70" s="192"/>
      <c r="S70" s="133" t="s">
        <v>724</v>
      </c>
      <c r="T70" s="193">
        <v>42075</v>
      </c>
      <c r="U70" s="158">
        <v>44562</v>
      </c>
      <c r="V70" s="158">
        <v>44926</v>
      </c>
      <c r="W70" s="133" t="s">
        <v>725</v>
      </c>
      <c r="X70" s="161"/>
      <c r="Y70" s="161"/>
      <c r="Z70" s="197"/>
      <c r="AA70" s="96"/>
      <c r="AB70" s="96"/>
    </row>
    <row r="71" customHeight="1" spans="1:28">
      <c r="A71" s="178"/>
      <c r="B71" s="179" t="str">
        <f t="shared" si="2"/>
        <v>P20220610-000155-能环-东方航空-运维-保养-20220101-0</v>
      </c>
      <c r="C71" s="180"/>
      <c r="D71" s="180" t="s">
        <v>220</v>
      </c>
      <c r="E71" s="180"/>
      <c r="F71" s="180"/>
      <c r="G71" s="180"/>
      <c r="H71" s="181" t="str">
        <f>IF(D71="","",_xlfn.XLOOKUP(D71,设置!B:B,设置!C:C))</f>
        <v>一般</v>
      </c>
      <c r="I71" s="186" t="str">
        <f t="shared" si="3"/>
        <v>能环-东方航空</v>
      </c>
      <c r="J71" s="186" t="str">
        <f>IF($P71="","",_xlfn.XLOOKUP($P71,设置!$G:$G,设置!H:H))</f>
        <v>运维</v>
      </c>
      <c r="K71" s="186" t="str">
        <f>IF($P71="","",_xlfn.XLOOKUP($P71,设置!$G:$G,设置!I:I))</f>
        <v>保养</v>
      </c>
      <c r="L71" s="161">
        <v>546</v>
      </c>
      <c r="M71" s="161">
        <v>236</v>
      </c>
      <c r="N71" s="157" t="s">
        <v>726</v>
      </c>
      <c r="O71" s="161" t="s">
        <v>526</v>
      </c>
      <c r="P71" s="161" t="s">
        <v>527</v>
      </c>
      <c r="Q71" s="133"/>
      <c r="R71" s="192"/>
      <c r="S71" s="133" t="s">
        <v>727</v>
      </c>
      <c r="T71" s="193">
        <v>0</v>
      </c>
      <c r="U71" s="158">
        <v>44562</v>
      </c>
      <c r="V71" s="158">
        <v>45291</v>
      </c>
      <c r="W71" s="133" t="s">
        <v>728</v>
      </c>
      <c r="X71" s="161"/>
      <c r="Y71" s="161"/>
      <c r="Z71" s="197"/>
      <c r="AA71" s="96"/>
      <c r="AB71" s="96"/>
    </row>
    <row r="72" customHeight="1" spans="1:28">
      <c r="A72" s="178"/>
      <c r="B72" s="179" t="str">
        <f t="shared" si="2"/>
        <v>P20220610-000156-能环-中石油-上地CPECC大厦-运维-保养-20220101-26000</v>
      </c>
      <c r="C72" s="180"/>
      <c r="D72" s="180" t="s">
        <v>220</v>
      </c>
      <c r="E72" s="180"/>
      <c r="F72" s="180"/>
      <c r="G72" s="180"/>
      <c r="H72" s="181" t="str">
        <f>IF(D72="","",_xlfn.XLOOKUP(D72,设置!B:B,设置!C:C))</f>
        <v>一般</v>
      </c>
      <c r="I72" s="186" t="str">
        <f t="shared" si="3"/>
        <v>能环-中石油-上地CPECC大厦</v>
      </c>
      <c r="J72" s="186" t="str">
        <f>IF($P72="","",_xlfn.XLOOKUP($P72,设置!$G:$G,设置!H:H))</f>
        <v>运维</v>
      </c>
      <c r="K72" s="186" t="str">
        <f>IF($P72="","",_xlfn.XLOOKUP($P72,设置!$G:$G,设置!I:I))</f>
        <v>保养</v>
      </c>
      <c r="L72" s="161">
        <v>259</v>
      </c>
      <c r="M72" s="161">
        <v>524</v>
      </c>
      <c r="N72" s="157" t="s">
        <v>729</v>
      </c>
      <c r="O72" s="161" t="s">
        <v>526</v>
      </c>
      <c r="P72" s="161" t="s">
        <v>527</v>
      </c>
      <c r="Q72" s="133"/>
      <c r="R72" s="192"/>
      <c r="S72" s="133" t="s">
        <v>730</v>
      </c>
      <c r="T72" s="193">
        <v>26000</v>
      </c>
      <c r="U72" s="158">
        <v>44562</v>
      </c>
      <c r="V72" s="158">
        <v>44926</v>
      </c>
      <c r="W72" s="133" t="s">
        <v>731</v>
      </c>
      <c r="X72" s="161"/>
      <c r="Y72" s="161"/>
      <c r="Z72" s="197"/>
      <c r="AA72" s="96"/>
      <c r="AB72" s="96"/>
    </row>
    <row r="73" customHeight="1" spans="1:28">
      <c r="A73" s="178"/>
      <c r="B73" s="179" t="str">
        <f t="shared" si="2"/>
        <v>P20220610-000157-能环-深圳南山热电-运维-保养-20211221-70000</v>
      </c>
      <c r="C73" s="180"/>
      <c r="D73" s="180" t="s">
        <v>220</v>
      </c>
      <c r="E73" s="180"/>
      <c r="F73" s="180"/>
      <c r="G73" s="180"/>
      <c r="H73" s="181" t="str">
        <f>IF(D73="","",_xlfn.XLOOKUP(D73,设置!B:B,设置!C:C))</f>
        <v>一般</v>
      </c>
      <c r="I73" s="186" t="str">
        <f t="shared" si="3"/>
        <v>能环-深圳南山热电</v>
      </c>
      <c r="J73" s="186" t="str">
        <f>IF($P73="","",_xlfn.XLOOKUP($P73,设置!$G:$G,设置!H:H))</f>
        <v>运维</v>
      </c>
      <c r="K73" s="186" t="str">
        <f>IF($P73="","",_xlfn.XLOOKUP($P73,设置!$G:$G,设置!I:I))</f>
        <v>保养</v>
      </c>
      <c r="L73" s="161">
        <v>748</v>
      </c>
      <c r="M73" s="161">
        <v>31</v>
      </c>
      <c r="N73" s="157" t="s">
        <v>732</v>
      </c>
      <c r="O73" s="161" t="s">
        <v>531</v>
      </c>
      <c r="P73" s="161" t="s">
        <v>527</v>
      </c>
      <c r="Q73" s="133"/>
      <c r="R73" s="192"/>
      <c r="S73" s="133" t="s">
        <v>733</v>
      </c>
      <c r="T73" s="193">
        <v>70000</v>
      </c>
      <c r="U73" s="158">
        <v>44551</v>
      </c>
      <c r="V73" s="158">
        <v>44916</v>
      </c>
      <c r="W73" s="133" t="s">
        <v>734</v>
      </c>
      <c r="X73" s="161"/>
      <c r="Y73" s="161"/>
      <c r="Z73" s="197"/>
      <c r="AA73" s="96"/>
      <c r="AB73" s="96"/>
    </row>
    <row r="74" customHeight="1" spans="1:28">
      <c r="A74" s="178"/>
      <c r="B74" s="179" t="str">
        <f t="shared" si="2"/>
        <v>P20220610-000158-能环-中石油-鼓楼外大街店-运维-保养-20220101-100560</v>
      </c>
      <c r="C74" s="180"/>
      <c r="D74" s="180" t="s">
        <v>220</v>
      </c>
      <c r="E74" s="180"/>
      <c r="F74" s="180"/>
      <c r="G74" s="180"/>
      <c r="H74" s="181" t="str">
        <f>IF(D74="","",_xlfn.XLOOKUP(D74,设置!B:B,设置!C:C))</f>
        <v>一般</v>
      </c>
      <c r="I74" s="186" t="str">
        <f t="shared" si="3"/>
        <v>能环-中石油-鼓楼外大街店</v>
      </c>
      <c r="J74" s="186" t="str">
        <f>IF($P74="","",_xlfn.XLOOKUP($P74,设置!$G:$G,设置!H:H))</f>
        <v>运维</v>
      </c>
      <c r="K74" s="186" t="str">
        <f>IF($P74="","",_xlfn.XLOOKUP($P74,设置!$G:$G,设置!I:I))</f>
        <v>保养</v>
      </c>
      <c r="L74" s="161">
        <v>718</v>
      </c>
      <c r="M74" s="161">
        <v>61</v>
      </c>
      <c r="N74" s="157" t="s">
        <v>735</v>
      </c>
      <c r="O74" s="161" t="s">
        <v>531</v>
      </c>
      <c r="P74" s="161" t="s">
        <v>527</v>
      </c>
      <c r="Q74" s="133"/>
      <c r="R74" s="192"/>
      <c r="S74" s="133" t="s">
        <v>736</v>
      </c>
      <c r="T74" s="193">
        <v>100560</v>
      </c>
      <c r="U74" s="158">
        <v>44562</v>
      </c>
      <c r="V74" s="158">
        <v>44926</v>
      </c>
      <c r="W74" s="133" t="s">
        <v>737</v>
      </c>
      <c r="X74" s="161"/>
      <c r="Y74" s="161"/>
      <c r="Z74" s="197"/>
      <c r="AA74" s="96"/>
      <c r="AB74" s="96"/>
    </row>
    <row r="75" customHeight="1" spans="1:28">
      <c r="A75" s="178"/>
      <c r="B75" s="179" t="str">
        <f t="shared" si="2"/>
        <v>P20220610-000161-能环-同方科迅-通惠大厦-运维-保养-20210801-16000</v>
      </c>
      <c r="C75" s="180"/>
      <c r="D75" s="180" t="s">
        <v>220</v>
      </c>
      <c r="E75" s="180"/>
      <c r="F75" s="180"/>
      <c r="G75" s="180"/>
      <c r="H75" s="181" t="str">
        <f>IF(D75="","",_xlfn.XLOOKUP(D75,设置!B:B,设置!C:C))</f>
        <v>一般</v>
      </c>
      <c r="I75" s="186" t="str">
        <f t="shared" si="3"/>
        <v>能环-同方科迅-通惠大厦</v>
      </c>
      <c r="J75" s="186" t="str">
        <f>IF($P75="","",_xlfn.XLOOKUP($P75,设置!$G:$G,设置!H:H))</f>
        <v>运维</v>
      </c>
      <c r="K75" s="186" t="str">
        <f>IF($P75="","",_xlfn.XLOOKUP($P75,设置!$G:$G,设置!I:I))</f>
        <v>保养</v>
      </c>
      <c r="L75" s="161">
        <v>746</v>
      </c>
      <c r="M75" s="161">
        <v>33</v>
      </c>
      <c r="N75" s="157" t="s">
        <v>710</v>
      </c>
      <c r="O75" s="161" t="s">
        <v>553</v>
      </c>
      <c r="P75" s="161" t="s">
        <v>527</v>
      </c>
      <c r="Q75" s="133"/>
      <c r="R75" s="192"/>
      <c r="S75" s="133" t="s">
        <v>738</v>
      </c>
      <c r="T75" s="193">
        <v>16000</v>
      </c>
      <c r="U75" s="158">
        <v>44409</v>
      </c>
      <c r="V75" s="158">
        <v>44773</v>
      </c>
      <c r="W75" s="133" t="s">
        <v>739</v>
      </c>
      <c r="X75" s="161"/>
      <c r="Y75" s="161"/>
      <c r="Z75" s="197"/>
      <c r="AA75" s="96"/>
      <c r="AB75" s="96"/>
    </row>
    <row r="76" customHeight="1" spans="1:28">
      <c r="A76" s="178"/>
      <c r="B76" s="179" t="str">
        <f t="shared" si="2"/>
        <v>P20220610-000164-能环-华地融信-新华东方科技园-工程-安装-20211213-126699.85</v>
      </c>
      <c r="C76" s="180"/>
      <c r="D76" s="180" t="s">
        <v>220</v>
      </c>
      <c r="E76" s="180"/>
      <c r="F76" s="180"/>
      <c r="G76" s="180"/>
      <c r="H76" s="181" t="str">
        <f>IF(D76="","",_xlfn.XLOOKUP(D76,设置!B:B,设置!C:C))</f>
        <v>一般</v>
      </c>
      <c r="I76" s="186" t="str">
        <f t="shared" si="3"/>
        <v>能环-华地融信-新华东方科技园</v>
      </c>
      <c r="J76" s="186" t="str">
        <f>IF($P76="","",_xlfn.XLOOKUP($P76,设置!$G:$G,设置!H:H))</f>
        <v>工程</v>
      </c>
      <c r="K76" s="186" t="str">
        <f>IF($P76="","",_xlfn.XLOOKUP($P76,设置!$G:$G,设置!I:I))</f>
        <v>安装</v>
      </c>
      <c r="L76" s="161">
        <v>745</v>
      </c>
      <c r="M76" s="161">
        <v>34</v>
      </c>
      <c r="N76" s="157" t="s">
        <v>740</v>
      </c>
      <c r="O76" s="161" t="s">
        <v>658</v>
      </c>
      <c r="P76" s="161" t="s">
        <v>659</v>
      </c>
      <c r="Q76" s="133"/>
      <c r="R76" s="192"/>
      <c r="S76" s="133" t="s">
        <v>741</v>
      </c>
      <c r="T76" s="193">
        <v>126699.85</v>
      </c>
      <c r="U76" s="158">
        <v>44543</v>
      </c>
      <c r="V76" s="158">
        <v>44550</v>
      </c>
      <c r="W76" s="133" t="s">
        <v>742</v>
      </c>
      <c r="X76" s="161"/>
      <c r="Y76" s="161"/>
      <c r="Z76" s="197"/>
      <c r="AA76" s="96"/>
      <c r="AB76" s="96"/>
    </row>
    <row r="77" customHeight="1" spans="1:28">
      <c r="A77" s="178"/>
      <c r="B77" s="179" t="str">
        <f t="shared" si="2"/>
        <v>P20220610-000169-能环-中国移动学院-运维-维修-20211111-23504</v>
      </c>
      <c r="C77" s="180"/>
      <c r="D77" s="180" t="s">
        <v>220</v>
      </c>
      <c r="E77" s="180"/>
      <c r="F77" s="180"/>
      <c r="G77" s="180"/>
      <c r="H77" s="181" t="str">
        <f>IF(D77="","",_xlfn.XLOOKUP(D77,设置!B:B,设置!C:C))</f>
        <v>一般</v>
      </c>
      <c r="I77" s="186" t="str">
        <f t="shared" si="3"/>
        <v>能环-中国移动学院</v>
      </c>
      <c r="J77" s="186" t="str">
        <f>IF($P77="","",_xlfn.XLOOKUP($P77,设置!$G:$G,设置!H:H))</f>
        <v>运维</v>
      </c>
      <c r="K77" s="186" t="str">
        <f>IF($P77="","",_xlfn.XLOOKUP($P77,设置!$G:$G,设置!I:I))</f>
        <v>维修</v>
      </c>
      <c r="L77" s="161">
        <v>744</v>
      </c>
      <c r="M77" s="161">
        <v>35</v>
      </c>
      <c r="N77" s="157" t="s">
        <v>743</v>
      </c>
      <c r="O77" s="161" t="s">
        <v>553</v>
      </c>
      <c r="P77" s="161" t="s">
        <v>543</v>
      </c>
      <c r="Q77" s="133"/>
      <c r="R77" s="192"/>
      <c r="S77" s="133" t="s">
        <v>744</v>
      </c>
      <c r="T77" s="193">
        <v>23504</v>
      </c>
      <c r="U77" s="158">
        <v>44511</v>
      </c>
      <c r="V77" s="158">
        <v>44541</v>
      </c>
      <c r="W77" s="133" t="s">
        <v>745</v>
      </c>
      <c r="X77" s="161"/>
      <c r="Y77" s="161"/>
      <c r="Z77" s="197"/>
      <c r="AA77" s="96"/>
      <c r="AB77" s="96"/>
    </row>
    <row r="78" customHeight="1" spans="1:28">
      <c r="A78" s="178"/>
      <c r="B78" s="179" t="str">
        <f t="shared" si="2"/>
        <v>P20220610-000170-能环-深圳南山热电-运维-零售-20211202-152000</v>
      </c>
      <c r="C78" s="180"/>
      <c r="D78" s="180" t="s">
        <v>220</v>
      </c>
      <c r="E78" s="180"/>
      <c r="F78" s="180"/>
      <c r="G78" s="180"/>
      <c r="H78" s="181" t="str">
        <f>IF(D78="","",_xlfn.XLOOKUP(D78,设置!B:B,设置!C:C))</f>
        <v>一般</v>
      </c>
      <c r="I78" s="186" t="str">
        <f t="shared" si="3"/>
        <v>能环-深圳南山热电</v>
      </c>
      <c r="J78" s="186" t="str">
        <f>IF($P78="","",_xlfn.XLOOKUP($P78,设置!$G:$G,设置!H:H))</f>
        <v>运维</v>
      </c>
      <c r="K78" s="186" t="str">
        <f>IF($P78="","",_xlfn.XLOOKUP($P78,设置!$G:$G,设置!I:I))</f>
        <v>零售</v>
      </c>
      <c r="L78" s="161">
        <v>743</v>
      </c>
      <c r="M78" s="161">
        <v>36</v>
      </c>
      <c r="N78" s="157" t="s">
        <v>732</v>
      </c>
      <c r="O78" s="161" t="s">
        <v>553</v>
      </c>
      <c r="P78" s="161" t="s">
        <v>539</v>
      </c>
      <c r="Q78" s="133"/>
      <c r="R78" s="192"/>
      <c r="S78" s="133" t="s">
        <v>746</v>
      </c>
      <c r="T78" s="193">
        <v>152000</v>
      </c>
      <c r="U78" s="158">
        <v>44532</v>
      </c>
      <c r="V78" s="158">
        <v>44897</v>
      </c>
      <c r="W78" s="133" t="s">
        <v>747</v>
      </c>
      <c r="X78" s="161"/>
      <c r="Y78" s="161"/>
      <c r="Z78" s="197"/>
      <c r="AA78" s="96"/>
      <c r="AB78" s="96"/>
    </row>
    <row r="79" customHeight="1" spans="1:28">
      <c r="A79" s="178"/>
      <c r="B79" s="179" t="str">
        <f t="shared" si="2"/>
        <v>P20220610-000172-能环-华联-回龙观同城街店-运维-保养-20220101-68000</v>
      </c>
      <c r="C79" s="180"/>
      <c r="D79" s="180" t="s">
        <v>220</v>
      </c>
      <c r="E79" s="180"/>
      <c r="F79" s="180"/>
      <c r="G79" s="180"/>
      <c r="H79" s="181" t="str">
        <f>IF(D79="","",_xlfn.XLOOKUP(D79,设置!B:B,设置!C:C))</f>
        <v>一般</v>
      </c>
      <c r="I79" s="186" t="str">
        <f t="shared" si="3"/>
        <v>能环-华联-回龙观同城街店</v>
      </c>
      <c r="J79" s="186" t="str">
        <f>IF($P79="","",_xlfn.XLOOKUP($P79,设置!$G:$G,设置!H:H))</f>
        <v>运维</v>
      </c>
      <c r="K79" s="186" t="str">
        <f>IF($P79="","",_xlfn.XLOOKUP($P79,设置!$G:$G,设置!I:I))</f>
        <v>保养</v>
      </c>
      <c r="L79" s="161">
        <v>48</v>
      </c>
      <c r="M79" s="161">
        <v>738</v>
      </c>
      <c r="N79" s="157" t="s">
        <v>748</v>
      </c>
      <c r="O79" s="161" t="s">
        <v>531</v>
      </c>
      <c r="P79" s="161" t="s">
        <v>527</v>
      </c>
      <c r="Q79" s="133"/>
      <c r="R79" s="192"/>
      <c r="S79" s="133" t="s">
        <v>749</v>
      </c>
      <c r="T79" s="193">
        <v>68000</v>
      </c>
      <c r="U79" s="158">
        <v>44562</v>
      </c>
      <c r="V79" s="158">
        <v>44926</v>
      </c>
      <c r="W79" s="133" t="s">
        <v>750</v>
      </c>
      <c r="X79" s="161"/>
      <c r="Y79" s="161"/>
      <c r="Z79" s="197"/>
      <c r="AA79" s="96"/>
      <c r="AB79" s="96"/>
    </row>
    <row r="80" customHeight="1" spans="1:28">
      <c r="A80" s="178"/>
      <c r="B80" s="179" t="str">
        <f t="shared" si="2"/>
        <v>P20220610-000177-能环-包头医学院第二附属医院-工程-安装-20220501-133000</v>
      </c>
      <c r="C80" s="180"/>
      <c r="D80" s="180" t="s">
        <v>220</v>
      </c>
      <c r="E80" s="180"/>
      <c r="F80" s="180"/>
      <c r="G80" s="180"/>
      <c r="H80" s="181" t="str">
        <f>IF(D80="","",_xlfn.XLOOKUP(D80,设置!B:B,设置!C:C))</f>
        <v>一般</v>
      </c>
      <c r="I80" s="186" t="str">
        <f t="shared" si="3"/>
        <v>能环-包头医学院第二附属医院</v>
      </c>
      <c r="J80" s="186" t="str">
        <f>IF($P80="","",_xlfn.XLOOKUP($P80,设置!$G:$G,设置!H:H))</f>
        <v>工程</v>
      </c>
      <c r="K80" s="186" t="str">
        <f>IF($P80="","",_xlfn.XLOOKUP($P80,设置!$G:$G,设置!I:I))</f>
        <v>安装</v>
      </c>
      <c r="L80" s="161">
        <v>174</v>
      </c>
      <c r="M80" s="161">
        <v>611</v>
      </c>
      <c r="N80" s="157" t="s">
        <v>751</v>
      </c>
      <c r="O80" s="161" t="s">
        <v>526</v>
      </c>
      <c r="P80" s="161" t="s">
        <v>659</v>
      </c>
      <c r="Q80" s="133"/>
      <c r="R80" s="192"/>
      <c r="S80" s="133" t="s">
        <v>752</v>
      </c>
      <c r="T80" s="193">
        <v>133000</v>
      </c>
      <c r="U80" s="158">
        <v>44682</v>
      </c>
      <c r="V80" s="158">
        <v>44742</v>
      </c>
      <c r="W80" s="133" t="s">
        <v>753</v>
      </c>
      <c r="X80" s="161"/>
      <c r="Y80" s="161"/>
      <c r="Z80" s="197"/>
      <c r="AA80" s="96"/>
      <c r="AB80" s="96"/>
    </row>
    <row r="81" customHeight="1" spans="1:28">
      <c r="A81" s="178"/>
      <c r="B81" s="179" t="str">
        <f t="shared" si="2"/>
        <v>P20220610-000178-能环-五瑞互联-北京杰富瑞大厦-运维-维修-20211109-97000</v>
      </c>
      <c r="C81" s="180"/>
      <c r="D81" s="180" t="s">
        <v>220</v>
      </c>
      <c r="E81" s="180"/>
      <c r="F81" s="180"/>
      <c r="G81" s="180"/>
      <c r="H81" s="181" t="str">
        <f>IF(D81="","",_xlfn.XLOOKUP(D81,设置!B:B,设置!C:C))</f>
        <v>一般</v>
      </c>
      <c r="I81" s="186" t="str">
        <f t="shared" si="3"/>
        <v>能环-五瑞互联-北京杰富瑞大厦</v>
      </c>
      <c r="J81" s="186" t="str">
        <f>IF($P81="","",_xlfn.XLOOKUP($P81,设置!$G:$G,设置!H:H))</f>
        <v>运维</v>
      </c>
      <c r="K81" s="186" t="str">
        <f>IF($P81="","",_xlfn.XLOOKUP($P81,设置!$G:$G,设置!I:I))</f>
        <v>维修</v>
      </c>
      <c r="L81" s="161">
        <v>742</v>
      </c>
      <c r="M81" s="161">
        <v>37</v>
      </c>
      <c r="N81" s="157" t="s">
        <v>562</v>
      </c>
      <c r="O81" s="161" t="s">
        <v>531</v>
      </c>
      <c r="P81" s="161" t="s">
        <v>543</v>
      </c>
      <c r="Q81" s="133"/>
      <c r="R81" s="192"/>
      <c r="S81" s="133" t="s">
        <v>754</v>
      </c>
      <c r="T81" s="193">
        <v>97000</v>
      </c>
      <c r="U81" s="158">
        <v>44509</v>
      </c>
      <c r="V81" s="158">
        <v>44530</v>
      </c>
      <c r="W81" s="133" t="s">
        <v>755</v>
      </c>
      <c r="X81" s="161"/>
      <c r="Y81" s="161"/>
      <c r="Z81" s="197"/>
      <c r="AA81" s="96"/>
      <c r="AB81" s="96"/>
    </row>
    <row r="82" customHeight="1" spans="1:28">
      <c r="A82" s="178"/>
      <c r="B82" s="179" t="str">
        <f t="shared" si="2"/>
        <v>P20220610-000181-能环-同方科迅-国粹苑-运维-维修-20211105-73000</v>
      </c>
      <c r="C82" s="180"/>
      <c r="D82" s="180" t="s">
        <v>220</v>
      </c>
      <c r="E82" s="180"/>
      <c r="F82" s="180"/>
      <c r="G82" s="180"/>
      <c r="H82" s="181" t="str">
        <f>IF(D82="","",_xlfn.XLOOKUP(D82,设置!B:B,设置!C:C))</f>
        <v>一般</v>
      </c>
      <c r="I82" s="186" t="str">
        <f t="shared" si="3"/>
        <v>能环-同方科迅-国粹苑</v>
      </c>
      <c r="J82" s="186" t="str">
        <f>IF($P82="","",_xlfn.XLOOKUP($P82,设置!$G:$G,设置!H:H))</f>
        <v>运维</v>
      </c>
      <c r="K82" s="186" t="str">
        <f>IF($P82="","",_xlfn.XLOOKUP($P82,设置!$G:$G,设置!I:I))</f>
        <v>维修</v>
      </c>
      <c r="L82" s="161">
        <v>741</v>
      </c>
      <c r="M82" s="161">
        <v>38</v>
      </c>
      <c r="N82" s="157" t="s">
        <v>707</v>
      </c>
      <c r="O82" s="161" t="s">
        <v>531</v>
      </c>
      <c r="P82" s="161" t="s">
        <v>543</v>
      </c>
      <c r="Q82" s="133"/>
      <c r="R82" s="192"/>
      <c r="S82" s="133" t="s">
        <v>756</v>
      </c>
      <c r="T82" s="193">
        <v>73000</v>
      </c>
      <c r="U82" s="158">
        <v>44505</v>
      </c>
      <c r="V82" s="158">
        <v>44530</v>
      </c>
      <c r="W82" s="133" t="s">
        <v>757</v>
      </c>
      <c r="X82" s="161"/>
      <c r="Y82" s="161"/>
      <c r="Z82" s="197"/>
      <c r="AA82" s="96"/>
      <c r="AB82" s="96"/>
    </row>
    <row r="83" customHeight="1" spans="1:28">
      <c r="A83" s="178"/>
      <c r="B83" s="179" t="str">
        <f t="shared" si="2"/>
        <v>P20220610-000182-能环-新疆华泰氯碱厂-运维-维修-20211105-2068920</v>
      </c>
      <c r="C83" s="180"/>
      <c r="D83" s="180" t="s">
        <v>220</v>
      </c>
      <c r="E83" s="180"/>
      <c r="F83" s="180"/>
      <c r="G83" s="180"/>
      <c r="H83" s="181" t="str">
        <f>IF(D83="","",_xlfn.XLOOKUP(D83,设置!B:B,设置!C:C))</f>
        <v>一般</v>
      </c>
      <c r="I83" s="186" t="str">
        <f t="shared" si="3"/>
        <v>能环-新疆华泰氯碱厂</v>
      </c>
      <c r="J83" s="186" t="str">
        <f>IF($P83="","",_xlfn.XLOOKUP($P83,设置!$G:$G,设置!H:H))</f>
        <v>运维</v>
      </c>
      <c r="K83" s="186" t="str">
        <f>IF($P83="","",_xlfn.XLOOKUP($P83,设置!$G:$G,设置!I:I))</f>
        <v>维修</v>
      </c>
      <c r="L83" s="161">
        <v>740</v>
      </c>
      <c r="M83" s="161">
        <v>39</v>
      </c>
      <c r="N83" s="157" t="s">
        <v>758</v>
      </c>
      <c r="O83" s="161" t="s">
        <v>531</v>
      </c>
      <c r="P83" s="161" t="s">
        <v>543</v>
      </c>
      <c r="Q83" s="133"/>
      <c r="R83" s="192"/>
      <c r="S83" s="133" t="s">
        <v>759</v>
      </c>
      <c r="T83" s="193">
        <v>2068920</v>
      </c>
      <c r="U83" s="158">
        <v>44505</v>
      </c>
      <c r="V83" s="158">
        <v>44561</v>
      </c>
      <c r="W83" s="133" t="s">
        <v>760</v>
      </c>
      <c r="X83" s="161"/>
      <c r="Y83" s="161"/>
      <c r="Z83" s="197"/>
      <c r="AA83" s="96"/>
      <c r="AB83" s="96"/>
    </row>
    <row r="84" customHeight="1" spans="1:28">
      <c r="A84" s="178"/>
      <c r="B84" s="179" t="str">
        <f t="shared" si="2"/>
        <v>P20220610-000184-能环-平房青年路汽车商贸-东方活力-运维-保养-20211115-80000</v>
      </c>
      <c r="C84" s="180"/>
      <c r="D84" s="180" t="s">
        <v>220</v>
      </c>
      <c r="E84" s="180"/>
      <c r="F84" s="180"/>
      <c r="G84" s="180"/>
      <c r="H84" s="181" t="str">
        <f>IF(D84="","",_xlfn.XLOOKUP(D84,设置!B:B,设置!C:C))</f>
        <v>一般</v>
      </c>
      <c r="I84" s="186" t="str">
        <f t="shared" si="3"/>
        <v>能环-平房青年路汽车商贸-东方活力</v>
      </c>
      <c r="J84" s="186" t="str">
        <f>IF($P84="","",_xlfn.XLOOKUP($P84,设置!$G:$G,设置!H:H))</f>
        <v>运维</v>
      </c>
      <c r="K84" s="186" t="str">
        <f>IF($P84="","",_xlfn.XLOOKUP($P84,设置!$G:$G,设置!I:I))</f>
        <v>保养</v>
      </c>
      <c r="L84" s="161">
        <v>739</v>
      </c>
      <c r="M84" s="161">
        <v>40</v>
      </c>
      <c r="N84" s="157" t="s">
        <v>639</v>
      </c>
      <c r="O84" s="161" t="s">
        <v>531</v>
      </c>
      <c r="P84" s="161" t="s">
        <v>527</v>
      </c>
      <c r="Q84" s="133"/>
      <c r="R84" s="192"/>
      <c r="S84" s="133" t="s">
        <v>761</v>
      </c>
      <c r="T84" s="193">
        <v>80000</v>
      </c>
      <c r="U84" s="158">
        <v>44515</v>
      </c>
      <c r="V84" s="158">
        <v>44879</v>
      </c>
      <c r="W84" s="133" t="s">
        <v>762</v>
      </c>
      <c r="X84" s="161"/>
      <c r="Y84" s="161"/>
      <c r="Z84" s="197"/>
      <c r="AA84" s="96"/>
      <c r="AB84" s="96"/>
    </row>
    <row r="85" customHeight="1" spans="1:28">
      <c r="A85" s="178"/>
      <c r="B85" s="179" t="str">
        <f t="shared" si="2"/>
        <v>P20220610-000186-能环-沁园公寓-EMC-制冷与供暖运营-20210315-27712960</v>
      </c>
      <c r="C85" s="180"/>
      <c r="D85" s="180" t="s">
        <v>220</v>
      </c>
      <c r="E85" s="180"/>
      <c r="F85" s="180"/>
      <c r="G85" s="180"/>
      <c r="H85" s="181" t="str">
        <f>IF(D85="","",_xlfn.XLOOKUP(D85,设置!B:B,设置!C:C))</f>
        <v>一般</v>
      </c>
      <c r="I85" s="186" t="str">
        <f t="shared" si="3"/>
        <v>能环-沁园公寓</v>
      </c>
      <c r="J85" s="186" t="str">
        <f>IF($P85="","",_xlfn.XLOOKUP($P85,设置!$G:$G,设置!H:H))</f>
        <v>EMC</v>
      </c>
      <c r="K85" s="186" t="str">
        <f>IF($P85="","",_xlfn.XLOOKUP($P85,设置!$G:$G,设置!I:I))</f>
        <v>制冷与供暖运营</v>
      </c>
      <c r="L85" s="161">
        <v>642</v>
      </c>
      <c r="M85" s="161">
        <v>137</v>
      </c>
      <c r="N85" s="157" t="s">
        <v>763</v>
      </c>
      <c r="O85" s="161" t="s">
        <v>531</v>
      </c>
      <c r="P85" s="161" t="s">
        <v>596</v>
      </c>
      <c r="Q85" s="133"/>
      <c r="R85" s="192"/>
      <c r="S85" s="133" t="s">
        <v>764</v>
      </c>
      <c r="T85" s="193">
        <v>27712960</v>
      </c>
      <c r="U85" s="158">
        <v>44270</v>
      </c>
      <c r="V85" s="158">
        <v>51575</v>
      </c>
      <c r="W85" s="133" t="s">
        <v>765</v>
      </c>
      <c r="X85" s="161"/>
      <c r="Y85" s="161"/>
      <c r="Z85" s="197"/>
      <c r="AA85" s="96"/>
      <c r="AB85" s="96"/>
    </row>
    <row r="86" customHeight="1" spans="1:28">
      <c r="A86" s="178"/>
      <c r="B86" s="179" t="str">
        <f t="shared" si="2"/>
        <v>P20220610-000189-能环-科学出版社-工程-改造-20211026-121656.4</v>
      </c>
      <c r="C86" s="180"/>
      <c r="D86" s="180" t="s">
        <v>220</v>
      </c>
      <c r="E86" s="180"/>
      <c r="F86" s="180"/>
      <c r="G86" s="180"/>
      <c r="H86" s="181" t="str">
        <f>IF(D86="","",_xlfn.XLOOKUP(D86,设置!B:B,设置!C:C))</f>
        <v>一般</v>
      </c>
      <c r="I86" s="186" t="str">
        <f t="shared" si="3"/>
        <v>能环-科学出版社</v>
      </c>
      <c r="J86" s="186" t="str">
        <f>IF($P86="","",_xlfn.XLOOKUP($P86,设置!$G:$G,设置!H:H))</f>
        <v>工程</v>
      </c>
      <c r="K86" s="186" t="str">
        <f>IF($P86="","",_xlfn.XLOOKUP($P86,设置!$G:$G,设置!I:I))</f>
        <v>改造</v>
      </c>
      <c r="L86" s="161">
        <v>738</v>
      </c>
      <c r="M86" s="161">
        <v>41</v>
      </c>
      <c r="N86" s="157" t="s">
        <v>766</v>
      </c>
      <c r="O86" s="161" t="s">
        <v>658</v>
      </c>
      <c r="P86" s="161" t="s">
        <v>767</v>
      </c>
      <c r="Q86" s="133"/>
      <c r="R86" s="192"/>
      <c r="S86" s="133" t="s">
        <v>768</v>
      </c>
      <c r="T86" s="193">
        <v>121656.4</v>
      </c>
      <c r="U86" s="158">
        <v>44495</v>
      </c>
      <c r="V86" s="158">
        <v>44651</v>
      </c>
      <c r="W86" s="133" t="s">
        <v>769</v>
      </c>
      <c r="X86" s="161"/>
      <c r="Y86" s="161"/>
      <c r="Z86" s="197"/>
      <c r="AA86" s="96"/>
      <c r="AB86" s="96"/>
    </row>
    <row r="87" customHeight="1" spans="1:28">
      <c r="A87" s="178"/>
      <c r="B87" s="179" t="str">
        <f t="shared" si="2"/>
        <v>P20220610-000192-能环-秦皇岛明珠购物中心-运维-保养-20211015-10000</v>
      </c>
      <c r="C87" s="180"/>
      <c r="D87" s="180" t="s">
        <v>220</v>
      </c>
      <c r="E87" s="180"/>
      <c r="F87" s="180"/>
      <c r="G87" s="180"/>
      <c r="H87" s="181" t="str">
        <f>IF(D87="","",_xlfn.XLOOKUP(D87,设置!B:B,设置!C:C))</f>
        <v>一般</v>
      </c>
      <c r="I87" s="186" t="str">
        <f t="shared" si="3"/>
        <v>能环-秦皇岛明珠购物中心</v>
      </c>
      <c r="J87" s="186" t="str">
        <f>IF($P87="","",_xlfn.XLOOKUP($P87,设置!$G:$G,设置!H:H))</f>
        <v>运维</v>
      </c>
      <c r="K87" s="186" t="str">
        <f>IF($P87="","",_xlfn.XLOOKUP($P87,设置!$G:$G,设置!I:I))</f>
        <v>保养</v>
      </c>
      <c r="L87" s="161">
        <v>737</v>
      </c>
      <c r="M87" s="161">
        <v>42</v>
      </c>
      <c r="N87" s="157" t="s">
        <v>770</v>
      </c>
      <c r="O87" s="161" t="s">
        <v>531</v>
      </c>
      <c r="P87" s="161" t="s">
        <v>527</v>
      </c>
      <c r="Q87" s="133"/>
      <c r="R87" s="192"/>
      <c r="S87" s="133" t="s">
        <v>771</v>
      </c>
      <c r="T87" s="193">
        <v>10000</v>
      </c>
      <c r="U87" s="158">
        <v>44484</v>
      </c>
      <c r="V87" s="158">
        <v>44848</v>
      </c>
      <c r="W87" s="133" t="s">
        <v>772</v>
      </c>
      <c r="X87" s="161"/>
      <c r="Y87" s="161"/>
      <c r="Z87" s="197"/>
      <c r="AA87" s="96"/>
      <c r="AB87" s="96"/>
    </row>
    <row r="88" customHeight="1" spans="1:28">
      <c r="A88" s="178"/>
      <c r="B88" s="179" t="str">
        <f t="shared" si="2"/>
        <v>P20220610-000193-能环-华联-回龙观同城街店-运维-维修-20211010-410000</v>
      </c>
      <c r="C88" s="180"/>
      <c r="D88" s="180" t="s">
        <v>220</v>
      </c>
      <c r="E88" s="180"/>
      <c r="F88" s="180"/>
      <c r="G88" s="180"/>
      <c r="H88" s="181" t="str">
        <f>IF(D88="","",_xlfn.XLOOKUP(D88,设置!B:B,设置!C:C))</f>
        <v>一般</v>
      </c>
      <c r="I88" s="186" t="str">
        <f t="shared" si="3"/>
        <v>能环-华联-回龙观同城街店</v>
      </c>
      <c r="J88" s="186" t="str">
        <f>IF($P88="","",_xlfn.XLOOKUP($P88,设置!$G:$G,设置!H:H))</f>
        <v>运维</v>
      </c>
      <c r="K88" s="186" t="str">
        <f>IF($P88="","",_xlfn.XLOOKUP($P88,设置!$G:$G,设置!I:I))</f>
        <v>维修</v>
      </c>
      <c r="L88" s="161">
        <v>736</v>
      </c>
      <c r="M88" s="161">
        <v>43</v>
      </c>
      <c r="N88" s="157" t="s">
        <v>748</v>
      </c>
      <c r="O88" s="161" t="s">
        <v>531</v>
      </c>
      <c r="P88" s="161" t="s">
        <v>543</v>
      </c>
      <c r="Q88" s="133"/>
      <c r="R88" s="192"/>
      <c r="S88" s="133" t="s">
        <v>773</v>
      </c>
      <c r="T88" s="193">
        <v>410000</v>
      </c>
      <c r="U88" s="158">
        <v>44479</v>
      </c>
      <c r="V88" s="158">
        <v>44510</v>
      </c>
      <c r="W88" s="133" t="s">
        <v>774</v>
      </c>
      <c r="X88" s="161"/>
      <c r="Y88" s="161"/>
      <c r="Z88" s="197"/>
      <c r="AA88" s="96"/>
      <c r="AB88" s="96"/>
    </row>
    <row r="89" customHeight="1" spans="1:28">
      <c r="A89" s="178"/>
      <c r="B89" s="179" t="str">
        <f t="shared" si="2"/>
        <v>P20220610-000197-能环-聚佳豪庭酒店-运维-保养-20211015-26000</v>
      </c>
      <c r="C89" s="180"/>
      <c r="D89" s="180" t="s">
        <v>220</v>
      </c>
      <c r="E89" s="180"/>
      <c r="F89" s="180"/>
      <c r="G89" s="180"/>
      <c r="H89" s="181" t="str">
        <f>IF(D89="","",_xlfn.XLOOKUP(D89,设置!B:B,设置!C:C))</f>
        <v>一般</v>
      </c>
      <c r="I89" s="186" t="str">
        <f t="shared" si="3"/>
        <v>能环-聚佳豪庭酒店</v>
      </c>
      <c r="J89" s="186" t="str">
        <f>IF($P89="","",_xlfn.XLOOKUP($P89,设置!$G:$G,设置!H:H))</f>
        <v>运维</v>
      </c>
      <c r="K89" s="186" t="str">
        <f>IF($P89="","",_xlfn.XLOOKUP($P89,设置!$G:$G,设置!I:I))</f>
        <v>保养</v>
      </c>
      <c r="L89" s="161">
        <v>735</v>
      </c>
      <c r="M89" s="161">
        <v>44</v>
      </c>
      <c r="N89" s="157" t="s">
        <v>702</v>
      </c>
      <c r="O89" s="161" t="s">
        <v>531</v>
      </c>
      <c r="P89" s="161" t="s">
        <v>527</v>
      </c>
      <c r="Q89" s="133"/>
      <c r="R89" s="192"/>
      <c r="S89" s="133" t="s">
        <v>775</v>
      </c>
      <c r="T89" s="193">
        <v>26000</v>
      </c>
      <c r="U89" s="158">
        <v>44484</v>
      </c>
      <c r="V89" s="158">
        <v>44848</v>
      </c>
      <c r="W89" s="133" t="s">
        <v>776</v>
      </c>
      <c r="X89" s="161"/>
      <c r="Y89" s="161"/>
      <c r="Z89" s="197"/>
      <c r="AA89" s="96"/>
      <c r="AB89" s="96"/>
    </row>
    <row r="90" customHeight="1" spans="1:28">
      <c r="A90" s="178"/>
      <c r="B90" s="179" t="str">
        <f t="shared" si="2"/>
        <v>P20220610-000199-能环-汇金世达-新华科技大厦-工程-安装-20210930-107800.48</v>
      </c>
      <c r="C90" s="180"/>
      <c r="D90" s="180" t="s">
        <v>220</v>
      </c>
      <c r="E90" s="180"/>
      <c r="F90" s="180"/>
      <c r="G90" s="180"/>
      <c r="H90" s="181" t="str">
        <f>IF(D90="","",_xlfn.XLOOKUP(D90,设置!B:B,设置!C:C))</f>
        <v>一般</v>
      </c>
      <c r="I90" s="186" t="str">
        <f t="shared" si="3"/>
        <v>能环-汇金世达-新华科技大厦</v>
      </c>
      <c r="J90" s="186" t="str">
        <f>IF($P90="","",_xlfn.XLOOKUP($P90,设置!$G:$G,设置!H:H))</f>
        <v>工程</v>
      </c>
      <c r="K90" s="186" t="str">
        <f>IF($P90="","",_xlfn.XLOOKUP($P90,设置!$G:$G,设置!I:I))</f>
        <v>安装</v>
      </c>
      <c r="L90" s="161">
        <v>734</v>
      </c>
      <c r="M90" s="161">
        <v>45</v>
      </c>
      <c r="N90" s="157" t="s">
        <v>777</v>
      </c>
      <c r="O90" s="161" t="s">
        <v>658</v>
      </c>
      <c r="P90" s="161" t="s">
        <v>659</v>
      </c>
      <c r="Q90" s="133"/>
      <c r="R90" s="192"/>
      <c r="S90" s="133" t="s">
        <v>778</v>
      </c>
      <c r="T90" s="193">
        <v>107800.48</v>
      </c>
      <c r="U90" s="158">
        <v>44469</v>
      </c>
      <c r="V90" s="158">
        <v>44489</v>
      </c>
      <c r="W90" s="133" t="s">
        <v>779</v>
      </c>
      <c r="X90" s="161"/>
      <c r="Y90" s="161"/>
      <c r="Z90" s="197"/>
      <c r="AA90" s="96"/>
      <c r="AB90" s="96"/>
    </row>
    <row r="91" customHeight="1" spans="1:28">
      <c r="A91" s="178"/>
      <c r="B91" s="179" t="str">
        <f t="shared" si="2"/>
        <v>P20220610-000201-能环-华地融信-新华东方科技园-工程-安装-20210819-89000</v>
      </c>
      <c r="C91" s="180"/>
      <c r="D91" s="180" t="s">
        <v>220</v>
      </c>
      <c r="E91" s="180"/>
      <c r="F91" s="180"/>
      <c r="G91" s="180"/>
      <c r="H91" s="181" t="str">
        <f>IF(D91="","",_xlfn.XLOOKUP(D91,设置!B:B,设置!C:C))</f>
        <v>一般</v>
      </c>
      <c r="I91" s="186" t="str">
        <f t="shared" si="3"/>
        <v>能环-华地融信-新华东方科技园</v>
      </c>
      <c r="J91" s="186" t="str">
        <f>IF($P91="","",_xlfn.XLOOKUP($P91,设置!$G:$G,设置!H:H))</f>
        <v>工程</v>
      </c>
      <c r="K91" s="186" t="str">
        <f>IF($P91="","",_xlfn.XLOOKUP($P91,设置!$G:$G,设置!I:I))</f>
        <v>安装</v>
      </c>
      <c r="L91" s="161">
        <v>733</v>
      </c>
      <c r="M91" s="161">
        <v>46</v>
      </c>
      <c r="N91" s="157" t="s">
        <v>740</v>
      </c>
      <c r="O91" s="161" t="s">
        <v>658</v>
      </c>
      <c r="P91" s="161" t="s">
        <v>659</v>
      </c>
      <c r="Q91" s="133"/>
      <c r="R91" s="192"/>
      <c r="S91" s="133" t="s">
        <v>780</v>
      </c>
      <c r="T91" s="193">
        <v>89000</v>
      </c>
      <c r="U91" s="158">
        <v>44427</v>
      </c>
      <c r="V91" s="158">
        <v>44458</v>
      </c>
      <c r="W91" s="133" t="s">
        <v>781</v>
      </c>
      <c r="X91" s="161"/>
      <c r="Y91" s="161"/>
      <c r="Z91" s="197"/>
      <c r="AA91" s="96"/>
      <c r="AB91" s="96"/>
    </row>
    <row r="92" customHeight="1" spans="1:28">
      <c r="A92" s="178"/>
      <c r="B92" s="179" t="str">
        <f t="shared" si="2"/>
        <v>P20220610-000203-能环-中安恒鑫-新华国际中心-工程-安装-20210813-13779.75</v>
      </c>
      <c r="C92" s="180"/>
      <c r="D92" s="180" t="s">
        <v>220</v>
      </c>
      <c r="E92" s="180"/>
      <c r="F92" s="180"/>
      <c r="G92" s="180"/>
      <c r="H92" s="181" t="str">
        <f>IF(D92="","",_xlfn.XLOOKUP(D92,设置!B:B,设置!C:C))</f>
        <v>一般</v>
      </c>
      <c r="I92" s="186" t="str">
        <f t="shared" si="3"/>
        <v>能环-中安恒鑫-新华国际中心</v>
      </c>
      <c r="J92" s="186" t="str">
        <f>IF($P92="","",_xlfn.XLOOKUP($P92,设置!$G:$G,设置!H:H))</f>
        <v>工程</v>
      </c>
      <c r="K92" s="186" t="str">
        <f>IF($P92="","",_xlfn.XLOOKUP($P92,设置!$G:$G,设置!I:I))</f>
        <v>安装</v>
      </c>
      <c r="L92" s="161">
        <v>732</v>
      </c>
      <c r="M92" s="161">
        <v>47</v>
      </c>
      <c r="N92" s="157" t="s">
        <v>657</v>
      </c>
      <c r="O92" s="161" t="s">
        <v>658</v>
      </c>
      <c r="P92" s="161" t="s">
        <v>659</v>
      </c>
      <c r="Q92" s="133"/>
      <c r="R92" s="192"/>
      <c r="S92" s="133" t="s">
        <v>782</v>
      </c>
      <c r="T92" s="193">
        <v>13779.75</v>
      </c>
      <c r="U92" s="158">
        <v>44421</v>
      </c>
      <c r="V92" s="158">
        <v>44427</v>
      </c>
      <c r="W92" s="133" t="s">
        <v>783</v>
      </c>
      <c r="X92" s="161"/>
      <c r="Y92" s="161"/>
      <c r="Z92" s="197"/>
      <c r="AA92" s="96"/>
      <c r="AB92" s="96"/>
    </row>
    <row r="93" customHeight="1" spans="1:28">
      <c r="A93" s="178"/>
      <c r="B93" s="179" t="str">
        <f t="shared" si="2"/>
        <v>P20220610-000204-能环-中安恒鑫-新华国际中心-工程-安装-20210813-19737.48</v>
      </c>
      <c r="C93" s="180"/>
      <c r="D93" s="180" t="s">
        <v>220</v>
      </c>
      <c r="E93" s="180"/>
      <c r="F93" s="180"/>
      <c r="G93" s="180"/>
      <c r="H93" s="181" t="str">
        <f>IF(D93="","",_xlfn.XLOOKUP(D93,设置!B:B,设置!C:C))</f>
        <v>一般</v>
      </c>
      <c r="I93" s="186" t="str">
        <f t="shared" si="3"/>
        <v>能环-中安恒鑫-新华国际中心</v>
      </c>
      <c r="J93" s="186" t="str">
        <f>IF($P93="","",_xlfn.XLOOKUP($P93,设置!$G:$G,设置!H:H))</f>
        <v>工程</v>
      </c>
      <c r="K93" s="186" t="str">
        <f>IF($P93="","",_xlfn.XLOOKUP($P93,设置!$G:$G,设置!I:I))</f>
        <v>安装</v>
      </c>
      <c r="L93" s="161">
        <v>731</v>
      </c>
      <c r="M93" s="161">
        <v>48</v>
      </c>
      <c r="N93" s="157" t="s">
        <v>657</v>
      </c>
      <c r="O93" s="161" t="s">
        <v>658</v>
      </c>
      <c r="P93" s="161" t="s">
        <v>659</v>
      </c>
      <c r="Q93" s="133"/>
      <c r="R93" s="192"/>
      <c r="S93" s="133" t="s">
        <v>784</v>
      </c>
      <c r="T93" s="193">
        <v>19737.48</v>
      </c>
      <c r="U93" s="158">
        <v>44421</v>
      </c>
      <c r="V93" s="158">
        <v>44427</v>
      </c>
      <c r="W93" s="133" t="s">
        <v>785</v>
      </c>
      <c r="X93" s="161"/>
      <c r="Y93" s="161"/>
      <c r="Z93" s="197"/>
      <c r="AA93" s="96"/>
      <c r="AB93" s="96"/>
    </row>
    <row r="94" customHeight="1" spans="1:28">
      <c r="A94" s="178"/>
      <c r="B94" s="179" t="str">
        <f t="shared" si="2"/>
        <v>P20220610-000205-能环-中安恒鑫-新华国际中心-工程-安装-20210806-18575.06</v>
      </c>
      <c r="C94" s="180"/>
      <c r="D94" s="180" t="s">
        <v>220</v>
      </c>
      <c r="E94" s="180"/>
      <c r="F94" s="180"/>
      <c r="G94" s="180"/>
      <c r="H94" s="181" t="str">
        <f>IF(D94="","",_xlfn.XLOOKUP(D94,设置!B:B,设置!C:C))</f>
        <v>一般</v>
      </c>
      <c r="I94" s="186" t="str">
        <f t="shared" si="3"/>
        <v>能环-中安恒鑫-新华国际中心</v>
      </c>
      <c r="J94" s="186" t="str">
        <f>IF($P94="","",_xlfn.XLOOKUP($P94,设置!$G:$G,设置!H:H))</f>
        <v>工程</v>
      </c>
      <c r="K94" s="186" t="str">
        <f>IF($P94="","",_xlfn.XLOOKUP($P94,设置!$G:$G,设置!I:I))</f>
        <v>安装</v>
      </c>
      <c r="L94" s="161">
        <v>730</v>
      </c>
      <c r="M94" s="161">
        <v>49</v>
      </c>
      <c r="N94" s="157" t="s">
        <v>657</v>
      </c>
      <c r="O94" s="161" t="s">
        <v>658</v>
      </c>
      <c r="P94" s="161" t="s">
        <v>659</v>
      </c>
      <c r="Q94" s="133"/>
      <c r="R94" s="192"/>
      <c r="S94" s="133" t="s">
        <v>786</v>
      </c>
      <c r="T94" s="193">
        <v>18575.06</v>
      </c>
      <c r="U94" s="158">
        <v>44414</v>
      </c>
      <c r="V94" s="158">
        <v>44420</v>
      </c>
      <c r="W94" s="133" t="s">
        <v>787</v>
      </c>
      <c r="X94" s="161"/>
      <c r="Y94" s="161"/>
      <c r="Z94" s="197"/>
      <c r="AA94" s="96"/>
      <c r="AB94" s="96"/>
    </row>
    <row r="95" customHeight="1" spans="1:28">
      <c r="A95" s="178"/>
      <c r="B95" s="179" t="str">
        <f t="shared" si="2"/>
        <v>P20220610-000206-能环-中安恒鑫-新华国际中心-工程-安装-20210813-18260.14</v>
      </c>
      <c r="C95" s="180"/>
      <c r="D95" s="180" t="s">
        <v>220</v>
      </c>
      <c r="E95" s="180"/>
      <c r="F95" s="180"/>
      <c r="G95" s="180"/>
      <c r="H95" s="181" t="str">
        <f>IF(D95="","",_xlfn.XLOOKUP(D95,设置!B:B,设置!C:C))</f>
        <v>一般</v>
      </c>
      <c r="I95" s="186" t="str">
        <f t="shared" si="3"/>
        <v>能环-中安恒鑫-新华国际中心</v>
      </c>
      <c r="J95" s="186" t="str">
        <f>IF($P95="","",_xlfn.XLOOKUP($P95,设置!$G:$G,设置!H:H))</f>
        <v>工程</v>
      </c>
      <c r="K95" s="186" t="str">
        <f>IF($P95="","",_xlfn.XLOOKUP($P95,设置!$G:$G,设置!I:I))</f>
        <v>安装</v>
      </c>
      <c r="L95" s="161">
        <v>729</v>
      </c>
      <c r="M95" s="161">
        <v>50</v>
      </c>
      <c r="N95" s="157" t="s">
        <v>657</v>
      </c>
      <c r="O95" s="161" t="s">
        <v>658</v>
      </c>
      <c r="P95" s="161" t="s">
        <v>659</v>
      </c>
      <c r="Q95" s="133"/>
      <c r="R95" s="192"/>
      <c r="S95" s="133" t="s">
        <v>788</v>
      </c>
      <c r="T95" s="193">
        <v>18260.14</v>
      </c>
      <c r="U95" s="158">
        <v>44421</v>
      </c>
      <c r="V95" s="158">
        <v>44430</v>
      </c>
      <c r="W95" s="133" t="s">
        <v>789</v>
      </c>
      <c r="X95" s="161"/>
      <c r="Y95" s="161"/>
      <c r="Z95" s="197"/>
      <c r="AA95" s="96"/>
      <c r="AB95" s="96"/>
    </row>
    <row r="96" customHeight="1" spans="1:28">
      <c r="A96" s="178"/>
      <c r="B96" s="179" t="str">
        <f t="shared" si="2"/>
        <v>P20220610-000209-能环-中安恒鑫-新华国际中心-工程-安装-20210813-18477.67</v>
      </c>
      <c r="C96" s="180"/>
      <c r="D96" s="180" t="s">
        <v>220</v>
      </c>
      <c r="E96" s="180"/>
      <c r="F96" s="180"/>
      <c r="G96" s="180"/>
      <c r="H96" s="181" t="str">
        <f>IF(D96="","",_xlfn.XLOOKUP(D96,设置!B:B,设置!C:C))</f>
        <v>一般</v>
      </c>
      <c r="I96" s="186" t="str">
        <f t="shared" si="3"/>
        <v>能环-中安恒鑫-新华国际中心</v>
      </c>
      <c r="J96" s="186" t="str">
        <f>IF($P96="","",_xlfn.XLOOKUP($P96,设置!$G:$G,设置!H:H))</f>
        <v>工程</v>
      </c>
      <c r="K96" s="186" t="str">
        <f>IF($P96="","",_xlfn.XLOOKUP($P96,设置!$G:$G,设置!I:I))</f>
        <v>安装</v>
      </c>
      <c r="L96" s="161">
        <v>728</v>
      </c>
      <c r="M96" s="161">
        <v>51</v>
      </c>
      <c r="N96" s="157" t="s">
        <v>657</v>
      </c>
      <c r="O96" s="161" t="s">
        <v>658</v>
      </c>
      <c r="P96" s="161" t="s">
        <v>659</v>
      </c>
      <c r="Q96" s="133"/>
      <c r="R96" s="192"/>
      <c r="S96" s="133" t="s">
        <v>790</v>
      </c>
      <c r="T96" s="193">
        <v>18477.67</v>
      </c>
      <c r="U96" s="158">
        <v>44421</v>
      </c>
      <c r="V96" s="158">
        <v>44430</v>
      </c>
      <c r="W96" s="133" t="s">
        <v>791</v>
      </c>
      <c r="X96" s="161"/>
      <c r="Y96" s="161"/>
      <c r="Z96" s="197"/>
      <c r="AA96" s="96"/>
      <c r="AB96" s="96"/>
    </row>
    <row r="97" customHeight="1" spans="1:28">
      <c r="A97" s="178"/>
      <c r="B97" s="179" t="str">
        <f t="shared" si="2"/>
        <v>P20220610-000212-能环-华地恒达-新华东方文创大厦-工程-安装-20210902-36741.77</v>
      </c>
      <c r="C97" s="180"/>
      <c r="D97" s="180" t="s">
        <v>220</v>
      </c>
      <c r="E97" s="180"/>
      <c r="F97" s="180"/>
      <c r="G97" s="180"/>
      <c r="H97" s="181" t="str">
        <f>IF(D97="","",_xlfn.XLOOKUP(D97,设置!B:B,设置!C:C))</f>
        <v>一般</v>
      </c>
      <c r="I97" s="186" t="str">
        <f t="shared" si="3"/>
        <v>能环-华地恒达-新华东方文创大厦</v>
      </c>
      <c r="J97" s="186" t="str">
        <f>IF($P97="","",_xlfn.XLOOKUP($P97,设置!$G:$G,设置!H:H))</f>
        <v>工程</v>
      </c>
      <c r="K97" s="186" t="str">
        <f>IF($P97="","",_xlfn.XLOOKUP($P97,设置!$G:$G,设置!I:I))</f>
        <v>安装</v>
      </c>
      <c r="L97" s="161">
        <v>727</v>
      </c>
      <c r="M97" s="161">
        <v>52</v>
      </c>
      <c r="N97" s="157" t="s">
        <v>792</v>
      </c>
      <c r="O97" s="161" t="s">
        <v>658</v>
      </c>
      <c r="P97" s="161" t="s">
        <v>659</v>
      </c>
      <c r="Q97" s="133"/>
      <c r="R97" s="192"/>
      <c r="S97" s="133" t="s">
        <v>793</v>
      </c>
      <c r="T97" s="193">
        <v>36741.77</v>
      </c>
      <c r="U97" s="158">
        <v>44441</v>
      </c>
      <c r="V97" s="158">
        <v>44461</v>
      </c>
      <c r="W97" s="133" t="s">
        <v>794</v>
      </c>
      <c r="X97" s="161"/>
      <c r="Y97" s="161"/>
      <c r="Z97" s="197"/>
      <c r="AA97" s="96"/>
      <c r="AB97" s="96"/>
    </row>
    <row r="98" customHeight="1" spans="1:28">
      <c r="A98" s="178"/>
      <c r="B98" s="179" t="str">
        <f t="shared" si="2"/>
        <v>P20220610-000216-能环-新疆华泰氯碱厂-工程-自控-20210720-480000</v>
      </c>
      <c r="C98" s="180"/>
      <c r="D98" s="180" t="s">
        <v>220</v>
      </c>
      <c r="E98" s="180"/>
      <c r="F98" s="180"/>
      <c r="G98" s="180"/>
      <c r="H98" s="181" t="str">
        <f>IF(D98="","",_xlfn.XLOOKUP(D98,设置!B:B,设置!C:C))</f>
        <v>一般</v>
      </c>
      <c r="I98" s="186" t="str">
        <f t="shared" si="3"/>
        <v>能环-新疆华泰氯碱厂</v>
      </c>
      <c r="J98" s="186" t="str">
        <f>IF($P98="","",_xlfn.XLOOKUP($P98,设置!$G:$G,设置!H:H))</f>
        <v>工程</v>
      </c>
      <c r="K98" s="186" t="str">
        <f>IF($P98="","",_xlfn.XLOOKUP($P98,设置!$G:$G,设置!I:I))</f>
        <v>自控</v>
      </c>
      <c r="L98" s="161">
        <v>726</v>
      </c>
      <c r="M98" s="161">
        <v>53</v>
      </c>
      <c r="N98" s="157" t="s">
        <v>758</v>
      </c>
      <c r="O98" s="161" t="s">
        <v>531</v>
      </c>
      <c r="P98" s="161" t="s">
        <v>795</v>
      </c>
      <c r="Q98" s="133"/>
      <c r="R98" s="192"/>
      <c r="S98" s="133" t="s">
        <v>796</v>
      </c>
      <c r="T98" s="193">
        <v>480000</v>
      </c>
      <c r="U98" s="158">
        <v>44397</v>
      </c>
      <c r="V98" s="158">
        <v>44469</v>
      </c>
      <c r="W98" s="133" t="s">
        <v>797</v>
      </c>
      <c r="X98" s="161"/>
      <c r="Y98" s="161"/>
      <c r="Z98" s="197"/>
      <c r="AA98" s="96"/>
      <c r="AB98" s="96"/>
    </row>
    <row r="99" customHeight="1" spans="1:28">
      <c r="A99" s="178"/>
      <c r="B99" s="179" t="str">
        <f t="shared" si="2"/>
        <v>P20220610-000218-能环-中国移动学院-运维-零售-20210901-96298.6</v>
      </c>
      <c r="C99" s="180"/>
      <c r="D99" s="180" t="s">
        <v>220</v>
      </c>
      <c r="E99" s="180"/>
      <c r="F99" s="180"/>
      <c r="G99" s="180"/>
      <c r="H99" s="181" t="str">
        <f>IF(D99="","",_xlfn.XLOOKUP(D99,设置!B:B,设置!C:C))</f>
        <v>一般</v>
      </c>
      <c r="I99" s="186" t="str">
        <f t="shared" si="3"/>
        <v>能环-中国移动学院</v>
      </c>
      <c r="J99" s="186" t="str">
        <f>IF($P99="","",_xlfn.XLOOKUP($P99,设置!$G:$G,设置!H:H))</f>
        <v>运维</v>
      </c>
      <c r="K99" s="186" t="str">
        <f>IF($P99="","",_xlfn.XLOOKUP($P99,设置!$G:$G,设置!I:I))</f>
        <v>零售</v>
      </c>
      <c r="L99" s="161">
        <v>725</v>
      </c>
      <c r="M99" s="161">
        <v>54</v>
      </c>
      <c r="N99" s="157" t="s">
        <v>743</v>
      </c>
      <c r="O99" s="161" t="s">
        <v>553</v>
      </c>
      <c r="P99" s="161" t="s">
        <v>539</v>
      </c>
      <c r="Q99" s="133"/>
      <c r="R99" s="192"/>
      <c r="S99" s="133" t="s">
        <v>798</v>
      </c>
      <c r="T99" s="193">
        <v>96298.6</v>
      </c>
      <c r="U99" s="158">
        <v>44440</v>
      </c>
      <c r="V99" s="158">
        <v>44470</v>
      </c>
      <c r="W99" s="133" t="s">
        <v>799</v>
      </c>
      <c r="X99" s="161"/>
      <c r="Y99" s="161"/>
      <c r="Z99" s="197"/>
      <c r="AA99" s="96"/>
      <c r="AB99" s="96"/>
    </row>
    <row r="100" customHeight="1" spans="1:28">
      <c r="A100" s="178"/>
      <c r="B100" s="179" t="str">
        <f t="shared" si="2"/>
        <v>P20220610-000219-能环-中安恒鑫-新华国际中心-工程-安装-20210820-37136.93</v>
      </c>
      <c r="C100" s="180"/>
      <c r="D100" s="180" t="s">
        <v>220</v>
      </c>
      <c r="E100" s="180"/>
      <c r="F100" s="180"/>
      <c r="G100" s="180"/>
      <c r="H100" s="181" t="str">
        <f>IF(D100="","",_xlfn.XLOOKUP(D100,设置!B:B,设置!C:C))</f>
        <v>一般</v>
      </c>
      <c r="I100" s="186" t="str">
        <f t="shared" si="3"/>
        <v>能环-中安恒鑫-新华国际中心</v>
      </c>
      <c r="J100" s="186" t="str">
        <f>IF($P100="","",_xlfn.XLOOKUP($P100,设置!$G:$G,设置!H:H))</f>
        <v>工程</v>
      </c>
      <c r="K100" s="186" t="str">
        <f>IF($P100="","",_xlfn.XLOOKUP($P100,设置!$G:$G,设置!I:I))</f>
        <v>安装</v>
      </c>
      <c r="L100" s="161">
        <v>724</v>
      </c>
      <c r="M100" s="161">
        <v>55</v>
      </c>
      <c r="N100" s="157" t="s">
        <v>657</v>
      </c>
      <c r="O100" s="161" t="s">
        <v>658</v>
      </c>
      <c r="P100" s="161" t="s">
        <v>659</v>
      </c>
      <c r="Q100" s="133"/>
      <c r="R100" s="192"/>
      <c r="S100" s="133" t="s">
        <v>800</v>
      </c>
      <c r="T100" s="193">
        <v>37136.93</v>
      </c>
      <c r="U100" s="158">
        <v>44428</v>
      </c>
      <c r="V100" s="158">
        <v>44442</v>
      </c>
      <c r="W100" s="133" t="s">
        <v>801</v>
      </c>
      <c r="X100" s="161"/>
      <c r="Y100" s="161"/>
      <c r="Z100" s="197"/>
      <c r="AA100" s="96"/>
      <c r="AB100" s="96"/>
    </row>
    <row r="101" customHeight="1" spans="1:28">
      <c r="A101" s="178"/>
      <c r="B101" s="179" t="str">
        <f t="shared" si="2"/>
        <v>P20220610-000224-能环-华地恒泰-新华创新产业园草桥-工程-安装-20210818-137936.49</v>
      </c>
      <c r="C101" s="180"/>
      <c r="D101" s="180" t="s">
        <v>220</v>
      </c>
      <c r="E101" s="180"/>
      <c r="F101" s="180"/>
      <c r="G101" s="180"/>
      <c r="H101" s="181" t="str">
        <f>IF(D101="","",_xlfn.XLOOKUP(D101,设置!B:B,设置!C:C))</f>
        <v>一般</v>
      </c>
      <c r="I101" s="186" t="str">
        <f t="shared" si="3"/>
        <v>能环-华地恒泰-新华创新产业园草桥</v>
      </c>
      <c r="J101" s="186" t="str">
        <f>IF($P101="","",_xlfn.XLOOKUP($P101,设置!$G:$G,设置!H:H))</f>
        <v>工程</v>
      </c>
      <c r="K101" s="186" t="str">
        <f>IF($P101="","",_xlfn.XLOOKUP($P101,设置!$G:$G,设置!I:I))</f>
        <v>安装</v>
      </c>
      <c r="L101" s="161">
        <v>723</v>
      </c>
      <c r="M101" s="161">
        <v>56</v>
      </c>
      <c r="N101" s="157" t="s">
        <v>802</v>
      </c>
      <c r="O101" s="161" t="s">
        <v>658</v>
      </c>
      <c r="P101" s="161" t="s">
        <v>659</v>
      </c>
      <c r="Q101" s="133"/>
      <c r="R101" s="192"/>
      <c r="S101" s="133" t="s">
        <v>803</v>
      </c>
      <c r="T101" s="193">
        <v>137936.49</v>
      </c>
      <c r="U101" s="158">
        <v>44426</v>
      </c>
      <c r="V101" s="158">
        <v>44449</v>
      </c>
      <c r="W101" s="133" t="s">
        <v>804</v>
      </c>
      <c r="X101" s="161"/>
      <c r="Y101" s="161"/>
      <c r="Z101" s="197"/>
      <c r="AA101" s="96"/>
      <c r="AB101" s="96"/>
    </row>
    <row r="102" customHeight="1" spans="1:28">
      <c r="A102" s="178"/>
      <c r="B102" s="179" t="str">
        <f t="shared" si="2"/>
        <v>P20220610-000227-能环-华地恒泰-新华创新产业园草桥-工程-安装-20210821-14000</v>
      </c>
      <c r="C102" s="180"/>
      <c r="D102" s="180" t="s">
        <v>220</v>
      </c>
      <c r="E102" s="180"/>
      <c r="F102" s="180"/>
      <c r="G102" s="180"/>
      <c r="H102" s="181" t="str">
        <f>IF(D102="","",_xlfn.XLOOKUP(D102,设置!B:B,设置!C:C))</f>
        <v>一般</v>
      </c>
      <c r="I102" s="186" t="str">
        <f t="shared" si="3"/>
        <v>能环-华地恒泰-新华创新产业园草桥</v>
      </c>
      <c r="J102" s="186" t="str">
        <f>IF($P102="","",_xlfn.XLOOKUP($P102,设置!$G:$G,设置!H:H))</f>
        <v>工程</v>
      </c>
      <c r="K102" s="186" t="str">
        <f>IF($P102="","",_xlfn.XLOOKUP($P102,设置!$G:$G,设置!I:I))</f>
        <v>安装</v>
      </c>
      <c r="L102" s="161">
        <v>722</v>
      </c>
      <c r="M102" s="161">
        <v>57</v>
      </c>
      <c r="N102" s="157" t="s">
        <v>802</v>
      </c>
      <c r="O102" s="161" t="s">
        <v>658</v>
      </c>
      <c r="P102" s="161" t="s">
        <v>659</v>
      </c>
      <c r="Q102" s="133"/>
      <c r="R102" s="192"/>
      <c r="S102" s="133" t="s">
        <v>805</v>
      </c>
      <c r="T102" s="193">
        <v>14000</v>
      </c>
      <c r="U102" s="158">
        <v>44429</v>
      </c>
      <c r="V102" s="158">
        <v>44435</v>
      </c>
      <c r="W102" s="133" t="s">
        <v>806</v>
      </c>
      <c r="X102" s="161"/>
      <c r="Y102" s="161"/>
      <c r="Z102" s="197"/>
      <c r="AA102" s="96"/>
      <c r="AB102" s="96"/>
    </row>
    <row r="103" customHeight="1" spans="1:28">
      <c r="A103" s="178"/>
      <c r="B103" s="179" t="str">
        <f t="shared" si="2"/>
        <v>P20220610-000228-能环-尚西泊图-工程-安装-20210920-2100000</v>
      </c>
      <c r="C103" s="180"/>
      <c r="D103" s="180" t="s">
        <v>220</v>
      </c>
      <c r="E103" s="180"/>
      <c r="F103" s="180"/>
      <c r="G103" s="180"/>
      <c r="H103" s="181" t="str">
        <f>IF(D103="","",_xlfn.XLOOKUP(D103,设置!B:B,设置!C:C))</f>
        <v>一般</v>
      </c>
      <c r="I103" s="186" t="str">
        <f t="shared" si="3"/>
        <v>能环-尚西泊图</v>
      </c>
      <c r="J103" s="186" t="str">
        <f>IF($P103="","",_xlfn.XLOOKUP($P103,设置!$G:$G,设置!H:H))</f>
        <v>工程</v>
      </c>
      <c r="K103" s="186" t="str">
        <f>IF($P103="","",_xlfn.XLOOKUP($P103,设置!$G:$G,设置!I:I))</f>
        <v>安装</v>
      </c>
      <c r="L103" s="161">
        <v>717</v>
      </c>
      <c r="M103" s="161">
        <v>62</v>
      </c>
      <c r="N103" s="157" t="s">
        <v>807</v>
      </c>
      <c r="O103" s="161" t="s">
        <v>531</v>
      </c>
      <c r="P103" s="161" t="s">
        <v>659</v>
      </c>
      <c r="Q103" s="133"/>
      <c r="R103" s="192"/>
      <c r="S103" s="133" t="s">
        <v>808</v>
      </c>
      <c r="T103" s="193">
        <v>2100000</v>
      </c>
      <c r="U103" s="158">
        <v>44459</v>
      </c>
      <c r="V103" s="158">
        <v>44520</v>
      </c>
      <c r="W103" s="133" t="s">
        <v>809</v>
      </c>
      <c r="X103" s="161"/>
      <c r="Y103" s="161"/>
      <c r="Z103" s="197"/>
      <c r="AA103" s="96"/>
      <c r="AB103" s="96"/>
    </row>
    <row r="104" customHeight="1" spans="1:28">
      <c r="A104" s="178"/>
      <c r="B104" s="179" t="str">
        <f t="shared" si="2"/>
        <v>P20220610-000230-能环-运达通汇-林奥嘉园-工程-安装-20210501-53236.64</v>
      </c>
      <c r="C104" s="180"/>
      <c r="D104" s="180" t="s">
        <v>220</v>
      </c>
      <c r="E104" s="180"/>
      <c r="F104" s="180"/>
      <c r="G104" s="180"/>
      <c r="H104" s="181" t="str">
        <f>IF(D104="","",_xlfn.XLOOKUP(D104,设置!B:B,设置!C:C))</f>
        <v>一般</v>
      </c>
      <c r="I104" s="186" t="str">
        <f t="shared" si="3"/>
        <v>能环-运达通汇-林奥嘉园</v>
      </c>
      <c r="J104" s="186" t="str">
        <f>IF($P104="","",_xlfn.XLOOKUP($P104,设置!$G:$G,设置!H:H))</f>
        <v>工程</v>
      </c>
      <c r="K104" s="186" t="str">
        <f>IF($P104="","",_xlfn.XLOOKUP($P104,设置!$G:$G,设置!I:I))</f>
        <v>安装</v>
      </c>
      <c r="L104" s="161">
        <v>716</v>
      </c>
      <c r="M104" s="161">
        <v>63</v>
      </c>
      <c r="N104" s="157" t="s">
        <v>810</v>
      </c>
      <c r="O104" s="161" t="s">
        <v>531</v>
      </c>
      <c r="P104" s="161" t="s">
        <v>659</v>
      </c>
      <c r="Q104" s="133"/>
      <c r="R104" s="192"/>
      <c r="S104" s="133" t="s">
        <v>811</v>
      </c>
      <c r="T104" s="193">
        <v>53236.64</v>
      </c>
      <c r="U104" s="158">
        <v>44317</v>
      </c>
      <c r="V104" s="158">
        <v>44331</v>
      </c>
      <c r="W104" s="133" t="s">
        <v>812</v>
      </c>
      <c r="X104" s="161"/>
      <c r="Y104" s="161"/>
      <c r="Z104" s="197"/>
      <c r="AA104" s="96"/>
      <c r="AB104" s="96"/>
    </row>
    <row r="105" customHeight="1" spans="1:28">
      <c r="A105" s="178"/>
      <c r="B105" s="179" t="str">
        <f t="shared" si="2"/>
        <v>P20220610-000231-能环-同方科迅-国粹苑-运维-维修-20210806-7000</v>
      </c>
      <c r="C105" s="180"/>
      <c r="D105" s="180" t="s">
        <v>220</v>
      </c>
      <c r="E105" s="180"/>
      <c r="F105" s="180"/>
      <c r="G105" s="180"/>
      <c r="H105" s="181" t="str">
        <f>IF(D105="","",_xlfn.XLOOKUP(D105,设置!B:B,设置!C:C))</f>
        <v>一般</v>
      </c>
      <c r="I105" s="186" t="str">
        <f t="shared" si="3"/>
        <v>能环-同方科迅-国粹苑</v>
      </c>
      <c r="J105" s="186" t="str">
        <f>IF($P105="","",_xlfn.XLOOKUP($P105,设置!$G:$G,设置!H:H))</f>
        <v>运维</v>
      </c>
      <c r="K105" s="186" t="str">
        <f>IF($P105="","",_xlfn.XLOOKUP($P105,设置!$G:$G,设置!I:I))</f>
        <v>维修</v>
      </c>
      <c r="L105" s="161">
        <v>715</v>
      </c>
      <c r="M105" s="161">
        <v>64</v>
      </c>
      <c r="N105" s="157" t="s">
        <v>707</v>
      </c>
      <c r="O105" s="161" t="s">
        <v>526</v>
      </c>
      <c r="P105" s="161" t="s">
        <v>543</v>
      </c>
      <c r="Q105" s="133"/>
      <c r="R105" s="192"/>
      <c r="S105" s="133" t="s">
        <v>813</v>
      </c>
      <c r="T105" s="193">
        <v>7000</v>
      </c>
      <c r="U105" s="158">
        <v>44414</v>
      </c>
      <c r="V105" s="158">
        <v>44421</v>
      </c>
      <c r="W105" s="133" t="s">
        <v>814</v>
      </c>
      <c r="X105" s="161"/>
      <c r="Y105" s="161"/>
      <c r="Z105" s="197"/>
      <c r="AA105" s="96"/>
      <c r="AB105" s="96"/>
    </row>
    <row r="106" customHeight="1" spans="1:28">
      <c r="A106" s="178"/>
      <c r="B106" s="179" t="str">
        <f t="shared" si="2"/>
        <v>P20220610-000234-能环-华地恒泰-新华创新产业园草桥-工程-安装-20210704-27798</v>
      </c>
      <c r="C106" s="180"/>
      <c r="D106" s="180" t="s">
        <v>220</v>
      </c>
      <c r="E106" s="180"/>
      <c r="F106" s="180"/>
      <c r="G106" s="180"/>
      <c r="H106" s="181" t="str">
        <f>IF(D106="","",_xlfn.XLOOKUP(D106,设置!B:B,设置!C:C))</f>
        <v>一般</v>
      </c>
      <c r="I106" s="186" t="str">
        <f t="shared" si="3"/>
        <v>能环-华地恒泰-新华创新产业园草桥</v>
      </c>
      <c r="J106" s="186" t="str">
        <f>IF($P106="","",_xlfn.XLOOKUP($P106,设置!$G:$G,设置!H:H))</f>
        <v>工程</v>
      </c>
      <c r="K106" s="186" t="str">
        <f>IF($P106="","",_xlfn.XLOOKUP($P106,设置!$G:$G,设置!I:I))</f>
        <v>安装</v>
      </c>
      <c r="L106" s="161">
        <v>712</v>
      </c>
      <c r="M106" s="161">
        <v>67</v>
      </c>
      <c r="N106" s="157" t="s">
        <v>802</v>
      </c>
      <c r="O106" s="161" t="s">
        <v>658</v>
      </c>
      <c r="P106" s="161" t="s">
        <v>659</v>
      </c>
      <c r="Q106" s="133"/>
      <c r="R106" s="192"/>
      <c r="S106" s="133" t="s">
        <v>815</v>
      </c>
      <c r="T106" s="193">
        <v>27798</v>
      </c>
      <c r="U106" s="158">
        <v>44381</v>
      </c>
      <c r="V106" s="158">
        <v>44408</v>
      </c>
      <c r="W106" s="133" t="s">
        <v>816</v>
      </c>
      <c r="X106" s="161"/>
      <c r="Y106" s="161"/>
      <c r="Z106" s="197"/>
      <c r="AA106" s="96"/>
      <c r="AB106" s="96"/>
    </row>
    <row r="107" customHeight="1" spans="1:28">
      <c r="A107" s="178"/>
      <c r="B107" s="179" t="str">
        <f t="shared" si="2"/>
        <v>P20220610-000239-能环-新疆华泰氯碱厂-运维-零售-20210728-221000</v>
      </c>
      <c r="C107" s="180"/>
      <c r="D107" s="180" t="s">
        <v>220</v>
      </c>
      <c r="E107" s="180"/>
      <c r="F107" s="180"/>
      <c r="G107" s="180"/>
      <c r="H107" s="181" t="str">
        <f>IF(D107="","",_xlfn.XLOOKUP(D107,设置!B:B,设置!C:C))</f>
        <v>一般</v>
      </c>
      <c r="I107" s="186" t="str">
        <f t="shared" si="3"/>
        <v>能环-新疆华泰氯碱厂</v>
      </c>
      <c r="J107" s="186" t="str">
        <f>IF($P107="","",_xlfn.XLOOKUP($P107,设置!$G:$G,设置!H:H))</f>
        <v>运维</v>
      </c>
      <c r="K107" s="186" t="str">
        <f>IF($P107="","",_xlfn.XLOOKUP($P107,设置!$G:$G,设置!I:I))</f>
        <v>零售</v>
      </c>
      <c r="L107" s="161">
        <v>711</v>
      </c>
      <c r="M107" s="161">
        <v>68</v>
      </c>
      <c r="N107" s="157" t="s">
        <v>758</v>
      </c>
      <c r="O107" s="161" t="s">
        <v>526</v>
      </c>
      <c r="P107" s="161" t="s">
        <v>539</v>
      </c>
      <c r="Q107" s="133"/>
      <c r="R107" s="192"/>
      <c r="S107" s="133" t="s">
        <v>817</v>
      </c>
      <c r="T107" s="193">
        <v>221000</v>
      </c>
      <c r="U107" s="158">
        <v>44405</v>
      </c>
      <c r="V107" s="158">
        <v>44436</v>
      </c>
      <c r="W107" s="133" t="s">
        <v>818</v>
      </c>
      <c r="X107" s="161"/>
      <c r="Y107" s="161"/>
      <c r="Z107" s="197"/>
      <c r="AA107" s="96"/>
      <c r="AB107" s="96"/>
    </row>
    <row r="108" customHeight="1" spans="1:28">
      <c r="A108" s="178"/>
      <c r="B108" s="179" t="str">
        <f t="shared" si="2"/>
        <v>P20220610-000243-能环-广州富力美好置业-富力万丽酒店-运维-保养-20210701-179000</v>
      </c>
      <c r="C108" s="180"/>
      <c r="D108" s="180" t="s">
        <v>220</v>
      </c>
      <c r="E108" s="180"/>
      <c r="F108" s="180"/>
      <c r="G108" s="180"/>
      <c r="H108" s="181" t="str">
        <f>IF(D108="","",_xlfn.XLOOKUP(D108,设置!B:B,设置!C:C))</f>
        <v>一般</v>
      </c>
      <c r="I108" s="186" t="str">
        <f t="shared" si="3"/>
        <v>能环-广州富力美好置业-富力万丽酒店</v>
      </c>
      <c r="J108" s="186" t="str">
        <f>IF($P108="","",_xlfn.XLOOKUP($P108,设置!$G:$G,设置!H:H))</f>
        <v>运维</v>
      </c>
      <c r="K108" s="186" t="str">
        <f>IF($P108="","",_xlfn.XLOOKUP($P108,设置!$G:$G,设置!I:I))</f>
        <v>保养</v>
      </c>
      <c r="L108" s="161">
        <v>710</v>
      </c>
      <c r="M108" s="161">
        <v>69</v>
      </c>
      <c r="N108" s="157" t="s">
        <v>819</v>
      </c>
      <c r="O108" s="161" t="s">
        <v>531</v>
      </c>
      <c r="P108" s="161" t="s">
        <v>527</v>
      </c>
      <c r="Q108" s="133"/>
      <c r="R108" s="192"/>
      <c r="S108" s="133" t="s">
        <v>820</v>
      </c>
      <c r="T108" s="193">
        <v>179000</v>
      </c>
      <c r="U108" s="158">
        <v>44378</v>
      </c>
      <c r="V108" s="158">
        <v>44742</v>
      </c>
      <c r="W108" s="133" t="s">
        <v>821</v>
      </c>
      <c r="X108" s="161"/>
      <c r="Y108" s="161"/>
      <c r="Z108" s="197"/>
      <c r="AA108" s="96"/>
      <c r="AB108" s="96"/>
    </row>
    <row r="109" customHeight="1" spans="1:28">
      <c r="A109" s="178"/>
      <c r="B109" s="179" t="str">
        <f t="shared" si="2"/>
        <v>P20220610-000253-能环-中国移动学院-运维-维修-20210706-6384.5</v>
      </c>
      <c r="C109" s="180"/>
      <c r="D109" s="180" t="s">
        <v>220</v>
      </c>
      <c r="E109" s="180"/>
      <c r="F109" s="180"/>
      <c r="G109" s="180"/>
      <c r="H109" s="181" t="str">
        <f>IF(D109="","",_xlfn.XLOOKUP(D109,设置!B:B,设置!C:C))</f>
        <v>一般</v>
      </c>
      <c r="I109" s="186" t="str">
        <f t="shared" si="3"/>
        <v>能环-中国移动学院</v>
      </c>
      <c r="J109" s="186" t="str">
        <f>IF($P109="","",_xlfn.XLOOKUP($P109,设置!$G:$G,设置!H:H))</f>
        <v>运维</v>
      </c>
      <c r="K109" s="186" t="str">
        <f>IF($P109="","",_xlfn.XLOOKUP($P109,设置!$G:$G,设置!I:I))</f>
        <v>维修</v>
      </c>
      <c r="L109" s="161">
        <v>709</v>
      </c>
      <c r="M109" s="161">
        <v>70</v>
      </c>
      <c r="N109" s="157" t="s">
        <v>743</v>
      </c>
      <c r="O109" s="161" t="s">
        <v>531</v>
      </c>
      <c r="P109" s="161" t="s">
        <v>543</v>
      </c>
      <c r="Q109" s="133"/>
      <c r="R109" s="192"/>
      <c r="S109" s="133" t="s">
        <v>822</v>
      </c>
      <c r="T109" s="193">
        <v>6384.5</v>
      </c>
      <c r="U109" s="158">
        <v>44383</v>
      </c>
      <c r="V109" s="158">
        <v>44400</v>
      </c>
      <c r="W109" s="133" t="s">
        <v>823</v>
      </c>
      <c r="X109" s="161"/>
      <c r="Y109" s="161"/>
      <c r="Z109" s="197"/>
      <c r="AA109" s="96"/>
      <c r="AB109" s="96"/>
    </row>
    <row r="110" customHeight="1" spans="1:28">
      <c r="A110" s="178"/>
      <c r="B110" s="179" t="str">
        <f t="shared" si="2"/>
        <v>P20220610-000255-能环-汇金世达-新华科技大厦-工程-安装-20210703-113184</v>
      </c>
      <c r="C110" s="180"/>
      <c r="D110" s="180" t="s">
        <v>220</v>
      </c>
      <c r="E110" s="180"/>
      <c r="F110" s="180"/>
      <c r="G110" s="180"/>
      <c r="H110" s="181" t="str">
        <f>IF(D110="","",_xlfn.XLOOKUP(D110,设置!B:B,设置!C:C))</f>
        <v>一般</v>
      </c>
      <c r="I110" s="186" t="str">
        <f t="shared" si="3"/>
        <v>能环-汇金世达-新华科技大厦</v>
      </c>
      <c r="J110" s="186" t="str">
        <f>IF($P110="","",_xlfn.XLOOKUP($P110,设置!$G:$G,设置!H:H))</f>
        <v>工程</v>
      </c>
      <c r="K110" s="186" t="str">
        <f>IF($P110="","",_xlfn.XLOOKUP($P110,设置!$G:$G,设置!I:I))</f>
        <v>安装</v>
      </c>
      <c r="L110" s="161">
        <v>708</v>
      </c>
      <c r="M110" s="161">
        <v>71</v>
      </c>
      <c r="N110" s="157" t="s">
        <v>777</v>
      </c>
      <c r="O110" s="161" t="s">
        <v>658</v>
      </c>
      <c r="P110" s="161" t="s">
        <v>659</v>
      </c>
      <c r="Q110" s="133"/>
      <c r="R110" s="192"/>
      <c r="S110" s="133" t="s">
        <v>824</v>
      </c>
      <c r="T110" s="193">
        <v>113184</v>
      </c>
      <c r="U110" s="158">
        <v>44380</v>
      </c>
      <c r="V110" s="158">
        <v>44411</v>
      </c>
      <c r="W110" s="133" t="s">
        <v>825</v>
      </c>
      <c r="X110" s="161"/>
      <c r="Y110" s="161"/>
      <c r="Z110" s="197"/>
      <c r="AA110" s="96"/>
      <c r="AB110" s="96"/>
    </row>
    <row r="111" customHeight="1" spans="1:28">
      <c r="A111" s="178"/>
      <c r="B111" s="179" t="str">
        <f t="shared" si="2"/>
        <v>P20220610-000257-能环-中安恒鑫-新华国际中心-工程-安装-20210707-97461</v>
      </c>
      <c r="C111" s="180"/>
      <c r="D111" s="180" t="s">
        <v>220</v>
      </c>
      <c r="E111" s="180"/>
      <c r="F111" s="180"/>
      <c r="G111" s="180"/>
      <c r="H111" s="181" t="str">
        <f>IF(D111="","",_xlfn.XLOOKUP(D111,设置!B:B,设置!C:C))</f>
        <v>一般</v>
      </c>
      <c r="I111" s="186" t="str">
        <f t="shared" si="3"/>
        <v>能环-中安恒鑫-新华国际中心</v>
      </c>
      <c r="J111" s="186" t="str">
        <f>IF($P111="","",_xlfn.XLOOKUP($P111,设置!$G:$G,设置!H:H))</f>
        <v>工程</v>
      </c>
      <c r="K111" s="186" t="str">
        <f>IF($P111="","",_xlfn.XLOOKUP($P111,设置!$G:$G,设置!I:I))</f>
        <v>安装</v>
      </c>
      <c r="L111" s="161">
        <v>707</v>
      </c>
      <c r="M111" s="161">
        <v>72</v>
      </c>
      <c r="N111" s="157" t="s">
        <v>657</v>
      </c>
      <c r="O111" s="161" t="s">
        <v>658</v>
      </c>
      <c r="P111" s="161" t="s">
        <v>659</v>
      </c>
      <c r="Q111" s="133"/>
      <c r="R111" s="192"/>
      <c r="S111" s="133" t="s">
        <v>826</v>
      </c>
      <c r="T111" s="193">
        <v>97461</v>
      </c>
      <c r="U111" s="158">
        <v>44384</v>
      </c>
      <c r="V111" s="158">
        <v>44397</v>
      </c>
      <c r="W111" s="133" t="s">
        <v>827</v>
      </c>
      <c r="X111" s="161"/>
      <c r="Y111" s="161"/>
      <c r="Z111" s="197"/>
      <c r="AA111" s="96"/>
      <c r="AB111" s="96"/>
    </row>
    <row r="112" customHeight="1" spans="1:28">
      <c r="A112" s="178"/>
      <c r="B112" s="179" t="str">
        <f t="shared" si="2"/>
        <v>P20220610-000258-能环-华地恒泰-新华创新产业园草桥-工程-安装-20210717-8500</v>
      </c>
      <c r="C112" s="180"/>
      <c r="D112" s="180" t="s">
        <v>220</v>
      </c>
      <c r="E112" s="180"/>
      <c r="F112" s="180"/>
      <c r="G112" s="180"/>
      <c r="H112" s="181" t="str">
        <f>IF(D112="","",_xlfn.XLOOKUP(D112,设置!B:B,设置!C:C))</f>
        <v>一般</v>
      </c>
      <c r="I112" s="186" t="str">
        <f t="shared" si="3"/>
        <v>能环-华地恒泰-新华创新产业园草桥</v>
      </c>
      <c r="J112" s="186" t="str">
        <f>IF($P112="","",_xlfn.XLOOKUP($P112,设置!$G:$G,设置!H:H))</f>
        <v>工程</v>
      </c>
      <c r="K112" s="186" t="str">
        <f>IF($P112="","",_xlfn.XLOOKUP($P112,设置!$G:$G,设置!I:I))</f>
        <v>安装</v>
      </c>
      <c r="L112" s="161">
        <v>706</v>
      </c>
      <c r="M112" s="161">
        <v>73</v>
      </c>
      <c r="N112" s="157" t="s">
        <v>802</v>
      </c>
      <c r="O112" s="161" t="s">
        <v>658</v>
      </c>
      <c r="P112" s="161" t="s">
        <v>659</v>
      </c>
      <c r="Q112" s="133"/>
      <c r="R112" s="192"/>
      <c r="S112" s="133" t="s">
        <v>828</v>
      </c>
      <c r="T112" s="193">
        <v>8500</v>
      </c>
      <c r="U112" s="158">
        <v>44394</v>
      </c>
      <c r="V112" s="158">
        <v>44395</v>
      </c>
      <c r="W112" s="133" t="s">
        <v>829</v>
      </c>
      <c r="X112" s="161"/>
      <c r="Y112" s="161"/>
      <c r="Z112" s="197"/>
      <c r="AA112" s="96"/>
      <c r="AB112" s="96"/>
    </row>
    <row r="113" customHeight="1" spans="1:28">
      <c r="A113" s="178"/>
      <c r="B113" s="179" t="str">
        <f t="shared" si="2"/>
        <v>P20220610-000260-能环-华地恒泰-新华创新产业园草桥-工程-安装-20210705-79552.58</v>
      </c>
      <c r="C113" s="180"/>
      <c r="D113" s="180" t="s">
        <v>220</v>
      </c>
      <c r="E113" s="180"/>
      <c r="F113" s="180"/>
      <c r="G113" s="180"/>
      <c r="H113" s="181" t="str">
        <f>IF(D113="","",_xlfn.XLOOKUP(D113,设置!B:B,设置!C:C))</f>
        <v>一般</v>
      </c>
      <c r="I113" s="186" t="str">
        <f t="shared" si="3"/>
        <v>能环-华地恒泰-新华创新产业园草桥</v>
      </c>
      <c r="J113" s="186" t="str">
        <f>IF($P113="","",_xlfn.XLOOKUP($P113,设置!$G:$G,设置!H:H))</f>
        <v>工程</v>
      </c>
      <c r="K113" s="186" t="str">
        <f>IF($P113="","",_xlfn.XLOOKUP($P113,设置!$G:$G,设置!I:I))</f>
        <v>安装</v>
      </c>
      <c r="L113" s="161">
        <v>705</v>
      </c>
      <c r="M113" s="161">
        <v>74</v>
      </c>
      <c r="N113" s="157" t="s">
        <v>802</v>
      </c>
      <c r="O113" s="161" t="s">
        <v>658</v>
      </c>
      <c r="P113" s="161" t="s">
        <v>659</v>
      </c>
      <c r="Q113" s="133"/>
      <c r="R113" s="192"/>
      <c r="S113" s="133" t="s">
        <v>830</v>
      </c>
      <c r="T113" s="193">
        <v>79552.58</v>
      </c>
      <c r="U113" s="158">
        <v>44382</v>
      </c>
      <c r="V113" s="158">
        <v>44412</v>
      </c>
      <c r="W113" s="133" t="s">
        <v>831</v>
      </c>
      <c r="X113" s="161"/>
      <c r="Y113" s="161"/>
      <c r="Z113" s="197"/>
      <c r="AA113" s="96"/>
      <c r="AB113" s="96"/>
    </row>
    <row r="114" customHeight="1" spans="1:28">
      <c r="A114" s="178"/>
      <c r="B114" s="179" t="str">
        <f t="shared" si="2"/>
        <v>P20220610-000265-能环-华联-公益西桥店-运维-维修-20210628-8350</v>
      </c>
      <c r="C114" s="180"/>
      <c r="D114" s="180" t="s">
        <v>220</v>
      </c>
      <c r="E114" s="180"/>
      <c r="F114" s="180"/>
      <c r="G114" s="180"/>
      <c r="H114" s="181" t="str">
        <f>IF(D114="","",_xlfn.XLOOKUP(D114,设置!B:B,设置!C:C))</f>
        <v>一般</v>
      </c>
      <c r="I114" s="186" t="str">
        <f t="shared" si="3"/>
        <v>能环-华联-公益西桥店</v>
      </c>
      <c r="J114" s="186" t="str">
        <f>IF($P114="","",_xlfn.XLOOKUP($P114,设置!$G:$G,设置!H:H))</f>
        <v>运维</v>
      </c>
      <c r="K114" s="186" t="str">
        <f>IF($P114="","",_xlfn.XLOOKUP($P114,设置!$G:$G,设置!I:I))</f>
        <v>维修</v>
      </c>
      <c r="L114" s="161">
        <v>703</v>
      </c>
      <c r="M114" s="161">
        <v>76</v>
      </c>
      <c r="N114" s="157" t="s">
        <v>622</v>
      </c>
      <c r="O114" s="161" t="s">
        <v>526</v>
      </c>
      <c r="P114" s="161" t="s">
        <v>543</v>
      </c>
      <c r="Q114" s="133"/>
      <c r="R114" s="192"/>
      <c r="S114" s="133" t="s">
        <v>832</v>
      </c>
      <c r="T114" s="193">
        <v>8350</v>
      </c>
      <c r="U114" s="158">
        <v>44375</v>
      </c>
      <c r="V114" s="158">
        <v>44389</v>
      </c>
      <c r="W114" s="133" t="s">
        <v>833</v>
      </c>
      <c r="X114" s="161"/>
      <c r="Y114" s="161"/>
      <c r="Z114" s="197"/>
      <c r="AA114" s="96"/>
      <c r="AB114" s="96"/>
    </row>
    <row r="115" customHeight="1" spans="1:28">
      <c r="A115" s="178"/>
      <c r="B115" s="179" t="str">
        <f t="shared" si="2"/>
        <v>P20220610-000276-能环-松下制冷-中坤广场-工程-安装-20210120-2677446.65</v>
      </c>
      <c r="C115" s="180"/>
      <c r="D115" s="180" t="s">
        <v>220</v>
      </c>
      <c r="E115" s="180"/>
      <c r="F115" s="180"/>
      <c r="G115" s="180"/>
      <c r="H115" s="181" t="str">
        <f>IF(D115="","",_xlfn.XLOOKUP(D115,设置!B:B,设置!C:C))</f>
        <v>一般</v>
      </c>
      <c r="I115" s="186" t="str">
        <f t="shared" si="3"/>
        <v>能环-松下制冷-中坤广场</v>
      </c>
      <c r="J115" s="186" t="str">
        <f>IF($P115="","",_xlfn.XLOOKUP($P115,设置!$G:$G,设置!H:H))</f>
        <v>工程</v>
      </c>
      <c r="K115" s="186" t="str">
        <f>IF($P115="","",_xlfn.XLOOKUP($P115,设置!$G:$G,设置!I:I))</f>
        <v>安装</v>
      </c>
      <c r="L115" s="161">
        <v>701</v>
      </c>
      <c r="M115" s="161">
        <v>78</v>
      </c>
      <c r="N115" s="157" t="s">
        <v>834</v>
      </c>
      <c r="O115" s="161" t="s">
        <v>531</v>
      </c>
      <c r="P115" s="161" t="s">
        <v>659</v>
      </c>
      <c r="Q115" s="133"/>
      <c r="R115" s="192"/>
      <c r="S115" s="133" t="s">
        <v>835</v>
      </c>
      <c r="T115" s="193">
        <v>2677446.65</v>
      </c>
      <c r="U115" s="158">
        <v>44216</v>
      </c>
      <c r="V115" s="158">
        <v>44445</v>
      </c>
      <c r="W115" s="133" t="s">
        <v>836</v>
      </c>
      <c r="X115" s="161"/>
      <c r="Y115" s="161"/>
      <c r="Z115" s="197"/>
      <c r="AA115" s="96"/>
      <c r="AB115" s="96"/>
    </row>
    <row r="116" customHeight="1" spans="1:28">
      <c r="A116" s="178"/>
      <c r="B116" s="179" t="str">
        <f t="shared" si="2"/>
        <v>P20220610-000280-能环-北方联合电力-包头第二热电厂东泵站-运维-维修-20210609-195000</v>
      </c>
      <c r="C116" s="180"/>
      <c r="D116" s="180" t="s">
        <v>220</v>
      </c>
      <c r="E116" s="180"/>
      <c r="F116" s="180"/>
      <c r="G116" s="180"/>
      <c r="H116" s="181" t="str">
        <f>IF(D116="","",_xlfn.XLOOKUP(D116,设置!B:B,设置!C:C))</f>
        <v>一般</v>
      </c>
      <c r="I116" s="186" t="str">
        <f t="shared" si="3"/>
        <v>能环-北方联合电力-包头第二热电厂东泵站</v>
      </c>
      <c r="J116" s="186" t="str">
        <f>IF($P116="","",_xlfn.XLOOKUP($P116,设置!$G:$G,设置!H:H))</f>
        <v>运维</v>
      </c>
      <c r="K116" s="186" t="str">
        <f>IF($P116="","",_xlfn.XLOOKUP($P116,设置!$G:$G,设置!I:I))</f>
        <v>维修</v>
      </c>
      <c r="L116" s="161">
        <v>700</v>
      </c>
      <c r="M116" s="161">
        <v>79</v>
      </c>
      <c r="N116" s="157" t="s">
        <v>837</v>
      </c>
      <c r="O116" s="161" t="s">
        <v>531</v>
      </c>
      <c r="P116" s="161" t="s">
        <v>543</v>
      </c>
      <c r="Q116" s="133"/>
      <c r="R116" s="192"/>
      <c r="S116" s="133" t="s">
        <v>838</v>
      </c>
      <c r="T116" s="193">
        <v>195000</v>
      </c>
      <c r="U116" s="158">
        <v>44356</v>
      </c>
      <c r="V116" s="158">
        <v>44408</v>
      </c>
      <c r="W116" s="133" t="s">
        <v>839</v>
      </c>
      <c r="X116" s="161"/>
      <c r="Y116" s="161"/>
      <c r="Z116" s="197"/>
      <c r="AA116" s="96"/>
      <c r="AB116" s="96"/>
    </row>
    <row r="117" customHeight="1" spans="1:28">
      <c r="A117" s="178"/>
      <c r="B117" s="179" t="str">
        <f t="shared" si="2"/>
        <v>P20220610-000288-能环-华地恒泰-新华创新产业园草桥-工程-安装-20210524-77628.35</v>
      </c>
      <c r="C117" s="180"/>
      <c r="D117" s="180" t="s">
        <v>220</v>
      </c>
      <c r="E117" s="180"/>
      <c r="F117" s="180"/>
      <c r="G117" s="180"/>
      <c r="H117" s="181" t="str">
        <f>IF(D117="","",_xlfn.XLOOKUP(D117,设置!B:B,设置!C:C))</f>
        <v>一般</v>
      </c>
      <c r="I117" s="186" t="str">
        <f t="shared" si="3"/>
        <v>能环-华地恒泰-新华创新产业园草桥</v>
      </c>
      <c r="J117" s="186" t="str">
        <f>IF($P117="","",_xlfn.XLOOKUP($P117,设置!$G:$G,设置!H:H))</f>
        <v>工程</v>
      </c>
      <c r="K117" s="186" t="str">
        <f>IF($P117="","",_xlfn.XLOOKUP($P117,设置!$G:$G,设置!I:I))</f>
        <v>安装</v>
      </c>
      <c r="L117" s="161">
        <v>699</v>
      </c>
      <c r="M117" s="161">
        <v>80</v>
      </c>
      <c r="N117" s="157" t="s">
        <v>802</v>
      </c>
      <c r="O117" s="161" t="s">
        <v>658</v>
      </c>
      <c r="P117" s="161" t="s">
        <v>659</v>
      </c>
      <c r="Q117" s="133"/>
      <c r="R117" s="192"/>
      <c r="S117" s="133" t="s">
        <v>840</v>
      </c>
      <c r="T117" s="193">
        <v>77628.35</v>
      </c>
      <c r="U117" s="158">
        <v>44340</v>
      </c>
      <c r="V117" s="158">
        <v>44359</v>
      </c>
      <c r="W117" s="133" t="s">
        <v>841</v>
      </c>
      <c r="X117" s="161"/>
      <c r="Y117" s="161"/>
      <c r="Z117" s="197"/>
      <c r="AA117" s="96"/>
      <c r="AB117" s="96"/>
    </row>
    <row r="118" customHeight="1" spans="1:28">
      <c r="A118" s="178"/>
      <c r="B118" s="179" t="str">
        <f t="shared" si="2"/>
        <v>P20220610-000290-能环-同方科迅-通惠大厦-运维-维修-20210522-7000</v>
      </c>
      <c r="C118" s="180"/>
      <c r="D118" s="180" t="s">
        <v>220</v>
      </c>
      <c r="E118" s="180"/>
      <c r="F118" s="180"/>
      <c r="G118" s="180"/>
      <c r="H118" s="181" t="str">
        <f>IF(D118="","",_xlfn.XLOOKUP(D118,设置!B:B,设置!C:C))</f>
        <v>一般</v>
      </c>
      <c r="I118" s="186" t="str">
        <f t="shared" si="3"/>
        <v>能环-同方科迅-通惠大厦</v>
      </c>
      <c r="J118" s="186" t="str">
        <f>IF($P118="","",_xlfn.XLOOKUP($P118,设置!$G:$G,设置!H:H))</f>
        <v>运维</v>
      </c>
      <c r="K118" s="186" t="str">
        <f>IF($P118="","",_xlfn.XLOOKUP($P118,设置!$G:$G,设置!I:I))</f>
        <v>维修</v>
      </c>
      <c r="L118" s="161">
        <v>698</v>
      </c>
      <c r="M118" s="161">
        <v>81</v>
      </c>
      <c r="N118" s="157" t="s">
        <v>710</v>
      </c>
      <c r="O118" s="161" t="s">
        <v>658</v>
      </c>
      <c r="P118" s="161" t="s">
        <v>543</v>
      </c>
      <c r="Q118" s="133"/>
      <c r="R118" s="192"/>
      <c r="S118" s="133" t="s">
        <v>842</v>
      </c>
      <c r="T118" s="193">
        <v>7000</v>
      </c>
      <c r="U118" s="158">
        <v>44338</v>
      </c>
      <c r="V118" s="158">
        <v>44346</v>
      </c>
      <c r="W118" s="133" t="s">
        <v>843</v>
      </c>
      <c r="X118" s="161"/>
      <c r="Y118" s="161"/>
      <c r="Z118" s="197"/>
      <c r="AA118" s="96"/>
      <c r="AB118" s="96"/>
    </row>
    <row r="119" customHeight="1" spans="1:28">
      <c r="A119" s="178"/>
      <c r="B119" s="179" t="str">
        <f t="shared" si="2"/>
        <v>P20220610-000293-能环-松下制冷-中石油-鼓楼外大街店-工程-安装-20191125-2008300</v>
      </c>
      <c r="C119" s="180"/>
      <c r="D119" s="180" t="s">
        <v>220</v>
      </c>
      <c r="E119" s="180"/>
      <c r="F119" s="180"/>
      <c r="G119" s="180"/>
      <c r="H119" s="181" t="str">
        <f>IF(D119="","",_xlfn.XLOOKUP(D119,设置!B:B,设置!C:C))</f>
        <v>一般</v>
      </c>
      <c r="I119" s="186" t="str">
        <f t="shared" si="3"/>
        <v>能环-松下制冷-中石油-鼓楼外大街店</v>
      </c>
      <c r="J119" s="186" t="str">
        <f>IF($P119="","",_xlfn.XLOOKUP($P119,设置!$G:$G,设置!H:H))</f>
        <v>工程</v>
      </c>
      <c r="K119" s="186" t="str">
        <f>IF($P119="","",_xlfn.XLOOKUP($P119,设置!$G:$G,设置!I:I))</f>
        <v>安装</v>
      </c>
      <c r="L119" s="161">
        <v>697</v>
      </c>
      <c r="M119" s="161">
        <v>82</v>
      </c>
      <c r="N119" s="157" t="s">
        <v>844</v>
      </c>
      <c r="O119" s="161" t="s">
        <v>531</v>
      </c>
      <c r="P119" s="161" t="s">
        <v>659</v>
      </c>
      <c r="Q119" s="133"/>
      <c r="R119" s="192"/>
      <c r="S119" s="133" t="s">
        <v>845</v>
      </c>
      <c r="T119" s="193">
        <v>2008300</v>
      </c>
      <c r="U119" s="158">
        <v>43794</v>
      </c>
      <c r="V119" s="158">
        <v>43814</v>
      </c>
      <c r="W119" s="133" t="s">
        <v>846</v>
      </c>
      <c r="X119" s="161"/>
      <c r="Y119" s="161"/>
      <c r="Z119" s="197"/>
      <c r="AA119" s="96"/>
      <c r="AB119" s="96"/>
    </row>
    <row r="120" customHeight="1" spans="1:28">
      <c r="A120" s="178"/>
      <c r="B120" s="179" t="str">
        <f t="shared" si="2"/>
        <v>P20220610-000296-能环-天铭弘-中石油-鼓楼外大街店-运维-改造-20210406-203667.14</v>
      </c>
      <c r="C120" s="180"/>
      <c r="D120" s="180" t="s">
        <v>220</v>
      </c>
      <c r="E120" s="180"/>
      <c r="F120" s="180"/>
      <c r="G120" s="180"/>
      <c r="H120" s="181" t="str">
        <f>IF(D120="","",_xlfn.XLOOKUP(D120,设置!B:B,设置!C:C))</f>
        <v>一般</v>
      </c>
      <c r="I120" s="186" t="str">
        <f t="shared" si="3"/>
        <v>能环-天铭弘-中石油-鼓楼外大街店</v>
      </c>
      <c r="J120" s="186" t="str">
        <f>IF($P120="","",_xlfn.XLOOKUP($P120,设置!$G:$G,设置!H:H))</f>
        <v>运维</v>
      </c>
      <c r="K120" s="186" t="str">
        <f>IF($P120="","",_xlfn.XLOOKUP($P120,设置!$G:$G,设置!I:I))</f>
        <v>改造</v>
      </c>
      <c r="L120" s="198">
        <v>695</v>
      </c>
      <c r="M120" s="198">
        <v>84</v>
      </c>
      <c r="N120" s="157" t="s">
        <v>847</v>
      </c>
      <c r="O120" s="161" t="s">
        <v>526</v>
      </c>
      <c r="P120" s="161" t="s">
        <v>610</v>
      </c>
      <c r="Q120" s="133"/>
      <c r="R120" s="192"/>
      <c r="S120" s="133" t="s">
        <v>848</v>
      </c>
      <c r="T120" s="193">
        <v>203667.14</v>
      </c>
      <c r="U120" s="158">
        <v>44292</v>
      </c>
      <c r="V120" s="158">
        <v>44322</v>
      </c>
      <c r="W120" s="133" t="s">
        <v>849</v>
      </c>
      <c r="X120" s="161"/>
      <c r="Y120" s="161"/>
      <c r="Z120" s="197"/>
      <c r="AA120" s="96"/>
      <c r="AB120" s="96"/>
    </row>
    <row r="121" customHeight="1" spans="1:28">
      <c r="A121" s="178"/>
      <c r="B121" s="179" t="str">
        <f t="shared" si="2"/>
        <v>P20220610-000297-能环-新华阳关-集团一部（科技大厦）-工程-安装-20210506-0</v>
      </c>
      <c r="C121" s="180"/>
      <c r="D121" s="180" t="s">
        <v>220</v>
      </c>
      <c r="E121" s="180"/>
      <c r="F121" s="180"/>
      <c r="G121" s="180"/>
      <c r="H121" s="181" t="str">
        <f>IF(D121="","",_xlfn.XLOOKUP(D121,设置!B:B,设置!C:C))</f>
        <v>一般</v>
      </c>
      <c r="I121" s="186" t="str">
        <f t="shared" si="3"/>
        <v>能环-新华阳关-集团一部（科技大厦）</v>
      </c>
      <c r="J121" s="186" t="str">
        <f>IF($P121="","",_xlfn.XLOOKUP($P121,设置!$G:$G,设置!H:H))</f>
        <v>工程</v>
      </c>
      <c r="K121" s="186" t="str">
        <f>IF($P121="","",_xlfn.XLOOKUP($P121,设置!$G:$G,设置!I:I))</f>
        <v>安装</v>
      </c>
      <c r="L121" s="161">
        <v>694</v>
      </c>
      <c r="M121" s="161">
        <v>85</v>
      </c>
      <c r="N121" s="157" t="s">
        <v>850</v>
      </c>
      <c r="O121" s="161" t="s">
        <v>553</v>
      </c>
      <c r="P121" s="161" t="s">
        <v>659</v>
      </c>
      <c r="Q121" s="133"/>
      <c r="R121" s="192"/>
      <c r="S121" s="133" t="s">
        <v>851</v>
      </c>
      <c r="T121" s="193">
        <v>0</v>
      </c>
      <c r="U121" s="158">
        <v>44322</v>
      </c>
      <c r="V121" s="158">
        <v>44686</v>
      </c>
      <c r="W121" s="133" t="s">
        <v>852</v>
      </c>
      <c r="X121" s="161"/>
      <c r="Y121" s="161"/>
      <c r="Z121" s="197"/>
      <c r="AA121" s="96"/>
      <c r="AB121" s="96"/>
    </row>
    <row r="122" customHeight="1" spans="1:28">
      <c r="A122" s="178"/>
      <c r="B122" s="179" t="str">
        <f t="shared" si="2"/>
        <v>P20220610-000298-能环-新诺咨询-梅地亚中心-EMC-节能运营-20170725-1000000</v>
      </c>
      <c r="C122" s="180"/>
      <c r="D122" s="180" t="s">
        <v>220</v>
      </c>
      <c r="E122" s="180"/>
      <c r="F122" s="180"/>
      <c r="G122" s="180"/>
      <c r="H122" s="181" t="str">
        <f>IF(D122="","",_xlfn.XLOOKUP(D122,设置!B:B,设置!C:C))</f>
        <v>一般</v>
      </c>
      <c r="I122" s="186" t="str">
        <f t="shared" si="3"/>
        <v>能环-新诺咨询-梅地亚中心</v>
      </c>
      <c r="J122" s="186" t="str">
        <f>IF($P122="","",_xlfn.XLOOKUP($P122,设置!$G:$G,设置!H:H))</f>
        <v>EMC</v>
      </c>
      <c r="K122" s="186" t="str">
        <f>IF($P122="","",_xlfn.XLOOKUP($P122,设置!$G:$G,设置!I:I))</f>
        <v>节能运营</v>
      </c>
      <c r="L122" s="161">
        <v>629</v>
      </c>
      <c r="M122" s="161">
        <v>150</v>
      </c>
      <c r="N122" s="157" t="s">
        <v>853</v>
      </c>
      <c r="O122" s="161" t="s">
        <v>531</v>
      </c>
      <c r="P122" s="161" t="s">
        <v>532</v>
      </c>
      <c r="Q122" s="133"/>
      <c r="R122" s="192"/>
      <c r="S122" s="133" t="s">
        <v>854</v>
      </c>
      <c r="T122" s="193">
        <v>1000000</v>
      </c>
      <c r="U122" s="158">
        <v>42941</v>
      </c>
      <c r="V122" s="158">
        <v>46593</v>
      </c>
      <c r="W122" s="133" t="s">
        <v>855</v>
      </c>
      <c r="X122" s="161"/>
      <c r="Y122" s="161"/>
      <c r="Z122" s="197"/>
      <c r="AA122" s="96"/>
      <c r="AB122" s="96"/>
    </row>
    <row r="123" customHeight="1" spans="1:28">
      <c r="A123" s="178"/>
      <c r="B123" s="179" t="str">
        <f t="shared" si="2"/>
        <v>P20220610-000304-能环-新华阳关-集团二部（国际中心）-工程-安装-20210412-0</v>
      </c>
      <c r="C123" s="180"/>
      <c r="D123" s="180" t="s">
        <v>220</v>
      </c>
      <c r="E123" s="180"/>
      <c r="F123" s="180"/>
      <c r="G123" s="180"/>
      <c r="H123" s="181" t="str">
        <f>IF(D123="","",_xlfn.XLOOKUP(D123,设置!B:B,设置!C:C))</f>
        <v>一般</v>
      </c>
      <c r="I123" s="186" t="str">
        <f t="shared" si="3"/>
        <v>能环-新华阳关-集团二部（国际中心）</v>
      </c>
      <c r="J123" s="186" t="str">
        <f>IF($P123="","",_xlfn.XLOOKUP($P123,设置!$G:$G,设置!H:H))</f>
        <v>工程</v>
      </c>
      <c r="K123" s="186" t="str">
        <f>IF($P123="","",_xlfn.XLOOKUP($P123,设置!$G:$G,设置!I:I))</f>
        <v>安装</v>
      </c>
      <c r="L123" s="161">
        <v>693</v>
      </c>
      <c r="M123" s="161">
        <v>86</v>
      </c>
      <c r="N123" s="157" t="s">
        <v>856</v>
      </c>
      <c r="O123" s="161" t="s">
        <v>658</v>
      </c>
      <c r="P123" s="161" t="s">
        <v>659</v>
      </c>
      <c r="Q123" s="133"/>
      <c r="R123" s="192"/>
      <c r="S123" s="133" t="s">
        <v>857</v>
      </c>
      <c r="T123" s="193">
        <v>0</v>
      </c>
      <c r="U123" s="158">
        <v>44298</v>
      </c>
      <c r="V123" s="158">
        <v>44662</v>
      </c>
      <c r="W123" s="133" t="s">
        <v>858</v>
      </c>
      <c r="X123" s="161"/>
      <c r="Y123" s="161"/>
      <c r="Z123" s="197"/>
      <c r="AA123" s="96"/>
      <c r="AB123" s="96"/>
    </row>
    <row r="124" customHeight="1" spans="1:28">
      <c r="A124" s="178"/>
      <c r="B124" s="179" t="str">
        <f t="shared" si="2"/>
        <v>P20220610-000305-能环-宣钢-焦化厂一净化+二净化-运维-保养-20210501-291500</v>
      </c>
      <c r="C124" s="180"/>
      <c r="D124" s="180" t="s">
        <v>220</v>
      </c>
      <c r="E124" s="180"/>
      <c r="F124" s="180"/>
      <c r="G124" s="180"/>
      <c r="H124" s="181" t="str">
        <f>IF(D124="","",_xlfn.XLOOKUP(D124,设置!B:B,设置!C:C))</f>
        <v>一般</v>
      </c>
      <c r="I124" s="186" t="str">
        <f t="shared" si="3"/>
        <v>能环-宣钢-焦化厂一净化+二净化</v>
      </c>
      <c r="J124" s="186" t="str">
        <f>IF($P124="","",_xlfn.XLOOKUP($P124,设置!$G:$G,设置!H:H))</f>
        <v>运维</v>
      </c>
      <c r="K124" s="186" t="str">
        <f>IF($P124="","",_xlfn.XLOOKUP($P124,设置!$G:$G,设置!I:I))</f>
        <v>保养</v>
      </c>
      <c r="L124" s="161">
        <v>692</v>
      </c>
      <c r="M124" s="161">
        <v>87</v>
      </c>
      <c r="N124" s="157" t="s">
        <v>859</v>
      </c>
      <c r="O124" s="161" t="s">
        <v>526</v>
      </c>
      <c r="P124" s="161" t="s">
        <v>527</v>
      </c>
      <c r="Q124" s="133"/>
      <c r="R124" s="192"/>
      <c r="S124" s="133" t="s">
        <v>860</v>
      </c>
      <c r="T124" s="193">
        <v>291500</v>
      </c>
      <c r="U124" s="158">
        <v>44317</v>
      </c>
      <c r="V124" s="158">
        <v>44469</v>
      </c>
      <c r="W124" s="133" t="s">
        <v>861</v>
      </c>
      <c r="X124" s="161"/>
      <c r="Y124" s="161"/>
      <c r="Z124" s="197"/>
      <c r="AA124" s="96"/>
      <c r="AB124" s="96"/>
    </row>
    <row r="125" customHeight="1" spans="1:28">
      <c r="A125" s="178"/>
      <c r="B125" s="179" t="str">
        <f t="shared" si="2"/>
        <v>P20220610-000308-能环-金三环宾馆-运维-保养-20210508-0</v>
      </c>
      <c r="C125" s="180"/>
      <c r="D125" s="180" t="s">
        <v>220</v>
      </c>
      <c r="E125" s="180"/>
      <c r="F125" s="180"/>
      <c r="G125" s="180"/>
      <c r="H125" s="181" t="str">
        <f>IF(D125="","",_xlfn.XLOOKUP(D125,设置!B:B,设置!C:C))</f>
        <v>一般</v>
      </c>
      <c r="I125" s="186" t="str">
        <f t="shared" si="3"/>
        <v>能环-金三环宾馆</v>
      </c>
      <c r="J125" s="186" t="str">
        <f>IF($P125="","",_xlfn.XLOOKUP($P125,设置!$G:$G,设置!H:H))</f>
        <v>运维</v>
      </c>
      <c r="K125" s="186" t="str">
        <f>IF($P125="","",_xlfn.XLOOKUP($P125,设置!$G:$G,设置!I:I))</f>
        <v>保养</v>
      </c>
      <c r="L125" s="161">
        <v>691</v>
      </c>
      <c r="M125" s="161">
        <v>88</v>
      </c>
      <c r="N125" s="157" t="s">
        <v>535</v>
      </c>
      <c r="O125" s="161" t="s">
        <v>531</v>
      </c>
      <c r="P125" s="161" t="s">
        <v>527</v>
      </c>
      <c r="Q125" s="133"/>
      <c r="R125" s="192"/>
      <c r="S125" s="133" t="s">
        <v>862</v>
      </c>
      <c r="T125" s="193">
        <v>0</v>
      </c>
      <c r="U125" s="158">
        <v>44324</v>
      </c>
      <c r="V125" s="158">
        <v>44689</v>
      </c>
      <c r="W125" s="133" t="s">
        <v>863</v>
      </c>
      <c r="X125" s="161"/>
      <c r="Y125" s="161"/>
      <c r="Z125" s="197"/>
      <c r="AA125" s="96"/>
      <c r="AB125" s="96"/>
    </row>
    <row r="126" customHeight="1" spans="1:28">
      <c r="A126" s="178"/>
      <c r="B126" s="179" t="str">
        <f t="shared" si="2"/>
        <v>P20220610-000310-能环-豪嘉酒店-众诚实业-运维-维修-20210425-3500</v>
      </c>
      <c r="C126" s="180"/>
      <c r="D126" s="180" t="s">
        <v>220</v>
      </c>
      <c r="E126" s="180"/>
      <c r="F126" s="180"/>
      <c r="G126" s="180"/>
      <c r="H126" s="181" t="str">
        <f>IF(D126="","",_xlfn.XLOOKUP(D126,设置!B:B,设置!C:C))</f>
        <v>一般</v>
      </c>
      <c r="I126" s="186" t="str">
        <f t="shared" si="3"/>
        <v>能环-豪嘉酒店-众诚实业</v>
      </c>
      <c r="J126" s="186" t="str">
        <f>IF($P126="","",_xlfn.XLOOKUP($P126,设置!$G:$G,设置!H:H))</f>
        <v>运维</v>
      </c>
      <c r="K126" s="186" t="str">
        <f>IF($P126="","",_xlfn.XLOOKUP($P126,设置!$G:$G,设置!I:I))</f>
        <v>维修</v>
      </c>
      <c r="L126" s="161">
        <v>690</v>
      </c>
      <c r="M126" s="161">
        <v>89</v>
      </c>
      <c r="N126" s="157" t="s">
        <v>567</v>
      </c>
      <c r="O126" s="161" t="s">
        <v>658</v>
      </c>
      <c r="P126" s="161" t="s">
        <v>543</v>
      </c>
      <c r="Q126" s="133"/>
      <c r="R126" s="192"/>
      <c r="S126" s="133" t="s">
        <v>864</v>
      </c>
      <c r="T126" s="193">
        <v>3500</v>
      </c>
      <c r="U126" s="158">
        <v>44311</v>
      </c>
      <c r="V126" s="158">
        <v>44317</v>
      </c>
      <c r="W126" s="133" t="s">
        <v>865</v>
      </c>
      <c r="X126" s="161"/>
      <c r="Y126" s="161"/>
      <c r="Z126" s="197"/>
      <c r="AA126" s="96"/>
      <c r="AB126" s="96"/>
    </row>
    <row r="127" customHeight="1" spans="1:28">
      <c r="A127" s="178"/>
      <c r="B127" s="179" t="str">
        <f t="shared" si="2"/>
        <v>P20220610-000314-能环-华联-公益西桥店-运维-保养-20210401-40625</v>
      </c>
      <c r="C127" s="180"/>
      <c r="D127" s="180" t="s">
        <v>220</v>
      </c>
      <c r="E127" s="180"/>
      <c r="F127" s="180"/>
      <c r="G127" s="180"/>
      <c r="H127" s="181" t="str">
        <f>IF(D127="","",_xlfn.XLOOKUP(D127,设置!B:B,设置!C:C))</f>
        <v>一般</v>
      </c>
      <c r="I127" s="186" t="str">
        <f t="shared" si="3"/>
        <v>能环-华联-公益西桥店</v>
      </c>
      <c r="J127" s="186" t="str">
        <f>IF($P127="","",_xlfn.XLOOKUP($P127,设置!$G:$G,设置!H:H))</f>
        <v>运维</v>
      </c>
      <c r="K127" s="186" t="str">
        <f>IF($P127="","",_xlfn.XLOOKUP($P127,设置!$G:$G,设置!I:I))</f>
        <v>保养</v>
      </c>
      <c r="L127" s="161">
        <v>687</v>
      </c>
      <c r="M127" s="161">
        <v>92</v>
      </c>
      <c r="N127" s="157" t="s">
        <v>622</v>
      </c>
      <c r="O127" s="161" t="s">
        <v>526</v>
      </c>
      <c r="P127" s="161" t="s">
        <v>527</v>
      </c>
      <c r="Q127" s="133"/>
      <c r="R127" s="192"/>
      <c r="S127" s="133" t="s">
        <v>866</v>
      </c>
      <c r="T127" s="193">
        <v>40625</v>
      </c>
      <c r="U127" s="158">
        <v>44287</v>
      </c>
      <c r="V127" s="158">
        <v>44651</v>
      </c>
      <c r="W127" s="133" t="s">
        <v>867</v>
      </c>
      <c r="X127" s="161"/>
      <c r="Y127" s="161"/>
      <c r="Z127" s="197"/>
      <c r="AA127" s="96"/>
      <c r="AB127" s="96"/>
    </row>
    <row r="128" customHeight="1" spans="1:28">
      <c r="A128" s="178"/>
      <c r="B128" s="179" t="str">
        <f t="shared" si="2"/>
        <v>P20220610-000350-能环-科协大厦-运维-维修-20210202-20000</v>
      </c>
      <c r="C128" s="180"/>
      <c r="D128" s="180" t="s">
        <v>220</v>
      </c>
      <c r="E128" s="180"/>
      <c r="F128" s="180"/>
      <c r="G128" s="180"/>
      <c r="H128" s="181" t="str">
        <f>IF(D128="","",_xlfn.XLOOKUP(D128,设置!B:B,设置!C:C))</f>
        <v>一般</v>
      </c>
      <c r="I128" s="186" t="str">
        <f t="shared" si="3"/>
        <v>能环-科协大厦</v>
      </c>
      <c r="J128" s="186" t="str">
        <f>IF($P128="","",_xlfn.XLOOKUP($P128,设置!$G:$G,设置!H:H))</f>
        <v>运维</v>
      </c>
      <c r="K128" s="186" t="str">
        <f>IF($P128="","",_xlfn.XLOOKUP($P128,设置!$G:$G,设置!I:I))</f>
        <v>维修</v>
      </c>
      <c r="L128" s="96"/>
      <c r="M128" s="96"/>
      <c r="N128" s="157" t="s">
        <v>868</v>
      </c>
      <c r="O128" s="161" t="s">
        <v>619</v>
      </c>
      <c r="P128" s="161" t="s">
        <v>543</v>
      </c>
      <c r="Q128" s="133"/>
      <c r="R128" s="192"/>
      <c r="S128" s="133" t="s">
        <v>869</v>
      </c>
      <c r="T128" s="193">
        <v>20000</v>
      </c>
      <c r="U128" s="158">
        <v>44229</v>
      </c>
      <c r="V128" s="158">
        <v>44257</v>
      </c>
      <c r="W128" s="133" t="s">
        <v>870</v>
      </c>
      <c r="X128" s="161"/>
      <c r="Y128" s="161"/>
      <c r="Z128" s="197"/>
      <c r="AA128" s="96"/>
      <c r="AB128" s="96"/>
    </row>
    <row r="129" customHeight="1" spans="1:28">
      <c r="A129" s="178"/>
      <c r="B129" s="179" t="str">
        <f t="shared" si="2"/>
        <v>P20220610-000351-能环-建龙钢铁-运维-维修-20140515-163000</v>
      </c>
      <c r="C129" s="180"/>
      <c r="D129" s="180" t="s">
        <v>220</v>
      </c>
      <c r="E129" s="180"/>
      <c r="F129" s="180"/>
      <c r="G129" s="180"/>
      <c r="H129" s="181" t="str">
        <f>IF(D129="","",_xlfn.XLOOKUP(D129,设置!B:B,设置!C:C))</f>
        <v>一般</v>
      </c>
      <c r="I129" s="186" t="str">
        <f t="shared" si="3"/>
        <v>能环-建龙钢铁</v>
      </c>
      <c r="J129" s="186" t="str">
        <f>IF($P129="","",_xlfn.XLOOKUP($P129,设置!$G:$G,设置!H:H))</f>
        <v>运维</v>
      </c>
      <c r="K129" s="186" t="str">
        <f>IF($P129="","",_xlfn.XLOOKUP($P129,设置!$G:$G,设置!I:I))</f>
        <v>维修</v>
      </c>
      <c r="L129" s="161">
        <v>679</v>
      </c>
      <c r="M129" s="161">
        <v>100</v>
      </c>
      <c r="N129" s="157" t="s">
        <v>871</v>
      </c>
      <c r="O129" s="161" t="s">
        <v>658</v>
      </c>
      <c r="P129" s="161" t="s">
        <v>543</v>
      </c>
      <c r="Q129" s="133"/>
      <c r="R129" s="192"/>
      <c r="S129" s="133" t="s">
        <v>872</v>
      </c>
      <c r="T129" s="193">
        <v>163000</v>
      </c>
      <c r="U129" s="158">
        <v>41774</v>
      </c>
      <c r="V129" s="158">
        <v>42139</v>
      </c>
      <c r="W129" s="133" t="s">
        <v>873</v>
      </c>
      <c r="X129" s="161"/>
      <c r="Y129" s="161"/>
      <c r="Z129" s="197"/>
      <c r="AA129" s="96"/>
      <c r="AB129" s="96"/>
    </row>
    <row r="130" customHeight="1" spans="1:28">
      <c r="A130" s="178"/>
      <c r="B130" s="179" t="str">
        <f t="shared" ref="B130:B193" si="4">IF(O130="","",_xlfn.TEXTJOIN("-",1,W130,I130,P130,TEXT(U130,"YYYYMMDD"),T130))</f>
        <v>P20220610-000355-能环-国安-香河天下第一城-运维-保养-20190520-88257.3</v>
      </c>
      <c r="C130" s="180"/>
      <c r="D130" s="180" t="s">
        <v>220</v>
      </c>
      <c r="E130" s="180"/>
      <c r="F130" s="180"/>
      <c r="G130" s="180"/>
      <c r="H130" s="181" t="str">
        <f>IF(D130="","",_xlfn.XLOOKUP(D130,设置!B:B,设置!C:C))</f>
        <v>一般</v>
      </c>
      <c r="I130" s="186" t="str">
        <f t="shared" ref="I130:I193" si="5">IF(D130="","",_xlfn.TEXTJOIN("-",1,D130,E130,N130))</f>
        <v>能环-国安-香河天下第一城</v>
      </c>
      <c r="J130" s="186" t="str">
        <f>IF($P130="","",_xlfn.XLOOKUP($P130,设置!$G:$G,设置!H:H))</f>
        <v>运维</v>
      </c>
      <c r="K130" s="186" t="str">
        <f>IF($P130="","",_xlfn.XLOOKUP($P130,设置!$G:$G,设置!I:I))</f>
        <v>保养</v>
      </c>
      <c r="L130" s="161">
        <v>678</v>
      </c>
      <c r="M130" s="161">
        <v>101</v>
      </c>
      <c r="N130" s="157" t="s">
        <v>874</v>
      </c>
      <c r="O130" s="161" t="s">
        <v>531</v>
      </c>
      <c r="P130" s="161" t="s">
        <v>527</v>
      </c>
      <c r="Q130" s="133"/>
      <c r="R130" s="192"/>
      <c r="S130" s="133" t="s">
        <v>875</v>
      </c>
      <c r="T130" s="193">
        <v>88257.3</v>
      </c>
      <c r="U130" s="158">
        <v>43605</v>
      </c>
      <c r="V130" s="158">
        <v>43646</v>
      </c>
      <c r="W130" s="133" t="s">
        <v>876</v>
      </c>
      <c r="X130" s="161"/>
      <c r="Y130" s="161"/>
      <c r="Z130" s="197"/>
      <c r="AA130" s="96"/>
      <c r="AB130" s="96"/>
    </row>
    <row r="131" customHeight="1" spans="1:28">
      <c r="A131" s="178"/>
      <c r="B131" s="179" t="str">
        <f t="shared" si="4"/>
        <v>P20220610-000356-能环-国安-香河天下第一城-运维-保养-20180501-317374.14</v>
      </c>
      <c r="C131" s="180"/>
      <c r="D131" s="180" t="s">
        <v>220</v>
      </c>
      <c r="E131" s="180"/>
      <c r="F131" s="180"/>
      <c r="G131" s="180"/>
      <c r="H131" s="181" t="str">
        <f>IF(D131="","",_xlfn.XLOOKUP(D131,设置!B:B,设置!C:C))</f>
        <v>一般</v>
      </c>
      <c r="I131" s="186" t="str">
        <f t="shared" si="5"/>
        <v>能环-国安-香河天下第一城</v>
      </c>
      <c r="J131" s="186" t="str">
        <f>IF($P131="","",_xlfn.XLOOKUP($P131,设置!$G:$G,设置!H:H))</f>
        <v>运维</v>
      </c>
      <c r="K131" s="186" t="str">
        <f>IF($P131="","",_xlfn.XLOOKUP($P131,设置!$G:$G,设置!I:I))</f>
        <v>保养</v>
      </c>
      <c r="L131" s="161">
        <v>676</v>
      </c>
      <c r="M131" s="161">
        <v>103</v>
      </c>
      <c r="N131" s="157" t="s">
        <v>874</v>
      </c>
      <c r="O131" s="161" t="s">
        <v>531</v>
      </c>
      <c r="P131" s="161" t="s">
        <v>527</v>
      </c>
      <c r="Q131" s="133"/>
      <c r="R131" s="192"/>
      <c r="S131" s="133" t="s">
        <v>877</v>
      </c>
      <c r="T131" s="193">
        <v>317374.14</v>
      </c>
      <c r="U131" s="158">
        <v>43221</v>
      </c>
      <c r="V131" s="158">
        <v>43311</v>
      </c>
      <c r="W131" s="133" t="s">
        <v>878</v>
      </c>
      <c r="X131" s="161"/>
      <c r="Y131" s="161"/>
      <c r="Z131" s="197"/>
      <c r="AA131" s="96"/>
      <c r="AB131" s="96"/>
    </row>
    <row r="132" customHeight="1" spans="1:28">
      <c r="A132" s="178"/>
      <c r="B132" s="179" t="str">
        <f t="shared" si="4"/>
        <v>P20220610-000357-能环-建工博海-富力万丽酒店-运维-改造-20210201-1587956.49</v>
      </c>
      <c r="C132" s="180"/>
      <c r="D132" s="180" t="s">
        <v>220</v>
      </c>
      <c r="E132" s="180"/>
      <c r="F132" s="180"/>
      <c r="G132" s="180"/>
      <c r="H132" s="181" t="str">
        <f>IF(D132="","",_xlfn.XLOOKUP(D132,设置!B:B,设置!C:C))</f>
        <v>一般</v>
      </c>
      <c r="I132" s="186" t="str">
        <f t="shared" si="5"/>
        <v>能环-建工博海-富力万丽酒店</v>
      </c>
      <c r="J132" s="186" t="str">
        <f>IF($P132="","",_xlfn.XLOOKUP($P132,设置!$G:$G,设置!H:H))</f>
        <v>运维</v>
      </c>
      <c r="K132" s="186" t="str">
        <f>IF($P132="","",_xlfn.XLOOKUP($P132,设置!$G:$G,设置!I:I))</f>
        <v>改造</v>
      </c>
      <c r="L132" s="161">
        <v>671</v>
      </c>
      <c r="M132" s="161">
        <v>108</v>
      </c>
      <c r="N132" s="157" t="s">
        <v>879</v>
      </c>
      <c r="O132" s="161" t="s">
        <v>526</v>
      </c>
      <c r="P132" s="161" t="s">
        <v>610</v>
      </c>
      <c r="Q132" s="133"/>
      <c r="R132" s="192"/>
      <c r="S132" s="133" t="s">
        <v>880</v>
      </c>
      <c r="T132" s="193">
        <v>1587956.49</v>
      </c>
      <c r="U132" s="158">
        <v>44228</v>
      </c>
      <c r="V132" s="158">
        <v>44985</v>
      </c>
      <c r="W132" s="133" t="s">
        <v>881</v>
      </c>
      <c r="X132" s="161"/>
      <c r="Y132" s="161"/>
      <c r="Z132" s="197"/>
      <c r="AA132" s="96"/>
      <c r="AB132" s="96"/>
    </row>
    <row r="133" customHeight="1" spans="1:28">
      <c r="A133" s="178"/>
      <c r="B133" s="179" t="str">
        <f t="shared" si="4"/>
        <v>P20220610-000367-能环-第一太平戴维斯-东方梅地亚中心-运维-维修-20210111-363230</v>
      </c>
      <c r="C133" s="180"/>
      <c r="D133" s="180" t="s">
        <v>220</v>
      </c>
      <c r="E133" s="180"/>
      <c r="F133" s="180"/>
      <c r="G133" s="180"/>
      <c r="H133" s="181" t="str">
        <f>IF(D133="","",_xlfn.XLOOKUP(D133,设置!B:B,设置!C:C))</f>
        <v>一般</v>
      </c>
      <c r="I133" s="186" t="str">
        <f t="shared" si="5"/>
        <v>能环-第一太平戴维斯-东方梅地亚中心</v>
      </c>
      <c r="J133" s="186" t="str">
        <f>IF($P133="","",_xlfn.XLOOKUP($P133,设置!$G:$G,设置!H:H))</f>
        <v>运维</v>
      </c>
      <c r="K133" s="186" t="str">
        <f>IF($P133="","",_xlfn.XLOOKUP($P133,设置!$G:$G,设置!I:I))</f>
        <v>维修</v>
      </c>
      <c r="L133" s="161">
        <v>670</v>
      </c>
      <c r="M133" s="161">
        <v>109</v>
      </c>
      <c r="N133" s="157" t="s">
        <v>679</v>
      </c>
      <c r="O133" s="161" t="s">
        <v>531</v>
      </c>
      <c r="P133" s="161" t="s">
        <v>543</v>
      </c>
      <c r="Q133" s="133"/>
      <c r="R133" s="192"/>
      <c r="S133" s="133" t="s">
        <v>882</v>
      </c>
      <c r="T133" s="193">
        <v>363230</v>
      </c>
      <c r="U133" s="158">
        <v>44207</v>
      </c>
      <c r="V133" s="158">
        <v>44227</v>
      </c>
      <c r="W133" s="133" t="s">
        <v>883</v>
      </c>
      <c r="X133" s="161"/>
      <c r="Y133" s="161"/>
      <c r="Z133" s="197"/>
      <c r="AA133" s="96"/>
      <c r="AB133" s="96"/>
    </row>
    <row r="134" customHeight="1" spans="1:28">
      <c r="A134" s="178"/>
      <c r="B134" s="179" t="str">
        <f t="shared" si="4"/>
        <v>P20220610-000368-能环-凯雷德热力-江山赋-运维-零售-20210111-340000</v>
      </c>
      <c r="C134" s="180"/>
      <c r="D134" s="180" t="s">
        <v>220</v>
      </c>
      <c r="E134" s="180"/>
      <c r="F134" s="180"/>
      <c r="G134" s="180"/>
      <c r="H134" s="181" t="str">
        <f>IF(D134="","",_xlfn.XLOOKUP(D134,设置!B:B,设置!C:C))</f>
        <v>一般</v>
      </c>
      <c r="I134" s="186" t="str">
        <f t="shared" si="5"/>
        <v>能环-凯雷德热力-江山赋</v>
      </c>
      <c r="J134" s="186" t="str">
        <f>IF($P134="","",_xlfn.XLOOKUP($P134,设置!$G:$G,设置!H:H))</f>
        <v>运维</v>
      </c>
      <c r="K134" s="186" t="str">
        <f>IF($P134="","",_xlfn.XLOOKUP($P134,设置!$G:$G,设置!I:I))</f>
        <v>零售</v>
      </c>
      <c r="L134" s="161">
        <v>667</v>
      </c>
      <c r="M134" s="161">
        <v>112</v>
      </c>
      <c r="N134" s="157" t="s">
        <v>884</v>
      </c>
      <c r="O134" s="161" t="s">
        <v>531</v>
      </c>
      <c r="P134" s="161" t="s">
        <v>539</v>
      </c>
      <c r="Q134" s="133"/>
      <c r="R134" s="192"/>
      <c r="S134" s="133" t="s">
        <v>885</v>
      </c>
      <c r="T134" s="193">
        <v>340000</v>
      </c>
      <c r="U134" s="158">
        <v>44207</v>
      </c>
      <c r="V134" s="158">
        <v>45016</v>
      </c>
      <c r="W134" s="133" t="s">
        <v>886</v>
      </c>
      <c r="X134" s="161"/>
      <c r="Y134" s="161"/>
      <c r="Z134" s="197"/>
      <c r="AA134" s="96"/>
      <c r="AB134" s="96"/>
    </row>
    <row r="135" customHeight="1" spans="1:28">
      <c r="A135" s="178"/>
      <c r="B135" s="179" t="str">
        <f t="shared" si="4"/>
        <v>P20220610-000370-能环-星河商贸-富地广场-运维-清洗-20210106-2900</v>
      </c>
      <c r="C135" s="180"/>
      <c r="D135" s="180" t="s">
        <v>220</v>
      </c>
      <c r="E135" s="180"/>
      <c r="F135" s="180"/>
      <c r="G135" s="180"/>
      <c r="H135" s="181" t="str">
        <f>IF(D135="","",_xlfn.XLOOKUP(D135,设置!B:B,设置!C:C))</f>
        <v>一般</v>
      </c>
      <c r="I135" s="186" t="str">
        <f t="shared" si="5"/>
        <v>能环-星河商贸-富地广场</v>
      </c>
      <c r="J135" s="186" t="str">
        <f>IF($P135="","",_xlfn.XLOOKUP($P135,设置!$G:$G,设置!H:H))</f>
        <v>运维</v>
      </c>
      <c r="K135" s="186" t="str">
        <f>IF($P135="","",_xlfn.XLOOKUP($P135,设置!$G:$G,设置!I:I))</f>
        <v>清洗</v>
      </c>
      <c r="L135" s="161">
        <v>666</v>
      </c>
      <c r="M135" s="161">
        <v>113</v>
      </c>
      <c r="N135" s="157" t="s">
        <v>887</v>
      </c>
      <c r="O135" s="161" t="s">
        <v>658</v>
      </c>
      <c r="P135" s="161" t="s">
        <v>554</v>
      </c>
      <c r="Q135" s="133"/>
      <c r="R135" s="192"/>
      <c r="S135" s="133" t="s">
        <v>888</v>
      </c>
      <c r="T135" s="193">
        <v>2900</v>
      </c>
      <c r="U135" s="158">
        <v>44202</v>
      </c>
      <c r="V135" s="158">
        <v>44217</v>
      </c>
      <c r="W135" s="133" t="s">
        <v>889</v>
      </c>
      <c r="X135" s="161"/>
      <c r="Y135" s="161"/>
      <c r="Z135" s="197"/>
      <c r="AA135" s="96"/>
      <c r="AB135" s="96"/>
    </row>
    <row r="136" customHeight="1" spans="1:28">
      <c r="A136" s="178"/>
      <c r="B136" s="179" t="str">
        <f t="shared" si="4"/>
        <v>P20220610-000371-能环-承德白楼宾馆-运维-维修-20210104-55995.5</v>
      </c>
      <c r="C136" s="180"/>
      <c r="D136" s="180" t="s">
        <v>220</v>
      </c>
      <c r="E136" s="180"/>
      <c r="F136" s="180"/>
      <c r="G136" s="180"/>
      <c r="H136" s="181" t="str">
        <f>IF(D136="","",_xlfn.XLOOKUP(D136,设置!B:B,设置!C:C))</f>
        <v>一般</v>
      </c>
      <c r="I136" s="186" t="str">
        <f t="shared" si="5"/>
        <v>能环-承德白楼宾馆</v>
      </c>
      <c r="J136" s="186" t="str">
        <f>IF($P136="","",_xlfn.XLOOKUP($P136,设置!$G:$G,设置!H:H))</f>
        <v>运维</v>
      </c>
      <c r="K136" s="186" t="str">
        <f>IF($P136="","",_xlfn.XLOOKUP($P136,设置!$G:$G,设置!I:I))</f>
        <v>维修</v>
      </c>
      <c r="L136" s="161">
        <v>664</v>
      </c>
      <c r="M136" s="161">
        <v>115</v>
      </c>
      <c r="N136" s="157" t="s">
        <v>890</v>
      </c>
      <c r="O136" s="161" t="s">
        <v>531</v>
      </c>
      <c r="P136" s="161" t="s">
        <v>543</v>
      </c>
      <c r="Q136" s="133"/>
      <c r="R136" s="192"/>
      <c r="S136" s="133" t="s">
        <v>891</v>
      </c>
      <c r="T136" s="193">
        <v>55995.5</v>
      </c>
      <c r="U136" s="158">
        <v>44200</v>
      </c>
      <c r="V136" s="158">
        <v>44207</v>
      </c>
      <c r="W136" s="133" t="s">
        <v>892</v>
      </c>
      <c r="X136" s="161"/>
      <c r="Y136" s="161"/>
      <c r="Z136" s="197"/>
      <c r="AA136" s="96"/>
      <c r="AB136" s="96"/>
    </row>
    <row r="137" customHeight="1" spans="1:28">
      <c r="A137" s="178"/>
      <c r="B137" s="179" t="str">
        <f t="shared" si="4"/>
        <v>P20220610-000374-能环-银隆商业-缤纷五洲酒店-运维-保养-20210101-245400</v>
      </c>
      <c r="C137" s="180"/>
      <c r="D137" s="180" t="s">
        <v>220</v>
      </c>
      <c r="E137" s="180"/>
      <c r="F137" s="180"/>
      <c r="G137" s="180"/>
      <c r="H137" s="181" t="str">
        <f>IF(D137="","",_xlfn.XLOOKUP(D137,设置!B:B,设置!C:C))</f>
        <v>一般</v>
      </c>
      <c r="I137" s="186" t="str">
        <f t="shared" si="5"/>
        <v>能环-银隆商业-缤纷五洲酒店</v>
      </c>
      <c r="J137" s="186" t="str">
        <f>IF($P137="","",_xlfn.XLOOKUP($P137,设置!$G:$G,设置!H:H))</f>
        <v>运维</v>
      </c>
      <c r="K137" s="186" t="str">
        <f>IF($P137="","",_xlfn.XLOOKUP($P137,设置!$G:$G,设置!I:I))</f>
        <v>保养</v>
      </c>
      <c r="L137" s="161">
        <v>465</v>
      </c>
      <c r="M137" s="161">
        <v>318</v>
      </c>
      <c r="N137" s="157" t="s">
        <v>893</v>
      </c>
      <c r="O137" s="161" t="s">
        <v>531</v>
      </c>
      <c r="P137" s="161" t="s">
        <v>527</v>
      </c>
      <c r="Q137" s="133"/>
      <c r="R137" s="192"/>
      <c r="S137" s="133" t="s">
        <v>894</v>
      </c>
      <c r="T137" s="193">
        <v>245400</v>
      </c>
      <c r="U137" s="158">
        <v>44197</v>
      </c>
      <c r="V137" s="158">
        <v>44926</v>
      </c>
      <c r="W137" s="133" t="s">
        <v>895</v>
      </c>
      <c r="X137" s="161"/>
      <c r="Y137" s="161"/>
      <c r="Z137" s="197"/>
      <c r="AA137" s="96"/>
      <c r="AB137" s="96"/>
    </row>
    <row r="138" customHeight="1" spans="1:28">
      <c r="A138" s="178"/>
      <c r="B138" s="179" t="str">
        <f t="shared" si="4"/>
        <v>P20220610-000375-能环-承德白楼宾馆-运维-零售-20201230-54300</v>
      </c>
      <c r="C138" s="180"/>
      <c r="D138" s="180" t="s">
        <v>220</v>
      </c>
      <c r="E138" s="180"/>
      <c r="F138" s="180"/>
      <c r="G138" s="180"/>
      <c r="H138" s="181" t="str">
        <f>IF(D138="","",_xlfn.XLOOKUP(D138,设置!B:B,设置!C:C))</f>
        <v>一般</v>
      </c>
      <c r="I138" s="186" t="str">
        <f t="shared" si="5"/>
        <v>能环-承德白楼宾馆</v>
      </c>
      <c r="J138" s="186" t="str">
        <f>IF($P138="","",_xlfn.XLOOKUP($P138,设置!$G:$G,设置!H:H))</f>
        <v>运维</v>
      </c>
      <c r="K138" s="186" t="str">
        <f>IF($P138="","",_xlfn.XLOOKUP($P138,设置!$G:$G,设置!I:I))</f>
        <v>零售</v>
      </c>
      <c r="L138" s="161">
        <v>662</v>
      </c>
      <c r="M138" s="161">
        <v>117</v>
      </c>
      <c r="N138" s="157" t="s">
        <v>890</v>
      </c>
      <c r="O138" s="161" t="s">
        <v>531</v>
      </c>
      <c r="P138" s="161" t="s">
        <v>539</v>
      </c>
      <c r="Q138" s="133"/>
      <c r="R138" s="192"/>
      <c r="S138" s="133" t="s">
        <v>896</v>
      </c>
      <c r="T138" s="193">
        <v>54300</v>
      </c>
      <c r="U138" s="158">
        <v>44195</v>
      </c>
      <c r="V138" s="158">
        <v>44206</v>
      </c>
      <c r="W138" s="133" t="s">
        <v>897</v>
      </c>
      <c r="X138" s="161"/>
      <c r="Y138" s="161"/>
      <c r="Z138" s="197"/>
      <c r="AA138" s="96"/>
      <c r="AB138" s="96"/>
    </row>
    <row r="139" customHeight="1" spans="1:28">
      <c r="A139" s="178"/>
      <c r="B139" s="179" t="str">
        <f t="shared" si="4"/>
        <v>P20220610-000376-能环-致绿科技-前门三庆园酒店-运维-维修-20201230-12000</v>
      </c>
      <c r="C139" s="180"/>
      <c r="D139" s="180" t="s">
        <v>220</v>
      </c>
      <c r="E139" s="180"/>
      <c r="F139" s="180"/>
      <c r="G139" s="180"/>
      <c r="H139" s="181" t="str">
        <f>IF(D139="","",_xlfn.XLOOKUP(D139,设置!B:B,设置!C:C))</f>
        <v>一般</v>
      </c>
      <c r="I139" s="186" t="str">
        <f t="shared" si="5"/>
        <v>能环-致绿科技-前门三庆园酒店</v>
      </c>
      <c r="J139" s="186" t="str">
        <f>IF($P139="","",_xlfn.XLOOKUP($P139,设置!$G:$G,设置!H:H))</f>
        <v>运维</v>
      </c>
      <c r="K139" s="186" t="str">
        <f>IF($P139="","",_xlfn.XLOOKUP($P139,设置!$G:$G,设置!I:I))</f>
        <v>维修</v>
      </c>
      <c r="L139" s="161">
        <v>659</v>
      </c>
      <c r="M139" s="161">
        <v>120</v>
      </c>
      <c r="N139" s="157" t="s">
        <v>898</v>
      </c>
      <c r="O139" s="161" t="s">
        <v>658</v>
      </c>
      <c r="P139" s="161" t="s">
        <v>543</v>
      </c>
      <c r="Q139" s="133"/>
      <c r="R139" s="192"/>
      <c r="S139" s="133" t="s">
        <v>899</v>
      </c>
      <c r="T139" s="193">
        <v>12000</v>
      </c>
      <c r="U139" s="158">
        <v>44195</v>
      </c>
      <c r="V139" s="158">
        <v>44561</v>
      </c>
      <c r="W139" s="133" t="s">
        <v>900</v>
      </c>
      <c r="X139" s="161"/>
      <c r="Y139" s="161"/>
      <c r="Z139" s="197"/>
      <c r="AA139" s="96"/>
      <c r="AB139" s="96"/>
    </row>
    <row r="140" customHeight="1" spans="1:28">
      <c r="A140" s="178"/>
      <c r="B140" s="179" t="str">
        <f t="shared" si="4"/>
        <v>P20220610-000377-能环-新疆华泰氯碱厂-运维-维修-20201229-1318540</v>
      </c>
      <c r="C140" s="180"/>
      <c r="D140" s="180" t="s">
        <v>220</v>
      </c>
      <c r="E140" s="180"/>
      <c r="F140" s="180"/>
      <c r="G140" s="180"/>
      <c r="H140" s="181" t="str">
        <f>IF(D140="","",_xlfn.XLOOKUP(D140,设置!B:B,设置!C:C))</f>
        <v>一般</v>
      </c>
      <c r="I140" s="186" t="str">
        <f t="shared" si="5"/>
        <v>能环-新疆华泰氯碱厂</v>
      </c>
      <c r="J140" s="186" t="str">
        <f>IF($P140="","",_xlfn.XLOOKUP($P140,设置!$G:$G,设置!H:H))</f>
        <v>运维</v>
      </c>
      <c r="K140" s="186" t="str">
        <f>IF($P140="","",_xlfn.XLOOKUP($P140,设置!$G:$G,设置!I:I))</f>
        <v>维修</v>
      </c>
      <c r="L140" s="161">
        <v>656</v>
      </c>
      <c r="M140" s="161">
        <v>123</v>
      </c>
      <c r="N140" s="157" t="s">
        <v>758</v>
      </c>
      <c r="O140" s="161" t="s">
        <v>531</v>
      </c>
      <c r="P140" s="161" t="s">
        <v>543</v>
      </c>
      <c r="Q140" s="133"/>
      <c r="R140" s="192"/>
      <c r="S140" s="133" t="s">
        <v>901</v>
      </c>
      <c r="T140" s="193">
        <v>1318540</v>
      </c>
      <c r="U140" s="158">
        <v>44194</v>
      </c>
      <c r="V140" s="158">
        <v>44225</v>
      </c>
      <c r="W140" s="133" t="s">
        <v>902</v>
      </c>
      <c r="X140" s="161"/>
      <c r="Y140" s="161"/>
      <c r="Z140" s="197"/>
      <c r="AA140" s="96"/>
      <c r="AB140" s="96"/>
    </row>
    <row r="141" customHeight="1" spans="1:28">
      <c r="A141" s="178"/>
      <c r="B141" s="179" t="str">
        <f t="shared" si="4"/>
        <v>P20220610-000382-能环-中国移动学院-运维-保养-20200101-129040</v>
      </c>
      <c r="C141" s="180"/>
      <c r="D141" s="180" t="s">
        <v>220</v>
      </c>
      <c r="E141" s="180"/>
      <c r="F141" s="180"/>
      <c r="G141" s="180"/>
      <c r="H141" s="181" t="str">
        <f>IF(D141="","",_xlfn.XLOOKUP(D141,设置!B:B,设置!C:C))</f>
        <v>一般</v>
      </c>
      <c r="I141" s="186" t="str">
        <f t="shared" si="5"/>
        <v>能环-中国移动学院</v>
      </c>
      <c r="J141" s="186" t="str">
        <f>IF($P141="","",_xlfn.XLOOKUP($P141,设置!$G:$G,设置!H:H))</f>
        <v>运维</v>
      </c>
      <c r="K141" s="186" t="str">
        <f>IF($P141="","",_xlfn.XLOOKUP($P141,设置!$G:$G,设置!I:I))</f>
        <v>保养</v>
      </c>
      <c r="L141" s="161">
        <v>655</v>
      </c>
      <c r="M141" s="161">
        <v>124</v>
      </c>
      <c r="N141" s="157" t="s">
        <v>743</v>
      </c>
      <c r="O141" s="161" t="s">
        <v>531</v>
      </c>
      <c r="P141" s="161" t="s">
        <v>527</v>
      </c>
      <c r="Q141" s="133"/>
      <c r="R141" s="192"/>
      <c r="S141" s="133" t="s">
        <v>903</v>
      </c>
      <c r="T141" s="193">
        <v>129040</v>
      </c>
      <c r="U141" s="158">
        <v>43831</v>
      </c>
      <c r="V141" s="158">
        <v>44561</v>
      </c>
      <c r="W141" s="133" t="s">
        <v>904</v>
      </c>
      <c r="X141" s="161"/>
      <c r="Y141" s="161"/>
      <c r="Z141" s="197"/>
      <c r="AA141" s="96"/>
      <c r="AB141" s="96"/>
    </row>
    <row r="142" customHeight="1" spans="1:28">
      <c r="A142" s="178"/>
      <c r="B142" s="179" t="str">
        <f t="shared" si="4"/>
        <v>P20220610-000387-能环-新华阳光-新华金融大厦-工程-安装-20190501-47000</v>
      </c>
      <c r="C142" s="180"/>
      <c r="D142" s="180" t="s">
        <v>220</v>
      </c>
      <c r="E142" s="180"/>
      <c r="F142" s="180"/>
      <c r="G142" s="180"/>
      <c r="H142" s="181" t="str">
        <f>IF(D142="","",_xlfn.XLOOKUP(D142,设置!B:B,设置!C:C))</f>
        <v>一般</v>
      </c>
      <c r="I142" s="186" t="str">
        <f t="shared" si="5"/>
        <v>能环-新华阳光-新华金融大厦</v>
      </c>
      <c r="J142" s="186" t="str">
        <f>IF($P142="","",_xlfn.XLOOKUP($P142,设置!$G:$G,设置!H:H))</f>
        <v>工程</v>
      </c>
      <c r="K142" s="186" t="str">
        <f>IF($P142="","",_xlfn.XLOOKUP($P142,设置!$G:$G,设置!I:I))</f>
        <v>安装</v>
      </c>
      <c r="L142" s="161">
        <v>651</v>
      </c>
      <c r="M142" s="161">
        <v>128</v>
      </c>
      <c r="N142" s="157" t="s">
        <v>905</v>
      </c>
      <c r="O142" s="161" t="s">
        <v>526</v>
      </c>
      <c r="P142" s="161" t="s">
        <v>659</v>
      </c>
      <c r="Q142" s="133"/>
      <c r="R142" s="192"/>
      <c r="S142" s="133" t="s">
        <v>906</v>
      </c>
      <c r="T142" s="193">
        <v>47000</v>
      </c>
      <c r="U142" s="158">
        <v>43586</v>
      </c>
      <c r="V142" s="158">
        <v>43595</v>
      </c>
      <c r="W142" s="133" t="s">
        <v>907</v>
      </c>
      <c r="X142" s="161"/>
      <c r="Y142" s="161"/>
      <c r="Z142" s="197"/>
      <c r="AA142" s="96"/>
      <c r="AB142" s="96"/>
    </row>
    <row r="143" customHeight="1" spans="1:28">
      <c r="A143" s="178"/>
      <c r="B143" s="179" t="str">
        <f t="shared" si="4"/>
        <v>P20220610-000390-能环-华电轻型燃机服务-盈坤世纪-运维-维修-20190901-38670</v>
      </c>
      <c r="C143" s="180"/>
      <c r="D143" s="180" t="s">
        <v>220</v>
      </c>
      <c r="E143" s="180"/>
      <c r="F143" s="180"/>
      <c r="G143" s="180"/>
      <c r="H143" s="181" t="str">
        <f>IF(D143="","",_xlfn.XLOOKUP(D143,设置!B:B,设置!C:C))</f>
        <v>一般</v>
      </c>
      <c r="I143" s="186" t="str">
        <f t="shared" si="5"/>
        <v>能环-华电轻型燃机服务-盈坤世纪</v>
      </c>
      <c r="J143" s="186" t="str">
        <f>IF($P143="","",_xlfn.XLOOKUP($P143,设置!$G:$G,设置!H:H))</f>
        <v>运维</v>
      </c>
      <c r="K143" s="186" t="str">
        <f>IF($P143="","",_xlfn.XLOOKUP($P143,设置!$G:$G,设置!I:I))</f>
        <v>维修</v>
      </c>
      <c r="L143" s="161">
        <v>636</v>
      </c>
      <c r="M143" s="161">
        <v>143</v>
      </c>
      <c r="N143" s="157" t="s">
        <v>576</v>
      </c>
      <c r="O143" s="161" t="s">
        <v>531</v>
      </c>
      <c r="P143" s="161" t="s">
        <v>543</v>
      </c>
      <c r="Q143" s="133"/>
      <c r="R143" s="192"/>
      <c r="S143" s="133" t="s">
        <v>908</v>
      </c>
      <c r="T143" s="193">
        <v>38670</v>
      </c>
      <c r="U143" s="158">
        <v>43709</v>
      </c>
      <c r="V143" s="158">
        <v>43753</v>
      </c>
      <c r="W143" s="133" t="s">
        <v>909</v>
      </c>
      <c r="X143" s="161"/>
      <c r="Y143" s="161"/>
      <c r="Z143" s="197"/>
      <c r="AA143" s="96"/>
      <c r="AB143" s="96"/>
    </row>
    <row r="144" customHeight="1" spans="1:28">
      <c r="A144" s="178"/>
      <c r="B144" s="179" t="str">
        <f t="shared" si="4"/>
        <v>P20220610-000391-能环-华电轻型燃机服务-盈坤世纪-运维-零售-20190808-9550</v>
      </c>
      <c r="C144" s="180"/>
      <c r="D144" s="180" t="s">
        <v>220</v>
      </c>
      <c r="E144" s="180"/>
      <c r="F144" s="180"/>
      <c r="G144" s="180"/>
      <c r="H144" s="181" t="str">
        <f>IF(D144="","",_xlfn.XLOOKUP(D144,设置!B:B,设置!C:C))</f>
        <v>一般</v>
      </c>
      <c r="I144" s="186" t="str">
        <f t="shared" si="5"/>
        <v>能环-华电轻型燃机服务-盈坤世纪</v>
      </c>
      <c r="J144" s="186" t="str">
        <f>IF($P144="","",_xlfn.XLOOKUP($P144,设置!$G:$G,设置!H:H))</f>
        <v>运维</v>
      </c>
      <c r="K144" s="186" t="str">
        <f>IF($P144="","",_xlfn.XLOOKUP($P144,设置!$G:$G,设置!I:I))</f>
        <v>零售</v>
      </c>
      <c r="L144" s="161">
        <v>632</v>
      </c>
      <c r="M144" s="161">
        <v>147</v>
      </c>
      <c r="N144" s="157" t="s">
        <v>576</v>
      </c>
      <c r="O144" s="161" t="s">
        <v>531</v>
      </c>
      <c r="P144" s="161" t="s">
        <v>539</v>
      </c>
      <c r="Q144" s="133"/>
      <c r="R144" s="192"/>
      <c r="S144" s="133" t="s">
        <v>910</v>
      </c>
      <c r="T144" s="193">
        <v>9550</v>
      </c>
      <c r="U144" s="158">
        <v>43685</v>
      </c>
      <c r="V144" s="158">
        <v>43700</v>
      </c>
      <c r="W144" s="133" t="s">
        <v>911</v>
      </c>
      <c r="X144" s="161"/>
      <c r="Y144" s="161"/>
      <c r="Z144" s="197"/>
      <c r="AA144" s="96"/>
      <c r="AB144" s="96"/>
    </row>
    <row r="145" customHeight="1" spans="1:28">
      <c r="A145" s="178"/>
      <c r="B145" s="179" t="str">
        <f t="shared" si="4"/>
        <v>P20220610-000392-能环-华电轻型燃机服务-盈坤世纪-运维-零售-20190515-2200</v>
      </c>
      <c r="C145" s="180"/>
      <c r="D145" s="180" t="s">
        <v>220</v>
      </c>
      <c r="E145" s="180"/>
      <c r="F145" s="180"/>
      <c r="G145" s="180"/>
      <c r="H145" s="181" t="str">
        <f>IF(D145="","",_xlfn.XLOOKUP(D145,设置!B:B,设置!C:C))</f>
        <v>一般</v>
      </c>
      <c r="I145" s="186" t="str">
        <f t="shared" si="5"/>
        <v>能环-华电轻型燃机服务-盈坤世纪</v>
      </c>
      <c r="J145" s="186" t="str">
        <f>IF($P145="","",_xlfn.XLOOKUP($P145,设置!$G:$G,设置!H:H))</f>
        <v>运维</v>
      </c>
      <c r="K145" s="186" t="str">
        <f>IF($P145="","",_xlfn.XLOOKUP($P145,设置!$G:$G,设置!I:I))</f>
        <v>零售</v>
      </c>
      <c r="L145" s="161">
        <v>630</v>
      </c>
      <c r="M145" s="161">
        <v>149</v>
      </c>
      <c r="N145" s="157" t="s">
        <v>576</v>
      </c>
      <c r="O145" s="161" t="s">
        <v>531</v>
      </c>
      <c r="P145" s="161" t="s">
        <v>539</v>
      </c>
      <c r="Q145" s="133"/>
      <c r="R145" s="192"/>
      <c r="S145" s="199" t="s">
        <v>912</v>
      </c>
      <c r="T145" s="193">
        <v>2200</v>
      </c>
      <c r="U145" s="158">
        <v>43600</v>
      </c>
      <c r="V145" s="158">
        <v>43608</v>
      </c>
      <c r="W145" s="133" t="s">
        <v>913</v>
      </c>
      <c r="X145" s="161"/>
      <c r="Y145" s="161"/>
      <c r="Z145" s="197"/>
      <c r="AA145" s="96"/>
      <c r="AB145" s="96"/>
    </row>
    <row r="146" customHeight="1" spans="1:28">
      <c r="A146" s="178"/>
      <c r="B146" s="179" t="str">
        <f t="shared" si="4"/>
        <v>P20220610-000393-能环-华电轻型燃机服务-盈坤世纪-运维-零售-20190614-10500</v>
      </c>
      <c r="C146" s="180"/>
      <c r="D146" s="180" t="s">
        <v>220</v>
      </c>
      <c r="E146" s="180"/>
      <c r="F146" s="180"/>
      <c r="G146" s="180"/>
      <c r="H146" s="181" t="str">
        <f>IF(D146="","",_xlfn.XLOOKUP(D146,设置!B:B,设置!C:C))</f>
        <v>一般</v>
      </c>
      <c r="I146" s="186" t="str">
        <f t="shared" si="5"/>
        <v>能环-华电轻型燃机服务-盈坤世纪</v>
      </c>
      <c r="J146" s="186" t="str">
        <f>IF($P146="","",_xlfn.XLOOKUP($P146,设置!$G:$G,设置!H:H))</f>
        <v>运维</v>
      </c>
      <c r="K146" s="186" t="str">
        <f>IF($P146="","",_xlfn.XLOOKUP($P146,设置!$G:$G,设置!I:I))</f>
        <v>零售</v>
      </c>
      <c r="L146" s="161">
        <v>620</v>
      </c>
      <c r="M146" s="161">
        <v>159</v>
      </c>
      <c r="N146" s="157" t="s">
        <v>576</v>
      </c>
      <c r="O146" s="161" t="s">
        <v>531</v>
      </c>
      <c r="P146" s="161" t="s">
        <v>539</v>
      </c>
      <c r="Q146" s="133"/>
      <c r="R146" s="192"/>
      <c r="S146" s="133" t="s">
        <v>914</v>
      </c>
      <c r="T146" s="193">
        <v>10500</v>
      </c>
      <c r="U146" s="158">
        <v>43630</v>
      </c>
      <c r="V146" s="158">
        <v>43658</v>
      </c>
      <c r="W146" s="133" t="s">
        <v>915</v>
      </c>
      <c r="X146" s="161"/>
      <c r="Y146" s="161"/>
      <c r="Z146" s="197"/>
      <c r="AA146" s="96"/>
      <c r="AB146" s="96"/>
    </row>
    <row r="147" customHeight="1" spans="1:28">
      <c r="A147" s="178"/>
      <c r="B147" s="179" t="str">
        <f t="shared" si="4"/>
        <v>P20220610-000401-能环-中汇博泰（北京）-运维-保养-20191220-35000</v>
      </c>
      <c r="C147" s="180"/>
      <c r="D147" s="180" t="s">
        <v>220</v>
      </c>
      <c r="E147" s="180"/>
      <c r="F147" s="180"/>
      <c r="G147" s="180"/>
      <c r="H147" s="181" t="str">
        <f>IF(D147="","",_xlfn.XLOOKUP(D147,设置!B:B,设置!C:C))</f>
        <v>一般</v>
      </c>
      <c r="I147" s="186" t="str">
        <f t="shared" si="5"/>
        <v>能环-中汇博泰（北京）</v>
      </c>
      <c r="J147" s="186" t="str">
        <f>IF($P147="","",_xlfn.XLOOKUP($P147,设置!$G:$G,设置!H:H))</f>
        <v>运维</v>
      </c>
      <c r="K147" s="186" t="str">
        <f>IF($P147="","",_xlfn.XLOOKUP($P147,设置!$G:$G,设置!I:I))</f>
        <v>保养</v>
      </c>
      <c r="L147" s="161">
        <v>617</v>
      </c>
      <c r="M147" s="161">
        <v>162</v>
      </c>
      <c r="N147" s="157" t="s">
        <v>916</v>
      </c>
      <c r="O147" s="161" t="s">
        <v>658</v>
      </c>
      <c r="P147" s="161" t="s">
        <v>527</v>
      </c>
      <c r="Q147" s="133"/>
      <c r="R147" s="192"/>
      <c r="S147" s="133" t="s">
        <v>917</v>
      </c>
      <c r="T147" s="193">
        <v>35000</v>
      </c>
      <c r="U147" s="158">
        <v>43819</v>
      </c>
      <c r="V147" s="158">
        <v>44184</v>
      </c>
      <c r="W147" s="133" t="s">
        <v>918</v>
      </c>
      <c r="X147" s="161"/>
      <c r="Y147" s="161"/>
      <c r="Z147" s="197"/>
      <c r="AA147" s="96"/>
      <c r="AB147" s="96"/>
    </row>
    <row r="148" customHeight="1" spans="1:28">
      <c r="A148" s="178"/>
      <c r="B148" s="179" t="str">
        <f t="shared" si="4"/>
        <v>P20220610-000403-能环-中汇博泰（北京）-运维-保养-20181220-35000</v>
      </c>
      <c r="C148" s="180"/>
      <c r="D148" s="180" t="s">
        <v>220</v>
      </c>
      <c r="E148" s="180"/>
      <c r="F148" s="180"/>
      <c r="G148" s="180"/>
      <c r="H148" s="181" t="str">
        <f>IF(D148="","",_xlfn.XLOOKUP(D148,设置!B:B,设置!C:C))</f>
        <v>一般</v>
      </c>
      <c r="I148" s="186" t="str">
        <f t="shared" si="5"/>
        <v>能环-中汇博泰（北京）</v>
      </c>
      <c r="J148" s="186" t="str">
        <f>IF($P148="","",_xlfn.XLOOKUP($P148,设置!$G:$G,设置!H:H))</f>
        <v>运维</v>
      </c>
      <c r="K148" s="186" t="str">
        <f>IF($P148="","",_xlfn.XLOOKUP($P148,设置!$G:$G,设置!I:I))</f>
        <v>保养</v>
      </c>
      <c r="L148" s="161">
        <v>609</v>
      </c>
      <c r="M148" s="161">
        <v>170</v>
      </c>
      <c r="N148" s="157" t="s">
        <v>916</v>
      </c>
      <c r="O148" s="161" t="s">
        <v>658</v>
      </c>
      <c r="P148" s="161" t="s">
        <v>527</v>
      </c>
      <c r="Q148" s="133"/>
      <c r="R148" s="192"/>
      <c r="S148" s="133" t="s">
        <v>919</v>
      </c>
      <c r="T148" s="193">
        <v>35000</v>
      </c>
      <c r="U148" s="158">
        <v>43454</v>
      </c>
      <c r="V148" s="158">
        <v>43818</v>
      </c>
      <c r="W148" s="133" t="s">
        <v>920</v>
      </c>
      <c r="X148" s="161"/>
      <c r="Y148" s="161"/>
      <c r="Z148" s="197"/>
      <c r="AA148" s="96"/>
      <c r="AB148" s="96"/>
    </row>
    <row r="149" customHeight="1" spans="1:28">
      <c r="A149" s="178"/>
      <c r="B149" s="179" t="str">
        <f t="shared" si="4"/>
        <v>P20220610-000405-能环-中安兴徽-新华汇金中心-运维-保养-20190614-19250</v>
      </c>
      <c r="C149" s="180"/>
      <c r="D149" s="180" t="s">
        <v>220</v>
      </c>
      <c r="E149" s="180"/>
      <c r="F149" s="180"/>
      <c r="G149" s="180"/>
      <c r="H149" s="181" t="str">
        <f>IF(D149="","",_xlfn.XLOOKUP(D149,设置!B:B,设置!C:C))</f>
        <v>一般</v>
      </c>
      <c r="I149" s="186" t="str">
        <f t="shared" si="5"/>
        <v>能环-中安兴徽-新华汇金中心</v>
      </c>
      <c r="J149" s="186" t="str">
        <f>IF($P149="","",_xlfn.XLOOKUP($P149,设置!$G:$G,设置!H:H))</f>
        <v>运维</v>
      </c>
      <c r="K149" s="186" t="str">
        <f>IF($P149="","",_xlfn.XLOOKUP($P149,设置!$G:$G,设置!I:I))</f>
        <v>保养</v>
      </c>
      <c r="L149" s="161">
        <v>605</v>
      </c>
      <c r="M149" s="161">
        <v>174</v>
      </c>
      <c r="N149" s="157" t="s">
        <v>921</v>
      </c>
      <c r="O149" s="161" t="s">
        <v>531</v>
      </c>
      <c r="P149" s="161" t="s">
        <v>527</v>
      </c>
      <c r="Q149" s="133"/>
      <c r="R149" s="192"/>
      <c r="S149" s="133" t="s">
        <v>922</v>
      </c>
      <c r="T149" s="193">
        <v>19250</v>
      </c>
      <c r="U149" s="158">
        <v>43630</v>
      </c>
      <c r="V149" s="158">
        <v>43996</v>
      </c>
      <c r="W149" s="133" t="s">
        <v>923</v>
      </c>
      <c r="X149" s="161"/>
      <c r="Y149" s="161"/>
      <c r="Z149" s="197"/>
      <c r="AA149" s="96"/>
      <c r="AB149" s="96"/>
    </row>
    <row r="150" customHeight="1" spans="1:28">
      <c r="A150" s="178"/>
      <c r="B150" s="179" t="str">
        <f t="shared" si="4"/>
        <v>P20220610-000406-能环-中安兴徽-新华汇金中心-运维-保养-20180614-19250</v>
      </c>
      <c r="C150" s="180"/>
      <c r="D150" s="180" t="s">
        <v>220</v>
      </c>
      <c r="E150" s="180"/>
      <c r="F150" s="180"/>
      <c r="G150" s="180"/>
      <c r="H150" s="181" t="str">
        <f>IF(D150="","",_xlfn.XLOOKUP(D150,设置!B:B,设置!C:C))</f>
        <v>一般</v>
      </c>
      <c r="I150" s="186" t="str">
        <f t="shared" si="5"/>
        <v>能环-中安兴徽-新华汇金中心</v>
      </c>
      <c r="J150" s="186" t="str">
        <f>IF($P150="","",_xlfn.XLOOKUP($P150,设置!$G:$G,设置!H:H))</f>
        <v>运维</v>
      </c>
      <c r="K150" s="186" t="str">
        <f>IF($P150="","",_xlfn.XLOOKUP($P150,设置!$G:$G,设置!I:I))</f>
        <v>保养</v>
      </c>
      <c r="L150" s="161">
        <v>595</v>
      </c>
      <c r="M150" s="161">
        <v>184</v>
      </c>
      <c r="N150" s="157" t="s">
        <v>921</v>
      </c>
      <c r="O150" s="161" t="s">
        <v>531</v>
      </c>
      <c r="P150" s="161" t="s">
        <v>527</v>
      </c>
      <c r="Q150" s="133"/>
      <c r="R150" s="192"/>
      <c r="S150" s="133" t="s">
        <v>924</v>
      </c>
      <c r="T150" s="193">
        <v>19250</v>
      </c>
      <c r="U150" s="158">
        <v>43265</v>
      </c>
      <c r="V150" s="158">
        <v>43630</v>
      </c>
      <c r="W150" s="133" t="s">
        <v>925</v>
      </c>
      <c r="X150" s="161"/>
      <c r="Y150" s="161"/>
      <c r="Z150" s="197"/>
      <c r="AA150" s="96"/>
      <c r="AB150" s="96"/>
    </row>
    <row r="151" customHeight="1" spans="1:28">
      <c r="A151" s="178"/>
      <c r="B151" s="179" t="str">
        <f t="shared" si="4"/>
        <v>P20220610-000411-能环-尚西泊图-运维-维修-20190901-178500</v>
      </c>
      <c r="C151" s="180"/>
      <c r="D151" s="180" t="s">
        <v>220</v>
      </c>
      <c r="E151" s="180"/>
      <c r="F151" s="180"/>
      <c r="G151" s="180"/>
      <c r="H151" s="181" t="str">
        <f>IF(D151="","",_xlfn.XLOOKUP(D151,设置!B:B,设置!C:C))</f>
        <v>一般</v>
      </c>
      <c r="I151" s="186" t="str">
        <f t="shared" si="5"/>
        <v>能环-尚西泊图</v>
      </c>
      <c r="J151" s="186" t="str">
        <f>IF($P151="","",_xlfn.XLOOKUP($P151,设置!$G:$G,设置!H:H))</f>
        <v>运维</v>
      </c>
      <c r="K151" s="186" t="str">
        <f>IF($P151="","",_xlfn.XLOOKUP($P151,设置!$G:$G,设置!I:I))</f>
        <v>维修</v>
      </c>
      <c r="L151" s="161">
        <v>574</v>
      </c>
      <c r="M151" s="161">
        <v>207</v>
      </c>
      <c r="N151" s="157" t="s">
        <v>807</v>
      </c>
      <c r="O151" s="161" t="s">
        <v>526</v>
      </c>
      <c r="P151" s="161" t="s">
        <v>543</v>
      </c>
      <c r="Q151" s="133"/>
      <c r="R151" s="192"/>
      <c r="S151" s="133" t="s">
        <v>926</v>
      </c>
      <c r="T151" s="193">
        <v>178500</v>
      </c>
      <c r="U151" s="158">
        <v>43709</v>
      </c>
      <c r="V151" s="158">
        <v>43738</v>
      </c>
      <c r="W151" s="133" t="s">
        <v>927</v>
      </c>
      <c r="X151" s="161"/>
      <c r="Y151" s="161"/>
      <c r="Z151" s="197"/>
      <c r="AA151" s="96"/>
      <c r="AB151" s="96"/>
    </row>
    <row r="152" customHeight="1" spans="1:28">
      <c r="A152" s="178"/>
      <c r="B152" s="179" t="str">
        <f t="shared" si="4"/>
        <v>P20220610-000416-能环-艺海兴龙-天竺空港工业区-运维-保养-20180909-66000</v>
      </c>
      <c r="C152" s="180"/>
      <c r="D152" s="180" t="s">
        <v>220</v>
      </c>
      <c r="E152" s="180"/>
      <c r="F152" s="180"/>
      <c r="G152" s="180"/>
      <c r="H152" s="181" t="str">
        <f>IF(D152="","",_xlfn.XLOOKUP(D152,设置!B:B,设置!C:C))</f>
        <v>一般</v>
      </c>
      <c r="I152" s="186" t="str">
        <f t="shared" si="5"/>
        <v>能环-艺海兴龙-天竺空港工业区</v>
      </c>
      <c r="J152" s="186" t="str">
        <f>IF($P152="","",_xlfn.XLOOKUP($P152,设置!$G:$G,设置!H:H))</f>
        <v>运维</v>
      </c>
      <c r="K152" s="186" t="str">
        <f>IF($P152="","",_xlfn.XLOOKUP($P152,设置!$G:$G,设置!I:I))</f>
        <v>保养</v>
      </c>
      <c r="L152" s="161">
        <v>570</v>
      </c>
      <c r="M152" s="161">
        <v>211</v>
      </c>
      <c r="N152" s="157" t="s">
        <v>928</v>
      </c>
      <c r="O152" s="161" t="s">
        <v>531</v>
      </c>
      <c r="P152" s="161" t="s">
        <v>527</v>
      </c>
      <c r="Q152" s="133"/>
      <c r="R152" s="192"/>
      <c r="S152" s="133" t="s">
        <v>929</v>
      </c>
      <c r="T152" s="193">
        <v>66000</v>
      </c>
      <c r="U152" s="158">
        <v>43352</v>
      </c>
      <c r="V152" s="158">
        <v>43716</v>
      </c>
      <c r="W152" s="133" t="s">
        <v>930</v>
      </c>
      <c r="X152" s="161"/>
      <c r="Y152" s="161"/>
      <c r="Z152" s="197"/>
      <c r="AA152" s="96"/>
      <c r="AB152" s="96"/>
    </row>
    <row r="153" customHeight="1" spans="1:28">
      <c r="A153" s="178"/>
      <c r="B153" s="179" t="str">
        <f t="shared" si="4"/>
        <v>P20220610-000418-能环-第一太平戴维斯-东方梅地亚中心-运维-保养-20200101-10000000</v>
      </c>
      <c r="C153" s="180"/>
      <c r="D153" s="180" t="s">
        <v>220</v>
      </c>
      <c r="E153" s="180"/>
      <c r="F153" s="180"/>
      <c r="G153" s="180"/>
      <c r="H153" s="181" t="str">
        <f>IF(D153="","",_xlfn.XLOOKUP(D153,设置!B:B,设置!C:C))</f>
        <v>一般</v>
      </c>
      <c r="I153" s="186" t="str">
        <f t="shared" si="5"/>
        <v>能环-第一太平戴维斯-东方梅地亚中心</v>
      </c>
      <c r="J153" s="186" t="str">
        <f>IF($P153="","",_xlfn.XLOOKUP($P153,设置!$G:$G,设置!H:H))</f>
        <v>运维</v>
      </c>
      <c r="K153" s="186" t="str">
        <f>IF($P153="","",_xlfn.XLOOKUP($P153,设置!$G:$G,设置!I:I))</f>
        <v>保养</v>
      </c>
      <c r="L153" s="161">
        <v>185</v>
      </c>
      <c r="M153" s="161">
        <v>600</v>
      </c>
      <c r="N153" s="157" t="s">
        <v>679</v>
      </c>
      <c r="O153" s="161" t="s">
        <v>531</v>
      </c>
      <c r="P153" s="161" t="s">
        <v>527</v>
      </c>
      <c r="Q153" s="133"/>
      <c r="R153" s="192"/>
      <c r="S153" s="133" t="s">
        <v>931</v>
      </c>
      <c r="T153" s="193">
        <v>10000000</v>
      </c>
      <c r="U153" s="158">
        <v>43831</v>
      </c>
      <c r="V153" s="158">
        <v>47483</v>
      </c>
      <c r="W153" s="133" t="s">
        <v>932</v>
      </c>
      <c r="X153" s="161"/>
      <c r="Y153" s="161"/>
      <c r="Z153" s="197"/>
      <c r="AA153" s="96"/>
      <c r="AB153" s="96"/>
    </row>
    <row r="154" customHeight="1" spans="1:28">
      <c r="A154" s="178"/>
      <c r="B154" s="179" t="str">
        <f t="shared" si="4"/>
        <v>P20220610-000419-能环-华地恒达-新华东方文创大厦-运维-保养-20190718-15000</v>
      </c>
      <c r="C154" s="180"/>
      <c r="D154" s="180" t="s">
        <v>220</v>
      </c>
      <c r="E154" s="180"/>
      <c r="F154" s="180"/>
      <c r="G154" s="180"/>
      <c r="H154" s="181" t="str">
        <f>IF(D154="","",_xlfn.XLOOKUP(D154,设置!B:B,设置!C:C))</f>
        <v>一般</v>
      </c>
      <c r="I154" s="186" t="str">
        <f t="shared" si="5"/>
        <v>能环-华地恒达-新华东方文创大厦</v>
      </c>
      <c r="J154" s="186" t="str">
        <f>IF($P154="","",_xlfn.XLOOKUP($P154,设置!$G:$G,设置!H:H))</f>
        <v>运维</v>
      </c>
      <c r="K154" s="186" t="str">
        <f>IF($P154="","",_xlfn.XLOOKUP($P154,设置!$G:$G,设置!I:I))</f>
        <v>保养</v>
      </c>
      <c r="L154" s="161">
        <v>561</v>
      </c>
      <c r="M154" s="161">
        <v>221</v>
      </c>
      <c r="N154" s="157" t="s">
        <v>792</v>
      </c>
      <c r="O154" s="161" t="s">
        <v>531</v>
      </c>
      <c r="P154" s="161" t="s">
        <v>527</v>
      </c>
      <c r="Q154" s="133"/>
      <c r="R154" s="192"/>
      <c r="S154" s="133" t="s">
        <v>933</v>
      </c>
      <c r="T154" s="193">
        <v>15000</v>
      </c>
      <c r="U154" s="158">
        <v>43664</v>
      </c>
      <c r="V154" s="158">
        <v>44029</v>
      </c>
      <c r="W154" s="133" t="s">
        <v>934</v>
      </c>
      <c r="X154" s="161"/>
      <c r="Y154" s="161"/>
      <c r="Z154" s="197"/>
      <c r="AA154" s="96"/>
      <c r="AB154" s="96"/>
    </row>
    <row r="155" customHeight="1" spans="1:28">
      <c r="A155" s="178"/>
      <c r="B155" s="179" t="str">
        <f t="shared" si="4"/>
        <v>P20220610-000431-能环-同方科迅-国粹苑-运维-清洗-20190906-50000</v>
      </c>
      <c r="C155" s="180"/>
      <c r="D155" s="180" t="s">
        <v>220</v>
      </c>
      <c r="E155" s="180"/>
      <c r="F155" s="180"/>
      <c r="G155" s="180"/>
      <c r="H155" s="181" t="str">
        <f>IF(D155="","",_xlfn.XLOOKUP(D155,设置!B:B,设置!C:C))</f>
        <v>一般</v>
      </c>
      <c r="I155" s="186" t="str">
        <f t="shared" si="5"/>
        <v>能环-同方科迅-国粹苑</v>
      </c>
      <c r="J155" s="186" t="str">
        <f>IF($P155="","",_xlfn.XLOOKUP($P155,设置!$G:$G,设置!H:H))</f>
        <v>运维</v>
      </c>
      <c r="K155" s="186" t="str">
        <f>IF($P155="","",_xlfn.XLOOKUP($P155,设置!$G:$G,设置!I:I))</f>
        <v>清洗</v>
      </c>
      <c r="L155" s="161">
        <v>558</v>
      </c>
      <c r="M155" s="161">
        <v>224</v>
      </c>
      <c r="N155" s="157" t="s">
        <v>707</v>
      </c>
      <c r="O155" s="161" t="s">
        <v>526</v>
      </c>
      <c r="P155" s="161" t="s">
        <v>554</v>
      </c>
      <c r="Q155" s="133"/>
      <c r="R155" s="192"/>
      <c r="S155" s="133" t="s">
        <v>935</v>
      </c>
      <c r="T155" s="193">
        <v>50000</v>
      </c>
      <c r="U155" s="158">
        <v>43714</v>
      </c>
      <c r="V155" s="158">
        <v>43743</v>
      </c>
      <c r="W155" s="133" t="s">
        <v>936</v>
      </c>
      <c r="X155" s="161"/>
      <c r="Y155" s="161"/>
      <c r="Z155" s="197"/>
      <c r="AA155" s="96"/>
      <c r="AB155" s="96"/>
    </row>
    <row r="156" customHeight="1" spans="1:28">
      <c r="A156" s="178"/>
      <c r="B156" s="179" t="str">
        <f t="shared" si="4"/>
        <v>P20220610-000444-能环-德兰伟业-北京市东城区法院南院-运维-保养-20200408-16000</v>
      </c>
      <c r="C156" s="180"/>
      <c r="D156" s="180" t="s">
        <v>220</v>
      </c>
      <c r="E156" s="180"/>
      <c r="F156" s="180"/>
      <c r="G156" s="180"/>
      <c r="H156" s="181" t="str">
        <f>IF(D156="","",_xlfn.XLOOKUP(D156,设置!B:B,设置!C:C))</f>
        <v>一般</v>
      </c>
      <c r="I156" s="186" t="str">
        <f t="shared" si="5"/>
        <v>能环-德兰伟业-北京市东城区法院南院</v>
      </c>
      <c r="J156" s="186" t="str">
        <f>IF($P156="","",_xlfn.XLOOKUP($P156,设置!$G:$G,设置!H:H))</f>
        <v>运维</v>
      </c>
      <c r="K156" s="186" t="str">
        <f>IF($P156="","",_xlfn.XLOOKUP($P156,设置!$G:$G,设置!I:I))</f>
        <v>保养</v>
      </c>
      <c r="L156" s="161">
        <v>555</v>
      </c>
      <c r="M156" s="161">
        <v>227</v>
      </c>
      <c r="N156" s="157" t="s">
        <v>937</v>
      </c>
      <c r="O156" s="161" t="s">
        <v>531</v>
      </c>
      <c r="P156" s="161" t="s">
        <v>527</v>
      </c>
      <c r="Q156" s="133"/>
      <c r="R156" s="192"/>
      <c r="S156" s="133" t="s">
        <v>938</v>
      </c>
      <c r="T156" s="193">
        <v>16000</v>
      </c>
      <c r="U156" s="158">
        <v>43929</v>
      </c>
      <c r="V156" s="158">
        <v>44293</v>
      </c>
      <c r="W156" s="133" t="s">
        <v>939</v>
      </c>
      <c r="X156" s="161"/>
      <c r="Y156" s="161"/>
      <c r="Z156" s="197"/>
      <c r="AA156" s="96"/>
      <c r="AB156" s="96"/>
    </row>
    <row r="157" customHeight="1" spans="1:28">
      <c r="A157" s="178"/>
      <c r="B157" s="179" t="str">
        <f t="shared" si="4"/>
        <v>P20220610-000447-能环-三河星罗城购物中心-工程-安装-20200210-3106943.18</v>
      </c>
      <c r="C157" s="180"/>
      <c r="D157" s="180" t="s">
        <v>220</v>
      </c>
      <c r="E157" s="180"/>
      <c r="F157" s="180"/>
      <c r="G157" s="180"/>
      <c r="H157" s="181" t="str">
        <f>IF(D157="","",_xlfn.XLOOKUP(D157,设置!B:B,设置!C:C))</f>
        <v>一般</v>
      </c>
      <c r="I157" s="186" t="str">
        <f t="shared" si="5"/>
        <v>能环-三河星罗城购物中心</v>
      </c>
      <c r="J157" s="186" t="str">
        <f>IF($P157="","",_xlfn.XLOOKUP($P157,设置!$G:$G,设置!H:H))</f>
        <v>工程</v>
      </c>
      <c r="K157" s="186" t="str">
        <f>IF($P157="","",_xlfn.XLOOKUP($P157,设置!$G:$G,设置!I:I))</f>
        <v>安装</v>
      </c>
      <c r="L157" s="161">
        <v>553</v>
      </c>
      <c r="M157" s="161">
        <v>229</v>
      </c>
      <c r="N157" s="157" t="s">
        <v>940</v>
      </c>
      <c r="O157" s="161" t="s">
        <v>526</v>
      </c>
      <c r="P157" s="161" t="s">
        <v>659</v>
      </c>
      <c r="Q157" s="133"/>
      <c r="R157" s="192"/>
      <c r="S157" s="133" t="s">
        <v>941</v>
      </c>
      <c r="T157" s="193">
        <v>3106943.18</v>
      </c>
      <c r="U157" s="158">
        <v>43871</v>
      </c>
      <c r="V157" s="158">
        <v>43936</v>
      </c>
      <c r="W157" s="133" t="s">
        <v>942</v>
      </c>
      <c r="X157" s="161"/>
      <c r="Y157" s="161"/>
      <c r="Z157" s="197"/>
      <c r="AA157" s="96"/>
      <c r="AB157" s="96"/>
    </row>
    <row r="158" customHeight="1" spans="1:28">
      <c r="A158" s="178"/>
      <c r="B158" s="179" t="str">
        <f t="shared" si="4"/>
        <v>P20220610-000464-能环-天津天保热电-运维-维修-20201103-145105</v>
      </c>
      <c r="C158" s="180"/>
      <c r="D158" s="180" t="s">
        <v>220</v>
      </c>
      <c r="E158" s="180"/>
      <c r="F158" s="180"/>
      <c r="G158" s="180"/>
      <c r="H158" s="181" t="str">
        <f>IF(D158="","",_xlfn.XLOOKUP(D158,设置!B:B,设置!C:C))</f>
        <v>一般</v>
      </c>
      <c r="I158" s="186" t="str">
        <f t="shared" si="5"/>
        <v>能环-天津天保热电</v>
      </c>
      <c r="J158" s="186" t="str">
        <f>IF($P158="","",_xlfn.XLOOKUP($P158,设置!$G:$G,设置!H:H))</f>
        <v>运维</v>
      </c>
      <c r="K158" s="186" t="str">
        <f>IF($P158="","",_xlfn.XLOOKUP($P158,设置!$G:$G,设置!I:I))</f>
        <v>维修</v>
      </c>
      <c r="L158" s="161">
        <v>542</v>
      </c>
      <c r="M158" s="161">
        <v>241</v>
      </c>
      <c r="N158" s="157" t="s">
        <v>943</v>
      </c>
      <c r="O158" s="161" t="s">
        <v>526</v>
      </c>
      <c r="P158" s="161" t="s">
        <v>543</v>
      </c>
      <c r="Q158" s="133"/>
      <c r="R158" s="192"/>
      <c r="S158" s="133" t="s">
        <v>944</v>
      </c>
      <c r="T158" s="193">
        <v>145105</v>
      </c>
      <c r="U158" s="158">
        <v>44138</v>
      </c>
      <c r="V158" s="158">
        <v>44162</v>
      </c>
      <c r="W158" s="133" t="s">
        <v>945</v>
      </c>
      <c r="X158" s="161"/>
      <c r="Y158" s="161"/>
      <c r="Z158" s="197"/>
      <c r="AA158" s="96"/>
      <c r="AB158" s="96"/>
    </row>
    <row r="159" customHeight="1" spans="1:28">
      <c r="A159" s="178"/>
      <c r="B159" s="179" t="str">
        <f t="shared" si="4"/>
        <v>P20220610-000466-能环-创新联盟-可味美食城十八区-运维-保养-20200901-50000</v>
      </c>
      <c r="C159" s="180"/>
      <c r="D159" s="180" t="s">
        <v>220</v>
      </c>
      <c r="E159" s="180"/>
      <c r="F159" s="180"/>
      <c r="G159" s="180"/>
      <c r="H159" s="181" t="str">
        <f>IF(D159="","",_xlfn.XLOOKUP(D159,设置!B:B,设置!C:C))</f>
        <v>一般</v>
      </c>
      <c r="I159" s="186" t="str">
        <f t="shared" si="5"/>
        <v>能环-创新联盟-可味美食城十八区</v>
      </c>
      <c r="J159" s="186" t="str">
        <f>IF($P159="","",_xlfn.XLOOKUP($P159,设置!$G:$G,设置!H:H))</f>
        <v>运维</v>
      </c>
      <c r="K159" s="186" t="str">
        <f>IF($P159="","",_xlfn.XLOOKUP($P159,设置!$G:$G,设置!I:I))</f>
        <v>保养</v>
      </c>
      <c r="L159" s="161">
        <v>538</v>
      </c>
      <c r="M159" s="161">
        <v>245</v>
      </c>
      <c r="N159" s="157" t="s">
        <v>946</v>
      </c>
      <c r="O159" s="161" t="s">
        <v>526</v>
      </c>
      <c r="P159" s="161" t="s">
        <v>527</v>
      </c>
      <c r="Q159" s="133"/>
      <c r="R159" s="192"/>
      <c r="S159" s="133" t="s">
        <v>947</v>
      </c>
      <c r="T159" s="193">
        <v>50000</v>
      </c>
      <c r="U159" s="158">
        <v>44075</v>
      </c>
      <c r="V159" s="158">
        <v>44439</v>
      </c>
      <c r="W159" s="133" t="s">
        <v>948</v>
      </c>
      <c r="X159" s="161"/>
      <c r="Y159" s="161"/>
      <c r="Z159" s="197"/>
      <c r="AA159" s="96"/>
      <c r="AB159" s="96"/>
    </row>
    <row r="160" customHeight="1" spans="1:28">
      <c r="A160" s="178"/>
      <c r="B160" s="179" t="str">
        <f t="shared" si="4"/>
        <v>P20220610-000483-能环-曼海能源-立业大厦-工程-其他-20201015-280000</v>
      </c>
      <c r="C160" s="180"/>
      <c r="D160" s="180" t="s">
        <v>220</v>
      </c>
      <c r="E160" s="180"/>
      <c r="F160" s="180"/>
      <c r="G160" s="180"/>
      <c r="H160" s="181" t="str">
        <f>IF(D160="","",_xlfn.XLOOKUP(D160,设置!B:B,设置!C:C))</f>
        <v>一般</v>
      </c>
      <c r="I160" s="186" t="str">
        <f t="shared" si="5"/>
        <v>能环-曼海能源-立业大厦</v>
      </c>
      <c r="J160" s="186" t="str">
        <f>IF($P160="","",_xlfn.XLOOKUP($P160,设置!$G:$G,设置!H:H))</f>
        <v>工程</v>
      </c>
      <c r="K160" s="186" t="str">
        <f>IF($P160="","",_xlfn.XLOOKUP($P160,设置!$G:$G,设置!I:I))</f>
        <v>其他</v>
      </c>
      <c r="L160" s="161">
        <v>501</v>
      </c>
      <c r="M160" s="161">
        <v>282</v>
      </c>
      <c r="N160" s="157" t="s">
        <v>949</v>
      </c>
      <c r="O160" s="161" t="s">
        <v>531</v>
      </c>
      <c r="P160" s="161" t="s">
        <v>950</v>
      </c>
      <c r="Q160" s="133"/>
      <c r="R160" s="192"/>
      <c r="S160" s="200" t="s">
        <v>951</v>
      </c>
      <c r="T160" s="193">
        <v>280000</v>
      </c>
      <c r="U160" s="158">
        <v>44119</v>
      </c>
      <c r="V160" s="158">
        <v>44160</v>
      </c>
      <c r="W160" s="133" t="s">
        <v>952</v>
      </c>
      <c r="X160" s="161"/>
      <c r="Y160" s="161"/>
      <c r="Z160" s="161"/>
      <c r="AA160" s="96"/>
      <c r="AB160" s="96"/>
    </row>
    <row r="161" customHeight="1" spans="1:28">
      <c r="A161" s="178"/>
      <c r="B161" s="179" t="str">
        <f t="shared" si="4"/>
        <v>P20220610-000491-能环-星河商贸-富地广场-EMC-节能运营-20201115-4960000</v>
      </c>
      <c r="C161" s="180"/>
      <c r="D161" s="180" t="s">
        <v>220</v>
      </c>
      <c r="E161" s="180"/>
      <c r="F161" s="180"/>
      <c r="G161" s="180"/>
      <c r="H161" s="181" t="str">
        <f>IF(D161="","",_xlfn.XLOOKUP(D161,设置!B:B,设置!C:C))</f>
        <v>一般</v>
      </c>
      <c r="I161" s="186" t="str">
        <f t="shared" si="5"/>
        <v>能环-星河商贸-富地广场</v>
      </c>
      <c r="J161" s="186" t="str">
        <f>IF($P161="","",_xlfn.XLOOKUP($P161,设置!$G:$G,设置!H:H))</f>
        <v>EMC</v>
      </c>
      <c r="K161" s="186" t="str">
        <f>IF($P161="","",_xlfn.XLOOKUP($P161,设置!$G:$G,设置!I:I))</f>
        <v>节能运营</v>
      </c>
      <c r="L161" s="161">
        <v>639</v>
      </c>
      <c r="M161" s="161">
        <v>140</v>
      </c>
      <c r="N161" s="157" t="s">
        <v>887</v>
      </c>
      <c r="O161" s="161" t="s">
        <v>619</v>
      </c>
      <c r="P161" s="161" t="s">
        <v>532</v>
      </c>
      <c r="Q161" s="133"/>
      <c r="R161" s="192"/>
      <c r="S161" s="133" t="s">
        <v>953</v>
      </c>
      <c r="T161" s="193">
        <v>4960000</v>
      </c>
      <c r="U161" s="158">
        <v>44150</v>
      </c>
      <c r="V161" s="158">
        <v>47557</v>
      </c>
      <c r="W161" s="133" t="s">
        <v>954</v>
      </c>
      <c r="X161" s="161"/>
      <c r="Y161" s="161"/>
      <c r="Z161" s="197"/>
      <c r="AA161" s="96"/>
      <c r="AB161" s="96"/>
    </row>
    <row r="162" customHeight="1" spans="1:28">
      <c r="A162" s="178"/>
      <c r="B162" s="179" t="str">
        <f t="shared" si="4"/>
        <v>P20220610-000494-能环-第一太平戴维斯-东方梅地亚中心-EMC-节能运营-20280316-11560000</v>
      </c>
      <c r="C162" s="180"/>
      <c r="D162" s="180" t="s">
        <v>220</v>
      </c>
      <c r="E162" s="180"/>
      <c r="F162" s="180"/>
      <c r="G162" s="180"/>
      <c r="H162" s="181" t="str">
        <f>IF(D162="","",_xlfn.XLOOKUP(D162,设置!B:B,设置!C:C))</f>
        <v>一般</v>
      </c>
      <c r="I162" s="186" t="str">
        <f t="shared" si="5"/>
        <v>能环-第一太平戴维斯-东方梅地亚中心</v>
      </c>
      <c r="J162" s="186" t="str">
        <f>IF($P162="","",_xlfn.XLOOKUP($P162,设置!$G:$G,设置!H:H))</f>
        <v>EMC</v>
      </c>
      <c r="K162" s="186" t="str">
        <f>IF($P162="","",_xlfn.XLOOKUP($P162,设置!$G:$G,设置!I:I))</f>
        <v>节能运营</v>
      </c>
      <c r="L162" s="161">
        <v>497</v>
      </c>
      <c r="M162" s="161">
        <v>286</v>
      </c>
      <c r="N162" s="157" t="s">
        <v>679</v>
      </c>
      <c r="O162" s="161" t="s">
        <v>531</v>
      </c>
      <c r="P162" s="161" t="s">
        <v>532</v>
      </c>
      <c r="Q162" s="133"/>
      <c r="R162" s="192"/>
      <c r="S162" s="133" t="s">
        <v>955</v>
      </c>
      <c r="T162" s="193">
        <v>11560000</v>
      </c>
      <c r="U162" s="158">
        <v>46828</v>
      </c>
      <c r="V162" s="158">
        <v>47557</v>
      </c>
      <c r="W162" s="133" t="s">
        <v>956</v>
      </c>
      <c r="X162" s="161"/>
      <c r="Y162" s="161"/>
      <c r="Z162" s="197"/>
      <c r="AA162" s="96"/>
      <c r="AB162" s="96"/>
    </row>
    <row r="163" customHeight="1" spans="1:28">
      <c r="A163" s="178"/>
      <c r="B163" s="179" t="str">
        <f t="shared" si="4"/>
        <v>P20220610-000499-能环-中建八局-朗诗大厦-工程-安装-20200910-2857657</v>
      </c>
      <c r="C163" s="180"/>
      <c r="D163" s="180" t="s">
        <v>220</v>
      </c>
      <c r="E163" s="180"/>
      <c r="F163" s="180"/>
      <c r="G163" s="180"/>
      <c r="H163" s="181" t="str">
        <f>IF(D163="","",_xlfn.XLOOKUP(D163,设置!B:B,设置!C:C))</f>
        <v>一般</v>
      </c>
      <c r="I163" s="186" t="str">
        <f t="shared" si="5"/>
        <v>能环-中建八局-朗诗大厦</v>
      </c>
      <c r="J163" s="186" t="str">
        <f>IF($P163="","",_xlfn.XLOOKUP($P163,设置!$G:$G,设置!H:H))</f>
        <v>工程</v>
      </c>
      <c r="K163" s="186" t="str">
        <f>IF($P163="","",_xlfn.XLOOKUP($P163,设置!$G:$G,设置!I:I))</f>
        <v>安装</v>
      </c>
      <c r="L163" s="161">
        <v>496</v>
      </c>
      <c r="M163" s="161">
        <v>287</v>
      </c>
      <c r="N163" s="157" t="s">
        <v>957</v>
      </c>
      <c r="O163" s="161" t="s">
        <v>526</v>
      </c>
      <c r="P163" s="161" t="s">
        <v>659</v>
      </c>
      <c r="Q163" s="133"/>
      <c r="R163" s="192"/>
      <c r="S163" s="133" t="s">
        <v>958</v>
      </c>
      <c r="T163" s="193">
        <v>2857657</v>
      </c>
      <c r="U163" s="158">
        <v>44084</v>
      </c>
      <c r="V163" s="158">
        <v>44135</v>
      </c>
      <c r="W163" s="133" t="s">
        <v>959</v>
      </c>
      <c r="X163" s="161"/>
      <c r="Y163" s="161"/>
      <c r="Z163" s="197"/>
      <c r="AA163" s="96"/>
      <c r="AB163" s="96"/>
    </row>
    <row r="164" customHeight="1" spans="1:28">
      <c r="A164" s="178"/>
      <c r="B164" s="179" t="str">
        <f t="shared" si="4"/>
        <v>P20220610-000504-能环-宣钢-焦化厂一净化+二净化-运维-维修-20200424-349800</v>
      </c>
      <c r="C164" s="180"/>
      <c r="D164" s="180" t="s">
        <v>220</v>
      </c>
      <c r="E164" s="180"/>
      <c r="F164" s="180"/>
      <c r="G164" s="180"/>
      <c r="H164" s="181" t="str">
        <f>IF(D164="","",_xlfn.XLOOKUP(D164,设置!B:B,设置!C:C))</f>
        <v>一般</v>
      </c>
      <c r="I164" s="186" t="str">
        <f t="shared" si="5"/>
        <v>能环-宣钢-焦化厂一净化+二净化</v>
      </c>
      <c r="J164" s="186" t="str">
        <f>IF($P164="","",_xlfn.XLOOKUP($P164,设置!$G:$G,设置!H:H))</f>
        <v>运维</v>
      </c>
      <c r="K164" s="186" t="str">
        <f>IF($P164="","",_xlfn.XLOOKUP($P164,设置!$G:$G,设置!I:I))</f>
        <v>维修</v>
      </c>
      <c r="L164" s="161">
        <v>495</v>
      </c>
      <c r="M164" s="161">
        <v>288</v>
      </c>
      <c r="N164" s="157" t="s">
        <v>859</v>
      </c>
      <c r="O164" s="161" t="s">
        <v>526</v>
      </c>
      <c r="P164" s="161" t="s">
        <v>543</v>
      </c>
      <c r="Q164" s="133"/>
      <c r="R164" s="192"/>
      <c r="S164" s="133" t="s">
        <v>960</v>
      </c>
      <c r="T164" s="193">
        <v>349800</v>
      </c>
      <c r="U164" s="158">
        <v>43945</v>
      </c>
      <c r="V164" s="158">
        <v>44128</v>
      </c>
      <c r="W164" s="133" t="s">
        <v>961</v>
      </c>
      <c r="X164" s="161"/>
      <c r="Y164" s="161"/>
      <c r="Z164" s="197"/>
      <c r="AA164" s="96"/>
      <c r="AB164" s="96"/>
    </row>
    <row r="165" customHeight="1" spans="1:28">
      <c r="A165" s="178"/>
      <c r="B165" s="179" t="str">
        <f t="shared" si="4"/>
        <v>P20220610-000505-能环-江苏杨辉物业-华汇大厦-运维-零售-20200909-31000</v>
      </c>
      <c r="C165" s="180"/>
      <c r="D165" s="180" t="s">
        <v>220</v>
      </c>
      <c r="E165" s="180"/>
      <c r="F165" s="180"/>
      <c r="G165" s="180"/>
      <c r="H165" s="181" t="str">
        <f>IF(D165="","",_xlfn.XLOOKUP(D165,设置!B:B,设置!C:C))</f>
        <v>一般</v>
      </c>
      <c r="I165" s="186" t="str">
        <f t="shared" si="5"/>
        <v>能环-江苏杨辉物业-华汇大厦</v>
      </c>
      <c r="J165" s="186" t="str">
        <f>IF($P165="","",_xlfn.XLOOKUP($P165,设置!$G:$G,设置!H:H))</f>
        <v>运维</v>
      </c>
      <c r="K165" s="186" t="str">
        <f>IF($P165="","",_xlfn.XLOOKUP($P165,设置!$G:$G,设置!I:I))</f>
        <v>零售</v>
      </c>
      <c r="L165" s="161">
        <v>485</v>
      </c>
      <c r="M165" s="161">
        <v>298</v>
      </c>
      <c r="N165" s="157" t="s">
        <v>962</v>
      </c>
      <c r="O165" s="161" t="s">
        <v>531</v>
      </c>
      <c r="P165" s="161" t="s">
        <v>539</v>
      </c>
      <c r="Q165" s="133"/>
      <c r="R165" s="192"/>
      <c r="S165" s="133" t="s">
        <v>963</v>
      </c>
      <c r="T165" s="193">
        <v>31000</v>
      </c>
      <c r="U165" s="158">
        <v>44083</v>
      </c>
      <c r="V165" s="158">
        <v>44092</v>
      </c>
      <c r="W165" s="133" t="s">
        <v>964</v>
      </c>
      <c r="X165" s="161"/>
      <c r="Y165" s="161"/>
      <c r="Z165" s="197"/>
      <c r="AA165" s="96"/>
      <c r="AB165" s="96"/>
    </row>
    <row r="166" customHeight="1" spans="1:28">
      <c r="A166" s="178"/>
      <c r="B166" s="179" t="str">
        <f t="shared" si="4"/>
        <v>P20220610-000506-能环-金三环宾馆-运维-保养-20200501-46000</v>
      </c>
      <c r="C166" s="180"/>
      <c r="D166" s="180" t="s">
        <v>220</v>
      </c>
      <c r="E166" s="180"/>
      <c r="F166" s="180"/>
      <c r="G166" s="180"/>
      <c r="H166" s="181" t="str">
        <f>IF(D166="","",_xlfn.XLOOKUP(D166,设置!B:B,设置!C:C))</f>
        <v>一般</v>
      </c>
      <c r="I166" s="186" t="str">
        <f t="shared" si="5"/>
        <v>能环-金三环宾馆</v>
      </c>
      <c r="J166" s="186" t="str">
        <f>IF($P166="","",_xlfn.XLOOKUP($P166,设置!$G:$G,设置!H:H))</f>
        <v>运维</v>
      </c>
      <c r="K166" s="186" t="str">
        <f>IF($P166="","",_xlfn.XLOOKUP($P166,设置!$G:$G,设置!I:I))</f>
        <v>保养</v>
      </c>
      <c r="L166" s="161">
        <v>484</v>
      </c>
      <c r="M166" s="161">
        <v>299</v>
      </c>
      <c r="N166" s="157" t="s">
        <v>535</v>
      </c>
      <c r="O166" s="161" t="s">
        <v>531</v>
      </c>
      <c r="P166" s="161" t="s">
        <v>527</v>
      </c>
      <c r="Q166" s="133"/>
      <c r="R166" s="192"/>
      <c r="S166" s="133" t="s">
        <v>965</v>
      </c>
      <c r="T166" s="193">
        <v>46000</v>
      </c>
      <c r="U166" s="158">
        <v>43952</v>
      </c>
      <c r="V166" s="158">
        <v>44316</v>
      </c>
      <c r="W166" s="133" t="s">
        <v>966</v>
      </c>
      <c r="X166" s="161"/>
      <c r="Y166" s="161"/>
      <c r="Z166" s="197"/>
      <c r="AA166" s="96"/>
      <c r="AB166" s="96"/>
    </row>
    <row r="167" customHeight="1" spans="1:28">
      <c r="A167" s="178"/>
      <c r="B167" s="179" t="str">
        <f t="shared" si="4"/>
        <v>P20220610-000508-能环-第一太平戴维斯-宇达创意中心-EMC-制冷与供暖运营-20171115-14000000</v>
      </c>
      <c r="C167" s="180"/>
      <c r="D167" s="180" t="s">
        <v>220</v>
      </c>
      <c r="E167" s="180"/>
      <c r="F167" s="180"/>
      <c r="G167" s="180"/>
      <c r="H167" s="181" t="str">
        <f>IF(D167="","",_xlfn.XLOOKUP(D167,设置!B:B,设置!C:C))</f>
        <v>一般</v>
      </c>
      <c r="I167" s="186" t="str">
        <f t="shared" si="5"/>
        <v>能环-第一太平戴维斯-宇达创意中心</v>
      </c>
      <c r="J167" s="186" t="str">
        <f>IF($P167="","",_xlfn.XLOOKUP($P167,设置!$G:$G,设置!H:H))</f>
        <v>EMC</v>
      </c>
      <c r="K167" s="186" t="str">
        <f>IF($P167="","",_xlfn.XLOOKUP($P167,设置!$G:$G,设置!I:I))</f>
        <v>制冷与供暖运营</v>
      </c>
      <c r="L167" s="161">
        <v>98</v>
      </c>
      <c r="M167" s="161">
        <v>688</v>
      </c>
      <c r="N167" s="157" t="s">
        <v>967</v>
      </c>
      <c r="O167" s="161" t="s">
        <v>690</v>
      </c>
      <c r="P167" s="161" t="s">
        <v>596</v>
      </c>
      <c r="Q167" s="133"/>
      <c r="R167" s="192"/>
      <c r="S167" s="133" t="s">
        <v>764</v>
      </c>
      <c r="T167" s="193">
        <v>14000000</v>
      </c>
      <c r="U167" s="158">
        <v>43054</v>
      </c>
      <c r="V167" s="158">
        <v>50359</v>
      </c>
      <c r="W167" s="133" t="s">
        <v>968</v>
      </c>
      <c r="X167" s="161"/>
      <c r="Y167" s="161"/>
      <c r="Z167" s="197"/>
      <c r="AA167" s="96"/>
      <c r="AB167" s="96"/>
    </row>
    <row r="168" customHeight="1" spans="1:28">
      <c r="A168" s="178"/>
      <c r="B168" s="179" t="str">
        <f t="shared" si="4"/>
        <v>P20220610-000509-能环-京广心诺广告传媒-EMC-节能运营-20170315-1000000</v>
      </c>
      <c r="C168" s="180"/>
      <c r="D168" s="180" t="s">
        <v>220</v>
      </c>
      <c r="E168" s="180"/>
      <c r="F168" s="180"/>
      <c r="G168" s="180"/>
      <c r="H168" s="181" t="str">
        <f>IF(D168="","",_xlfn.XLOOKUP(D168,设置!B:B,设置!C:C))</f>
        <v>一般</v>
      </c>
      <c r="I168" s="186" t="str">
        <f t="shared" si="5"/>
        <v>能环-京广心诺广告传媒</v>
      </c>
      <c r="J168" s="186" t="str">
        <f>IF($P168="","",_xlfn.XLOOKUP($P168,设置!$G:$G,设置!H:H))</f>
        <v>EMC</v>
      </c>
      <c r="K168" s="186" t="str">
        <f>IF($P168="","",_xlfn.XLOOKUP($P168,设置!$G:$G,设置!I:I))</f>
        <v>节能运营</v>
      </c>
      <c r="L168" s="161">
        <v>482</v>
      </c>
      <c r="M168" s="161">
        <v>301</v>
      </c>
      <c r="N168" s="157" t="s">
        <v>969</v>
      </c>
      <c r="O168" s="161" t="s">
        <v>526</v>
      </c>
      <c r="P168" s="161" t="s">
        <v>532</v>
      </c>
      <c r="Q168" s="133"/>
      <c r="R168" s="192"/>
      <c r="S168" s="133" t="s">
        <v>970</v>
      </c>
      <c r="T168" s="193">
        <v>1000000</v>
      </c>
      <c r="U168" s="158">
        <v>42809</v>
      </c>
      <c r="V168" s="158">
        <v>46460</v>
      </c>
      <c r="W168" s="133" t="s">
        <v>971</v>
      </c>
      <c r="X168" s="161"/>
      <c r="Y168" s="161"/>
      <c r="Z168" s="197"/>
      <c r="AA168" s="96"/>
      <c r="AB168" s="96"/>
    </row>
    <row r="169" customHeight="1" spans="1:28">
      <c r="A169" s="178"/>
      <c r="B169" s="179" t="str">
        <f t="shared" si="4"/>
        <v>P20220610-000510-能环-江苏杨辉物业-华汇大厦-运维-保养-20200828-1200</v>
      </c>
      <c r="C169" s="180"/>
      <c r="D169" s="180" t="s">
        <v>220</v>
      </c>
      <c r="E169" s="180"/>
      <c r="F169" s="180"/>
      <c r="G169" s="180"/>
      <c r="H169" s="181" t="str">
        <f>IF(D169="","",_xlfn.XLOOKUP(D169,设置!B:B,设置!C:C))</f>
        <v>一般</v>
      </c>
      <c r="I169" s="186" t="str">
        <f t="shared" si="5"/>
        <v>能环-江苏杨辉物业-华汇大厦</v>
      </c>
      <c r="J169" s="186" t="str">
        <f>IF($P169="","",_xlfn.XLOOKUP($P169,设置!$G:$G,设置!H:H))</f>
        <v>运维</v>
      </c>
      <c r="K169" s="186" t="str">
        <f>IF($P169="","",_xlfn.XLOOKUP($P169,设置!$G:$G,设置!I:I))</f>
        <v>保养</v>
      </c>
      <c r="L169" s="161">
        <v>481</v>
      </c>
      <c r="M169" s="161">
        <v>302</v>
      </c>
      <c r="N169" s="157" t="s">
        <v>962</v>
      </c>
      <c r="O169" s="161" t="s">
        <v>526</v>
      </c>
      <c r="P169" s="161" t="s">
        <v>527</v>
      </c>
      <c r="Q169" s="133"/>
      <c r="R169" s="192"/>
      <c r="S169" s="133" t="s">
        <v>972</v>
      </c>
      <c r="T169" s="193">
        <v>1200</v>
      </c>
      <c r="U169" s="158">
        <v>44071</v>
      </c>
      <c r="V169" s="158">
        <v>44071</v>
      </c>
      <c r="W169" s="133" t="s">
        <v>973</v>
      </c>
      <c r="X169" s="161"/>
      <c r="Y169" s="161"/>
      <c r="Z169" s="197"/>
      <c r="AA169" s="96"/>
      <c r="AB169" s="96"/>
    </row>
    <row r="170" customHeight="1" spans="1:28">
      <c r="A170" s="178"/>
      <c r="B170" s="179" t="str">
        <f t="shared" si="4"/>
        <v>P20220610-000511-能环-天津劝宝超市-劝宝购物广场-EMC-节能运营-20220101-42077.3</v>
      </c>
      <c r="C170" s="180"/>
      <c r="D170" s="180" t="s">
        <v>220</v>
      </c>
      <c r="E170" s="180"/>
      <c r="F170" s="180"/>
      <c r="G170" s="180"/>
      <c r="H170" s="181" t="str">
        <f>IF(D170="","",_xlfn.XLOOKUP(D170,设置!B:B,设置!C:C))</f>
        <v>一般</v>
      </c>
      <c r="I170" s="186" t="str">
        <f t="shared" si="5"/>
        <v>能环-天津劝宝超市-劝宝购物广场</v>
      </c>
      <c r="J170" s="186" t="str">
        <f>IF($P170="","",_xlfn.XLOOKUP($P170,设置!$G:$G,设置!H:H))</f>
        <v>EMC</v>
      </c>
      <c r="K170" s="186" t="str">
        <f>IF($P170="","",_xlfn.XLOOKUP($P170,设置!$G:$G,设置!I:I))</f>
        <v>节能运营</v>
      </c>
      <c r="L170" s="161">
        <v>624</v>
      </c>
      <c r="M170" s="161">
        <v>155</v>
      </c>
      <c r="N170" s="157" t="s">
        <v>974</v>
      </c>
      <c r="O170" s="161" t="s">
        <v>975</v>
      </c>
      <c r="P170" s="161" t="s">
        <v>532</v>
      </c>
      <c r="Q170" s="133"/>
      <c r="R170" s="192"/>
      <c r="S170" s="133" t="s">
        <v>976</v>
      </c>
      <c r="T170" s="193">
        <v>42077.3</v>
      </c>
      <c r="U170" s="158">
        <v>44562</v>
      </c>
      <c r="V170" s="158">
        <v>44926</v>
      </c>
      <c r="W170" s="133" t="s">
        <v>977</v>
      </c>
      <c r="X170" s="161"/>
      <c r="Y170" s="161"/>
      <c r="Z170" s="197"/>
      <c r="AA170" s="96"/>
      <c r="AB170" s="96"/>
    </row>
    <row r="171" customHeight="1" spans="1:28">
      <c r="A171" s="178"/>
      <c r="B171" s="179" t="str">
        <f t="shared" si="4"/>
        <v>P20220610-000514-能环-江苏杨辉物业-华汇大厦-运维-保养-20200828-8000</v>
      </c>
      <c r="C171" s="180"/>
      <c r="D171" s="180" t="s">
        <v>220</v>
      </c>
      <c r="E171" s="180"/>
      <c r="F171" s="180"/>
      <c r="G171" s="180"/>
      <c r="H171" s="181" t="str">
        <f>IF(D171="","",_xlfn.XLOOKUP(D171,设置!B:B,设置!C:C))</f>
        <v>一般</v>
      </c>
      <c r="I171" s="186" t="str">
        <f t="shared" si="5"/>
        <v>能环-江苏杨辉物业-华汇大厦</v>
      </c>
      <c r="J171" s="186" t="str">
        <f>IF($P171="","",_xlfn.XLOOKUP($P171,设置!$G:$G,设置!H:H))</f>
        <v>运维</v>
      </c>
      <c r="K171" s="186" t="str">
        <f>IF($P171="","",_xlfn.XLOOKUP($P171,设置!$G:$G,设置!I:I))</f>
        <v>保养</v>
      </c>
      <c r="L171" s="161">
        <v>476</v>
      </c>
      <c r="M171" s="161">
        <v>307</v>
      </c>
      <c r="N171" s="157" t="s">
        <v>962</v>
      </c>
      <c r="O171" s="161" t="s">
        <v>531</v>
      </c>
      <c r="P171" s="161" t="s">
        <v>527</v>
      </c>
      <c r="Q171" s="133"/>
      <c r="R171" s="192"/>
      <c r="S171" s="133" t="s">
        <v>978</v>
      </c>
      <c r="T171" s="193">
        <v>8000</v>
      </c>
      <c r="U171" s="158">
        <v>44071</v>
      </c>
      <c r="V171" s="158">
        <v>44073</v>
      </c>
      <c r="W171" s="133" t="s">
        <v>979</v>
      </c>
      <c r="X171" s="161"/>
      <c r="Y171" s="161"/>
      <c r="Z171" s="197"/>
      <c r="AA171" s="96"/>
      <c r="AB171" s="96"/>
    </row>
    <row r="172" customHeight="1" spans="1:28">
      <c r="A172" s="178"/>
      <c r="B172" s="179" t="str">
        <f t="shared" si="4"/>
        <v>P20220610-000517-能环-第一太平戴维斯-东方梅地亚中心-EMC-制冷与供暖运营-20170520-63580000</v>
      </c>
      <c r="C172" s="180"/>
      <c r="D172" s="180" t="s">
        <v>220</v>
      </c>
      <c r="E172" s="180"/>
      <c r="F172" s="180"/>
      <c r="G172" s="180"/>
      <c r="H172" s="181" t="str">
        <f>IF(D172="","",_xlfn.XLOOKUP(D172,设置!B:B,设置!C:C))</f>
        <v>一般</v>
      </c>
      <c r="I172" s="186" t="str">
        <f t="shared" si="5"/>
        <v>能环-第一太平戴维斯-东方梅地亚中心</v>
      </c>
      <c r="J172" s="186" t="str">
        <f>IF($P172="","",_xlfn.XLOOKUP($P172,设置!$G:$G,设置!H:H))</f>
        <v>EMC</v>
      </c>
      <c r="K172" s="186" t="str">
        <f>IF($P172="","",_xlfn.XLOOKUP($P172,设置!$G:$G,设置!I:I))</f>
        <v>制冷与供暖运营</v>
      </c>
      <c r="L172" s="161">
        <v>593</v>
      </c>
      <c r="M172" s="161">
        <v>186</v>
      </c>
      <c r="N172" s="157" t="s">
        <v>679</v>
      </c>
      <c r="O172" s="161" t="s">
        <v>531</v>
      </c>
      <c r="P172" s="161" t="s">
        <v>596</v>
      </c>
      <c r="Q172" s="133"/>
      <c r="R172" s="192"/>
      <c r="S172" s="133" t="s">
        <v>764</v>
      </c>
      <c r="T172" s="193">
        <v>63580000</v>
      </c>
      <c r="U172" s="158">
        <v>42875</v>
      </c>
      <c r="V172" s="158">
        <v>46893</v>
      </c>
      <c r="W172" s="133" t="s">
        <v>980</v>
      </c>
      <c r="X172" s="161"/>
      <c r="Y172" s="161"/>
      <c r="Z172" s="197"/>
      <c r="AA172" s="96"/>
      <c r="AB172" s="96"/>
    </row>
    <row r="173" customHeight="1" spans="1:28">
      <c r="A173" s="178"/>
      <c r="B173" s="179" t="str">
        <f t="shared" si="4"/>
        <v>P20220610-000521-能环-天津怡湾酒店有限公司-运维-零售-20200813-3500</v>
      </c>
      <c r="C173" s="180"/>
      <c r="D173" s="180" t="s">
        <v>220</v>
      </c>
      <c r="E173" s="180"/>
      <c r="F173" s="180"/>
      <c r="G173" s="180"/>
      <c r="H173" s="181" t="str">
        <f>IF(D173="","",_xlfn.XLOOKUP(D173,设置!B:B,设置!C:C))</f>
        <v>一般</v>
      </c>
      <c r="I173" s="186" t="str">
        <f t="shared" si="5"/>
        <v>能环-天津怡湾酒店有限公司</v>
      </c>
      <c r="J173" s="186" t="str">
        <f>IF($P173="","",_xlfn.XLOOKUP($P173,设置!$G:$G,设置!H:H))</f>
        <v>运维</v>
      </c>
      <c r="K173" s="186" t="str">
        <f>IF($P173="","",_xlfn.XLOOKUP($P173,设置!$G:$G,设置!I:I))</f>
        <v>零售</v>
      </c>
      <c r="L173" s="161">
        <v>475</v>
      </c>
      <c r="M173" s="161">
        <v>308</v>
      </c>
      <c r="N173" s="157" t="s">
        <v>981</v>
      </c>
      <c r="O173" s="161" t="s">
        <v>553</v>
      </c>
      <c r="P173" s="161" t="s">
        <v>539</v>
      </c>
      <c r="Q173" s="133"/>
      <c r="R173" s="192"/>
      <c r="S173" s="133" t="s">
        <v>982</v>
      </c>
      <c r="T173" s="193">
        <v>3500</v>
      </c>
      <c r="U173" s="158">
        <v>44056</v>
      </c>
      <c r="V173" s="158">
        <v>44057</v>
      </c>
      <c r="W173" s="133" t="s">
        <v>983</v>
      </c>
      <c r="X173" s="161"/>
      <c r="Y173" s="161"/>
      <c r="Z173" s="197"/>
      <c r="AA173" s="96"/>
      <c r="AB173" s="96"/>
    </row>
    <row r="174" customHeight="1" spans="1:28">
      <c r="A174" s="178"/>
      <c r="B174" s="179" t="str">
        <f t="shared" si="4"/>
        <v>P20220610-000522-能环-北京融昆-鼎昆大厦-工程-安装-20200815-1156653.2</v>
      </c>
      <c r="C174" s="180"/>
      <c r="D174" s="180" t="s">
        <v>220</v>
      </c>
      <c r="E174" s="180"/>
      <c r="F174" s="180"/>
      <c r="G174" s="180"/>
      <c r="H174" s="181" t="str">
        <f>IF(D174="","",_xlfn.XLOOKUP(D174,设置!B:B,设置!C:C))</f>
        <v>一般</v>
      </c>
      <c r="I174" s="186" t="str">
        <f t="shared" si="5"/>
        <v>能环-北京融昆-鼎昆大厦</v>
      </c>
      <c r="J174" s="186" t="str">
        <f>IF($P174="","",_xlfn.XLOOKUP($P174,设置!$G:$G,设置!H:H))</f>
        <v>工程</v>
      </c>
      <c r="K174" s="186" t="str">
        <f>IF($P174="","",_xlfn.XLOOKUP($P174,设置!$G:$G,设置!I:I))</f>
        <v>安装</v>
      </c>
      <c r="L174" s="161">
        <v>470</v>
      </c>
      <c r="M174" s="161">
        <v>313</v>
      </c>
      <c r="N174" s="157" t="s">
        <v>984</v>
      </c>
      <c r="O174" s="161" t="s">
        <v>531</v>
      </c>
      <c r="P174" s="161" t="s">
        <v>659</v>
      </c>
      <c r="Q174" s="133"/>
      <c r="R174" s="192"/>
      <c r="S174" s="133" t="s">
        <v>985</v>
      </c>
      <c r="T174" s="193">
        <v>1156653.2</v>
      </c>
      <c r="U174" s="158">
        <v>44058</v>
      </c>
      <c r="V174" s="158">
        <v>44145</v>
      </c>
      <c r="W174" s="133" t="s">
        <v>986</v>
      </c>
      <c r="X174" s="161"/>
      <c r="Y174" s="161"/>
      <c r="Z174" s="197"/>
      <c r="AA174" s="96"/>
      <c r="AB174" s="96"/>
    </row>
    <row r="175" customHeight="1" spans="1:28">
      <c r="A175" s="178"/>
      <c r="B175" s="179" t="str">
        <f t="shared" si="4"/>
        <v>P20220610-000526-能环-同方科迅-通惠大厦-运维-保养-20200801-16000</v>
      </c>
      <c r="C175" s="180"/>
      <c r="D175" s="180" t="s">
        <v>220</v>
      </c>
      <c r="E175" s="180"/>
      <c r="F175" s="180"/>
      <c r="G175" s="180"/>
      <c r="H175" s="181" t="str">
        <f>IF(D175="","",_xlfn.XLOOKUP(D175,设置!B:B,设置!C:C))</f>
        <v>一般</v>
      </c>
      <c r="I175" s="186" t="str">
        <f t="shared" si="5"/>
        <v>能环-同方科迅-通惠大厦</v>
      </c>
      <c r="J175" s="186" t="str">
        <f>IF($P175="","",_xlfn.XLOOKUP($P175,设置!$G:$G,设置!H:H))</f>
        <v>运维</v>
      </c>
      <c r="K175" s="186" t="str">
        <f>IF($P175="","",_xlfn.XLOOKUP($P175,设置!$G:$G,设置!I:I))</f>
        <v>保养</v>
      </c>
      <c r="L175" s="161">
        <v>462</v>
      </c>
      <c r="M175" s="161">
        <v>321</v>
      </c>
      <c r="N175" s="157" t="s">
        <v>710</v>
      </c>
      <c r="O175" s="161" t="s">
        <v>531</v>
      </c>
      <c r="P175" s="161" t="s">
        <v>527</v>
      </c>
      <c r="Q175" s="133"/>
      <c r="R175" s="192"/>
      <c r="S175" s="133" t="s">
        <v>987</v>
      </c>
      <c r="T175" s="193">
        <v>16000</v>
      </c>
      <c r="U175" s="158">
        <v>44044</v>
      </c>
      <c r="V175" s="158">
        <v>44408</v>
      </c>
      <c r="W175" s="133" t="s">
        <v>988</v>
      </c>
      <c r="X175" s="161"/>
      <c r="Y175" s="161"/>
      <c r="Z175" s="197"/>
      <c r="AA175" s="96"/>
      <c r="AB175" s="96"/>
    </row>
    <row r="176" customHeight="1" spans="1:28">
      <c r="A176" s="178"/>
      <c r="B176" s="179" t="str">
        <f t="shared" si="4"/>
        <v>P20220610-000527-能环-同方科迅-通惠大厦-运维-保养-20190801-16000</v>
      </c>
      <c r="C176" s="180"/>
      <c r="D176" s="180" t="s">
        <v>220</v>
      </c>
      <c r="E176" s="180"/>
      <c r="F176" s="180"/>
      <c r="G176" s="180"/>
      <c r="H176" s="181" t="str">
        <f>IF(D176="","",_xlfn.XLOOKUP(D176,设置!B:B,设置!C:C))</f>
        <v>一般</v>
      </c>
      <c r="I176" s="186" t="str">
        <f t="shared" si="5"/>
        <v>能环-同方科迅-通惠大厦</v>
      </c>
      <c r="J176" s="186" t="str">
        <f>IF($P176="","",_xlfn.XLOOKUP($P176,设置!$G:$G,设置!H:H))</f>
        <v>运维</v>
      </c>
      <c r="K176" s="186" t="str">
        <f>IF($P176="","",_xlfn.XLOOKUP($P176,设置!$G:$G,设置!I:I))</f>
        <v>保养</v>
      </c>
      <c r="L176" s="161">
        <v>461</v>
      </c>
      <c r="M176" s="161">
        <v>322</v>
      </c>
      <c r="N176" s="157" t="s">
        <v>710</v>
      </c>
      <c r="O176" s="161" t="s">
        <v>531</v>
      </c>
      <c r="P176" s="161" t="s">
        <v>527</v>
      </c>
      <c r="Q176" s="133"/>
      <c r="R176" s="192"/>
      <c r="S176" s="133" t="s">
        <v>989</v>
      </c>
      <c r="T176" s="193">
        <v>16000</v>
      </c>
      <c r="U176" s="158">
        <v>43678</v>
      </c>
      <c r="V176" s="158">
        <v>44043</v>
      </c>
      <c r="W176" s="133" t="s">
        <v>990</v>
      </c>
      <c r="X176" s="161"/>
      <c r="Y176" s="161"/>
      <c r="Z176" s="197"/>
      <c r="AA176" s="96"/>
      <c r="AB176" s="96"/>
    </row>
    <row r="177" customHeight="1" spans="1:28">
      <c r="A177" s="178"/>
      <c r="B177" s="179" t="str">
        <f t="shared" si="4"/>
        <v>P20220610-000528-能环-同方科迅-国粹苑-运维-保养-20190615-30000</v>
      </c>
      <c r="C177" s="180"/>
      <c r="D177" s="180" t="s">
        <v>220</v>
      </c>
      <c r="E177" s="180"/>
      <c r="F177" s="180"/>
      <c r="G177" s="180"/>
      <c r="H177" s="181" t="str">
        <f>IF(D177="","",_xlfn.XLOOKUP(D177,设置!B:B,设置!C:C))</f>
        <v>一般</v>
      </c>
      <c r="I177" s="186" t="str">
        <f t="shared" si="5"/>
        <v>能环-同方科迅-国粹苑</v>
      </c>
      <c r="J177" s="186" t="str">
        <f>IF($P177="","",_xlfn.XLOOKUP($P177,设置!$G:$G,设置!H:H))</f>
        <v>运维</v>
      </c>
      <c r="K177" s="186" t="str">
        <f>IF($P177="","",_xlfn.XLOOKUP($P177,设置!$G:$G,设置!I:I))</f>
        <v>保养</v>
      </c>
      <c r="L177" s="161">
        <v>460</v>
      </c>
      <c r="M177" s="161">
        <v>323</v>
      </c>
      <c r="N177" s="157" t="s">
        <v>707</v>
      </c>
      <c r="O177" s="161" t="s">
        <v>526</v>
      </c>
      <c r="P177" s="161" t="s">
        <v>527</v>
      </c>
      <c r="Q177" s="133"/>
      <c r="R177" s="192"/>
      <c r="S177" s="133" t="s">
        <v>991</v>
      </c>
      <c r="T177" s="193">
        <v>30000</v>
      </c>
      <c r="U177" s="158">
        <v>43631</v>
      </c>
      <c r="V177" s="158">
        <v>43996</v>
      </c>
      <c r="W177" s="133" t="s">
        <v>992</v>
      </c>
      <c r="X177" s="161"/>
      <c r="Y177" s="161"/>
      <c r="Z177" s="161"/>
      <c r="AA177" s="96"/>
      <c r="AB177" s="96"/>
    </row>
    <row r="178" customHeight="1" spans="1:28">
      <c r="A178" s="178"/>
      <c r="B178" s="179" t="str">
        <f t="shared" si="4"/>
        <v>P20220610-000530-能环-同方科迅-国粹苑-运维-保养-20200615-30000</v>
      </c>
      <c r="C178" s="180"/>
      <c r="D178" s="180" t="s">
        <v>220</v>
      </c>
      <c r="E178" s="180"/>
      <c r="F178" s="180"/>
      <c r="G178" s="180"/>
      <c r="H178" s="181" t="str">
        <f>IF(D178="","",_xlfn.XLOOKUP(D178,设置!B:B,设置!C:C))</f>
        <v>一般</v>
      </c>
      <c r="I178" s="186" t="str">
        <f t="shared" si="5"/>
        <v>能环-同方科迅-国粹苑</v>
      </c>
      <c r="J178" s="186" t="str">
        <f>IF($P178="","",_xlfn.XLOOKUP($P178,设置!$G:$G,设置!H:H))</f>
        <v>运维</v>
      </c>
      <c r="K178" s="186" t="str">
        <f>IF($P178="","",_xlfn.XLOOKUP($P178,设置!$G:$G,设置!I:I))</f>
        <v>保养</v>
      </c>
      <c r="L178" s="161">
        <v>459</v>
      </c>
      <c r="M178" s="161">
        <v>324</v>
      </c>
      <c r="N178" s="157" t="s">
        <v>707</v>
      </c>
      <c r="O178" s="161" t="s">
        <v>531</v>
      </c>
      <c r="P178" s="161" t="s">
        <v>527</v>
      </c>
      <c r="Q178" s="133"/>
      <c r="R178" s="192"/>
      <c r="S178" s="133" t="s">
        <v>993</v>
      </c>
      <c r="T178" s="193">
        <v>30000</v>
      </c>
      <c r="U178" s="158">
        <v>43997</v>
      </c>
      <c r="V178" s="158">
        <v>44361</v>
      </c>
      <c r="W178" s="133" t="s">
        <v>994</v>
      </c>
      <c r="X178" s="161"/>
      <c r="Y178" s="161"/>
      <c r="Z178" s="197"/>
      <c r="AA178" s="96"/>
      <c r="AB178" s="96"/>
    </row>
    <row r="179" customHeight="1" spans="1:28">
      <c r="A179" s="178"/>
      <c r="B179" s="179" t="str">
        <f t="shared" si="4"/>
        <v>P20220610-000541-能环-创新联盟-可味美食城十八区-运维-维修-20200723-43000</v>
      </c>
      <c r="C179" s="180"/>
      <c r="D179" s="180" t="s">
        <v>220</v>
      </c>
      <c r="E179" s="180"/>
      <c r="F179" s="180"/>
      <c r="G179" s="180"/>
      <c r="H179" s="181" t="str">
        <f>IF(D179="","",_xlfn.XLOOKUP(D179,设置!B:B,设置!C:C))</f>
        <v>一般</v>
      </c>
      <c r="I179" s="186" t="str">
        <f t="shared" si="5"/>
        <v>能环-创新联盟-可味美食城十八区</v>
      </c>
      <c r="J179" s="186" t="str">
        <f>IF($P179="","",_xlfn.XLOOKUP($P179,设置!$G:$G,设置!H:H))</f>
        <v>运维</v>
      </c>
      <c r="K179" s="186" t="str">
        <f>IF($P179="","",_xlfn.XLOOKUP($P179,设置!$G:$G,设置!I:I))</f>
        <v>维修</v>
      </c>
      <c r="L179" s="161">
        <v>455</v>
      </c>
      <c r="M179" s="161">
        <v>328</v>
      </c>
      <c r="N179" s="157" t="s">
        <v>946</v>
      </c>
      <c r="O179" s="161" t="s">
        <v>526</v>
      </c>
      <c r="P179" s="161" t="s">
        <v>543</v>
      </c>
      <c r="Q179" s="133"/>
      <c r="R179" s="192"/>
      <c r="S179" s="133" t="s">
        <v>995</v>
      </c>
      <c r="T179" s="193">
        <v>43000</v>
      </c>
      <c r="U179" s="158">
        <v>44035</v>
      </c>
      <c r="V179" s="158">
        <v>44066</v>
      </c>
      <c r="W179" s="133" t="s">
        <v>996</v>
      </c>
      <c r="X179" s="161"/>
      <c r="Y179" s="161"/>
      <c r="Z179" s="197"/>
      <c r="AA179" s="96"/>
      <c r="AB179" s="96"/>
    </row>
    <row r="180" customHeight="1" spans="1:28">
      <c r="A180" s="178"/>
      <c r="B180" s="179" t="str">
        <f t="shared" si="4"/>
        <v>P20220610-000542-能环-邢台钢铁-运维-维修-20190325-342700</v>
      </c>
      <c r="C180" s="180"/>
      <c r="D180" s="180" t="s">
        <v>220</v>
      </c>
      <c r="E180" s="180"/>
      <c r="F180" s="180"/>
      <c r="G180" s="180"/>
      <c r="H180" s="181" t="str">
        <f>IF(D180="","",_xlfn.XLOOKUP(D180,设置!B:B,设置!C:C))</f>
        <v>一般</v>
      </c>
      <c r="I180" s="186" t="str">
        <f t="shared" si="5"/>
        <v>能环-邢台钢铁</v>
      </c>
      <c r="J180" s="186" t="str">
        <f>IF($P180="","",_xlfn.XLOOKUP($P180,设置!$G:$G,设置!H:H))</f>
        <v>运维</v>
      </c>
      <c r="K180" s="186" t="str">
        <f>IF($P180="","",_xlfn.XLOOKUP($P180,设置!$G:$G,设置!I:I))</f>
        <v>维修</v>
      </c>
      <c r="L180" s="161">
        <v>451</v>
      </c>
      <c r="M180" s="161">
        <v>332</v>
      </c>
      <c r="N180" s="157" t="s">
        <v>997</v>
      </c>
      <c r="O180" s="161" t="s">
        <v>526</v>
      </c>
      <c r="P180" s="161" t="s">
        <v>543</v>
      </c>
      <c r="Q180" s="133"/>
      <c r="R180" s="192"/>
      <c r="S180" s="133" t="s">
        <v>998</v>
      </c>
      <c r="T180" s="193">
        <v>342700</v>
      </c>
      <c r="U180" s="158">
        <v>43549</v>
      </c>
      <c r="V180" s="158">
        <v>43581</v>
      </c>
      <c r="W180" s="133" t="s">
        <v>999</v>
      </c>
      <c r="X180" s="161"/>
      <c r="Y180" s="161"/>
      <c r="Z180" s="197"/>
      <c r="AA180" s="96"/>
      <c r="AB180" s="96"/>
    </row>
    <row r="181" customHeight="1" spans="1:28">
      <c r="A181" s="178"/>
      <c r="B181" s="179" t="str">
        <f t="shared" si="4"/>
        <v>P20220610-000544-能环-朝阳规划艺术馆-运维-保养-20200715-304000</v>
      </c>
      <c r="C181" s="180"/>
      <c r="D181" s="180" t="s">
        <v>220</v>
      </c>
      <c r="E181" s="180"/>
      <c r="F181" s="180"/>
      <c r="G181" s="180"/>
      <c r="H181" s="181" t="str">
        <f>IF(D181="","",_xlfn.XLOOKUP(D181,设置!B:B,设置!C:C))</f>
        <v>一般</v>
      </c>
      <c r="I181" s="186" t="str">
        <f t="shared" si="5"/>
        <v>能环-朝阳规划艺术馆</v>
      </c>
      <c r="J181" s="186" t="str">
        <f>IF($P181="","",_xlfn.XLOOKUP($P181,设置!$G:$G,设置!H:H))</f>
        <v>运维</v>
      </c>
      <c r="K181" s="186" t="str">
        <f>IF($P181="","",_xlfn.XLOOKUP($P181,设置!$G:$G,设置!I:I))</f>
        <v>保养</v>
      </c>
      <c r="L181" s="161">
        <v>449</v>
      </c>
      <c r="M181" s="161">
        <v>334</v>
      </c>
      <c r="N181" s="157" t="s">
        <v>1000</v>
      </c>
      <c r="O181" s="161" t="s">
        <v>553</v>
      </c>
      <c r="P181" s="161" t="s">
        <v>527</v>
      </c>
      <c r="Q181" s="133"/>
      <c r="R181" s="192"/>
      <c r="S181" s="133" t="s">
        <v>1001</v>
      </c>
      <c r="T181" s="193">
        <v>304000</v>
      </c>
      <c r="U181" s="158">
        <v>44027</v>
      </c>
      <c r="V181" s="158">
        <v>44756</v>
      </c>
      <c r="W181" s="133" t="s">
        <v>1002</v>
      </c>
      <c r="X181" s="161"/>
      <c r="Y181" s="161"/>
      <c r="Z181" s="197"/>
      <c r="AA181" s="96"/>
      <c r="AB181" s="96"/>
    </row>
    <row r="182" customHeight="1" spans="1:28">
      <c r="A182" s="178"/>
      <c r="B182" s="179" t="str">
        <f t="shared" si="4"/>
        <v>P20220610-000559-能环-瑞成盛达-华亨大厦-运维-零售-20191206-8600</v>
      </c>
      <c r="C182" s="180"/>
      <c r="D182" s="180" t="s">
        <v>220</v>
      </c>
      <c r="E182" s="180"/>
      <c r="F182" s="180"/>
      <c r="G182" s="180"/>
      <c r="H182" s="181" t="str">
        <f>IF(D182="","",_xlfn.XLOOKUP(D182,设置!B:B,设置!C:C))</f>
        <v>一般</v>
      </c>
      <c r="I182" s="186" t="str">
        <f t="shared" si="5"/>
        <v>能环-瑞成盛达-华亨大厦</v>
      </c>
      <c r="J182" s="186" t="str">
        <f>IF($P182="","",_xlfn.XLOOKUP($P182,设置!$G:$G,设置!H:H))</f>
        <v>运维</v>
      </c>
      <c r="K182" s="186" t="str">
        <f>IF($P182="","",_xlfn.XLOOKUP($P182,设置!$G:$G,设置!I:I))</f>
        <v>零售</v>
      </c>
      <c r="L182" s="161">
        <v>447</v>
      </c>
      <c r="M182" s="161">
        <v>336</v>
      </c>
      <c r="N182" s="157" t="s">
        <v>1003</v>
      </c>
      <c r="O182" s="161" t="s">
        <v>531</v>
      </c>
      <c r="P182" s="161" t="s">
        <v>539</v>
      </c>
      <c r="Q182" s="133"/>
      <c r="R182" s="192"/>
      <c r="S182" s="133" t="s">
        <v>1004</v>
      </c>
      <c r="T182" s="193">
        <v>8600</v>
      </c>
      <c r="U182" s="158">
        <v>43805</v>
      </c>
      <c r="V182" s="158">
        <v>43814</v>
      </c>
      <c r="W182" s="133" t="s">
        <v>1005</v>
      </c>
      <c r="X182" s="161"/>
      <c r="Y182" s="161"/>
      <c r="Z182" s="197"/>
      <c r="AA182" s="96"/>
      <c r="AB182" s="96"/>
    </row>
    <row r="183" customHeight="1" spans="1:28">
      <c r="A183" s="178"/>
      <c r="B183" s="179" t="str">
        <f t="shared" si="4"/>
        <v>P20220610-000562-能环-遵化国际饭店-运维-维修-20200525-20500</v>
      </c>
      <c r="C183" s="180"/>
      <c r="D183" s="180" t="s">
        <v>220</v>
      </c>
      <c r="E183" s="180"/>
      <c r="F183" s="180"/>
      <c r="G183" s="180"/>
      <c r="H183" s="181" t="str">
        <f>IF(D183="","",_xlfn.XLOOKUP(D183,设置!B:B,设置!C:C))</f>
        <v>一般</v>
      </c>
      <c r="I183" s="186" t="str">
        <f t="shared" si="5"/>
        <v>能环-遵化国际饭店</v>
      </c>
      <c r="J183" s="186" t="str">
        <f>IF($P183="","",_xlfn.XLOOKUP($P183,设置!$G:$G,设置!H:H))</f>
        <v>运维</v>
      </c>
      <c r="K183" s="186" t="str">
        <f>IF($P183="","",_xlfn.XLOOKUP($P183,设置!$G:$G,设置!I:I))</f>
        <v>维修</v>
      </c>
      <c r="L183" s="161">
        <v>446</v>
      </c>
      <c r="M183" s="161">
        <v>337</v>
      </c>
      <c r="N183" s="157" t="s">
        <v>1006</v>
      </c>
      <c r="O183" s="161" t="s">
        <v>526</v>
      </c>
      <c r="P183" s="161" t="s">
        <v>543</v>
      </c>
      <c r="Q183" s="133"/>
      <c r="R183" s="192"/>
      <c r="S183" s="133" t="s">
        <v>1007</v>
      </c>
      <c r="T183" s="193">
        <v>20500</v>
      </c>
      <c r="U183" s="158">
        <v>43976</v>
      </c>
      <c r="V183" s="158">
        <v>43997</v>
      </c>
      <c r="W183" s="133" t="s">
        <v>1008</v>
      </c>
      <c r="X183" s="161"/>
      <c r="Y183" s="161"/>
      <c r="Z183" s="197"/>
      <c r="AA183" s="96"/>
      <c r="AB183" s="96"/>
    </row>
    <row r="184" customHeight="1" spans="1:28">
      <c r="A184" s="178"/>
      <c r="B184" s="179" t="str">
        <f t="shared" si="4"/>
        <v>P20220610-000563-能环-中汇博泰（北京）-运维-保养-20200515-14000</v>
      </c>
      <c r="C184" s="180"/>
      <c r="D184" s="180" t="s">
        <v>220</v>
      </c>
      <c r="E184" s="180"/>
      <c r="F184" s="180"/>
      <c r="G184" s="180"/>
      <c r="H184" s="181" t="str">
        <f>IF(D184="","",_xlfn.XLOOKUP(D184,设置!B:B,设置!C:C))</f>
        <v>一般</v>
      </c>
      <c r="I184" s="186" t="str">
        <f t="shared" si="5"/>
        <v>能环-中汇博泰（北京）</v>
      </c>
      <c r="J184" s="186" t="str">
        <f>IF($P184="","",_xlfn.XLOOKUP($P184,设置!$G:$G,设置!H:H))</f>
        <v>运维</v>
      </c>
      <c r="K184" s="186" t="str">
        <f>IF($P184="","",_xlfn.XLOOKUP($P184,设置!$G:$G,设置!I:I))</f>
        <v>保养</v>
      </c>
      <c r="L184" s="161">
        <v>442</v>
      </c>
      <c r="M184" s="161">
        <v>341</v>
      </c>
      <c r="N184" s="157" t="s">
        <v>916</v>
      </c>
      <c r="O184" s="161" t="s">
        <v>1009</v>
      </c>
      <c r="P184" s="161" t="s">
        <v>527</v>
      </c>
      <c r="Q184" s="133"/>
      <c r="R184" s="192"/>
      <c r="S184" s="133" t="s">
        <v>1010</v>
      </c>
      <c r="T184" s="193">
        <v>14000</v>
      </c>
      <c r="U184" s="158">
        <v>43966</v>
      </c>
      <c r="V184" s="158">
        <v>44119</v>
      </c>
      <c r="W184" s="133" t="s">
        <v>1011</v>
      </c>
      <c r="X184" s="161"/>
      <c r="Y184" s="161"/>
      <c r="Z184" s="197"/>
      <c r="AA184" s="96"/>
      <c r="AB184" s="96"/>
    </row>
    <row r="185" customHeight="1" spans="1:28">
      <c r="A185" s="178"/>
      <c r="B185" s="179" t="str">
        <f t="shared" si="4"/>
        <v>P20220610-000579-冷暖-美洋物业-和乔丽晶-EMC-制冷与供暖运营-20190518-54000000</v>
      </c>
      <c r="C185" s="180"/>
      <c r="D185" s="180" t="s">
        <v>356</v>
      </c>
      <c r="E185" s="180"/>
      <c r="F185" s="180"/>
      <c r="G185" s="180"/>
      <c r="H185" s="181" t="str">
        <f>IF(D185="","",_xlfn.XLOOKUP(D185,设置!B:B,设置!C:C))</f>
        <v>小规模</v>
      </c>
      <c r="I185" s="186" t="str">
        <f t="shared" si="5"/>
        <v>冷暖-美洋物业-和乔丽晶</v>
      </c>
      <c r="J185" s="186" t="str">
        <f>IF($P185="","",_xlfn.XLOOKUP($P185,设置!$G:$G,设置!H:H))</f>
        <v>EMC</v>
      </c>
      <c r="K185" s="186" t="str">
        <f>IF($P185="","",_xlfn.XLOOKUP($P185,设置!$G:$G,设置!I:I))</f>
        <v>制冷与供暖运营</v>
      </c>
      <c r="L185" s="161">
        <v>643</v>
      </c>
      <c r="M185" s="161">
        <v>136</v>
      </c>
      <c r="N185" s="157" t="s">
        <v>1012</v>
      </c>
      <c r="O185" s="161" t="s">
        <v>531</v>
      </c>
      <c r="P185" s="161" t="s">
        <v>596</v>
      </c>
      <c r="Q185" s="133"/>
      <c r="R185" s="192"/>
      <c r="S185" s="133" t="s">
        <v>764</v>
      </c>
      <c r="T185" s="193">
        <v>54000000</v>
      </c>
      <c r="U185" s="158">
        <v>43603</v>
      </c>
      <c r="V185" s="158">
        <v>50907</v>
      </c>
      <c r="W185" s="133" t="s">
        <v>1013</v>
      </c>
      <c r="X185" s="161"/>
      <c r="Y185" s="161"/>
      <c r="Z185" s="197"/>
      <c r="AA185" s="96"/>
      <c r="AB185" s="96"/>
    </row>
    <row r="186" customHeight="1" spans="1:28">
      <c r="A186" s="178"/>
      <c r="B186" s="179" t="str">
        <f t="shared" si="4"/>
        <v>P20220610-000580-能环-江苏杨辉物业-华汇大厦-运维-保养-20200401-38000</v>
      </c>
      <c r="C186" s="180"/>
      <c r="D186" s="180" t="s">
        <v>220</v>
      </c>
      <c r="E186" s="180"/>
      <c r="F186" s="180"/>
      <c r="G186" s="180"/>
      <c r="H186" s="181" t="str">
        <f>IF(D186="","",_xlfn.XLOOKUP(D186,设置!B:B,设置!C:C))</f>
        <v>一般</v>
      </c>
      <c r="I186" s="186" t="str">
        <f t="shared" si="5"/>
        <v>能环-江苏杨辉物业-华汇大厦</v>
      </c>
      <c r="J186" s="186" t="str">
        <f>IF($P186="","",_xlfn.XLOOKUP($P186,设置!$G:$G,设置!H:H))</f>
        <v>运维</v>
      </c>
      <c r="K186" s="186" t="str">
        <f>IF($P186="","",_xlfn.XLOOKUP($P186,设置!$G:$G,设置!I:I))</f>
        <v>保养</v>
      </c>
      <c r="L186" s="161">
        <v>441</v>
      </c>
      <c r="M186" s="161">
        <v>342</v>
      </c>
      <c r="N186" s="157" t="s">
        <v>962</v>
      </c>
      <c r="O186" s="161" t="s">
        <v>531</v>
      </c>
      <c r="P186" s="161" t="s">
        <v>527</v>
      </c>
      <c r="Q186" s="133"/>
      <c r="R186" s="192"/>
      <c r="S186" s="133" t="s">
        <v>1014</v>
      </c>
      <c r="T186" s="193">
        <v>38000</v>
      </c>
      <c r="U186" s="158">
        <v>43922</v>
      </c>
      <c r="V186" s="158">
        <v>44286</v>
      </c>
      <c r="W186" s="133" t="s">
        <v>1015</v>
      </c>
      <c r="X186" s="161"/>
      <c r="Y186" s="161"/>
      <c r="Z186" s="197"/>
      <c r="AA186" s="96"/>
      <c r="AB186" s="96"/>
    </row>
    <row r="187" customHeight="1" spans="1:28">
      <c r="A187" s="178"/>
      <c r="B187" s="179" t="str">
        <f t="shared" si="4"/>
        <v>P20220610-000584-冷暖-骏马国际酒店-运维-保养-20200517-20000</v>
      </c>
      <c r="C187" s="180"/>
      <c r="D187" s="180" t="s">
        <v>356</v>
      </c>
      <c r="E187" s="180"/>
      <c r="F187" s="180"/>
      <c r="G187" s="180"/>
      <c r="H187" s="181" t="str">
        <f>IF(D187="","",_xlfn.XLOOKUP(D187,设置!B:B,设置!C:C))</f>
        <v>小规模</v>
      </c>
      <c r="I187" s="186" t="str">
        <f t="shared" si="5"/>
        <v>冷暖-骏马国际酒店</v>
      </c>
      <c r="J187" s="186" t="str">
        <f>IF($P187="","",_xlfn.XLOOKUP($P187,设置!$G:$G,设置!H:H))</f>
        <v>运维</v>
      </c>
      <c r="K187" s="186" t="str">
        <f>IF($P187="","",_xlfn.XLOOKUP($P187,设置!$G:$G,设置!I:I))</f>
        <v>保养</v>
      </c>
      <c r="L187" s="161">
        <v>436</v>
      </c>
      <c r="M187" s="161">
        <v>347</v>
      </c>
      <c r="N187" s="157" t="s">
        <v>1016</v>
      </c>
      <c r="O187" s="161" t="s">
        <v>1009</v>
      </c>
      <c r="P187" s="161" t="s">
        <v>527</v>
      </c>
      <c r="Q187" s="133"/>
      <c r="R187" s="192"/>
      <c r="S187" s="133" t="s">
        <v>1017</v>
      </c>
      <c r="T187" s="193">
        <v>20000</v>
      </c>
      <c r="U187" s="158">
        <v>43968</v>
      </c>
      <c r="V187" s="158">
        <v>44393</v>
      </c>
      <c r="W187" s="133" t="s">
        <v>1018</v>
      </c>
      <c r="X187" s="161"/>
      <c r="Y187" s="161"/>
      <c r="Z187" s="197"/>
      <c r="AA187" s="96"/>
      <c r="AB187" s="96"/>
    </row>
    <row r="188" customHeight="1" spans="1:28">
      <c r="A188" s="178"/>
      <c r="B188" s="179" t="str">
        <f t="shared" si="4"/>
        <v>P20220613-000587-能环-内蒙古鹿勤-包头市人民政府服务中心-运维-保养-20220615-155000</v>
      </c>
      <c r="C188" s="180"/>
      <c r="D188" s="180" t="s">
        <v>220</v>
      </c>
      <c r="E188" s="180"/>
      <c r="F188" s="180"/>
      <c r="G188" s="180"/>
      <c r="H188" s="181" t="str">
        <f>IF(D188="","",_xlfn.XLOOKUP(D188,设置!B:B,设置!C:C))</f>
        <v>一般</v>
      </c>
      <c r="I188" s="186" t="str">
        <f t="shared" si="5"/>
        <v>能环-内蒙古鹿勤-包头市人民政府服务中心</v>
      </c>
      <c r="J188" s="186" t="str">
        <f>IF($P188="","",_xlfn.XLOOKUP($P188,设置!$G:$G,设置!H:H))</f>
        <v>运维</v>
      </c>
      <c r="K188" s="186" t="str">
        <f>IF($P188="","",_xlfn.XLOOKUP($P188,设置!$G:$G,设置!I:I))</f>
        <v>保养</v>
      </c>
      <c r="L188" s="161">
        <v>189</v>
      </c>
      <c r="M188" s="161">
        <v>595</v>
      </c>
      <c r="N188" s="157" t="s">
        <v>1019</v>
      </c>
      <c r="O188" s="161" t="s">
        <v>531</v>
      </c>
      <c r="P188" s="161" t="s">
        <v>527</v>
      </c>
      <c r="Q188" s="133"/>
      <c r="R188" s="192"/>
      <c r="S188" s="133" t="s">
        <v>1020</v>
      </c>
      <c r="T188" s="193">
        <v>155000</v>
      </c>
      <c r="U188" s="158">
        <v>44727</v>
      </c>
      <c r="V188" s="158">
        <v>45092</v>
      </c>
      <c r="W188" s="133" t="s">
        <v>1021</v>
      </c>
      <c r="X188" s="161"/>
      <c r="Y188" s="161"/>
      <c r="Z188" s="197"/>
      <c r="AA188" s="96"/>
      <c r="AB188" s="96"/>
    </row>
    <row r="189" customHeight="1" spans="1:28">
      <c r="A189" s="178"/>
      <c r="B189" s="179" t="str">
        <f t="shared" si="4"/>
        <v>P20220614-000588-能环-北京大学-北大畅春园-运维-保养-20220505-12000</v>
      </c>
      <c r="C189" s="180"/>
      <c r="D189" s="180" t="s">
        <v>220</v>
      </c>
      <c r="E189" s="180"/>
      <c r="F189" s="180"/>
      <c r="G189" s="180"/>
      <c r="H189" s="181" t="str">
        <f>IF(D189="","",_xlfn.XLOOKUP(D189,设置!B:B,设置!C:C))</f>
        <v>一般</v>
      </c>
      <c r="I189" s="186" t="str">
        <f t="shared" si="5"/>
        <v>能环-北京大学-北大畅春园</v>
      </c>
      <c r="J189" s="186" t="str">
        <f>IF($P189="","",_xlfn.XLOOKUP($P189,设置!$G:$G,设置!H:H))</f>
        <v>运维</v>
      </c>
      <c r="K189" s="186" t="str">
        <f>IF($P189="","",_xlfn.XLOOKUP($P189,设置!$G:$G,设置!I:I))</f>
        <v>保养</v>
      </c>
      <c r="L189" s="161">
        <v>208</v>
      </c>
      <c r="M189" s="161">
        <v>576</v>
      </c>
      <c r="N189" s="157" t="s">
        <v>1022</v>
      </c>
      <c r="O189" s="161" t="s">
        <v>619</v>
      </c>
      <c r="P189" s="161" t="s">
        <v>527</v>
      </c>
      <c r="Q189" s="133"/>
      <c r="R189" s="192"/>
      <c r="S189" s="133" t="s">
        <v>1023</v>
      </c>
      <c r="T189" s="193">
        <v>12000</v>
      </c>
      <c r="U189" s="158">
        <v>44686</v>
      </c>
      <c r="V189" s="158">
        <v>45050</v>
      </c>
      <c r="W189" s="133" t="s">
        <v>1024</v>
      </c>
      <c r="X189" s="161"/>
      <c r="Y189" s="161"/>
      <c r="Z189" s="161"/>
      <c r="AA189" s="96"/>
      <c r="AB189" s="96"/>
    </row>
    <row r="190" customHeight="1" spans="1:28">
      <c r="A190" s="178"/>
      <c r="B190" s="179" t="str">
        <f t="shared" si="4"/>
        <v>P20220614-000589-能环-韩太汽车-工程-安装-20220614-19000</v>
      </c>
      <c r="C190" s="180"/>
      <c r="D190" s="180" t="s">
        <v>220</v>
      </c>
      <c r="E190" s="180"/>
      <c r="F190" s="180"/>
      <c r="G190" s="180"/>
      <c r="H190" s="181" t="str">
        <f>IF(D190="","",_xlfn.XLOOKUP(D190,设置!B:B,设置!C:C))</f>
        <v>一般</v>
      </c>
      <c r="I190" s="186" t="str">
        <f t="shared" si="5"/>
        <v>能环-韩太汽车</v>
      </c>
      <c r="J190" s="186" t="str">
        <f>IF($P190="","",_xlfn.XLOOKUP($P190,设置!$G:$G,设置!H:H))</f>
        <v>工程</v>
      </c>
      <c r="K190" s="186" t="str">
        <f>IF($P190="","",_xlfn.XLOOKUP($P190,设置!$G:$G,设置!I:I))</f>
        <v>安装</v>
      </c>
      <c r="L190" s="161">
        <v>180</v>
      </c>
      <c r="M190" s="161">
        <v>605</v>
      </c>
      <c r="N190" s="157" t="s">
        <v>618</v>
      </c>
      <c r="O190" s="161" t="s">
        <v>526</v>
      </c>
      <c r="P190" s="161" t="s">
        <v>659</v>
      </c>
      <c r="Q190" s="133"/>
      <c r="R190" s="192"/>
      <c r="S190" s="133" t="s">
        <v>1025</v>
      </c>
      <c r="T190" s="193">
        <v>19000</v>
      </c>
      <c r="U190" s="158">
        <v>44726</v>
      </c>
      <c r="V190" s="158">
        <v>44755</v>
      </c>
      <c r="W190" s="133" t="s">
        <v>1026</v>
      </c>
      <c r="X190" s="161"/>
      <c r="Y190" s="161"/>
      <c r="Z190" s="197"/>
      <c r="AA190" s="96"/>
      <c r="AB190" s="96"/>
    </row>
    <row r="191" customHeight="1" spans="1:28">
      <c r="A191" s="178"/>
      <c r="B191" s="179" t="str">
        <f t="shared" si="4"/>
        <v>P20220614-000591-能环-星河商贸-富地广场-运维-清洗-20211029-6000</v>
      </c>
      <c r="C191" s="180"/>
      <c r="D191" s="180" t="s">
        <v>220</v>
      </c>
      <c r="E191" s="180"/>
      <c r="F191" s="180"/>
      <c r="G191" s="180"/>
      <c r="H191" s="181" t="str">
        <f>IF(D191="","",_xlfn.XLOOKUP(D191,设置!B:B,设置!C:C))</f>
        <v>一般</v>
      </c>
      <c r="I191" s="186" t="str">
        <f t="shared" si="5"/>
        <v>能环-星河商贸-富地广场</v>
      </c>
      <c r="J191" s="186" t="str">
        <f>IF($P191="","",_xlfn.XLOOKUP($P191,设置!$G:$G,设置!H:H))</f>
        <v>运维</v>
      </c>
      <c r="K191" s="186" t="str">
        <f>IF($P191="","",_xlfn.XLOOKUP($P191,设置!$G:$G,设置!I:I))</f>
        <v>清洗</v>
      </c>
      <c r="L191" s="161">
        <v>434</v>
      </c>
      <c r="M191" s="161">
        <v>349</v>
      </c>
      <c r="N191" s="157" t="s">
        <v>887</v>
      </c>
      <c r="O191" s="161" t="s">
        <v>531</v>
      </c>
      <c r="P191" s="161" t="s">
        <v>554</v>
      </c>
      <c r="Q191" s="133"/>
      <c r="R191" s="192"/>
      <c r="S191" s="133" t="s">
        <v>1027</v>
      </c>
      <c r="T191" s="193">
        <v>6000</v>
      </c>
      <c r="U191" s="158">
        <v>44498</v>
      </c>
      <c r="V191" s="158">
        <v>44510</v>
      </c>
      <c r="W191" s="133" t="s">
        <v>1028</v>
      </c>
      <c r="X191" s="161"/>
      <c r="Y191" s="161"/>
      <c r="Z191" s="197"/>
      <c r="AA191" s="96"/>
      <c r="AB191" s="96"/>
    </row>
    <row r="192" customHeight="1" spans="1:28">
      <c r="A192" s="178"/>
      <c r="B192" s="179" t="str">
        <f t="shared" si="4"/>
        <v>P20220614-000593-冷暖-博源紫宸-博源大厦-运维-清洗-20220507-2500</v>
      </c>
      <c r="C192" s="180"/>
      <c r="D192" s="180" t="s">
        <v>356</v>
      </c>
      <c r="E192" s="180"/>
      <c r="F192" s="180"/>
      <c r="G192" s="180"/>
      <c r="H192" s="181" t="str">
        <f>IF(D192="","",_xlfn.XLOOKUP(D192,设置!B:B,设置!C:C))</f>
        <v>小规模</v>
      </c>
      <c r="I192" s="186" t="str">
        <f t="shared" si="5"/>
        <v>冷暖-博源紫宸-博源大厦</v>
      </c>
      <c r="J192" s="186" t="str">
        <f>IF($P192="","",_xlfn.XLOOKUP($P192,设置!$G:$G,设置!H:H))</f>
        <v>运维</v>
      </c>
      <c r="K192" s="186" t="str">
        <f>IF($P192="","",_xlfn.XLOOKUP($P192,设置!$G:$G,设置!I:I))</f>
        <v>清洗</v>
      </c>
      <c r="L192" s="161">
        <v>118</v>
      </c>
      <c r="M192" s="161">
        <v>668</v>
      </c>
      <c r="N192" s="157" t="s">
        <v>636</v>
      </c>
      <c r="O192" s="161" t="s">
        <v>531</v>
      </c>
      <c r="P192" s="161" t="s">
        <v>554</v>
      </c>
      <c r="Q192" s="133"/>
      <c r="R192" s="192"/>
      <c r="S192" s="133" t="s">
        <v>1029</v>
      </c>
      <c r="T192" s="193">
        <v>2500</v>
      </c>
      <c r="U192" s="158">
        <v>44688</v>
      </c>
      <c r="V192" s="158">
        <v>44690</v>
      </c>
      <c r="W192" s="133" t="s">
        <v>1030</v>
      </c>
      <c r="X192" s="161"/>
      <c r="Y192" s="161"/>
      <c r="Z192" s="197"/>
      <c r="AA192" s="96"/>
      <c r="AB192" s="96"/>
    </row>
    <row r="193" customHeight="1" spans="1:28">
      <c r="A193" s="178"/>
      <c r="B193" s="179" t="str">
        <f t="shared" si="4"/>
        <v>P20220614-000594-能环-建工博海-富力万丽酒店-运维-零售-20180716-5320000</v>
      </c>
      <c r="C193" s="180"/>
      <c r="D193" s="180" t="s">
        <v>220</v>
      </c>
      <c r="E193" s="180"/>
      <c r="F193" s="180"/>
      <c r="G193" s="180"/>
      <c r="H193" s="181" t="str">
        <f>IF(D193="","",_xlfn.XLOOKUP(D193,设置!B:B,设置!C:C))</f>
        <v>一般</v>
      </c>
      <c r="I193" s="186" t="str">
        <f t="shared" si="5"/>
        <v>能环-建工博海-富力万丽酒店</v>
      </c>
      <c r="J193" s="186" t="str">
        <f>IF($P193="","",_xlfn.XLOOKUP($P193,设置!$G:$G,设置!H:H))</f>
        <v>运维</v>
      </c>
      <c r="K193" s="186" t="str">
        <f>IF($P193="","",_xlfn.XLOOKUP($P193,设置!$G:$G,设置!I:I))</f>
        <v>零售</v>
      </c>
      <c r="L193" s="161">
        <v>433</v>
      </c>
      <c r="M193" s="161">
        <v>350</v>
      </c>
      <c r="N193" s="157" t="s">
        <v>879</v>
      </c>
      <c r="O193" s="161" t="s">
        <v>531</v>
      </c>
      <c r="P193" s="161" t="s">
        <v>539</v>
      </c>
      <c r="Q193" s="133"/>
      <c r="R193" s="192"/>
      <c r="S193" s="133" t="s">
        <v>1031</v>
      </c>
      <c r="T193" s="193">
        <v>5320000</v>
      </c>
      <c r="U193" s="158">
        <v>43297</v>
      </c>
      <c r="V193" s="158">
        <v>43282</v>
      </c>
      <c r="W193" s="133" t="s">
        <v>1032</v>
      </c>
      <c r="X193" s="161"/>
      <c r="Y193" s="161"/>
      <c r="Z193" s="197"/>
      <c r="AA193" s="96"/>
      <c r="AB193" s="96"/>
    </row>
    <row r="194" customHeight="1" spans="1:28">
      <c r="A194" s="178"/>
      <c r="B194" s="179" t="str">
        <f t="shared" ref="B194:B257" si="6">IF(O194="","",_xlfn.TEXTJOIN("-",1,W194,I194,P194,TEXT(U194,"YYYYMMDD"),T194))</f>
        <v>P20220614-000595-能环-博识物业-冬残奥村-运维-运行-20220512-73200</v>
      </c>
      <c r="C194" s="180"/>
      <c r="D194" s="180" t="s">
        <v>220</v>
      </c>
      <c r="E194" s="180"/>
      <c r="F194" s="180"/>
      <c r="G194" s="180"/>
      <c r="H194" s="181" t="str">
        <f>IF(D194="","",_xlfn.XLOOKUP(D194,设置!B:B,设置!C:C))</f>
        <v>一般</v>
      </c>
      <c r="I194" s="186" t="str">
        <f t="shared" ref="I194:I257" si="7">IF(D194="","",_xlfn.TEXTJOIN("-",1,D194,E194,N194))</f>
        <v>能环-博识物业-冬残奥村</v>
      </c>
      <c r="J194" s="186" t="str">
        <f>IF($P194="","",_xlfn.XLOOKUP($P194,设置!$G:$G,设置!H:H))</f>
        <v>运维</v>
      </c>
      <c r="K194" s="186" t="str">
        <f>IF($P194="","",_xlfn.XLOOKUP($P194,设置!$G:$G,设置!I:I))</f>
        <v>运行</v>
      </c>
      <c r="L194" s="161">
        <v>251</v>
      </c>
      <c r="M194" s="161">
        <v>532</v>
      </c>
      <c r="N194" s="157" t="s">
        <v>689</v>
      </c>
      <c r="O194" s="161" t="s">
        <v>690</v>
      </c>
      <c r="P194" s="161" t="s">
        <v>599</v>
      </c>
      <c r="Q194" s="133"/>
      <c r="R194" s="192"/>
      <c r="S194" s="133" t="s">
        <v>1033</v>
      </c>
      <c r="T194" s="193">
        <v>73200</v>
      </c>
      <c r="U194" s="158">
        <v>44693</v>
      </c>
      <c r="V194" s="158">
        <v>44753</v>
      </c>
      <c r="W194" s="133" t="s">
        <v>1034</v>
      </c>
      <c r="X194" s="161"/>
      <c r="Y194" s="161"/>
      <c r="Z194" s="161"/>
      <c r="AA194" s="96"/>
      <c r="AB194" s="96"/>
    </row>
    <row r="195" customHeight="1" spans="1:28">
      <c r="A195" s="178"/>
      <c r="B195" s="179" t="str">
        <f t="shared" si="6"/>
        <v>P20220614-000596-能环-碧海方舟-京都儿童医院-运维-维修-20220526-72000</v>
      </c>
      <c r="C195" s="180"/>
      <c r="D195" s="180" t="s">
        <v>220</v>
      </c>
      <c r="E195" s="180"/>
      <c r="F195" s="180"/>
      <c r="G195" s="180"/>
      <c r="H195" s="181" t="str">
        <f>IF(D195="","",_xlfn.XLOOKUP(D195,设置!B:B,设置!C:C))</f>
        <v>一般</v>
      </c>
      <c r="I195" s="186" t="str">
        <f t="shared" si="7"/>
        <v>能环-碧海方舟-京都儿童医院</v>
      </c>
      <c r="J195" s="186" t="str">
        <f>IF($P195="","",_xlfn.XLOOKUP($P195,设置!$G:$G,设置!H:H))</f>
        <v>运维</v>
      </c>
      <c r="K195" s="186" t="str">
        <f>IF($P195="","",_xlfn.XLOOKUP($P195,设置!$G:$G,设置!I:I))</f>
        <v>维修</v>
      </c>
      <c r="L195" s="161">
        <v>139</v>
      </c>
      <c r="M195" s="161">
        <v>647</v>
      </c>
      <c r="N195" s="157" t="s">
        <v>557</v>
      </c>
      <c r="O195" s="161" t="s">
        <v>531</v>
      </c>
      <c r="P195" s="161" t="s">
        <v>543</v>
      </c>
      <c r="Q195" s="133"/>
      <c r="R195" s="192"/>
      <c r="S195" s="133" t="s">
        <v>1035</v>
      </c>
      <c r="T195" s="193">
        <v>72000</v>
      </c>
      <c r="U195" s="158">
        <v>44707</v>
      </c>
      <c r="V195" s="158">
        <v>44738</v>
      </c>
      <c r="W195" s="133" t="s">
        <v>1036</v>
      </c>
      <c r="X195" s="161"/>
      <c r="Y195" s="161"/>
      <c r="Z195" s="197"/>
      <c r="AA195" s="96"/>
      <c r="AB195" s="96"/>
    </row>
    <row r="196" customHeight="1" spans="1:28">
      <c r="A196" s="178"/>
      <c r="B196" s="179" t="str">
        <f t="shared" si="6"/>
        <v>P20220614-000597-能环-望京合生麒麟新天地-运维-维修-20220616-403000</v>
      </c>
      <c r="C196" s="180"/>
      <c r="D196" s="180" t="s">
        <v>220</v>
      </c>
      <c r="E196" s="180"/>
      <c r="F196" s="180"/>
      <c r="G196" s="180"/>
      <c r="H196" s="181" t="str">
        <f>IF(D196="","",_xlfn.XLOOKUP(D196,设置!B:B,设置!C:C))</f>
        <v>一般</v>
      </c>
      <c r="I196" s="186" t="str">
        <f t="shared" si="7"/>
        <v>能环-望京合生麒麟新天地</v>
      </c>
      <c r="J196" s="186" t="str">
        <f>IF($P196="","",_xlfn.XLOOKUP($P196,设置!$G:$G,设置!H:H))</f>
        <v>运维</v>
      </c>
      <c r="K196" s="186" t="str">
        <f>IF($P196="","",_xlfn.XLOOKUP($P196,设置!$G:$G,设置!I:I))</f>
        <v>维修</v>
      </c>
      <c r="L196" s="161">
        <v>182</v>
      </c>
      <c r="M196" s="161">
        <v>603</v>
      </c>
      <c r="N196" s="157" t="s">
        <v>1037</v>
      </c>
      <c r="O196" s="161" t="s">
        <v>526</v>
      </c>
      <c r="P196" s="161" t="s">
        <v>543</v>
      </c>
      <c r="Q196" s="133"/>
      <c r="R196" s="192"/>
      <c r="S196" s="133" t="s">
        <v>1038</v>
      </c>
      <c r="T196" s="193">
        <v>403000</v>
      </c>
      <c r="U196" s="158">
        <v>44728</v>
      </c>
      <c r="V196" s="158">
        <v>46219</v>
      </c>
      <c r="W196" s="133" t="s">
        <v>1039</v>
      </c>
      <c r="X196" s="161"/>
      <c r="Y196" s="161"/>
      <c r="Z196" s="197"/>
      <c r="AA196" s="96"/>
      <c r="AB196" s="96"/>
    </row>
    <row r="197" customHeight="1" spans="1:28">
      <c r="A197" s="178"/>
      <c r="B197" s="179" t="str">
        <f t="shared" si="6"/>
        <v>P20220615-000598-能环-明拓集团-运维-零售-20220614-7000</v>
      </c>
      <c r="C197" s="180"/>
      <c r="D197" s="180" t="s">
        <v>220</v>
      </c>
      <c r="E197" s="180"/>
      <c r="F197" s="180"/>
      <c r="G197" s="180"/>
      <c r="H197" s="181" t="str">
        <f>IF(D197="","",_xlfn.XLOOKUP(D197,设置!B:B,设置!C:C))</f>
        <v>一般</v>
      </c>
      <c r="I197" s="186" t="str">
        <f t="shared" si="7"/>
        <v>能环-明拓集团</v>
      </c>
      <c r="J197" s="186" t="str">
        <f>IF($P197="","",_xlfn.XLOOKUP($P197,设置!$G:$G,设置!H:H))</f>
        <v>运维</v>
      </c>
      <c r="K197" s="186" t="str">
        <f>IF($P197="","",_xlfn.XLOOKUP($P197,设置!$G:$G,设置!I:I))</f>
        <v>零售</v>
      </c>
      <c r="L197" s="161">
        <v>184</v>
      </c>
      <c r="M197" s="161">
        <v>601</v>
      </c>
      <c r="N197" s="157" t="s">
        <v>1040</v>
      </c>
      <c r="O197" s="161" t="s">
        <v>531</v>
      </c>
      <c r="P197" s="161" t="s">
        <v>539</v>
      </c>
      <c r="Q197" s="133"/>
      <c r="R197" s="192"/>
      <c r="S197" s="133" t="s">
        <v>1041</v>
      </c>
      <c r="T197" s="193">
        <v>7000</v>
      </c>
      <c r="U197" s="158">
        <v>44726</v>
      </c>
      <c r="V197" s="158">
        <v>44742</v>
      </c>
      <c r="W197" s="133" t="s">
        <v>1042</v>
      </c>
      <c r="X197" s="161"/>
      <c r="Y197" s="161"/>
      <c r="Z197" s="197"/>
      <c r="AA197" s="96"/>
      <c r="AB197" s="96"/>
    </row>
    <row r="198" customHeight="1" spans="1:28">
      <c r="A198" s="178"/>
      <c r="B198" s="179" t="str">
        <f t="shared" si="6"/>
        <v>P20220616-000601-能环-宝健-运维-维修-20220520-62603.25</v>
      </c>
      <c r="C198" s="180"/>
      <c r="D198" s="180" t="s">
        <v>220</v>
      </c>
      <c r="E198" s="180"/>
      <c r="F198" s="180"/>
      <c r="G198" s="180"/>
      <c r="H198" s="181" t="str">
        <f>IF(D198="","",_xlfn.XLOOKUP(D198,设置!B:B,设置!C:C))</f>
        <v>一般</v>
      </c>
      <c r="I198" s="186" t="str">
        <f t="shared" si="7"/>
        <v>能环-宝健</v>
      </c>
      <c r="J198" s="186" t="str">
        <f>IF($P198="","",_xlfn.XLOOKUP($P198,设置!$G:$G,设置!H:H))</f>
        <v>运维</v>
      </c>
      <c r="K198" s="186" t="str">
        <f>IF($P198="","",_xlfn.XLOOKUP($P198,设置!$G:$G,设置!I:I))</f>
        <v>维修</v>
      </c>
      <c r="L198" s="161">
        <v>124</v>
      </c>
      <c r="M198" s="161">
        <v>662</v>
      </c>
      <c r="N198" s="157" t="s">
        <v>1043</v>
      </c>
      <c r="O198" s="161" t="s">
        <v>531</v>
      </c>
      <c r="P198" s="161" t="s">
        <v>543</v>
      </c>
      <c r="Q198" s="133"/>
      <c r="R198" s="192"/>
      <c r="S198" s="133" t="s">
        <v>1044</v>
      </c>
      <c r="T198" s="193">
        <v>62603.25</v>
      </c>
      <c r="U198" s="158">
        <v>44701</v>
      </c>
      <c r="V198" s="158">
        <v>44732</v>
      </c>
      <c r="W198" s="133" t="s">
        <v>1045</v>
      </c>
      <c r="X198" s="161"/>
      <c r="Y198" s="161"/>
      <c r="Z198" s="197"/>
      <c r="AA198" s="96"/>
      <c r="AB198" s="96"/>
    </row>
    <row r="199" customHeight="1" spans="1:28">
      <c r="A199" s="178"/>
      <c r="B199" s="179" t="str">
        <f t="shared" si="6"/>
        <v>P20220621-000604-能环-海特光电-运维-清洗-20220616-3530</v>
      </c>
      <c r="C199" s="180"/>
      <c r="D199" s="180" t="s">
        <v>220</v>
      </c>
      <c r="E199" s="180"/>
      <c r="F199" s="180"/>
      <c r="G199" s="180"/>
      <c r="H199" s="181" t="str">
        <f>IF(D199="","",_xlfn.XLOOKUP(D199,设置!B:B,设置!C:C))</f>
        <v>一般</v>
      </c>
      <c r="I199" s="186" t="str">
        <f t="shared" si="7"/>
        <v>能环-海特光电</v>
      </c>
      <c r="J199" s="186" t="str">
        <f>IF($P199="","",_xlfn.XLOOKUP($P199,设置!$G:$G,设置!H:H))</f>
        <v>运维</v>
      </c>
      <c r="K199" s="186" t="str">
        <f>IF($P199="","",_xlfn.XLOOKUP($P199,设置!$G:$G,设置!I:I))</f>
        <v>清洗</v>
      </c>
      <c r="L199" s="161">
        <v>190</v>
      </c>
      <c r="M199" s="161">
        <v>594</v>
      </c>
      <c r="N199" s="157" t="s">
        <v>570</v>
      </c>
      <c r="O199" s="161" t="s">
        <v>531</v>
      </c>
      <c r="P199" s="161" t="s">
        <v>554</v>
      </c>
      <c r="Q199" s="133"/>
      <c r="R199" s="192"/>
      <c r="S199" s="133" t="s">
        <v>1046</v>
      </c>
      <c r="T199" s="193">
        <v>3530</v>
      </c>
      <c r="U199" s="158">
        <v>44728</v>
      </c>
      <c r="V199" s="158">
        <v>44732</v>
      </c>
      <c r="W199" s="133" t="s">
        <v>1047</v>
      </c>
      <c r="X199" s="161"/>
      <c r="Y199" s="161"/>
      <c r="Z199" s="197"/>
      <c r="AA199" s="96"/>
      <c r="AB199" s="96"/>
    </row>
    <row r="200" customHeight="1" spans="1:28">
      <c r="A200" s="178"/>
      <c r="B200" s="179" t="str">
        <f t="shared" si="6"/>
        <v>P20220622-000606-能环-天工兴邦-嘉美风尚-运维-保养-20220615-26000</v>
      </c>
      <c r="C200" s="180"/>
      <c r="D200" s="180" t="s">
        <v>220</v>
      </c>
      <c r="E200" s="180"/>
      <c r="F200" s="180"/>
      <c r="G200" s="180"/>
      <c r="H200" s="181" t="str">
        <f>IF(D200="","",_xlfn.XLOOKUP(D200,设置!B:B,设置!C:C))</f>
        <v>一般</v>
      </c>
      <c r="I200" s="186" t="str">
        <f t="shared" si="7"/>
        <v>能环-天工兴邦-嘉美风尚</v>
      </c>
      <c r="J200" s="186" t="str">
        <f>IF($P200="","",_xlfn.XLOOKUP($P200,设置!$G:$G,设置!H:H))</f>
        <v>运维</v>
      </c>
      <c r="K200" s="186" t="str">
        <f>IF($P200="","",_xlfn.XLOOKUP($P200,设置!$G:$G,设置!I:I))</f>
        <v>保养</v>
      </c>
      <c r="L200" s="161">
        <v>192</v>
      </c>
      <c r="M200" s="161">
        <v>592</v>
      </c>
      <c r="N200" s="157" t="s">
        <v>1048</v>
      </c>
      <c r="O200" s="161" t="s">
        <v>531</v>
      </c>
      <c r="P200" s="161" t="s">
        <v>527</v>
      </c>
      <c r="Q200" s="133"/>
      <c r="R200" s="192"/>
      <c r="S200" s="133" t="s">
        <v>1049</v>
      </c>
      <c r="T200" s="193">
        <v>26000</v>
      </c>
      <c r="U200" s="158">
        <v>44727</v>
      </c>
      <c r="V200" s="158">
        <v>45091</v>
      </c>
      <c r="W200" s="133" t="s">
        <v>1050</v>
      </c>
      <c r="X200" s="161"/>
      <c r="Y200" s="161"/>
      <c r="Z200" s="197"/>
      <c r="AA200" s="96"/>
      <c r="AB200" s="96"/>
    </row>
    <row r="201" customHeight="1" spans="1:28">
      <c r="A201" s="178"/>
      <c r="B201" s="179" t="str">
        <f t="shared" si="6"/>
        <v>P20220622-000607-能环-深圳南山热电-运维-零售-20220629-21678</v>
      </c>
      <c r="C201" s="180"/>
      <c r="D201" s="180" t="s">
        <v>220</v>
      </c>
      <c r="E201" s="180"/>
      <c r="F201" s="180"/>
      <c r="G201" s="180"/>
      <c r="H201" s="181" t="str">
        <f>IF(D201="","",_xlfn.XLOOKUP(D201,设置!B:B,设置!C:C))</f>
        <v>一般</v>
      </c>
      <c r="I201" s="186" t="str">
        <f t="shared" si="7"/>
        <v>能环-深圳南山热电</v>
      </c>
      <c r="J201" s="186" t="str">
        <f>IF($P201="","",_xlfn.XLOOKUP($P201,设置!$G:$G,设置!H:H))</f>
        <v>运维</v>
      </c>
      <c r="K201" s="186" t="str">
        <f>IF($P201="","",_xlfn.XLOOKUP($P201,设置!$G:$G,设置!I:I))</f>
        <v>零售</v>
      </c>
      <c r="L201" s="161">
        <v>263</v>
      </c>
      <c r="M201" s="161">
        <v>520</v>
      </c>
      <c r="N201" s="157" t="s">
        <v>732</v>
      </c>
      <c r="O201" s="161" t="s">
        <v>531</v>
      </c>
      <c r="P201" s="161" t="s">
        <v>539</v>
      </c>
      <c r="Q201" s="133"/>
      <c r="R201" s="192"/>
      <c r="S201" s="133" t="s">
        <v>1051</v>
      </c>
      <c r="T201" s="193">
        <v>21678</v>
      </c>
      <c r="U201" s="158">
        <v>44741</v>
      </c>
      <c r="V201" s="158">
        <v>44771</v>
      </c>
      <c r="W201" s="133" t="s">
        <v>1052</v>
      </c>
      <c r="X201" s="161"/>
      <c r="Y201" s="161"/>
      <c r="Z201" s="197"/>
      <c r="AA201" s="96"/>
      <c r="AB201" s="96"/>
    </row>
    <row r="202" customHeight="1" spans="1:28">
      <c r="A202" s="178"/>
      <c r="B202" s="179" t="str">
        <f t="shared" si="6"/>
        <v>P20220623-000610-能环-荣宝斋-工程-安装-20220622-4668.24</v>
      </c>
      <c r="C202" s="180"/>
      <c r="D202" s="180" t="s">
        <v>220</v>
      </c>
      <c r="E202" s="180"/>
      <c r="F202" s="180"/>
      <c r="G202" s="180"/>
      <c r="H202" s="181" t="str">
        <f>IF(D202="","",_xlfn.XLOOKUP(D202,设置!B:B,设置!C:C))</f>
        <v>一般</v>
      </c>
      <c r="I202" s="186" t="str">
        <f t="shared" si="7"/>
        <v>能环-荣宝斋</v>
      </c>
      <c r="J202" s="186" t="str">
        <f>IF($P202="","",_xlfn.XLOOKUP($P202,设置!$G:$G,设置!H:H))</f>
        <v>工程</v>
      </c>
      <c r="K202" s="186" t="str">
        <f>IF($P202="","",_xlfn.XLOOKUP($P202,设置!$G:$G,设置!I:I))</f>
        <v>安装</v>
      </c>
      <c r="L202" s="161">
        <v>193</v>
      </c>
      <c r="M202" s="161">
        <v>591</v>
      </c>
      <c r="N202" s="157" t="s">
        <v>573</v>
      </c>
      <c r="O202" s="161" t="s">
        <v>526</v>
      </c>
      <c r="P202" s="161" t="s">
        <v>659</v>
      </c>
      <c r="Q202" s="133"/>
      <c r="R202" s="192"/>
      <c r="S202" s="133" t="s">
        <v>1053</v>
      </c>
      <c r="T202" s="193">
        <v>4668.24</v>
      </c>
      <c r="U202" s="158">
        <v>44734</v>
      </c>
      <c r="V202" s="158">
        <v>44737</v>
      </c>
      <c r="W202" s="133" t="s">
        <v>1054</v>
      </c>
      <c r="X202" s="161"/>
      <c r="Y202" s="161"/>
      <c r="Z202" s="197"/>
      <c r="AA202" s="96"/>
      <c r="AB202" s="96"/>
    </row>
    <row r="203" customHeight="1" spans="1:28">
      <c r="A203" s="178"/>
      <c r="B203" s="179" t="str">
        <f t="shared" si="6"/>
        <v>P20220627-000612-能环-韩太汽车-运维-保养-20220801-36000</v>
      </c>
      <c r="C203" s="180"/>
      <c r="D203" s="180" t="s">
        <v>220</v>
      </c>
      <c r="E203" s="180"/>
      <c r="F203" s="180"/>
      <c r="G203" s="180"/>
      <c r="H203" s="181" t="str">
        <f>IF(D203="","",_xlfn.XLOOKUP(D203,设置!B:B,设置!C:C))</f>
        <v>一般</v>
      </c>
      <c r="I203" s="186" t="str">
        <f t="shared" si="7"/>
        <v>能环-韩太汽车</v>
      </c>
      <c r="J203" s="186" t="str">
        <f>IF($P203="","",_xlfn.XLOOKUP($P203,设置!$G:$G,设置!H:H))</f>
        <v>运维</v>
      </c>
      <c r="K203" s="186" t="str">
        <f>IF($P203="","",_xlfn.XLOOKUP($P203,设置!$G:$G,设置!I:I))</f>
        <v>保养</v>
      </c>
      <c r="L203" s="161">
        <v>213</v>
      </c>
      <c r="M203" s="161">
        <v>570</v>
      </c>
      <c r="N203" s="157" t="s">
        <v>618</v>
      </c>
      <c r="O203" s="161" t="s">
        <v>526</v>
      </c>
      <c r="P203" s="161" t="s">
        <v>527</v>
      </c>
      <c r="Q203" s="133"/>
      <c r="R203" s="192"/>
      <c r="S203" s="133" t="s">
        <v>1055</v>
      </c>
      <c r="T203" s="193">
        <v>36000</v>
      </c>
      <c r="U203" s="158">
        <v>44774</v>
      </c>
      <c r="V203" s="158">
        <v>45138</v>
      </c>
      <c r="W203" s="133" t="s">
        <v>1056</v>
      </c>
      <c r="X203" s="161"/>
      <c r="Y203" s="161"/>
      <c r="Z203" s="197"/>
      <c r="AA203" s="96"/>
      <c r="AB203" s="96"/>
    </row>
    <row r="204" customHeight="1" spans="1:28">
      <c r="A204" s="178"/>
      <c r="B204" s="179" t="str">
        <f t="shared" si="6"/>
        <v>P20220627-000613-能环-青海宜化-运维-维修-20220720-126000</v>
      </c>
      <c r="C204" s="180"/>
      <c r="D204" s="180" t="s">
        <v>220</v>
      </c>
      <c r="E204" s="180"/>
      <c r="F204" s="180"/>
      <c r="G204" s="180"/>
      <c r="H204" s="181" t="str">
        <f>IF(D204="","",_xlfn.XLOOKUP(D204,设置!B:B,设置!C:C))</f>
        <v>一般</v>
      </c>
      <c r="I204" s="186" t="str">
        <f t="shared" si="7"/>
        <v>能环-青海宜化</v>
      </c>
      <c r="J204" s="186" t="str">
        <f>IF($P204="","",_xlfn.XLOOKUP($P204,设置!$G:$G,设置!H:H))</f>
        <v>运维</v>
      </c>
      <c r="K204" s="186" t="str">
        <f>IF($P204="","",_xlfn.XLOOKUP($P204,设置!$G:$G,设置!I:I))</f>
        <v>维修</v>
      </c>
      <c r="L204" s="161">
        <v>217</v>
      </c>
      <c r="M204" s="161">
        <v>566</v>
      </c>
      <c r="N204" s="157" t="s">
        <v>1057</v>
      </c>
      <c r="O204" s="161" t="s">
        <v>531</v>
      </c>
      <c r="P204" s="161" t="s">
        <v>543</v>
      </c>
      <c r="Q204" s="133"/>
      <c r="R204" s="192"/>
      <c r="S204" s="133" t="s">
        <v>1058</v>
      </c>
      <c r="T204" s="193">
        <v>126000</v>
      </c>
      <c r="U204" s="158">
        <v>44762</v>
      </c>
      <c r="V204" s="158">
        <v>44792</v>
      </c>
      <c r="W204" s="133" t="s">
        <v>1059</v>
      </c>
      <c r="X204" s="161"/>
      <c r="Y204" s="161"/>
      <c r="Z204" s="197"/>
      <c r="AA204" s="96"/>
      <c r="AB204" s="96"/>
    </row>
    <row r="205" customHeight="1" spans="1:28">
      <c r="A205" s="178"/>
      <c r="B205" s="179" t="str">
        <f t="shared" si="6"/>
        <v>P20220628-000614-能环-东方上达-翠微大成路店-运维-清洗-20220508-20000</v>
      </c>
      <c r="C205" s="180"/>
      <c r="D205" s="180" t="s">
        <v>220</v>
      </c>
      <c r="E205" s="180"/>
      <c r="F205" s="180"/>
      <c r="G205" s="180"/>
      <c r="H205" s="181" t="str">
        <f>IF(D205="","",_xlfn.XLOOKUP(D205,设置!B:B,设置!C:C))</f>
        <v>一般</v>
      </c>
      <c r="I205" s="186" t="str">
        <f t="shared" si="7"/>
        <v>能环-东方上达-翠微大成路店</v>
      </c>
      <c r="J205" s="186" t="str">
        <f>IF($P205="","",_xlfn.XLOOKUP($P205,设置!$G:$G,设置!H:H))</f>
        <v>运维</v>
      </c>
      <c r="K205" s="186" t="str">
        <f>IF($P205="","",_xlfn.XLOOKUP($P205,设置!$G:$G,设置!I:I))</f>
        <v>清洗</v>
      </c>
      <c r="L205" s="161">
        <v>201</v>
      </c>
      <c r="M205" s="161">
        <v>583</v>
      </c>
      <c r="N205" s="157" t="s">
        <v>1060</v>
      </c>
      <c r="O205" s="161" t="s">
        <v>531</v>
      </c>
      <c r="P205" s="161" t="s">
        <v>554</v>
      </c>
      <c r="Q205" s="133"/>
      <c r="R205" s="192"/>
      <c r="S205" s="133" t="s">
        <v>1061</v>
      </c>
      <c r="T205" s="193">
        <v>20000</v>
      </c>
      <c r="U205" s="158">
        <v>44689</v>
      </c>
      <c r="V205" s="158">
        <v>44696</v>
      </c>
      <c r="W205" s="133" t="s">
        <v>1062</v>
      </c>
      <c r="X205" s="161"/>
      <c r="Y205" s="161"/>
      <c r="Z205" s="161"/>
      <c r="AA205" s="96"/>
      <c r="AB205" s="96"/>
    </row>
    <row r="206" customHeight="1" spans="1:28">
      <c r="A206" s="178"/>
      <c r="B206" s="179" t="str">
        <f t="shared" si="6"/>
        <v>P20220630-000616-能环-中检大厦-工程-改造-20220905-1429404.46</v>
      </c>
      <c r="C206" s="180"/>
      <c r="D206" s="180" t="s">
        <v>220</v>
      </c>
      <c r="E206" s="180"/>
      <c r="F206" s="180"/>
      <c r="G206" s="180"/>
      <c r="H206" s="181" t="str">
        <f>IF(D206="","",_xlfn.XLOOKUP(D206,设置!B:B,设置!C:C))</f>
        <v>一般</v>
      </c>
      <c r="I206" s="186" t="str">
        <f t="shared" si="7"/>
        <v>能环-中检大厦</v>
      </c>
      <c r="J206" s="186" t="str">
        <f>IF($P206="","",_xlfn.XLOOKUP($P206,设置!$G:$G,设置!H:H))</f>
        <v>工程</v>
      </c>
      <c r="K206" s="186" t="str">
        <f>IF($P206="","",_xlfn.XLOOKUP($P206,设置!$G:$G,设置!I:I))</f>
        <v>改造</v>
      </c>
      <c r="L206" s="161">
        <v>261</v>
      </c>
      <c r="M206" s="161">
        <v>522</v>
      </c>
      <c r="N206" s="157" t="s">
        <v>1063</v>
      </c>
      <c r="O206" s="161" t="s">
        <v>531</v>
      </c>
      <c r="P206" s="161" t="s">
        <v>767</v>
      </c>
      <c r="Q206" s="133"/>
      <c r="R206" s="192"/>
      <c r="S206" s="133" t="s">
        <v>1064</v>
      </c>
      <c r="T206" s="193">
        <v>1429404.46</v>
      </c>
      <c r="U206" s="158">
        <v>44809</v>
      </c>
      <c r="V206" s="158">
        <v>45009</v>
      </c>
      <c r="W206" s="133" t="s">
        <v>1065</v>
      </c>
      <c r="X206" s="161"/>
      <c r="Y206" s="161"/>
      <c r="Z206" s="197"/>
      <c r="AA206" s="96"/>
      <c r="AB206" s="96"/>
    </row>
    <row r="207" customHeight="1" spans="1:28">
      <c r="A207" s="178"/>
      <c r="B207" s="179" t="str">
        <f t="shared" si="6"/>
        <v>P20220701-000618-能环-中牧实业-运维-保养-20220701-79924</v>
      </c>
      <c r="C207" s="180"/>
      <c r="D207" s="180" t="s">
        <v>220</v>
      </c>
      <c r="E207" s="180"/>
      <c r="F207" s="180"/>
      <c r="G207" s="180"/>
      <c r="H207" s="181" t="str">
        <f>IF(D207="","",_xlfn.XLOOKUP(D207,设置!B:B,设置!C:C))</f>
        <v>一般</v>
      </c>
      <c r="I207" s="186" t="str">
        <f t="shared" si="7"/>
        <v>能环-中牧实业</v>
      </c>
      <c r="J207" s="186" t="str">
        <f>IF($P207="","",_xlfn.XLOOKUP($P207,设置!$G:$G,设置!H:H))</f>
        <v>运维</v>
      </c>
      <c r="K207" s="186" t="str">
        <f>IF($P207="","",_xlfn.XLOOKUP($P207,设置!$G:$G,设置!I:I))</f>
        <v>保养</v>
      </c>
      <c r="L207" s="161">
        <v>191</v>
      </c>
      <c r="M207" s="161">
        <v>593</v>
      </c>
      <c r="N207" s="157" t="s">
        <v>1066</v>
      </c>
      <c r="O207" s="161" t="s">
        <v>531</v>
      </c>
      <c r="P207" s="161" t="s">
        <v>527</v>
      </c>
      <c r="Q207" s="133"/>
      <c r="R207" s="192"/>
      <c r="S207" s="133" t="s">
        <v>1067</v>
      </c>
      <c r="T207" s="193">
        <v>79924</v>
      </c>
      <c r="U207" s="158">
        <v>44743</v>
      </c>
      <c r="V207" s="158">
        <v>45107</v>
      </c>
      <c r="W207" s="133" t="s">
        <v>1068</v>
      </c>
      <c r="X207" s="161"/>
      <c r="Y207" s="161"/>
      <c r="Z207" s="197"/>
      <c r="AA207" s="96"/>
      <c r="AB207" s="96"/>
    </row>
    <row r="208" customHeight="1" spans="1:28">
      <c r="A208" s="178"/>
      <c r="B208" s="179" t="str">
        <f t="shared" si="6"/>
        <v>P20220701-000620-能环-松下冷机-果蔬好生活北京泛亚店-运维-保养-20220701-1060</v>
      </c>
      <c r="C208" s="180"/>
      <c r="D208" s="180" t="s">
        <v>220</v>
      </c>
      <c r="E208" s="180"/>
      <c r="F208" s="180"/>
      <c r="G208" s="180"/>
      <c r="H208" s="181" t="str">
        <f>IF(D208="","",_xlfn.XLOOKUP(D208,设置!B:B,设置!C:C))</f>
        <v>一般</v>
      </c>
      <c r="I208" s="186" t="str">
        <f t="shared" si="7"/>
        <v>能环-松下冷机-果蔬好生活北京泛亚店</v>
      </c>
      <c r="J208" s="186" t="str">
        <f>IF($P208="","",_xlfn.XLOOKUP($P208,设置!$G:$G,设置!H:H))</f>
        <v>运维</v>
      </c>
      <c r="K208" s="186" t="str">
        <f>IF($P208="","",_xlfn.XLOOKUP($P208,设置!$G:$G,设置!I:I))</f>
        <v>保养</v>
      </c>
      <c r="L208" s="161">
        <v>245</v>
      </c>
      <c r="M208" s="161">
        <v>538</v>
      </c>
      <c r="N208" s="157" t="s">
        <v>1069</v>
      </c>
      <c r="O208" s="161" t="s">
        <v>526</v>
      </c>
      <c r="P208" s="161" t="s">
        <v>527</v>
      </c>
      <c r="Q208" s="133"/>
      <c r="R208" s="192"/>
      <c r="S208" s="133" t="s">
        <v>1070</v>
      </c>
      <c r="T208" s="193">
        <v>1060</v>
      </c>
      <c r="U208" s="158">
        <v>44743</v>
      </c>
      <c r="V208" s="158">
        <v>44803</v>
      </c>
      <c r="W208" s="133" t="s">
        <v>1071</v>
      </c>
      <c r="X208" s="161"/>
      <c r="Y208" s="161"/>
      <c r="Z208" s="197"/>
      <c r="AA208" s="96"/>
      <c r="AB208" s="96"/>
    </row>
    <row r="209" customHeight="1" spans="1:28">
      <c r="A209" s="178"/>
      <c r="B209" s="179" t="str">
        <f t="shared" si="6"/>
        <v>P20220701-000621-能环-荣宝斋-工程-安装-20220701-5936</v>
      </c>
      <c r="C209" s="180"/>
      <c r="D209" s="180" t="s">
        <v>220</v>
      </c>
      <c r="E209" s="180"/>
      <c r="F209" s="180"/>
      <c r="G209" s="180"/>
      <c r="H209" s="181" t="str">
        <f>IF(D209="","",_xlfn.XLOOKUP(D209,设置!B:B,设置!C:C))</f>
        <v>一般</v>
      </c>
      <c r="I209" s="186" t="str">
        <f t="shared" si="7"/>
        <v>能环-荣宝斋</v>
      </c>
      <c r="J209" s="186" t="str">
        <f>IF($P209="","",_xlfn.XLOOKUP($P209,设置!$G:$G,设置!H:H))</f>
        <v>工程</v>
      </c>
      <c r="K209" s="186" t="str">
        <f>IF($P209="","",_xlfn.XLOOKUP($P209,设置!$G:$G,设置!I:I))</f>
        <v>安装</v>
      </c>
      <c r="L209" s="161">
        <v>197</v>
      </c>
      <c r="M209" s="161">
        <v>587</v>
      </c>
      <c r="N209" s="157" t="s">
        <v>573</v>
      </c>
      <c r="O209" s="161" t="s">
        <v>526</v>
      </c>
      <c r="P209" s="161" t="s">
        <v>659</v>
      </c>
      <c r="Q209" s="133"/>
      <c r="R209" s="192"/>
      <c r="S209" s="133" t="s">
        <v>1072</v>
      </c>
      <c r="T209" s="193">
        <v>5936</v>
      </c>
      <c r="U209" s="158">
        <v>44743</v>
      </c>
      <c r="V209" s="158">
        <v>44747</v>
      </c>
      <c r="W209" s="133" t="s">
        <v>1073</v>
      </c>
      <c r="X209" s="161"/>
      <c r="Y209" s="161"/>
      <c r="Z209" s="161"/>
      <c r="AA209" s="96"/>
      <c r="AB209" s="96"/>
    </row>
    <row r="210" customHeight="1" spans="1:28">
      <c r="A210" s="178"/>
      <c r="B210" s="179" t="str">
        <f t="shared" si="6"/>
        <v>P20220704-000622-能环-博源紫宸-博源大厦-运维-零售-20220620-980</v>
      </c>
      <c r="C210" s="180"/>
      <c r="D210" s="180" t="s">
        <v>220</v>
      </c>
      <c r="E210" s="180"/>
      <c r="F210" s="180"/>
      <c r="G210" s="180"/>
      <c r="H210" s="181" t="str">
        <f>IF(D210="","",_xlfn.XLOOKUP(D210,设置!B:B,设置!C:C))</f>
        <v>一般</v>
      </c>
      <c r="I210" s="186" t="str">
        <f t="shared" si="7"/>
        <v>能环-博源紫宸-博源大厦</v>
      </c>
      <c r="J210" s="186" t="str">
        <f>IF($P210="","",_xlfn.XLOOKUP($P210,设置!$G:$G,设置!H:H))</f>
        <v>运维</v>
      </c>
      <c r="K210" s="186" t="str">
        <f>IF($P210="","",_xlfn.XLOOKUP($P210,设置!$G:$G,设置!I:I))</f>
        <v>零售</v>
      </c>
      <c r="L210" s="161">
        <v>198</v>
      </c>
      <c r="M210" s="161">
        <v>586</v>
      </c>
      <c r="N210" s="157" t="s">
        <v>636</v>
      </c>
      <c r="O210" s="161" t="s">
        <v>526</v>
      </c>
      <c r="P210" s="161" t="s">
        <v>539</v>
      </c>
      <c r="Q210" s="133"/>
      <c r="R210" s="192"/>
      <c r="S210" s="133" t="s">
        <v>1074</v>
      </c>
      <c r="T210" s="193">
        <v>980</v>
      </c>
      <c r="U210" s="158">
        <v>44732</v>
      </c>
      <c r="V210" s="158">
        <v>44737</v>
      </c>
      <c r="W210" s="133" t="s">
        <v>1075</v>
      </c>
      <c r="X210" s="161"/>
      <c r="Y210" s="161"/>
      <c r="Z210" s="161"/>
      <c r="AA210" s="96"/>
      <c r="AB210" s="96"/>
    </row>
    <row r="211" customHeight="1" spans="1:28">
      <c r="A211" s="178"/>
      <c r="B211" s="179" t="str">
        <f t="shared" si="6"/>
        <v>P20220705-000625-能环-天津劝宝超市-劝宝购物广场-运维-保养-20220701-34000</v>
      </c>
      <c r="C211" s="180"/>
      <c r="D211" s="180" t="s">
        <v>220</v>
      </c>
      <c r="E211" s="180"/>
      <c r="F211" s="180"/>
      <c r="G211" s="180"/>
      <c r="H211" s="181" t="str">
        <f>IF(D211="","",_xlfn.XLOOKUP(D211,设置!B:B,设置!C:C))</f>
        <v>一般</v>
      </c>
      <c r="I211" s="186" t="str">
        <f t="shared" si="7"/>
        <v>能环-天津劝宝超市-劝宝购物广场</v>
      </c>
      <c r="J211" s="186" t="str">
        <f>IF($P211="","",_xlfn.XLOOKUP($P211,设置!$G:$G,设置!H:H))</f>
        <v>运维</v>
      </c>
      <c r="K211" s="186" t="str">
        <f>IF($P211="","",_xlfn.XLOOKUP($P211,设置!$G:$G,设置!I:I))</f>
        <v>保养</v>
      </c>
      <c r="L211" s="161">
        <v>239</v>
      </c>
      <c r="M211" s="161">
        <v>544</v>
      </c>
      <c r="N211" s="157" t="s">
        <v>974</v>
      </c>
      <c r="O211" s="161" t="s">
        <v>531</v>
      </c>
      <c r="P211" s="161" t="s">
        <v>527</v>
      </c>
      <c r="Q211" s="133"/>
      <c r="R211" s="192"/>
      <c r="S211" s="133" t="s">
        <v>1076</v>
      </c>
      <c r="T211" s="193">
        <v>34000</v>
      </c>
      <c r="U211" s="158">
        <v>44743</v>
      </c>
      <c r="V211" s="158">
        <v>45107</v>
      </c>
      <c r="W211" s="133" t="s">
        <v>1077</v>
      </c>
      <c r="X211" s="161"/>
      <c r="Y211" s="161"/>
      <c r="Z211" s="161"/>
      <c r="AA211" s="96"/>
      <c r="AB211" s="96"/>
    </row>
    <row r="212" customHeight="1" spans="1:28">
      <c r="A212" s="178"/>
      <c r="B212" s="179" t="str">
        <f t="shared" si="6"/>
        <v>P20220705-000627-能环-天津劝宝超市-劝宝新都汇-运维-保养-20220701-14000</v>
      </c>
      <c r="C212" s="180"/>
      <c r="D212" s="180" t="s">
        <v>220</v>
      </c>
      <c r="E212" s="180"/>
      <c r="F212" s="180"/>
      <c r="G212" s="180"/>
      <c r="H212" s="181" t="str">
        <f>IF(D212="","",_xlfn.XLOOKUP(D212,设置!B:B,设置!C:C))</f>
        <v>一般</v>
      </c>
      <c r="I212" s="186" t="str">
        <f t="shared" si="7"/>
        <v>能环-天津劝宝超市-劝宝新都汇</v>
      </c>
      <c r="J212" s="186" t="str">
        <f>IF($P212="","",_xlfn.XLOOKUP($P212,设置!$G:$G,设置!H:H))</f>
        <v>运维</v>
      </c>
      <c r="K212" s="186" t="str">
        <f>IF($P212="","",_xlfn.XLOOKUP($P212,设置!$G:$G,设置!I:I))</f>
        <v>保养</v>
      </c>
      <c r="L212" s="161">
        <v>240</v>
      </c>
      <c r="M212" s="161">
        <v>543</v>
      </c>
      <c r="N212" s="157" t="s">
        <v>1078</v>
      </c>
      <c r="O212" s="161" t="s">
        <v>531</v>
      </c>
      <c r="P212" s="161" t="s">
        <v>527</v>
      </c>
      <c r="Q212" s="133"/>
      <c r="R212" s="192"/>
      <c r="S212" s="133" t="s">
        <v>1079</v>
      </c>
      <c r="T212" s="193">
        <v>14000</v>
      </c>
      <c r="U212" s="158">
        <v>44743</v>
      </c>
      <c r="V212" s="158">
        <v>45107</v>
      </c>
      <c r="W212" s="133" t="s">
        <v>1080</v>
      </c>
      <c r="X212" s="161"/>
      <c r="Y212" s="161"/>
      <c r="Z212" s="161"/>
      <c r="AA212" s="96"/>
      <c r="AB212" s="96"/>
    </row>
    <row r="213" customHeight="1" spans="1:28">
      <c r="A213" s="178"/>
      <c r="B213" s="179" t="str">
        <f t="shared" si="6"/>
        <v>P20220705-000628-能环-天津鲁华-运维-维修-20220719-33500</v>
      </c>
      <c r="C213" s="180"/>
      <c r="D213" s="180" t="s">
        <v>220</v>
      </c>
      <c r="E213" s="180"/>
      <c r="F213" s="180"/>
      <c r="G213" s="180"/>
      <c r="H213" s="181" t="str">
        <f>IF(D213="","",_xlfn.XLOOKUP(D213,设置!B:B,设置!C:C))</f>
        <v>一般</v>
      </c>
      <c r="I213" s="186" t="str">
        <f t="shared" si="7"/>
        <v>能环-天津鲁华</v>
      </c>
      <c r="J213" s="186" t="str">
        <f>IF($P213="","",_xlfn.XLOOKUP($P213,设置!$G:$G,设置!H:H))</f>
        <v>运维</v>
      </c>
      <c r="K213" s="186" t="str">
        <f>IF($P213="","",_xlfn.XLOOKUP($P213,设置!$G:$G,设置!I:I))</f>
        <v>维修</v>
      </c>
      <c r="L213" s="161">
        <v>218</v>
      </c>
      <c r="M213" s="161">
        <v>565</v>
      </c>
      <c r="N213" s="157" t="s">
        <v>1081</v>
      </c>
      <c r="O213" s="161" t="s">
        <v>526</v>
      </c>
      <c r="P213" s="161" t="s">
        <v>543</v>
      </c>
      <c r="Q213" s="133"/>
      <c r="R213" s="192"/>
      <c r="S213" s="133" t="s">
        <v>1082</v>
      </c>
      <c r="T213" s="193">
        <v>33500</v>
      </c>
      <c r="U213" s="158">
        <v>44761</v>
      </c>
      <c r="V213" s="158">
        <v>44814</v>
      </c>
      <c r="W213" s="133" t="s">
        <v>1083</v>
      </c>
      <c r="X213" s="161"/>
      <c r="Y213" s="161"/>
      <c r="Z213" s="161"/>
      <c r="AA213" s="96"/>
      <c r="AB213" s="96"/>
    </row>
    <row r="214" customHeight="1" spans="1:28">
      <c r="A214" s="178"/>
      <c r="B214" s="179" t="str">
        <f t="shared" si="6"/>
        <v>P20220705-000629-能环-望京合生麒麟新天地-工程-安装-20220701-62672</v>
      </c>
      <c r="C214" s="180"/>
      <c r="D214" s="180" t="s">
        <v>220</v>
      </c>
      <c r="E214" s="180"/>
      <c r="F214" s="180"/>
      <c r="G214" s="180"/>
      <c r="H214" s="181" t="str">
        <f>IF(D214="","",_xlfn.XLOOKUP(D214,设置!B:B,设置!C:C))</f>
        <v>一般</v>
      </c>
      <c r="I214" s="186" t="str">
        <f t="shared" si="7"/>
        <v>能环-望京合生麒麟新天地</v>
      </c>
      <c r="J214" s="186" t="str">
        <f>IF($P214="","",_xlfn.XLOOKUP($P214,设置!$G:$G,设置!H:H))</f>
        <v>工程</v>
      </c>
      <c r="K214" s="186" t="str">
        <f>IF($P214="","",_xlfn.XLOOKUP($P214,设置!$G:$G,设置!I:I))</f>
        <v>安装</v>
      </c>
      <c r="L214" s="161">
        <v>199</v>
      </c>
      <c r="M214" s="161">
        <v>585</v>
      </c>
      <c r="N214" s="157" t="s">
        <v>1037</v>
      </c>
      <c r="O214" s="161" t="s">
        <v>526</v>
      </c>
      <c r="P214" s="161" t="s">
        <v>659</v>
      </c>
      <c r="Q214" s="133"/>
      <c r="R214" s="192"/>
      <c r="S214" s="133" t="s">
        <v>1084</v>
      </c>
      <c r="T214" s="193">
        <v>62672</v>
      </c>
      <c r="U214" s="158">
        <v>44743</v>
      </c>
      <c r="V214" s="158">
        <v>44773</v>
      </c>
      <c r="W214" s="133" t="s">
        <v>1085</v>
      </c>
      <c r="X214" s="161"/>
      <c r="Y214" s="161"/>
      <c r="Z214" s="197"/>
      <c r="AA214" s="96"/>
      <c r="AB214" s="96"/>
    </row>
    <row r="215" customHeight="1" spans="1:28">
      <c r="A215" s="178"/>
      <c r="B215" s="179" t="str">
        <f t="shared" si="6"/>
        <v>P20220707-000633-能环-天津空气动力-中粮-运维-维修-20220707-47650</v>
      </c>
      <c r="C215" s="180"/>
      <c r="D215" s="180" t="s">
        <v>220</v>
      </c>
      <c r="E215" s="180"/>
      <c r="F215" s="180"/>
      <c r="G215" s="180"/>
      <c r="H215" s="181" t="str">
        <f>IF(D215="","",_xlfn.XLOOKUP(D215,设置!B:B,设置!C:C))</f>
        <v>一般</v>
      </c>
      <c r="I215" s="186" t="str">
        <f t="shared" si="7"/>
        <v>能环-天津空气动力-中粮</v>
      </c>
      <c r="J215" s="186" t="str">
        <f>IF($P215="","",_xlfn.XLOOKUP($P215,设置!$G:$G,设置!H:H))</f>
        <v>运维</v>
      </c>
      <c r="K215" s="186" t="str">
        <f>IF($P215="","",_xlfn.XLOOKUP($P215,设置!$G:$G,设置!I:I))</f>
        <v>维修</v>
      </c>
      <c r="L215" s="161">
        <v>216</v>
      </c>
      <c r="M215" s="161">
        <v>567</v>
      </c>
      <c r="N215" s="157" t="s">
        <v>1086</v>
      </c>
      <c r="O215" s="198" t="s">
        <v>531</v>
      </c>
      <c r="P215" s="161" t="s">
        <v>543</v>
      </c>
      <c r="Q215" s="133"/>
      <c r="R215" s="201"/>
      <c r="S215" s="200" t="s">
        <v>1058</v>
      </c>
      <c r="T215" s="202">
        <v>47650</v>
      </c>
      <c r="U215" s="203">
        <v>44749</v>
      </c>
      <c r="V215" s="203">
        <v>44779</v>
      </c>
      <c r="W215" s="200" t="s">
        <v>1087</v>
      </c>
      <c r="X215" s="198"/>
      <c r="Y215" s="198"/>
      <c r="Z215" s="204"/>
      <c r="AA215" s="205"/>
      <c r="AB215" s="205"/>
    </row>
    <row r="216" customHeight="1" spans="1:28">
      <c r="A216" s="178"/>
      <c r="B216" s="179" t="str">
        <f t="shared" si="6"/>
        <v>P20220707-000634-能环-城建大厦-运维-维修-20220721-151335</v>
      </c>
      <c r="C216" s="180"/>
      <c r="D216" s="180" t="s">
        <v>220</v>
      </c>
      <c r="E216" s="180"/>
      <c r="F216" s="180"/>
      <c r="G216" s="180"/>
      <c r="H216" s="181" t="str">
        <f>IF(D216="","",_xlfn.XLOOKUP(D216,设置!B:B,设置!C:C))</f>
        <v>一般</v>
      </c>
      <c r="I216" s="186" t="str">
        <f t="shared" si="7"/>
        <v>能环-城建大厦</v>
      </c>
      <c r="J216" s="186" t="str">
        <f>IF($P216="","",_xlfn.XLOOKUP($P216,设置!$G:$G,设置!H:H))</f>
        <v>运维</v>
      </c>
      <c r="K216" s="186" t="str">
        <f>IF($P216="","",_xlfn.XLOOKUP($P216,设置!$G:$G,设置!I:I))</f>
        <v>维修</v>
      </c>
      <c r="L216" s="161">
        <v>224</v>
      </c>
      <c r="M216" s="161">
        <v>559</v>
      </c>
      <c r="N216" s="157" t="s">
        <v>1088</v>
      </c>
      <c r="O216" s="161" t="s">
        <v>619</v>
      </c>
      <c r="P216" s="161" t="s">
        <v>543</v>
      </c>
      <c r="Q216" s="133"/>
      <c r="R216" s="192"/>
      <c r="S216" s="133" t="s">
        <v>1089</v>
      </c>
      <c r="T216" s="193">
        <v>151335</v>
      </c>
      <c r="U216" s="158">
        <v>44763</v>
      </c>
      <c r="V216" s="158">
        <v>44834</v>
      </c>
      <c r="W216" s="133" t="s">
        <v>1090</v>
      </c>
      <c r="X216" s="161"/>
      <c r="Y216" s="161"/>
      <c r="Z216" s="161"/>
      <c r="AA216" s="96"/>
      <c r="AB216" s="96"/>
    </row>
    <row r="217" customHeight="1" spans="1:28">
      <c r="A217" s="178"/>
      <c r="B217" s="179" t="str">
        <f t="shared" si="6"/>
        <v>P20220711-000635-能环-新星石油-工程-安装-20220723-6252.24</v>
      </c>
      <c r="C217" s="180"/>
      <c r="D217" s="180" t="s">
        <v>220</v>
      </c>
      <c r="E217" s="180"/>
      <c r="F217" s="180"/>
      <c r="G217" s="180"/>
      <c r="H217" s="181" t="str">
        <f>IF(D217="","",_xlfn.XLOOKUP(D217,设置!B:B,设置!C:C))</f>
        <v>一般</v>
      </c>
      <c r="I217" s="186" t="str">
        <f t="shared" si="7"/>
        <v>能环-新星石油</v>
      </c>
      <c r="J217" s="186" t="str">
        <f>IF($P217="","",_xlfn.XLOOKUP($P217,设置!$G:$G,设置!H:H))</f>
        <v>工程</v>
      </c>
      <c r="K217" s="186" t="str">
        <f>IF($P217="","",_xlfn.XLOOKUP($P217,设置!$G:$G,设置!I:I))</f>
        <v>安装</v>
      </c>
      <c r="L217" s="161">
        <v>230</v>
      </c>
      <c r="M217" s="161">
        <v>553</v>
      </c>
      <c r="N217" s="157" t="s">
        <v>525</v>
      </c>
      <c r="O217" s="161" t="s">
        <v>526</v>
      </c>
      <c r="P217" s="161" t="s">
        <v>659</v>
      </c>
      <c r="Q217" s="133"/>
      <c r="R217" s="192"/>
      <c r="S217" s="133" t="s">
        <v>1091</v>
      </c>
      <c r="T217" s="193">
        <v>6252.24</v>
      </c>
      <c r="U217" s="158">
        <v>44765</v>
      </c>
      <c r="V217" s="158">
        <v>44772</v>
      </c>
      <c r="W217" s="133" t="s">
        <v>1092</v>
      </c>
      <c r="X217" s="161"/>
      <c r="Y217" s="161"/>
      <c r="Z217" s="161"/>
      <c r="AA217" s="96"/>
      <c r="AB217" s="96"/>
    </row>
    <row r="218" customHeight="1" spans="1:28">
      <c r="A218" s="178"/>
      <c r="B218" s="179" t="str">
        <f t="shared" si="6"/>
        <v>P20220711-000636-能环-德胜门合生财富广场-运维-维修-20220726-13984.5</v>
      </c>
      <c r="C218" s="180"/>
      <c r="D218" s="180" t="s">
        <v>220</v>
      </c>
      <c r="E218" s="180"/>
      <c r="F218" s="180"/>
      <c r="G218" s="180"/>
      <c r="H218" s="181" t="str">
        <f>IF(D218="","",_xlfn.XLOOKUP(D218,设置!B:B,设置!C:C))</f>
        <v>一般</v>
      </c>
      <c r="I218" s="186" t="str">
        <f t="shared" si="7"/>
        <v>能环-德胜门合生财富广场</v>
      </c>
      <c r="J218" s="186" t="str">
        <f>IF($P218="","",_xlfn.XLOOKUP($P218,设置!$G:$G,设置!H:H))</f>
        <v>运维</v>
      </c>
      <c r="K218" s="186" t="str">
        <f>IF($P218="","",_xlfn.XLOOKUP($P218,设置!$G:$G,设置!I:I))</f>
        <v>维修</v>
      </c>
      <c r="L218" s="161">
        <v>231</v>
      </c>
      <c r="M218" s="161">
        <v>552</v>
      </c>
      <c r="N218" s="157" t="s">
        <v>1093</v>
      </c>
      <c r="O218" s="161" t="s">
        <v>526</v>
      </c>
      <c r="P218" s="161" t="s">
        <v>543</v>
      </c>
      <c r="Q218" s="133"/>
      <c r="R218" s="192"/>
      <c r="S218" s="133" t="s">
        <v>1094</v>
      </c>
      <c r="T218" s="193">
        <v>13984.5</v>
      </c>
      <c r="U218" s="158">
        <v>44768</v>
      </c>
      <c r="V218" s="158">
        <v>45230</v>
      </c>
      <c r="W218" s="133" t="s">
        <v>1095</v>
      </c>
      <c r="X218" s="161"/>
      <c r="Y218" s="161"/>
      <c r="Z218" s="161"/>
      <c r="AA218" s="96"/>
      <c r="AB218" s="96"/>
    </row>
    <row r="219" customHeight="1" spans="1:28">
      <c r="A219" s="178"/>
      <c r="B219" s="179" t="str">
        <f t="shared" si="6"/>
        <v>P20220712-000639-能环-同方科迅-通惠大厦-运维-保养-20220801-16000</v>
      </c>
      <c r="C219" s="180"/>
      <c r="D219" s="180" t="s">
        <v>220</v>
      </c>
      <c r="E219" s="180"/>
      <c r="F219" s="180"/>
      <c r="G219" s="180"/>
      <c r="H219" s="181" t="str">
        <f>IF(D219="","",_xlfn.XLOOKUP(D219,设置!B:B,设置!C:C))</f>
        <v>一般</v>
      </c>
      <c r="I219" s="186" t="str">
        <f t="shared" si="7"/>
        <v>能环-同方科迅-通惠大厦</v>
      </c>
      <c r="J219" s="186" t="str">
        <f>IF($P219="","",_xlfn.XLOOKUP($P219,设置!$G:$G,设置!H:H))</f>
        <v>运维</v>
      </c>
      <c r="K219" s="186" t="str">
        <f>IF($P219="","",_xlfn.XLOOKUP($P219,设置!$G:$G,设置!I:I))</f>
        <v>保养</v>
      </c>
      <c r="L219" s="161">
        <v>219</v>
      </c>
      <c r="M219" s="161">
        <v>564</v>
      </c>
      <c r="N219" s="157" t="s">
        <v>710</v>
      </c>
      <c r="O219" s="161" t="s">
        <v>531</v>
      </c>
      <c r="P219" s="161" t="s">
        <v>527</v>
      </c>
      <c r="Q219" s="133"/>
      <c r="R219" s="192"/>
      <c r="S219" s="133" t="s">
        <v>1020</v>
      </c>
      <c r="T219" s="193">
        <v>16000</v>
      </c>
      <c r="U219" s="158">
        <v>44774</v>
      </c>
      <c r="V219" s="158">
        <v>45138</v>
      </c>
      <c r="W219" s="133" t="s">
        <v>1096</v>
      </c>
      <c r="X219" s="161"/>
      <c r="Y219" s="161"/>
      <c r="Z219" s="161"/>
      <c r="AA219" s="96"/>
      <c r="AB219" s="96"/>
    </row>
    <row r="220" customHeight="1" spans="1:28">
      <c r="A220" s="178"/>
      <c r="B220" s="179" t="str">
        <f t="shared" si="6"/>
        <v>P20220715-000645-能环-环境大厦-运维-维修-20220810-128594</v>
      </c>
      <c r="C220" s="180"/>
      <c r="D220" s="180" t="s">
        <v>220</v>
      </c>
      <c r="E220" s="180"/>
      <c r="F220" s="180"/>
      <c r="G220" s="180"/>
      <c r="H220" s="181" t="str">
        <f>IF(D220="","",_xlfn.XLOOKUP(D220,设置!B:B,设置!C:C))</f>
        <v>一般</v>
      </c>
      <c r="I220" s="186" t="str">
        <f t="shared" si="7"/>
        <v>能环-环境大厦</v>
      </c>
      <c r="J220" s="186" t="str">
        <f>IF($P220="","",_xlfn.XLOOKUP($P220,设置!$G:$G,设置!H:H))</f>
        <v>运维</v>
      </c>
      <c r="K220" s="186" t="str">
        <f>IF($P220="","",_xlfn.XLOOKUP($P220,设置!$G:$G,设置!I:I))</f>
        <v>维修</v>
      </c>
      <c r="L220" s="161">
        <v>248</v>
      </c>
      <c r="M220" s="161">
        <v>535</v>
      </c>
      <c r="N220" s="157" t="s">
        <v>604</v>
      </c>
      <c r="O220" s="161" t="s">
        <v>531</v>
      </c>
      <c r="P220" s="161" t="s">
        <v>543</v>
      </c>
      <c r="Q220" s="133"/>
      <c r="R220" s="192"/>
      <c r="S220" s="133" t="s">
        <v>1097</v>
      </c>
      <c r="T220" s="193">
        <v>128594</v>
      </c>
      <c r="U220" s="158">
        <v>44783</v>
      </c>
      <c r="V220" s="158">
        <v>44804</v>
      </c>
      <c r="W220" s="133" t="s">
        <v>1098</v>
      </c>
      <c r="X220" s="161"/>
      <c r="Y220" s="161"/>
      <c r="Z220" s="161"/>
      <c r="AA220" s="96"/>
      <c r="AB220" s="96"/>
    </row>
    <row r="221" customHeight="1" spans="1:28">
      <c r="A221" s="178"/>
      <c r="B221" s="179" t="str">
        <f t="shared" si="6"/>
        <v>P20220717-000646-能环-承德围场-顶奕酒店-运维-保养-20220721-39000</v>
      </c>
      <c r="C221" s="180"/>
      <c r="D221" s="180" t="s">
        <v>220</v>
      </c>
      <c r="E221" s="180"/>
      <c r="F221" s="180"/>
      <c r="G221" s="180"/>
      <c r="H221" s="181" t="str">
        <f>IF(D221="","",_xlfn.XLOOKUP(D221,设置!B:B,设置!C:C))</f>
        <v>一般</v>
      </c>
      <c r="I221" s="186" t="str">
        <f t="shared" si="7"/>
        <v>能环-承德围场-顶奕酒店</v>
      </c>
      <c r="J221" s="186" t="str">
        <f>IF($P221="","",_xlfn.XLOOKUP($P221,设置!$G:$G,设置!H:H))</f>
        <v>运维</v>
      </c>
      <c r="K221" s="186" t="str">
        <f>IF($P221="","",_xlfn.XLOOKUP($P221,设置!$G:$G,设置!I:I))</f>
        <v>保养</v>
      </c>
      <c r="L221" s="161">
        <v>225</v>
      </c>
      <c r="M221" s="161">
        <v>558</v>
      </c>
      <c r="N221" s="157" t="s">
        <v>1099</v>
      </c>
      <c r="O221" s="161" t="s">
        <v>526</v>
      </c>
      <c r="P221" s="161" t="s">
        <v>527</v>
      </c>
      <c r="Q221" s="133" t="s">
        <v>334</v>
      </c>
      <c r="R221" s="192">
        <v>45020</v>
      </c>
      <c r="S221" s="133" t="s">
        <v>1100</v>
      </c>
      <c r="T221" s="193">
        <v>39000</v>
      </c>
      <c r="U221" s="158">
        <v>44763</v>
      </c>
      <c r="V221" s="158">
        <v>44793</v>
      </c>
      <c r="W221" s="133" t="s">
        <v>1101</v>
      </c>
      <c r="X221" s="161"/>
      <c r="Y221" s="161"/>
      <c r="Z221" s="161"/>
      <c r="AA221" s="96"/>
      <c r="AB221" s="96"/>
    </row>
    <row r="222" customHeight="1" spans="1:28">
      <c r="A222" s="178"/>
      <c r="B222" s="179" t="str">
        <f t="shared" si="6"/>
        <v>P20220718-000647-能环-宣钢-焦化厂一净化-运维-维修-20220923-450350</v>
      </c>
      <c r="C222" s="180"/>
      <c r="D222" s="180" t="s">
        <v>220</v>
      </c>
      <c r="E222" s="180"/>
      <c r="F222" s="180"/>
      <c r="G222" s="180"/>
      <c r="H222" s="181" t="str">
        <f>IF(D222="","",_xlfn.XLOOKUP(D222,设置!B:B,设置!C:C))</f>
        <v>一般</v>
      </c>
      <c r="I222" s="186" t="str">
        <f t="shared" si="7"/>
        <v>能环-宣钢-焦化厂一净化</v>
      </c>
      <c r="J222" s="186" t="str">
        <f>IF($P222="","",_xlfn.XLOOKUP($P222,设置!$G:$G,设置!H:H))</f>
        <v>运维</v>
      </c>
      <c r="K222" s="186" t="str">
        <f>IF($P222="","",_xlfn.XLOOKUP($P222,设置!$G:$G,设置!I:I))</f>
        <v>维修</v>
      </c>
      <c r="L222" s="161">
        <v>388</v>
      </c>
      <c r="M222" s="161">
        <v>395</v>
      </c>
      <c r="N222" s="157" t="s">
        <v>1102</v>
      </c>
      <c r="O222" s="161" t="s">
        <v>531</v>
      </c>
      <c r="P222" s="161" t="s">
        <v>543</v>
      </c>
      <c r="Q222" s="133"/>
      <c r="R222" s="192"/>
      <c r="S222" s="133" t="s">
        <v>1103</v>
      </c>
      <c r="T222" s="193">
        <v>450350</v>
      </c>
      <c r="U222" s="158">
        <v>44827</v>
      </c>
      <c r="V222" s="158">
        <v>44849</v>
      </c>
      <c r="W222" s="133" t="s">
        <v>1104</v>
      </c>
      <c r="X222" s="161"/>
      <c r="Y222" s="161"/>
      <c r="Z222" s="161"/>
      <c r="AA222" s="96"/>
      <c r="AB222" s="96"/>
    </row>
    <row r="223" customHeight="1" spans="1:28">
      <c r="A223" s="178"/>
      <c r="B223" s="179" t="str">
        <f t="shared" si="6"/>
        <v>P20220722-000652-能环-圆歌文化-白沟国际商贸城-运维-保养-20221010-1500</v>
      </c>
      <c r="C223" s="180"/>
      <c r="D223" s="180" t="s">
        <v>220</v>
      </c>
      <c r="E223" s="180"/>
      <c r="F223" s="180"/>
      <c r="G223" s="180"/>
      <c r="H223" s="181" t="str">
        <f>IF(D223="","",_xlfn.XLOOKUP(D223,设置!B:B,设置!C:C))</f>
        <v>一般</v>
      </c>
      <c r="I223" s="186" t="str">
        <f t="shared" si="7"/>
        <v>能环-圆歌文化-白沟国际商贸城</v>
      </c>
      <c r="J223" s="186" t="str">
        <f>IF($P223="","",_xlfn.XLOOKUP($P223,设置!$G:$G,设置!H:H))</f>
        <v>运维</v>
      </c>
      <c r="K223" s="186" t="str">
        <f>IF($P223="","",_xlfn.XLOOKUP($P223,设置!$G:$G,设置!I:I))</f>
        <v>保养</v>
      </c>
      <c r="L223" s="96"/>
      <c r="M223" s="96"/>
      <c r="N223" s="157" t="s">
        <v>1105</v>
      </c>
      <c r="O223" s="161" t="s">
        <v>975</v>
      </c>
      <c r="P223" s="161" t="s">
        <v>527</v>
      </c>
      <c r="Q223" s="133"/>
      <c r="R223" s="192"/>
      <c r="S223" s="133" t="s">
        <v>1106</v>
      </c>
      <c r="T223" s="193">
        <v>1500</v>
      </c>
      <c r="U223" s="158">
        <v>44844</v>
      </c>
      <c r="V223" s="158">
        <v>44854</v>
      </c>
      <c r="W223" s="133" t="s">
        <v>1107</v>
      </c>
      <c r="X223" s="161"/>
      <c r="Y223" s="161"/>
      <c r="Z223" s="161"/>
      <c r="AA223" s="96"/>
      <c r="AB223" s="96"/>
    </row>
    <row r="224" customHeight="1" spans="1:28">
      <c r="A224" s="178"/>
      <c r="B224" s="179" t="str">
        <f t="shared" si="6"/>
        <v>P20220726-000654-能环-上海诺冷-北京怀柔区冰上运动中心-运维-维修-20220624-12506.7</v>
      </c>
      <c r="C224" s="180"/>
      <c r="D224" s="180" t="s">
        <v>220</v>
      </c>
      <c r="E224" s="180"/>
      <c r="F224" s="180"/>
      <c r="G224" s="180"/>
      <c r="H224" s="181" t="str">
        <f>IF(D224="","",_xlfn.XLOOKUP(D224,设置!B:B,设置!C:C))</f>
        <v>一般</v>
      </c>
      <c r="I224" s="186" t="str">
        <f t="shared" si="7"/>
        <v>能环-上海诺冷-北京怀柔区冰上运动中心</v>
      </c>
      <c r="J224" s="186" t="str">
        <f>IF($P224="","",_xlfn.XLOOKUP($P224,设置!$G:$G,设置!H:H))</f>
        <v>运维</v>
      </c>
      <c r="K224" s="186" t="str">
        <f>IF($P224="","",_xlfn.XLOOKUP($P224,设置!$G:$G,设置!I:I))</f>
        <v>维修</v>
      </c>
      <c r="L224" s="161">
        <v>223</v>
      </c>
      <c r="M224" s="161">
        <v>560</v>
      </c>
      <c r="N224" s="157" t="s">
        <v>1108</v>
      </c>
      <c r="O224" s="161" t="s">
        <v>526</v>
      </c>
      <c r="P224" s="161" t="s">
        <v>543</v>
      </c>
      <c r="Q224" s="133"/>
      <c r="R224" s="192"/>
      <c r="S224" s="133" t="s">
        <v>1109</v>
      </c>
      <c r="T224" s="193">
        <v>12506.7</v>
      </c>
      <c r="U224" s="158">
        <v>44736</v>
      </c>
      <c r="V224" s="158">
        <v>44749</v>
      </c>
      <c r="W224" s="133" t="s">
        <v>1110</v>
      </c>
      <c r="X224" s="161"/>
      <c r="Y224" s="161"/>
      <c r="Z224" s="161"/>
      <c r="AA224" s="96"/>
      <c r="AB224" s="96"/>
    </row>
    <row r="225" customHeight="1" spans="1:28">
      <c r="A225" s="178"/>
      <c r="B225" s="179" t="str">
        <f t="shared" si="6"/>
        <v>P20220728-000655-能环-聚佳豪庭酒店-运维-零售-20220721-1610</v>
      </c>
      <c r="C225" s="180"/>
      <c r="D225" s="180" t="s">
        <v>220</v>
      </c>
      <c r="E225" s="180"/>
      <c r="F225" s="180"/>
      <c r="G225" s="180"/>
      <c r="H225" s="181" t="str">
        <f>IF(D225="","",_xlfn.XLOOKUP(D225,设置!B:B,设置!C:C))</f>
        <v>一般</v>
      </c>
      <c r="I225" s="186" t="str">
        <f t="shared" si="7"/>
        <v>能环-聚佳豪庭酒店</v>
      </c>
      <c r="J225" s="186" t="str">
        <f>IF($P225="","",_xlfn.XLOOKUP($P225,设置!$G:$G,设置!H:H))</f>
        <v>运维</v>
      </c>
      <c r="K225" s="186" t="str">
        <f>IF($P225="","",_xlfn.XLOOKUP($P225,设置!$G:$G,设置!I:I))</f>
        <v>零售</v>
      </c>
      <c r="L225" s="161">
        <v>232</v>
      </c>
      <c r="M225" s="161">
        <v>551</v>
      </c>
      <c r="N225" s="157" t="s">
        <v>702</v>
      </c>
      <c r="O225" s="161" t="s">
        <v>531</v>
      </c>
      <c r="P225" s="161" t="s">
        <v>539</v>
      </c>
      <c r="Q225" s="133"/>
      <c r="R225" s="192"/>
      <c r="S225" s="133" t="s">
        <v>1111</v>
      </c>
      <c r="T225" s="193">
        <v>1610</v>
      </c>
      <c r="U225" s="158">
        <v>44763</v>
      </c>
      <c r="V225" s="158">
        <v>44772</v>
      </c>
      <c r="W225" s="133" t="s">
        <v>1112</v>
      </c>
      <c r="X225" s="161"/>
      <c r="Y225" s="161"/>
      <c r="Z225" s="161"/>
      <c r="AA225" s="96"/>
      <c r="AB225" s="96"/>
    </row>
    <row r="226" customHeight="1" spans="1:28">
      <c r="A226" s="178"/>
      <c r="B226" s="179" t="str">
        <f t="shared" si="6"/>
        <v>P20220728-000656-能环-瑞成盛达-华亨大厦-运维-保养-20220801-35000</v>
      </c>
      <c r="C226" s="180"/>
      <c r="D226" s="180" t="s">
        <v>220</v>
      </c>
      <c r="E226" s="180"/>
      <c r="F226" s="180"/>
      <c r="G226" s="180"/>
      <c r="H226" s="181" t="str">
        <f>IF(D226="","",_xlfn.XLOOKUP(D226,设置!B:B,设置!C:C))</f>
        <v>一般</v>
      </c>
      <c r="I226" s="186" t="str">
        <f t="shared" si="7"/>
        <v>能环-瑞成盛达-华亨大厦</v>
      </c>
      <c r="J226" s="186" t="str">
        <f>IF($P226="","",_xlfn.XLOOKUP($P226,设置!$G:$G,设置!H:H))</f>
        <v>运维</v>
      </c>
      <c r="K226" s="186" t="str">
        <f>IF($P226="","",_xlfn.XLOOKUP($P226,设置!$G:$G,设置!I:I))</f>
        <v>保养</v>
      </c>
      <c r="L226" s="161">
        <v>227</v>
      </c>
      <c r="M226" s="161">
        <v>556</v>
      </c>
      <c r="N226" s="157" t="s">
        <v>1003</v>
      </c>
      <c r="O226" s="161" t="s">
        <v>531</v>
      </c>
      <c r="P226" s="161" t="s">
        <v>527</v>
      </c>
      <c r="Q226" s="133"/>
      <c r="R226" s="192"/>
      <c r="S226" s="133" t="s">
        <v>1113</v>
      </c>
      <c r="T226" s="193">
        <v>35000</v>
      </c>
      <c r="U226" s="158">
        <v>44774</v>
      </c>
      <c r="V226" s="158">
        <v>45138</v>
      </c>
      <c r="W226" s="133" t="s">
        <v>1114</v>
      </c>
      <c r="X226" s="161"/>
      <c r="Y226" s="161"/>
      <c r="Z226" s="161"/>
      <c r="AA226" s="96"/>
      <c r="AB226" s="96"/>
    </row>
    <row r="227" customHeight="1" spans="1:28">
      <c r="A227" s="178"/>
      <c r="B227" s="179" t="str">
        <f t="shared" si="6"/>
        <v>P20220801-000660-能环-宝坻商业总公司-劝宝购物广场-工程-安装-20220730-140610</v>
      </c>
      <c r="C227" s="180"/>
      <c r="D227" s="180" t="s">
        <v>220</v>
      </c>
      <c r="E227" s="180"/>
      <c r="F227" s="180"/>
      <c r="G227" s="180"/>
      <c r="H227" s="181" t="str">
        <f>IF(D227="","",_xlfn.XLOOKUP(D227,设置!B:B,设置!C:C))</f>
        <v>一般</v>
      </c>
      <c r="I227" s="186" t="str">
        <f t="shared" si="7"/>
        <v>能环-宝坻商业总公司-劝宝购物广场</v>
      </c>
      <c r="J227" s="186" t="str">
        <f>IF($P227="","",_xlfn.XLOOKUP($P227,设置!$G:$G,设置!H:H))</f>
        <v>工程</v>
      </c>
      <c r="K227" s="186" t="str">
        <f>IF($P227="","",_xlfn.XLOOKUP($P227,设置!$G:$G,设置!I:I))</f>
        <v>安装</v>
      </c>
      <c r="L227" s="161">
        <v>234</v>
      </c>
      <c r="M227" s="161">
        <v>549</v>
      </c>
      <c r="N227" s="157" t="s">
        <v>1115</v>
      </c>
      <c r="O227" s="161" t="s">
        <v>531</v>
      </c>
      <c r="P227" s="161" t="s">
        <v>659</v>
      </c>
      <c r="Q227" s="133"/>
      <c r="R227" s="192"/>
      <c r="S227" s="133" t="s">
        <v>1116</v>
      </c>
      <c r="T227" s="193">
        <v>140610</v>
      </c>
      <c r="U227" s="158">
        <v>44772</v>
      </c>
      <c r="V227" s="158">
        <v>44796</v>
      </c>
      <c r="W227" s="133" t="s">
        <v>1117</v>
      </c>
      <c r="X227" s="161"/>
      <c r="Y227" s="161"/>
      <c r="Z227" s="161"/>
      <c r="AA227" s="96"/>
      <c r="AB227" s="96"/>
    </row>
    <row r="228" customHeight="1" spans="1:28">
      <c r="A228" s="178"/>
      <c r="B228" s="179" t="str">
        <f t="shared" si="6"/>
        <v>P20220801-000661-能环-味还行-蜀国演义酒店-运维-保养-20220801-15000</v>
      </c>
      <c r="C228" s="180"/>
      <c r="D228" s="180" t="s">
        <v>220</v>
      </c>
      <c r="E228" s="180"/>
      <c r="F228" s="180"/>
      <c r="G228" s="180"/>
      <c r="H228" s="181" t="str">
        <f>IF(D228="","",_xlfn.XLOOKUP(D228,设置!B:B,设置!C:C))</f>
        <v>一般</v>
      </c>
      <c r="I228" s="186" t="str">
        <f t="shared" si="7"/>
        <v>能环-味还行-蜀国演义酒店</v>
      </c>
      <c r="J228" s="186" t="str">
        <f>IF($P228="","",_xlfn.XLOOKUP($P228,设置!$G:$G,设置!H:H))</f>
        <v>运维</v>
      </c>
      <c r="K228" s="186" t="str">
        <f>IF($P228="","",_xlfn.XLOOKUP($P228,设置!$G:$G,设置!I:I))</f>
        <v>保养</v>
      </c>
      <c r="L228" s="161">
        <v>236</v>
      </c>
      <c r="M228" s="161">
        <v>547</v>
      </c>
      <c r="N228" s="157" t="s">
        <v>582</v>
      </c>
      <c r="O228" s="161" t="s">
        <v>531</v>
      </c>
      <c r="P228" s="161" t="s">
        <v>527</v>
      </c>
      <c r="Q228" s="133"/>
      <c r="R228" s="192"/>
      <c r="S228" s="133" t="s">
        <v>1079</v>
      </c>
      <c r="T228" s="193">
        <v>15000</v>
      </c>
      <c r="U228" s="158">
        <v>44774</v>
      </c>
      <c r="V228" s="158">
        <v>45138</v>
      </c>
      <c r="W228" s="133" t="s">
        <v>1118</v>
      </c>
      <c r="X228" s="161"/>
      <c r="Y228" s="161"/>
      <c r="Z228" s="161"/>
      <c r="AA228" s="96"/>
      <c r="AB228" s="96"/>
    </row>
    <row r="229" customHeight="1" spans="1:28">
      <c r="A229" s="178"/>
      <c r="B229" s="179" t="str">
        <f t="shared" si="6"/>
        <v>P20220801-000662-能环-首商伟业-运维-保养-20220801-15000</v>
      </c>
      <c r="C229" s="180"/>
      <c r="D229" s="180" t="s">
        <v>220</v>
      </c>
      <c r="E229" s="180"/>
      <c r="F229" s="180"/>
      <c r="G229" s="180"/>
      <c r="H229" s="181" t="str">
        <f>IF(D229="","",_xlfn.XLOOKUP(D229,设置!B:B,设置!C:C))</f>
        <v>一般</v>
      </c>
      <c r="I229" s="186" t="str">
        <f t="shared" si="7"/>
        <v>能环-首商伟业</v>
      </c>
      <c r="J229" s="186" t="str">
        <f>IF($P229="","",_xlfn.XLOOKUP($P229,设置!$G:$G,设置!H:H))</f>
        <v>运维</v>
      </c>
      <c r="K229" s="186" t="str">
        <f>IF($P229="","",_xlfn.XLOOKUP($P229,设置!$G:$G,设置!I:I))</f>
        <v>保养</v>
      </c>
      <c r="L229" s="161">
        <v>238</v>
      </c>
      <c r="M229" s="161">
        <v>545</v>
      </c>
      <c r="N229" s="157" t="s">
        <v>1119</v>
      </c>
      <c r="O229" s="161" t="s">
        <v>531</v>
      </c>
      <c r="P229" s="161" t="s">
        <v>527</v>
      </c>
      <c r="Q229" s="133"/>
      <c r="R229" s="192"/>
      <c r="S229" s="133" t="s">
        <v>1120</v>
      </c>
      <c r="T229" s="193">
        <v>15000</v>
      </c>
      <c r="U229" s="158">
        <v>44774</v>
      </c>
      <c r="V229" s="158">
        <v>45138</v>
      </c>
      <c r="W229" s="133" t="s">
        <v>1121</v>
      </c>
      <c r="X229" s="161"/>
      <c r="Y229" s="161"/>
      <c r="Z229" s="161"/>
      <c r="AA229" s="96"/>
      <c r="AB229" s="96"/>
    </row>
    <row r="230" customHeight="1" spans="1:28">
      <c r="A230" s="178"/>
      <c r="B230" s="179" t="str">
        <f t="shared" si="6"/>
        <v>P20220802-000663-能环-新星石油-运维-维修-20220726-12000</v>
      </c>
      <c r="C230" s="180"/>
      <c r="D230" s="180" t="s">
        <v>220</v>
      </c>
      <c r="E230" s="180"/>
      <c r="F230" s="180"/>
      <c r="G230" s="180"/>
      <c r="H230" s="181" t="str">
        <f>IF(D230="","",_xlfn.XLOOKUP(D230,设置!B:B,设置!C:C))</f>
        <v>一般</v>
      </c>
      <c r="I230" s="186" t="str">
        <f t="shared" si="7"/>
        <v>能环-新星石油</v>
      </c>
      <c r="J230" s="186" t="str">
        <f>IF($P230="","",_xlfn.XLOOKUP($P230,设置!$G:$G,设置!H:H))</f>
        <v>运维</v>
      </c>
      <c r="K230" s="186" t="str">
        <f>IF($P230="","",_xlfn.XLOOKUP($P230,设置!$G:$G,设置!I:I))</f>
        <v>维修</v>
      </c>
      <c r="L230" s="161">
        <v>242</v>
      </c>
      <c r="M230" s="161">
        <v>541</v>
      </c>
      <c r="N230" s="157" t="s">
        <v>525</v>
      </c>
      <c r="O230" s="161" t="s">
        <v>526</v>
      </c>
      <c r="P230" s="161" t="s">
        <v>543</v>
      </c>
      <c r="Q230" s="133"/>
      <c r="R230" s="192"/>
      <c r="S230" s="133" t="s">
        <v>1122</v>
      </c>
      <c r="T230" s="193">
        <v>12000</v>
      </c>
      <c r="U230" s="158">
        <v>44768</v>
      </c>
      <c r="V230" s="158">
        <v>44780</v>
      </c>
      <c r="W230" s="133" t="s">
        <v>1123</v>
      </c>
      <c r="X230" s="161"/>
      <c r="Y230" s="161"/>
      <c r="Z230" s="161"/>
      <c r="AA230" s="96"/>
      <c r="AB230" s="96"/>
    </row>
    <row r="231" customHeight="1" spans="1:28">
      <c r="A231" s="178"/>
      <c r="B231" s="179" t="str">
        <f t="shared" si="6"/>
        <v>P20220805-000664-能环-承德围场-丽都酒店-运维-保养-20221001-15071.8</v>
      </c>
      <c r="C231" s="180"/>
      <c r="D231" s="180" t="s">
        <v>220</v>
      </c>
      <c r="E231" s="180"/>
      <c r="F231" s="180"/>
      <c r="G231" s="180"/>
      <c r="H231" s="181" t="str">
        <f>IF(D231="","",_xlfn.XLOOKUP(D231,设置!B:B,设置!C:C))</f>
        <v>一般</v>
      </c>
      <c r="I231" s="186" t="str">
        <f t="shared" si="7"/>
        <v>能环-承德围场-丽都酒店</v>
      </c>
      <c r="J231" s="186" t="str">
        <f>IF($P231="","",_xlfn.XLOOKUP($P231,设置!$G:$G,设置!H:H))</f>
        <v>运维</v>
      </c>
      <c r="K231" s="186" t="str">
        <f>IF($P231="","",_xlfn.XLOOKUP($P231,设置!$G:$G,设置!I:I))</f>
        <v>保养</v>
      </c>
      <c r="L231" s="161">
        <v>273</v>
      </c>
      <c r="M231" s="161">
        <v>510</v>
      </c>
      <c r="N231" s="157" t="s">
        <v>1124</v>
      </c>
      <c r="O231" s="161" t="s">
        <v>526</v>
      </c>
      <c r="P231" s="161" t="s">
        <v>527</v>
      </c>
      <c r="Q231" s="133"/>
      <c r="R231" s="192"/>
      <c r="S231" s="133" t="s">
        <v>1125</v>
      </c>
      <c r="T231" s="193">
        <v>15071.8</v>
      </c>
      <c r="U231" s="158">
        <v>44835</v>
      </c>
      <c r="V231" s="158">
        <v>44849</v>
      </c>
      <c r="W231" s="133" t="s">
        <v>1126</v>
      </c>
      <c r="X231" s="161"/>
      <c r="Y231" s="161"/>
      <c r="Z231" s="161"/>
      <c r="AA231" s="96"/>
      <c r="AB231" s="96"/>
    </row>
    <row r="232" customHeight="1" spans="1:28">
      <c r="A232" s="178"/>
      <c r="B232" s="179" t="str">
        <f t="shared" si="6"/>
        <v>P20220809-000669-能环-北方联合电力-包头第二热电厂东泵站-运维-维修-20220818-289630</v>
      </c>
      <c r="C232" s="180"/>
      <c r="D232" s="180" t="s">
        <v>220</v>
      </c>
      <c r="E232" s="180"/>
      <c r="F232" s="180"/>
      <c r="G232" s="180"/>
      <c r="H232" s="181" t="str">
        <f>IF(D232="","",_xlfn.XLOOKUP(D232,设置!B:B,设置!C:C))</f>
        <v>一般</v>
      </c>
      <c r="I232" s="186" t="str">
        <f t="shared" si="7"/>
        <v>能环-北方联合电力-包头第二热电厂东泵站</v>
      </c>
      <c r="J232" s="186" t="str">
        <f>IF($P232="","",_xlfn.XLOOKUP($P232,设置!$G:$G,设置!H:H))</f>
        <v>运维</v>
      </c>
      <c r="K232" s="186" t="str">
        <f>IF($P232="","",_xlfn.XLOOKUP($P232,设置!$G:$G,设置!I:I))</f>
        <v>维修</v>
      </c>
      <c r="L232" s="161">
        <v>272</v>
      </c>
      <c r="M232" s="161">
        <v>511</v>
      </c>
      <c r="N232" s="157" t="s">
        <v>837</v>
      </c>
      <c r="O232" s="161" t="s">
        <v>531</v>
      </c>
      <c r="P232" s="161" t="s">
        <v>543</v>
      </c>
      <c r="Q232" s="133"/>
      <c r="R232" s="192"/>
      <c r="S232" s="133" t="s">
        <v>1127</v>
      </c>
      <c r="T232" s="193">
        <v>289630</v>
      </c>
      <c r="U232" s="158">
        <v>44791</v>
      </c>
      <c r="V232" s="158">
        <v>44834</v>
      </c>
      <c r="W232" s="133" t="s">
        <v>1128</v>
      </c>
      <c r="X232" s="161"/>
      <c r="Y232" s="161"/>
      <c r="Z232" s="161"/>
      <c r="AA232" s="96"/>
      <c r="AB232" s="96"/>
    </row>
    <row r="233" customHeight="1" spans="1:28">
      <c r="A233" s="178"/>
      <c r="B233" s="179" t="str">
        <f t="shared" si="6"/>
        <v>P20220810-000670-能环-广州富力美好置业-富力万丽酒店-运维-保养-20220701-179000</v>
      </c>
      <c r="C233" s="180"/>
      <c r="D233" s="180" t="s">
        <v>220</v>
      </c>
      <c r="E233" s="180"/>
      <c r="F233" s="180"/>
      <c r="G233" s="180"/>
      <c r="H233" s="181" t="str">
        <f>IF(D233="","",_xlfn.XLOOKUP(D233,设置!B:B,设置!C:C))</f>
        <v>一般</v>
      </c>
      <c r="I233" s="186" t="str">
        <f t="shared" si="7"/>
        <v>能环-广州富力美好置业-富力万丽酒店</v>
      </c>
      <c r="J233" s="186" t="str">
        <f>IF($P233="","",_xlfn.XLOOKUP($P233,设置!$G:$G,设置!H:H))</f>
        <v>运维</v>
      </c>
      <c r="K233" s="186" t="str">
        <f>IF($P233="","",_xlfn.XLOOKUP($P233,设置!$G:$G,设置!I:I))</f>
        <v>保养</v>
      </c>
      <c r="L233" s="161">
        <v>246</v>
      </c>
      <c r="M233" s="161">
        <v>537</v>
      </c>
      <c r="N233" s="157" t="s">
        <v>819</v>
      </c>
      <c r="O233" s="161" t="s">
        <v>531</v>
      </c>
      <c r="P233" s="161" t="s">
        <v>527</v>
      </c>
      <c r="Q233" s="133"/>
      <c r="R233" s="192"/>
      <c r="S233" s="133" t="s">
        <v>1129</v>
      </c>
      <c r="T233" s="193">
        <v>179000</v>
      </c>
      <c r="U233" s="158">
        <v>44743</v>
      </c>
      <c r="V233" s="158">
        <v>45107</v>
      </c>
      <c r="W233" s="133" t="s">
        <v>1130</v>
      </c>
      <c r="X233" s="161"/>
      <c r="Y233" s="161"/>
      <c r="Z233" s="161"/>
      <c r="AA233" s="96"/>
      <c r="AB233" s="96"/>
    </row>
    <row r="234" customHeight="1" spans="1:28">
      <c r="A234" s="178"/>
      <c r="B234" s="179" t="str">
        <f t="shared" si="6"/>
        <v>P20220812-000672-能环-朗姿女装裕华路店-运维-维修-20220810-25462.2</v>
      </c>
      <c r="C234" s="180"/>
      <c r="D234" s="180" t="s">
        <v>220</v>
      </c>
      <c r="E234" s="180"/>
      <c r="F234" s="180"/>
      <c r="G234" s="180"/>
      <c r="H234" s="181" t="str">
        <f>IF(D234="","",_xlfn.XLOOKUP(D234,设置!B:B,设置!C:C))</f>
        <v>一般</v>
      </c>
      <c r="I234" s="186" t="str">
        <f t="shared" si="7"/>
        <v>能环-朗姿女装裕华路店</v>
      </c>
      <c r="J234" s="186" t="str">
        <f>IF($P234="","",_xlfn.XLOOKUP($P234,设置!$G:$G,设置!H:H))</f>
        <v>运维</v>
      </c>
      <c r="K234" s="186" t="str">
        <f>IF($P234="","",_xlfn.XLOOKUP($P234,设置!$G:$G,设置!I:I))</f>
        <v>维修</v>
      </c>
      <c r="L234" s="161">
        <v>255</v>
      </c>
      <c r="M234" s="161">
        <v>528</v>
      </c>
      <c r="N234" s="157" t="s">
        <v>1131</v>
      </c>
      <c r="O234" s="161" t="s">
        <v>531</v>
      </c>
      <c r="P234" s="161" t="s">
        <v>543</v>
      </c>
      <c r="Q234" s="133"/>
      <c r="R234" s="192"/>
      <c r="S234" s="133" t="s">
        <v>1132</v>
      </c>
      <c r="T234" s="193">
        <v>25462.2</v>
      </c>
      <c r="U234" s="158">
        <v>44783</v>
      </c>
      <c r="V234" s="158">
        <v>44814</v>
      </c>
      <c r="W234" s="133" t="s">
        <v>1133</v>
      </c>
      <c r="X234" s="161"/>
      <c r="Y234" s="161"/>
      <c r="Z234" s="161"/>
      <c r="AA234" s="96"/>
      <c r="AB234" s="96"/>
    </row>
    <row r="235" customHeight="1" spans="1:28">
      <c r="A235" s="178"/>
      <c r="B235" s="179" t="str">
        <f t="shared" si="6"/>
        <v>P20220815-000674-能环-韩太汽车-运维-维修-20220815-4797.98</v>
      </c>
      <c r="C235" s="180"/>
      <c r="D235" s="180" t="s">
        <v>220</v>
      </c>
      <c r="E235" s="180"/>
      <c r="F235" s="180"/>
      <c r="G235" s="180"/>
      <c r="H235" s="181" t="str">
        <f>IF(D235="","",_xlfn.XLOOKUP(D235,设置!B:B,设置!C:C))</f>
        <v>一般</v>
      </c>
      <c r="I235" s="186" t="str">
        <f t="shared" si="7"/>
        <v>能环-韩太汽车</v>
      </c>
      <c r="J235" s="186" t="str">
        <f>IF($P235="","",_xlfn.XLOOKUP($P235,设置!$G:$G,设置!H:H))</f>
        <v>运维</v>
      </c>
      <c r="K235" s="186" t="str">
        <f>IF($P235="","",_xlfn.XLOOKUP($P235,设置!$G:$G,设置!I:I))</f>
        <v>维修</v>
      </c>
      <c r="L235" s="161">
        <v>254</v>
      </c>
      <c r="M235" s="161">
        <v>529</v>
      </c>
      <c r="N235" s="157" t="s">
        <v>618</v>
      </c>
      <c r="O235" s="161" t="s">
        <v>526</v>
      </c>
      <c r="P235" s="161" t="s">
        <v>543</v>
      </c>
      <c r="Q235" s="133"/>
      <c r="R235" s="192"/>
      <c r="S235" s="133" t="s">
        <v>1134</v>
      </c>
      <c r="T235" s="193">
        <v>4797.98</v>
      </c>
      <c r="U235" s="158">
        <v>44788</v>
      </c>
      <c r="V235" s="158">
        <v>44803</v>
      </c>
      <c r="W235" s="133" t="s">
        <v>1135</v>
      </c>
      <c r="X235" s="161"/>
      <c r="Y235" s="161"/>
      <c r="Z235" s="161"/>
      <c r="AA235" s="96"/>
      <c r="AB235" s="96"/>
    </row>
    <row r="236" customHeight="1" spans="1:28">
      <c r="A236" s="178"/>
      <c r="B236" s="179" t="str">
        <f t="shared" si="6"/>
        <v>P20220815-000675-能环-北京融昆-鼎昆大厦-工程-安装-20220815-19832.75</v>
      </c>
      <c r="C236" s="180"/>
      <c r="D236" s="180" t="s">
        <v>220</v>
      </c>
      <c r="E236" s="180"/>
      <c r="F236" s="180"/>
      <c r="G236" s="180"/>
      <c r="H236" s="181" t="str">
        <f>IF(D236="","",_xlfn.XLOOKUP(D236,设置!B:B,设置!C:C))</f>
        <v>一般</v>
      </c>
      <c r="I236" s="186" t="str">
        <f t="shared" si="7"/>
        <v>能环-北京融昆-鼎昆大厦</v>
      </c>
      <c r="J236" s="186" t="str">
        <f>IF($P236="","",_xlfn.XLOOKUP($P236,设置!$G:$G,设置!H:H))</f>
        <v>工程</v>
      </c>
      <c r="K236" s="186" t="str">
        <f>IF($P236="","",_xlfn.XLOOKUP($P236,设置!$G:$G,设置!I:I))</f>
        <v>安装</v>
      </c>
      <c r="L236" s="161">
        <v>257</v>
      </c>
      <c r="M236" s="161">
        <v>526</v>
      </c>
      <c r="N236" s="157" t="s">
        <v>984</v>
      </c>
      <c r="O236" s="161" t="s">
        <v>531</v>
      </c>
      <c r="P236" s="161" t="s">
        <v>659</v>
      </c>
      <c r="Q236" s="133"/>
      <c r="R236" s="192"/>
      <c r="S236" s="133" t="s">
        <v>1136</v>
      </c>
      <c r="T236" s="193">
        <v>19832.75</v>
      </c>
      <c r="U236" s="158">
        <v>44788</v>
      </c>
      <c r="V236" s="158">
        <v>44804</v>
      </c>
      <c r="W236" s="133" t="s">
        <v>1137</v>
      </c>
      <c r="X236" s="161"/>
      <c r="Y236" s="161"/>
      <c r="Z236" s="161"/>
      <c r="AA236" s="96"/>
      <c r="AB236" s="96"/>
    </row>
    <row r="237" customHeight="1" spans="1:28">
      <c r="A237" s="178"/>
      <c r="B237" s="179" t="str">
        <f t="shared" si="6"/>
        <v>P20220815-000676-能环-顶奕香河国际酒店-运维-保养-20220901-39928.2</v>
      </c>
      <c r="C237" s="180"/>
      <c r="D237" s="180" t="s">
        <v>220</v>
      </c>
      <c r="E237" s="180"/>
      <c r="F237" s="180"/>
      <c r="G237" s="180"/>
      <c r="H237" s="181" t="str">
        <f>IF(D237="","",_xlfn.XLOOKUP(D237,设置!B:B,设置!C:C))</f>
        <v>一般</v>
      </c>
      <c r="I237" s="186" t="str">
        <f t="shared" si="7"/>
        <v>能环-顶奕香河国际酒店</v>
      </c>
      <c r="J237" s="186" t="str">
        <f>IF($P237="","",_xlfn.XLOOKUP($P237,设置!$G:$G,设置!H:H))</f>
        <v>运维</v>
      </c>
      <c r="K237" s="186" t="str">
        <f>IF($P237="","",_xlfn.XLOOKUP($P237,设置!$G:$G,设置!I:I))</f>
        <v>保养</v>
      </c>
      <c r="L237" s="161">
        <v>265</v>
      </c>
      <c r="M237" s="161">
        <v>518</v>
      </c>
      <c r="N237" s="157" t="s">
        <v>1138</v>
      </c>
      <c r="O237" s="161" t="s">
        <v>531</v>
      </c>
      <c r="P237" s="161" t="s">
        <v>527</v>
      </c>
      <c r="Q237" s="133"/>
      <c r="R237" s="192"/>
      <c r="S237" s="133" t="s">
        <v>1139</v>
      </c>
      <c r="T237" s="193">
        <v>39928.2</v>
      </c>
      <c r="U237" s="158">
        <v>44805</v>
      </c>
      <c r="V237" s="158">
        <v>44819</v>
      </c>
      <c r="W237" s="133" t="s">
        <v>1140</v>
      </c>
      <c r="X237" s="161"/>
      <c r="Y237" s="161"/>
      <c r="Z237" s="161"/>
      <c r="AA237" s="96"/>
      <c r="AB237" s="96"/>
    </row>
    <row r="238" customHeight="1" spans="1:28">
      <c r="A238" s="178"/>
      <c r="B238" s="179" t="str">
        <f t="shared" si="6"/>
        <v>P20220821-000680-能环-西安新东方大厦-工程-销售-20220915-1690000</v>
      </c>
      <c r="C238" s="180"/>
      <c r="D238" s="180" t="s">
        <v>220</v>
      </c>
      <c r="E238" s="180"/>
      <c r="F238" s="180"/>
      <c r="G238" s="180"/>
      <c r="H238" s="181" t="str">
        <f>IF(D238="","",_xlfn.XLOOKUP(D238,设置!B:B,设置!C:C))</f>
        <v>一般</v>
      </c>
      <c r="I238" s="186" t="str">
        <f t="shared" si="7"/>
        <v>能环-西安新东方大厦</v>
      </c>
      <c r="J238" s="186" t="e">
        <f>IF($P238="","",_xlfn.XLOOKUP($P238,设置!$G:$G,设置!H:H))</f>
        <v>#N/A</v>
      </c>
      <c r="K238" s="186" t="e">
        <f>IF($P238="","",_xlfn.XLOOKUP($P238,设置!$G:$G,设置!I:I))</f>
        <v>#N/A</v>
      </c>
      <c r="L238" s="161">
        <v>268</v>
      </c>
      <c r="M238" s="161">
        <v>515</v>
      </c>
      <c r="N238" s="157" t="s">
        <v>1141</v>
      </c>
      <c r="O238" s="161" t="s">
        <v>531</v>
      </c>
      <c r="P238" s="161" t="s">
        <v>1142</v>
      </c>
      <c r="Q238" s="133"/>
      <c r="R238" s="192"/>
      <c r="S238" s="133" t="s">
        <v>1143</v>
      </c>
      <c r="T238" s="193">
        <v>1690000</v>
      </c>
      <c r="U238" s="158">
        <v>44819</v>
      </c>
      <c r="V238" s="158">
        <v>45915</v>
      </c>
      <c r="W238" s="133" t="s">
        <v>1144</v>
      </c>
      <c r="X238" s="161"/>
      <c r="Y238" s="161"/>
      <c r="Z238" s="161"/>
      <c r="AA238" s="96"/>
      <c r="AB238" s="96"/>
    </row>
    <row r="239" customHeight="1" spans="1:28">
      <c r="A239" s="178"/>
      <c r="B239" s="179" t="str">
        <f t="shared" si="6"/>
        <v>P20220822-000683-能环-深圳万物-万科望京时代中心-运维-维修-20221015-9967.22</v>
      </c>
      <c r="C239" s="180"/>
      <c r="D239" s="180" t="s">
        <v>220</v>
      </c>
      <c r="E239" s="180"/>
      <c r="F239" s="180"/>
      <c r="G239" s="180"/>
      <c r="H239" s="181" t="str">
        <f>IF(D239="","",_xlfn.XLOOKUP(D239,设置!B:B,设置!C:C))</f>
        <v>一般</v>
      </c>
      <c r="I239" s="186" t="str">
        <f t="shared" si="7"/>
        <v>能环-深圳万物-万科望京时代中心</v>
      </c>
      <c r="J239" s="186" t="str">
        <f>IF($P239="","",_xlfn.XLOOKUP($P239,设置!$G:$G,设置!H:H))</f>
        <v>运维</v>
      </c>
      <c r="K239" s="186" t="str">
        <f>IF($P239="","",_xlfn.XLOOKUP($P239,设置!$G:$G,设置!I:I))</f>
        <v>维修</v>
      </c>
      <c r="L239" s="161">
        <v>324</v>
      </c>
      <c r="M239" s="161">
        <v>459</v>
      </c>
      <c r="N239" s="157" t="s">
        <v>1145</v>
      </c>
      <c r="O239" s="161" t="s">
        <v>690</v>
      </c>
      <c r="P239" s="161" t="s">
        <v>543</v>
      </c>
      <c r="Q239" s="133"/>
      <c r="R239" s="192"/>
      <c r="S239" s="133" t="s">
        <v>1146</v>
      </c>
      <c r="T239" s="193">
        <v>9967.22</v>
      </c>
      <c r="U239" s="158">
        <v>44849</v>
      </c>
      <c r="V239" s="158">
        <v>44865</v>
      </c>
      <c r="W239" s="133" t="s">
        <v>1147</v>
      </c>
      <c r="X239" s="161"/>
      <c r="Y239" s="161"/>
      <c r="Z239" s="161"/>
      <c r="AA239" s="96"/>
      <c r="AB239" s="96"/>
    </row>
    <row r="240" customHeight="1" spans="1:28">
      <c r="A240" s="178"/>
      <c r="B240" s="179" t="str">
        <f t="shared" si="6"/>
        <v>P20220824-000694-能环-李家大院食府-运维-保养-20220420-12000</v>
      </c>
      <c r="C240" s="180"/>
      <c r="D240" s="180" t="s">
        <v>220</v>
      </c>
      <c r="E240" s="180"/>
      <c r="F240" s="180"/>
      <c r="G240" s="180"/>
      <c r="H240" s="181" t="str">
        <f>IF(D240="","",_xlfn.XLOOKUP(D240,设置!B:B,设置!C:C))</f>
        <v>一般</v>
      </c>
      <c r="I240" s="186" t="str">
        <f t="shared" si="7"/>
        <v>能环-李家大院食府</v>
      </c>
      <c r="J240" s="186" t="str">
        <f>IF($P240="","",_xlfn.XLOOKUP($P240,设置!$G:$G,设置!H:H))</f>
        <v>运维</v>
      </c>
      <c r="K240" s="186" t="str">
        <f>IF($P240="","",_xlfn.XLOOKUP($P240,设置!$G:$G,设置!I:I))</f>
        <v>保养</v>
      </c>
      <c r="L240" s="161">
        <v>72</v>
      </c>
      <c r="M240" s="161">
        <v>714</v>
      </c>
      <c r="N240" s="157" t="s">
        <v>1148</v>
      </c>
      <c r="O240" s="161" t="s">
        <v>531</v>
      </c>
      <c r="P240" s="161" t="s">
        <v>527</v>
      </c>
      <c r="Q240" s="133"/>
      <c r="R240" s="192"/>
      <c r="S240" s="133" t="s">
        <v>1149</v>
      </c>
      <c r="T240" s="193">
        <v>12000</v>
      </c>
      <c r="U240" s="158">
        <v>44671</v>
      </c>
      <c r="V240" s="158">
        <v>45035</v>
      </c>
      <c r="W240" s="133" t="s">
        <v>1150</v>
      </c>
      <c r="X240" s="161"/>
      <c r="Y240" s="161"/>
      <c r="Z240" s="161"/>
      <c r="AA240" s="96"/>
      <c r="AB240" s="96"/>
    </row>
    <row r="241" customHeight="1" spans="1:28">
      <c r="A241" s="178"/>
      <c r="B241" s="179" t="str">
        <f t="shared" si="6"/>
        <v>P20220831-000716-能环-平房青年路汽车商贸-东方活力-运维-零售-20220901-8858</v>
      </c>
      <c r="C241" s="180"/>
      <c r="D241" s="180" t="s">
        <v>220</v>
      </c>
      <c r="E241" s="180"/>
      <c r="F241" s="180"/>
      <c r="G241" s="180"/>
      <c r="H241" s="181" t="str">
        <f>IF(D241="","",_xlfn.XLOOKUP(D241,设置!B:B,设置!C:C))</f>
        <v>一般</v>
      </c>
      <c r="I241" s="186" t="str">
        <f t="shared" si="7"/>
        <v>能环-平房青年路汽车商贸-东方活力</v>
      </c>
      <c r="J241" s="186" t="str">
        <f>IF($P241="","",_xlfn.XLOOKUP($P241,设置!$G:$G,设置!H:H))</f>
        <v>运维</v>
      </c>
      <c r="K241" s="186" t="str">
        <f>IF($P241="","",_xlfn.XLOOKUP($P241,设置!$G:$G,设置!I:I))</f>
        <v>零售</v>
      </c>
      <c r="L241" s="161">
        <v>331</v>
      </c>
      <c r="M241" s="161">
        <v>452</v>
      </c>
      <c r="N241" s="157" t="s">
        <v>639</v>
      </c>
      <c r="O241" s="161" t="s">
        <v>531</v>
      </c>
      <c r="P241" s="161" t="s">
        <v>539</v>
      </c>
      <c r="Q241" s="133"/>
      <c r="R241" s="192"/>
      <c r="S241" s="133" t="s">
        <v>697</v>
      </c>
      <c r="T241" s="193">
        <v>8858</v>
      </c>
      <c r="U241" s="158">
        <v>44805</v>
      </c>
      <c r="V241" s="158">
        <v>44814</v>
      </c>
      <c r="W241" s="133" t="s">
        <v>1151</v>
      </c>
      <c r="X241" s="161"/>
      <c r="Y241" s="161"/>
      <c r="Z241" s="161"/>
      <c r="AA241" s="96"/>
      <c r="AB241" s="96"/>
    </row>
    <row r="242" customHeight="1" spans="1:28">
      <c r="A242" s="178"/>
      <c r="B242" s="179" t="str">
        <f t="shared" si="6"/>
        <v>P20220901-000719-能环-华联-回龙观同城街店-运维-零售-20220901-23592.14</v>
      </c>
      <c r="C242" s="180"/>
      <c r="D242" s="180" t="s">
        <v>220</v>
      </c>
      <c r="E242" s="180"/>
      <c r="F242" s="180"/>
      <c r="G242" s="180"/>
      <c r="H242" s="181" t="str">
        <f>IF(D242="","",_xlfn.XLOOKUP(D242,设置!B:B,设置!C:C))</f>
        <v>一般</v>
      </c>
      <c r="I242" s="186" t="str">
        <f t="shared" si="7"/>
        <v>能环-华联-回龙观同城街店</v>
      </c>
      <c r="J242" s="186" t="str">
        <f>IF($P242="","",_xlfn.XLOOKUP($P242,设置!$G:$G,设置!H:H))</f>
        <v>运维</v>
      </c>
      <c r="K242" s="186" t="str">
        <f>IF($P242="","",_xlfn.XLOOKUP($P242,设置!$G:$G,设置!I:I))</f>
        <v>零售</v>
      </c>
      <c r="L242" s="161">
        <v>264</v>
      </c>
      <c r="M242" s="161">
        <v>519</v>
      </c>
      <c r="N242" s="157" t="s">
        <v>748</v>
      </c>
      <c r="O242" s="161" t="s">
        <v>531</v>
      </c>
      <c r="P242" s="161" t="s">
        <v>539</v>
      </c>
      <c r="Q242" s="133"/>
      <c r="R242" s="192"/>
      <c r="S242" s="133" t="s">
        <v>1152</v>
      </c>
      <c r="T242" s="193">
        <v>23592.14</v>
      </c>
      <c r="U242" s="158">
        <v>44805</v>
      </c>
      <c r="V242" s="158">
        <v>44819</v>
      </c>
      <c r="W242" s="133" t="s">
        <v>1153</v>
      </c>
      <c r="X242" s="161"/>
      <c r="Y242" s="161"/>
      <c r="Z242" s="161"/>
      <c r="AA242" s="96"/>
      <c r="AB242" s="96"/>
    </row>
    <row r="243" customHeight="1" spans="1:28">
      <c r="A243" s="178"/>
      <c r="B243" s="179" t="str">
        <f t="shared" si="6"/>
        <v>P20220904-000721-能环-包头昊锐稀土-运维-维修-20221201-7978.8</v>
      </c>
      <c r="C243" s="180"/>
      <c r="D243" s="180" t="s">
        <v>220</v>
      </c>
      <c r="E243" s="180"/>
      <c r="F243" s="180"/>
      <c r="G243" s="180"/>
      <c r="H243" s="181" t="str">
        <f>IF(D243="","",_xlfn.XLOOKUP(D243,设置!B:B,设置!C:C))</f>
        <v>一般</v>
      </c>
      <c r="I243" s="186" t="str">
        <f t="shared" si="7"/>
        <v>能环-包头昊锐稀土</v>
      </c>
      <c r="J243" s="186" t="str">
        <f>IF($P243="","",_xlfn.XLOOKUP($P243,设置!$G:$G,设置!H:H))</f>
        <v>运维</v>
      </c>
      <c r="K243" s="186" t="str">
        <f>IF($P243="","",_xlfn.XLOOKUP($P243,设置!$G:$G,设置!I:I))</f>
        <v>维修</v>
      </c>
      <c r="L243" s="161">
        <v>341</v>
      </c>
      <c r="M243" s="161">
        <v>442</v>
      </c>
      <c r="N243" s="157" t="s">
        <v>1154</v>
      </c>
      <c r="O243" s="161" t="s">
        <v>690</v>
      </c>
      <c r="P243" s="161" t="s">
        <v>543</v>
      </c>
      <c r="Q243" s="133"/>
      <c r="R243" s="192"/>
      <c r="S243" s="133" t="s">
        <v>1155</v>
      </c>
      <c r="T243" s="193">
        <v>7978.8</v>
      </c>
      <c r="U243" s="158">
        <v>44896</v>
      </c>
      <c r="V243" s="158">
        <v>44926</v>
      </c>
      <c r="W243" s="133" t="s">
        <v>1156</v>
      </c>
      <c r="X243" s="161"/>
      <c r="Y243" s="161"/>
      <c r="Z243" s="161"/>
      <c r="AA243" s="96"/>
      <c r="AB243" s="96"/>
    </row>
    <row r="244" customHeight="1" spans="1:28">
      <c r="A244" s="178"/>
      <c r="B244" s="179" t="str">
        <f t="shared" si="6"/>
        <v>P20220906-000723-能环-华胜富邦-中泽农-运维-零售-20220914-6458.31</v>
      </c>
      <c r="C244" s="180"/>
      <c r="D244" s="180" t="s">
        <v>220</v>
      </c>
      <c r="E244" s="180"/>
      <c r="F244" s="180"/>
      <c r="G244" s="180"/>
      <c r="H244" s="181" t="str">
        <f>IF(D244="","",_xlfn.XLOOKUP(D244,设置!B:B,设置!C:C))</f>
        <v>一般</v>
      </c>
      <c r="I244" s="186" t="str">
        <f t="shared" si="7"/>
        <v>能环-华胜富邦-中泽农</v>
      </c>
      <c r="J244" s="186" t="str">
        <f>IF($P244="","",_xlfn.XLOOKUP($P244,设置!$G:$G,设置!H:H))</f>
        <v>运维</v>
      </c>
      <c r="K244" s="186" t="str">
        <f>IF($P244="","",_xlfn.XLOOKUP($P244,设置!$G:$G,设置!I:I))</f>
        <v>零售</v>
      </c>
      <c r="L244" s="161">
        <v>256</v>
      </c>
      <c r="M244" s="161">
        <v>527</v>
      </c>
      <c r="N244" s="157" t="s">
        <v>538</v>
      </c>
      <c r="O244" s="161" t="s">
        <v>531</v>
      </c>
      <c r="P244" s="161" t="s">
        <v>539</v>
      </c>
      <c r="Q244" s="133"/>
      <c r="R244" s="192"/>
      <c r="S244" s="133" t="s">
        <v>1157</v>
      </c>
      <c r="T244" s="193">
        <v>6458.31</v>
      </c>
      <c r="U244" s="158">
        <v>44818</v>
      </c>
      <c r="V244" s="158">
        <v>44834</v>
      </c>
      <c r="W244" s="133" t="s">
        <v>1158</v>
      </c>
      <c r="X244" s="161"/>
      <c r="Y244" s="161"/>
      <c r="Z244" s="161"/>
      <c r="AA244" s="96"/>
      <c r="AB244" s="96"/>
    </row>
    <row r="245" customHeight="1" spans="1:28">
      <c r="A245" s="178"/>
      <c r="B245" s="179" t="str">
        <f t="shared" si="6"/>
        <v>P20220913-000731-能环-隆福大厦-运维-运行-20221115-136800</v>
      </c>
      <c r="C245" s="180"/>
      <c r="D245" s="180" t="s">
        <v>220</v>
      </c>
      <c r="E245" s="180"/>
      <c r="F245" s="180"/>
      <c r="G245" s="180"/>
      <c r="H245" s="181" t="str">
        <f>IF(D245="","",_xlfn.XLOOKUP(D245,设置!B:B,设置!C:C))</f>
        <v>一般</v>
      </c>
      <c r="I245" s="186" t="str">
        <f t="shared" si="7"/>
        <v>能环-隆福大厦</v>
      </c>
      <c r="J245" s="186" t="str">
        <f>IF($P245="","",_xlfn.XLOOKUP($P245,设置!$G:$G,设置!H:H))</f>
        <v>运维</v>
      </c>
      <c r="K245" s="186" t="str">
        <f>IF($P245="","",_xlfn.XLOOKUP($P245,设置!$G:$G,设置!I:I))</f>
        <v>运行</v>
      </c>
      <c r="L245" s="161">
        <v>762</v>
      </c>
      <c r="M245" s="161">
        <v>17</v>
      </c>
      <c r="N245" s="157" t="s">
        <v>1159</v>
      </c>
      <c r="O245" s="161" t="s">
        <v>690</v>
      </c>
      <c r="P245" s="161" t="s">
        <v>599</v>
      </c>
      <c r="Q245" s="133"/>
      <c r="R245" s="192"/>
      <c r="S245" s="133" t="s">
        <v>1160</v>
      </c>
      <c r="T245" s="193">
        <v>136800</v>
      </c>
      <c r="U245" s="158">
        <v>44880</v>
      </c>
      <c r="V245" s="158">
        <v>45000</v>
      </c>
      <c r="W245" s="133" t="s">
        <v>1161</v>
      </c>
      <c r="X245" s="161"/>
      <c r="Y245" s="161"/>
      <c r="Z245" s="161"/>
      <c r="AA245" s="96"/>
      <c r="AB245" s="96"/>
    </row>
    <row r="246" customHeight="1" spans="1:28">
      <c r="A246" s="178"/>
      <c r="B246" s="179" t="str">
        <f t="shared" si="6"/>
        <v>P20220915-000732-能环-博大开拓-经海七厂-运维-保养-20221015-28000</v>
      </c>
      <c r="C246" s="180"/>
      <c r="D246" s="180" t="s">
        <v>220</v>
      </c>
      <c r="E246" s="180"/>
      <c r="F246" s="180"/>
      <c r="G246" s="180"/>
      <c r="H246" s="181" t="str">
        <f>IF(D246="","",_xlfn.XLOOKUP(D246,设置!B:B,设置!C:C))</f>
        <v>一般</v>
      </c>
      <c r="I246" s="186" t="str">
        <f t="shared" si="7"/>
        <v>能环-博大开拓-经海七厂</v>
      </c>
      <c r="J246" s="186" t="str">
        <f>IF($P246="","",_xlfn.XLOOKUP($P246,设置!$G:$G,设置!H:H))</f>
        <v>运维</v>
      </c>
      <c r="K246" s="186" t="str">
        <f>IF($P246="","",_xlfn.XLOOKUP($P246,设置!$G:$G,设置!I:I))</f>
        <v>保养</v>
      </c>
      <c r="L246" s="161">
        <v>322</v>
      </c>
      <c r="M246" s="161">
        <v>461</v>
      </c>
      <c r="N246" s="157" t="s">
        <v>1162</v>
      </c>
      <c r="O246" s="161" t="s">
        <v>531</v>
      </c>
      <c r="P246" s="161" t="s">
        <v>527</v>
      </c>
      <c r="Q246" s="133"/>
      <c r="R246" s="192"/>
      <c r="S246" s="133" t="s">
        <v>1163</v>
      </c>
      <c r="T246" s="193">
        <v>28000</v>
      </c>
      <c r="U246" s="158">
        <v>44849</v>
      </c>
      <c r="V246" s="158">
        <v>45213</v>
      </c>
      <c r="W246" s="133" t="s">
        <v>1164</v>
      </c>
      <c r="X246" s="161"/>
      <c r="Y246" s="161"/>
      <c r="Z246" s="161"/>
      <c r="AA246" s="96"/>
      <c r="AB246" s="96"/>
    </row>
    <row r="247" customHeight="1" spans="1:28">
      <c r="A247" s="178"/>
      <c r="B247" s="179" t="str">
        <f t="shared" si="6"/>
        <v>P20220916-000734-能环-博大开拓-经海五厂-运维-保养-20221015-28000</v>
      </c>
      <c r="C247" s="180"/>
      <c r="D247" s="180" t="s">
        <v>220</v>
      </c>
      <c r="E247" s="180"/>
      <c r="F247" s="180"/>
      <c r="G247" s="180"/>
      <c r="H247" s="181" t="str">
        <f>IF(D247="","",_xlfn.XLOOKUP(D247,设置!B:B,设置!C:C))</f>
        <v>一般</v>
      </c>
      <c r="I247" s="186" t="str">
        <f t="shared" si="7"/>
        <v>能环-博大开拓-经海五厂</v>
      </c>
      <c r="J247" s="186" t="str">
        <f>IF($P247="","",_xlfn.XLOOKUP($P247,设置!$G:$G,设置!H:H))</f>
        <v>运维</v>
      </c>
      <c r="K247" s="186" t="str">
        <f>IF($P247="","",_xlfn.XLOOKUP($P247,设置!$G:$G,设置!I:I))</f>
        <v>保养</v>
      </c>
      <c r="L247" s="161">
        <v>311</v>
      </c>
      <c r="M247" s="161">
        <v>472</v>
      </c>
      <c r="N247" s="157" t="s">
        <v>1165</v>
      </c>
      <c r="O247" s="161" t="s">
        <v>531</v>
      </c>
      <c r="P247" s="161" t="s">
        <v>527</v>
      </c>
      <c r="Q247" s="133"/>
      <c r="R247" s="192"/>
      <c r="S247" s="133" t="s">
        <v>1166</v>
      </c>
      <c r="T247" s="193">
        <v>28000</v>
      </c>
      <c r="U247" s="158">
        <v>44849</v>
      </c>
      <c r="V247" s="158">
        <v>45213</v>
      </c>
      <c r="W247" s="133" t="s">
        <v>1167</v>
      </c>
      <c r="X247" s="161"/>
      <c r="Y247" s="161"/>
      <c r="Z247" s="161"/>
      <c r="AA247" s="96"/>
      <c r="AB247" s="96"/>
    </row>
    <row r="248" customHeight="1" spans="1:28">
      <c r="A248" s="178"/>
      <c r="B248" s="179" t="str">
        <f t="shared" si="6"/>
        <v>P20220919-000737-能环-北京蓝天瑞德-明发广场-运维-保养-20221001-52000</v>
      </c>
      <c r="C248" s="180"/>
      <c r="D248" s="180" t="s">
        <v>220</v>
      </c>
      <c r="E248" s="180"/>
      <c r="F248" s="180"/>
      <c r="G248" s="180"/>
      <c r="H248" s="181" t="str">
        <f>IF(D248="","",_xlfn.XLOOKUP(D248,设置!B:B,设置!C:C))</f>
        <v>一般</v>
      </c>
      <c r="I248" s="186" t="str">
        <f t="shared" si="7"/>
        <v>能环-北京蓝天瑞德-明发广场</v>
      </c>
      <c r="J248" s="186" t="str">
        <f>IF($P248="","",_xlfn.XLOOKUP($P248,设置!$G:$G,设置!H:H))</f>
        <v>运维</v>
      </c>
      <c r="K248" s="186" t="str">
        <f>IF($P248="","",_xlfn.XLOOKUP($P248,设置!$G:$G,设置!I:I))</f>
        <v>保养</v>
      </c>
      <c r="L248" s="161">
        <v>258</v>
      </c>
      <c r="M248" s="161">
        <v>525</v>
      </c>
      <c r="N248" s="157" t="s">
        <v>696</v>
      </c>
      <c r="O248" s="161" t="s">
        <v>531</v>
      </c>
      <c r="P248" s="161" t="s">
        <v>527</v>
      </c>
      <c r="Q248" s="133"/>
      <c r="R248" s="192"/>
      <c r="S248" s="133" t="s">
        <v>1168</v>
      </c>
      <c r="T248" s="193">
        <v>52000</v>
      </c>
      <c r="U248" s="158">
        <v>44835</v>
      </c>
      <c r="V248" s="158">
        <v>45199</v>
      </c>
      <c r="W248" s="133" t="s">
        <v>1169</v>
      </c>
      <c r="X248" s="161"/>
      <c r="Y248" s="161"/>
      <c r="Z248" s="161"/>
      <c r="AA248" s="96"/>
      <c r="AB248" s="96"/>
    </row>
    <row r="249" customHeight="1" spans="1:28">
      <c r="A249" s="178"/>
      <c r="B249" s="179" t="str">
        <f t="shared" si="6"/>
        <v>P20221010-000742-能环-聚佳豪庭酒店-运维-保养-20230501-26000</v>
      </c>
      <c r="C249" s="180"/>
      <c r="D249" s="180" t="s">
        <v>220</v>
      </c>
      <c r="E249" s="180"/>
      <c r="F249" s="180"/>
      <c r="G249" s="180"/>
      <c r="H249" s="181" t="str">
        <f>IF(D249="","",_xlfn.XLOOKUP(D249,设置!B:B,设置!C:C))</f>
        <v>一般</v>
      </c>
      <c r="I249" s="186" t="str">
        <f t="shared" si="7"/>
        <v>能环-聚佳豪庭酒店</v>
      </c>
      <c r="J249" s="186" t="str">
        <f>IF($P249="","",_xlfn.XLOOKUP($P249,设置!$G:$G,设置!H:H))</f>
        <v>运维</v>
      </c>
      <c r="K249" s="186" t="str">
        <f>IF($P249="","",_xlfn.XLOOKUP($P249,设置!$G:$G,设置!I:I))</f>
        <v>保养</v>
      </c>
      <c r="L249" s="161">
        <v>289</v>
      </c>
      <c r="M249" s="161">
        <v>494</v>
      </c>
      <c r="N249" s="157" t="s">
        <v>702</v>
      </c>
      <c r="O249" s="161" t="s">
        <v>531</v>
      </c>
      <c r="P249" s="161" t="s">
        <v>527</v>
      </c>
      <c r="Q249" s="133"/>
      <c r="R249" s="192"/>
      <c r="S249" s="133" t="s">
        <v>1170</v>
      </c>
      <c r="T249" s="193">
        <v>26000</v>
      </c>
      <c r="U249" s="158">
        <v>45047</v>
      </c>
      <c r="V249" s="158">
        <v>45412</v>
      </c>
      <c r="W249" s="133" t="s">
        <v>1171</v>
      </c>
      <c r="X249" s="161"/>
      <c r="Y249" s="161"/>
      <c r="Z249" s="161"/>
      <c r="AA249" s="96"/>
      <c r="AB249" s="96"/>
    </row>
    <row r="250" customHeight="1" spans="1:28">
      <c r="A250" s="178"/>
      <c r="B250" s="179" t="str">
        <f t="shared" si="6"/>
        <v>P20221010-000743-能环-曼驰-101中学-运维-保养-20221014-28622.4</v>
      </c>
      <c r="C250" s="180"/>
      <c r="D250" s="180" t="s">
        <v>220</v>
      </c>
      <c r="E250" s="180"/>
      <c r="F250" s="180"/>
      <c r="G250" s="180"/>
      <c r="H250" s="181" t="str">
        <f>IF(D250="","",_xlfn.XLOOKUP(D250,设置!B:B,设置!C:C))</f>
        <v>一般</v>
      </c>
      <c r="I250" s="186" t="str">
        <f t="shared" si="7"/>
        <v>能环-曼驰-101中学</v>
      </c>
      <c r="J250" s="186" t="str">
        <f>IF($P250="","",_xlfn.XLOOKUP($P250,设置!$G:$G,设置!H:H))</f>
        <v>运维</v>
      </c>
      <c r="K250" s="186" t="str">
        <f>IF($P250="","",_xlfn.XLOOKUP($P250,设置!$G:$G,设置!I:I))</f>
        <v>保养</v>
      </c>
      <c r="L250" s="161">
        <v>308</v>
      </c>
      <c r="M250" s="161">
        <v>475</v>
      </c>
      <c r="N250" s="157" t="s">
        <v>1172</v>
      </c>
      <c r="O250" s="161" t="s">
        <v>526</v>
      </c>
      <c r="P250" s="161" t="s">
        <v>527</v>
      </c>
      <c r="Q250" s="133"/>
      <c r="R250" s="192"/>
      <c r="S250" s="133" t="s">
        <v>1173</v>
      </c>
      <c r="T250" s="193">
        <v>28622.4</v>
      </c>
      <c r="U250" s="158">
        <v>44848</v>
      </c>
      <c r="V250" s="158">
        <v>44851</v>
      </c>
      <c r="W250" s="133" t="s">
        <v>1174</v>
      </c>
      <c r="X250" s="161"/>
      <c r="Y250" s="161"/>
      <c r="Z250" s="161"/>
      <c r="AA250" s="96"/>
      <c r="AB250" s="96"/>
    </row>
    <row r="251" customHeight="1" spans="1:28">
      <c r="A251" s="178"/>
      <c r="B251" s="179" t="str">
        <f t="shared" si="6"/>
        <v>P20221011-000745-能环-承德白楼宾馆-运维-零售-20221010-38581</v>
      </c>
      <c r="C251" s="180"/>
      <c r="D251" s="180" t="s">
        <v>220</v>
      </c>
      <c r="E251" s="180"/>
      <c r="F251" s="180"/>
      <c r="G251" s="180"/>
      <c r="H251" s="181" t="str">
        <f>IF(D251="","",_xlfn.XLOOKUP(D251,设置!B:B,设置!C:C))</f>
        <v>一般</v>
      </c>
      <c r="I251" s="186" t="str">
        <f t="shared" si="7"/>
        <v>能环-承德白楼宾馆</v>
      </c>
      <c r="J251" s="186" t="str">
        <f>IF($P251="","",_xlfn.XLOOKUP($P251,设置!$G:$G,设置!H:H))</f>
        <v>运维</v>
      </c>
      <c r="K251" s="186" t="str">
        <f>IF($P251="","",_xlfn.XLOOKUP($P251,设置!$G:$G,设置!I:I))</f>
        <v>零售</v>
      </c>
      <c r="L251" s="161">
        <v>386</v>
      </c>
      <c r="M251" s="161">
        <v>397</v>
      </c>
      <c r="N251" s="157" t="s">
        <v>890</v>
      </c>
      <c r="O251" s="161" t="s">
        <v>531</v>
      </c>
      <c r="P251" s="161" t="s">
        <v>539</v>
      </c>
      <c r="Q251" s="133"/>
      <c r="R251" s="192"/>
      <c r="S251" s="133" t="s">
        <v>1175</v>
      </c>
      <c r="T251" s="193">
        <v>38581</v>
      </c>
      <c r="U251" s="158">
        <v>44844</v>
      </c>
      <c r="V251" s="158">
        <v>44857</v>
      </c>
      <c r="W251" s="133" t="s">
        <v>1176</v>
      </c>
      <c r="X251" s="161"/>
      <c r="Y251" s="161"/>
      <c r="Z251" s="161"/>
      <c r="AA251" s="96"/>
      <c r="AB251" s="96"/>
    </row>
    <row r="252" customHeight="1" spans="1:28">
      <c r="A252" s="178"/>
      <c r="B252" s="179" t="str">
        <f t="shared" si="6"/>
        <v>P20221012-000747-能环-国豪物业-韦伯豪家园-EMC-制冷与供暖运营-20221115-8659334.29</v>
      </c>
      <c r="C252" s="180"/>
      <c r="D252" s="180" t="s">
        <v>220</v>
      </c>
      <c r="E252" s="180"/>
      <c r="F252" s="180"/>
      <c r="G252" s="180"/>
      <c r="H252" s="181" t="str">
        <f>IF(D252="","",_xlfn.XLOOKUP(D252,设置!B:B,设置!C:C))</f>
        <v>一般</v>
      </c>
      <c r="I252" s="186" t="str">
        <f t="shared" si="7"/>
        <v>能环-国豪物业-韦伯豪家园</v>
      </c>
      <c r="J252" s="186" t="str">
        <f>IF($P252="","",_xlfn.XLOOKUP($P252,设置!$G:$G,设置!H:H))</f>
        <v>EMC</v>
      </c>
      <c r="K252" s="186" t="str">
        <f>IF($P252="","",_xlfn.XLOOKUP($P252,设置!$G:$G,设置!I:I))</f>
        <v>制冷与供暖运营</v>
      </c>
      <c r="L252" s="96"/>
      <c r="M252" s="96"/>
      <c r="N252" s="157" t="s">
        <v>1177</v>
      </c>
      <c r="O252" s="161" t="s">
        <v>690</v>
      </c>
      <c r="P252" s="161" t="s">
        <v>596</v>
      </c>
      <c r="Q252" s="133"/>
      <c r="R252" s="192"/>
      <c r="S252" s="133" t="s">
        <v>1178</v>
      </c>
      <c r="T252" s="193">
        <v>8659334.29</v>
      </c>
      <c r="U252" s="158">
        <v>44880</v>
      </c>
      <c r="V252" s="158">
        <v>45000</v>
      </c>
      <c r="W252" s="133" t="s">
        <v>1179</v>
      </c>
      <c r="X252" s="161"/>
      <c r="Y252" s="161"/>
      <c r="Z252" s="161"/>
      <c r="AA252" s="96"/>
      <c r="AB252" s="96"/>
    </row>
    <row r="253" customHeight="1" spans="1:28">
      <c r="A253" s="178"/>
      <c r="B253" s="179" t="str">
        <f t="shared" si="6"/>
        <v>P20221014-000752-能环-华胜富邦-中泽农-运维-保养-20221015-23000</v>
      </c>
      <c r="C253" s="180"/>
      <c r="D253" s="180" t="s">
        <v>220</v>
      </c>
      <c r="E253" s="180"/>
      <c r="F253" s="180"/>
      <c r="G253" s="180"/>
      <c r="H253" s="181" t="str">
        <f>IF(D253="","",_xlfn.XLOOKUP(D253,设置!B:B,设置!C:C))</f>
        <v>一般</v>
      </c>
      <c r="I253" s="186" t="str">
        <f t="shared" si="7"/>
        <v>能环-华胜富邦-中泽农</v>
      </c>
      <c r="J253" s="186" t="str">
        <f>IF($P253="","",_xlfn.XLOOKUP($P253,设置!$G:$G,设置!H:H))</f>
        <v>运维</v>
      </c>
      <c r="K253" s="186" t="str">
        <f>IF($P253="","",_xlfn.XLOOKUP($P253,设置!$G:$G,设置!I:I))</f>
        <v>保养</v>
      </c>
      <c r="L253" s="161">
        <v>293</v>
      </c>
      <c r="M253" s="161">
        <v>490</v>
      </c>
      <c r="N253" s="157" t="s">
        <v>538</v>
      </c>
      <c r="O253" s="161" t="s">
        <v>531</v>
      </c>
      <c r="P253" s="161" t="s">
        <v>527</v>
      </c>
      <c r="Q253" s="133"/>
      <c r="R253" s="192"/>
      <c r="S253" s="133" t="s">
        <v>1180</v>
      </c>
      <c r="T253" s="193">
        <v>23000</v>
      </c>
      <c r="U253" s="158">
        <v>44849</v>
      </c>
      <c r="V253" s="158">
        <v>45213</v>
      </c>
      <c r="W253" s="133" t="s">
        <v>1181</v>
      </c>
      <c r="X253" s="161"/>
      <c r="Y253" s="161"/>
      <c r="Z253" s="161"/>
      <c r="AA253" s="96"/>
      <c r="AB253" s="96"/>
    </row>
    <row r="254" customHeight="1" spans="1:28">
      <c r="A254" s="178"/>
      <c r="B254" s="179" t="str">
        <f t="shared" si="6"/>
        <v>P20221018-000757-能环-万泉庄一号院-运维-保养-20221116-4960.8</v>
      </c>
      <c r="C254" s="180"/>
      <c r="D254" s="180" t="s">
        <v>220</v>
      </c>
      <c r="E254" s="180"/>
      <c r="F254" s="180"/>
      <c r="G254" s="180"/>
      <c r="H254" s="181" t="str">
        <f>IF(D254="","",_xlfn.XLOOKUP(D254,设置!B:B,设置!C:C))</f>
        <v>一般</v>
      </c>
      <c r="I254" s="186" t="str">
        <f t="shared" si="7"/>
        <v>能环-万泉庄一号院</v>
      </c>
      <c r="J254" s="186" t="str">
        <f>IF($P254="","",_xlfn.XLOOKUP($P254,设置!$G:$G,设置!H:H))</f>
        <v>运维</v>
      </c>
      <c r="K254" s="186" t="str">
        <f>IF($P254="","",_xlfn.XLOOKUP($P254,设置!$G:$G,设置!I:I))</f>
        <v>保养</v>
      </c>
      <c r="L254" s="161">
        <v>310</v>
      </c>
      <c r="M254" s="161">
        <v>473</v>
      </c>
      <c r="N254" s="157" t="s">
        <v>1182</v>
      </c>
      <c r="O254" s="161" t="s">
        <v>690</v>
      </c>
      <c r="P254" s="161" t="s">
        <v>527</v>
      </c>
      <c r="Q254" s="133"/>
      <c r="R254" s="192"/>
      <c r="S254" s="133" t="s">
        <v>1183</v>
      </c>
      <c r="T254" s="193">
        <v>4960.8</v>
      </c>
      <c r="U254" s="158">
        <v>44881</v>
      </c>
      <c r="V254" s="158">
        <v>45245</v>
      </c>
      <c r="W254" s="133" t="s">
        <v>1184</v>
      </c>
      <c r="X254" s="161"/>
      <c r="Y254" s="161"/>
      <c r="Z254" s="161"/>
      <c r="AA254" s="96"/>
      <c r="AB254" s="96"/>
    </row>
    <row r="255" customHeight="1" spans="1:28">
      <c r="A255" s="178"/>
      <c r="B255" s="179" t="str">
        <f t="shared" si="6"/>
        <v>P20221018-000758-能环-天津南开劝业场-运维-保养-20221222-299980</v>
      </c>
      <c r="C255" s="180"/>
      <c r="D255" s="180" t="s">
        <v>220</v>
      </c>
      <c r="E255" s="180"/>
      <c r="F255" s="180"/>
      <c r="G255" s="180"/>
      <c r="H255" s="181" t="str">
        <f>IF(D255="","",_xlfn.XLOOKUP(D255,设置!B:B,设置!C:C))</f>
        <v>一般</v>
      </c>
      <c r="I255" s="186" t="str">
        <f t="shared" si="7"/>
        <v>能环-天津南开劝业场</v>
      </c>
      <c r="J255" s="186" t="str">
        <f>IF($P255="","",_xlfn.XLOOKUP($P255,设置!$G:$G,设置!H:H))</f>
        <v>运维</v>
      </c>
      <c r="K255" s="186" t="str">
        <f>IF($P255="","",_xlfn.XLOOKUP($P255,设置!$G:$G,设置!I:I))</f>
        <v>保养</v>
      </c>
      <c r="L255" s="96"/>
      <c r="M255" s="96"/>
      <c r="N255" s="157" t="s">
        <v>1185</v>
      </c>
      <c r="O255" s="161" t="s">
        <v>531</v>
      </c>
      <c r="P255" s="161" t="s">
        <v>527</v>
      </c>
      <c r="Q255" s="133"/>
      <c r="R255" s="192"/>
      <c r="S255" s="133" t="s">
        <v>1186</v>
      </c>
      <c r="T255" s="193">
        <v>299980</v>
      </c>
      <c r="U255" s="158">
        <v>44917</v>
      </c>
      <c r="V255" s="158">
        <v>45281</v>
      </c>
      <c r="W255" s="133" t="s">
        <v>1187</v>
      </c>
      <c r="X255" s="161"/>
      <c r="Y255" s="161"/>
      <c r="Z255" s="161"/>
      <c r="AA255" s="96"/>
      <c r="AB255" s="96"/>
    </row>
    <row r="256" customHeight="1" spans="1:28">
      <c r="A256" s="178"/>
      <c r="B256" s="179" t="str">
        <f t="shared" si="6"/>
        <v>P20221105-000770-能环-上海诺冷-顺义微构工场-运维-维修-20221110-3500</v>
      </c>
      <c r="C256" s="180"/>
      <c r="D256" s="180" t="s">
        <v>220</v>
      </c>
      <c r="E256" s="180"/>
      <c r="F256" s="180"/>
      <c r="G256" s="180"/>
      <c r="H256" s="181" t="str">
        <f>IF(D256="","",_xlfn.XLOOKUP(D256,设置!B:B,设置!C:C))</f>
        <v>一般</v>
      </c>
      <c r="I256" s="186" t="str">
        <f t="shared" si="7"/>
        <v>能环-上海诺冷-顺义微构工场</v>
      </c>
      <c r="J256" s="186" t="str">
        <f>IF($P256="","",_xlfn.XLOOKUP($P256,设置!$G:$G,设置!H:H))</f>
        <v>运维</v>
      </c>
      <c r="K256" s="186" t="str">
        <f>IF($P256="","",_xlfn.XLOOKUP($P256,设置!$G:$G,设置!I:I))</f>
        <v>维修</v>
      </c>
      <c r="L256" s="161">
        <v>330</v>
      </c>
      <c r="M256" s="161">
        <v>453</v>
      </c>
      <c r="N256" s="157" t="s">
        <v>1188</v>
      </c>
      <c r="O256" s="161" t="s">
        <v>526</v>
      </c>
      <c r="P256" s="161" t="s">
        <v>543</v>
      </c>
      <c r="Q256" s="133"/>
      <c r="R256" s="192"/>
      <c r="S256" s="133" t="s">
        <v>1189</v>
      </c>
      <c r="T256" s="193">
        <v>3500</v>
      </c>
      <c r="U256" s="158">
        <v>44875</v>
      </c>
      <c r="V256" s="158">
        <v>44880</v>
      </c>
      <c r="W256" s="133" t="s">
        <v>1190</v>
      </c>
      <c r="X256" s="161"/>
      <c r="Y256" s="161"/>
      <c r="Z256" s="161"/>
      <c r="AA256" s="96"/>
      <c r="AB256" s="96"/>
    </row>
    <row r="257" customHeight="1" spans="1:28">
      <c r="A257" s="178"/>
      <c r="B257" s="179" t="str">
        <f t="shared" si="6"/>
        <v>P20221105-000771-能环-解放军93617部队-运维-运行-20221115-136860</v>
      </c>
      <c r="C257" s="180"/>
      <c r="D257" s="180" t="s">
        <v>220</v>
      </c>
      <c r="E257" s="180"/>
      <c r="F257" s="180"/>
      <c r="G257" s="180"/>
      <c r="H257" s="181" t="str">
        <f>IF(D257="","",_xlfn.XLOOKUP(D257,设置!B:B,设置!C:C))</f>
        <v>一般</v>
      </c>
      <c r="I257" s="186" t="str">
        <f t="shared" si="7"/>
        <v>能环-解放军93617部队</v>
      </c>
      <c r="J257" s="186" t="str">
        <f>IF($P257="","",_xlfn.XLOOKUP($P257,设置!$G:$G,设置!H:H))</f>
        <v>运维</v>
      </c>
      <c r="K257" s="186" t="str">
        <f>IF($P257="","",_xlfn.XLOOKUP($P257,设置!$G:$G,设置!I:I))</f>
        <v>运行</v>
      </c>
      <c r="L257" s="161">
        <v>326</v>
      </c>
      <c r="M257" s="161">
        <v>457</v>
      </c>
      <c r="N257" s="157" t="s">
        <v>1191</v>
      </c>
      <c r="O257" s="161" t="s">
        <v>690</v>
      </c>
      <c r="P257" s="161" t="s">
        <v>599</v>
      </c>
      <c r="Q257" s="133"/>
      <c r="R257" s="192"/>
      <c r="S257" s="133" t="s">
        <v>1192</v>
      </c>
      <c r="T257" s="193">
        <v>136860</v>
      </c>
      <c r="U257" s="158">
        <v>44880</v>
      </c>
      <c r="V257" s="158">
        <v>45245</v>
      </c>
      <c r="W257" s="133" t="s">
        <v>1193</v>
      </c>
      <c r="X257" s="161"/>
      <c r="Y257" s="161"/>
      <c r="Z257" s="161"/>
      <c r="AA257" s="96"/>
      <c r="AB257" s="96"/>
    </row>
    <row r="258" customHeight="1" spans="1:28">
      <c r="A258" s="178"/>
      <c r="B258" s="179" t="str">
        <f t="shared" ref="B258:B321" si="8">IF(O258="","",_xlfn.TEXTJOIN("-",1,W258,I258,P258,TEXT(U258,"YYYYMMDD"),T258))</f>
        <v>P20221107-000772-能环-金鼎达-华严北里八号院-运维-保养-20221105-2000</v>
      </c>
      <c r="C258" s="180"/>
      <c r="D258" s="180" t="s">
        <v>220</v>
      </c>
      <c r="E258" s="180"/>
      <c r="F258" s="180"/>
      <c r="G258" s="180"/>
      <c r="H258" s="181" t="str">
        <f>IF(D258="","",_xlfn.XLOOKUP(D258,设置!B:B,设置!C:C))</f>
        <v>一般</v>
      </c>
      <c r="I258" s="186" t="str">
        <f t="shared" ref="I258:I321" si="9">IF(D258="","",_xlfn.TEXTJOIN("-",1,D258,E258,N258))</f>
        <v>能环-金鼎达-华严北里八号院</v>
      </c>
      <c r="J258" s="186" t="str">
        <f>IF($P258="","",_xlfn.XLOOKUP($P258,设置!$G:$G,设置!H:H))</f>
        <v>运维</v>
      </c>
      <c r="K258" s="186" t="str">
        <f>IF($P258="","",_xlfn.XLOOKUP($P258,设置!$G:$G,设置!I:I))</f>
        <v>保养</v>
      </c>
      <c r="L258" s="161">
        <v>369</v>
      </c>
      <c r="M258" s="161">
        <v>414</v>
      </c>
      <c r="N258" s="157" t="s">
        <v>645</v>
      </c>
      <c r="O258" s="161" t="s">
        <v>531</v>
      </c>
      <c r="P258" s="161" t="s">
        <v>527</v>
      </c>
      <c r="Q258" s="133"/>
      <c r="R258" s="192"/>
      <c r="S258" s="133" t="s">
        <v>1194</v>
      </c>
      <c r="T258" s="193">
        <v>2000</v>
      </c>
      <c r="U258" s="158">
        <v>44870</v>
      </c>
      <c r="V258" s="158">
        <v>44871</v>
      </c>
      <c r="W258" s="133" t="s">
        <v>1195</v>
      </c>
      <c r="X258" s="161"/>
      <c r="Y258" s="161"/>
      <c r="Z258" s="161"/>
      <c r="AA258" s="96"/>
      <c r="AB258" s="96"/>
    </row>
    <row r="259" customHeight="1" spans="1:28">
      <c r="A259" s="178"/>
      <c r="B259" s="179" t="str">
        <f t="shared" si="8"/>
        <v>P20221114-000774-能环-远东京海制冷-克拉玛依大厦-运维-维修-20221001-15320.25</v>
      </c>
      <c r="C259" s="180"/>
      <c r="D259" s="180" t="s">
        <v>220</v>
      </c>
      <c r="E259" s="180"/>
      <c r="F259" s="180"/>
      <c r="G259" s="180"/>
      <c r="H259" s="181" t="str">
        <f>IF(D259="","",_xlfn.XLOOKUP(D259,设置!B:B,设置!C:C))</f>
        <v>一般</v>
      </c>
      <c r="I259" s="186" t="str">
        <f t="shared" si="9"/>
        <v>能环-远东京海制冷-克拉玛依大厦</v>
      </c>
      <c r="J259" s="186" t="str">
        <f>IF($P259="","",_xlfn.XLOOKUP($P259,设置!$G:$G,设置!H:H))</f>
        <v>运维</v>
      </c>
      <c r="K259" s="186" t="str">
        <f>IF($P259="","",_xlfn.XLOOKUP($P259,设置!$G:$G,设置!I:I))</f>
        <v>维修</v>
      </c>
      <c r="L259" s="161">
        <v>325</v>
      </c>
      <c r="M259" s="161">
        <v>458</v>
      </c>
      <c r="N259" s="157" t="s">
        <v>1196</v>
      </c>
      <c r="O259" s="161" t="s">
        <v>531</v>
      </c>
      <c r="P259" s="161" t="s">
        <v>543</v>
      </c>
      <c r="Q259" s="133"/>
      <c r="R259" s="192"/>
      <c r="S259" s="133" t="s">
        <v>1197</v>
      </c>
      <c r="T259" s="193">
        <v>15320.25</v>
      </c>
      <c r="U259" s="158">
        <v>44835</v>
      </c>
      <c r="V259" s="158">
        <v>45199</v>
      </c>
      <c r="W259" s="133" t="s">
        <v>1198</v>
      </c>
      <c r="X259" s="161"/>
      <c r="Y259" s="161"/>
      <c r="Z259" s="161"/>
      <c r="AA259" s="96"/>
      <c r="AB259" s="96"/>
    </row>
    <row r="260" customHeight="1" spans="1:28">
      <c r="A260" s="178"/>
      <c r="B260" s="179" t="str">
        <f t="shared" si="8"/>
        <v>P20221116-000775-能环-乔治费歇尔-运维-零售-20221201-13995</v>
      </c>
      <c r="C260" s="180"/>
      <c r="D260" s="180" t="s">
        <v>220</v>
      </c>
      <c r="E260" s="180"/>
      <c r="F260" s="180"/>
      <c r="G260" s="180"/>
      <c r="H260" s="181" t="str">
        <f>IF(D260="","",_xlfn.XLOOKUP(D260,设置!B:B,设置!C:C))</f>
        <v>一般</v>
      </c>
      <c r="I260" s="186" t="str">
        <f t="shared" si="9"/>
        <v>能环-乔治费歇尔</v>
      </c>
      <c r="J260" s="186" t="str">
        <f>IF($P260="","",_xlfn.XLOOKUP($P260,设置!$G:$G,设置!H:H))</f>
        <v>运维</v>
      </c>
      <c r="K260" s="186" t="str">
        <f>IF($P260="","",_xlfn.XLOOKUP($P260,设置!$G:$G,设置!I:I))</f>
        <v>零售</v>
      </c>
      <c r="L260" s="161">
        <v>346</v>
      </c>
      <c r="M260" s="161">
        <v>437</v>
      </c>
      <c r="N260" s="157" t="s">
        <v>717</v>
      </c>
      <c r="O260" s="161" t="s">
        <v>526</v>
      </c>
      <c r="P260" s="161" t="s">
        <v>539</v>
      </c>
      <c r="Q260" s="133"/>
      <c r="R260" s="192"/>
      <c r="S260" s="133" t="s">
        <v>1199</v>
      </c>
      <c r="T260" s="193">
        <v>13995</v>
      </c>
      <c r="U260" s="158">
        <v>44896</v>
      </c>
      <c r="V260" s="158">
        <v>44926</v>
      </c>
      <c r="W260" s="133" t="s">
        <v>1200</v>
      </c>
      <c r="X260" s="161"/>
      <c r="Y260" s="161"/>
      <c r="Z260" s="161"/>
      <c r="AA260" s="96"/>
      <c r="AB260" s="96"/>
    </row>
    <row r="261" customHeight="1" spans="1:28">
      <c r="A261" s="178"/>
      <c r="B261" s="179" t="str">
        <f t="shared" si="8"/>
        <v>P20221121-000781-能环-华联-回龙观同城街店-运维-保养-20230101-68000</v>
      </c>
      <c r="C261" s="180"/>
      <c r="D261" s="180" t="s">
        <v>220</v>
      </c>
      <c r="E261" s="180"/>
      <c r="F261" s="180"/>
      <c r="G261" s="180"/>
      <c r="H261" s="181" t="str">
        <f>IF(D261="","",_xlfn.XLOOKUP(D261,设置!B:B,设置!C:C))</f>
        <v>一般</v>
      </c>
      <c r="I261" s="186" t="str">
        <f t="shared" si="9"/>
        <v>能环-华联-回龙观同城街店</v>
      </c>
      <c r="J261" s="186" t="str">
        <f>IF($P261="","",_xlfn.XLOOKUP($P261,设置!$G:$G,设置!H:H))</f>
        <v>运维</v>
      </c>
      <c r="K261" s="186" t="str">
        <f>IF($P261="","",_xlfn.XLOOKUP($P261,设置!$G:$G,设置!I:I))</f>
        <v>保养</v>
      </c>
      <c r="L261" s="161">
        <v>361</v>
      </c>
      <c r="M261" s="161">
        <v>422</v>
      </c>
      <c r="N261" s="157" t="s">
        <v>748</v>
      </c>
      <c r="O261" s="161" t="s">
        <v>531</v>
      </c>
      <c r="P261" s="161" t="s">
        <v>527</v>
      </c>
      <c r="Q261" s="133"/>
      <c r="R261" s="192"/>
      <c r="S261" s="133" t="s">
        <v>1201</v>
      </c>
      <c r="T261" s="193">
        <v>68000</v>
      </c>
      <c r="U261" s="158">
        <v>44927</v>
      </c>
      <c r="V261" s="158">
        <v>45291</v>
      </c>
      <c r="W261" s="133" t="s">
        <v>1202</v>
      </c>
      <c r="X261" s="161"/>
      <c r="Y261" s="161"/>
      <c r="Z261" s="161"/>
      <c r="AA261" s="96"/>
      <c r="AB261" s="96"/>
    </row>
    <row r="262" customHeight="1" spans="1:28">
      <c r="A262" s="178"/>
      <c r="B262" s="179" t="str">
        <f t="shared" si="8"/>
        <v>P20221124-000783-能环-首华物业-国家体育总局训练局-运维-保养-20221101-26850</v>
      </c>
      <c r="C262" s="180"/>
      <c r="D262" s="180" t="s">
        <v>220</v>
      </c>
      <c r="E262" s="180"/>
      <c r="F262" s="180"/>
      <c r="G262" s="180"/>
      <c r="H262" s="181" t="str">
        <f>IF(D262="","",_xlfn.XLOOKUP(D262,设置!B:B,设置!C:C))</f>
        <v>一般</v>
      </c>
      <c r="I262" s="186" t="str">
        <f t="shared" si="9"/>
        <v>能环-首华物业-国家体育总局训练局</v>
      </c>
      <c r="J262" s="186" t="str">
        <f>IF($P262="","",_xlfn.XLOOKUP($P262,设置!$G:$G,设置!H:H))</f>
        <v>运维</v>
      </c>
      <c r="K262" s="186" t="str">
        <f>IF($P262="","",_xlfn.XLOOKUP($P262,设置!$G:$G,设置!I:I))</f>
        <v>保养</v>
      </c>
      <c r="L262" s="96"/>
      <c r="M262" s="96"/>
      <c r="N262" s="157" t="s">
        <v>1203</v>
      </c>
      <c r="O262" s="161" t="s">
        <v>619</v>
      </c>
      <c r="P262" s="161" t="s">
        <v>527</v>
      </c>
      <c r="Q262" s="133"/>
      <c r="R262" s="192"/>
      <c r="S262" s="133" t="s">
        <v>1204</v>
      </c>
      <c r="T262" s="193">
        <v>26850</v>
      </c>
      <c r="U262" s="158">
        <v>44866</v>
      </c>
      <c r="V262" s="158">
        <v>45230</v>
      </c>
      <c r="W262" s="133" t="s">
        <v>1205</v>
      </c>
      <c r="X262" s="161"/>
      <c r="Y262" s="161"/>
      <c r="Z262" s="161"/>
      <c r="AA262" s="96"/>
      <c r="AB262" s="96"/>
    </row>
    <row r="263" customHeight="1" spans="1:28">
      <c r="A263" s="178"/>
      <c r="B263" s="179" t="str">
        <f t="shared" si="8"/>
        <v>P20221202-000792-能环-金融街物业-西直门华电大厦-运维-运行-20230101-302227.2</v>
      </c>
      <c r="C263" s="180"/>
      <c r="D263" s="180" t="s">
        <v>220</v>
      </c>
      <c r="E263" s="180"/>
      <c r="F263" s="180"/>
      <c r="G263" s="180"/>
      <c r="H263" s="181" t="str">
        <f>IF(D263="","",_xlfn.XLOOKUP(D263,设置!B:B,设置!C:C))</f>
        <v>一般</v>
      </c>
      <c r="I263" s="186" t="str">
        <f t="shared" si="9"/>
        <v>能环-金融街物业-西直门华电大厦</v>
      </c>
      <c r="J263" s="186" t="str">
        <f>IF($P263="","",_xlfn.XLOOKUP($P263,设置!$G:$G,设置!H:H))</f>
        <v>运维</v>
      </c>
      <c r="K263" s="186" t="str">
        <f>IF($P263="","",_xlfn.XLOOKUP($P263,设置!$G:$G,设置!I:I))</f>
        <v>运行</v>
      </c>
      <c r="L263" s="161">
        <v>358</v>
      </c>
      <c r="M263" s="161">
        <v>425</v>
      </c>
      <c r="N263" s="157" t="s">
        <v>642</v>
      </c>
      <c r="O263" s="161" t="s">
        <v>531</v>
      </c>
      <c r="P263" s="161" t="s">
        <v>599</v>
      </c>
      <c r="Q263" s="133"/>
      <c r="R263" s="192"/>
      <c r="S263" s="133" t="s">
        <v>1206</v>
      </c>
      <c r="T263" s="193">
        <v>302227.2</v>
      </c>
      <c r="U263" s="158">
        <v>44927</v>
      </c>
      <c r="V263" s="158">
        <v>45291</v>
      </c>
      <c r="W263" s="133" t="s">
        <v>1207</v>
      </c>
      <c r="X263" s="161"/>
      <c r="Y263" s="161"/>
      <c r="Z263" s="161"/>
      <c r="AA263" s="96"/>
      <c r="AB263" s="96"/>
    </row>
    <row r="264" customHeight="1" spans="1:28">
      <c r="A264" s="178"/>
      <c r="B264" s="179" t="str">
        <f t="shared" si="8"/>
        <v>P20221203-000793-能环-将台酒店-运维-零售-20221202-3966.3</v>
      </c>
      <c r="C264" s="180"/>
      <c r="D264" s="180" t="s">
        <v>220</v>
      </c>
      <c r="E264" s="180"/>
      <c r="F264" s="180"/>
      <c r="G264" s="180"/>
      <c r="H264" s="181" t="str">
        <f>IF(D264="","",_xlfn.XLOOKUP(D264,设置!B:B,设置!C:C))</f>
        <v>一般</v>
      </c>
      <c r="I264" s="186" t="str">
        <f t="shared" si="9"/>
        <v>能环-将台酒店</v>
      </c>
      <c r="J264" s="186" t="str">
        <f>IF($P264="","",_xlfn.XLOOKUP($P264,设置!$G:$G,设置!H:H))</f>
        <v>运维</v>
      </c>
      <c r="K264" s="186" t="str">
        <f>IF($P264="","",_xlfn.XLOOKUP($P264,设置!$G:$G,设置!I:I))</f>
        <v>零售</v>
      </c>
      <c r="L264" s="161">
        <v>335</v>
      </c>
      <c r="M264" s="161">
        <v>448</v>
      </c>
      <c r="N264" s="157" t="s">
        <v>549</v>
      </c>
      <c r="O264" s="161" t="s">
        <v>531</v>
      </c>
      <c r="P264" s="161" t="s">
        <v>539</v>
      </c>
      <c r="Q264" s="133"/>
      <c r="R264" s="192"/>
      <c r="S264" s="133" t="s">
        <v>1208</v>
      </c>
      <c r="T264" s="193">
        <v>3966.3</v>
      </c>
      <c r="U264" s="158">
        <v>44897</v>
      </c>
      <c r="V264" s="158">
        <v>44900</v>
      </c>
      <c r="W264" s="133" t="s">
        <v>1209</v>
      </c>
      <c r="X264" s="161"/>
      <c r="Y264" s="161"/>
      <c r="Z264" s="161"/>
      <c r="AA264" s="96"/>
      <c r="AB264" s="96"/>
    </row>
    <row r="265" customHeight="1" spans="1:28">
      <c r="A265" s="178"/>
      <c r="B265" s="179" t="str">
        <f t="shared" si="8"/>
        <v>P20221205-000795-能环-中石油-上地CPECC大厦-运维-零售-20221212-4408</v>
      </c>
      <c r="C265" s="180"/>
      <c r="D265" s="180" t="s">
        <v>220</v>
      </c>
      <c r="E265" s="180"/>
      <c r="F265" s="180"/>
      <c r="G265" s="180"/>
      <c r="H265" s="181" t="str">
        <f>IF(D265="","",_xlfn.XLOOKUP(D265,设置!B:B,设置!C:C))</f>
        <v>一般</v>
      </c>
      <c r="I265" s="186" t="str">
        <f t="shared" si="9"/>
        <v>能环-中石油-上地CPECC大厦</v>
      </c>
      <c r="J265" s="186" t="str">
        <f>IF($P265="","",_xlfn.XLOOKUP($P265,设置!$G:$G,设置!H:H))</f>
        <v>运维</v>
      </c>
      <c r="K265" s="186" t="str">
        <f>IF($P265="","",_xlfn.XLOOKUP($P265,设置!$G:$G,设置!I:I))</f>
        <v>零售</v>
      </c>
      <c r="L265" s="161">
        <v>353</v>
      </c>
      <c r="M265" s="161">
        <v>430</v>
      </c>
      <c r="N265" s="157" t="s">
        <v>729</v>
      </c>
      <c r="O265" s="161" t="s">
        <v>526</v>
      </c>
      <c r="P265" s="161" t="s">
        <v>539</v>
      </c>
      <c r="Q265" s="133"/>
      <c r="R265" s="192"/>
      <c r="S265" s="133" t="s">
        <v>1210</v>
      </c>
      <c r="T265" s="193">
        <v>4408</v>
      </c>
      <c r="U265" s="158">
        <v>44907</v>
      </c>
      <c r="V265" s="158">
        <v>44918</v>
      </c>
      <c r="W265" s="133" t="s">
        <v>1211</v>
      </c>
      <c r="X265" s="161"/>
      <c r="Y265" s="161"/>
      <c r="Z265" s="161"/>
      <c r="AA265" s="96"/>
      <c r="AB265" s="96"/>
    </row>
    <row r="266" customHeight="1" spans="1:28">
      <c r="A266" s="178"/>
      <c r="B266" s="179" t="str">
        <f t="shared" si="8"/>
        <v>P20221208-000796-能环-大唐陕西发电-各火电企业-运维-保养-19000100-0</v>
      </c>
      <c r="C266" s="180"/>
      <c r="D266" s="180" t="s">
        <v>220</v>
      </c>
      <c r="E266" s="180"/>
      <c r="F266" s="180"/>
      <c r="G266" s="180"/>
      <c r="H266" s="181" t="str">
        <f>IF(D266="","",_xlfn.XLOOKUP(D266,设置!B:B,设置!C:C))</f>
        <v>一般</v>
      </c>
      <c r="I266" s="186" t="str">
        <f t="shared" si="9"/>
        <v>能环-大唐陕西发电-各火电企业</v>
      </c>
      <c r="J266" s="186" t="str">
        <f>IF($P266="","",_xlfn.XLOOKUP($P266,设置!$G:$G,设置!H:H))</f>
        <v>运维</v>
      </c>
      <c r="K266" s="186" t="str">
        <f>IF($P266="","",_xlfn.XLOOKUP($P266,设置!$G:$G,设置!I:I))</f>
        <v>保养</v>
      </c>
      <c r="L266" s="96"/>
      <c r="M266" s="96"/>
      <c r="N266" s="157" t="s">
        <v>1212</v>
      </c>
      <c r="O266" s="161" t="s">
        <v>531</v>
      </c>
      <c r="P266" s="161" t="s">
        <v>527</v>
      </c>
      <c r="Q266" s="133"/>
      <c r="R266" s="192"/>
      <c r="S266" s="133" t="s">
        <v>1213</v>
      </c>
      <c r="T266" s="193">
        <v>0</v>
      </c>
      <c r="U266" s="158"/>
      <c r="V266" s="158"/>
      <c r="W266" s="133" t="s">
        <v>1214</v>
      </c>
      <c r="X266" s="161"/>
      <c r="Y266" s="161"/>
      <c r="Z266" s="161"/>
      <c r="AA266" s="96"/>
      <c r="AB266" s="96"/>
    </row>
    <row r="267" customHeight="1" spans="1:28">
      <c r="A267" s="178"/>
      <c r="B267" s="179" t="str">
        <f t="shared" si="8"/>
        <v>P20221209-000798-能环-成都华昌物业-妇女儿童中心-运维-保养-20220901-11749.98</v>
      </c>
      <c r="C267" s="180"/>
      <c r="D267" s="180" t="s">
        <v>220</v>
      </c>
      <c r="E267" s="180"/>
      <c r="F267" s="180"/>
      <c r="G267" s="180"/>
      <c r="H267" s="181" t="str">
        <f>IF(D267="","",_xlfn.XLOOKUP(D267,设置!B:B,设置!C:C))</f>
        <v>一般</v>
      </c>
      <c r="I267" s="186" t="str">
        <f t="shared" si="9"/>
        <v>能环-成都华昌物业-妇女儿童中心</v>
      </c>
      <c r="J267" s="186" t="str">
        <f>IF($P267="","",_xlfn.XLOOKUP($P267,设置!$G:$G,设置!H:H))</f>
        <v>运维</v>
      </c>
      <c r="K267" s="186" t="str">
        <f>IF($P267="","",_xlfn.XLOOKUP($P267,设置!$G:$G,设置!I:I))</f>
        <v>保养</v>
      </c>
      <c r="L267" s="161">
        <v>338</v>
      </c>
      <c r="M267" s="161">
        <v>445</v>
      </c>
      <c r="N267" s="157" t="s">
        <v>652</v>
      </c>
      <c r="O267" s="161" t="s">
        <v>531</v>
      </c>
      <c r="P267" s="161" t="s">
        <v>527</v>
      </c>
      <c r="Q267" s="133"/>
      <c r="R267" s="192"/>
      <c r="S267" s="133" t="s">
        <v>1215</v>
      </c>
      <c r="T267" s="193">
        <v>11749.98</v>
      </c>
      <c r="U267" s="158">
        <v>44805</v>
      </c>
      <c r="V267" s="158">
        <v>44895</v>
      </c>
      <c r="W267" s="133" t="s">
        <v>1216</v>
      </c>
      <c r="X267" s="161"/>
      <c r="Y267" s="161"/>
      <c r="Z267" s="161"/>
      <c r="AA267" s="96"/>
      <c r="AB267" s="96"/>
    </row>
    <row r="268" customHeight="1" spans="1:28">
      <c r="A268" s="178"/>
      <c r="B268" s="179" t="str">
        <f t="shared" si="8"/>
        <v>P20221212-000799-能环-翠微-公主坟+牡丹店-运维-保养-20230101-31125</v>
      </c>
      <c r="C268" s="180"/>
      <c r="D268" s="180" t="s">
        <v>220</v>
      </c>
      <c r="E268" s="180"/>
      <c r="F268" s="180"/>
      <c r="G268" s="180"/>
      <c r="H268" s="181" t="str">
        <f>IF(D268="","",_xlfn.XLOOKUP(D268,设置!B:B,设置!C:C))</f>
        <v>一般</v>
      </c>
      <c r="I268" s="186" t="str">
        <f t="shared" si="9"/>
        <v>能环-翠微-公主坟+牡丹店</v>
      </c>
      <c r="J268" s="186" t="str">
        <f>IF($P268="","",_xlfn.XLOOKUP($P268,设置!$G:$G,设置!H:H))</f>
        <v>运维</v>
      </c>
      <c r="K268" s="186" t="str">
        <f>IF($P268="","",_xlfn.XLOOKUP($P268,设置!$G:$G,设置!I:I))</f>
        <v>保养</v>
      </c>
      <c r="L268" s="161">
        <v>344</v>
      </c>
      <c r="M268" s="161">
        <v>439</v>
      </c>
      <c r="N268" s="157" t="s">
        <v>723</v>
      </c>
      <c r="O268" s="161" t="s">
        <v>531</v>
      </c>
      <c r="P268" s="161" t="s">
        <v>527</v>
      </c>
      <c r="Q268" s="133"/>
      <c r="R268" s="192"/>
      <c r="S268" s="133" t="s">
        <v>1217</v>
      </c>
      <c r="T268" s="193">
        <v>31125</v>
      </c>
      <c r="U268" s="158">
        <v>44927</v>
      </c>
      <c r="V268" s="158">
        <v>45291</v>
      </c>
      <c r="W268" s="133" t="s">
        <v>1218</v>
      </c>
      <c r="X268" s="161"/>
      <c r="Y268" s="161"/>
      <c r="Z268" s="161"/>
      <c r="AA268" s="96"/>
      <c r="AB268" s="96"/>
    </row>
    <row r="269" customHeight="1" spans="1:28">
      <c r="A269" s="178"/>
      <c r="B269" s="179" t="str">
        <f t="shared" si="8"/>
        <v>P20221213-000800-能环-乔治费歇尔-运维-保养-20230101-33000</v>
      </c>
      <c r="C269" s="180"/>
      <c r="D269" s="180" t="s">
        <v>220</v>
      </c>
      <c r="E269" s="180"/>
      <c r="F269" s="180"/>
      <c r="G269" s="180"/>
      <c r="H269" s="181" t="str">
        <f>IF(D269="","",_xlfn.XLOOKUP(D269,设置!B:B,设置!C:C))</f>
        <v>一般</v>
      </c>
      <c r="I269" s="186" t="str">
        <f t="shared" si="9"/>
        <v>能环-乔治费歇尔</v>
      </c>
      <c r="J269" s="186" t="str">
        <f>IF($P269="","",_xlfn.XLOOKUP($P269,设置!$G:$G,设置!H:H))</f>
        <v>运维</v>
      </c>
      <c r="K269" s="186" t="str">
        <f>IF($P269="","",_xlfn.XLOOKUP($P269,设置!$G:$G,设置!I:I))</f>
        <v>保养</v>
      </c>
      <c r="L269" s="161">
        <v>347</v>
      </c>
      <c r="M269" s="161">
        <v>436</v>
      </c>
      <c r="N269" s="157" t="s">
        <v>717</v>
      </c>
      <c r="O269" s="161" t="s">
        <v>526</v>
      </c>
      <c r="P269" s="161" t="s">
        <v>527</v>
      </c>
      <c r="Q269" s="133"/>
      <c r="R269" s="192"/>
      <c r="S269" s="133" t="s">
        <v>1219</v>
      </c>
      <c r="T269" s="193">
        <v>33000</v>
      </c>
      <c r="U269" s="158">
        <v>44927</v>
      </c>
      <c r="V269" s="158">
        <v>45291</v>
      </c>
      <c r="W269" s="133" t="s">
        <v>1220</v>
      </c>
      <c r="X269" s="161"/>
      <c r="Y269" s="161"/>
      <c r="Z269" s="161"/>
      <c r="AA269" s="96"/>
      <c r="AB269" s="96"/>
    </row>
    <row r="270" customHeight="1" spans="1:28">
      <c r="A270" s="178"/>
      <c r="B270" s="179" t="str">
        <f t="shared" si="8"/>
        <v>P20221214-000801-能环-深圳万物-万科望京时代中心-运维-保养-20221220-79326.16</v>
      </c>
      <c r="C270" s="180"/>
      <c r="D270" s="180" t="s">
        <v>220</v>
      </c>
      <c r="E270" s="180"/>
      <c r="F270" s="180"/>
      <c r="G270" s="180"/>
      <c r="H270" s="181" t="str">
        <f>IF(D270="","",_xlfn.XLOOKUP(D270,设置!B:B,设置!C:C))</f>
        <v>一般</v>
      </c>
      <c r="I270" s="186" t="str">
        <f t="shared" si="9"/>
        <v>能环-深圳万物-万科望京时代中心</v>
      </c>
      <c r="J270" s="186" t="str">
        <f>IF($P270="","",_xlfn.XLOOKUP($P270,设置!$G:$G,设置!H:H))</f>
        <v>运维</v>
      </c>
      <c r="K270" s="186" t="str">
        <f>IF($P270="","",_xlfn.XLOOKUP($P270,设置!$G:$G,设置!I:I))</f>
        <v>保养</v>
      </c>
      <c r="L270" s="161">
        <v>408</v>
      </c>
      <c r="M270" s="161">
        <v>375</v>
      </c>
      <c r="N270" s="157" t="s">
        <v>1145</v>
      </c>
      <c r="O270" s="161" t="s">
        <v>690</v>
      </c>
      <c r="P270" s="161" t="s">
        <v>527</v>
      </c>
      <c r="Q270" s="133"/>
      <c r="R270" s="192"/>
      <c r="S270" s="133" t="s">
        <v>1221</v>
      </c>
      <c r="T270" s="193">
        <v>79326.16</v>
      </c>
      <c r="U270" s="158">
        <v>44915</v>
      </c>
      <c r="V270" s="158">
        <v>45279</v>
      </c>
      <c r="W270" s="133" t="s">
        <v>1222</v>
      </c>
      <c r="X270" s="161"/>
      <c r="Y270" s="161"/>
      <c r="Z270" s="161"/>
      <c r="AA270" s="96"/>
      <c r="AB270" s="96"/>
    </row>
    <row r="271" customHeight="1" spans="1:28">
      <c r="A271" s="178"/>
      <c r="B271" s="179" t="str">
        <f t="shared" si="8"/>
        <v>P20221223-000806-能环-国信-朝航-大兴机场-运维-保养-20221223-0</v>
      </c>
      <c r="C271" s="180"/>
      <c r="D271" s="180" t="s">
        <v>220</v>
      </c>
      <c r="E271" s="180"/>
      <c r="F271" s="180"/>
      <c r="G271" s="180"/>
      <c r="H271" s="181" t="str">
        <f>IF(D271="","",_xlfn.XLOOKUP(D271,设置!B:B,设置!C:C))</f>
        <v>一般</v>
      </c>
      <c r="I271" s="186" t="str">
        <f t="shared" si="9"/>
        <v>能环-国信-朝航-大兴机场</v>
      </c>
      <c r="J271" s="186" t="str">
        <f>IF($P271="","",_xlfn.XLOOKUP($P271,设置!$G:$G,设置!H:H))</f>
        <v>运维</v>
      </c>
      <c r="K271" s="186" t="str">
        <f>IF($P271="","",_xlfn.XLOOKUP($P271,设置!$G:$G,设置!I:I))</f>
        <v>保养</v>
      </c>
      <c r="L271" s="96"/>
      <c r="M271" s="96"/>
      <c r="N271" s="157" t="s">
        <v>1223</v>
      </c>
      <c r="O271" s="161" t="s">
        <v>531</v>
      </c>
      <c r="P271" s="161" t="s">
        <v>527</v>
      </c>
      <c r="Q271" s="133"/>
      <c r="R271" s="192"/>
      <c r="S271" s="133" t="s">
        <v>1224</v>
      </c>
      <c r="T271" s="193">
        <v>0</v>
      </c>
      <c r="U271" s="158">
        <v>44918</v>
      </c>
      <c r="V271" s="158">
        <v>45283</v>
      </c>
      <c r="W271" s="133" t="s">
        <v>1225</v>
      </c>
      <c r="X271" s="161"/>
      <c r="Y271" s="161"/>
      <c r="Z271" s="161"/>
      <c r="AA271" s="96"/>
      <c r="AB271" s="96"/>
    </row>
    <row r="272" customHeight="1" spans="1:28">
      <c r="A272" s="178"/>
      <c r="B272" s="179" t="str">
        <f t="shared" si="8"/>
        <v>P20221223-000807-能环-中石油-鼓楼外大街店-运维-保养-20230101-100560</v>
      </c>
      <c r="C272" s="180"/>
      <c r="D272" s="180" t="s">
        <v>220</v>
      </c>
      <c r="E272" s="180"/>
      <c r="F272" s="180"/>
      <c r="G272" s="180"/>
      <c r="H272" s="181" t="str">
        <f>IF(D272="","",_xlfn.XLOOKUP(D272,设置!B:B,设置!C:C))</f>
        <v>一般</v>
      </c>
      <c r="I272" s="186" t="str">
        <f t="shared" si="9"/>
        <v>能环-中石油-鼓楼外大街店</v>
      </c>
      <c r="J272" s="186" t="str">
        <f>IF($P272="","",_xlfn.XLOOKUP($P272,设置!$G:$G,设置!H:H))</f>
        <v>运维</v>
      </c>
      <c r="K272" s="186" t="str">
        <f>IF($P272="","",_xlfn.XLOOKUP($P272,设置!$G:$G,设置!I:I))</f>
        <v>保养</v>
      </c>
      <c r="L272" s="161">
        <v>340</v>
      </c>
      <c r="M272" s="161">
        <v>443</v>
      </c>
      <c r="N272" s="157" t="s">
        <v>735</v>
      </c>
      <c r="O272" s="161" t="s">
        <v>531</v>
      </c>
      <c r="P272" s="161" t="s">
        <v>527</v>
      </c>
      <c r="Q272" s="133"/>
      <c r="R272" s="192"/>
      <c r="S272" s="133" t="s">
        <v>1226</v>
      </c>
      <c r="T272" s="193">
        <v>100560</v>
      </c>
      <c r="U272" s="158">
        <v>44927</v>
      </c>
      <c r="V272" s="158">
        <v>45291</v>
      </c>
      <c r="W272" s="133" t="s">
        <v>1227</v>
      </c>
      <c r="X272" s="161"/>
      <c r="Y272" s="161"/>
      <c r="Z272" s="161"/>
      <c r="AA272" s="96"/>
      <c r="AB272" s="96"/>
    </row>
    <row r="273" customHeight="1" spans="1:28">
      <c r="A273" s="178"/>
      <c r="B273" s="179" t="str">
        <f t="shared" si="8"/>
        <v>P20221226-000809-能环-青岛广联升-泰州明发广场-运维-运行-20221115-211200</v>
      </c>
      <c r="C273" s="180"/>
      <c r="D273" s="180" t="s">
        <v>220</v>
      </c>
      <c r="E273" s="180"/>
      <c r="F273" s="180"/>
      <c r="G273" s="180"/>
      <c r="H273" s="181" t="str">
        <f>IF(D273="","",_xlfn.XLOOKUP(D273,设置!B:B,设置!C:C))</f>
        <v>一般</v>
      </c>
      <c r="I273" s="186" t="str">
        <f t="shared" si="9"/>
        <v>能环-青岛广联升-泰州明发广场</v>
      </c>
      <c r="J273" s="186" t="str">
        <f>IF($P273="","",_xlfn.XLOOKUP($P273,设置!$G:$G,设置!H:H))</f>
        <v>运维</v>
      </c>
      <c r="K273" s="186" t="str">
        <f>IF($P273="","",_xlfn.XLOOKUP($P273,设置!$G:$G,设置!I:I))</f>
        <v>运行</v>
      </c>
      <c r="L273" s="161">
        <v>768</v>
      </c>
      <c r="M273" s="161">
        <v>10</v>
      </c>
      <c r="N273" s="157" t="s">
        <v>1228</v>
      </c>
      <c r="O273" s="161" t="s">
        <v>690</v>
      </c>
      <c r="P273" s="161" t="s">
        <v>599</v>
      </c>
      <c r="Q273" s="133"/>
      <c r="R273" s="192"/>
      <c r="S273" s="133" t="s">
        <v>1229</v>
      </c>
      <c r="T273" s="193">
        <v>211200</v>
      </c>
      <c r="U273" s="158">
        <v>44880</v>
      </c>
      <c r="V273" s="158">
        <v>45000</v>
      </c>
      <c r="W273" s="133" t="s">
        <v>1230</v>
      </c>
      <c r="X273" s="161"/>
      <c r="Y273" s="161"/>
      <c r="Z273" s="161"/>
      <c r="AA273" s="96"/>
      <c r="AB273" s="96"/>
    </row>
    <row r="274" customHeight="1" spans="1:28">
      <c r="A274" s="178"/>
      <c r="B274" s="179" t="str">
        <f t="shared" si="8"/>
        <v>P20221228-000810-能环-深圳南山热电-运维-保养-20230213-67840</v>
      </c>
      <c r="C274" s="180"/>
      <c r="D274" s="180" t="s">
        <v>220</v>
      </c>
      <c r="E274" s="180"/>
      <c r="F274" s="180"/>
      <c r="G274" s="180"/>
      <c r="H274" s="181" t="str">
        <f>IF(D274="","",_xlfn.XLOOKUP(D274,设置!B:B,设置!C:C))</f>
        <v>一般</v>
      </c>
      <c r="I274" s="186" t="str">
        <f t="shared" si="9"/>
        <v>能环-深圳南山热电</v>
      </c>
      <c r="J274" s="186" t="str">
        <f>IF($P274="","",_xlfn.XLOOKUP($P274,设置!$G:$G,设置!H:H))</f>
        <v>运维</v>
      </c>
      <c r="K274" s="186" t="str">
        <f>IF($P274="","",_xlfn.XLOOKUP($P274,设置!$G:$G,设置!I:I))</f>
        <v>保养</v>
      </c>
      <c r="L274" s="161">
        <v>764</v>
      </c>
      <c r="M274" s="161">
        <v>15</v>
      </c>
      <c r="N274" s="157" t="s">
        <v>732</v>
      </c>
      <c r="O274" s="161" t="s">
        <v>531</v>
      </c>
      <c r="P274" s="161" t="s">
        <v>527</v>
      </c>
      <c r="Q274" s="133"/>
      <c r="R274" s="192"/>
      <c r="S274" s="133" t="s">
        <v>1231</v>
      </c>
      <c r="T274" s="193">
        <v>67840</v>
      </c>
      <c r="U274" s="158">
        <v>44970</v>
      </c>
      <c r="V274" s="158">
        <v>45291</v>
      </c>
      <c r="W274" s="133" t="s">
        <v>1232</v>
      </c>
      <c r="X274" s="161"/>
      <c r="Y274" s="161"/>
      <c r="Z274" s="161"/>
      <c r="AA274" s="96"/>
      <c r="AB274" s="96"/>
    </row>
    <row r="275" customHeight="1" spans="1:28">
      <c r="A275" s="178"/>
      <c r="B275" s="179" t="str">
        <f t="shared" si="8"/>
        <v>P20221228-000812-能环-新疆华泰氯碱厂-运维-零售-20230101-630000</v>
      </c>
      <c r="C275" s="180"/>
      <c r="D275" s="180" t="s">
        <v>220</v>
      </c>
      <c r="E275" s="180"/>
      <c r="F275" s="180"/>
      <c r="G275" s="180"/>
      <c r="H275" s="181" t="str">
        <f>IF(D275="","",_xlfn.XLOOKUP(D275,设置!B:B,设置!C:C))</f>
        <v>一般</v>
      </c>
      <c r="I275" s="186" t="str">
        <f t="shared" si="9"/>
        <v>能环-新疆华泰氯碱厂</v>
      </c>
      <c r="J275" s="186" t="str">
        <f>IF($P275="","",_xlfn.XLOOKUP($P275,设置!$G:$G,设置!H:H))</f>
        <v>运维</v>
      </c>
      <c r="K275" s="186" t="str">
        <f>IF($P275="","",_xlfn.XLOOKUP($P275,设置!$G:$G,设置!I:I))</f>
        <v>零售</v>
      </c>
      <c r="L275" s="161">
        <v>747</v>
      </c>
      <c r="M275" s="161">
        <v>32</v>
      </c>
      <c r="N275" s="157" t="s">
        <v>758</v>
      </c>
      <c r="O275" s="161" t="s">
        <v>526</v>
      </c>
      <c r="P275" s="161" t="s">
        <v>539</v>
      </c>
      <c r="Q275" s="133"/>
      <c r="R275" s="192"/>
      <c r="S275" s="133" t="s">
        <v>1233</v>
      </c>
      <c r="T275" s="193">
        <v>630000</v>
      </c>
      <c r="U275" s="158">
        <v>44927</v>
      </c>
      <c r="V275" s="158">
        <v>45291</v>
      </c>
      <c r="W275" s="133" t="s">
        <v>1234</v>
      </c>
      <c r="X275" s="161"/>
      <c r="Y275" s="161"/>
      <c r="Z275" s="161"/>
      <c r="AA275" s="96"/>
      <c r="AB275" s="96"/>
    </row>
    <row r="276" customHeight="1" spans="1:28">
      <c r="A276" s="178"/>
      <c r="B276" s="179" t="str">
        <f t="shared" si="8"/>
        <v>P20221228-000813-能环-中石油-上地CPECC大厦-运维-保养-20230101-100560</v>
      </c>
      <c r="C276" s="180"/>
      <c r="D276" s="180" t="s">
        <v>220</v>
      </c>
      <c r="E276" s="180"/>
      <c r="F276" s="180"/>
      <c r="G276" s="180"/>
      <c r="H276" s="181" t="str">
        <f>IF(D276="","",_xlfn.XLOOKUP(D276,设置!B:B,设置!C:C))</f>
        <v>一般</v>
      </c>
      <c r="I276" s="186" t="str">
        <f t="shared" si="9"/>
        <v>能环-中石油-上地CPECC大厦</v>
      </c>
      <c r="J276" s="186" t="str">
        <f>IF($P276="","",_xlfn.XLOOKUP($P276,设置!$G:$G,设置!H:H))</f>
        <v>运维</v>
      </c>
      <c r="K276" s="186" t="str">
        <f>IF($P276="","",_xlfn.XLOOKUP($P276,设置!$G:$G,设置!I:I))</f>
        <v>保养</v>
      </c>
      <c r="L276" s="161">
        <v>405</v>
      </c>
      <c r="M276" s="161">
        <v>378</v>
      </c>
      <c r="N276" s="157" t="s">
        <v>729</v>
      </c>
      <c r="O276" s="161" t="s">
        <v>531</v>
      </c>
      <c r="P276" s="161" t="s">
        <v>527</v>
      </c>
      <c r="Q276" s="133"/>
      <c r="R276" s="192"/>
      <c r="S276" s="133" t="s">
        <v>1226</v>
      </c>
      <c r="T276" s="193">
        <v>100560</v>
      </c>
      <c r="U276" s="158">
        <v>44927</v>
      </c>
      <c r="V276" s="158">
        <v>45291</v>
      </c>
      <c r="W276" s="133" t="s">
        <v>1235</v>
      </c>
      <c r="X276" s="161"/>
      <c r="Y276" s="161"/>
      <c r="Z276" s="161"/>
      <c r="AA276" s="96"/>
      <c r="AB276" s="96"/>
    </row>
    <row r="277" customHeight="1" spans="1:28">
      <c r="A277" s="178"/>
      <c r="B277" s="179" t="str">
        <f t="shared" si="8"/>
        <v>P20230114-000829-能环-城建大厦-运维-保养-20221030-64500</v>
      </c>
      <c r="C277" s="180"/>
      <c r="D277" s="180" t="s">
        <v>220</v>
      </c>
      <c r="E277" s="180"/>
      <c r="F277" s="180"/>
      <c r="G277" s="180"/>
      <c r="H277" s="181" t="str">
        <f>IF(D277="","",_xlfn.XLOOKUP(D277,设置!B:B,设置!C:C))</f>
        <v>一般</v>
      </c>
      <c r="I277" s="186" t="str">
        <f t="shared" si="9"/>
        <v>能环-城建大厦</v>
      </c>
      <c r="J277" s="186" t="str">
        <f>IF($P277="","",_xlfn.XLOOKUP($P277,设置!$G:$G,设置!H:H))</f>
        <v>运维</v>
      </c>
      <c r="K277" s="186" t="str">
        <f>IF($P277="","",_xlfn.XLOOKUP($P277,设置!$G:$G,设置!I:I))</f>
        <v>保养</v>
      </c>
      <c r="L277" s="96"/>
      <c r="M277" s="96"/>
      <c r="N277" s="88" t="s">
        <v>1088</v>
      </c>
      <c r="O277" s="96" t="s">
        <v>619</v>
      </c>
      <c r="P277" s="161" t="s">
        <v>527</v>
      </c>
      <c r="Q277" s="116"/>
      <c r="R277" s="209"/>
      <c r="S277" s="116" t="s">
        <v>1236</v>
      </c>
      <c r="T277" s="97">
        <v>64500</v>
      </c>
      <c r="U277" s="210">
        <v>44864</v>
      </c>
      <c r="V277" s="210">
        <v>45228</v>
      </c>
      <c r="W277" s="116" t="s">
        <v>1237</v>
      </c>
      <c r="X277" s="96"/>
      <c r="Y277" s="96"/>
      <c r="Z277" s="96"/>
      <c r="AA277" s="96"/>
      <c r="AB277" s="96"/>
    </row>
    <row r="278" customHeight="1" spans="1:28">
      <c r="A278" s="178"/>
      <c r="B278" s="179" t="str">
        <f t="shared" si="8"/>
        <v>P20230114-000830-能环-世邦魏理仕-朗诗大厦（融汇佳盛）-运维-保养-20220925-35000</v>
      </c>
      <c r="C278" s="180"/>
      <c r="D278" s="180" t="s">
        <v>220</v>
      </c>
      <c r="E278" s="180"/>
      <c r="F278" s="180"/>
      <c r="G278" s="180"/>
      <c r="H278" s="181" t="str">
        <f>IF(D278="","",_xlfn.XLOOKUP(D278,设置!B:B,设置!C:C))</f>
        <v>一般</v>
      </c>
      <c r="I278" s="186" t="str">
        <f t="shared" si="9"/>
        <v>能环-世邦魏理仕-朗诗大厦（融汇佳盛）</v>
      </c>
      <c r="J278" s="186" t="str">
        <f>IF($P278="","",_xlfn.XLOOKUP($P278,设置!$G:$G,设置!H:H))</f>
        <v>运维</v>
      </c>
      <c r="K278" s="186" t="str">
        <f>IF($P278="","",_xlfn.XLOOKUP($P278,设置!$G:$G,设置!I:I))</f>
        <v>保养</v>
      </c>
      <c r="L278" s="161">
        <v>767</v>
      </c>
      <c r="M278" s="161">
        <v>12</v>
      </c>
      <c r="N278" s="88" t="s">
        <v>1238</v>
      </c>
      <c r="O278" s="96" t="s">
        <v>531</v>
      </c>
      <c r="P278" s="161" t="s">
        <v>527</v>
      </c>
      <c r="Q278" s="116"/>
      <c r="R278" s="209"/>
      <c r="S278" s="116" t="s">
        <v>1239</v>
      </c>
      <c r="T278" s="97">
        <v>35000</v>
      </c>
      <c r="U278" s="210">
        <v>44829</v>
      </c>
      <c r="V278" s="210">
        <v>45193</v>
      </c>
      <c r="W278" s="116" t="s">
        <v>1240</v>
      </c>
      <c r="X278" s="96"/>
      <c r="Y278" s="96"/>
      <c r="Z278" s="96"/>
      <c r="AA278" s="96"/>
      <c r="AB278" s="96"/>
    </row>
    <row r="279" customHeight="1" spans="1:28">
      <c r="A279" s="178"/>
      <c r="B279" s="179" t="str">
        <f t="shared" si="8"/>
        <v>P20230201-000837-能环-三河兴达房地产-工程-改造-20230303-552085.86</v>
      </c>
      <c r="C279" s="180"/>
      <c r="D279" s="180" t="s">
        <v>220</v>
      </c>
      <c r="E279" s="180"/>
      <c r="F279" s="180"/>
      <c r="G279" s="180"/>
      <c r="H279" s="181" t="str">
        <f>IF(D279="","",_xlfn.XLOOKUP(D279,设置!B:B,设置!C:C))</f>
        <v>一般</v>
      </c>
      <c r="I279" s="186" t="str">
        <f t="shared" si="9"/>
        <v>能环-三河兴达房地产</v>
      </c>
      <c r="J279" s="186" t="str">
        <f>IF($P279="","",_xlfn.XLOOKUP($P279,设置!$G:$G,设置!H:H))</f>
        <v>工程</v>
      </c>
      <c r="K279" s="186" t="str">
        <f>IF($P279="","",_xlfn.XLOOKUP($P279,设置!$G:$G,设置!I:I))</f>
        <v>改造</v>
      </c>
      <c r="L279" s="96"/>
      <c r="M279" s="96"/>
      <c r="N279" s="88" t="s">
        <v>1241</v>
      </c>
      <c r="O279" s="96" t="s">
        <v>531</v>
      </c>
      <c r="P279" s="161" t="s">
        <v>767</v>
      </c>
      <c r="Q279" s="116"/>
      <c r="R279" s="209"/>
      <c r="S279" s="116" t="s">
        <v>1242</v>
      </c>
      <c r="T279" s="97">
        <v>552085.86</v>
      </c>
      <c r="U279" s="210">
        <v>44988</v>
      </c>
      <c r="V279" s="210">
        <v>45016</v>
      </c>
      <c r="W279" s="116" t="s">
        <v>1243</v>
      </c>
      <c r="X279" s="96"/>
      <c r="Y279" s="96"/>
      <c r="Z279" s="96"/>
      <c r="AA279" s="96"/>
      <c r="AB279" s="96"/>
    </row>
    <row r="280" customHeight="1" spans="1:28">
      <c r="A280" s="178"/>
      <c r="B280" s="179" t="str">
        <f t="shared" si="8"/>
        <v>P20230207-000842-能环-包头昊锐稀土-运维-维修-20230213-10000</v>
      </c>
      <c r="C280" s="180"/>
      <c r="D280" s="180" t="s">
        <v>220</v>
      </c>
      <c r="E280" s="180"/>
      <c r="F280" s="180"/>
      <c r="G280" s="180"/>
      <c r="H280" s="181" t="str">
        <f>IF(D280="","",_xlfn.XLOOKUP(D280,设置!B:B,设置!C:C))</f>
        <v>一般</v>
      </c>
      <c r="I280" s="186" t="str">
        <f t="shared" si="9"/>
        <v>能环-包头昊锐稀土</v>
      </c>
      <c r="J280" s="186" t="str">
        <f>IF($P280="","",_xlfn.XLOOKUP($P280,设置!$G:$G,设置!H:H))</f>
        <v>运维</v>
      </c>
      <c r="K280" s="186" t="str">
        <f>IF($P280="","",_xlfn.XLOOKUP($P280,设置!$G:$G,设置!I:I))</f>
        <v>维修</v>
      </c>
      <c r="L280" s="161">
        <v>543</v>
      </c>
      <c r="M280" s="161">
        <v>239</v>
      </c>
      <c r="N280" s="88" t="s">
        <v>1154</v>
      </c>
      <c r="O280" s="96" t="s">
        <v>690</v>
      </c>
      <c r="P280" s="161" t="s">
        <v>543</v>
      </c>
      <c r="Q280" s="116"/>
      <c r="R280" s="209"/>
      <c r="S280" s="116" t="s">
        <v>1244</v>
      </c>
      <c r="T280" s="97">
        <v>10000</v>
      </c>
      <c r="U280" s="210">
        <v>44970</v>
      </c>
      <c r="V280" s="210">
        <v>44978</v>
      </c>
      <c r="W280" s="116" t="s">
        <v>1245</v>
      </c>
      <c r="X280" s="96"/>
      <c r="Y280" s="96"/>
      <c r="Z280" s="96"/>
      <c r="AA280" s="96"/>
      <c r="AB280" s="96"/>
    </row>
    <row r="281" customHeight="1" spans="1:28">
      <c r="A281" s="178"/>
      <c r="B281" s="179" t="str">
        <f t="shared" si="8"/>
        <v>P20230207-000843-能环-华联-回龙观同城街店-运维-零售-20230207-5980</v>
      </c>
      <c r="C281" s="180"/>
      <c r="D281" s="180" t="s">
        <v>220</v>
      </c>
      <c r="E281" s="180"/>
      <c r="F281" s="180"/>
      <c r="G281" s="180"/>
      <c r="H281" s="181" t="str">
        <f>IF(D281="","",_xlfn.XLOOKUP(D281,设置!B:B,设置!C:C))</f>
        <v>一般</v>
      </c>
      <c r="I281" s="186" t="str">
        <f t="shared" si="9"/>
        <v>能环-华联-回龙观同城街店</v>
      </c>
      <c r="J281" s="186" t="str">
        <f>IF($P281="","",_xlfn.XLOOKUP($P281,设置!$G:$G,设置!H:H))</f>
        <v>运维</v>
      </c>
      <c r="K281" s="186" t="str">
        <f>IF($P281="","",_xlfn.XLOOKUP($P281,设置!$G:$G,设置!I:I))</f>
        <v>零售</v>
      </c>
      <c r="L281" s="161">
        <v>759</v>
      </c>
      <c r="M281" s="161">
        <v>20</v>
      </c>
      <c r="N281" s="88" t="s">
        <v>748</v>
      </c>
      <c r="O281" s="96" t="s">
        <v>531</v>
      </c>
      <c r="P281" s="161" t="s">
        <v>539</v>
      </c>
      <c r="Q281" s="116"/>
      <c r="R281" s="209"/>
      <c r="S281" s="116" t="s">
        <v>1246</v>
      </c>
      <c r="T281" s="97">
        <v>5980</v>
      </c>
      <c r="U281" s="210">
        <v>44964</v>
      </c>
      <c r="V281" s="210">
        <v>44971</v>
      </c>
      <c r="W281" s="116" t="s">
        <v>1247</v>
      </c>
      <c r="X281" s="96"/>
      <c r="Y281" s="96"/>
      <c r="Z281" s="96"/>
      <c r="AA281" s="96"/>
      <c r="AB281" s="96"/>
    </row>
    <row r="282" customHeight="1" spans="1:28">
      <c r="A282" s="178"/>
      <c r="B282" s="179" t="str">
        <f t="shared" si="8"/>
        <v>P20230208-000844-能环-松下制冷-中钢-工程-安装-20230201-100000</v>
      </c>
      <c r="C282" s="180"/>
      <c r="D282" s="180" t="s">
        <v>220</v>
      </c>
      <c r="E282" s="180"/>
      <c r="F282" s="180"/>
      <c r="G282" s="180"/>
      <c r="H282" s="181" t="str">
        <f>IF(D282="","",_xlfn.XLOOKUP(D282,设置!B:B,设置!C:C))</f>
        <v>一般</v>
      </c>
      <c r="I282" s="186" t="str">
        <f t="shared" si="9"/>
        <v>能环-松下制冷-中钢</v>
      </c>
      <c r="J282" s="186" t="str">
        <f>IF($P282="","",_xlfn.XLOOKUP($P282,设置!$G:$G,设置!H:H))</f>
        <v>工程</v>
      </c>
      <c r="K282" s="186" t="str">
        <f>IF($P282="","",_xlfn.XLOOKUP($P282,设置!$G:$G,设置!I:I))</f>
        <v>安装</v>
      </c>
      <c r="L282" s="96"/>
      <c r="M282" s="96"/>
      <c r="N282" s="88" t="s">
        <v>1248</v>
      </c>
      <c r="O282" s="96" t="s">
        <v>531</v>
      </c>
      <c r="P282" s="161" t="s">
        <v>659</v>
      </c>
      <c r="Q282" s="116"/>
      <c r="R282" s="209"/>
      <c r="S282" s="116" t="s">
        <v>1249</v>
      </c>
      <c r="T282" s="97">
        <v>100000</v>
      </c>
      <c r="U282" s="210">
        <v>44958</v>
      </c>
      <c r="V282" s="210">
        <v>44985</v>
      </c>
      <c r="W282" s="116" t="s">
        <v>1250</v>
      </c>
      <c r="X282" s="96"/>
      <c r="Y282" s="96"/>
      <c r="Z282" s="96"/>
      <c r="AA282" s="96"/>
      <c r="AB282" s="96"/>
    </row>
    <row r="283" customHeight="1" spans="1:28">
      <c r="A283" s="178"/>
      <c r="B283" s="179" t="str">
        <f t="shared" si="8"/>
        <v>P20230216-000848-能环-嘉诚热力-运维-保养-20230401-78705.12</v>
      </c>
      <c r="C283" s="180"/>
      <c r="D283" s="171" t="s">
        <v>220</v>
      </c>
      <c r="E283" s="180"/>
      <c r="F283" s="180"/>
      <c r="G283" s="180"/>
      <c r="H283" s="181" t="str">
        <f>IF(D283="","",_xlfn.XLOOKUP(D283,设置!B:B,设置!C:C))</f>
        <v>一般</v>
      </c>
      <c r="I283" s="186" t="str">
        <f t="shared" si="9"/>
        <v>能环-嘉诚热力</v>
      </c>
      <c r="J283" s="186" t="str">
        <f>IF($P283="","",_xlfn.XLOOKUP($P283,设置!$G:$G,设置!H:H))</f>
        <v>运维</v>
      </c>
      <c r="K283" s="186" t="str">
        <f>IF($P283="","",_xlfn.XLOOKUP($P283,设置!$G:$G,设置!I:I))</f>
        <v>保养</v>
      </c>
      <c r="L283" s="207"/>
      <c r="M283" s="207"/>
      <c r="N283" s="88" t="s">
        <v>1251</v>
      </c>
      <c r="O283" s="96" t="s">
        <v>526</v>
      </c>
      <c r="P283" s="161" t="s">
        <v>527</v>
      </c>
      <c r="Q283" s="116"/>
      <c r="R283" s="209"/>
      <c r="S283" s="116" t="s">
        <v>1252</v>
      </c>
      <c r="T283" s="97">
        <v>78705.12</v>
      </c>
      <c r="U283" s="210">
        <v>45017</v>
      </c>
      <c r="V283" s="210">
        <v>45382</v>
      </c>
      <c r="W283" s="116" t="s">
        <v>1253</v>
      </c>
      <c r="X283" s="96"/>
      <c r="Y283" s="96"/>
      <c r="Z283" s="96"/>
      <c r="AA283" s="96"/>
      <c r="AB283" s="96"/>
    </row>
    <row r="284" customHeight="1" spans="1:28">
      <c r="A284" s="178"/>
      <c r="B284" s="179" t="str">
        <f t="shared" si="8"/>
        <v>P20230220-000852-能环-华联-回龙观同城街店-运维-零售-20230221-7100</v>
      </c>
      <c r="C284" s="180"/>
      <c r="D284" s="180" t="s">
        <v>220</v>
      </c>
      <c r="E284" s="180"/>
      <c r="F284" s="180"/>
      <c r="G284" s="180"/>
      <c r="H284" s="181" t="str">
        <f>IF(D284="","",_xlfn.XLOOKUP(D284,设置!B:B,设置!C:C))</f>
        <v>一般</v>
      </c>
      <c r="I284" s="186" t="str">
        <f t="shared" si="9"/>
        <v>能环-华联-回龙观同城街店</v>
      </c>
      <c r="J284" s="186" t="str">
        <f>IF($P284="","",_xlfn.XLOOKUP($P284,设置!$G:$G,设置!H:H))</f>
        <v>运维</v>
      </c>
      <c r="K284" s="186" t="str">
        <f>IF($P284="","",_xlfn.XLOOKUP($P284,设置!$G:$G,设置!I:I))</f>
        <v>零售</v>
      </c>
      <c r="L284" s="161">
        <v>761</v>
      </c>
      <c r="M284" s="161">
        <v>18</v>
      </c>
      <c r="N284" s="88" t="s">
        <v>748</v>
      </c>
      <c r="O284" s="96" t="s">
        <v>531</v>
      </c>
      <c r="P284" s="161" t="s">
        <v>539</v>
      </c>
      <c r="Q284" s="116"/>
      <c r="R284" s="209"/>
      <c r="S284" s="116" t="s">
        <v>1254</v>
      </c>
      <c r="T284" s="97">
        <v>7100</v>
      </c>
      <c r="U284" s="210">
        <v>44978</v>
      </c>
      <c r="V284" s="210">
        <v>45016</v>
      </c>
      <c r="W284" s="116" t="s">
        <v>1255</v>
      </c>
      <c r="X284" s="96"/>
      <c r="Y284" s="96"/>
      <c r="Z284" s="96"/>
      <c r="AA284" s="96"/>
      <c r="AB284" s="96"/>
    </row>
    <row r="285" customHeight="1" spans="1:28">
      <c r="A285" s="178"/>
      <c r="B285" s="179" t="str">
        <f t="shared" si="8"/>
        <v>P20230220-000854-能环-株洲建设雅马哈-运维-零售-20230220-9450</v>
      </c>
      <c r="C285" s="180"/>
      <c r="D285" s="180" t="s">
        <v>220</v>
      </c>
      <c r="E285" s="180"/>
      <c r="F285" s="180"/>
      <c r="G285" s="180"/>
      <c r="H285" s="181" t="str">
        <f>IF(D285="","",_xlfn.XLOOKUP(D285,设置!B:B,设置!C:C))</f>
        <v>一般</v>
      </c>
      <c r="I285" s="186" t="str">
        <f t="shared" si="9"/>
        <v>能环-株洲建设雅马哈</v>
      </c>
      <c r="J285" s="186" t="str">
        <f>IF($P285="","",_xlfn.XLOOKUP($P285,设置!$G:$G,设置!H:H))</f>
        <v>运维</v>
      </c>
      <c r="K285" s="186" t="str">
        <f>IF($P285="","",_xlfn.XLOOKUP($P285,设置!$G:$G,设置!I:I))</f>
        <v>零售</v>
      </c>
      <c r="L285" s="96"/>
      <c r="M285" s="96"/>
      <c r="N285" s="88" t="s">
        <v>1256</v>
      </c>
      <c r="O285" s="96" t="s">
        <v>553</v>
      </c>
      <c r="P285" s="161" t="s">
        <v>539</v>
      </c>
      <c r="Q285" s="116"/>
      <c r="R285" s="209"/>
      <c r="S285" s="116" t="s">
        <v>1257</v>
      </c>
      <c r="T285" s="97">
        <v>9450</v>
      </c>
      <c r="U285" s="210">
        <v>44977</v>
      </c>
      <c r="V285" s="210">
        <v>45342</v>
      </c>
      <c r="W285" s="116" t="s">
        <v>1258</v>
      </c>
      <c r="X285" s="96"/>
      <c r="Y285" s="96"/>
      <c r="Z285" s="96"/>
      <c r="AA285" s="96"/>
      <c r="AB285" s="96"/>
    </row>
    <row r="286" customHeight="1" spans="1:28">
      <c r="A286" s="178"/>
      <c r="B286" s="179" t="str">
        <f t="shared" si="8"/>
        <v>P20230224-000861-能环-承德围场-顶奕酒店-运维-保养-20220721-11000</v>
      </c>
      <c r="C286" s="180"/>
      <c r="D286" s="180" t="s">
        <v>220</v>
      </c>
      <c r="E286" s="180"/>
      <c r="F286" s="180"/>
      <c r="G286" s="180"/>
      <c r="H286" s="181" t="str">
        <f>IF(D286="","",_xlfn.XLOOKUP(D286,设置!B:B,设置!C:C))</f>
        <v>一般</v>
      </c>
      <c r="I286" s="186" t="str">
        <f t="shared" si="9"/>
        <v>能环-承德围场-顶奕酒店</v>
      </c>
      <c r="J286" s="186" t="str">
        <f>IF($P286="","",_xlfn.XLOOKUP($P286,设置!$G:$G,设置!H:H))</f>
        <v>运维</v>
      </c>
      <c r="K286" s="186" t="str">
        <f>IF($P286="","",_xlfn.XLOOKUP($P286,设置!$G:$G,设置!I:I))</f>
        <v>保养</v>
      </c>
      <c r="L286" s="96"/>
      <c r="M286" s="96"/>
      <c r="N286" s="88" t="s">
        <v>1099</v>
      </c>
      <c r="O286" s="96" t="s">
        <v>526</v>
      </c>
      <c r="P286" s="161" t="s">
        <v>527</v>
      </c>
      <c r="Q286" s="116"/>
      <c r="R286" s="209"/>
      <c r="S286" s="116" t="s">
        <v>1259</v>
      </c>
      <c r="T286" s="97">
        <v>11000</v>
      </c>
      <c r="U286" s="210">
        <v>44763</v>
      </c>
      <c r="V286" s="210">
        <v>44793</v>
      </c>
      <c r="W286" s="116" t="s">
        <v>1260</v>
      </c>
      <c r="X286" s="96"/>
      <c r="Y286" s="96"/>
      <c r="Z286" s="96"/>
      <c r="AA286" s="96"/>
      <c r="AB286" s="96"/>
    </row>
    <row r="287" customHeight="1" spans="1:28">
      <c r="A287" s="178"/>
      <c r="B287" s="179" t="str">
        <f t="shared" si="8"/>
        <v>P20230301-000865-能环-中石油-鼓楼外大街店-运维-维修-20220303-5978.4</v>
      </c>
      <c r="C287" s="180"/>
      <c r="D287" s="206" t="s">
        <v>220</v>
      </c>
      <c r="E287" s="180"/>
      <c r="F287" s="180"/>
      <c r="G287" s="180"/>
      <c r="H287" s="181" t="str">
        <f>IF(D287="","",_xlfn.XLOOKUP(D287,设置!B:B,设置!C:C))</f>
        <v>一般</v>
      </c>
      <c r="I287" s="186" t="str">
        <f t="shared" si="9"/>
        <v>能环-中石油-鼓楼外大街店</v>
      </c>
      <c r="J287" s="186" t="str">
        <f>IF($P287="","",_xlfn.XLOOKUP($P287,设置!$G:$G,设置!H:H))</f>
        <v>运维</v>
      </c>
      <c r="K287" s="186" t="str">
        <f>IF($P287="","",_xlfn.XLOOKUP($P287,设置!$G:$G,设置!I:I))</f>
        <v>维修</v>
      </c>
      <c r="L287" s="207"/>
      <c r="M287" s="207"/>
      <c r="N287" s="88" t="s">
        <v>735</v>
      </c>
      <c r="O287" s="96" t="s">
        <v>975</v>
      </c>
      <c r="P287" s="161" t="s">
        <v>543</v>
      </c>
      <c r="Q287" s="116"/>
      <c r="R287" s="209"/>
      <c r="S287" s="116" t="s">
        <v>1261</v>
      </c>
      <c r="T287" s="97">
        <v>5978.4</v>
      </c>
      <c r="U287" s="210">
        <v>44623</v>
      </c>
      <c r="V287" s="210">
        <v>44990</v>
      </c>
      <c r="W287" s="116" t="s">
        <v>1262</v>
      </c>
      <c r="X287" s="96"/>
      <c r="Y287" s="96"/>
      <c r="Z287" s="96"/>
      <c r="AA287" s="96"/>
      <c r="AB287" s="96"/>
    </row>
    <row r="288" customHeight="1" spans="1:28">
      <c r="A288" s="178"/>
      <c r="B288" s="179" t="str">
        <f t="shared" si="8"/>
        <v>P20230302-000868-冷暖-天昱诚-天津汉沽如家酒店-运维-维修-20220119-5500</v>
      </c>
      <c r="C288" s="180"/>
      <c r="D288" s="180" t="s">
        <v>356</v>
      </c>
      <c r="E288" s="180"/>
      <c r="F288" s="180"/>
      <c r="G288" s="180"/>
      <c r="H288" s="181" t="str">
        <f>IF(D288="","",_xlfn.XLOOKUP(D288,设置!B:B,设置!C:C))</f>
        <v>小规模</v>
      </c>
      <c r="I288" s="186" t="str">
        <f t="shared" si="9"/>
        <v>冷暖-天昱诚-天津汉沽如家酒店</v>
      </c>
      <c r="J288" s="186" t="str">
        <f>IF($P288="","",_xlfn.XLOOKUP($P288,设置!$G:$G,设置!H:H))</f>
        <v>运维</v>
      </c>
      <c r="K288" s="186" t="str">
        <f>IF($P288="","",_xlfn.XLOOKUP($P288,设置!$G:$G,设置!I:I))</f>
        <v>维修</v>
      </c>
      <c r="L288" s="161">
        <v>649</v>
      </c>
      <c r="M288" s="161">
        <v>130</v>
      </c>
      <c r="N288" s="88" t="s">
        <v>1263</v>
      </c>
      <c r="O288" s="96" t="s">
        <v>531</v>
      </c>
      <c r="P288" s="161" t="s">
        <v>543</v>
      </c>
      <c r="Q288" s="116"/>
      <c r="R288" s="209"/>
      <c r="S288" s="116" t="s">
        <v>1264</v>
      </c>
      <c r="T288" s="97">
        <v>5500</v>
      </c>
      <c r="U288" s="210">
        <v>44580</v>
      </c>
      <c r="V288" s="210">
        <v>44590</v>
      </c>
      <c r="W288" s="116" t="s">
        <v>1265</v>
      </c>
      <c r="X288" s="96"/>
      <c r="Y288" s="96"/>
      <c r="Z288" s="96"/>
      <c r="AA288" s="96"/>
      <c r="AB288" s="96"/>
    </row>
    <row r="289" customHeight="1" spans="1:28">
      <c r="A289" s="178"/>
      <c r="B289" s="179" t="str">
        <f t="shared" si="8"/>
        <v>P20230302-000869-能环-顶奕香河国际酒店-运维-维修-20230110-1900</v>
      </c>
      <c r="C289" s="180"/>
      <c r="D289" s="180" t="s">
        <v>220</v>
      </c>
      <c r="E289" s="180"/>
      <c r="F289" s="180"/>
      <c r="G289" s="180"/>
      <c r="H289" s="181" t="str">
        <f>IF(D289="","",_xlfn.XLOOKUP(D289,设置!B:B,设置!C:C))</f>
        <v>一般</v>
      </c>
      <c r="I289" s="186" t="str">
        <f t="shared" si="9"/>
        <v>能环-顶奕香河国际酒店</v>
      </c>
      <c r="J289" s="186" t="str">
        <f>IF($P289="","",_xlfn.XLOOKUP($P289,设置!$G:$G,设置!H:H))</f>
        <v>运维</v>
      </c>
      <c r="K289" s="186" t="str">
        <f>IF($P289="","",_xlfn.XLOOKUP($P289,设置!$G:$G,设置!I:I))</f>
        <v>维修</v>
      </c>
      <c r="L289" s="96"/>
      <c r="M289" s="96"/>
      <c r="N289" s="88" t="s">
        <v>1138</v>
      </c>
      <c r="O289" s="96" t="s">
        <v>526</v>
      </c>
      <c r="P289" s="161" t="s">
        <v>543</v>
      </c>
      <c r="Q289" s="116"/>
      <c r="R289" s="209"/>
      <c r="S289" s="116" t="s">
        <v>1266</v>
      </c>
      <c r="T289" s="97">
        <v>1900</v>
      </c>
      <c r="U289" s="210">
        <v>44936</v>
      </c>
      <c r="V289" s="210">
        <v>44936</v>
      </c>
      <c r="W289" s="116" t="s">
        <v>1267</v>
      </c>
      <c r="X289" s="96"/>
      <c r="Y289" s="96"/>
      <c r="Z289" s="96"/>
      <c r="AA289" s="96"/>
      <c r="AB289" s="96"/>
    </row>
    <row r="290" customHeight="1" spans="1:28">
      <c r="A290" s="178"/>
      <c r="B290" s="179" t="str">
        <f t="shared" si="8"/>
        <v>P20230302-000870-能环-圆歌文化-宜佳旺购物广场-运维-保养-20220820-17000</v>
      </c>
      <c r="C290" s="180"/>
      <c r="D290" s="180" t="s">
        <v>220</v>
      </c>
      <c r="E290" s="180"/>
      <c r="F290" s="180"/>
      <c r="G290" s="180"/>
      <c r="H290" s="181" t="str">
        <f>IF(D290="","",_xlfn.XLOOKUP(D290,设置!B:B,设置!C:C))</f>
        <v>一般</v>
      </c>
      <c r="I290" s="186" t="str">
        <f t="shared" si="9"/>
        <v>能环-圆歌文化-宜佳旺购物广场</v>
      </c>
      <c r="J290" s="186" t="str">
        <f>IF($P290="","",_xlfn.XLOOKUP($P290,设置!$G:$G,设置!H:H))</f>
        <v>运维</v>
      </c>
      <c r="K290" s="186" t="str">
        <f>IF($P290="","",_xlfn.XLOOKUP($P290,设置!$G:$G,设置!I:I))</f>
        <v>保养</v>
      </c>
      <c r="L290" s="161">
        <v>290</v>
      </c>
      <c r="M290" s="161">
        <v>493</v>
      </c>
      <c r="N290" s="88" t="s">
        <v>1268</v>
      </c>
      <c r="O290" s="96" t="s">
        <v>526</v>
      </c>
      <c r="P290" s="161" t="s">
        <v>527</v>
      </c>
      <c r="Q290" s="116"/>
      <c r="R290" s="209"/>
      <c r="S290" s="116" t="s">
        <v>1269</v>
      </c>
      <c r="T290" s="97">
        <v>17000</v>
      </c>
      <c r="U290" s="210">
        <v>44793</v>
      </c>
      <c r="V290" s="210">
        <v>45157</v>
      </c>
      <c r="W290" s="116" t="s">
        <v>1270</v>
      </c>
      <c r="X290" s="96"/>
      <c r="Y290" s="96"/>
      <c r="Z290" s="96"/>
      <c r="AA290" s="96"/>
      <c r="AB290" s="96"/>
    </row>
    <row r="291" customHeight="1" spans="1:28">
      <c r="A291" s="178"/>
      <c r="B291" s="179" t="str">
        <f t="shared" si="8"/>
        <v>P20230302-000871-能环-中牧实业-运维-维修-20221201-4800</v>
      </c>
      <c r="C291" s="180"/>
      <c r="D291" s="180" t="s">
        <v>220</v>
      </c>
      <c r="E291" s="180"/>
      <c r="F291" s="180"/>
      <c r="G291" s="180"/>
      <c r="H291" s="181" t="str">
        <f>IF(D291="","",_xlfn.XLOOKUP(D291,设置!B:B,设置!C:C))</f>
        <v>一般</v>
      </c>
      <c r="I291" s="186" t="str">
        <f t="shared" si="9"/>
        <v>能环-中牧实业</v>
      </c>
      <c r="J291" s="186" t="str">
        <f>IF($P291="","",_xlfn.XLOOKUP($P291,设置!$G:$G,设置!H:H))</f>
        <v>运维</v>
      </c>
      <c r="K291" s="186" t="str">
        <f>IF($P291="","",_xlfn.XLOOKUP($P291,设置!$G:$G,设置!I:I))</f>
        <v>维修</v>
      </c>
      <c r="L291" s="96"/>
      <c r="M291" s="96"/>
      <c r="N291" s="88" t="s">
        <v>1066</v>
      </c>
      <c r="O291" s="96" t="s">
        <v>531</v>
      </c>
      <c r="P291" s="161" t="s">
        <v>543</v>
      </c>
      <c r="Q291" s="116" t="s">
        <v>308</v>
      </c>
      <c r="R291" s="209">
        <v>44846</v>
      </c>
      <c r="S291" s="116" t="s">
        <v>1271</v>
      </c>
      <c r="T291" s="97">
        <v>4800</v>
      </c>
      <c r="U291" s="210">
        <v>44896</v>
      </c>
      <c r="V291" s="210">
        <v>44926</v>
      </c>
      <c r="W291" s="116" t="s">
        <v>1272</v>
      </c>
      <c r="X291" s="96"/>
      <c r="Y291" s="96"/>
      <c r="Z291" s="96"/>
      <c r="AA291" s="96"/>
      <c r="AB291" s="96"/>
    </row>
    <row r="292" customHeight="1" spans="1:28">
      <c r="A292" s="178"/>
      <c r="B292" s="179" t="str">
        <f t="shared" si="8"/>
        <v>P20230303-000872-荣辉-云郦酒店-运维-保养-20230401-26000</v>
      </c>
      <c r="C292" s="180"/>
      <c r="D292" s="180" t="s">
        <v>374</v>
      </c>
      <c r="E292" s="180"/>
      <c r="F292" s="180"/>
      <c r="G292" s="180"/>
      <c r="H292" s="181" t="str">
        <f>IF(D292="","",_xlfn.XLOOKUP(D292,设置!B:B,设置!C:C))</f>
        <v>小规模</v>
      </c>
      <c r="I292" s="186" t="str">
        <f t="shared" si="9"/>
        <v>荣辉-云郦酒店</v>
      </c>
      <c r="J292" s="186" t="str">
        <f>IF($P292="","",_xlfn.XLOOKUP($P292,设置!$G:$G,设置!H:H))</f>
        <v>运维</v>
      </c>
      <c r="K292" s="186" t="str">
        <f>IF($P292="","",_xlfn.XLOOKUP($P292,设置!$G:$G,设置!I:I))</f>
        <v>保养</v>
      </c>
      <c r="L292" s="96"/>
      <c r="M292" s="96"/>
      <c r="N292" s="88" t="s">
        <v>1273</v>
      </c>
      <c r="O292" s="161" t="s">
        <v>531</v>
      </c>
      <c r="P292" s="161" t="s">
        <v>527</v>
      </c>
      <c r="Q292" s="116" t="s">
        <v>358</v>
      </c>
      <c r="R292" s="209">
        <v>44992</v>
      </c>
      <c r="S292" s="133" t="s">
        <v>1274</v>
      </c>
      <c r="T292" s="193">
        <v>26000</v>
      </c>
      <c r="U292" s="210">
        <v>45017</v>
      </c>
      <c r="V292" s="210">
        <v>45382</v>
      </c>
      <c r="W292" s="116" t="s">
        <v>1275</v>
      </c>
      <c r="X292" s="96"/>
      <c r="Y292" s="96"/>
      <c r="Z292" s="96"/>
      <c r="AA292" s="96"/>
      <c r="AB292" s="96"/>
    </row>
    <row r="293" customHeight="1" spans="1:28">
      <c r="A293" s="178"/>
      <c r="B293" s="179" t="str">
        <f t="shared" si="8"/>
        <v>P20230307-000879-能环-环境大厦-运维-保养-20230401-69600</v>
      </c>
      <c r="C293" s="180"/>
      <c r="D293" s="180" t="s">
        <v>220</v>
      </c>
      <c r="E293" s="180"/>
      <c r="F293" s="180"/>
      <c r="G293" s="180"/>
      <c r="H293" s="181" t="str">
        <f>IF(D293="","",_xlfn.XLOOKUP(D293,设置!B:B,设置!C:C))</f>
        <v>一般</v>
      </c>
      <c r="I293" s="186" t="str">
        <f t="shared" si="9"/>
        <v>能环-环境大厦</v>
      </c>
      <c r="J293" s="186" t="str">
        <f>IF($P293="","",_xlfn.XLOOKUP($P293,设置!$G:$G,设置!H:H))</f>
        <v>运维</v>
      </c>
      <c r="K293" s="186" t="str">
        <f>IF($P293="","",_xlfn.XLOOKUP($P293,设置!$G:$G,设置!I:I))</f>
        <v>保养</v>
      </c>
      <c r="L293" s="96"/>
      <c r="M293" s="96"/>
      <c r="N293" s="88" t="s">
        <v>604</v>
      </c>
      <c r="O293" s="161" t="s">
        <v>531</v>
      </c>
      <c r="P293" s="161" t="s">
        <v>527</v>
      </c>
      <c r="Q293" s="133" t="s">
        <v>358</v>
      </c>
      <c r="R293" s="192">
        <v>44992</v>
      </c>
      <c r="S293" s="133" t="s">
        <v>1276</v>
      </c>
      <c r="T293" s="193">
        <v>69600</v>
      </c>
      <c r="U293" s="210">
        <v>45017</v>
      </c>
      <c r="V293" s="210">
        <v>45382</v>
      </c>
      <c r="W293" s="116" t="s">
        <v>1277</v>
      </c>
      <c r="X293" s="96"/>
      <c r="Y293" s="96"/>
      <c r="Z293" s="96"/>
      <c r="AA293" s="96"/>
      <c r="AB293" s="96"/>
    </row>
    <row r="294" customHeight="1" spans="1:28">
      <c r="A294" s="178"/>
      <c r="B294" s="179" t="str">
        <f t="shared" si="8"/>
        <v>P20230307-000880-能环-环境大厦-运维-运行-20230401-199600</v>
      </c>
      <c r="C294" s="180"/>
      <c r="D294" s="180" t="s">
        <v>220</v>
      </c>
      <c r="E294" s="180"/>
      <c r="F294" s="180"/>
      <c r="G294" s="180"/>
      <c r="H294" s="181" t="str">
        <f>IF(D294="","",_xlfn.XLOOKUP(D294,设置!B:B,设置!C:C))</f>
        <v>一般</v>
      </c>
      <c r="I294" s="186" t="str">
        <f t="shared" si="9"/>
        <v>能环-环境大厦</v>
      </c>
      <c r="J294" s="186" t="str">
        <f>IF($P294="","",_xlfn.XLOOKUP($P294,设置!$G:$G,设置!H:H))</f>
        <v>运维</v>
      </c>
      <c r="K294" s="186" t="str">
        <f>IF($P294="","",_xlfn.XLOOKUP($P294,设置!$G:$G,设置!I:I))</f>
        <v>运行</v>
      </c>
      <c r="L294" s="157" t="s">
        <v>604</v>
      </c>
      <c r="M294" s="161" t="s">
        <v>531</v>
      </c>
      <c r="N294" s="88" t="s">
        <v>604</v>
      </c>
      <c r="O294" s="96" t="s">
        <v>531</v>
      </c>
      <c r="P294" s="161" t="s">
        <v>599</v>
      </c>
      <c r="Q294" s="116"/>
      <c r="R294" s="209">
        <v>44229</v>
      </c>
      <c r="S294" s="133" t="s">
        <v>1278</v>
      </c>
      <c r="T294" s="97">
        <v>199600</v>
      </c>
      <c r="U294" s="210">
        <v>45017</v>
      </c>
      <c r="V294" s="210">
        <v>45382</v>
      </c>
      <c r="W294" s="116" t="s">
        <v>1279</v>
      </c>
      <c r="X294" s="96"/>
      <c r="Y294" s="96"/>
      <c r="Z294" s="96"/>
      <c r="AA294" s="96"/>
      <c r="AB294" s="96"/>
    </row>
    <row r="295" customHeight="1" spans="1:28">
      <c r="A295" s="178"/>
      <c r="B295" s="179" t="str">
        <f t="shared" si="8"/>
        <v>P20230313-000886-能环-韩太汽车-运维-保养-20230401-26000</v>
      </c>
      <c r="C295" s="180"/>
      <c r="D295" s="171" t="s">
        <v>220</v>
      </c>
      <c r="E295" s="180"/>
      <c r="F295" s="180"/>
      <c r="G295" s="180"/>
      <c r="H295" s="181" t="str">
        <f>IF(D295="","",_xlfn.XLOOKUP(D295,设置!B:B,设置!C:C))</f>
        <v>一般</v>
      </c>
      <c r="I295" s="186" t="str">
        <f t="shared" si="9"/>
        <v>能环-韩太汽车</v>
      </c>
      <c r="J295" s="186" t="str">
        <f>IF($P295="","",_xlfn.XLOOKUP($P295,设置!$G:$G,设置!H:H))</f>
        <v>运维</v>
      </c>
      <c r="K295" s="186" t="str">
        <f>IF($P295="","",_xlfn.XLOOKUP($P295,设置!$G:$G,设置!I:I))</f>
        <v>保养</v>
      </c>
      <c r="L295" s="207"/>
      <c r="M295" s="207"/>
      <c r="N295" s="88" t="s">
        <v>618</v>
      </c>
      <c r="O295" s="208" t="s">
        <v>619</v>
      </c>
      <c r="P295" s="161" t="s">
        <v>527</v>
      </c>
      <c r="Q295" s="116" t="s">
        <v>334</v>
      </c>
      <c r="R295" s="209">
        <v>45022</v>
      </c>
      <c r="S295" s="133" t="s">
        <v>634</v>
      </c>
      <c r="T295" s="97">
        <v>26000</v>
      </c>
      <c r="U295" s="210">
        <v>45017</v>
      </c>
      <c r="V295" s="210">
        <v>45382</v>
      </c>
      <c r="W295" s="116" t="s">
        <v>1280</v>
      </c>
      <c r="X295" s="96"/>
      <c r="Y295" s="211"/>
      <c r="Z295" s="96"/>
      <c r="AA295" s="96"/>
      <c r="AB295" s="96"/>
    </row>
    <row r="296" customHeight="1" spans="1:28">
      <c r="A296" s="178"/>
      <c r="B296" s="179" t="str">
        <f t="shared" si="8"/>
        <v>P20230313-000887-荣辉-中物理想物业-理想大厦-运维-保养-20230401-22000</v>
      </c>
      <c r="C296" s="180"/>
      <c r="D296" s="180" t="s">
        <v>374</v>
      </c>
      <c r="E296" s="180"/>
      <c r="F296" s="180"/>
      <c r="G296" s="180"/>
      <c r="H296" s="181" t="str">
        <f>IF(D296="","",_xlfn.XLOOKUP(D296,设置!B:B,设置!C:C))</f>
        <v>小规模</v>
      </c>
      <c r="I296" s="186" t="str">
        <f t="shared" si="9"/>
        <v>荣辉-中物理想物业-理想大厦</v>
      </c>
      <c r="J296" s="186" t="str">
        <f>IF($P296="","",_xlfn.XLOOKUP($P296,设置!$G:$G,设置!H:H))</f>
        <v>运维</v>
      </c>
      <c r="K296" s="186" t="str">
        <f>IF($P296="","",_xlfn.XLOOKUP($P296,设置!$G:$G,设置!I:I))</f>
        <v>保养</v>
      </c>
      <c r="L296" s="96"/>
      <c r="M296" s="96"/>
      <c r="N296" s="88" t="s">
        <v>625</v>
      </c>
      <c r="O296" s="96" t="s">
        <v>531</v>
      </c>
      <c r="P296" s="161" t="s">
        <v>527</v>
      </c>
      <c r="Q296" s="116"/>
      <c r="R296" s="209"/>
      <c r="S296" s="116" t="s">
        <v>1281</v>
      </c>
      <c r="T296" s="97">
        <v>22000</v>
      </c>
      <c r="U296" s="210">
        <v>45017</v>
      </c>
      <c r="V296" s="210">
        <v>45382</v>
      </c>
      <c r="W296" s="116" t="s">
        <v>1282</v>
      </c>
      <c r="X296" s="96"/>
      <c r="Y296" s="96"/>
      <c r="Z296" s="96"/>
      <c r="AA296" s="96"/>
      <c r="AB296" s="96"/>
    </row>
    <row r="297" customHeight="1" spans="1:28">
      <c r="A297" s="178"/>
      <c r="B297" s="179" t="str">
        <f t="shared" si="8"/>
        <v>P20230315-000890-冷暖-博源紫宸-博源大厦-运维-维修-20230315-2000</v>
      </c>
      <c r="C297" s="180"/>
      <c r="D297" s="206" t="s">
        <v>356</v>
      </c>
      <c r="E297" s="180"/>
      <c r="F297" s="180"/>
      <c r="G297" s="180"/>
      <c r="H297" s="181" t="str">
        <f>IF(D297="","",_xlfn.XLOOKUP(D297,设置!B:B,设置!C:C))</f>
        <v>小规模</v>
      </c>
      <c r="I297" s="186" t="str">
        <f t="shared" si="9"/>
        <v>冷暖-博源紫宸-博源大厦</v>
      </c>
      <c r="J297" s="186" t="str">
        <f>IF($P297="","",_xlfn.XLOOKUP($P297,设置!$G:$G,设置!H:H))</f>
        <v>运维</v>
      </c>
      <c r="K297" s="186" t="str">
        <f>IF($P297="","",_xlfn.XLOOKUP($P297,设置!$G:$G,设置!I:I))</f>
        <v>维修</v>
      </c>
      <c r="L297" s="207"/>
      <c r="M297" s="207"/>
      <c r="N297" s="88" t="s">
        <v>636</v>
      </c>
      <c r="O297" s="96" t="s">
        <v>526</v>
      </c>
      <c r="P297" s="161" t="s">
        <v>543</v>
      </c>
      <c r="Q297" s="116" t="s">
        <v>451</v>
      </c>
      <c r="R297" s="209">
        <v>44652</v>
      </c>
      <c r="S297" s="116" t="s">
        <v>1283</v>
      </c>
      <c r="T297" s="97">
        <v>2000</v>
      </c>
      <c r="U297" s="210">
        <v>45000</v>
      </c>
      <c r="V297" s="210">
        <v>45003</v>
      </c>
      <c r="W297" s="116" t="s">
        <v>1284</v>
      </c>
      <c r="X297" s="96"/>
      <c r="Y297" s="96"/>
      <c r="Z297" s="96"/>
      <c r="AA297" s="96"/>
      <c r="AB297" s="96"/>
    </row>
    <row r="298" customHeight="1" spans="1:28">
      <c r="A298" s="178"/>
      <c r="B298" s="179" t="str">
        <f t="shared" si="8"/>
        <v>P20230324-000906-能环-科学出版社-工程-改造-20211026-208758.7</v>
      </c>
      <c r="C298" s="180"/>
      <c r="D298" s="206" t="s">
        <v>220</v>
      </c>
      <c r="E298" s="180"/>
      <c r="F298" s="180"/>
      <c r="G298" s="180"/>
      <c r="H298" s="181" t="str">
        <f>IF(D298="","",_xlfn.XLOOKUP(D298,设置!B:B,设置!C:C))</f>
        <v>一般</v>
      </c>
      <c r="I298" s="186" t="str">
        <f t="shared" si="9"/>
        <v>能环-科学出版社</v>
      </c>
      <c r="J298" s="186" t="str">
        <f>IF($P298="","",_xlfn.XLOOKUP($P298,设置!$G:$G,设置!H:H))</f>
        <v>工程</v>
      </c>
      <c r="K298" s="186" t="str">
        <f>IF($P298="","",_xlfn.XLOOKUP($P298,设置!$G:$G,设置!I:I))</f>
        <v>改造</v>
      </c>
      <c r="L298" s="207"/>
      <c r="M298" s="207"/>
      <c r="N298" s="88" t="s">
        <v>766</v>
      </c>
      <c r="O298" s="96" t="s">
        <v>658</v>
      </c>
      <c r="P298" s="161" t="s">
        <v>767</v>
      </c>
      <c r="Q298" s="116" t="s">
        <v>341</v>
      </c>
      <c r="R298" s="209">
        <v>44652</v>
      </c>
      <c r="S298" s="116" t="s">
        <v>1285</v>
      </c>
      <c r="T298" s="97">
        <v>208758.7</v>
      </c>
      <c r="U298" s="210">
        <v>44495</v>
      </c>
      <c r="V298" s="210">
        <v>44651</v>
      </c>
      <c r="W298" s="116" t="s">
        <v>1286</v>
      </c>
      <c r="X298" s="96"/>
      <c r="Y298" s="96"/>
      <c r="Z298" s="96"/>
      <c r="AA298" s="96"/>
      <c r="AB298" s="96"/>
    </row>
    <row r="299" customHeight="1" spans="1:28">
      <c r="A299" s="178"/>
      <c r="B299" s="179" t="str">
        <f t="shared" si="8"/>
        <v>P20230404-000920-荣辉-兴安嘉业-运维-维修-20230411-58085</v>
      </c>
      <c r="C299" s="180"/>
      <c r="D299" s="180" t="s">
        <v>374</v>
      </c>
      <c r="E299" s="180"/>
      <c r="F299" s="180"/>
      <c r="G299" s="180"/>
      <c r="H299" s="181" t="str">
        <f>IF(D299="","",_xlfn.XLOOKUP(D299,设置!B:B,设置!C:C))</f>
        <v>小规模</v>
      </c>
      <c r="I299" s="186" t="str">
        <f t="shared" si="9"/>
        <v>荣辉-兴安嘉业</v>
      </c>
      <c r="J299" s="186" t="str">
        <f>IF($P299="","",_xlfn.XLOOKUP($P299,设置!$G:$G,设置!H:H))</f>
        <v>运维</v>
      </c>
      <c r="K299" s="186" t="str">
        <f>IF($P299="","",_xlfn.XLOOKUP($P299,设置!$G:$G,设置!I:I))</f>
        <v>维修</v>
      </c>
      <c r="L299" s="161">
        <v>702</v>
      </c>
      <c r="M299" s="161">
        <v>77</v>
      </c>
      <c r="N299" s="88" t="s">
        <v>1287</v>
      </c>
      <c r="O299" s="96" t="s">
        <v>1288</v>
      </c>
      <c r="P299" s="161" t="s">
        <v>543</v>
      </c>
      <c r="Q299" s="116" t="s">
        <v>434</v>
      </c>
      <c r="R299" s="209">
        <v>44652</v>
      </c>
      <c r="S299" s="116" t="s">
        <v>1289</v>
      </c>
      <c r="T299" s="97">
        <v>58085</v>
      </c>
      <c r="U299" s="210">
        <v>45027</v>
      </c>
      <c r="V299" s="210">
        <v>45392</v>
      </c>
      <c r="W299" s="116" t="s">
        <v>1290</v>
      </c>
      <c r="X299" s="96"/>
      <c r="Y299" s="96"/>
      <c r="Z299" s="96"/>
      <c r="AA299" s="96"/>
      <c r="AB299" s="96"/>
    </row>
    <row r="300" customHeight="1" spans="1:28">
      <c r="A300" s="178"/>
      <c r="B300" s="179" t="str">
        <f t="shared" si="8"/>
        <v>P20230406-000922-能环-昌平南口-北京昌乐万达广场商业运营管理有限公司-运维-维修-20230406-20000</v>
      </c>
      <c r="C300" s="180"/>
      <c r="D300" s="180" t="s">
        <v>220</v>
      </c>
      <c r="E300" s="180"/>
      <c r="F300" s="180"/>
      <c r="G300" s="180"/>
      <c r="H300" s="181" t="str">
        <f>IF(D300="","",_xlfn.XLOOKUP(D300,设置!B:B,设置!C:C))</f>
        <v>一般</v>
      </c>
      <c r="I300" s="186" t="str">
        <f t="shared" si="9"/>
        <v>能环-昌平南口-北京昌乐万达广场商业运营管理有限公司</v>
      </c>
      <c r="J300" s="186" t="str">
        <f>IF($P300="","",_xlfn.XLOOKUP($P300,设置!$G:$G,设置!H:H))</f>
        <v>运维</v>
      </c>
      <c r="K300" s="186" t="str">
        <f>IF($P300="","",_xlfn.XLOOKUP($P300,设置!$G:$G,设置!I:I))</f>
        <v>维修</v>
      </c>
      <c r="L300" s="96"/>
      <c r="M300" s="96"/>
      <c r="N300" s="88" t="s">
        <v>1291</v>
      </c>
      <c r="O300" s="96" t="s">
        <v>531</v>
      </c>
      <c r="P300" s="161" t="s">
        <v>543</v>
      </c>
      <c r="Q300" s="116" t="s">
        <v>341</v>
      </c>
      <c r="R300" s="209">
        <v>44652</v>
      </c>
      <c r="S300" s="116" t="s">
        <v>1292</v>
      </c>
      <c r="T300" s="97">
        <v>20000</v>
      </c>
      <c r="U300" s="210">
        <v>45022</v>
      </c>
      <c r="V300" s="210">
        <v>45387</v>
      </c>
      <c r="W300" s="116" t="s">
        <v>1293</v>
      </c>
      <c r="X300" s="96"/>
      <c r="Y300" s="96"/>
      <c r="Z300" s="96"/>
      <c r="AA300" s="96"/>
      <c r="AB300" s="96"/>
    </row>
    <row r="301" customHeight="1" spans="1:28">
      <c r="A301" s="178"/>
      <c r="B301" s="179" t="str">
        <f t="shared" si="8"/>
        <v>P20230411-000927-能环-华联-回龙观同城街店-运维-清洗-20230415-42996.78</v>
      </c>
      <c r="C301" s="180"/>
      <c r="D301" s="206" t="s">
        <v>220</v>
      </c>
      <c r="E301" s="180"/>
      <c r="F301" s="180"/>
      <c r="G301" s="180"/>
      <c r="H301" s="181" t="str">
        <f>IF(D301="","",_xlfn.XLOOKUP(D301,设置!B:B,设置!C:C))</f>
        <v>一般</v>
      </c>
      <c r="I301" s="186" t="str">
        <f t="shared" si="9"/>
        <v>能环-华联-回龙观同城街店</v>
      </c>
      <c r="J301" s="186" t="str">
        <f>IF($P301="","",_xlfn.XLOOKUP($P301,设置!$G:$G,设置!H:H))</f>
        <v>运维</v>
      </c>
      <c r="K301" s="186" t="str">
        <f>IF($P301="","",_xlfn.XLOOKUP($P301,设置!$G:$G,设置!I:I))</f>
        <v>清洗</v>
      </c>
      <c r="L301" s="207"/>
      <c r="M301" s="207"/>
      <c r="N301" s="88" t="s">
        <v>748</v>
      </c>
      <c r="O301" s="96" t="s">
        <v>531</v>
      </c>
      <c r="P301" s="161" t="s">
        <v>554</v>
      </c>
      <c r="Q301" s="116" t="s">
        <v>341</v>
      </c>
      <c r="R301" s="209">
        <v>44652</v>
      </c>
      <c r="S301" s="116" t="s">
        <v>1252</v>
      </c>
      <c r="T301" s="97">
        <v>42996.78</v>
      </c>
      <c r="U301" s="210">
        <v>45031</v>
      </c>
      <c r="V301" s="210">
        <v>45396</v>
      </c>
      <c r="W301" s="116" t="s">
        <v>1294</v>
      </c>
      <c r="X301" s="96"/>
      <c r="Y301" s="96"/>
      <c r="Z301" s="96"/>
      <c r="AA301" s="96"/>
      <c r="AB301" s="96"/>
    </row>
    <row r="302" customHeight="1" spans="1:28">
      <c r="A302" s="178"/>
      <c r="B302" s="179" t="str">
        <f t="shared" si="8"/>
        <v>Z20230413-000001-能环-信翔恒瑞-皇城国际-运维-保养-19000100-10200</v>
      </c>
      <c r="C302" s="180"/>
      <c r="D302" s="180" t="s">
        <v>220</v>
      </c>
      <c r="E302" s="180"/>
      <c r="F302" s="180"/>
      <c r="G302" s="180"/>
      <c r="H302" s="181" t="str">
        <f>IF(D302="","",_xlfn.XLOOKUP(D302,设置!B:B,设置!C:C))</f>
        <v>一般</v>
      </c>
      <c r="I302" s="186" t="str">
        <f t="shared" si="9"/>
        <v>能环-信翔恒瑞-皇城国际</v>
      </c>
      <c r="J302" s="186" t="str">
        <f>IF($P302="","",_xlfn.XLOOKUP($P302,设置!$G:$G,设置!H:H))</f>
        <v>运维</v>
      </c>
      <c r="K302" s="186" t="str">
        <f>IF($P302="","",_xlfn.XLOOKUP($P302,设置!$G:$G,设置!I:I))</f>
        <v>保养</v>
      </c>
      <c r="L302" s="96"/>
      <c r="M302" s="96"/>
      <c r="N302" s="88" t="s">
        <v>1295</v>
      </c>
      <c r="O302" s="96" t="s">
        <v>531</v>
      </c>
      <c r="P302" s="161" t="s">
        <v>527</v>
      </c>
      <c r="Q302" s="116" t="s">
        <v>445</v>
      </c>
      <c r="R302" s="209">
        <v>44652</v>
      </c>
      <c r="S302" s="116"/>
      <c r="T302" s="97">
        <v>10200</v>
      </c>
      <c r="U302" s="210"/>
      <c r="V302" s="210"/>
      <c r="W302" s="116" t="s">
        <v>1296</v>
      </c>
      <c r="X302" s="96"/>
      <c r="Y302" s="96"/>
      <c r="Z302" s="96"/>
      <c r="AA302" s="96"/>
      <c r="AB302" s="96"/>
    </row>
    <row r="303" customHeight="1" spans="1:28">
      <c r="A303" s="178"/>
      <c r="B303" s="179" t="str">
        <f t="shared" si="8"/>
        <v>Z20230413-000002-能环-运维部-管理-部门-20220401-0</v>
      </c>
      <c r="C303" s="180"/>
      <c r="D303" s="180" t="s">
        <v>220</v>
      </c>
      <c r="E303" s="180"/>
      <c r="F303" s="180"/>
      <c r="G303" s="180"/>
      <c r="H303" s="181" t="str">
        <f>IF(D303="","",_xlfn.XLOOKUP(D303,设置!B:B,设置!C:C))</f>
        <v>一般</v>
      </c>
      <c r="I303" s="186" t="str">
        <f t="shared" si="9"/>
        <v>能环-运维部</v>
      </c>
      <c r="J303" s="186" t="str">
        <f>IF($P303="","",_xlfn.XLOOKUP($P303,设置!$G:$G,设置!H:H))</f>
        <v>管理</v>
      </c>
      <c r="K303" s="186" t="str">
        <f>IF($P303="","",_xlfn.XLOOKUP($P303,设置!$G:$G,设置!I:I))</f>
        <v>部门</v>
      </c>
      <c r="L303" s="96"/>
      <c r="M303" s="96"/>
      <c r="N303" s="88" t="s">
        <v>361</v>
      </c>
      <c r="O303" s="96" t="s">
        <v>1297</v>
      </c>
      <c r="P303" s="161" t="s">
        <v>1298</v>
      </c>
      <c r="Q303" s="116" t="s">
        <v>321</v>
      </c>
      <c r="R303" s="209">
        <v>44652</v>
      </c>
      <c r="S303" s="116" t="s">
        <v>1299</v>
      </c>
      <c r="T303" s="97">
        <v>0</v>
      </c>
      <c r="U303" s="210">
        <v>44652</v>
      </c>
      <c r="V303" s="210">
        <v>45016</v>
      </c>
      <c r="W303" s="116" t="s">
        <v>1300</v>
      </c>
      <c r="X303" s="96"/>
      <c r="Y303" s="96"/>
      <c r="Z303" s="96"/>
      <c r="AA303" s="96"/>
      <c r="AB303" s="96"/>
    </row>
    <row r="304" customHeight="1" spans="1:28">
      <c r="A304" s="178"/>
      <c r="B304" s="179" t="str">
        <f t="shared" si="8"/>
        <v>Z20230413-000003-能环-销售部-管理-部门-20220401-0</v>
      </c>
      <c r="C304" s="180"/>
      <c r="D304" s="180" t="s">
        <v>220</v>
      </c>
      <c r="E304" s="180"/>
      <c r="F304" s="180"/>
      <c r="G304" s="180"/>
      <c r="H304" s="181" t="str">
        <f>IF(D304="","",_xlfn.XLOOKUP(D304,设置!B:B,设置!C:C))</f>
        <v>一般</v>
      </c>
      <c r="I304" s="186" t="str">
        <f t="shared" si="9"/>
        <v>能环-销售部</v>
      </c>
      <c r="J304" s="186" t="str">
        <f>IF($P304="","",_xlfn.XLOOKUP($P304,设置!$G:$G,设置!H:H))</f>
        <v>管理</v>
      </c>
      <c r="K304" s="186" t="str">
        <f>IF($P304="","",_xlfn.XLOOKUP($P304,设置!$G:$G,设置!I:I))</f>
        <v>部门</v>
      </c>
      <c r="L304" s="96"/>
      <c r="M304" s="96"/>
      <c r="N304" s="88" t="s">
        <v>313</v>
      </c>
      <c r="O304" s="96" t="s">
        <v>1297</v>
      </c>
      <c r="P304" s="161" t="s">
        <v>1298</v>
      </c>
      <c r="Q304" s="116" t="s">
        <v>420</v>
      </c>
      <c r="R304" s="209">
        <v>44652</v>
      </c>
      <c r="S304" s="116" t="s">
        <v>1301</v>
      </c>
      <c r="T304" s="97">
        <v>0</v>
      </c>
      <c r="U304" s="210">
        <v>44652</v>
      </c>
      <c r="V304" s="210">
        <v>45016</v>
      </c>
      <c r="W304" s="116" t="s">
        <v>1302</v>
      </c>
      <c r="X304" s="96"/>
      <c r="Y304" s="96"/>
      <c r="Z304" s="96"/>
      <c r="AA304" s="96"/>
      <c r="AB304" s="96"/>
    </row>
    <row r="305" customHeight="1" spans="1:28">
      <c r="A305" s="178"/>
      <c r="B305" s="179" t="str">
        <f t="shared" si="8"/>
        <v>Z20230413-000004-能环-工程部-管理-部门-20220401-0</v>
      </c>
      <c r="C305" s="180"/>
      <c r="D305" s="180" t="s">
        <v>220</v>
      </c>
      <c r="E305" s="180"/>
      <c r="F305" s="180"/>
      <c r="G305" s="180"/>
      <c r="H305" s="181" t="str">
        <f>IF(D305="","",_xlfn.XLOOKUP(D305,设置!B:B,设置!C:C))</f>
        <v>一般</v>
      </c>
      <c r="I305" s="186" t="str">
        <f t="shared" si="9"/>
        <v>能环-工程部</v>
      </c>
      <c r="J305" s="186" t="str">
        <f>IF($P305="","",_xlfn.XLOOKUP($P305,设置!$G:$G,设置!H:H))</f>
        <v>管理</v>
      </c>
      <c r="K305" s="186" t="str">
        <f>IF($P305="","",_xlfn.XLOOKUP($P305,设置!$G:$G,设置!I:I))</f>
        <v>部门</v>
      </c>
      <c r="L305" s="96"/>
      <c r="M305" s="96"/>
      <c r="N305" s="88" t="s">
        <v>380</v>
      </c>
      <c r="O305" s="96" t="s">
        <v>1297</v>
      </c>
      <c r="P305" s="161" t="s">
        <v>1298</v>
      </c>
      <c r="Q305" s="116" t="s">
        <v>334</v>
      </c>
      <c r="R305" s="209">
        <v>44652</v>
      </c>
      <c r="S305" s="116" t="s">
        <v>1303</v>
      </c>
      <c r="T305" s="97">
        <v>0</v>
      </c>
      <c r="U305" s="210">
        <v>44652</v>
      </c>
      <c r="V305" s="210">
        <v>45016</v>
      </c>
      <c r="W305" s="116" t="s">
        <v>1304</v>
      </c>
      <c r="X305" s="96"/>
      <c r="Y305" s="96"/>
      <c r="Z305" s="96"/>
      <c r="AA305" s="96"/>
      <c r="AB305" s="96"/>
    </row>
    <row r="306" customHeight="1" spans="1:28">
      <c r="A306" s="178"/>
      <c r="B306" s="179" t="str">
        <f t="shared" si="8"/>
        <v>Z20230413-000005-能环-总裁室-管理-部门-20220401-0</v>
      </c>
      <c r="C306" s="180"/>
      <c r="D306" s="180" t="s">
        <v>220</v>
      </c>
      <c r="E306" s="180"/>
      <c r="F306" s="180"/>
      <c r="G306" s="180"/>
      <c r="H306" s="181" t="str">
        <f>IF(D306="","",_xlfn.XLOOKUP(D306,设置!B:B,设置!C:C))</f>
        <v>一般</v>
      </c>
      <c r="I306" s="186" t="str">
        <f t="shared" si="9"/>
        <v>能环-总裁室</v>
      </c>
      <c r="J306" s="186" t="str">
        <f>IF($P306="","",_xlfn.XLOOKUP($P306,设置!$G:$G,设置!H:H))</f>
        <v>管理</v>
      </c>
      <c r="K306" s="186" t="str">
        <f>IF($P306="","",_xlfn.XLOOKUP($P306,设置!$G:$G,设置!I:I))</f>
        <v>部门</v>
      </c>
      <c r="L306" s="96"/>
      <c r="M306" s="96"/>
      <c r="N306" s="88" t="s">
        <v>429</v>
      </c>
      <c r="O306" s="96" t="s">
        <v>1297</v>
      </c>
      <c r="P306" s="161" t="s">
        <v>1298</v>
      </c>
      <c r="Q306" s="116" t="s">
        <v>308</v>
      </c>
      <c r="R306" s="209">
        <v>45017</v>
      </c>
      <c r="S306" s="116" t="s">
        <v>1305</v>
      </c>
      <c r="T306" s="97">
        <v>0</v>
      </c>
      <c r="U306" s="210">
        <v>44652</v>
      </c>
      <c r="V306" s="210">
        <v>45016</v>
      </c>
      <c r="W306" s="116" t="s">
        <v>1306</v>
      </c>
      <c r="X306" s="96"/>
      <c r="Y306" s="211"/>
      <c r="Z306" s="96"/>
      <c r="AA306" s="96"/>
      <c r="AB306" s="96"/>
    </row>
    <row r="307" customHeight="1" spans="1:28">
      <c r="A307" s="178"/>
      <c r="B307" s="179" t="str">
        <f t="shared" si="8"/>
        <v>Z20230413-000006-能环-财务部-管理-部门-20220401-0</v>
      </c>
      <c r="C307" s="180"/>
      <c r="D307" s="180" t="s">
        <v>220</v>
      </c>
      <c r="E307" s="180"/>
      <c r="F307" s="180"/>
      <c r="G307" s="180"/>
      <c r="H307" s="181" t="str">
        <f>IF(D307="","",_xlfn.XLOOKUP(D307,设置!B:B,设置!C:C))</f>
        <v>一般</v>
      </c>
      <c r="I307" s="186" t="str">
        <f t="shared" si="9"/>
        <v>能环-财务部</v>
      </c>
      <c r="J307" s="186" t="str">
        <f>IF($P307="","",_xlfn.XLOOKUP($P307,设置!$G:$G,设置!H:H))</f>
        <v>管理</v>
      </c>
      <c r="K307" s="186" t="str">
        <f>IF($P307="","",_xlfn.XLOOKUP($P307,设置!$G:$G,设置!I:I))</f>
        <v>部门</v>
      </c>
      <c r="L307" s="96"/>
      <c r="M307" s="96"/>
      <c r="N307" s="88" t="s">
        <v>290</v>
      </c>
      <c r="O307" s="96" t="s">
        <v>1297</v>
      </c>
      <c r="P307" s="161" t="s">
        <v>1298</v>
      </c>
      <c r="Q307" s="116" t="s">
        <v>341</v>
      </c>
      <c r="R307" s="209">
        <v>45017</v>
      </c>
      <c r="S307" s="116" t="s">
        <v>1307</v>
      </c>
      <c r="T307" s="97">
        <v>0</v>
      </c>
      <c r="U307" s="210">
        <v>44652</v>
      </c>
      <c r="V307" s="210">
        <v>45016</v>
      </c>
      <c r="W307" s="116" t="s">
        <v>1308</v>
      </c>
      <c r="X307" s="96"/>
      <c r="Y307" s="211"/>
      <c r="Z307" s="96"/>
      <c r="AA307" s="96"/>
      <c r="AB307" s="96"/>
    </row>
    <row r="308" customHeight="1" spans="1:28">
      <c r="A308" s="178"/>
      <c r="B308" s="179" t="str">
        <f t="shared" si="8"/>
        <v>Z20230413-000007-能环-信息部-管理-部门-20220401-0</v>
      </c>
      <c r="C308" s="180"/>
      <c r="D308" s="180" t="s">
        <v>220</v>
      </c>
      <c r="E308" s="180"/>
      <c r="F308" s="180"/>
      <c r="G308" s="180"/>
      <c r="H308" s="181" t="str">
        <f>IF(D308="","",_xlfn.XLOOKUP(D308,设置!B:B,设置!C:C))</f>
        <v>一般</v>
      </c>
      <c r="I308" s="186" t="str">
        <f t="shared" si="9"/>
        <v>能环-信息部</v>
      </c>
      <c r="J308" s="186" t="str">
        <f>IF($P308="","",_xlfn.XLOOKUP($P308,设置!$G:$G,设置!H:H))</f>
        <v>管理</v>
      </c>
      <c r="K308" s="186" t="str">
        <f>IF($P308="","",_xlfn.XLOOKUP($P308,设置!$G:$G,设置!I:I))</f>
        <v>部门</v>
      </c>
      <c r="L308" s="96"/>
      <c r="M308" s="96"/>
      <c r="N308" s="88" t="s">
        <v>404</v>
      </c>
      <c r="O308" s="96" t="s">
        <v>1297</v>
      </c>
      <c r="P308" s="161" t="s">
        <v>1298</v>
      </c>
      <c r="Q308" s="116" t="s">
        <v>434</v>
      </c>
      <c r="R308" s="209">
        <v>45017</v>
      </c>
      <c r="S308" s="116" t="s">
        <v>1309</v>
      </c>
      <c r="T308" s="97">
        <v>0</v>
      </c>
      <c r="U308" s="210">
        <v>44652</v>
      </c>
      <c r="V308" s="210">
        <v>45016</v>
      </c>
      <c r="W308" s="116" t="s">
        <v>1310</v>
      </c>
      <c r="X308" s="96"/>
      <c r="Y308" s="211"/>
      <c r="Z308" s="96"/>
      <c r="AA308" s="96"/>
      <c r="AB308" s="96"/>
    </row>
    <row r="309" customHeight="1" spans="1:28">
      <c r="A309" s="178"/>
      <c r="B309" s="179" t="str">
        <f t="shared" si="8"/>
        <v>Z20230413-000008-能环-商贸部-管理-部门-20220401-0</v>
      </c>
      <c r="C309" s="180"/>
      <c r="D309" s="180" t="s">
        <v>220</v>
      </c>
      <c r="E309" s="180"/>
      <c r="F309" s="180"/>
      <c r="G309" s="180"/>
      <c r="H309" s="181" t="str">
        <f>IF(D309="","",_xlfn.XLOOKUP(D309,设置!B:B,设置!C:C))</f>
        <v>一般</v>
      </c>
      <c r="I309" s="186" t="str">
        <f t="shared" si="9"/>
        <v>能环-商贸部</v>
      </c>
      <c r="J309" s="186" t="str">
        <f>IF($P309="","",_xlfn.XLOOKUP($P309,设置!$G:$G,设置!H:H))</f>
        <v>管理</v>
      </c>
      <c r="K309" s="186" t="str">
        <f>IF($P309="","",_xlfn.XLOOKUP($P309,设置!$G:$G,设置!I:I))</f>
        <v>部门</v>
      </c>
      <c r="L309" s="96"/>
      <c r="M309" s="96"/>
      <c r="N309" s="88" t="s">
        <v>394</v>
      </c>
      <c r="O309" s="96" t="s">
        <v>1297</v>
      </c>
      <c r="P309" s="161" t="s">
        <v>1298</v>
      </c>
      <c r="Q309" s="116" t="s">
        <v>341</v>
      </c>
      <c r="R309" s="209">
        <v>45017</v>
      </c>
      <c r="S309" s="116" t="s">
        <v>1311</v>
      </c>
      <c r="T309" s="97">
        <v>0</v>
      </c>
      <c r="U309" s="210">
        <v>44652</v>
      </c>
      <c r="V309" s="210">
        <v>45016</v>
      </c>
      <c r="W309" s="116" t="s">
        <v>1312</v>
      </c>
      <c r="X309" s="96"/>
      <c r="Y309" s="211"/>
      <c r="Z309" s="96"/>
      <c r="AA309" s="96"/>
      <c r="AB309" s="96"/>
    </row>
    <row r="310" customHeight="1" spans="1:28">
      <c r="A310" s="178"/>
      <c r="B310" s="179" t="str">
        <f t="shared" si="8"/>
        <v>Z20230413-000009-能环-综合部-管理-部门-20220401-0</v>
      </c>
      <c r="C310" s="180"/>
      <c r="D310" s="180" t="s">
        <v>220</v>
      </c>
      <c r="E310" s="180"/>
      <c r="F310" s="180"/>
      <c r="G310" s="180"/>
      <c r="H310" s="181" t="str">
        <f>IF(D310="","",_xlfn.XLOOKUP(D310,设置!B:B,设置!C:C))</f>
        <v>一般</v>
      </c>
      <c r="I310" s="186" t="str">
        <f t="shared" si="9"/>
        <v>能环-综合部</v>
      </c>
      <c r="J310" s="186" t="str">
        <f>IF($P310="","",_xlfn.XLOOKUP($P310,设置!$G:$G,设置!H:H))</f>
        <v>管理</v>
      </c>
      <c r="K310" s="186" t="str">
        <f>IF($P310="","",_xlfn.XLOOKUP($P310,设置!$G:$G,设置!I:I))</f>
        <v>部门</v>
      </c>
      <c r="L310" s="96"/>
      <c r="M310" s="96"/>
      <c r="N310" s="88" t="s">
        <v>413</v>
      </c>
      <c r="O310" s="96" t="s">
        <v>1297</v>
      </c>
      <c r="P310" s="161" t="s">
        <v>1298</v>
      </c>
      <c r="Q310" s="116" t="s">
        <v>341</v>
      </c>
      <c r="R310" s="209">
        <v>45017</v>
      </c>
      <c r="S310" s="116" t="s">
        <v>1313</v>
      </c>
      <c r="T310" s="97">
        <v>0</v>
      </c>
      <c r="U310" s="210">
        <v>44652</v>
      </c>
      <c r="V310" s="210">
        <v>45016</v>
      </c>
      <c r="W310" s="116" t="s">
        <v>1314</v>
      </c>
      <c r="X310" s="96"/>
      <c r="Y310" s="211"/>
      <c r="Z310" s="96"/>
      <c r="AA310" s="96"/>
      <c r="AB310" s="96"/>
    </row>
    <row r="311" customHeight="1" spans="1:28">
      <c r="A311" s="178"/>
      <c r="B311" s="179" t="str">
        <f t="shared" si="8"/>
        <v>Z20230413-000010-能环-客服部-管理-部门-20220401-0</v>
      </c>
      <c r="C311" s="180"/>
      <c r="D311" s="180" t="s">
        <v>220</v>
      </c>
      <c r="E311" s="180"/>
      <c r="F311" s="180"/>
      <c r="G311" s="180"/>
      <c r="H311" s="181" t="str">
        <f>IF(D311="","",_xlfn.XLOOKUP(D311,设置!B:B,设置!C:C))</f>
        <v>一般</v>
      </c>
      <c r="I311" s="186" t="str">
        <f t="shared" si="9"/>
        <v>能环-客服部</v>
      </c>
      <c r="J311" s="186" t="str">
        <f>IF($P311="","",_xlfn.XLOOKUP($P311,设置!$G:$G,设置!H:H))</f>
        <v>管理</v>
      </c>
      <c r="K311" s="186" t="str">
        <f>IF($P311="","",_xlfn.XLOOKUP($P311,设置!$G:$G,设置!I:I))</f>
        <v>部门</v>
      </c>
      <c r="L311" s="96"/>
      <c r="M311" s="96"/>
      <c r="N311" s="88" t="s">
        <v>338</v>
      </c>
      <c r="O311" s="96" t="s">
        <v>1297</v>
      </c>
      <c r="P311" s="161" t="s">
        <v>1298</v>
      </c>
      <c r="Q311" s="116" t="s">
        <v>445</v>
      </c>
      <c r="R311" s="209">
        <v>45017</v>
      </c>
      <c r="S311" s="116" t="s">
        <v>1315</v>
      </c>
      <c r="T311" s="97">
        <v>0</v>
      </c>
      <c r="U311" s="210">
        <v>44652</v>
      </c>
      <c r="V311" s="210">
        <v>45016</v>
      </c>
      <c r="W311" s="116" t="s">
        <v>1316</v>
      </c>
      <c r="X311" s="96"/>
      <c r="Y311" s="211"/>
      <c r="Z311" s="96"/>
      <c r="AA311" s="96"/>
      <c r="AB311" s="96"/>
    </row>
    <row r="312" customHeight="1" spans="1:28">
      <c r="A312" s="178"/>
      <c r="B312" s="179" t="str">
        <f t="shared" si="8"/>
        <v>Z20230413-000011-能环-运维部-管理-部门-20230401-0</v>
      </c>
      <c r="C312" s="180"/>
      <c r="D312" s="180" t="s">
        <v>220</v>
      </c>
      <c r="E312" s="180"/>
      <c r="F312" s="180"/>
      <c r="G312" s="180"/>
      <c r="H312" s="181" t="str">
        <f>IF(D312="","",_xlfn.XLOOKUP(D312,设置!B:B,设置!C:C))</f>
        <v>一般</v>
      </c>
      <c r="I312" s="186" t="str">
        <f t="shared" si="9"/>
        <v>能环-运维部</v>
      </c>
      <c r="J312" s="186" t="str">
        <f>IF($P312="","",_xlfn.XLOOKUP($P312,设置!$G:$G,设置!H:H))</f>
        <v>管理</v>
      </c>
      <c r="K312" s="186" t="str">
        <f>IF($P312="","",_xlfn.XLOOKUP($P312,设置!$G:$G,设置!I:I))</f>
        <v>部门</v>
      </c>
      <c r="L312" s="96"/>
      <c r="M312" s="96"/>
      <c r="N312" s="88" t="s">
        <v>361</v>
      </c>
      <c r="O312" s="96" t="s">
        <v>1297</v>
      </c>
      <c r="P312" s="161" t="s">
        <v>1298</v>
      </c>
      <c r="Q312" s="116" t="s">
        <v>321</v>
      </c>
      <c r="R312" s="209">
        <v>45017</v>
      </c>
      <c r="S312" s="116" t="s">
        <v>1317</v>
      </c>
      <c r="T312" s="97">
        <v>0</v>
      </c>
      <c r="U312" s="210">
        <v>45017</v>
      </c>
      <c r="V312" s="210">
        <v>45382</v>
      </c>
      <c r="W312" s="116" t="s">
        <v>1318</v>
      </c>
      <c r="X312" s="96"/>
      <c r="Y312" s="211"/>
      <c r="Z312" s="96"/>
      <c r="AA312" s="96"/>
      <c r="AB312" s="96"/>
    </row>
    <row r="313" customHeight="1" spans="1:28">
      <c r="A313" s="178"/>
      <c r="B313" s="179" t="str">
        <f t="shared" si="8"/>
        <v>Z20230413-000012-能环-销售部-管理-部门-20230401-0</v>
      </c>
      <c r="C313" s="180"/>
      <c r="D313" s="180" t="s">
        <v>220</v>
      </c>
      <c r="E313" s="180"/>
      <c r="F313" s="180"/>
      <c r="G313" s="180"/>
      <c r="H313" s="181" t="str">
        <f>IF(D313="","",_xlfn.XLOOKUP(D313,设置!B:B,设置!C:C))</f>
        <v>一般</v>
      </c>
      <c r="I313" s="186" t="str">
        <f t="shared" si="9"/>
        <v>能环-销售部</v>
      </c>
      <c r="J313" s="186" t="str">
        <f>IF($P313="","",_xlfn.XLOOKUP($P313,设置!$G:$G,设置!H:H))</f>
        <v>管理</v>
      </c>
      <c r="K313" s="186" t="str">
        <f>IF($P313="","",_xlfn.XLOOKUP($P313,设置!$G:$G,设置!I:I))</f>
        <v>部门</v>
      </c>
      <c r="L313" s="96"/>
      <c r="M313" s="96"/>
      <c r="N313" s="88" t="s">
        <v>313</v>
      </c>
      <c r="O313" s="96" t="s">
        <v>1297</v>
      </c>
      <c r="P313" s="161" t="s">
        <v>1298</v>
      </c>
      <c r="Q313" s="116" t="s">
        <v>420</v>
      </c>
      <c r="R313" s="209">
        <v>45017</v>
      </c>
      <c r="S313" s="116" t="s">
        <v>1319</v>
      </c>
      <c r="T313" s="97">
        <v>0</v>
      </c>
      <c r="U313" s="210">
        <v>45017</v>
      </c>
      <c r="V313" s="210">
        <v>45382</v>
      </c>
      <c r="W313" s="116" t="s">
        <v>1320</v>
      </c>
      <c r="X313" s="96"/>
      <c r="Y313" s="211"/>
      <c r="Z313" s="96"/>
      <c r="AA313" s="96"/>
      <c r="AB313" s="96"/>
    </row>
    <row r="314" customHeight="1" spans="1:28">
      <c r="A314" s="178"/>
      <c r="B314" s="179" t="str">
        <f t="shared" si="8"/>
        <v>Z20230413-000013-能环-工程部-管理-部门-20230401-0</v>
      </c>
      <c r="C314" s="180"/>
      <c r="D314" s="180" t="s">
        <v>220</v>
      </c>
      <c r="E314" s="180"/>
      <c r="F314" s="180"/>
      <c r="G314" s="180"/>
      <c r="H314" s="181" t="str">
        <f>IF(D314="","",_xlfn.XLOOKUP(D314,设置!B:B,设置!C:C))</f>
        <v>一般</v>
      </c>
      <c r="I314" s="186" t="str">
        <f t="shared" si="9"/>
        <v>能环-工程部</v>
      </c>
      <c r="J314" s="186" t="str">
        <f>IF($P314="","",_xlfn.XLOOKUP($P314,设置!$G:$G,设置!H:H))</f>
        <v>管理</v>
      </c>
      <c r="K314" s="186" t="str">
        <f>IF($P314="","",_xlfn.XLOOKUP($P314,设置!$G:$G,设置!I:I))</f>
        <v>部门</v>
      </c>
      <c r="L314" s="96"/>
      <c r="M314" s="96"/>
      <c r="N314" s="88" t="s">
        <v>380</v>
      </c>
      <c r="O314" s="96" t="s">
        <v>1297</v>
      </c>
      <c r="P314" s="161" t="s">
        <v>1298</v>
      </c>
      <c r="Q314" s="116" t="s">
        <v>334</v>
      </c>
      <c r="R314" s="209">
        <v>45017</v>
      </c>
      <c r="S314" s="116" t="s">
        <v>1321</v>
      </c>
      <c r="T314" s="97">
        <v>0</v>
      </c>
      <c r="U314" s="210">
        <v>45017</v>
      </c>
      <c r="V314" s="210">
        <v>45382</v>
      </c>
      <c r="W314" s="116" t="s">
        <v>1322</v>
      </c>
      <c r="X314" s="96"/>
      <c r="Y314" s="211"/>
      <c r="Z314" s="96"/>
      <c r="AA314" s="96"/>
      <c r="AB314" s="96"/>
    </row>
    <row r="315" customHeight="1" spans="1:28">
      <c r="A315" s="178"/>
      <c r="B315" s="179" t="str">
        <f t="shared" si="8"/>
        <v>Z20230413-000014-能环-总裁室-管理-部门-20230401-0</v>
      </c>
      <c r="C315" s="180"/>
      <c r="D315" s="180" t="s">
        <v>220</v>
      </c>
      <c r="E315" s="180"/>
      <c r="F315" s="180"/>
      <c r="G315" s="180"/>
      <c r="H315" s="181" t="str">
        <f>IF(D315="","",_xlfn.XLOOKUP(D315,设置!B:B,设置!C:C))</f>
        <v>一般</v>
      </c>
      <c r="I315" s="186" t="str">
        <f t="shared" si="9"/>
        <v>能环-总裁室</v>
      </c>
      <c r="J315" s="186" t="str">
        <f>IF($P315="","",_xlfn.XLOOKUP($P315,设置!$G:$G,设置!H:H))</f>
        <v>管理</v>
      </c>
      <c r="K315" s="186" t="str">
        <f>IF($P315="","",_xlfn.XLOOKUP($P315,设置!$G:$G,设置!I:I))</f>
        <v>部门</v>
      </c>
      <c r="L315" s="96"/>
      <c r="M315" s="96"/>
      <c r="N315" s="88" t="s">
        <v>429</v>
      </c>
      <c r="O315" s="96" t="s">
        <v>1297</v>
      </c>
      <c r="P315" s="161" t="s">
        <v>1298</v>
      </c>
      <c r="Q315" s="116" t="s">
        <v>308</v>
      </c>
      <c r="R315" s="209">
        <v>45017</v>
      </c>
      <c r="S315" s="116" t="s">
        <v>1323</v>
      </c>
      <c r="T315" s="97">
        <v>0</v>
      </c>
      <c r="U315" s="210">
        <v>45017</v>
      </c>
      <c r="V315" s="210">
        <v>45382</v>
      </c>
      <c r="W315" s="116" t="s">
        <v>1324</v>
      </c>
      <c r="X315" s="96"/>
      <c r="Y315" s="96"/>
      <c r="Z315" s="96"/>
      <c r="AA315" s="96"/>
      <c r="AB315" s="96"/>
    </row>
    <row r="316" customHeight="1" spans="1:28">
      <c r="A316" s="178"/>
      <c r="B316" s="179" t="str">
        <f t="shared" si="8"/>
        <v>Z20230413-000015-能环-财务部-管理-部门-20230401-0</v>
      </c>
      <c r="C316" s="180"/>
      <c r="D316" s="180" t="s">
        <v>220</v>
      </c>
      <c r="E316" s="180"/>
      <c r="F316" s="180"/>
      <c r="G316" s="180"/>
      <c r="H316" s="181" t="str">
        <f>IF(D316="","",_xlfn.XLOOKUP(D316,设置!B:B,设置!C:C))</f>
        <v>一般</v>
      </c>
      <c r="I316" s="186" t="str">
        <f t="shared" si="9"/>
        <v>能环-财务部</v>
      </c>
      <c r="J316" s="186" t="str">
        <f>IF($P316="","",_xlfn.XLOOKUP($P316,设置!$G:$G,设置!H:H))</f>
        <v>管理</v>
      </c>
      <c r="K316" s="186" t="str">
        <f>IF($P316="","",_xlfn.XLOOKUP($P316,设置!$G:$G,设置!I:I))</f>
        <v>部门</v>
      </c>
      <c r="L316" s="96"/>
      <c r="M316" s="96"/>
      <c r="N316" s="88" t="s">
        <v>290</v>
      </c>
      <c r="O316" s="96" t="s">
        <v>1297</v>
      </c>
      <c r="P316" s="161" t="s">
        <v>1298</v>
      </c>
      <c r="Q316" s="116" t="s">
        <v>341</v>
      </c>
      <c r="R316" s="209">
        <v>45017</v>
      </c>
      <c r="S316" s="116" t="s">
        <v>1325</v>
      </c>
      <c r="T316" s="97">
        <v>0</v>
      </c>
      <c r="U316" s="210">
        <v>45017</v>
      </c>
      <c r="V316" s="210">
        <v>45382</v>
      </c>
      <c r="W316" s="116" t="s">
        <v>1326</v>
      </c>
      <c r="X316" s="96"/>
      <c r="Y316" s="96"/>
      <c r="Z316" s="96"/>
      <c r="AA316" s="96"/>
      <c r="AB316" s="96"/>
    </row>
    <row r="317" customHeight="1" spans="1:28">
      <c r="A317" s="178"/>
      <c r="B317" s="179" t="str">
        <f t="shared" si="8"/>
        <v>Z20230413-000016-能环-信息部-管理-部门-20230401-0</v>
      </c>
      <c r="C317" s="180"/>
      <c r="D317" s="180" t="s">
        <v>220</v>
      </c>
      <c r="E317" s="180"/>
      <c r="F317" s="180"/>
      <c r="G317" s="180"/>
      <c r="H317" s="181" t="str">
        <f>IF(D317="","",_xlfn.XLOOKUP(D317,设置!B:B,设置!C:C))</f>
        <v>一般</v>
      </c>
      <c r="I317" s="186" t="str">
        <f t="shared" si="9"/>
        <v>能环-信息部</v>
      </c>
      <c r="J317" s="186" t="str">
        <f>IF($P317="","",_xlfn.XLOOKUP($P317,设置!$G:$G,设置!H:H))</f>
        <v>管理</v>
      </c>
      <c r="K317" s="186" t="str">
        <f>IF($P317="","",_xlfn.XLOOKUP($P317,设置!$G:$G,设置!I:I))</f>
        <v>部门</v>
      </c>
      <c r="L317" s="96"/>
      <c r="M317" s="96"/>
      <c r="N317" s="88" t="s">
        <v>404</v>
      </c>
      <c r="O317" s="96" t="s">
        <v>1297</v>
      </c>
      <c r="P317" s="161" t="s">
        <v>1298</v>
      </c>
      <c r="Q317" s="116" t="s">
        <v>341</v>
      </c>
      <c r="R317" s="209">
        <v>45017</v>
      </c>
      <c r="S317" s="116" t="s">
        <v>1327</v>
      </c>
      <c r="T317" s="97">
        <v>0</v>
      </c>
      <c r="U317" s="210">
        <v>45017</v>
      </c>
      <c r="V317" s="210">
        <v>45382</v>
      </c>
      <c r="W317" s="116" t="s">
        <v>1328</v>
      </c>
      <c r="X317" s="96"/>
      <c r="Y317" s="96"/>
      <c r="Z317" s="96"/>
      <c r="AA317" s="96"/>
      <c r="AB317" s="96"/>
    </row>
    <row r="318" customHeight="1" spans="1:28">
      <c r="A318" s="178"/>
      <c r="B318" s="179" t="str">
        <f t="shared" si="8"/>
        <v>Z20230413-000017-能环-商贸部-管理-部门-20230401-0</v>
      </c>
      <c r="C318" s="180"/>
      <c r="D318" s="180" t="s">
        <v>220</v>
      </c>
      <c r="E318" s="180"/>
      <c r="F318" s="180"/>
      <c r="G318" s="180"/>
      <c r="H318" s="181" t="str">
        <f>IF(D318="","",_xlfn.XLOOKUP(D318,设置!B:B,设置!C:C))</f>
        <v>一般</v>
      </c>
      <c r="I318" s="186" t="str">
        <f t="shared" si="9"/>
        <v>能环-商贸部</v>
      </c>
      <c r="J318" s="186" t="str">
        <f>IF($P318="","",_xlfn.XLOOKUP($P318,设置!$G:$G,设置!H:H))</f>
        <v>管理</v>
      </c>
      <c r="K318" s="186" t="str">
        <f>IF($P318="","",_xlfn.XLOOKUP($P318,设置!$G:$G,设置!I:I))</f>
        <v>部门</v>
      </c>
      <c r="L318" s="96"/>
      <c r="M318" s="96"/>
      <c r="N318" s="88" t="s">
        <v>394</v>
      </c>
      <c r="O318" s="96" t="s">
        <v>1297</v>
      </c>
      <c r="P318" s="161" t="s">
        <v>1298</v>
      </c>
      <c r="Q318" s="116" t="s">
        <v>445</v>
      </c>
      <c r="R318" s="209">
        <v>45017</v>
      </c>
      <c r="S318" s="116" t="s">
        <v>1329</v>
      </c>
      <c r="T318" s="97">
        <v>0</v>
      </c>
      <c r="U318" s="210">
        <v>45017</v>
      </c>
      <c r="V318" s="210">
        <v>45382</v>
      </c>
      <c r="W318" s="116" t="s">
        <v>1330</v>
      </c>
      <c r="X318" s="96"/>
      <c r="Y318" s="96"/>
      <c r="Z318" s="96"/>
      <c r="AA318" s="96"/>
      <c r="AB318" s="96"/>
    </row>
    <row r="319" customHeight="1" spans="1:28">
      <c r="A319" s="178"/>
      <c r="B319" s="179" t="str">
        <f t="shared" si="8"/>
        <v>Z20230413-000018-能环-综合部-管理-部门-20230401-0</v>
      </c>
      <c r="C319" s="180"/>
      <c r="D319" s="180" t="s">
        <v>220</v>
      </c>
      <c r="E319" s="180"/>
      <c r="F319" s="180"/>
      <c r="G319" s="180"/>
      <c r="H319" s="181" t="str">
        <f>IF(D319="","",_xlfn.XLOOKUP(D319,设置!B:B,设置!C:C))</f>
        <v>一般</v>
      </c>
      <c r="I319" s="186" t="str">
        <f t="shared" si="9"/>
        <v>能环-综合部</v>
      </c>
      <c r="J319" s="186" t="str">
        <f>IF($P319="","",_xlfn.XLOOKUP($P319,设置!$G:$G,设置!H:H))</f>
        <v>管理</v>
      </c>
      <c r="K319" s="186" t="str">
        <f>IF($P319="","",_xlfn.XLOOKUP($P319,设置!$G:$G,设置!I:I))</f>
        <v>部门</v>
      </c>
      <c r="L319" s="96"/>
      <c r="M319" s="96"/>
      <c r="N319" s="88" t="s">
        <v>413</v>
      </c>
      <c r="O319" s="96" t="s">
        <v>1297</v>
      </c>
      <c r="P319" s="161" t="s">
        <v>1298</v>
      </c>
      <c r="Q319" s="116" t="s">
        <v>321</v>
      </c>
      <c r="R319" s="209">
        <v>45017</v>
      </c>
      <c r="S319" s="116" t="s">
        <v>1331</v>
      </c>
      <c r="T319" s="97">
        <v>0</v>
      </c>
      <c r="U319" s="210">
        <v>45017</v>
      </c>
      <c r="V319" s="210">
        <v>45382</v>
      </c>
      <c r="W319" s="116" t="s">
        <v>1332</v>
      </c>
      <c r="X319" s="96"/>
      <c r="Y319" s="96"/>
      <c r="Z319" s="96"/>
      <c r="AA319" s="96"/>
      <c r="AB319" s="96"/>
    </row>
    <row r="320" customHeight="1" spans="1:28">
      <c r="A320" s="178"/>
      <c r="B320" s="179" t="str">
        <f t="shared" si="8"/>
        <v>Z20230413-000019-能环-客服部-管理-部门-20230401-0</v>
      </c>
      <c r="C320" s="180"/>
      <c r="D320" s="180" t="s">
        <v>220</v>
      </c>
      <c r="E320" s="180"/>
      <c r="F320" s="180"/>
      <c r="G320" s="180"/>
      <c r="H320" s="181" t="str">
        <f>IF(D320="","",_xlfn.XLOOKUP(D320,设置!B:B,设置!C:C))</f>
        <v>一般</v>
      </c>
      <c r="I320" s="186" t="str">
        <f t="shared" si="9"/>
        <v>能环-客服部</v>
      </c>
      <c r="J320" s="186" t="str">
        <f>IF($P320="","",_xlfn.XLOOKUP($P320,设置!$G:$G,设置!H:H))</f>
        <v>管理</v>
      </c>
      <c r="K320" s="186" t="str">
        <f>IF($P320="","",_xlfn.XLOOKUP($P320,设置!$G:$G,设置!I:I))</f>
        <v>部门</v>
      </c>
      <c r="L320" s="96"/>
      <c r="M320" s="96"/>
      <c r="N320" s="88" t="s">
        <v>338</v>
      </c>
      <c r="O320" s="96" t="s">
        <v>1297</v>
      </c>
      <c r="P320" s="161" t="s">
        <v>1298</v>
      </c>
      <c r="Q320" s="116" t="s">
        <v>420</v>
      </c>
      <c r="R320" s="209">
        <v>45017</v>
      </c>
      <c r="S320" s="116" t="s">
        <v>1333</v>
      </c>
      <c r="T320" s="97">
        <v>0</v>
      </c>
      <c r="U320" s="210">
        <v>45017</v>
      </c>
      <c r="V320" s="210">
        <v>45382</v>
      </c>
      <c r="W320" s="116" t="s">
        <v>1334</v>
      </c>
      <c r="X320" s="96"/>
      <c r="Y320" s="96"/>
      <c r="Z320" s="96"/>
      <c r="AA320" s="96"/>
      <c r="AB320" s="96"/>
    </row>
    <row r="321" customHeight="1" spans="1:28">
      <c r="A321" s="178"/>
      <c r="B321" s="179" t="str">
        <f t="shared" si="8"/>
        <v>Z20230413-000029-冷暖-运维部-管理-部门-20230401-0</v>
      </c>
      <c r="C321" s="180"/>
      <c r="D321" s="180" t="s">
        <v>356</v>
      </c>
      <c r="E321" s="180"/>
      <c r="F321" s="180"/>
      <c r="G321" s="180"/>
      <c r="H321" s="181" t="str">
        <f>IF(D321="","",_xlfn.XLOOKUP(D321,设置!B:B,设置!C:C))</f>
        <v>小规模</v>
      </c>
      <c r="I321" s="186" t="str">
        <f t="shared" si="9"/>
        <v>冷暖-运维部</v>
      </c>
      <c r="J321" s="186" t="str">
        <f>IF($P321="","",_xlfn.XLOOKUP($P321,设置!$G:$G,设置!H:H))</f>
        <v>管理</v>
      </c>
      <c r="K321" s="186" t="str">
        <f>IF($P321="","",_xlfn.XLOOKUP($P321,设置!$G:$G,设置!I:I))</f>
        <v>部门</v>
      </c>
      <c r="L321" s="96"/>
      <c r="M321" s="96"/>
      <c r="N321" s="88" t="s">
        <v>361</v>
      </c>
      <c r="O321" s="96" t="s">
        <v>1297</v>
      </c>
      <c r="P321" s="161" t="s">
        <v>1298</v>
      </c>
      <c r="Q321" s="116" t="s">
        <v>334</v>
      </c>
      <c r="R321" s="209">
        <v>45017</v>
      </c>
      <c r="S321" s="116" t="s">
        <v>1317</v>
      </c>
      <c r="T321" s="97">
        <v>0</v>
      </c>
      <c r="U321" s="210">
        <v>45017</v>
      </c>
      <c r="V321" s="210">
        <v>45382</v>
      </c>
      <c r="W321" s="116" t="s">
        <v>1335</v>
      </c>
      <c r="X321" s="96"/>
      <c r="Y321" s="96"/>
      <c r="Z321" s="96"/>
      <c r="AA321" s="96"/>
      <c r="AB321" s="96"/>
    </row>
    <row r="322" customHeight="1" spans="1:28">
      <c r="A322" s="178"/>
      <c r="B322" s="179" t="str">
        <f t="shared" ref="B322:B385" si="10">IF(O322="","",_xlfn.TEXTJOIN("-",1,W322,I322,P322,TEXT(U322,"YYYYMMDD"),T322))</f>
        <v>Z20230413-000030-冷暖-销售部-管理-部门-20230401-0</v>
      </c>
      <c r="C322" s="180"/>
      <c r="D322" s="180" t="s">
        <v>356</v>
      </c>
      <c r="E322" s="180"/>
      <c r="F322" s="180"/>
      <c r="G322" s="180"/>
      <c r="H322" s="181" t="str">
        <f>IF(D322="","",_xlfn.XLOOKUP(D322,设置!B:B,设置!C:C))</f>
        <v>小规模</v>
      </c>
      <c r="I322" s="186" t="str">
        <f t="shared" ref="I322:I385" si="11">IF(D322="","",_xlfn.TEXTJOIN("-",1,D322,E322,N322))</f>
        <v>冷暖-销售部</v>
      </c>
      <c r="J322" s="186" t="str">
        <f>IF($P322="","",_xlfn.XLOOKUP($P322,设置!$G:$G,设置!H:H))</f>
        <v>管理</v>
      </c>
      <c r="K322" s="186" t="str">
        <f>IF($P322="","",_xlfn.XLOOKUP($P322,设置!$G:$G,设置!I:I))</f>
        <v>部门</v>
      </c>
      <c r="L322" s="96"/>
      <c r="M322" s="96"/>
      <c r="N322" s="88" t="s">
        <v>313</v>
      </c>
      <c r="O322" s="96" t="s">
        <v>1297</v>
      </c>
      <c r="P322" s="161" t="s">
        <v>1298</v>
      </c>
      <c r="Q322" s="116" t="s">
        <v>451</v>
      </c>
      <c r="R322" s="209">
        <v>45017</v>
      </c>
      <c r="S322" s="116" t="s">
        <v>1319</v>
      </c>
      <c r="T322" s="97">
        <v>0</v>
      </c>
      <c r="U322" s="210">
        <v>45017</v>
      </c>
      <c r="V322" s="210">
        <v>45382</v>
      </c>
      <c r="W322" s="116" t="s">
        <v>1336</v>
      </c>
      <c r="X322" s="96"/>
      <c r="Y322" s="96"/>
      <c r="Z322" s="96"/>
      <c r="AA322" s="96"/>
      <c r="AB322" s="96"/>
    </row>
    <row r="323" customHeight="1" spans="1:28">
      <c r="A323" s="178"/>
      <c r="B323" s="179" t="str">
        <f t="shared" si="10"/>
        <v>Z20230413-000033-冷暖-财务部-管理-部门-20230401-0</v>
      </c>
      <c r="C323" s="180"/>
      <c r="D323" s="180" t="s">
        <v>356</v>
      </c>
      <c r="E323" s="180"/>
      <c r="F323" s="180"/>
      <c r="G323" s="180"/>
      <c r="H323" s="181" t="str">
        <f>IF(D323="","",_xlfn.XLOOKUP(D323,设置!B:B,设置!C:C))</f>
        <v>小规模</v>
      </c>
      <c r="I323" s="186" t="str">
        <f t="shared" si="11"/>
        <v>冷暖-财务部</v>
      </c>
      <c r="J323" s="186" t="str">
        <f>IF($P323="","",_xlfn.XLOOKUP($P323,设置!$G:$G,设置!H:H))</f>
        <v>管理</v>
      </c>
      <c r="K323" s="186" t="str">
        <f>IF($P323="","",_xlfn.XLOOKUP($P323,设置!$G:$G,设置!I:I))</f>
        <v>部门</v>
      </c>
      <c r="L323" s="96"/>
      <c r="M323" s="96"/>
      <c r="N323" s="88" t="s">
        <v>290</v>
      </c>
      <c r="O323" s="96" t="s">
        <v>1297</v>
      </c>
      <c r="P323" s="161" t="s">
        <v>1298</v>
      </c>
      <c r="Q323" s="116" t="s">
        <v>341</v>
      </c>
      <c r="R323" s="209">
        <v>45017</v>
      </c>
      <c r="S323" s="116" t="s">
        <v>1325</v>
      </c>
      <c r="T323" s="97">
        <v>0</v>
      </c>
      <c r="U323" s="210">
        <v>45017</v>
      </c>
      <c r="V323" s="210">
        <v>45382</v>
      </c>
      <c r="W323" s="116" t="s">
        <v>1337</v>
      </c>
      <c r="X323" s="96"/>
      <c r="Y323" s="96"/>
      <c r="Z323" s="96"/>
      <c r="AA323" s="96"/>
      <c r="AB323" s="96"/>
    </row>
    <row r="324" customHeight="1" spans="1:28">
      <c r="A324" s="178"/>
      <c r="B324" s="179" t="str">
        <f t="shared" si="10"/>
        <v>Z20230413-000034-冷暖-信息部-管理-部门-20230401-0</v>
      </c>
      <c r="C324" s="180"/>
      <c r="D324" s="180" t="s">
        <v>356</v>
      </c>
      <c r="E324" s="180"/>
      <c r="F324" s="180"/>
      <c r="G324" s="180"/>
      <c r="H324" s="181" t="str">
        <f>IF(D324="","",_xlfn.XLOOKUP(D324,设置!B:B,设置!C:C))</f>
        <v>小规模</v>
      </c>
      <c r="I324" s="186" t="str">
        <f t="shared" si="11"/>
        <v>冷暖-信息部</v>
      </c>
      <c r="J324" s="186" t="str">
        <f>IF($P324="","",_xlfn.XLOOKUP($P324,设置!$G:$G,设置!H:H))</f>
        <v>管理</v>
      </c>
      <c r="K324" s="186" t="str">
        <f>IF($P324="","",_xlfn.XLOOKUP($P324,设置!$G:$G,设置!I:I))</f>
        <v>部门</v>
      </c>
      <c r="L324" s="96"/>
      <c r="M324" s="96"/>
      <c r="N324" s="88" t="s">
        <v>404</v>
      </c>
      <c r="O324" s="96" t="s">
        <v>1297</v>
      </c>
      <c r="P324" s="161" t="s">
        <v>1298</v>
      </c>
      <c r="Q324" s="116" t="s">
        <v>341</v>
      </c>
      <c r="R324" s="209">
        <v>45017</v>
      </c>
      <c r="S324" s="116" t="s">
        <v>1327</v>
      </c>
      <c r="T324" s="97">
        <v>0</v>
      </c>
      <c r="U324" s="210">
        <v>45017</v>
      </c>
      <c r="V324" s="210">
        <v>45382</v>
      </c>
      <c r="W324" s="116" t="s">
        <v>1338</v>
      </c>
      <c r="X324" s="96"/>
      <c r="Y324" s="96"/>
      <c r="Z324" s="96"/>
      <c r="AA324" s="96"/>
      <c r="AB324" s="96"/>
    </row>
    <row r="325" customHeight="1" spans="1:28">
      <c r="A325" s="178"/>
      <c r="B325" s="179" t="str">
        <f t="shared" si="10"/>
        <v>Z20230413-000035-冷暖-商贸部-管理-部门-20230401-0</v>
      </c>
      <c r="C325" s="180"/>
      <c r="D325" s="180" t="s">
        <v>356</v>
      </c>
      <c r="E325" s="180"/>
      <c r="F325" s="180"/>
      <c r="G325" s="180"/>
      <c r="H325" s="181" t="str">
        <f>IF(D325="","",_xlfn.XLOOKUP(D325,设置!B:B,设置!C:C))</f>
        <v>小规模</v>
      </c>
      <c r="I325" s="186" t="str">
        <f t="shared" si="11"/>
        <v>冷暖-商贸部</v>
      </c>
      <c r="J325" s="186" t="str">
        <f>IF($P325="","",_xlfn.XLOOKUP($P325,设置!$G:$G,设置!H:H))</f>
        <v>管理</v>
      </c>
      <c r="K325" s="186" t="str">
        <f>IF($P325="","",_xlfn.XLOOKUP($P325,设置!$G:$G,设置!I:I))</f>
        <v>部门</v>
      </c>
      <c r="L325" s="96"/>
      <c r="M325" s="96"/>
      <c r="N325" s="88" t="s">
        <v>394</v>
      </c>
      <c r="O325" s="96" t="s">
        <v>1297</v>
      </c>
      <c r="P325" s="161" t="s">
        <v>1298</v>
      </c>
      <c r="Q325" s="116" t="s">
        <v>321</v>
      </c>
      <c r="R325" s="209">
        <v>45017</v>
      </c>
      <c r="S325" s="116" t="s">
        <v>1329</v>
      </c>
      <c r="T325" s="97">
        <v>0</v>
      </c>
      <c r="U325" s="210">
        <v>45017</v>
      </c>
      <c r="V325" s="210">
        <v>45382</v>
      </c>
      <c r="W325" s="116" t="s">
        <v>1339</v>
      </c>
      <c r="X325" s="96"/>
      <c r="Y325" s="96"/>
      <c r="Z325" s="96"/>
      <c r="AA325" s="96"/>
      <c r="AB325" s="96"/>
    </row>
    <row r="326" customHeight="1" spans="1:28">
      <c r="A326" s="178"/>
      <c r="B326" s="179" t="str">
        <f t="shared" si="10"/>
        <v>Z20230413-000036-冷暖-综合部-管理-部门-20230401-0</v>
      </c>
      <c r="C326" s="180"/>
      <c r="D326" s="180" t="s">
        <v>356</v>
      </c>
      <c r="E326" s="180"/>
      <c r="F326" s="180"/>
      <c r="G326" s="180"/>
      <c r="H326" s="181" t="str">
        <f>IF(D326="","",_xlfn.XLOOKUP(D326,设置!B:B,设置!C:C))</f>
        <v>小规模</v>
      </c>
      <c r="I326" s="186" t="str">
        <f t="shared" si="11"/>
        <v>冷暖-综合部</v>
      </c>
      <c r="J326" s="186" t="str">
        <f>IF($P326="","",_xlfn.XLOOKUP($P326,设置!$G:$G,设置!H:H))</f>
        <v>管理</v>
      </c>
      <c r="K326" s="186" t="str">
        <f>IF($P326="","",_xlfn.XLOOKUP($P326,设置!$G:$G,设置!I:I))</f>
        <v>部门</v>
      </c>
      <c r="L326" s="96"/>
      <c r="M326" s="96"/>
      <c r="N326" s="88" t="s">
        <v>413</v>
      </c>
      <c r="O326" s="96" t="s">
        <v>1297</v>
      </c>
      <c r="P326" s="161" t="s">
        <v>1298</v>
      </c>
      <c r="Q326" s="116" t="s">
        <v>420</v>
      </c>
      <c r="R326" s="209">
        <v>45017</v>
      </c>
      <c r="S326" s="116" t="s">
        <v>1331</v>
      </c>
      <c r="T326" s="97">
        <v>0</v>
      </c>
      <c r="U326" s="210">
        <v>45017</v>
      </c>
      <c r="V326" s="210">
        <v>45382</v>
      </c>
      <c r="W326" s="116" t="s">
        <v>1340</v>
      </c>
      <c r="X326" s="96"/>
      <c r="Y326" s="96"/>
      <c r="Z326" s="96"/>
      <c r="AA326" s="96"/>
      <c r="AB326" s="96"/>
    </row>
    <row r="327" customHeight="1" spans="1:28">
      <c r="A327" s="178"/>
      <c r="B327" s="179" t="str">
        <f t="shared" si="10"/>
        <v>Z20230413-000037-冷暖-客服部-管理-部门-20230401-0</v>
      </c>
      <c r="C327" s="180"/>
      <c r="D327" s="180" t="s">
        <v>356</v>
      </c>
      <c r="E327" s="180"/>
      <c r="F327" s="180"/>
      <c r="G327" s="180"/>
      <c r="H327" s="181" t="str">
        <f>IF(D327="","",_xlfn.XLOOKUP(D327,设置!B:B,设置!C:C))</f>
        <v>小规模</v>
      </c>
      <c r="I327" s="186" t="str">
        <f t="shared" si="11"/>
        <v>冷暖-客服部</v>
      </c>
      <c r="J327" s="186" t="str">
        <f>IF($P327="","",_xlfn.XLOOKUP($P327,设置!$G:$G,设置!H:H))</f>
        <v>管理</v>
      </c>
      <c r="K327" s="186" t="str">
        <f>IF($P327="","",_xlfn.XLOOKUP($P327,设置!$G:$G,设置!I:I))</f>
        <v>部门</v>
      </c>
      <c r="L327" s="96"/>
      <c r="M327" s="96"/>
      <c r="N327" s="88" t="s">
        <v>338</v>
      </c>
      <c r="O327" s="96" t="s">
        <v>1297</v>
      </c>
      <c r="P327" s="161" t="s">
        <v>1298</v>
      </c>
      <c r="Q327" s="116" t="s">
        <v>334</v>
      </c>
      <c r="R327" s="209">
        <v>45017</v>
      </c>
      <c r="S327" s="116" t="s">
        <v>1333</v>
      </c>
      <c r="T327" s="97">
        <v>0</v>
      </c>
      <c r="U327" s="210">
        <v>45017</v>
      </c>
      <c r="V327" s="210">
        <v>45382</v>
      </c>
      <c r="W327" s="116" t="s">
        <v>1341</v>
      </c>
      <c r="X327" s="96"/>
      <c r="Y327" s="96"/>
      <c r="Z327" s="96"/>
      <c r="AA327" s="96"/>
      <c r="AB327" s="96"/>
    </row>
    <row r="328" customHeight="1" spans="1:28">
      <c r="A328" s="178"/>
      <c r="B328" s="179" t="str">
        <f t="shared" si="10"/>
        <v>Z20230413-000038-荣辉-运维部-管理-部门-20230401-0</v>
      </c>
      <c r="C328" s="180"/>
      <c r="D328" s="180" t="s">
        <v>374</v>
      </c>
      <c r="E328" s="180"/>
      <c r="F328" s="180"/>
      <c r="G328" s="180"/>
      <c r="H328" s="181" t="str">
        <f>IF(D328="","",_xlfn.XLOOKUP(D328,设置!B:B,设置!C:C))</f>
        <v>小规模</v>
      </c>
      <c r="I328" s="186" t="str">
        <f t="shared" si="11"/>
        <v>荣辉-运维部</v>
      </c>
      <c r="J328" s="186" t="str">
        <f>IF($P328="","",_xlfn.XLOOKUP($P328,设置!$G:$G,设置!H:H))</f>
        <v>管理</v>
      </c>
      <c r="K328" s="186" t="str">
        <f>IF($P328="","",_xlfn.XLOOKUP($P328,设置!$G:$G,设置!I:I))</f>
        <v>部门</v>
      </c>
      <c r="L328" s="96"/>
      <c r="M328" s="96"/>
      <c r="N328" s="88" t="s">
        <v>361</v>
      </c>
      <c r="O328" s="96" t="s">
        <v>1297</v>
      </c>
      <c r="P328" s="161" t="s">
        <v>1298</v>
      </c>
      <c r="Q328" s="116" t="s">
        <v>341</v>
      </c>
      <c r="R328" s="209">
        <v>45017</v>
      </c>
      <c r="S328" s="116" t="s">
        <v>1317</v>
      </c>
      <c r="T328" s="97">
        <v>0</v>
      </c>
      <c r="U328" s="210">
        <v>45017</v>
      </c>
      <c r="V328" s="210">
        <v>45382</v>
      </c>
      <c r="W328" s="116" t="s">
        <v>1342</v>
      </c>
      <c r="X328" s="96"/>
      <c r="Y328" s="96"/>
      <c r="Z328" s="96"/>
      <c r="AA328" s="96"/>
      <c r="AB328" s="96"/>
    </row>
    <row r="329" customHeight="1" spans="1:28">
      <c r="A329" s="178"/>
      <c r="B329" s="179" t="str">
        <f t="shared" si="10"/>
        <v>Z20230413-000039-荣辉-销售部-管理-部门-20230401-0</v>
      </c>
      <c r="C329" s="180"/>
      <c r="D329" s="180" t="s">
        <v>374</v>
      </c>
      <c r="E329" s="180"/>
      <c r="F329" s="180"/>
      <c r="G329" s="180"/>
      <c r="H329" s="181" t="str">
        <f>IF(D329="","",_xlfn.XLOOKUP(D329,设置!B:B,设置!C:C))</f>
        <v>小规模</v>
      </c>
      <c r="I329" s="186" t="str">
        <f t="shared" si="11"/>
        <v>荣辉-销售部</v>
      </c>
      <c r="J329" s="186" t="str">
        <f>IF($P329="","",_xlfn.XLOOKUP($P329,设置!$G:$G,设置!H:H))</f>
        <v>管理</v>
      </c>
      <c r="K329" s="186" t="str">
        <f>IF($P329="","",_xlfn.XLOOKUP($P329,设置!$G:$G,设置!I:I))</f>
        <v>部门</v>
      </c>
      <c r="L329" s="96"/>
      <c r="M329" s="96"/>
      <c r="N329" s="88" t="s">
        <v>313</v>
      </c>
      <c r="O329" s="96" t="s">
        <v>1297</v>
      </c>
      <c r="P329" s="161" t="s">
        <v>1298</v>
      </c>
      <c r="Q329" s="116" t="s">
        <v>434</v>
      </c>
      <c r="R329" s="209">
        <v>45017</v>
      </c>
      <c r="S329" s="116" t="s">
        <v>1319</v>
      </c>
      <c r="T329" s="97">
        <v>0</v>
      </c>
      <c r="U329" s="210">
        <v>45017</v>
      </c>
      <c r="V329" s="210">
        <v>45382</v>
      </c>
      <c r="W329" s="116" t="s">
        <v>1343</v>
      </c>
      <c r="X329" s="96"/>
      <c r="Y329" s="96"/>
      <c r="Z329" s="96"/>
      <c r="AA329" s="96"/>
      <c r="AB329" s="96"/>
    </row>
    <row r="330" customHeight="1" spans="1:28">
      <c r="A330" s="178"/>
      <c r="B330" s="179" t="str">
        <f t="shared" si="10"/>
        <v>Z20230413-000042-荣辉-财务部-管理-部门-20230401-0</v>
      </c>
      <c r="C330" s="180"/>
      <c r="D330" s="180" t="s">
        <v>374</v>
      </c>
      <c r="E330" s="180"/>
      <c r="F330" s="180"/>
      <c r="G330" s="180"/>
      <c r="H330" s="181" t="str">
        <f>IF(D330="","",_xlfn.XLOOKUP(D330,设置!B:B,设置!C:C))</f>
        <v>小规模</v>
      </c>
      <c r="I330" s="186" t="str">
        <f t="shared" si="11"/>
        <v>荣辉-财务部</v>
      </c>
      <c r="J330" s="186" t="str">
        <f>IF($P330="","",_xlfn.XLOOKUP($P330,设置!$G:$G,设置!H:H))</f>
        <v>管理</v>
      </c>
      <c r="K330" s="186" t="str">
        <f>IF($P330="","",_xlfn.XLOOKUP($P330,设置!$G:$G,设置!I:I))</f>
        <v>部门</v>
      </c>
      <c r="L330" s="96"/>
      <c r="M330" s="96"/>
      <c r="N330" s="88" t="s">
        <v>290</v>
      </c>
      <c r="O330" s="96" t="s">
        <v>1297</v>
      </c>
      <c r="P330" s="161" t="s">
        <v>1298</v>
      </c>
      <c r="Q330" s="116" t="s">
        <v>341</v>
      </c>
      <c r="R330" s="209">
        <v>45017</v>
      </c>
      <c r="S330" s="116" t="s">
        <v>1325</v>
      </c>
      <c r="T330" s="97">
        <v>0</v>
      </c>
      <c r="U330" s="210">
        <v>45017</v>
      </c>
      <c r="V330" s="210">
        <v>45382</v>
      </c>
      <c r="W330" s="116" t="s">
        <v>1344</v>
      </c>
      <c r="X330" s="96"/>
      <c r="Y330" s="96"/>
      <c r="Z330" s="96"/>
      <c r="AA330" s="96"/>
      <c r="AB330" s="96"/>
    </row>
    <row r="331" customHeight="1" spans="1:28">
      <c r="A331" s="212"/>
      <c r="B331" s="179" t="str">
        <f t="shared" si="10"/>
        <v>Z20230413-000044-荣辉-商贸部-管理-部门-20230401-0</v>
      </c>
      <c r="C331" s="207"/>
      <c r="D331" s="180" t="s">
        <v>374</v>
      </c>
      <c r="E331" s="207"/>
      <c r="F331" s="207"/>
      <c r="G331" s="207"/>
      <c r="H331" s="181" t="str">
        <f>IF(D331="","",_xlfn.XLOOKUP(D331,设置!B:B,设置!C:C))</f>
        <v>小规模</v>
      </c>
      <c r="I331" s="186" t="str">
        <f t="shared" si="11"/>
        <v>荣辉-商贸部</v>
      </c>
      <c r="J331" s="186" t="str">
        <f>IF($P331="","",_xlfn.XLOOKUP($P331,设置!$G:$G,设置!H:H))</f>
        <v>管理</v>
      </c>
      <c r="K331" s="186" t="str">
        <f>IF($P331="","",_xlfn.XLOOKUP($P331,设置!$G:$G,设置!I:I))</f>
        <v>部门</v>
      </c>
      <c r="L331" s="96"/>
      <c r="M331" s="96"/>
      <c r="N331" s="88" t="s">
        <v>394</v>
      </c>
      <c r="O331" s="96" t="s">
        <v>1297</v>
      </c>
      <c r="P331" s="161" t="s">
        <v>1298</v>
      </c>
      <c r="Q331" s="116" t="s">
        <v>445</v>
      </c>
      <c r="R331" s="209">
        <v>45017</v>
      </c>
      <c r="S331" s="116" t="s">
        <v>1329</v>
      </c>
      <c r="T331" s="97">
        <v>0</v>
      </c>
      <c r="U331" s="210">
        <v>45017</v>
      </c>
      <c r="V331" s="210">
        <v>45382</v>
      </c>
      <c r="W331" s="116" t="s">
        <v>1345</v>
      </c>
      <c r="X331" s="207"/>
      <c r="Y331" s="207"/>
      <c r="Z331" s="207"/>
      <c r="AA331" s="207"/>
      <c r="AB331" s="207"/>
    </row>
    <row r="332" customHeight="1" spans="1:28">
      <c r="A332" s="212"/>
      <c r="B332" s="179" t="str">
        <f t="shared" si="10"/>
        <v>Z20230413-000045-荣辉-综合部-管理-部门-20230401-0</v>
      </c>
      <c r="C332" s="207"/>
      <c r="D332" s="180" t="s">
        <v>374</v>
      </c>
      <c r="E332" s="207"/>
      <c r="F332" s="207"/>
      <c r="G332" s="207"/>
      <c r="H332" s="181" t="str">
        <f>IF(D332="","",_xlfn.XLOOKUP(D332,设置!B:B,设置!C:C))</f>
        <v>小规模</v>
      </c>
      <c r="I332" s="186" t="str">
        <f t="shared" si="11"/>
        <v>荣辉-综合部</v>
      </c>
      <c r="J332" s="186" t="str">
        <f>IF($P332="","",_xlfn.XLOOKUP($P332,设置!$G:$G,设置!H:H))</f>
        <v>管理</v>
      </c>
      <c r="K332" s="186" t="str">
        <f>IF($P332="","",_xlfn.XLOOKUP($P332,设置!$G:$G,设置!I:I))</f>
        <v>部门</v>
      </c>
      <c r="L332" s="96"/>
      <c r="M332" s="96"/>
      <c r="N332" s="88" t="s">
        <v>413</v>
      </c>
      <c r="O332" s="96" t="s">
        <v>1297</v>
      </c>
      <c r="P332" s="161" t="s">
        <v>1298</v>
      </c>
      <c r="Q332" s="116" t="s">
        <v>321</v>
      </c>
      <c r="R332" s="209">
        <v>45017</v>
      </c>
      <c r="S332" s="116" t="s">
        <v>1331</v>
      </c>
      <c r="T332" s="97">
        <v>0</v>
      </c>
      <c r="U332" s="210">
        <v>45017</v>
      </c>
      <c r="V332" s="210">
        <v>45382</v>
      </c>
      <c r="W332" s="116" t="s">
        <v>1346</v>
      </c>
      <c r="X332" s="207"/>
      <c r="Y332" s="207"/>
      <c r="Z332" s="207"/>
      <c r="AA332" s="207"/>
      <c r="AB332" s="207"/>
    </row>
    <row r="333" customHeight="1" spans="1:28">
      <c r="A333" s="212"/>
      <c r="B333" s="179" t="str">
        <f t="shared" si="10"/>
        <v>Z20230413-000046-荣辉-客服部-管理-部门-20230401-0</v>
      </c>
      <c r="C333" s="207"/>
      <c r="D333" s="180" t="s">
        <v>374</v>
      </c>
      <c r="E333" s="207"/>
      <c r="F333" s="207"/>
      <c r="G333" s="207"/>
      <c r="H333" s="181" t="str">
        <f>IF(D333="","",_xlfn.XLOOKUP(D333,设置!B:B,设置!C:C))</f>
        <v>小规模</v>
      </c>
      <c r="I333" s="186" t="str">
        <f t="shared" si="11"/>
        <v>荣辉-客服部</v>
      </c>
      <c r="J333" s="186" t="str">
        <f>IF($P333="","",_xlfn.XLOOKUP($P333,设置!$G:$G,设置!H:H))</f>
        <v>管理</v>
      </c>
      <c r="K333" s="186" t="str">
        <f>IF($P333="","",_xlfn.XLOOKUP($P333,设置!$G:$G,设置!I:I))</f>
        <v>部门</v>
      </c>
      <c r="L333" s="96"/>
      <c r="M333" s="96"/>
      <c r="N333" s="88" t="s">
        <v>338</v>
      </c>
      <c r="O333" s="96" t="s">
        <v>1297</v>
      </c>
      <c r="P333" s="161" t="s">
        <v>1298</v>
      </c>
      <c r="Q333" s="116" t="s">
        <v>420</v>
      </c>
      <c r="R333" s="209">
        <v>45017</v>
      </c>
      <c r="S333" s="116" t="s">
        <v>1333</v>
      </c>
      <c r="T333" s="97">
        <v>0</v>
      </c>
      <c r="U333" s="210">
        <v>45017</v>
      </c>
      <c r="V333" s="210">
        <v>45382</v>
      </c>
      <c r="W333" s="116" t="s">
        <v>1347</v>
      </c>
      <c r="X333" s="207"/>
      <c r="Y333" s="207"/>
      <c r="Z333" s="207"/>
      <c r="AA333" s="207"/>
      <c r="AB333" s="207"/>
    </row>
    <row r="334" customHeight="1" spans="1:28">
      <c r="A334" s="212"/>
      <c r="B334" s="179" t="str">
        <f t="shared" si="10"/>
        <v>Z20230413-000048-芝麻-销售部-管理-部门-20230401-0</v>
      </c>
      <c r="C334" s="207"/>
      <c r="D334" s="180" t="s">
        <v>389</v>
      </c>
      <c r="E334" s="207"/>
      <c r="F334" s="207"/>
      <c r="G334" s="207"/>
      <c r="H334" s="181" t="str">
        <f>IF(D334="","",_xlfn.XLOOKUP(D334,设置!B:B,设置!C:C))</f>
        <v>一般</v>
      </c>
      <c r="I334" s="186" t="str">
        <f t="shared" si="11"/>
        <v>芝麻-销售部</v>
      </c>
      <c r="J334" s="186" t="str">
        <f>IF($P334="","",_xlfn.XLOOKUP($P334,设置!$G:$G,设置!H:H))</f>
        <v>管理</v>
      </c>
      <c r="K334" s="186" t="str">
        <f>IF($P334="","",_xlfn.XLOOKUP($P334,设置!$G:$G,设置!I:I))</f>
        <v>部门</v>
      </c>
      <c r="L334" s="96"/>
      <c r="M334" s="96"/>
      <c r="N334" s="88" t="s">
        <v>313</v>
      </c>
      <c r="O334" s="96" t="s">
        <v>1297</v>
      </c>
      <c r="P334" s="161" t="s">
        <v>1298</v>
      </c>
      <c r="Q334" s="116" t="s">
        <v>334</v>
      </c>
      <c r="R334" s="209">
        <v>45017</v>
      </c>
      <c r="S334" s="116" t="s">
        <v>1319</v>
      </c>
      <c r="T334" s="97">
        <v>0</v>
      </c>
      <c r="U334" s="210">
        <v>45017</v>
      </c>
      <c r="V334" s="210">
        <v>45382</v>
      </c>
      <c r="W334" s="116" t="s">
        <v>1348</v>
      </c>
      <c r="X334" s="207"/>
      <c r="Y334" s="207"/>
      <c r="Z334" s="207"/>
      <c r="AA334" s="207"/>
      <c r="AB334" s="207"/>
    </row>
    <row r="335" customHeight="1" spans="1:28">
      <c r="A335" s="212"/>
      <c r="B335" s="179" t="str">
        <f t="shared" si="10"/>
        <v>Z20230413-000049-芝麻-工程部-管理-部门-20230401-0</v>
      </c>
      <c r="C335" s="207"/>
      <c r="D335" s="180" t="s">
        <v>389</v>
      </c>
      <c r="E335" s="207"/>
      <c r="F335" s="207"/>
      <c r="G335" s="207"/>
      <c r="H335" s="181" t="str">
        <f>IF(D335="","",_xlfn.XLOOKUP(D335,设置!B:B,设置!C:C))</f>
        <v>一般</v>
      </c>
      <c r="I335" s="186" t="str">
        <f t="shared" si="11"/>
        <v>芝麻-工程部</v>
      </c>
      <c r="J335" s="186" t="str">
        <f>IF($P335="","",_xlfn.XLOOKUP($P335,设置!$G:$G,设置!H:H))</f>
        <v>管理</v>
      </c>
      <c r="K335" s="186" t="str">
        <f>IF($P335="","",_xlfn.XLOOKUP($P335,设置!$G:$G,设置!I:I))</f>
        <v>部门</v>
      </c>
      <c r="L335" s="96"/>
      <c r="M335" s="96"/>
      <c r="N335" s="88" t="s">
        <v>380</v>
      </c>
      <c r="O335" s="96" t="s">
        <v>1297</v>
      </c>
      <c r="P335" s="161" t="s">
        <v>1298</v>
      </c>
      <c r="Q335" s="116" t="s">
        <v>451</v>
      </c>
      <c r="R335" s="209">
        <v>45017</v>
      </c>
      <c r="S335" s="116" t="s">
        <v>1321</v>
      </c>
      <c r="T335" s="97">
        <v>0</v>
      </c>
      <c r="U335" s="210">
        <v>45017</v>
      </c>
      <c r="V335" s="210">
        <v>45382</v>
      </c>
      <c r="W335" s="116" t="s">
        <v>1349</v>
      </c>
      <c r="X335" s="207"/>
      <c r="Y335" s="207"/>
      <c r="Z335" s="207"/>
      <c r="AA335" s="207"/>
      <c r="AB335" s="207"/>
    </row>
    <row r="336" customHeight="1" spans="1:28">
      <c r="A336" s="212"/>
      <c r="B336" s="179" t="str">
        <f t="shared" si="10"/>
        <v>Z20230413-000051-芝麻-财务部-管理-部门-20230401-0</v>
      </c>
      <c r="C336" s="207"/>
      <c r="D336" s="180" t="s">
        <v>389</v>
      </c>
      <c r="E336" s="207"/>
      <c r="F336" s="207"/>
      <c r="G336" s="207"/>
      <c r="H336" s="181" t="str">
        <f>IF(D336="","",_xlfn.XLOOKUP(D336,设置!B:B,设置!C:C))</f>
        <v>一般</v>
      </c>
      <c r="I336" s="186" t="str">
        <f t="shared" si="11"/>
        <v>芝麻-财务部</v>
      </c>
      <c r="J336" s="186" t="str">
        <f>IF($P336="","",_xlfn.XLOOKUP($P336,设置!$G:$G,设置!H:H))</f>
        <v>管理</v>
      </c>
      <c r="K336" s="186" t="str">
        <f>IF($P336="","",_xlfn.XLOOKUP($P336,设置!$G:$G,设置!I:I))</f>
        <v>部门</v>
      </c>
      <c r="L336" s="96"/>
      <c r="M336" s="96"/>
      <c r="N336" s="88" t="s">
        <v>290</v>
      </c>
      <c r="O336" s="96" t="s">
        <v>1297</v>
      </c>
      <c r="P336" s="161" t="s">
        <v>1298</v>
      </c>
      <c r="Q336" s="116" t="s">
        <v>341</v>
      </c>
      <c r="R336" s="209">
        <v>45017</v>
      </c>
      <c r="S336" s="116" t="s">
        <v>1325</v>
      </c>
      <c r="T336" s="97">
        <v>0</v>
      </c>
      <c r="U336" s="210">
        <v>45017</v>
      </c>
      <c r="V336" s="210">
        <v>45382</v>
      </c>
      <c r="W336" s="116" t="s">
        <v>1350</v>
      </c>
      <c r="X336" s="207"/>
      <c r="Y336" s="207"/>
      <c r="Z336" s="207"/>
      <c r="AA336" s="207"/>
      <c r="AB336" s="207"/>
    </row>
    <row r="337" customHeight="1" spans="1:28">
      <c r="A337" s="212"/>
      <c r="B337" s="179" t="str">
        <f t="shared" si="10"/>
        <v>Z20230413-000052-芝麻-信息部-管理-部门-20230401-0</v>
      </c>
      <c r="C337" s="207"/>
      <c r="D337" s="180" t="s">
        <v>389</v>
      </c>
      <c r="E337" s="207"/>
      <c r="F337" s="207"/>
      <c r="G337" s="207"/>
      <c r="H337" s="181" t="str">
        <f>IF(D337="","",_xlfn.XLOOKUP(D337,设置!B:B,设置!C:C))</f>
        <v>一般</v>
      </c>
      <c r="I337" s="186" t="str">
        <f t="shared" si="11"/>
        <v>芝麻-信息部</v>
      </c>
      <c r="J337" s="186" t="str">
        <f>IF($P337="","",_xlfn.XLOOKUP($P337,设置!$G:$G,设置!H:H))</f>
        <v>管理</v>
      </c>
      <c r="K337" s="186" t="str">
        <f>IF($P337="","",_xlfn.XLOOKUP($P337,设置!$G:$G,设置!I:I))</f>
        <v>部门</v>
      </c>
      <c r="L337" s="207"/>
      <c r="M337" s="207"/>
      <c r="N337" s="88" t="s">
        <v>404</v>
      </c>
      <c r="O337" s="96" t="s">
        <v>1297</v>
      </c>
      <c r="P337" s="161" t="s">
        <v>1298</v>
      </c>
      <c r="Q337" s="116" t="s">
        <v>341</v>
      </c>
      <c r="R337" s="209">
        <v>45017</v>
      </c>
      <c r="S337" s="116" t="s">
        <v>1327</v>
      </c>
      <c r="T337" s="97">
        <v>0</v>
      </c>
      <c r="U337" s="210">
        <v>45017</v>
      </c>
      <c r="V337" s="210">
        <v>45382</v>
      </c>
      <c r="W337" s="116" t="s">
        <v>1351</v>
      </c>
      <c r="X337" s="207"/>
      <c r="Y337" s="207"/>
      <c r="Z337" s="207"/>
      <c r="AA337" s="207"/>
      <c r="AB337" s="207"/>
    </row>
    <row r="338" customHeight="1" spans="1:28">
      <c r="A338" s="212"/>
      <c r="B338" s="179" t="str">
        <f t="shared" si="10"/>
        <v>Z20230413-000053-芝麻-商贸部-管理-部门-20230401-0</v>
      </c>
      <c r="C338" s="207"/>
      <c r="D338" s="180" t="s">
        <v>389</v>
      </c>
      <c r="E338" s="207"/>
      <c r="F338" s="207"/>
      <c r="G338" s="207"/>
      <c r="H338" s="181" t="str">
        <f>IF(D338="","",_xlfn.XLOOKUP(D338,设置!B:B,设置!C:C))</f>
        <v>一般</v>
      </c>
      <c r="I338" s="186" t="str">
        <f t="shared" si="11"/>
        <v>芝麻-商贸部</v>
      </c>
      <c r="J338" s="186" t="str">
        <f>IF($P338="","",_xlfn.XLOOKUP($P338,设置!$G:$G,设置!H:H))</f>
        <v>管理</v>
      </c>
      <c r="K338" s="186" t="str">
        <f>IF($P338="","",_xlfn.XLOOKUP($P338,设置!$G:$G,设置!I:I))</f>
        <v>部门</v>
      </c>
      <c r="L338" s="207"/>
      <c r="M338" s="207"/>
      <c r="N338" s="88" t="s">
        <v>394</v>
      </c>
      <c r="O338" s="96" t="s">
        <v>1297</v>
      </c>
      <c r="P338" s="161" t="s">
        <v>1298</v>
      </c>
      <c r="Q338" s="116" t="s">
        <v>341</v>
      </c>
      <c r="R338" s="209">
        <v>45017</v>
      </c>
      <c r="S338" s="116" t="s">
        <v>1329</v>
      </c>
      <c r="T338" s="97">
        <v>0</v>
      </c>
      <c r="U338" s="210">
        <v>45017</v>
      </c>
      <c r="V338" s="210">
        <v>45382</v>
      </c>
      <c r="W338" s="116" t="s">
        <v>1352</v>
      </c>
      <c r="X338" s="207"/>
      <c r="Y338" s="207"/>
      <c r="Z338" s="207"/>
      <c r="AA338" s="207"/>
      <c r="AB338" s="207"/>
    </row>
    <row r="339" customHeight="1" spans="1:28">
      <c r="A339" s="212"/>
      <c r="B339" s="179" t="str">
        <f t="shared" si="10"/>
        <v>Z20230413-000054-芝麻-综合部-管理-部门-20230401-0</v>
      </c>
      <c r="C339" s="207"/>
      <c r="D339" s="180" t="s">
        <v>389</v>
      </c>
      <c r="E339" s="207"/>
      <c r="F339" s="207"/>
      <c r="G339" s="207"/>
      <c r="H339" s="181" t="str">
        <f>IF(D339="","",_xlfn.XLOOKUP(D339,设置!B:B,设置!C:C))</f>
        <v>一般</v>
      </c>
      <c r="I339" s="186" t="str">
        <f t="shared" si="11"/>
        <v>芝麻-综合部</v>
      </c>
      <c r="J339" s="186" t="str">
        <f>IF($P339="","",_xlfn.XLOOKUP($P339,设置!$G:$G,设置!H:H))</f>
        <v>管理</v>
      </c>
      <c r="K339" s="186" t="str">
        <f>IF($P339="","",_xlfn.XLOOKUP($P339,设置!$G:$G,设置!I:I))</f>
        <v>部门</v>
      </c>
      <c r="L339" s="207"/>
      <c r="M339" s="207"/>
      <c r="N339" s="88" t="s">
        <v>413</v>
      </c>
      <c r="O339" s="96" t="s">
        <v>1297</v>
      </c>
      <c r="P339" s="161" t="s">
        <v>1298</v>
      </c>
      <c r="Q339" s="116" t="s">
        <v>321</v>
      </c>
      <c r="R339" s="209">
        <v>45017</v>
      </c>
      <c r="S339" s="116" t="s">
        <v>1331</v>
      </c>
      <c r="T339" s="97">
        <v>0</v>
      </c>
      <c r="U339" s="210">
        <v>45017</v>
      </c>
      <c r="V339" s="210">
        <v>45382</v>
      </c>
      <c r="W339" s="116" t="s">
        <v>1353</v>
      </c>
      <c r="X339" s="207"/>
      <c r="Y339" s="207"/>
      <c r="Z339" s="207"/>
      <c r="AA339" s="207"/>
      <c r="AB339" s="207"/>
    </row>
    <row r="340" customHeight="1" spans="1:28">
      <c r="A340" s="212"/>
      <c r="B340" s="179" t="str">
        <f t="shared" si="10"/>
        <v>Z20230413-000055-芝麻-客服部-管理-部门-20230401-0</v>
      </c>
      <c r="C340" s="207"/>
      <c r="D340" s="180" t="s">
        <v>389</v>
      </c>
      <c r="E340" s="207"/>
      <c r="F340" s="207"/>
      <c r="G340" s="207"/>
      <c r="H340" s="181" t="str">
        <f>IF(D340="","",_xlfn.XLOOKUP(D340,设置!B:B,设置!C:C))</f>
        <v>一般</v>
      </c>
      <c r="I340" s="186" t="str">
        <f t="shared" si="11"/>
        <v>芝麻-客服部</v>
      </c>
      <c r="J340" s="186" t="str">
        <f>IF($P340="","",_xlfn.XLOOKUP($P340,设置!$G:$G,设置!H:H))</f>
        <v>管理</v>
      </c>
      <c r="K340" s="186" t="str">
        <f>IF($P340="","",_xlfn.XLOOKUP($P340,设置!$G:$G,设置!I:I))</f>
        <v>部门</v>
      </c>
      <c r="L340" s="207"/>
      <c r="M340" s="207"/>
      <c r="N340" s="88" t="s">
        <v>338</v>
      </c>
      <c r="O340" s="96" t="s">
        <v>1297</v>
      </c>
      <c r="P340" s="161" t="s">
        <v>1298</v>
      </c>
      <c r="Q340" s="116" t="s">
        <v>420</v>
      </c>
      <c r="R340" s="209">
        <v>45017</v>
      </c>
      <c r="S340" s="116" t="s">
        <v>1333</v>
      </c>
      <c r="T340" s="97">
        <v>0</v>
      </c>
      <c r="U340" s="210">
        <v>45017</v>
      </c>
      <c r="V340" s="210">
        <v>45382</v>
      </c>
      <c r="W340" s="116" t="s">
        <v>1354</v>
      </c>
      <c r="X340" s="207"/>
      <c r="Y340" s="207"/>
      <c r="Z340" s="207"/>
      <c r="AA340" s="207"/>
      <c r="AB340" s="207"/>
    </row>
    <row r="341" customHeight="1" spans="1:28">
      <c r="A341" s="212"/>
      <c r="B341" s="179" t="str">
        <f t="shared" si="10"/>
        <v>Z20230413-000065-沐海-运维部-管理-部门-20230401-0</v>
      </c>
      <c r="C341" s="207"/>
      <c r="D341" s="180" t="s">
        <v>409</v>
      </c>
      <c r="E341" s="207"/>
      <c r="F341" s="207"/>
      <c r="G341" s="207"/>
      <c r="H341" s="181" t="str">
        <f>IF(D341="","",_xlfn.XLOOKUP(D341,设置!B:B,设置!C:C))</f>
        <v>小规模</v>
      </c>
      <c r="I341" s="186" t="str">
        <f t="shared" si="11"/>
        <v>沐海-运维部</v>
      </c>
      <c r="J341" s="186" t="str">
        <f>IF($P341="","",_xlfn.XLOOKUP($P341,设置!$G:$G,设置!H:H))</f>
        <v>管理</v>
      </c>
      <c r="K341" s="186" t="str">
        <f>IF($P341="","",_xlfn.XLOOKUP($P341,设置!$G:$G,设置!I:I))</f>
        <v>部门</v>
      </c>
      <c r="L341" s="207"/>
      <c r="M341" s="207"/>
      <c r="N341" s="88" t="s">
        <v>361</v>
      </c>
      <c r="O341" s="96" t="s">
        <v>1297</v>
      </c>
      <c r="P341" s="161" t="s">
        <v>1298</v>
      </c>
      <c r="Q341" s="116" t="s">
        <v>334</v>
      </c>
      <c r="R341" s="209">
        <v>45017</v>
      </c>
      <c r="S341" s="116" t="s">
        <v>1317</v>
      </c>
      <c r="T341" s="97">
        <v>0</v>
      </c>
      <c r="U341" s="210">
        <v>45017</v>
      </c>
      <c r="V341" s="210">
        <v>45382</v>
      </c>
      <c r="W341" s="116" t="s">
        <v>1355</v>
      </c>
      <c r="X341" s="207"/>
      <c r="Y341" s="207"/>
      <c r="Z341" s="207"/>
      <c r="AA341" s="207"/>
      <c r="AB341" s="207"/>
    </row>
    <row r="342" customHeight="1" spans="1:28">
      <c r="A342" s="212"/>
      <c r="B342" s="179" t="str">
        <f t="shared" si="10"/>
        <v>Z20230413-000066-沐海-销售部-管理-部门-20230401-0</v>
      </c>
      <c r="C342" s="207"/>
      <c r="D342" s="180" t="s">
        <v>409</v>
      </c>
      <c r="E342" s="207"/>
      <c r="F342" s="207"/>
      <c r="G342" s="207"/>
      <c r="H342" s="181" t="str">
        <f>IF(D342="","",_xlfn.XLOOKUP(D342,设置!B:B,设置!C:C))</f>
        <v>小规模</v>
      </c>
      <c r="I342" s="186" t="str">
        <f t="shared" si="11"/>
        <v>沐海-销售部</v>
      </c>
      <c r="J342" s="186" t="str">
        <f>IF($P342="","",_xlfn.XLOOKUP($P342,设置!$G:$G,设置!H:H))</f>
        <v>管理</v>
      </c>
      <c r="K342" s="186" t="str">
        <f>IF($P342="","",_xlfn.XLOOKUP($P342,设置!$G:$G,设置!I:I))</f>
        <v>部门</v>
      </c>
      <c r="L342" s="207"/>
      <c r="M342" s="207"/>
      <c r="N342" s="88" t="s">
        <v>313</v>
      </c>
      <c r="O342" s="96" t="s">
        <v>1297</v>
      </c>
      <c r="P342" s="161" t="s">
        <v>1298</v>
      </c>
      <c r="Q342" s="116" t="s">
        <v>451</v>
      </c>
      <c r="R342" s="209">
        <v>45017</v>
      </c>
      <c r="S342" s="116" t="s">
        <v>1319</v>
      </c>
      <c r="T342" s="97">
        <v>0</v>
      </c>
      <c r="U342" s="210">
        <v>45017</v>
      </c>
      <c r="V342" s="210">
        <v>45382</v>
      </c>
      <c r="W342" s="116" t="s">
        <v>1356</v>
      </c>
      <c r="X342" s="207"/>
      <c r="Y342" s="207"/>
      <c r="Z342" s="207"/>
      <c r="AA342" s="207"/>
      <c r="AB342" s="207"/>
    </row>
    <row r="343" customHeight="1" spans="1:28">
      <c r="A343" s="212"/>
      <c r="B343" s="179" t="str">
        <f t="shared" si="10"/>
        <v>Z20230413-000068-沐海-总裁室-管理-部门-20230401-0</v>
      </c>
      <c r="C343" s="207"/>
      <c r="D343" s="180" t="s">
        <v>409</v>
      </c>
      <c r="E343" s="207"/>
      <c r="F343" s="207"/>
      <c r="G343" s="207"/>
      <c r="H343" s="181" t="str">
        <f>IF(D343="","",_xlfn.XLOOKUP(D343,设置!B:B,设置!C:C))</f>
        <v>小规模</v>
      </c>
      <c r="I343" s="186" t="str">
        <f t="shared" si="11"/>
        <v>沐海-总裁室</v>
      </c>
      <c r="J343" s="186" t="str">
        <f>IF($P343="","",_xlfn.XLOOKUP($P343,设置!$G:$G,设置!H:H))</f>
        <v>管理</v>
      </c>
      <c r="K343" s="186" t="str">
        <f>IF($P343="","",_xlfn.XLOOKUP($P343,设置!$G:$G,设置!I:I))</f>
        <v>部门</v>
      </c>
      <c r="L343" s="207"/>
      <c r="M343" s="207"/>
      <c r="N343" s="88" t="s">
        <v>429</v>
      </c>
      <c r="O343" s="96" t="s">
        <v>1297</v>
      </c>
      <c r="P343" s="161" t="s">
        <v>1298</v>
      </c>
      <c r="Q343" s="116" t="s">
        <v>341</v>
      </c>
      <c r="R343" s="209">
        <v>45017</v>
      </c>
      <c r="S343" s="116" t="s">
        <v>1323</v>
      </c>
      <c r="T343" s="97">
        <v>0</v>
      </c>
      <c r="U343" s="210">
        <v>45017</v>
      </c>
      <c r="V343" s="210">
        <v>45382</v>
      </c>
      <c r="W343" s="116" t="s">
        <v>1357</v>
      </c>
      <c r="X343" s="207"/>
      <c r="Y343" s="207"/>
      <c r="Z343" s="207"/>
      <c r="AA343" s="207"/>
      <c r="AB343" s="207"/>
    </row>
    <row r="344" customHeight="1" spans="1:28">
      <c r="A344" s="212"/>
      <c r="B344" s="179" t="str">
        <f t="shared" si="10"/>
        <v>Z20230413-000069-沐海-财务部-管理-部门-20230401-0</v>
      </c>
      <c r="C344" s="207"/>
      <c r="D344" s="180" t="s">
        <v>409</v>
      </c>
      <c r="E344" s="207"/>
      <c r="F344" s="207"/>
      <c r="G344" s="207"/>
      <c r="H344" s="181" t="str">
        <f>IF(D344="","",_xlfn.XLOOKUP(D344,设置!B:B,设置!C:C))</f>
        <v>小规模</v>
      </c>
      <c r="I344" s="186" t="str">
        <f t="shared" si="11"/>
        <v>沐海-财务部</v>
      </c>
      <c r="J344" s="186" t="str">
        <f>IF($P344="","",_xlfn.XLOOKUP($P344,设置!$G:$G,设置!H:H))</f>
        <v>管理</v>
      </c>
      <c r="K344" s="186" t="str">
        <f>IF($P344="","",_xlfn.XLOOKUP($P344,设置!$G:$G,设置!I:I))</f>
        <v>部门</v>
      </c>
      <c r="L344" s="207"/>
      <c r="M344" s="207"/>
      <c r="N344" s="88" t="s">
        <v>290</v>
      </c>
      <c r="O344" s="96" t="s">
        <v>1297</v>
      </c>
      <c r="P344" s="161" t="s">
        <v>1298</v>
      </c>
      <c r="Q344" s="116" t="s">
        <v>434</v>
      </c>
      <c r="R344" s="209">
        <v>45017</v>
      </c>
      <c r="S344" s="116" t="s">
        <v>1325</v>
      </c>
      <c r="T344" s="97">
        <v>0</v>
      </c>
      <c r="U344" s="210">
        <v>45017</v>
      </c>
      <c r="V344" s="210">
        <v>45382</v>
      </c>
      <c r="W344" s="116" t="s">
        <v>1358</v>
      </c>
      <c r="X344" s="207"/>
      <c r="Y344" s="207"/>
      <c r="Z344" s="207"/>
      <c r="AA344" s="207"/>
      <c r="AB344" s="207"/>
    </row>
    <row r="345" customHeight="1" spans="1:28">
      <c r="A345" s="212"/>
      <c r="B345" s="179" t="str">
        <f t="shared" si="10"/>
        <v>Z20230413-000071-沐海-商贸部-管理-部门-20230401-0</v>
      </c>
      <c r="C345" s="207"/>
      <c r="D345" s="180" t="s">
        <v>409</v>
      </c>
      <c r="E345" s="207"/>
      <c r="F345" s="207"/>
      <c r="G345" s="207"/>
      <c r="H345" s="181" t="str">
        <f>IF(D345="","",_xlfn.XLOOKUP(D345,设置!B:B,设置!C:C))</f>
        <v>小规模</v>
      </c>
      <c r="I345" s="186" t="str">
        <f t="shared" si="11"/>
        <v>沐海-商贸部</v>
      </c>
      <c r="J345" s="186" t="str">
        <f>IF($P345="","",_xlfn.XLOOKUP($P345,设置!$G:$G,设置!H:H))</f>
        <v>管理</v>
      </c>
      <c r="K345" s="186" t="str">
        <f>IF($P345="","",_xlfn.XLOOKUP($P345,设置!$G:$G,设置!I:I))</f>
        <v>部门</v>
      </c>
      <c r="L345" s="207"/>
      <c r="M345" s="207"/>
      <c r="N345" s="88" t="s">
        <v>394</v>
      </c>
      <c r="O345" s="96" t="s">
        <v>1297</v>
      </c>
      <c r="P345" s="161" t="s">
        <v>1298</v>
      </c>
      <c r="Q345" s="116" t="s">
        <v>341</v>
      </c>
      <c r="R345" s="209">
        <v>45017</v>
      </c>
      <c r="S345" s="116" t="s">
        <v>1329</v>
      </c>
      <c r="T345" s="97">
        <v>0</v>
      </c>
      <c r="U345" s="210">
        <v>45017</v>
      </c>
      <c r="V345" s="210">
        <v>45382</v>
      </c>
      <c r="W345" s="116" t="s">
        <v>1359</v>
      </c>
      <c r="X345" s="207"/>
      <c r="Y345" s="207"/>
      <c r="Z345" s="207"/>
      <c r="AA345" s="207"/>
      <c r="AB345" s="207"/>
    </row>
    <row r="346" customHeight="1" spans="1:28">
      <c r="A346" s="212"/>
      <c r="B346" s="179" t="str">
        <f t="shared" si="10"/>
        <v>Z20230413-000072-沐海-综合部-管理-部门-20230401-0</v>
      </c>
      <c r="C346" s="207"/>
      <c r="D346" s="180" t="s">
        <v>409</v>
      </c>
      <c r="E346" s="207"/>
      <c r="F346" s="207"/>
      <c r="G346" s="207"/>
      <c r="H346" s="181" t="str">
        <f>IF(D346="","",_xlfn.XLOOKUP(D346,设置!B:B,设置!C:C))</f>
        <v>小规模</v>
      </c>
      <c r="I346" s="186" t="str">
        <f t="shared" si="11"/>
        <v>沐海-综合部</v>
      </c>
      <c r="J346" s="186" t="str">
        <f>IF($P346="","",_xlfn.XLOOKUP($P346,设置!$G:$G,设置!H:H))</f>
        <v>管理</v>
      </c>
      <c r="K346" s="186" t="str">
        <f>IF($P346="","",_xlfn.XLOOKUP($P346,设置!$G:$G,设置!I:I))</f>
        <v>部门</v>
      </c>
      <c r="L346" s="207"/>
      <c r="M346" s="207"/>
      <c r="N346" s="88" t="s">
        <v>413</v>
      </c>
      <c r="O346" s="96" t="s">
        <v>1297</v>
      </c>
      <c r="P346" s="161" t="s">
        <v>1298</v>
      </c>
      <c r="Q346" s="116" t="s">
        <v>321</v>
      </c>
      <c r="R346" s="209">
        <v>45017</v>
      </c>
      <c r="S346" s="116" t="s">
        <v>1331</v>
      </c>
      <c r="T346" s="97">
        <v>0</v>
      </c>
      <c r="U346" s="210">
        <v>45017</v>
      </c>
      <c r="V346" s="210">
        <v>45382</v>
      </c>
      <c r="W346" s="116" t="s">
        <v>1360</v>
      </c>
      <c r="X346" s="207"/>
      <c r="Y346" s="207"/>
      <c r="Z346" s="207"/>
      <c r="AA346" s="207"/>
      <c r="AB346" s="207"/>
    </row>
    <row r="347" customHeight="1" spans="1:28">
      <c r="A347" s="212"/>
      <c r="B347" s="179" t="str">
        <f t="shared" si="10"/>
        <v>Z20230413-000073-沐海-客服部-管理-部门-20230401-0</v>
      </c>
      <c r="C347" s="207"/>
      <c r="D347" s="180" t="s">
        <v>409</v>
      </c>
      <c r="E347" s="207"/>
      <c r="F347" s="207"/>
      <c r="G347" s="207"/>
      <c r="H347" s="181" t="str">
        <f>IF(D347="","",_xlfn.XLOOKUP(D347,设置!B:B,设置!C:C))</f>
        <v>小规模</v>
      </c>
      <c r="I347" s="186" t="str">
        <f t="shared" si="11"/>
        <v>沐海-客服部</v>
      </c>
      <c r="J347" s="186" t="str">
        <f>IF($P347="","",_xlfn.XLOOKUP($P347,设置!$G:$G,设置!H:H))</f>
        <v>管理</v>
      </c>
      <c r="K347" s="186" t="str">
        <f>IF($P347="","",_xlfn.XLOOKUP($P347,设置!$G:$G,设置!I:I))</f>
        <v>部门</v>
      </c>
      <c r="L347" s="207"/>
      <c r="M347" s="207"/>
      <c r="N347" s="88" t="s">
        <v>338</v>
      </c>
      <c r="O347" s="96" t="s">
        <v>1297</v>
      </c>
      <c r="P347" s="161" t="s">
        <v>1298</v>
      </c>
      <c r="Q347" s="116" t="s">
        <v>420</v>
      </c>
      <c r="R347" s="209">
        <v>45017</v>
      </c>
      <c r="S347" s="116" t="s">
        <v>1333</v>
      </c>
      <c r="T347" s="97">
        <v>0</v>
      </c>
      <c r="U347" s="210">
        <v>45017</v>
      </c>
      <c r="V347" s="210">
        <v>45382</v>
      </c>
      <c r="W347" s="116" t="s">
        <v>1361</v>
      </c>
      <c r="X347" s="207"/>
      <c r="Y347" s="207"/>
      <c r="Z347" s="207"/>
      <c r="AA347" s="207"/>
      <c r="AB347" s="207"/>
    </row>
    <row r="348" customHeight="1" spans="1:28">
      <c r="A348" s="212"/>
      <c r="B348" s="179" t="str">
        <f t="shared" si="10"/>
        <v>Z20230413-000074-峻林-运维部-管理-部门-20230401-0</v>
      </c>
      <c r="C348" s="207"/>
      <c r="D348" s="180" t="s">
        <v>418</v>
      </c>
      <c r="E348" s="207"/>
      <c r="F348" s="207"/>
      <c r="G348" s="207"/>
      <c r="H348" s="181" t="str">
        <f>IF(D348="","",_xlfn.XLOOKUP(D348,设置!B:B,设置!C:C))</f>
        <v>小规模</v>
      </c>
      <c r="I348" s="186" t="str">
        <f t="shared" si="11"/>
        <v>峻林-运维部</v>
      </c>
      <c r="J348" s="186" t="str">
        <f>IF($P348="","",_xlfn.XLOOKUP($P348,设置!$G:$G,设置!H:H))</f>
        <v>管理</v>
      </c>
      <c r="K348" s="186" t="str">
        <f>IF($P348="","",_xlfn.XLOOKUP($P348,设置!$G:$G,设置!I:I))</f>
        <v>部门</v>
      </c>
      <c r="L348" s="207"/>
      <c r="M348" s="207"/>
      <c r="N348" s="88" t="s">
        <v>361</v>
      </c>
      <c r="O348" s="96" t="s">
        <v>1297</v>
      </c>
      <c r="P348" s="161" t="s">
        <v>1298</v>
      </c>
      <c r="Q348" s="116" t="s">
        <v>334</v>
      </c>
      <c r="R348" s="209">
        <v>45017</v>
      </c>
      <c r="S348" s="116" t="s">
        <v>1317</v>
      </c>
      <c r="T348" s="97">
        <v>0</v>
      </c>
      <c r="U348" s="210">
        <v>45017</v>
      </c>
      <c r="V348" s="210">
        <v>45382</v>
      </c>
      <c r="W348" s="116" t="s">
        <v>1362</v>
      </c>
      <c r="X348" s="207"/>
      <c r="Y348" s="207"/>
      <c r="Z348" s="207"/>
      <c r="AA348" s="207"/>
      <c r="AB348" s="207"/>
    </row>
    <row r="349" customHeight="1" spans="1:28">
      <c r="A349" s="212"/>
      <c r="B349" s="179" t="str">
        <f t="shared" si="10"/>
        <v>Z20230413-000075-峻林-销售部-管理-部门-20230401-0</v>
      </c>
      <c r="C349" s="207"/>
      <c r="D349" s="180" t="s">
        <v>418</v>
      </c>
      <c r="E349" s="207"/>
      <c r="F349" s="207"/>
      <c r="G349" s="207"/>
      <c r="H349" s="181" t="str">
        <f>IF(D349="","",_xlfn.XLOOKUP(D349,设置!B:B,设置!C:C))</f>
        <v>小规模</v>
      </c>
      <c r="I349" s="186" t="str">
        <f t="shared" si="11"/>
        <v>峻林-销售部</v>
      </c>
      <c r="J349" s="186" t="str">
        <f>IF($P349="","",_xlfn.XLOOKUP($P349,设置!$G:$G,设置!H:H))</f>
        <v>管理</v>
      </c>
      <c r="K349" s="186" t="str">
        <f>IF($P349="","",_xlfn.XLOOKUP($P349,设置!$G:$G,设置!I:I))</f>
        <v>部门</v>
      </c>
      <c r="L349" s="207"/>
      <c r="M349" s="207"/>
      <c r="N349" s="96" t="s">
        <v>313</v>
      </c>
      <c r="O349" s="206" t="s">
        <v>1297</v>
      </c>
      <c r="P349" s="161" t="s">
        <v>1298</v>
      </c>
      <c r="Q349" s="213" t="s">
        <v>376</v>
      </c>
      <c r="R349" s="209">
        <v>45006</v>
      </c>
      <c r="S349" s="213" t="s">
        <v>1319</v>
      </c>
      <c r="T349" s="214">
        <v>0</v>
      </c>
      <c r="U349" s="215">
        <v>45017</v>
      </c>
      <c r="V349" s="215">
        <v>45382</v>
      </c>
      <c r="W349" s="206" t="s">
        <v>1363</v>
      </c>
      <c r="X349" s="207"/>
      <c r="Y349" s="207"/>
      <c r="Z349" s="207"/>
      <c r="AA349" s="207"/>
      <c r="AB349" s="207"/>
    </row>
    <row r="350" customHeight="1" spans="1:28">
      <c r="A350" s="212"/>
      <c r="B350" s="179" t="str">
        <f t="shared" si="10"/>
        <v>Z20230413-000076-峻林-工程部-管理-部门-20230401-0</v>
      </c>
      <c r="C350" s="207"/>
      <c r="D350" s="180" t="s">
        <v>418</v>
      </c>
      <c r="E350" s="207"/>
      <c r="F350" s="207"/>
      <c r="G350" s="207"/>
      <c r="H350" s="181" t="str">
        <f>IF(D350="","",_xlfn.XLOOKUP(D350,设置!B:B,设置!C:C))</f>
        <v>小规模</v>
      </c>
      <c r="I350" s="186" t="str">
        <f t="shared" si="11"/>
        <v>峻林-工程部</v>
      </c>
      <c r="J350" s="186" t="str">
        <f>IF($P350="","",_xlfn.XLOOKUP($P350,设置!$G:$G,设置!H:H))</f>
        <v>管理</v>
      </c>
      <c r="K350" s="186" t="str">
        <f>IF($P350="","",_xlfn.XLOOKUP($P350,设置!$G:$G,设置!I:I))</f>
        <v>部门</v>
      </c>
      <c r="L350" s="207"/>
      <c r="M350" s="207"/>
      <c r="N350" s="96" t="s">
        <v>380</v>
      </c>
      <c r="O350" s="206" t="s">
        <v>1297</v>
      </c>
      <c r="P350" s="161" t="s">
        <v>1298</v>
      </c>
      <c r="Q350" s="213" t="s">
        <v>376</v>
      </c>
      <c r="R350" s="209">
        <v>45006</v>
      </c>
      <c r="S350" s="213" t="s">
        <v>1321</v>
      </c>
      <c r="T350" s="214">
        <v>0</v>
      </c>
      <c r="U350" s="215">
        <v>45017</v>
      </c>
      <c r="V350" s="215">
        <v>45382</v>
      </c>
      <c r="W350" s="206" t="s">
        <v>1364</v>
      </c>
      <c r="X350" s="207"/>
      <c r="Y350" s="207"/>
      <c r="Z350" s="207"/>
      <c r="AA350" s="207"/>
      <c r="AB350" s="207"/>
    </row>
    <row r="351" customHeight="1" spans="1:28">
      <c r="A351" s="212"/>
      <c r="B351" s="179" t="str">
        <f t="shared" si="10"/>
        <v>Z20230413-000078-峻林-财务部-管理-部门-20230401-0</v>
      </c>
      <c r="C351" s="207"/>
      <c r="D351" s="180" t="s">
        <v>418</v>
      </c>
      <c r="E351" s="207"/>
      <c r="F351" s="207"/>
      <c r="G351" s="207"/>
      <c r="H351" s="181" t="str">
        <f>IF(D351="","",_xlfn.XLOOKUP(D351,设置!B:B,设置!C:C))</f>
        <v>小规模</v>
      </c>
      <c r="I351" s="186" t="str">
        <f t="shared" si="11"/>
        <v>峻林-财务部</v>
      </c>
      <c r="J351" s="186" t="str">
        <f>IF($P351="","",_xlfn.XLOOKUP($P351,设置!$G:$G,设置!H:H))</f>
        <v>管理</v>
      </c>
      <c r="K351" s="186" t="str">
        <f>IF($P351="","",_xlfn.XLOOKUP($P351,设置!$G:$G,设置!I:I))</f>
        <v>部门</v>
      </c>
      <c r="L351" s="207"/>
      <c r="M351" s="207"/>
      <c r="N351" s="96" t="s">
        <v>290</v>
      </c>
      <c r="O351" s="206" t="s">
        <v>1297</v>
      </c>
      <c r="P351" s="161" t="s">
        <v>1298</v>
      </c>
      <c r="Q351" s="213" t="s">
        <v>334</v>
      </c>
      <c r="R351" s="209">
        <v>44986</v>
      </c>
      <c r="S351" s="213" t="s">
        <v>1325</v>
      </c>
      <c r="T351" s="214">
        <v>0</v>
      </c>
      <c r="U351" s="216">
        <v>45017</v>
      </c>
      <c r="V351" s="215">
        <v>45382</v>
      </c>
      <c r="W351" s="206" t="s">
        <v>1365</v>
      </c>
      <c r="X351" s="207"/>
      <c r="Y351" s="207"/>
      <c r="Z351" s="207"/>
      <c r="AA351" s="207"/>
      <c r="AB351" s="207"/>
    </row>
    <row r="352" customHeight="1" spans="1:28">
      <c r="A352" s="212"/>
      <c r="B352" s="179" t="str">
        <f t="shared" si="10"/>
        <v>Z20230413-000080-峻林-商贸部-管理-部门-20230401-0</v>
      </c>
      <c r="C352" s="207"/>
      <c r="D352" s="180" t="s">
        <v>418</v>
      </c>
      <c r="E352" s="207"/>
      <c r="F352" s="207"/>
      <c r="G352" s="207"/>
      <c r="H352" s="181" t="str">
        <f>IF(D352="","",_xlfn.XLOOKUP(D352,设置!B:B,设置!C:C))</f>
        <v>小规模</v>
      </c>
      <c r="I352" s="186" t="str">
        <f t="shared" si="11"/>
        <v>峻林-商贸部</v>
      </c>
      <c r="J352" s="186" t="str">
        <f>IF($P352="","",_xlfn.XLOOKUP($P352,设置!$G:$G,设置!H:H))</f>
        <v>管理</v>
      </c>
      <c r="K352" s="186" t="str">
        <f>IF($P352="","",_xlfn.XLOOKUP($P352,设置!$G:$G,设置!I:I))</f>
        <v>部门</v>
      </c>
      <c r="L352" s="207"/>
      <c r="M352" s="207"/>
      <c r="N352" s="96" t="s">
        <v>394</v>
      </c>
      <c r="O352" s="206" t="s">
        <v>1297</v>
      </c>
      <c r="P352" s="161" t="s">
        <v>1298</v>
      </c>
      <c r="Q352" s="213" t="s">
        <v>358</v>
      </c>
      <c r="R352" s="209">
        <v>45013</v>
      </c>
      <c r="S352" s="217" t="s">
        <v>1329</v>
      </c>
      <c r="T352" s="214">
        <v>0</v>
      </c>
      <c r="U352" s="215">
        <v>45017</v>
      </c>
      <c r="V352" s="215">
        <v>45382</v>
      </c>
      <c r="W352" s="206" t="s">
        <v>1366</v>
      </c>
      <c r="X352" s="207"/>
      <c r="Y352" s="207"/>
      <c r="Z352" s="207"/>
      <c r="AA352" s="207"/>
      <c r="AB352" s="207"/>
    </row>
    <row r="353" customHeight="1" spans="1:28">
      <c r="A353" s="212"/>
      <c r="B353" s="179" t="str">
        <f t="shared" si="10"/>
        <v>Z20230413-000081-峻林-综合部-管理-部门-20230401-0</v>
      </c>
      <c r="C353" s="207"/>
      <c r="D353" s="180" t="s">
        <v>418</v>
      </c>
      <c r="E353" s="207"/>
      <c r="F353" s="207"/>
      <c r="G353" s="207"/>
      <c r="H353" s="181" t="str">
        <f>IF(D353="","",_xlfn.XLOOKUP(D353,设置!B:B,设置!C:C))</f>
        <v>小规模</v>
      </c>
      <c r="I353" s="186" t="str">
        <f t="shared" si="11"/>
        <v>峻林-综合部</v>
      </c>
      <c r="J353" s="186" t="str">
        <f>IF($P353="","",_xlfn.XLOOKUP($P353,设置!$G:$G,设置!H:H))</f>
        <v>管理</v>
      </c>
      <c r="K353" s="186" t="str">
        <f>IF($P353="","",_xlfn.XLOOKUP($P353,设置!$G:$G,设置!I:I))</f>
        <v>部门</v>
      </c>
      <c r="L353" s="207"/>
      <c r="M353" s="207"/>
      <c r="N353" s="96" t="s">
        <v>413</v>
      </c>
      <c r="O353" s="206" t="s">
        <v>1297</v>
      </c>
      <c r="P353" s="161" t="s">
        <v>1298</v>
      </c>
      <c r="Q353" s="213" t="s">
        <v>358</v>
      </c>
      <c r="R353" s="209">
        <v>44991</v>
      </c>
      <c r="S353" s="217" t="s">
        <v>1331</v>
      </c>
      <c r="T353" s="214">
        <v>0</v>
      </c>
      <c r="U353" s="215">
        <v>45017</v>
      </c>
      <c r="V353" s="215">
        <v>45382</v>
      </c>
      <c r="W353" s="218" t="s">
        <v>1367</v>
      </c>
      <c r="X353" s="207"/>
      <c r="Y353" s="207"/>
      <c r="Z353" s="207"/>
      <c r="AA353" s="207"/>
      <c r="AB353" s="207"/>
    </row>
    <row r="354" customHeight="1" spans="1:28">
      <c r="A354" s="212"/>
      <c r="B354" s="179" t="str">
        <f t="shared" si="10"/>
        <v>Z20230413-000082-峻林-客服部-管理-部门-20230401-0</v>
      </c>
      <c r="C354" s="207"/>
      <c r="D354" s="180" t="s">
        <v>418</v>
      </c>
      <c r="E354" s="207"/>
      <c r="F354" s="207"/>
      <c r="G354" s="207"/>
      <c r="H354" s="181" t="str">
        <f>IF(D354="","",_xlfn.XLOOKUP(D354,设置!B:B,设置!C:C))</f>
        <v>小规模</v>
      </c>
      <c r="I354" s="186" t="str">
        <f t="shared" si="11"/>
        <v>峻林-客服部</v>
      </c>
      <c r="J354" s="186" t="str">
        <f>IF($P354="","",_xlfn.XLOOKUP($P354,设置!$G:$G,设置!H:H))</f>
        <v>管理</v>
      </c>
      <c r="K354" s="186" t="str">
        <f>IF($P354="","",_xlfn.XLOOKUP($P354,设置!$G:$G,设置!I:I))</f>
        <v>部门</v>
      </c>
      <c r="L354" s="207"/>
      <c r="M354" s="207"/>
      <c r="N354" s="96" t="s">
        <v>338</v>
      </c>
      <c r="O354" s="206" t="s">
        <v>1297</v>
      </c>
      <c r="P354" s="161" t="s">
        <v>1298</v>
      </c>
      <c r="Q354" s="219" t="s">
        <v>334</v>
      </c>
      <c r="R354" s="209">
        <v>45029</v>
      </c>
      <c r="S354" s="213" t="s">
        <v>1333</v>
      </c>
      <c r="T354" s="214">
        <v>0</v>
      </c>
      <c r="U354" s="216">
        <v>45017</v>
      </c>
      <c r="V354" s="215">
        <v>45382</v>
      </c>
      <c r="W354" s="206" t="s">
        <v>1368</v>
      </c>
      <c r="X354" s="207"/>
      <c r="Y354" s="207"/>
      <c r="Z354" s="207"/>
      <c r="AA354" s="207"/>
      <c r="AB354" s="207"/>
    </row>
    <row r="355" customHeight="1" spans="1:28">
      <c r="A355" s="212"/>
      <c r="B355" s="179" t="str">
        <f t="shared" si="10"/>
        <v>P20220623-000609-能环-兴安嘉业-EMC-节能运营-20220623-8400</v>
      </c>
      <c r="C355" s="207"/>
      <c r="D355" s="207" t="s">
        <v>220</v>
      </c>
      <c r="E355" s="207"/>
      <c r="F355" s="207"/>
      <c r="G355" s="207"/>
      <c r="H355" s="181" t="str">
        <f>IF(D355="","",_xlfn.XLOOKUP(D355,设置!B:B,设置!C:C))</f>
        <v>一般</v>
      </c>
      <c r="I355" s="186" t="str">
        <f t="shared" si="11"/>
        <v>能环-兴安嘉业</v>
      </c>
      <c r="J355" s="186" t="str">
        <f>IF($P355="","",_xlfn.XLOOKUP($P355,设置!$G:$G,设置!H:H))</f>
        <v>EMC</v>
      </c>
      <c r="K355" s="186" t="str">
        <f>IF($P355="","",_xlfn.XLOOKUP($P355,设置!$G:$G,设置!I:I))</f>
        <v>节能运营</v>
      </c>
      <c r="L355" s="207"/>
      <c r="M355" s="207"/>
      <c r="N355" s="96" t="s">
        <v>1287</v>
      </c>
      <c r="O355" s="206" t="s">
        <v>531</v>
      </c>
      <c r="P355" s="161" t="s">
        <v>532</v>
      </c>
      <c r="Q355" s="219"/>
      <c r="R355" s="209"/>
      <c r="S355" s="213" t="s">
        <v>1369</v>
      </c>
      <c r="T355" s="214">
        <v>8400</v>
      </c>
      <c r="U355" s="215">
        <v>44735</v>
      </c>
      <c r="V355" s="215">
        <v>45100</v>
      </c>
      <c r="W355" s="207" t="s">
        <v>1370</v>
      </c>
      <c r="X355" s="207"/>
      <c r="Y355" s="207"/>
      <c r="Z355" s="207"/>
      <c r="AA355" s="207"/>
      <c r="AB355" s="207"/>
    </row>
    <row r="356" customHeight="1" spans="1:28">
      <c r="A356" s="212"/>
      <c r="B356" s="179" t="str">
        <f t="shared" si="10"/>
        <v>P20230130-000831-能环-深圳万物-望京万科时代-运维-维修-20230101-500</v>
      </c>
      <c r="C356" s="207"/>
      <c r="D356" s="207" t="s">
        <v>220</v>
      </c>
      <c r="E356" s="207"/>
      <c r="F356" s="207"/>
      <c r="G356" s="207"/>
      <c r="H356" s="181" t="str">
        <f>IF(D356="","",_xlfn.XLOOKUP(D356,设置!B:B,设置!C:C))</f>
        <v>一般</v>
      </c>
      <c r="I356" s="186" t="str">
        <f t="shared" si="11"/>
        <v>能环-深圳万物-望京万科时代</v>
      </c>
      <c r="J356" s="186" t="str">
        <f>IF($P356="","",_xlfn.XLOOKUP($P356,设置!$G:$G,设置!H:H))</f>
        <v>运维</v>
      </c>
      <c r="K356" s="186" t="str">
        <f>IF($P356="","",_xlfn.XLOOKUP($P356,设置!$G:$G,设置!I:I))</f>
        <v>维修</v>
      </c>
      <c r="L356" s="207"/>
      <c r="M356" s="207"/>
      <c r="N356" s="207" t="s">
        <v>1371</v>
      </c>
      <c r="O356" s="207" t="s">
        <v>975</v>
      </c>
      <c r="P356" s="161" t="s">
        <v>543</v>
      </c>
      <c r="Q356" s="207"/>
      <c r="R356" s="220"/>
      <c r="S356" s="207" t="s">
        <v>1372</v>
      </c>
      <c r="T356" s="221">
        <v>500</v>
      </c>
      <c r="U356" s="222">
        <v>44927</v>
      </c>
      <c r="V356" s="222">
        <v>44957</v>
      </c>
      <c r="W356" s="207" t="s">
        <v>1373</v>
      </c>
      <c r="X356" s="207"/>
      <c r="Y356" s="207"/>
      <c r="Z356" s="207"/>
      <c r="AA356" s="207"/>
      <c r="AB356" s="207"/>
    </row>
    <row r="357" customHeight="1" spans="1:28">
      <c r="A357" s="212"/>
      <c r="B357" s="179" t="str">
        <f t="shared" si="10"/>
        <v>P20230306-000876-能环-华联-公益西桥店-运维-保养-20230401-40625</v>
      </c>
      <c r="C357" s="207"/>
      <c r="D357" s="207" t="s">
        <v>220</v>
      </c>
      <c r="E357" s="207"/>
      <c r="F357" s="207"/>
      <c r="G357" s="207"/>
      <c r="H357" s="181" t="str">
        <f>IF(D357="","",_xlfn.XLOOKUP(D357,设置!B:B,设置!C:C))</f>
        <v>一般</v>
      </c>
      <c r="I357" s="186" t="str">
        <f t="shared" si="11"/>
        <v>能环-华联-公益西桥店</v>
      </c>
      <c r="J357" s="186" t="str">
        <f>IF($P357="","",_xlfn.XLOOKUP($P357,设置!$G:$G,设置!H:H))</f>
        <v>运维</v>
      </c>
      <c r="K357" s="186" t="str">
        <f>IF($P357="","",_xlfn.XLOOKUP($P357,设置!$G:$G,设置!I:I))</f>
        <v>保养</v>
      </c>
      <c r="L357" s="207"/>
      <c r="M357" s="207"/>
      <c r="N357" s="207" t="s">
        <v>622</v>
      </c>
      <c r="O357" s="207" t="s">
        <v>526</v>
      </c>
      <c r="P357" s="161" t="s">
        <v>527</v>
      </c>
      <c r="Q357" s="207"/>
      <c r="R357" s="220"/>
      <c r="S357" s="207" t="s">
        <v>1374</v>
      </c>
      <c r="T357" s="221">
        <v>40625</v>
      </c>
      <c r="U357" s="222">
        <v>45017</v>
      </c>
      <c r="V357" s="222">
        <v>45382</v>
      </c>
      <c r="W357" s="207" t="s">
        <v>1375</v>
      </c>
      <c r="X357" s="207"/>
      <c r="Y357" s="207"/>
      <c r="Z357" s="207"/>
      <c r="AA357" s="207"/>
      <c r="AB357" s="207"/>
    </row>
    <row r="358" customHeight="1" spans="1:28">
      <c r="A358" s="212"/>
      <c r="B358" s="179" t="str">
        <f t="shared" si="10"/>
        <v>P20230323-000904-能环-深圳万物-万科望京时代中心-运维-零售-20230328-2000</v>
      </c>
      <c r="C358" s="207"/>
      <c r="D358" s="207" t="s">
        <v>220</v>
      </c>
      <c r="E358" s="207"/>
      <c r="F358" s="207"/>
      <c r="G358" s="207"/>
      <c r="H358" s="181" t="str">
        <f>IF(D358="","",_xlfn.XLOOKUP(D358,设置!B:B,设置!C:C))</f>
        <v>一般</v>
      </c>
      <c r="I358" s="186" t="str">
        <f t="shared" si="11"/>
        <v>能环-深圳万物-万科望京时代中心</v>
      </c>
      <c r="J358" s="186" t="str">
        <f>IF($P358="","",_xlfn.XLOOKUP($P358,设置!$G:$G,设置!H:H))</f>
        <v>运维</v>
      </c>
      <c r="K358" s="186" t="str">
        <f>IF($P358="","",_xlfn.XLOOKUP($P358,设置!$G:$G,设置!I:I))</f>
        <v>零售</v>
      </c>
      <c r="L358" s="207"/>
      <c r="M358" s="207"/>
      <c r="N358" s="207" t="s">
        <v>1145</v>
      </c>
      <c r="O358" s="207" t="s">
        <v>690</v>
      </c>
      <c r="P358" s="161" t="s">
        <v>539</v>
      </c>
      <c r="Q358" s="207"/>
      <c r="R358" s="220"/>
      <c r="S358" s="207" t="s">
        <v>1376</v>
      </c>
      <c r="T358" s="221">
        <v>2000</v>
      </c>
      <c r="U358" s="222">
        <v>45013</v>
      </c>
      <c r="V358" s="222">
        <v>45013</v>
      </c>
      <c r="W358" s="207" t="s">
        <v>1377</v>
      </c>
      <c r="X358" s="207"/>
      <c r="Y358" s="207"/>
      <c r="Z358" s="207"/>
      <c r="AA358" s="207"/>
      <c r="AB358" s="207"/>
    </row>
    <row r="359" customHeight="1" spans="1:28">
      <c r="A359" s="212"/>
      <c r="B359" s="179" t="str">
        <f t="shared" si="10"/>
        <v>P20230327-000912-能环-韩太汽车-运维-零售-20230327-850</v>
      </c>
      <c r="C359" s="207"/>
      <c r="D359" s="207" t="s">
        <v>220</v>
      </c>
      <c r="E359" s="207"/>
      <c r="F359" s="207"/>
      <c r="G359" s="207"/>
      <c r="H359" s="181" t="str">
        <f>IF(D359="","",_xlfn.XLOOKUP(D359,设置!B:B,设置!C:C))</f>
        <v>一般</v>
      </c>
      <c r="I359" s="186" t="str">
        <f t="shared" si="11"/>
        <v>能环-韩太汽车</v>
      </c>
      <c r="J359" s="186" t="str">
        <f>IF($P359="","",_xlfn.XLOOKUP($P359,设置!$G:$G,设置!H:H))</f>
        <v>运维</v>
      </c>
      <c r="K359" s="186" t="str">
        <f>IF($P359="","",_xlfn.XLOOKUP($P359,设置!$G:$G,设置!I:I))</f>
        <v>零售</v>
      </c>
      <c r="L359" s="207"/>
      <c r="M359" s="207"/>
      <c r="N359" s="207" t="s">
        <v>618</v>
      </c>
      <c r="O359" s="207" t="s">
        <v>531</v>
      </c>
      <c r="P359" s="161" t="s">
        <v>539</v>
      </c>
      <c r="Q359" s="207" t="s">
        <v>358</v>
      </c>
      <c r="R359" s="220">
        <v>45012</v>
      </c>
      <c r="S359" s="207" t="s">
        <v>1378</v>
      </c>
      <c r="T359" s="221">
        <v>850</v>
      </c>
      <c r="U359" s="222">
        <v>45012</v>
      </c>
      <c r="V359" s="222">
        <v>45377</v>
      </c>
      <c r="W359" s="207" t="s">
        <v>1379</v>
      </c>
      <c r="X359" s="207"/>
      <c r="Y359" s="207"/>
      <c r="Z359" s="207"/>
      <c r="AA359" s="207"/>
      <c r="AB359" s="207"/>
    </row>
    <row r="360" customHeight="1" spans="1:28">
      <c r="A360" s="212"/>
      <c r="B360" s="179" t="str">
        <f t="shared" si="10"/>
        <v>P20230328-000913-能环-北京北青华宁-运维-保养-20230401-50000</v>
      </c>
      <c r="C360" s="207"/>
      <c r="D360" s="207" t="s">
        <v>220</v>
      </c>
      <c r="E360" s="207"/>
      <c r="F360" s="207"/>
      <c r="G360" s="207"/>
      <c r="H360" s="181" t="str">
        <f>IF(D360="","",_xlfn.XLOOKUP(D360,设置!B:B,设置!C:C))</f>
        <v>一般</v>
      </c>
      <c r="I360" s="186" t="str">
        <f t="shared" si="11"/>
        <v>能环-北京北青华宁</v>
      </c>
      <c r="J360" s="186" t="str">
        <f>IF($P360="","",_xlfn.XLOOKUP($P360,设置!$G:$G,设置!H:H))</f>
        <v>运维</v>
      </c>
      <c r="K360" s="186" t="str">
        <f>IF($P360="","",_xlfn.XLOOKUP($P360,设置!$G:$G,设置!I:I))</f>
        <v>保养</v>
      </c>
      <c r="L360" s="207"/>
      <c r="M360" s="207"/>
      <c r="N360" s="207" t="s">
        <v>1380</v>
      </c>
      <c r="O360" s="207" t="s">
        <v>531</v>
      </c>
      <c r="P360" s="161" t="s">
        <v>527</v>
      </c>
      <c r="Q360" s="207" t="s">
        <v>358</v>
      </c>
      <c r="R360" s="220">
        <v>45013</v>
      </c>
      <c r="S360" s="207" t="s">
        <v>1381</v>
      </c>
      <c r="T360" s="221">
        <v>50000</v>
      </c>
      <c r="U360" s="222">
        <v>45017</v>
      </c>
      <c r="V360" s="222">
        <v>45382</v>
      </c>
      <c r="W360" s="207" t="s">
        <v>1382</v>
      </c>
      <c r="X360" s="207"/>
      <c r="Y360" s="207"/>
      <c r="Z360" s="207"/>
      <c r="AA360" s="207"/>
      <c r="AB360" s="207"/>
    </row>
    <row r="361" customHeight="1" spans="1:28">
      <c r="A361" s="212"/>
      <c r="B361" s="179" t="str">
        <f t="shared" si="10"/>
        <v>P20230330-000916-能环-华电-盈坤世纪-运维-保养-20230330-0</v>
      </c>
      <c r="C361" s="207"/>
      <c r="D361" s="207" t="s">
        <v>220</v>
      </c>
      <c r="E361" s="207"/>
      <c r="F361" s="207"/>
      <c r="G361" s="207"/>
      <c r="H361" s="181" t="str">
        <f>IF(D361="","",_xlfn.XLOOKUP(D361,设置!B:B,设置!C:C))</f>
        <v>一般</v>
      </c>
      <c r="I361" s="186" t="str">
        <f t="shared" si="11"/>
        <v>能环-华电-盈坤世纪</v>
      </c>
      <c r="J361" s="186" t="str">
        <f>IF($P361="","",_xlfn.XLOOKUP($P361,设置!$G:$G,设置!H:H))</f>
        <v>运维</v>
      </c>
      <c r="K361" s="186" t="str">
        <f>IF($P361="","",_xlfn.XLOOKUP($P361,设置!$G:$G,设置!I:I))</f>
        <v>保养</v>
      </c>
      <c r="L361" s="207"/>
      <c r="M361" s="207"/>
      <c r="N361" s="207" t="s">
        <v>1383</v>
      </c>
      <c r="O361" s="207" t="s">
        <v>526</v>
      </c>
      <c r="P361" s="161" t="s">
        <v>527</v>
      </c>
      <c r="Q361" s="207"/>
      <c r="R361" s="220"/>
      <c r="S361" s="207" t="s">
        <v>1384</v>
      </c>
      <c r="T361" s="221">
        <v>0</v>
      </c>
      <c r="U361" s="222">
        <v>45015</v>
      </c>
      <c r="V361" s="222">
        <v>45380</v>
      </c>
      <c r="W361" s="207" t="s">
        <v>1385</v>
      </c>
      <c r="X361" s="207"/>
      <c r="Y361" s="207"/>
      <c r="Z361" s="207"/>
      <c r="AA361" s="207"/>
      <c r="AB361" s="207"/>
    </row>
    <row r="362" customHeight="1" spans="1:28">
      <c r="A362" s="212"/>
      <c r="B362" s="179" t="str">
        <f t="shared" si="10"/>
        <v>P20230404-000919-能环-荣宝斋-运维-保养-20230401-207000</v>
      </c>
      <c r="C362" s="207"/>
      <c r="D362" s="207" t="s">
        <v>220</v>
      </c>
      <c r="E362" s="207"/>
      <c r="F362" s="207"/>
      <c r="G362" s="207"/>
      <c r="H362" s="181" t="str">
        <f>IF(D362="","",_xlfn.XLOOKUP(D362,设置!B:B,设置!C:C))</f>
        <v>一般</v>
      </c>
      <c r="I362" s="186" t="str">
        <f t="shared" si="11"/>
        <v>能环-荣宝斋</v>
      </c>
      <c r="J362" s="186" t="str">
        <f>IF($P362="","",_xlfn.XLOOKUP($P362,设置!$G:$G,设置!H:H))</f>
        <v>运维</v>
      </c>
      <c r="K362" s="186" t="str">
        <f>IF($P362="","",_xlfn.XLOOKUP($P362,设置!$G:$G,设置!I:I))</f>
        <v>保养</v>
      </c>
      <c r="L362" s="207"/>
      <c r="M362" s="207"/>
      <c r="N362" s="207" t="s">
        <v>573</v>
      </c>
      <c r="O362" s="207" t="s">
        <v>526</v>
      </c>
      <c r="P362" s="161" t="s">
        <v>527</v>
      </c>
      <c r="Q362" s="207"/>
      <c r="R362" s="220"/>
      <c r="S362" s="207" t="s">
        <v>1386</v>
      </c>
      <c r="T362" s="221">
        <v>207000</v>
      </c>
      <c r="U362" s="222">
        <v>45017</v>
      </c>
      <c r="V362" s="222">
        <v>45382</v>
      </c>
      <c r="W362" s="207" t="s">
        <v>1387</v>
      </c>
      <c r="X362" s="207"/>
      <c r="Y362" s="207"/>
      <c r="Z362" s="207"/>
      <c r="AA362" s="207"/>
      <c r="AB362" s="207"/>
    </row>
    <row r="363" customHeight="1" spans="1:28">
      <c r="A363" s="212"/>
      <c r="B363" s="179" t="str">
        <f t="shared" si="10"/>
        <v>P20230411-000928-荣辉-将台酒店-运维-保养-20230420-9000</v>
      </c>
      <c r="C363" s="207"/>
      <c r="D363" s="207" t="s">
        <v>374</v>
      </c>
      <c r="E363" s="207"/>
      <c r="F363" s="207"/>
      <c r="G363" s="207"/>
      <c r="H363" s="181" t="str">
        <f>IF(D363="","",_xlfn.XLOOKUP(D363,设置!B:B,设置!C:C))</f>
        <v>小规模</v>
      </c>
      <c r="I363" s="186" t="str">
        <f t="shared" si="11"/>
        <v>荣辉-将台酒店</v>
      </c>
      <c r="J363" s="186" t="str">
        <f>IF($P363="","",_xlfn.XLOOKUP($P363,设置!$G:$G,设置!H:H))</f>
        <v>运维</v>
      </c>
      <c r="K363" s="186" t="str">
        <f>IF($P363="","",_xlfn.XLOOKUP($P363,设置!$G:$G,设置!I:I))</f>
        <v>保养</v>
      </c>
      <c r="L363" s="207"/>
      <c r="M363" s="207"/>
      <c r="N363" s="207" t="s">
        <v>549</v>
      </c>
      <c r="O363" s="207" t="s">
        <v>531</v>
      </c>
      <c r="P363" s="161" t="s">
        <v>527</v>
      </c>
      <c r="Q363" s="207"/>
      <c r="R363" s="220"/>
      <c r="S363" s="207" t="s">
        <v>1388</v>
      </c>
      <c r="T363" s="221">
        <v>9000</v>
      </c>
      <c r="U363" s="222">
        <v>45036</v>
      </c>
      <c r="V363" s="222">
        <v>45401</v>
      </c>
      <c r="W363" s="207" t="s">
        <v>1389</v>
      </c>
      <c r="X363" s="207"/>
      <c r="Y363" s="207"/>
      <c r="Z363" s="207"/>
      <c r="AA363" s="207"/>
      <c r="AB363" s="207"/>
    </row>
    <row r="364" customHeight="1" spans="1:28">
      <c r="A364" s="212"/>
      <c r="B364" s="179" t="str">
        <f t="shared" si="10"/>
        <v>P20230413-000935-能环-松下制冷-中坤广场-工程-安装-20210120-461681.67</v>
      </c>
      <c r="C364" s="207"/>
      <c r="D364" s="207" t="s">
        <v>220</v>
      </c>
      <c r="E364" s="207"/>
      <c r="F364" s="207"/>
      <c r="G364" s="207"/>
      <c r="H364" s="181" t="str">
        <f>IF(D364="","",_xlfn.XLOOKUP(D364,设置!B:B,设置!C:C))</f>
        <v>一般</v>
      </c>
      <c r="I364" s="186" t="str">
        <f t="shared" si="11"/>
        <v>能环-松下制冷-中坤广场</v>
      </c>
      <c r="J364" s="186" t="str">
        <f>IF($P364="","",_xlfn.XLOOKUP($P364,设置!$G:$G,设置!H:H))</f>
        <v>工程</v>
      </c>
      <c r="K364" s="186" t="str">
        <f>IF($P364="","",_xlfn.XLOOKUP($P364,设置!$G:$G,设置!I:I))</f>
        <v>安装</v>
      </c>
      <c r="L364" s="207"/>
      <c r="M364" s="207"/>
      <c r="N364" s="207" t="s">
        <v>834</v>
      </c>
      <c r="O364" s="207" t="s">
        <v>531</v>
      </c>
      <c r="P364" s="161" t="s">
        <v>659</v>
      </c>
      <c r="Q364" s="207"/>
      <c r="R364" s="220"/>
      <c r="S364" s="207" t="s">
        <v>1390</v>
      </c>
      <c r="T364" s="221">
        <v>461681.67</v>
      </c>
      <c r="U364" s="222">
        <v>44216</v>
      </c>
      <c r="V364" s="222">
        <v>44445</v>
      </c>
      <c r="W364" s="207" t="s">
        <v>1391</v>
      </c>
      <c r="X364" s="207"/>
      <c r="Y364" s="207"/>
      <c r="Z364" s="207"/>
      <c r="AA364" s="207"/>
      <c r="AB364" s="207"/>
    </row>
    <row r="365" customHeight="1" spans="1:28">
      <c r="A365" s="212"/>
      <c r="B365" s="179" t="str">
        <f t="shared" si="10"/>
        <v>P20230413-000936-能环-松下制冷-中坤广场-工程-安装-20210120-56569.88</v>
      </c>
      <c r="C365" s="207"/>
      <c r="D365" s="207" t="s">
        <v>220</v>
      </c>
      <c r="E365" s="207"/>
      <c r="F365" s="207"/>
      <c r="G365" s="207"/>
      <c r="H365" s="181" t="str">
        <f>IF(D365="","",_xlfn.XLOOKUP(D365,设置!B:B,设置!C:C))</f>
        <v>一般</v>
      </c>
      <c r="I365" s="186" t="str">
        <f t="shared" si="11"/>
        <v>能环-松下制冷-中坤广场</v>
      </c>
      <c r="J365" s="186" t="str">
        <f>IF($P365="","",_xlfn.XLOOKUP($P365,设置!$G:$G,设置!H:H))</f>
        <v>工程</v>
      </c>
      <c r="K365" s="186" t="str">
        <f>IF($P365="","",_xlfn.XLOOKUP($P365,设置!$G:$G,设置!I:I))</f>
        <v>安装</v>
      </c>
      <c r="L365" s="207"/>
      <c r="M365" s="207"/>
      <c r="N365" s="207" t="s">
        <v>834</v>
      </c>
      <c r="O365" s="207" t="s">
        <v>531</v>
      </c>
      <c r="P365" s="161" t="s">
        <v>659</v>
      </c>
      <c r="Q365" s="207"/>
      <c r="R365" s="220"/>
      <c r="S365" s="207" t="s">
        <v>1285</v>
      </c>
      <c r="T365" s="221">
        <v>56569.88</v>
      </c>
      <c r="U365" s="222">
        <v>44216</v>
      </c>
      <c r="V365" s="222">
        <v>44469</v>
      </c>
      <c r="W365" s="207" t="s">
        <v>1392</v>
      </c>
      <c r="X365" s="207"/>
      <c r="Y365" s="207"/>
      <c r="Z365" s="207"/>
      <c r="AA365" s="207"/>
      <c r="AB365" s="207"/>
    </row>
    <row r="366" customHeight="1" spans="1:28">
      <c r="A366" s="212"/>
      <c r="B366" s="179" t="str">
        <f t="shared" si="10"/>
        <v>P20230413-000937-能环-海特光电-运维-保养-20230424-17000</v>
      </c>
      <c r="C366" s="207"/>
      <c r="D366" s="207" t="s">
        <v>220</v>
      </c>
      <c r="E366" s="207"/>
      <c r="F366" s="207"/>
      <c r="G366" s="207"/>
      <c r="H366" s="181" t="str">
        <f>IF(D366="","",_xlfn.XLOOKUP(D366,设置!B:B,设置!C:C))</f>
        <v>一般</v>
      </c>
      <c r="I366" s="186" t="str">
        <f t="shared" si="11"/>
        <v>能环-海特光电</v>
      </c>
      <c r="J366" s="186" t="str">
        <f>IF($P366="","",_xlfn.XLOOKUP($P366,设置!$G:$G,设置!H:H))</f>
        <v>运维</v>
      </c>
      <c r="K366" s="186" t="str">
        <f>IF($P366="","",_xlfn.XLOOKUP($P366,设置!$G:$G,设置!I:I))</f>
        <v>保养</v>
      </c>
      <c r="L366" s="207"/>
      <c r="M366" s="207"/>
      <c r="N366" s="207" t="s">
        <v>570</v>
      </c>
      <c r="O366" s="207" t="s">
        <v>526</v>
      </c>
      <c r="P366" s="161" t="s">
        <v>527</v>
      </c>
      <c r="Q366" s="207"/>
      <c r="R366" s="220"/>
      <c r="S366" s="207" t="s">
        <v>1393</v>
      </c>
      <c r="T366" s="221">
        <v>17000</v>
      </c>
      <c r="U366" s="222">
        <v>45040</v>
      </c>
      <c r="V366" s="222">
        <v>45405</v>
      </c>
      <c r="W366" s="207" t="s">
        <v>1394</v>
      </c>
      <c r="X366" s="207"/>
      <c r="Y366" s="207"/>
      <c r="Z366" s="207"/>
      <c r="AA366" s="207"/>
      <c r="AB366" s="207"/>
    </row>
    <row r="367" customHeight="1" spans="1:28">
      <c r="A367" s="212"/>
      <c r="B367" s="179" t="str">
        <f t="shared" si="10"/>
        <v>P20230417-000943-能环-煤制甲醇合成车间B区-运维-保养-20230417-0</v>
      </c>
      <c r="C367" s="207"/>
      <c r="D367" s="207" t="s">
        <v>220</v>
      </c>
      <c r="E367" s="207"/>
      <c r="F367" s="207"/>
      <c r="G367" s="207"/>
      <c r="H367" s="181" t="str">
        <f>IF(D367="","",_xlfn.XLOOKUP(D367,设置!B:B,设置!C:C))</f>
        <v>一般</v>
      </c>
      <c r="I367" s="186" t="str">
        <f t="shared" si="11"/>
        <v>能环-煤制甲醇合成车间B区</v>
      </c>
      <c r="J367" s="186" t="str">
        <f>IF($P367="","",_xlfn.XLOOKUP($P367,设置!$G:$G,设置!H:H))</f>
        <v>运维</v>
      </c>
      <c r="K367" s="186" t="str">
        <f>IF($P367="","",_xlfn.XLOOKUP($P367,设置!$G:$G,设置!I:I))</f>
        <v>保养</v>
      </c>
      <c r="L367" s="207"/>
      <c r="M367" s="207"/>
      <c r="N367" s="207" t="s">
        <v>1395</v>
      </c>
      <c r="O367" s="207" t="s">
        <v>531</v>
      </c>
      <c r="P367" s="161" t="s">
        <v>527</v>
      </c>
      <c r="Q367" s="207"/>
      <c r="R367" s="220"/>
      <c r="S367" s="207" t="s">
        <v>1396</v>
      </c>
      <c r="T367" s="221">
        <v>0</v>
      </c>
      <c r="U367" s="222">
        <v>45033</v>
      </c>
      <c r="V367" s="222">
        <v>45398</v>
      </c>
      <c r="W367" s="207" t="s">
        <v>1397</v>
      </c>
      <c r="X367" s="207"/>
      <c r="Y367" s="207"/>
      <c r="Z367" s="207"/>
      <c r="AA367" s="207"/>
      <c r="AB367" s="207"/>
    </row>
    <row r="368" customHeight="1" spans="1:28">
      <c r="A368" s="212"/>
      <c r="B368" s="179" t="str">
        <f t="shared" si="10"/>
        <v>P20230421-000947-能环-以岭北京商务公司-运维-保养-20230421-0</v>
      </c>
      <c r="C368" s="207"/>
      <c r="D368" s="207" t="s">
        <v>220</v>
      </c>
      <c r="E368" s="207"/>
      <c r="F368" s="207"/>
      <c r="G368" s="207"/>
      <c r="H368" s="181" t="str">
        <f>IF(D368="","",_xlfn.XLOOKUP(D368,设置!B:B,设置!C:C))</f>
        <v>一般</v>
      </c>
      <c r="I368" s="186" t="str">
        <f t="shared" si="11"/>
        <v>能环-以岭北京商务公司</v>
      </c>
      <c r="J368" s="186" t="str">
        <f>IF($P368="","",_xlfn.XLOOKUP($P368,设置!$G:$G,设置!H:H))</f>
        <v>运维</v>
      </c>
      <c r="K368" s="186" t="str">
        <f>IF($P368="","",_xlfn.XLOOKUP($P368,设置!$G:$G,设置!I:I))</f>
        <v>保养</v>
      </c>
      <c r="L368" s="207"/>
      <c r="M368" s="207"/>
      <c r="N368" s="207" t="s">
        <v>1398</v>
      </c>
      <c r="O368" s="207" t="s">
        <v>553</v>
      </c>
      <c r="P368" s="161" t="s">
        <v>527</v>
      </c>
      <c r="Q368" s="207"/>
      <c r="R368" s="220"/>
      <c r="S368" s="207" t="s">
        <v>1399</v>
      </c>
      <c r="T368" s="221">
        <v>0</v>
      </c>
      <c r="U368" s="222">
        <v>45037</v>
      </c>
      <c r="V368" s="222">
        <v>45402</v>
      </c>
      <c r="W368" s="207" t="s">
        <v>1400</v>
      </c>
      <c r="X368" s="207"/>
      <c r="Y368" s="207"/>
      <c r="Z368" s="207"/>
      <c r="AA368" s="207"/>
      <c r="AB368" s="207"/>
    </row>
    <row r="369" customHeight="1" spans="1:28">
      <c r="A369" s="212"/>
      <c r="B369" s="179" t="str">
        <f t="shared" si="10"/>
        <v>P20230423-000949-能环-鑫杭盛+西单明珠商场-运维-保养-20230423-0</v>
      </c>
      <c r="C369" s="207"/>
      <c r="D369" s="207" t="s">
        <v>220</v>
      </c>
      <c r="E369" s="207"/>
      <c r="F369" s="207"/>
      <c r="G369" s="207"/>
      <c r="H369" s="181" t="str">
        <f>IF(D369="","",_xlfn.XLOOKUP(D369,设置!B:B,设置!C:C))</f>
        <v>一般</v>
      </c>
      <c r="I369" s="186" t="str">
        <f t="shared" si="11"/>
        <v>能环-鑫杭盛+西单明珠商场</v>
      </c>
      <c r="J369" s="186" t="str">
        <f>IF($P369="","",_xlfn.XLOOKUP($P369,设置!$G:$G,设置!H:H))</f>
        <v>运维</v>
      </c>
      <c r="K369" s="186" t="str">
        <f>IF($P369="","",_xlfn.XLOOKUP($P369,设置!$G:$G,设置!I:I))</f>
        <v>保养</v>
      </c>
      <c r="L369" s="207"/>
      <c r="M369" s="207"/>
      <c r="N369" s="207" t="s">
        <v>1401</v>
      </c>
      <c r="O369" s="207" t="s">
        <v>526</v>
      </c>
      <c r="P369" s="161" t="s">
        <v>527</v>
      </c>
      <c r="Q369" s="207"/>
      <c r="R369" s="220"/>
      <c r="S369" s="207" t="s">
        <v>1402</v>
      </c>
      <c r="T369" s="221">
        <v>0</v>
      </c>
      <c r="U369" s="222">
        <v>45039</v>
      </c>
      <c r="V369" s="222">
        <v>45404</v>
      </c>
      <c r="W369" s="207" t="s">
        <v>1403</v>
      </c>
      <c r="X369" s="207"/>
      <c r="Y369" s="207"/>
      <c r="Z369" s="207"/>
      <c r="AA369" s="207"/>
      <c r="AB369" s="207"/>
    </row>
    <row r="370" customHeight="1" spans="1:28">
      <c r="A370" s="212"/>
      <c r="B370" s="179" t="str">
        <f t="shared" si="10"/>
        <v>P20230216-000847-能环-中赫工体-运维-运行-20230216-0</v>
      </c>
      <c r="C370" s="207"/>
      <c r="D370" s="207" t="s">
        <v>220</v>
      </c>
      <c r="E370" s="207"/>
      <c r="F370" s="207"/>
      <c r="G370" s="207"/>
      <c r="H370" s="181" t="str">
        <f>IF(D370="","",_xlfn.XLOOKUP(D370,设置!B:B,设置!C:C))</f>
        <v>一般</v>
      </c>
      <c r="I370" s="186" t="str">
        <f t="shared" si="11"/>
        <v>能环-中赫工体</v>
      </c>
      <c r="J370" s="186" t="str">
        <f>IF($P370="","",_xlfn.XLOOKUP($P370,设置!$G:$G,设置!H:H))</f>
        <v>运维</v>
      </c>
      <c r="K370" s="186" t="str">
        <f>IF($P370="","",_xlfn.XLOOKUP($P370,设置!$G:$G,设置!I:I))</f>
        <v>运行</v>
      </c>
      <c r="L370" s="207"/>
      <c r="M370" s="207"/>
      <c r="N370" s="207" t="s">
        <v>1404</v>
      </c>
      <c r="O370" s="207" t="s">
        <v>526</v>
      </c>
      <c r="P370" s="161" t="s">
        <v>599</v>
      </c>
      <c r="Q370" s="207"/>
      <c r="R370" s="220"/>
      <c r="S370" s="207" t="s">
        <v>1405</v>
      </c>
      <c r="T370" s="221">
        <v>0</v>
      </c>
      <c r="U370" s="222">
        <v>44973</v>
      </c>
      <c r="V370" s="222">
        <v>44985</v>
      </c>
      <c r="W370" s="207" t="s">
        <v>1406</v>
      </c>
      <c r="X370" s="207"/>
      <c r="Y370" s="207"/>
      <c r="Z370" s="207"/>
      <c r="AA370" s="207"/>
      <c r="AB370" s="207"/>
    </row>
    <row r="371" customHeight="1" spans="1:28">
      <c r="A371" s="212"/>
      <c r="B371" s="179" t="str">
        <f t="shared" si="10"/>
        <v>P20230424-000952-能环-氯碱厂电解车间-商贸-其他-20230424-0</v>
      </c>
      <c r="C371" s="207"/>
      <c r="D371" s="207" t="s">
        <v>220</v>
      </c>
      <c r="E371" s="207"/>
      <c r="F371" s="207"/>
      <c r="G371" s="207"/>
      <c r="H371" s="181" t="str">
        <f>IF(D371="","",_xlfn.XLOOKUP(D371,设置!B:B,设置!C:C))</f>
        <v>一般</v>
      </c>
      <c r="I371" s="186" t="str">
        <f t="shared" si="11"/>
        <v>能环-氯碱厂电解车间</v>
      </c>
      <c r="J371" s="186" t="str">
        <f>IF($P371="","",_xlfn.XLOOKUP($P371,设置!$G:$G,设置!H:H))</f>
        <v>商贸</v>
      </c>
      <c r="K371" s="186" t="str">
        <f>IF($P371="","",_xlfn.XLOOKUP($P371,设置!$G:$G,设置!I:I))</f>
        <v>其他</v>
      </c>
      <c r="L371" s="207"/>
      <c r="M371" s="207"/>
      <c r="N371" s="207" t="s">
        <v>1407</v>
      </c>
      <c r="O371" s="207" t="s">
        <v>526</v>
      </c>
      <c r="P371" s="161" t="s">
        <v>1408</v>
      </c>
      <c r="Q371" s="207" t="s">
        <v>308</v>
      </c>
      <c r="R371" s="220">
        <v>45040</v>
      </c>
      <c r="S371" s="207" t="s">
        <v>1409</v>
      </c>
      <c r="T371" s="221">
        <v>0</v>
      </c>
      <c r="U371" s="222">
        <v>45040</v>
      </c>
      <c r="V371" s="222">
        <v>45405</v>
      </c>
      <c r="W371" s="207" t="s">
        <v>1410</v>
      </c>
      <c r="X371" s="207"/>
      <c r="Y371" s="207"/>
      <c r="Z371" s="207"/>
      <c r="AA371" s="207"/>
      <c r="AB371" s="207"/>
    </row>
    <row r="372" customHeight="1" spans="1:28">
      <c r="A372" s="212"/>
      <c r="B372" s="179" t="str">
        <f t="shared" si="10"/>
        <v>P20220610-000442-能环-承德白楼宾馆-运维-零售-20200401-134950</v>
      </c>
      <c r="C372" s="207"/>
      <c r="D372" s="207" t="s">
        <v>220</v>
      </c>
      <c r="E372" s="207"/>
      <c r="F372" s="207"/>
      <c r="G372" s="207"/>
      <c r="H372" s="181" t="str">
        <f>IF(D372="","",_xlfn.XLOOKUP(D372,设置!B:B,设置!C:C))</f>
        <v>一般</v>
      </c>
      <c r="I372" s="186" t="str">
        <f t="shared" si="11"/>
        <v>能环-承德白楼宾馆</v>
      </c>
      <c r="J372" s="186" t="str">
        <f>IF($P372="","",_xlfn.XLOOKUP($P372,设置!$G:$G,设置!H:H))</f>
        <v>运维</v>
      </c>
      <c r="K372" s="186" t="str">
        <f>IF($P372="","",_xlfn.XLOOKUP($P372,设置!$G:$G,设置!I:I))</f>
        <v>零售</v>
      </c>
      <c r="L372" s="207"/>
      <c r="M372" s="207"/>
      <c r="N372" s="207" t="s">
        <v>890</v>
      </c>
      <c r="O372" s="207" t="s">
        <v>531</v>
      </c>
      <c r="P372" s="161" t="s">
        <v>539</v>
      </c>
      <c r="Q372" s="207" t="s">
        <v>1411</v>
      </c>
      <c r="R372" s="220">
        <v>45017</v>
      </c>
      <c r="S372" s="207" t="s">
        <v>1412</v>
      </c>
      <c r="T372" s="221">
        <v>134950</v>
      </c>
      <c r="U372" s="222">
        <v>43922</v>
      </c>
      <c r="V372" s="222">
        <v>44286</v>
      </c>
      <c r="W372" s="223" t="s">
        <v>1413</v>
      </c>
      <c r="X372" s="207"/>
      <c r="Y372" s="207"/>
      <c r="Z372" s="207"/>
      <c r="AA372" s="207"/>
      <c r="AB372" s="207"/>
    </row>
    <row r="373" customHeight="1" spans="1:28">
      <c r="A373" s="212"/>
      <c r="B373" s="179" t="str">
        <f t="shared" si="10"/>
        <v>Z20230413-000083-冷暖-总裁室-管理-部门-20230401-0</v>
      </c>
      <c r="C373" s="207"/>
      <c r="D373" s="207" t="s">
        <v>356</v>
      </c>
      <c r="E373" s="207"/>
      <c r="F373" s="207"/>
      <c r="G373" s="207"/>
      <c r="H373" s="181" t="str">
        <f>IF(D373="","",_xlfn.XLOOKUP(D373,设置!B:B,设置!C:C))</f>
        <v>小规模</v>
      </c>
      <c r="I373" s="186" t="str">
        <f t="shared" si="11"/>
        <v>冷暖-总裁室</v>
      </c>
      <c r="J373" s="186" t="str">
        <f>IF($P373="","",_xlfn.XLOOKUP($P373,设置!$G:$G,设置!H:H))</f>
        <v>管理</v>
      </c>
      <c r="K373" s="186" t="str">
        <f>IF($P373="","",_xlfn.XLOOKUP($P373,设置!$G:$G,设置!I:I))</f>
        <v>部门</v>
      </c>
      <c r="L373" s="207"/>
      <c r="M373" s="207"/>
      <c r="N373" s="88" t="s">
        <v>429</v>
      </c>
      <c r="O373" s="96" t="s">
        <v>1297</v>
      </c>
      <c r="P373" s="161" t="s">
        <v>1298</v>
      </c>
      <c r="Q373" s="116" t="s">
        <v>308</v>
      </c>
      <c r="R373" s="209">
        <v>45017</v>
      </c>
      <c r="S373" s="116" t="s">
        <v>1323</v>
      </c>
      <c r="T373" s="214">
        <v>0</v>
      </c>
      <c r="U373" s="222">
        <v>45017</v>
      </c>
      <c r="V373" s="215">
        <v>45382</v>
      </c>
      <c r="W373" s="223" t="s">
        <v>1414</v>
      </c>
      <c r="X373" s="207"/>
      <c r="Y373" s="207"/>
      <c r="Z373" s="207"/>
      <c r="AA373" s="207"/>
      <c r="AB373" s="207"/>
    </row>
    <row r="374" customHeight="1" spans="1:28">
      <c r="A374" s="212"/>
      <c r="B374" s="179" t="str">
        <f t="shared" si="10"/>
        <v>P20230306-000874-能环-华昌物业-成都妇女儿童中心-运维-保养-20221201-47000</v>
      </c>
      <c r="C374" s="207"/>
      <c r="D374" s="207" t="s">
        <v>220</v>
      </c>
      <c r="E374" s="207"/>
      <c r="F374" s="207"/>
      <c r="G374" s="207"/>
      <c r="H374" s="181" t="str">
        <f>IF(D374="","",_xlfn.XLOOKUP(D374,设置!B:B,设置!C:C))</f>
        <v>一般</v>
      </c>
      <c r="I374" s="186" t="str">
        <f t="shared" si="11"/>
        <v>能环-华昌物业-成都妇女儿童中心</v>
      </c>
      <c r="J374" s="186" t="str">
        <f>IF($P374="","",_xlfn.XLOOKUP($P374,设置!$G:$G,设置!H:H))</f>
        <v>运维</v>
      </c>
      <c r="K374" s="186" t="str">
        <f>IF($P374="","",_xlfn.XLOOKUP($P374,设置!$G:$G,设置!I:I))</f>
        <v>保养</v>
      </c>
      <c r="L374" s="207"/>
      <c r="M374" s="207"/>
      <c r="N374" s="207" t="s">
        <v>1415</v>
      </c>
      <c r="O374" s="207" t="s">
        <v>1416</v>
      </c>
      <c r="P374" s="161" t="s">
        <v>527</v>
      </c>
      <c r="Q374" s="207" t="s">
        <v>334</v>
      </c>
      <c r="R374" s="220">
        <v>44991</v>
      </c>
      <c r="S374" s="207" t="s">
        <v>1417</v>
      </c>
      <c r="T374" s="221">
        <v>47000</v>
      </c>
      <c r="U374" s="222">
        <v>44896</v>
      </c>
      <c r="V374" s="222">
        <v>45260</v>
      </c>
      <c r="W374" s="207" t="s">
        <v>1418</v>
      </c>
      <c r="X374" s="207"/>
      <c r="Y374" s="207"/>
      <c r="Z374" s="207"/>
      <c r="AA374" s="207"/>
      <c r="AB374" s="207"/>
    </row>
    <row r="375" customHeight="1" spans="1:28">
      <c r="A375" s="212"/>
      <c r="B375" s="179" t="str">
        <f t="shared" si="10"/>
        <v>P20230504-000968-峻林-首华物业-国家体育总局训练局-运维-保养-20230504-0</v>
      </c>
      <c r="C375" s="207"/>
      <c r="D375" s="207" t="s">
        <v>418</v>
      </c>
      <c r="E375" s="207"/>
      <c r="F375" s="207"/>
      <c r="G375" s="207"/>
      <c r="H375" s="181" t="str">
        <f>IF(D375="","",_xlfn.XLOOKUP(D375,设置!B:B,设置!C:C))</f>
        <v>小规模</v>
      </c>
      <c r="I375" s="186" t="str">
        <f t="shared" si="11"/>
        <v>峻林-首华物业-国家体育总局训练局</v>
      </c>
      <c r="J375" s="186" t="str">
        <f>IF($P375="","",_xlfn.XLOOKUP($P375,设置!$G:$G,设置!H:H))</f>
        <v>运维</v>
      </c>
      <c r="K375" s="186" t="str">
        <f>IF($P375="","",_xlfn.XLOOKUP($P375,设置!$G:$G,设置!I:I))</f>
        <v>保养</v>
      </c>
      <c r="L375" s="207"/>
      <c r="M375" s="207"/>
      <c r="N375" s="207" t="s">
        <v>1203</v>
      </c>
      <c r="O375" s="207" t="s">
        <v>526</v>
      </c>
      <c r="P375" s="161" t="s">
        <v>527</v>
      </c>
      <c r="Q375" s="207" t="s">
        <v>358</v>
      </c>
      <c r="R375" s="220">
        <v>45050</v>
      </c>
      <c r="S375" s="207" t="s">
        <v>1419</v>
      </c>
      <c r="T375" s="221">
        <v>0</v>
      </c>
      <c r="U375" s="222">
        <v>45050</v>
      </c>
      <c r="V375" s="222">
        <v>45415</v>
      </c>
      <c r="W375" s="207" t="s">
        <v>1420</v>
      </c>
      <c r="X375" s="207"/>
      <c r="Y375" s="207"/>
      <c r="Z375" s="207"/>
      <c r="AA375" s="207"/>
      <c r="AB375" s="207"/>
    </row>
    <row r="376" customHeight="1" spans="1:28">
      <c r="A376" s="212"/>
      <c r="B376" s="179" t="str">
        <f t="shared" si="10"/>
        <v/>
      </c>
      <c r="C376" s="207"/>
      <c r="D376" s="207"/>
      <c r="E376" s="207"/>
      <c r="F376" s="207"/>
      <c r="G376" s="207"/>
      <c r="H376" s="181" t="str">
        <f>IF(D376="","",_xlfn.XLOOKUP(D376,设置!B:B,设置!C:C))</f>
        <v/>
      </c>
      <c r="I376" s="186" t="str">
        <f t="shared" si="11"/>
        <v/>
      </c>
      <c r="J376" s="186" t="str">
        <f>IF($P376="","",_xlfn.XLOOKUP($P376,设置!$G:$G,设置!H:H))</f>
        <v/>
      </c>
      <c r="K376" s="186" t="str">
        <f>IF($P376="","",_xlfn.XLOOKUP($P376,设置!$G:$G,设置!I:I))</f>
        <v/>
      </c>
      <c r="L376" s="207"/>
      <c r="M376" s="207"/>
      <c r="N376" s="207"/>
      <c r="O376" s="207"/>
      <c r="P376" s="161"/>
      <c r="Q376" s="207"/>
      <c r="R376" s="220"/>
      <c r="S376" s="207"/>
      <c r="T376" s="221"/>
      <c r="U376" s="222"/>
      <c r="V376" s="222"/>
      <c r="W376" s="207"/>
      <c r="X376" s="207"/>
      <c r="Y376" s="207"/>
      <c r="Z376" s="207"/>
      <c r="AA376" s="207"/>
      <c r="AB376" s="207"/>
    </row>
    <row r="377" customHeight="1" spans="1:28">
      <c r="A377" s="212"/>
      <c r="B377" s="179" t="str">
        <f t="shared" si="10"/>
        <v/>
      </c>
      <c r="C377" s="207"/>
      <c r="D377" s="207"/>
      <c r="E377" s="207"/>
      <c r="F377" s="207"/>
      <c r="G377" s="207"/>
      <c r="H377" s="181" t="str">
        <f>IF(D377="","",_xlfn.XLOOKUP(D377,设置!B:B,设置!C:C))</f>
        <v/>
      </c>
      <c r="I377" s="186" t="str">
        <f t="shared" si="11"/>
        <v/>
      </c>
      <c r="J377" s="186" t="str">
        <f>IF($P377="","",_xlfn.XLOOKUP($P377,设置!$G:$G,设置!H:H))</f>
        <v/>
      </c>
      <c r="K377" s="186" t="str">
        <f>IF($P377="","",_xlfn.XLOOKUP($P377,设置!$G:$G,设置!I:I))</f>
        <v/>
      </c>
      <c r="L377" s="207"/>
      <c r="M377" s="207"/>
      <c r="N377" s="207"/>
      <c r="O377" s="207"/>
      <c r="P377" s="161"/>
      <c r="Q377" s="207"/>
      <c r="R377" s="220"/>
      <c r="S377" s="207"/>
      <c r="T377" s="221"/>
      <c r="U377" s="222"/>
      <c r="V377" s="222"/>
      <c r="W377" s="207"/>
      <c r="X377" s="207"/>
      <c r="Y377" s="207"/>
      <c r="Z377" s="207"/>
      <c r="AA377" s="207"/>
      <c r="AB377" s="207"/>
    </row>
    <row r="378" customHeight="1" spans="1:28">
      <c r="A378" s="212"/>
      <c r="B378" s="179" t="str">
        <f t="shared" si="10"/>
        <v/>
      </c>
      <c r="C378" s="207"/>
      <c r="D378" s="207"/>
      <c r="E378" s="207"/>
      <c r="F378" s="207"/>
      <c r="G378" s="207"/>
      <c r="H378" s="181" t="str">
        <f>IF(D378="","",_xlfn.XLOOKUP(D378,设置!B:B,设置!C:C))</f>
        <v/>
      </c>
      <c r="I378" s="186" t="str">
        <f t="shared" si="11"/>
        <v/>
      </c>
      <c r="J378" s="186" t="str">
        <f>IF($P378="","",_xlfn.XLOOKUP($P378,设置!$G:$G,设置!H:H))</f>
        <v/>
      </c>
      <c r="K378" s="186" t="str">
        <f>IF($P378="","",_xlfn.XLOOKUP($P378,设置!$G:$G,设置!I:I))</f>
        <v/>
      </c>
      <c r="L378" s="207"/>
      <c r="M378" s="207"/>
      <c r="N378" s="207"/>
      <c r="O378" s="207"/>
      <c r="P378" s="161"/>
      <c r="Q378" s="207"/>
      <c r="R378" s="220"/>
      <c r="S378" s="207"/>
      <c r="T378" s="221"/>
      <c r="U378" s="222"/>
      <c r="V378" s="222"/>
      <c r="W378" s="207"/>
      <c r="X378" s="207"/>
      <c r="Y378" s="207"/>
      <c r="Z378" s="207"/>
      <c r="AA378" s="207"/>
      <c r="AB378" s="207"/>
    </row>
    <row r="379" customHeight="1" spans="1:28">
      <c r="A379" s="212"/>
      <c r="B379" s="179" t="str">
        <f t="shared" si="10"/>
        <v/>
      </c>
      <c r="C379" s="207"/>
      <c r="D379" s="207"/>
      <c r="E379" s="207"/>
      <c r="F379" s="207"/>
      <c r="G379" s="207"/>
      <c r="H379" s="181" t="str">
        <f>IF(D379="","",_xlfn.XLOOKUP(D379,设置!B:B,设置!C:C))</f>
        <v/>
      </c>
      <c r="I379" s="186" t="str">
        <f t="shared" si="11"/>
        <v/>
      </c>
      <c r="J379" s="186" t="str">
        <f>IF($P379="","",_xlfn.XLOOKUP($P379,设置!$G:$G,设置!H:H))</f>
        <v/>
      </c>
      <c r="K379" s="186" t="str">
        <f>IF($P379="","",_xlfn.XLOOKUP($P379,设置!$G:$G,设置!I:I))</f>
        <v/>
      </c>
      <c r="L379" s="207"/>
      <c r="M379" s="207"/>
      <c r="N379" s="207"/>
      <c r="O379" s="207"/>
      <c r="P379" s="161"/>
      <c r="Q379" s="207"/>
      <c r="R379" s="220"/>
      <c r="S379" s="207"/>
      <c r="T379" s="221"/>
      <c r="U379" s="222"/>
      <c r="V379" s="222"/>
      <c r="W379" s="207"/>
      <c r="X379" s="207"/>
      <c r="Y379" s="207"/>
      <c r="Z379" s="207"/>
      <c r="AA379" s="207"/>
      <c r="AB379" s="207"/>
    </row>
    <row r="380" customHeight="1" spans="1:28">
      <c r="A380" s="212"/>
      <c r="B380" s="179" t="str">
        <f t="shared" si="10"/>
        <v/>
      </c>
      <c r="C380" s="207"/>
      <c r="D380" s="207"/>
      <c r="E380" s="207"/>
      <c r="F380" s="207"/>
      <c r="G380" s="207"/>
      <c r="H380" s="181" t="str">
        <f>IF(D380="","",_xlfn.XLOOKUP(D380,设置!B:B,设置!C:C))</f>
        <v/>
      </c>
      <c r="I380" s="186" t="str">
        <f t="shared" si="11"/>
        <v/>
      </c>
      <c r="J380" s="186" t="str">
        <f>IF($P380="","",_xlfn.XLOOKUP($P380,设置!$G:$G,设置!H:H))</f>
        <v/>
      </c>
      <c r="K380" s="186" t="str">
        <f>IF($P380="","",_xlfn.XLOOKUP($P380,设置!$G:$G,设置!I:I))</f>
        <v/>
      </c>
      <c r="L380" s="207"/>
      <c r="M380" s="207"/>
      <c r="N380" s="207"/>
      <c r="O380" s="207"/>
      <c r="P380" s="161"/>
      <c r="Q380" s="207"/>
      <c r="R380" s="220"/>
      <c r="S380" s="207"/>
      <c r="T380" s="221"/>
      <c r="U380" s="222"/>
      <c r="V380" s="222"/>
      <c r="W380" s="207"/>
      <c r="X380" s="207"/>
      <c r="Y380" s="207"/>
      <c r="Z380" s="207"/>
      <c r="AA380" s="207"/>
      <c r="AB380" s="207"/>
    </row>
    <row r="381" customHeight="1" spans="1:28">
      <c r="A381" s="212"/>
      <c r="B381" s="179" t="str">
        <f t="shared" si="10"/>
        <v/>
      </c>
      <c r="C381" s="207"/>
      <c r="D381" s="207"/>
      <c r="E381" s="207"/>
      <c r="F381" s="207"/>
      <c r="G381" s="207"/>
      <c r="H381" s="181" t="str">
        <f>IF(D381="","",_xlfn.XLOOKUP(D381,设置!B:B,设置!C:C))</f>
        <v/>
      </c>
      <c r="I381" s="186" t="str">
        <f t="shared" si="11"/>
        <v/>
      </c>
      <c r="J381" s="186" t="str">
        <f>IF($P381="","",_xlfn.XLOOKUP($P381,设置!$G:$G,设置!H:H))</f>
        <v/>
      </c>
      <c r="K381" s="186" t="str">
        <f>IF($P381="","",_xlfn.XLOOKUP($P381,设置!$G:$G,设置!I:I))</f>
        <v/>
      </c>
      <c r="L381" s="207"/>
      <c r="M381" s="207"/>
      <c r="N381" s="207"/>
      <c r="O381" s="207"/>
      <c r="P381" s="161"/>
      <c r="Q381" s="207"/>
      <c r="R381" s="220"/>
      <c r="S381" s="207"/>
      <c r="T381" s="221"/>
      <c r="U381" s="222"/>
      <c r="V381" s="222"/>
      <c r="W381" s="207"/>
      <c r="X381" s="207"/>
      <c r="Y381" s="207"/>
      <c r="Z381" s="207"/>
      <c r="AA381" s="207"/>
      <c r="AB381" s="207"/>
    </row>
    <row r="382" customHeight="1" spans="1:28">
      <c r="A382" s="212"/>
      <c r="B382" s="179" t="str">
        <f t="shared" si="10"/>
        <v/>
      </c>
      <c r="C382" s="207"/>
      <c r="D382" s="207"/>
      <c r="E382" s="207"/>
      <c r="F382" s="207"/>
      <c r="G382" s="207"/>
      <c r="H382" s="181" t="str">
        <f>IF(D382="","",_xlfn.XLOOKUP(D382,设置!B:B,设置!C:C))</f>
        <v/>
      </c>
      <c r="I382" s="186" t="str">
        <f t="shared" si="11"/>
        <v/>
      </c>
      <c r="J382" s="186" t="str">
        <f>IF($P382="","",_xlfn.XLOOKUP($P382,设置!$G:$G,设置!H:H))</f>
        <v/>
      </c>
      <c r="K382" s="186" t="str">
        <f>IF($P382="","",_xlfn.XLOOKUP($P382,设置!$G:$G,设置!I:I))</f>
        <v/>
      </c>
      <c r="L382" s="207"/>
      <c r="M382" s="207"/>
      <c r="N382" s="207"/>
      <c r="O382" s="207"/>
      <c r="P382" s="161"/>
      <c r="Q382" s="207"/>
      <c r="R382" s="220"/>
      <c r="S382" s="207"/>
      <c r="T382" s="221"/>
      <c r="U382" s="222"/>
      <c r="V382" s="222"/>
      <c r="W382" s="207"/>
      <c r="X382" s="207"/>
      <c r="Y382" s="207"/>
      <c r="Z382" s="207"/>
      <c r="AA382" s="207"/>
      <c r="AB382" s="207"/>
    </row>
    <row r="383" customHeight="1" spans="1:28">
      <c r="A383" s="212"/>
      <c r="B383" s="179" t="str">
        <f t="shared" si="10"/>
        <v/>
      </c>
      <c r="C383" s="207"/>
      <c r="D383" s="207"/>
      <c r="E383" s="207"/>
      <c r="F383" s="207"/>
      <c r="G383" s="207"/>
      <c r="H383" s="181" t="str">
        <f>IF(D383="","",_xlfn.XLOOKUP(D383,设置!B:B,设置!C:C))</f>
        <v/>
      </c>
      <c r="I383" s="186" t="str">
        <f t="shared" si="11"/>
        <v/>
      </c>
      <c r="J383" s="186" t="str">
        <f>IF($P383="","",_xlfn.XLOOKUP($P383,设置!$G:$G,设置!H:H))</f>
        <v/>
      </c>
      <c r="K383" s="186" t="str">
        <f>IF($P383="","",_xlfn.XLOOKUP($P383,设置!$G:$G,设置!I:I))</f>
        <v/>
      </c>
      <c r="L383" s="207"/>
      <c r="M383" s="207"/>
      <c r="N383" s="207"/>
      <c r="O383" s="207"/>
      <c r="P383" s="161"/>
      <c r="Q383" s="207"/>
      <c r="R383" s="220"/>
      <c r="S383" s="207"/>
      <c r="T383" s="221"/>
      <c r="U383" s="222"/>
      <c r="V383" s="222"/>
      <c r="W383" s="207"/>
      <c r="X383" s="207"/>
      <c r="Y383" s="207"/>
      <c r="Z383" s="207"/>
      <c r="AA383" s="207"/>
      <c r="AB383" s="207"/>
    </row>
    <row r="384" customHeight="1" spans="1:28">
      <c r="A384" s="212"/>
      <c r="B384" s="179" t="str">
        <f t="shared" si="10"/>
        <v/>
      </c>
      <c r="C384" s="207"/>
      <c r="D384" s="207"/>
      <c r="E384" s="207"/>
      <c r="F384" s="207"/>
      <c r="G384" s="207"/>
      <c r="H384" s="181" t="str">
        <f>IF(D384="","",_xlfn.XLOOKUP(D384,设置!B:B,设置!C:C))</f>
        <v/>
      </c>
      <c r="I384" s="186" t="str">
        <f t="shared" si="11"/>
        <v/>
      </c>
      <c r="J384" s="186" t="str">
        <f>IF($P384="","",_xlfn.XLOOKUP($P384,设置!$G:$G,设置!H:H))</f>
        <v/>
      </c>
      <c r="K384" s="186" t="str">
        <f>IF($P384="","",_xlfn.XLOOKUP($P384,设置!$G:$G,设置!I:I))</f>
        <v/>
      </c>
      <c r="L384" s="207"/>
      <c r="M384" s="207"/>
      <c r="N384" s="207"/>
      <c r="O384" s="207"/>
      <c r="P384" s="161"/>
      <c r="Q384" s="207"/>
      <c r="R384" s="220"/>
      <c r="S384" s="207"/>
      <c r="T384" s="221"/>
      <c r="U384" s="222"/>
      <c r="V384" s="222"/>
      <c r="W384" s="207"/>
      <c r="X384" s="207"/>
      <c r="Y384" s="207"/>
      <c r="Z384" s="207"/>
      <c r="AA384" s="207"/>
      <c r="AB384" s="207"/>
    </row>
    <row r="385" customHeight="1" spans="1:28">
      <c r="A385" s="212"/>
      <c r="B385" s="179" t="str">
        <f t="shared" si="10"/>
        <v/>
      </c>
      <c r="C385" s="207"/>
      <c r="D385" s="207"/>
      <c r="E385" s="207"/>
      <c r="F385" s="207"/>
      <c r="G385" s="207"/>
      <c r="H385" s="181" t="str">
        <f>IF(D385="","",_xlfn.XLOOKUP(D385,设置!B:B,设置!C:C))</f>
        <v/>
      </c>
      <c r="I385" s="186" t="str">
        <f t="shared" si="11"/>
        <v/>
      </c>
      <c r="J385" s="186" t="str">
        <f>IF($P385="","",_xlfn.XLOOKUP($P385,设置!$G:$G,设置!H:H))</f>
        <v/>
      </c>
      <c r="K385" s="186" t="str">
        <f>IF($P385="","",_xlfn.XLOOKUP($P385,设置!$G:$G,设置!I:I))</f>
        <v/>
      </c>
      <c r="L385" s="207"/>
      <c r="M385" s="207"/>
      <c r="N385" s="207"/>
      <c r="O385" s="207"/>
      <c r="P385" s="161"/>
      <c r="Q385" s="207"/>
      <c r="R385" s="220"/>
      <c r="S385" s="207"/>
      <c r="T385" s="221"/>
      <c r="U385" s="222"/>
      <c r="V385" s="222"/>
      <c r="W385" s="207"/>
      <c r="X385" s="207"/>
      <c r="Y385" s="207"/>
      <c r="Z385" s="207"/>
      <c r="AA385" s="207"/>
      <c r="AB385" s="207"/>
    </row>
    <row r="386" customHeight="1" spans="1:28">
      <c r="A386" s="212"/>
      <c r="B386" s="179" t="str">
        <f t="shared" ref="B386:B421" si="12">IF(O386="","",_xlfn.TEXTJOIN("-",1,W386,I386,P386,TEXT(U386,"YYYYMMDD"),T386))</f>
        <v/>
      </c>
      <c r="C386" s="207"/>
      <c r="D386" s="207"/>
      <c r="E386" s="207"/>
      <c r="F386" s="207"/>
      <c r="G386" s="207"/>
      <c r="H386" s="181" t="str">
        <f>IF(D386="","",_xlfn.XLOOKUP(D386,设置!B:B,设置!C:C))</f>
        <v/>
      </c>
      <c r="I386" s="186" t="str">
        <f t="shared" ref="I386:I421" si="13">IF(D386="","",_xlfn.TEXTJOIN("-",1,D386,E386,N386))</f>
        <v/>
      </c>
      <c r="J386" s="186" t="str">
        <f>IF($P386="","",_xlfn.XLOOKUP($P386,设置!$G:$G,设置!H:H))</f>
        <v/>
      </c>
      <c r="K386" s="186" t="str">
        <f>IF($P386="","",_xlfn.XLOOKUP($P386,设置!$G:$G,设置!I:I))</f>
        <v/>
      </c>
      <c r="L386" s="207"/>
      <c r="M386" s="207"/>
      <c r="N386" s="207"/>
      <c r="O386" s="207"/>
      <c r="P386" s="161"/>
      <c r="Q386" s="207"/>
      <c r="R386" s="220"/>
      <c r="S386" s="207"/>
      <c r="T386" s="221"/>
      <c r="U386" s="222"/>
      <c r="V386" s="222"/>
      <c r="W386" s="207"/>
      <c r="X386" s="207"/>
      <c r="Y386" s="207"/>
      <c r="Z386" s="207"/>
      <c r="AA386" s="207"/>
      <c r="AB386" s="207"/>
    </row>
    <row r="387" customHeight="1" spans="1:28">
      <c r="A387" s="212"/>
      <c r="B387" s="179" t="str">
        <f t="shared" si="12"/>
        <v/>
      </c>
      <c r="C387" s="207"/>
      <c r="D387" s="207"/>
      <c r="E387" s="207"/>
      <c r="F387" s="207"/>
      <c r="G387" s="207"/>
      <c r="H387" s="181" t="str">
        <f>IF(D387="","",_xlfn.XLOOKUP(D387,设置!B:B,设置!C:C))</f>
        <v/>
      </c>
      <c r="I387" s="186" t="str">
        <f t="shared" si="13"/>
        <v/>
      </c>
      <c r="J387" s="186" t="str">
        <f>IF($P387="","",_xlfn.XLOOKUP($P387,设置!$G:$G,设置!H:H))</f>
        <v/>
      </c>
      <c r="K387" s="186" t="str">
        <f>IF($P387="","",_xlfn.XLOOKUP($P387,设置!$G:$G,设置!I:I))</f>
        <v/>
      </c>
      <c r="L387" s="207"/>
      <c r="M387" s="207"/>
      <c r="N387" s="207"/>
      <c r="O387" s="207"/>
      <c r="P387" s="161"/>
      <c r="Q387" s="207"/>
      <c r="R387" s="220"/>
      <c r="S387" s="207"/>
      <c r="T387" s="221"/>
      <c r="U387" s="222"/>
      <c r="V387" s="222"/>
      <c r="W387" s="207"/>
      <c r="X387" s="207"/>
      <c r="Y387" s="207"/>
      <c r="Z387" s="207"/>
      <c r="AA387" s="207"/>
      <c r="AB387" s="207"/>
    </row>
    <row r="388" customHeight="1" spans="1:28">
      <c r="A388" s="212"/>
      <c r="B388" s="179" t="str">
        <f t="shared" si="12"/>
        <v/>
      </c>
      <c r="C388" s="207"/>
      <c r="D388" s="207"/>
      <c r="E388" s="207"/>
      <c r="F388" s="207"/>
      <c r="G388" s="207"/>
      <c r="H388" s="181" t="str">
        <f>IF(D388="","",_xlfn.XLOOKUP(D388,设置!B:B,设置!C:C))</f>
        <v/>
      </c>
      <c r="I388" s="186" t="str">
        <f t="shared" si="13"/>
        <v/>
      </c>
      <c r="J388" s="186" t="str">
        <f>IF($P388="","",_xlfn.XLOOKUP($P388,设置!$G:$G,设置!H:H))</f>
        <v/>
      </c>
      <c r="K388" s="186" t="str">
        <f>IF($P388="","",_xlfn.XLOOKUP($P388,设置!$G:$G,设置!I:I))</f>
        <v/>
      </c>
      <c r="L388" s="207"/>
      <c r="M388" s="207"/>
      <c r="N388" s="207"/>
      <c r="O388" s="207"/>
      <c r="P388" s="161"/>
      <c r="Q388" s="207"/>
      <c r="R388" s="220"/>
      <c r="S388" s="207"/>
      <c r="T388" s="221"/>
      <c r="U388" s="222"/>
      <c r="V388" s="222"/>
      <c r="W388" s="207"/>
      <c r="X388" s="207"/>
      <c r="Y388" s="207"/>
      <c r="Z388" s="207"/>
      <c r="AA388" s="207"/>
      <c r="AB388" s="207"/>
    </row>
    <row r="389" customHeight="1" spans="1:28">
      <c r="A389" s="212"/>
      <c r="B389" s="179" t="str">
        <f t="shared" si="12"/>
        <v/>
      </c>
      <c r="C389" s="207"/>
      <c r="D389" s="207"/>
      <c r="E389" s="207"/>
      <c r="F389" s="207"/>
      <c r="G389" s="207"/>
      <c r="H389" s="181" t="str">
        <f>IF(D389="","",_xlfn.XLOOKUP(D389,设置!B:B,设置!C:C))</f>
        <v/>
      </c>
      <c r="I389" s="186" t="str">
        <f t="shared" si="13"/>
        <v/>
      </c>
      <c r="J389" s="186" t="str">
        <f>IF($P389="","",_xlfn.XLOOKUP($P389,设置!$G:$G,设置!H:H))</f>
        <v/>
      </c>
      <c r="K389" s="186" t="str">
        <f>IF($P389="","",_xlfn.XLOOKUP($P389,设置!$G:$G,设置!I:I))</f>
        <v/>
      </c>
      <c r="L389" s="207"/>
      <c r="M389" s="207"/>
      <c r="N389" s="207"/>
      <c r="O389" s="207"/>
      <c r="P389" s="161"/>
      <c r="Q389" s="207"/>
      <c r="R389" s="220"/>
      <c r="S389" s="207"/>
      <c r="T389" s="221"/>
      <c r="U389" s="222"/>
      <c r="V389" s="222"/>
      <c r="W389" s="207"/>
      <c r="X389" s="207"/>
      <c r="Y389" s="207"/>
      <c r="Z389" s="207"/>
      <c r="AA389" s="207"/>
      <c r="AB389" s="207"/>
    </row>
    <row r="390" customHeight="1" spans="1:28">
      <c r="A390" s="212"/>
      <c r="B390" s="179" t="str">
        <f t="shared" si="12"/>
        <v/>
      </c>
      <c r="C390" s="207"/>
      <c r="D390" s="207"/>
      <c r="E390" s="207"/>
      <c r="F390" s="207"/>
      <c r="G390" s="207"/>
      <c r="H390" s="181" t="str">
        <f>IF(D390="","",_xlfn.XLOOKUP(D390,设置!B:B,设置!C:C))</f>
        <v/>
      </c>
      <c r="I390" s="186" t="str">
        <f t="shared" si="13"/>
        <v/>
      </c>
      <c r="J390" s="186" t="str">
        <f>IF($P390="","",_xlfn.XLOOKUP($P390,设置!$G:$G,设置!H:H))</f>
        <v/>
      </c>
      <c r="K390" s="186" t="str">
        <f>IF($P390="","",_xlfn.XLOOKUP($P390,设置!$G:$G,设置!I:I))</f>
        <v/>
      </c>
      <c r="L390" s="207"/>
      <c r="M390" s="207"/>
      <c r="N390" s="207"/>
      <c r="O390" s="207"/>
      <c r="P390" s="161"/>
      <c r="Q390" s="207"/>
      <c r="R390" s="220"/>
      <c r="S390" s="207"/>
      <c r="T390" s="221"/>
      <c r="U390" s="222"/>
      <c r="V390" s="222"/>
      <c r="W390" s="207"/>
      <c r="X390" s="207"/>
      <c r="Y390" s="207"/>
      <c r="Z390" s="207"/>
      <c r="AA390" s="207"/>
      <c r="AB390" s="207"/>
    </row>
    <row r="391" customHeight="1" spans="1:28">
      <c r="A391" s="212"/>
      <c r="B391" s="179" t="str">
        <f t="shared" si="12"/>
        <v/>
      </c>
      <c r="C391" s="207"/>
      <c r="D391" s="207"/>
      <c r="E391" s="207"/>
      <c r="F391" s="207"/>
      <c r="G391" s="207"/>
      <c r="H391" s="181" t="str">
        <f>IF(D391="","",_xlfn.XLOOKUP(D391,设置!B:B,设置!C:C))</f>
        <v/>
      </c>
      <c r="I391" s="186" t="str">
        <f t="shared" si="13"/>
        <v/>
      </c>
      <c r="J391" s="186" t="str">
        <f>IF($P391="","",_xlfn.XLOOKUP($P391,设置!$G:$G,设置!H:H))</f>
        <v/>
      </c>
      <c r="K391" s="186" t="str">
        <f>IF($P391="","",_xlfn.XLOOKUP($P391,设置!$G:$G,设置!I:I))</f>
        <v/>
      </c>
      <c r="L391" s="207"/>
      <c r="M391" s="207"/>
      <c r="N391" s="207"/>
      <c r="O391" s="207"/>
      <c r="P391" s="161"/>
      <c r="Q391" s="207"/>
      <c r="R391" s="220"/>
      <c r="S391" s="207"/>
      <c r="T391" s="221"/>
      <c r="U391" s="222"/>
      <c r="V391" s="222"/>
      <c r="W391" s="207"/>
      <c r="X391" s="207"/>
      <c r="Y391" s="207"/>
      <c r="Z391" s="207"/>
      <c r="AA391" s="207"/>
      <c r="AB391" s="207"/>
    </row>
    <row r="392" customHeight="1" spans="1:28">
      <c r="A392" s="212"/>
      <c r="B392" s="179" t="str">
        <f t="shared" si="12"/>
        <v/>
      </c>
      <c r="C392" s="207"/>
      <c r="D392" s="207"/>
      <c r="E392" s="207"/>
      <c r="F392" s="207"/>
      <c r="G392" s="207"/>
      <c r="H392" s="181" t="str">
        <f>IF(D392="","",_xlfn.XLOOKUP(D392,设置!B:B,设置!C:C))</f>
        <v/>
      </c>
      <c r="I392" s="186" t="str">
        <f t="shared" si="13"/>
        <v/>
      </c>
      <c r="J392" s="186" t="str">
        <f>IF($P392="","",_xlfn.XLOOKUP($P392,设置!$G:$G,设置!H:H))</f>
        <v/>
      </c>
      <c r="K392" s="186" t="str">
        <f>IF($P392="","",_xlfn.XLOOKUP($P392,设置!$G:$G,设置!I:I))</f>
        <v/>
      </c>
      <c r="L392" s="207"/>
      <c r="M392" s="207"/>
      <c r="N392" s="207"/>
      <c r="O392" s="207"/>
      <c r="P392" s="161"/>
      <c r="Q392" s="207"/>
      <c r="R392" s="220"/>
      <c r="S392" s="207"/>
      <c r="T392" s="221"/>
      <c r="U392" s="222"/>
      <c r="V392" s="222"/>
      <c r="W392" s="207"/>
      <c r="X392" s="207"/>
      <c r="Y392" s="207"/>
      <c r="Z392" s="207"/>
      <c r="AA392" s="207"/>
      <c r="AB392" s="207"/>
    </row>
    <row r="393" customHeight="1" spans="1:28">
      <c r="A393" s="212"/>
      <c r="B393" s="179" t="str">
        <f t="shared" si="12"/>
        <v/>
      </c>
      <c r="C393" s="207"/>
      <c r="D393" s="207"/>
      <c r="E393" s="207"/>
      <c r="F393" s="207"/>
      <c r="G393" s="207"/>
      <c r="H393" s="181" t="str">
        <f>IF(D393="","",_xlfn.XLOOKUP(D393,设置!B:B,设置!C:C))</f>
        <v/>
      </c>
      <c r="I393" s="186" t="str">
        <f t="shared" si="13"/>
        <v/>
      </c>
      <c r="J393" s="186" t="str">
        <f>IF($P393="","",_xlfn.XLOOKUP($P393,设置!$G:$G,设置!H:H))</f>
        <v/>
      </c>
      <c r="K393" s="186" t="str">
        <f>IF($P393="","",_xlfn.XLOOKUP($P393,设置!$G:$G,设置!I:I))</f>
        <v/>
      </c>
      <c r="L393" s="207"/>
      <c r="M393" s="207"/>
      <c r="N393" s="207"/>
      <c r="O393" s="207"/>
      <c r="P393" s="161"/>
      <c r="Q393" s="207"/>
      <c r="R393" s="220"/>
      <c r="S393" s="207"/>
      <c r="T393" s="221"/>
      <c r="U393" s="222"/>
      <c r="V393" s="222"/>
      <c r="W393" s="207"/>
      <c r="X393" s="207"/>
      <c r="Y393" s="207"/>
      <c r="Z393" s="207"/>
      <c r="AA393" s="207"/>
      <c r="AB393" s="207"/>
    </row>
    <row r="394" customHeight="1" spans="1:28">
      <c r="A394" s="212"/>
      <c r="B394" s="179" t="str">
        <f t="shared" si="12"/>
        <v/>
      </c>
      <c r="C394" s="207"/>
      <c r="D394" s="207"/>
      <c r="E394" s="207"/>
      <c r="F394" s="207"/>
      <c r="G394" s="207"/>
      <c r="H394" s="181" t="str">
        <f>IF(D394="","",_xlfn.XLOOKUP(D394,设置!B:B,设置!C:C))</f>
        <v/>
      </c>
      <c r="I394" s="186" t="str">
        <f t="shared" si="13"/>
        <v/>
      </c>
      <c r="J394" s="186" t="str">
        <f>IF($P394="","",_xlfn.XLOOKUP($P394,设置!$G:$G,设置!H:H))</f>
        <v/>
      </c>
      <c r="K394" s="186" t="str">
        <f>IF($P394="","",_xlfn.XLOOKUP($P394,设置!$G:$G,设置!I:I))</f>
        <v/>
      </c>
      <c r="L394" s="207"/>
      <c r="M394" s="207"/>
      <c r="N394" s="207"/>
      <c r="O394" s="207"/>
      <c r="P394" s="161"/>
      <c r="Q394" s="207"/>
      <c r="R394" s="220"/>
      <c r="S394" s="207"/>
      <c r="T394" s="221"/>
      <c r="U394" s="222"/>
      <c r="V394" s="222"/>
      <c r="W394" s="207"/>
      <c r="X394" s="207"/>
      <c r="Y394" s="207"/>
      <c r="Z394" s="207"/>
      <c r="AA394" s="207"/>
      <c r="AB394" s="207"/>
    </row>
    <row r="395" customHeight="1" spans="1:28">
      <c r="A395" s="212"/>
      <c r="B395" s="179" t="str">
        <f t="shared" si="12"/>
        <v/>
      </c>
      <c r="C395" s="207"/>
      <c r="D395" s="207"/>
      <c r="E395" s="207"/>
      <c r="F395" s="207"/>
      <c r="G395" s="207"/>
      <c r="H395" s="181" t="str">
        <f>IF(D395="","",_xlfn.XLOOKUP(D395,设置!B:B,设置!C:C))</f>
        <v/>
      </c>
      <c r="I395" s="186" t="str">
        <f t="shared" si="13"/>
        <v/>
      </c>
      <c r="J395" s="186" t="str">
        <f>IF($P395="","",_xlfn.XLOOKUP($P395,设置!$G:$G,设置!H:H))</f>
        <v/>
      </c>
      <c r="K395" s="186" t="str">
        <f>IF($P395="","",_xlfn.XLOOKUP($P395,设置!$G:$G,设置!I:I))</f>
        <v/>
      </c>
      <c r="L395" s="207"/>
      <c r="M395" s="207"/>
      <c r="N395" s="207"/>
      <c r="O395" s="207"/>
      <c r="P395" s="161"/>
      <c r="Q395" s="207"/>
      <c r="R395" s="220"/>
      <c r="S395" s="207"/>
      <c r="T395" s="221"/>
      <c r="U395" s="222"/>
      <c r="V395" s="222"/>
      <c r="W395" s="207"/>
      <c r="X395" s="207"/>
      <c r="Y395" s="207"/>
      <c r="Z395" s="207"/>
      <c r="AA395" s="207"/>
      <c r="AB395" s="207"/>
    </row>
    <row r="396" customHeight="1" spans="1:28">
      <c r="A396" s="212"/>
      <c r="B396" s="179" t="str">
        <f t="shared" si="12"/>
        <v/>
      </c>
      <c r="C396" s="207"/>
      <c r="D396" s="207"/>
      <c r="E396" s="207"/>
      <c r="F396" s="207"/>
      <c r="G396" s="207"/>
      <c r="H396" s="181" t="str">
        <f>IF(D396="","",_xlfn.XLOOKUP(D396,设置!B:B,设置!C:C))</f>
        <v/>
      </c>
      <c r="I396" s="186" t="str">
        <f t="shared" si="13"/>
        <v/>
      </c>
      <c r="J396" s="186" t="str">
        <f>IF($P396="","",_xlfn.XLOOKUP($P396,设置!$G:$G,设置!H:H))</f>
        <v/>
      </c>
      <c r="K396" s="186" t="str">
        <f>IF($P396="","",_xlfn.XLOOKUP($P396,设置!$G:$G,设置!I:I))</f>
        <v/>
      </c>
      <c r="L396" s="207"/>
      <c r="M396" s="207"/>
      <c r="N396" s="207"/>
      <c r="O396" s="207"/>
      <c r="P396" s="161"/>
      <c r="Q396" s="207"/>
      <c r="R396" s="220"/>
      <c r="S396" s="207"/>
      <c r="T396" s="221"/>
      <c r="U396" s="222"/>
      <c r="V396" s="222"/>
      <c r="W396" s="207"/>
      <c r="X396" s="207"/>
      <c r="Y396" s="207"/>
      <c r="Z396" s="207"/>
      <c r="AA396" s="207"/>
      <c r="AB396" s="207"/>
    </row>
    <row r="397" customHeight="1" spans="1:28">
      <c r="A397" s="212"/>
      <c r="B397" s="179" t="str">
        <f t="shared" si="12"/>
        <v/>
      </c>
      <c r="C397" s="207"/>
      <c r="D397" s="207"/>
      <c r="E397" s="207"/>
      <c r="F397" s="207"/>
      <c r="G397" s="207"/>
      <c r="H397" s="181" t="str">
        <f>IF(D397="","",_xlfn.XLOOKUP(D397,设置!B:B,设置!C:C))</f>
        <v/>
      </c>
      <c r="I397" s="186" t="str">
        <f t="shared" si="13"/>
        <v/>
      </c>
      <c r="J397" s="186" t="str">
        <f>IF($P397="","",_xlfn.XLOOKUP($P397,设置!$G:$G,设置!H:H))</f>
        <v/>
      </c>
      <c r="K397" s="186" t="str">
        <f>IF($P397="","",_xlfn.XLOOKUP($P397,设置!$G:$G,设置!I:I))</f>
        <v/>
      </c>
      <c r="L397" s="207"/>
      <c r="M397" s="207"/>
      <c r="N397" s="207"/>
      <c r="O397" s="207"/>
      <c r="P397" s="161"/>
      <c r="Q397" s="207"/>
      <c r="R397" s="220"/>
      <c r="S397" s="207"/>
      <c r="T397" s="221"/>
      <c r="U397" s="222"/>
      <c r="V397" s="222"/>
      <c r="W397" s="207"/>
      <c r="X397" s="207"/>
      <c r="Y397" s="207"/>
      <c r="Z397" s="207"/>
      <c r="AA397" s="207"/>
      <c r="AB397" s="207"/>
    </row>
    <row r="398" customHeight="1" spans="1:22">
      <c r="A398" s="212"/>
      <c r="B398" s="224" t="str">
        <f t="shared" si="12"/>
        <v/>
      </c>
      <c r="H398" s="225" t="str">
        <f>IF(D398="","",_xlfn.XLOOKUP(D398,设置!B:B,设置!C:C))</f>
        <v/>
      </c>
      <c r="I398" s="226" t="str">
        <f t="shared" si="13"/>
        <v/>
      </c>
      <c r="J398" s="226" t="str">
        <f>IF($P398="","",_xlfn.XLOOKUP($P398,设置!$G:$G,设置!H:H))</f>
        <v/>
      </c>
      <c r="K398" s="226" t="str">
        <f>IF($P398="","",_xlfn.XLOOKUP($P398,设置!$G:$G,设置!I:I))</f>
        <v/>
      </c>
      <c r="P398" s="227"/>
      <c r="R398" s="228"/>
      <c r="T398" s="229"/>
      <c r="U398" s="153"/>
      <c r="V398" s="153"/>
    </row>
    <row r="399" customHeight="1" spans="1:22">
      <c r="A399" s="212"/>
      <c r="B399" s="179" t="str">
        <f t="shared" si="12"/>
        <v/>
      </c>
      <c r="H399" s="181" t="str">
        <f>IF(D399="","",_xlfn.XLOOKUP(D399,设置!B:B,设置!C:C))</f>
        <v/>
      </c>
      <c r="I399" s="186" t="str">
        <f t="shared" si="13"/>
        <v/>
      </c>
      <c r="J399" s="186" t="str">
        <f>IF($P399="","",_xlfn.XLOOKUP($P399,设置!$G:$G,设置!H:H))</f>
        <v/>
      </c>
      <c r="K399" s="186" t="str">
        <f>IF($P399="","",_xlfn.XLOOKUP($P399,设置!$G:$G,设置!I:I))</f>
        <v/>
      </c>
      <c r="P399" s="161"/>
      <c r="R399" s="228"/>
      <c r="T399" s="229"/>
      <c r="U399" s="153"/>
      <c r="V399" s="153"/>
    </row>
    <row r="400" customHeight="1" spans="1:22">
      <c r="A400" s="212"/>
      <c r="B400" s="179" t="str">
        <f t="shared" si="12"/>
        <v/>
      </c>
      <c r="H400" s="181" t="str">
        <f>IF(D400="","",_xlfn.XLOOKUP(D400,设置!B:B,设置!C:C))</f>
        <v/>
      </c>
      <c r="I400" s="186" t="str">
        <f t="shared" si="13"/>
        <v/>
      </c>
      <c r="J400" s="186" t="str">
        <f>IF($P400="","",_xlfn.XLOOKUP($P400,设置!$G:$G,设置!H:H))</f>
        <v/>
      </c>
      <c r="K400" s="186" t="str">
        <f>IF($P400="","",_xlfn.XLOOKUP($P400,设置!$G:$G,设置!I:I))</f>
        <v/>
      </c>
      <c r="P400" s="161"/>
      <c r="R400" s="228"/>
      <c r="T400" s="229"/>
      <c r="U400" s="153"/>
      <c r="V400" s="153"/>
    </row>
    <row r="401" customHeight="1" spans="1:22">
      <c r="A401" s="212"/>
      <c r="B401" s="179" t="str">
        <f t="shared" si="12"/>
        <v/>
      </c>
      <c r="H401" s="181" t="str">
        <f>IF(D401="","",_xlfn.XLOOKUP(D401,设置!B:B,设置!C:C))</f>
        <v/>
      </c>
      <c r="I401" s="186" t="str">
        <f t="shared" si="13"/>
        <v/>
      </c>
      <c r="J401" s="186" t="str">
        <f>IF($P401="","",_xlfn.XLOOKUP($P401,设置!$G:$G,设置!H:H))</f>
        <v/>
      </c>
      <c r="K401" s="186" t="str">
        <f>IF($P401="","",_xlfn.XLOOKUP($P401,设置!$G:$G,设置!I:I))</f>
        <v/>
      </c>
      <c r="P401" s="161"/>
      <c r="R401" s="228"/>
      <c r="T401" s="229"/>
      <c r="U401" s="153"/>
      <c r="V401" s="153"/>
    </row>
    <row r="402" customHeight="1" spans="1:22">
      <c r="A402" s="212"/>
      <c r="B402" s="179" t="str">
        <f t="shared" si="12"/>
        <v/>
      </c>
      <c r="H402" s="181" t="str">
        <f>IF(D402="","",_xlfn.XLOOKUP(D402,设置!B:B,设置!C:C))</f>
        <v/>
      </c>
      <c r="I402" s="186" t="str">
        <f t="shared" si="13"/>
        <v/>
      </c>
      <c r="J402" s="186" t="str">
        <f>IF($P402="","",_xlfn.XLOOKUP($P402,设置!$G:$G,设置!H:H))</f>
        <v/>
      </c>
      <c r="K402" s="186" t="str">
        <f>IF($P402="","",_xlfn.XLOOKUP($P402,设置!$G:$G,设置!I:I))</f>
        <v/>
      </c>
      <c r="P402" s="161"/>
      <c r="R402" s="228"/>
      <c r="T402" s="229"/>
      <c r="U402" s="153"/>
      <c r="V402" s="153"/>
    </row>
    <row r="403" customHeight="1" spans="1:22">
      <c r="A403" s="212"/>
      <c r="B403" s="179" t="str">
        <f t="shared" si="12"/>
        <v/>
      </c>
      <c r="H403" s="181" t="str">
        <f>IF(D403="","",_xlfn.XLOOKUP(D403,设置!B:B,设置!C:C))</f>
        <v/>
      </c>
      <c r="I403" s="186" t="str">
        <f t="shared" si="13"/>
        <v/>
      </c>
      <c r="J403" s="186" t="str">
        <f>IF($P403="","",_xlfn.XLOOKUP($P403,设置!$G:$G,设置!H:H))</f>
        <v/>
      </c>
      <c r="K403" s="186" t="str">
        <f>IF($P403="","",_xlfn.XLOOKUP($P403,设置!$G:$G,设置!I:I))</f>
        <v/>
      </c>
      <c r="P403" s="161"/>
      <c r="R403" s="228"/>
      <c r="T403" s="229"/>
      <c r="U403" s="153"/>
      <c r="V403" s="153"/>
    </row>
    <row r="404" customHeight="1" spans="1:22">
      <c r="A404" s="212"/>
      <c r="B404" s="179" t="str">
        <f t="shared" si="12"/>
        <v/>
      </c>
      <c r="H404" s="181" t="str">
        <f>IF(D404="","",_xlfn.XLOOKUP(D404,设置!B:B,设置!C:C))</f>
        <v/>
      </c>
      <c r="I404" s="186" t="str">
        <f t="shared" si="13"/>
        <v/>
      </c>
      <c r="J404" s="186" t="str">
        <f>IF($P404="","",_xlfn.XLOOKUP($P404,设置!$G:$G,设置!H:H))</f>
        <v/>
      </c>
      <c r="K404" s="186" t="str">
        <f>IF($P404="","",_xlfn.XLOOKUP($P404,设置!$G:$G,设置!I:I))</f>
        <v/>
      </c>
      <c r="P404" s="161"/>
      <c r="R404" s="228"/>
      <c r="T404" s="229"/>
      <c r="U404" s="153"/>
      <c r="V404" s="153"/>
    </row>
    <row r="405" customHeight="1" spans="1:22">
      <c r="A405" s="212"/>
      <c r="B405" s="179" t="str">
        <f t="shared" si="12"/>
        <v/>
      </c>
      <c r="H405" s="181" t="str">
        <f>IF(D405="","",_xlfn.XLOOKUP(D405,设置!B:B,设置!C:C))</f>
        <v/>
      </c>
      <c r="I405" s="186" t="str">
        <f t="shared" si="13"/>
        <v/>
      </c>
      <c r="J405" s="186" t="str">
        <f>IF($P405="","",_xlfn.XLOOKUP($P405,设置!$G:$G,设置!H:H))</f>
        <v/>
      </c>
      <c r="K405" s="186" t="str">
        <f>IF($P405="","",_xlfn.XLOOKUP($P405,设置!$G:$G,设置!I:I))</f>
        <v/>
      </c>
      <c r="P405" s="161"/>
      <c r="R405" s="228"/>
      <c r="T405" s="229"/>
      <c r="U405" s="153"/>
      <c r="V405" s="153"/>
    </row>
    <row r="406" customHeight="1" spans="1:22">
      <c r="A406" s="212"/>
      <c r="B406" s="179" t="str">
        <f t="shared" si="12"/>
        <v/>
      </c>
      <c r="H406" s="181" t="str">
        <f>IF(D406="","",_xlfn.XLOOKUP(D406,设置!B:B,设置!C:C))</f>
        <v/>
      </c>
      <c r="I406" s="186" t="str">
        <f t="shared" si="13"/>
        <v/>
      </c>
      <c r="J406" s="186" t="str">
        <f>IF($P406="","",_xlfn.XLOOKUP($P406,设置!$G:$G,设置!H:H))</f>
        <v/>
      </c>
      <c r="K406" s="186" t="str">
        <f>IF($P406="","",_xlfn.XLOOKUP($P406,设置!$G:$G,设置!I:I))</f>
        <v/>
      </c>
      <c r="P406" s="161"/>
      <c r="R406" s="228"/>
      <c r="T406" s="229"/>
      <c r="U406" s="153"/>
      <c r="V406" s="153"/>
    </row>
    <row r="407" customHeight="1" spans="1:22">
      <c r="A407" s="212"/>
      <c r="B407" s="179" t="str">
        <f t="shared" si="12"/>
        <v/>
      </c>
      <c r="H407" s="181" t="str">
        <f>IF(D407="","",_xlfn.XLOOKUP(D407,设置!B:B,设置!C:C))</f>
        <v/>
      </c>
      <c r="I407" s="186" t="str">
        <f t="shared" si="13"/>
        <v/>
      </c>
      <c r="J407" s="186" t="str">
        <f>IF($P407="","",_xlfn.XLOOKUP($P407,设置!$G:$G,设置!H:H))</f>
        <v/>
      </c>
      <c r="K407" s="186" t="str">
        <f>IF($P407="","",_xlfn.XLOOKUP($P407,设置!$G:$G,设置!I:I))</f>
        <v/>
      </c>
      <c r="P407" s="161"/>
      <c r="R407" s="228"/>
      <c r="T407" s="229"/>
      <c r="U407" s="153"/>
      <c r="V407" s="153"/>
    </row>
    <row r="408" customHeight="1" spans="1:22">
      <c r="A408" s="212"/>
      <c r="B408" s="179" t="str">
        <f t="shared" si="12"/>
        <v/>
      </c>
      <c r="H408" s="181" t="str">
        <f>IF(D408="","",_xlfn.XLOOKUP(D408,设置!B:B,设置!C:C))</f>
        <v/>
      </c>
      <c r="I408" s="186" t="str">
        <f t="shared" si="13"/>
        <v/>
      </c>
      <c r="J408" s="186" t="str">
        <f>IF($P408="","",_xlfn.XLOOKUP($P408,设置!$G:$G,设置!H:H))</f>
        <v/>
      </c>
      <c r="K408" s="186" t="str">
        <f>IF($P408="","",_xlfn.XLOOKUP($P408,设置!$G:$G,设置!I:I))</f>
        <v/>
      </c>
      <c r="P408" s="161"/>
      <c r="R408" s="228"/>
      <c r="T408" s="229"/>
      <c r="U408" s="153"/>
      <c r="V408" s="153"/>
    </row>
    <row r="409" customHeight="1" spans="1:22">
      <c r="A409" s="212"/>
      <c r="B409" s="179" t="str">
        <f t="shared" si="12"/>
        <v/>
      </c>
      <c r="H409" s="181" t="str">
        <f>IF(D409="","",_xlfn.XLOOKUP(D409,设置!B:B,设置!C:C))</f>
        <v/>
      </c>
      <c r="I409" s="186" t="str">
        <f t="shared" si="13"/>
        <v/>
      </c>
      <c r="J409" s="186" t="str">
        <f>IF($P409="","",_xlfn.XLOOKUP($P409,设置!$G:$G,设置!H:H))</f>
        <v/>
      </c>
      <c r="K409" s="186" t="str">
        <f>IF($P409="","",_xlfn.XLOOKUP($P409,设置!$G:$G,设置!I:I))</f>
        <v/>
      </c>
      <c r="P409" s="161"/>
      <c r="R409" s="228"/>
      <c r="T409" s="229"/>
      <c r="U409" s="153"/>
      <c r="V409" s="153"/>
    </row>
    <row r="410" customHeight="1" spans="1:22">
      <c r="A410" s="212"/>
      <c r="B410" s="179" t="str">
        <f t="shared" si="12"/>
        <v/>
      </c>
      <c r="H410" s="181" t="str">
        <f>IF(D410="","",_xlfn.XLOOKUP(D410,设置!B:B,设置!C:C))</f>
        <v/>
      </c>
      <c r="I410" s="186" t="str">
        <f t="shared" si="13"/>
        <v/>
      </c>
      <c r="J410" s="186" t="str">
        <f>IF($P410="","",_xlfn.XLOOKUP($P410,设置!$G:$G,设置!H:H))</f>
        <v/>
      </c>
      <c r="K410" s="186" t="str">
        <f>IF($P410="","",_xlfn.XLOOKUP($P410,设置!$G:$G,设置!I:I))</f>
        <v/>
      </c>
      <c r="P410" s="161"/>
      <c r="R410" s="228"/>
      <c r="T410" s="229"/>
      <c r="U410" s="153"/>
      <c r="V410" s="153"/>
    </row>
    <row r="411" customHeight="1" spans="1:22">
      <c r="A411" s="212"/>
      <c r="B411" s="179" t="str">
        <f t="shared" si="12"/>
        <v/>
      </c>
      <c r="H411" s="181" t="str">
        <f>IF(D411="","",_xlfn.XLOOKUP(D411,设置!B:B,设置!C:C))</f>
        <v/>
      </c>
      <c r="I411" s="186" t="str">
        <f t="shared" si="13"/>
        <v/>
      </c>
      <c r="J411" s="186" t="str">
        <f>IF($P411="","",_xlfn.XLOOKUP($P411,设置!$G:$G,设置!H:H))</f>
        <v/>
      </c>
      <c r="K411" s="186" t="str">
        <f>IF($P411="","",_xlfn.XLOOKUP($P411,设置!$G:$G,设置!I:I))</f>
        <v/>
      </c>
      <c r="P411" s="161"/>
      <c r="R411" s="228"/>
      <c r="T411" s="229"/>
      <c r="U411" s="153"/>
      <c r="V411" s="153"/>
    </row>
    <row r="412" customHeight="1" spans="1:22">
      <c r="A412" s="212"/>
      <c r="B412" s="179" t="str">
        <f t="shared" si="12"/>
        <v/>
      </c>
      <c r="H412" s="181" t="str">
        <f>IF(D412="","",_xlfn.XLOOKUP(D412,设置!B:B,设置!C:C))</f>
        <v/>
      </c>
      <c r="I412" s="186" t="str">
        <f t="shared" si="13"/>
        <v/>
      </c>
      <c r="J412" s="186" t="str">
        <f>IF($P412="","",_xlfn.XLOOKUP($P412,设置!$G:$G,设置!H:H))</f>
        <v/>
      </c>
      <c r="K412" s="186" t="str">
        <f>IF($P412="","",_xlfn.XLOOKUP($P412,设置!$G:$G,设置!I:I))</f>
        <v/>
      </c>
      <c r="P412" s="161"/>
      <c r="R412" s="228"/>
      <c r="T412" s="229"/>
      <c r="U412" s="153"/>
      <c r="V412" s="153"/>
    </row>
    <row r="413" customHeight="1" spans="1:22">
      <c r="A413" s="212"/>
      <c r="B413" s="179" t="str">
        <f t="shared" si="12"/>
        <v/>
      </c>
      <c r="H413" s="181" t="str">
        <f>IF(D413="","",_xlfn.XLOOKUP(D413,设置!B:B,设置!C:C))</f>
        <v/>
      </c>
      <c r="I413" s="186" t="str">
        <f t="shared" si="13"/>
        <v/>
      </c>
      <c r="J413" s="186" t="str">
        <f>IF($P413="","",_xlfn.XLOOKUP($P413,设置!$G:$G,设置!H:H))</f>
        <v/>
      </c>
      <c r="K413" s="186" t="str">
        <f>IF($P413="","",_xlfn.XLOOKUP($P413,设置!$G:$G,设置!I:I))</f>
        <v/>
      </c>
      <c r="P413" s="161"/>
      <c r="R413" s="228"/>
      <c r="T413" s="229"/>
      <c r="U413" s="153"/>
      <c r="V413" s="153"/>
    </row>
    <row r="414" customHeight="1" spans="1:22">
      <c r="A414" s="212"/>
      <c r="B414" s="179" t="str">
        <f t="shared" si="12"/>
        <v/>
      </c>
      <c r="H414" s="181" t="str">
        <f>IF(D414="","",_xlfn.XLOOKUP(D414,设置!B:B,设置!C:C))</f>
        <v/>
      </c>
      <c r="I414" s="186" t="str">
        <f t="shared" si="13"/>
        <v/>
      </c>
      <c r="J414" s="186" t="str">
        <f>IF($P414="","",_xlfn.XLOOKUP($P414,设置!$G:$G,设置!H:H))</f>
        <v/>
      </c>
      <c r="K414" s="186" t="str">
        <f>IF($P414="","",_xlfn.XLOOKUP($P414,设置!$G:$G,设置!I:I))</f>
        <v/>
      </c>
      <c r="P414" s="161"/>
      <c r="R414" s="228"/>
      <c r="T414" s="229"/>
      <c r="U414" s="153"/>
      <c r="V414" s="153"/>
    </row>
    <row r="415" customHeight="1" spans="1:22">
      <c r="A415" s="212"/>
      <c r="B415" s="179" t="str">
        <f t="shared" si="12"/>
        <v/>
      </c>
      <c r="H415" s="181" t="str">
        <f>IF(D415="","",_xlfn.XLOOKUP(D415,设置!B:B,设置!C:C))</f>
        <v/>
      </c>
      <c r="I415" s="186" t="str">
        <f t="shared" si="13"/>
        <v/>
      </c>
      <c r="J415" s="186" t="str">
        <f>IF($P415="","",_xlfn.XLOOKUP($P415,设置!$G:$G,设置!H:H))</f>
        <v/>
      </c>
      <c r="K415" s="186" t="str">
        <f>IF($P415="","",_xlfn.XLOOKUP($P415,设置!$G:$G,设置!I:I))</f>
        <v/>
      </c>
      <c r="P415" s="161"/>
      <c r="R415" s="228"/>
      <c r="T415" s="229"/>
      <c r="U415" s="153"/>
      <c r="V415" s="153"/>
    </row>
    <row r="416" customHeight="1" spans="1:22">
      <c r="A416" s="212"/>
      <c r="B416" s="179" t="str">
        <f t="shared" si="12"/>
        <v/>
      </c>
      <c r="H416" s="181" t="str">
        <f>IF(D416="","",_xlfn.XLOOKUP(D416,设置!B:B,设置!C:C))</f>
        <v/>
      </c>
      <c r="I416" s="186" t="str">
        <f t="shared" si="13"/>
        <v/>
      </c>
      <c r="J416" s="186" t="str">
        <f>IF($P416="","",_xlfn.XLOOKUP($P416,设置!$G:$G,设置!H:H))</f>
        <v/>
      </c>
      <c r="K416" s="186" t="str">
        <f>IF($P416="","",_xlfn.XLOOKUP($P416,设置!$G:$G,设置!I:I))</f>
        <v/>
      </c>
      <c r="P416" s="161"/>
      <c r="R416" s="228"/>
      <c r="T416" s="229"/>
      <c r="U416" s="153"/>
      <c r="V416" s="153"/>
    </row>
    <row r="417" customHeight="1" spans="1:22">
      <c r="A417" s="212"/>
      <c r="B417" s="179" t="str">
        <f t="shared" si="12"/>
        <v/>
      </c>
      <c r="H417" s="181" t="str">
        <f>IF(D417="","",_xlfn.XLOOKUP(D417,设置!B:B,设置!C:C))</f>
        <v/>
      </c>
      <c r="I417" s="186" t="str">
        <f t="shared" si="13"/>
        <v/>
      </c>
      <c r="J417" s="186" t="str">
        <f>IF($P417="","",_xlfn.XLOOKUP($P417,设置!$G:$G,设置!H:H))</f>
        <v/>
      </c>
      <c r="K417" s="186" t="str">
        <f>IF($P417="","",_xlfn.XLOOKUP($P417,设置!$G:$G,设置!I:I))</f>
        <v/>
      </c>
      <c r="P417" s="161"/>
      <c r="R417" s="228"/>
      <c r="T417" s="229"/>
      <c r="U417" s="153"/>
      <c r="V417" s="153"/>
    </row>
    <row r="418" customHeight="1" spans="1:22">
      <c r="A418" s="212"/>
      <c r="B418" s="179" t="str">
        <f t="shared" si="12"/>
        <v/>
      </c>
      <c r="H418" s="181" t="str">
        <f>IF(D418="","",_xlfn.XLOOKUP(D418,设置!B:B,设置!C:C))</f>
        <v/>
      </c>
      <c r="I418" s="186" t="str">
        <f t="shared" si="13"/>
        <v/>
      </c>
      <c r="J418" s="186" t="str">
        <f>IF($P418="","",_xlfn.XLOOKUP($P418,设置!$G:$G,设置!H:H))</f>
        <v/>
      </c>
      <c r="K418" s="186" t="str">
        <f>IF($P418="","",_xlfn.XLOOKUP($P418,设置!$G:$G,设置!I:I))</f>
        <v/>
      </c>
      <c r="P418" s="161"/>
      <c r="R418" s="228"/>
      <c r="T418" s="229"/>
      <c r="U418" s="153"/>
      <c r="V418" s="153"/>
    </row>
    <row r="419" customHeight="1" spans="1:22">
      <c r="A419" s="212"/>
      <c r="B419" s="179" t="str">
        <f t="shared" si="12"/>
        <v/>
      </c>
      <c r="H419" s="181" t="str">
        <f>IF(D419="","",_xlfn.XLOOKUP(D419,设置!B:B,设置!C:C))</f>
        <v/>
      </c>
      <c r="I419" s="186" t="str">
        <f t="shared" si="13"/>
        <v/>
      </c>
      <c r="J419" s="186" t="str">
        <f>IF($P419="","",_xlfn.XLOOKUP($P419,设置!$G:$G,设置!H:H))</f>
        <v/>
      </c>
      <c r="K419" s="186" t="str">
        <f>IF($P419="","",_xlfn.XLOOKUP($P419,设置!$G:$G,设置!I:I))</f>
        <v/>
      </c>
      <c r="P419" s="161"/>
      <c r="R419" s="228"/>
      <c r="T419" s="229"/>
      <c r="U419" s="153"/>
      <c r="V419" s="153"/>
    </row>
    <row r="420" customHeight="1" spans="1:22">
      <c r="A420" s="212"/>
      <c r="B420" s="179" t="str">
        <f t="shared" si="12"/>
        <v/>
      </c>
      <c r="H420" s="181" t="str">
        <f>IF(D420="","",_xlfn.XLOOKUP(D420,设置!B:B,设置!C:C))</f>
        <v/>
      </c>
      <c r="I420" s="186" t="str">
        <f t="shared" si="13"/>
        <v/>
      </c>
      <c r="J420" s="186" t="str">
        <f>IF($P420="","",_xlfn.XLOOKUP($P420,设置!$G:$G,设置!H:H))</f>
        <v/>
      </c>
      <c r="K420" s="186" t="str">
        <f>IF($P420="","",_xlfn.XLOOKUP($P420,设置!$G:$G,设置!I:I))</f>
        <v/>
      </c>
      <c r="P420" s="161"/>
      <c r="R420" s="228"/>
      <c r="T420" s="229"/>
      <c r="U420" s="153"/>
      <c r="V420" s="153"/>
    </row>
    <row r="421" customHeight="1" spans="1:22">
      <c r="A421" s="212"/>
      <c r="B421" s="179" t="str">
        <f t="shared" si="12"/>
        <v/>
      </c>
      <c r="H421" s="181" t="str">
        <f>IF(D421="","",_xlfn.XLOOKUP(D421,设置!B:B,设置!C:C))</f>
        <v/>
      </c>
      <c r="I421" s="186" t="str">
        <f t="shared" si="13"/>
        <v/>
      </c>
      <c r="J421" s="186" t="str">
        <f>IF($P421="","",_xlfn.XLOOKUP($P421,设置!$G:$G,设置!H:H))</f>
        <v/>
      </c>
      <c r="K421" s="186" t="str">
        <f>IF($P421="","",_xlfn.XLOOKUP($P421,设置!$G:$G,设置!I:I))</f>
        <v/>
      </c>
      <c r="P421" s="161"/>
      <c r="R421" s="228"/>
      <c r="T421" s="229"/>
      <c r="U421" s="153"/>
      <c r="V421" s="153"/>
    </row>
  </sheetData>
  <autoFilter ref="A1:AB948">
    <extLst/>
  </autoFilter>
  <conditionalFormatting sqref="S349">
    <cfRule type="duplicateValues" dxfId="0" priority="11"/>
  </conditionalFormatting>
  <conditionalFormatting sqref="S350">
    <cfRule type="duplicateValues" dxfId="0" priority="8"/>
  </conditionalFormatting>
  <conditionalFormatting sqref="S351">
    <cfRule type="duplicateValues" dxfId="0" priority="10"/>
  </conditionalFormatting>
  <conditionalFormatting sqref="S352">
    <cfRule type="duplicateValues" dxfId="0" priority="7"/>
  </conditionalFormatting>
  <conditionalFormatting sqref="S353">
    <cfRule type="duplicateValues" dxfId="0" priority="6"/>
  </conditionalFormatting>
  <conditionalFormatting sqref="S354">
    <cfRule type="duplicateValues" dxfId="0" priority="9"/>
  </conditionalFormatting>
  <conditionalFormatting sqref="W373">
    <cfRule type="duplicateValues" dxfId="0" priority="1"/>
  </conditionalFormatting>
  <conditionalFormatting sqref="W1:W348">
    <cfRule type="duplicateValues" dxfId="0" priority="14"/>
  </conditionalFormatting>
  <conditionalFormatting sqref="W349:W354">
    <cfRule type="duplicateValues" dxfId="1" priority="5"/>
  </conditionalFormatting>
  <conditionalFormatting sqref="W1:W372 W374:W421">
    <cfRule type="duplicateValues" dxfId="0" priority="4"/>
  </conditionalFormatting>
  <dataValidations count="7">
    <dataValidation type="list" showInputMessage="1" showErrorMessage="1" sqref="C291 C324 C345 C2:C142 C143:C153 C154:C170 C171:C187 C188:C191 C192:C290 C292:C295 C296:C305 C306:C314 C315:C316 C317:C323 C325:C327 C328:C329 C330:C334 C335:C336 C337:C338 C339:C344 C346:C348 C349:C1048576">
      <formula1>归档位置</formula1>
    </dataValidation>
    <dataValidation type="list" showInputMessage="1" showErrorMessage="1" sqref="Q349 Q350 Q351 Q352 Q353 Q354 Q355">
      <formula1>姓名</formula1>
    </dataValidation>
    <dataValidation type="list" allowBlank="1" showInputMessage="1" showErrorMessage="1" sqref="T354 T355 T373">
      <formula1>客户名称</formula1>
    </dataValidation>
    <dataValidation type="list" allowBlank="1" showInputMessage="1" showErrorMessage="1" sqref="O373 O374 O375 O2:O372 O376:O1048576">
      <formula1>设备类型</formula1>
    </dataValidation>
    <dataValidation type="list" allowBlank="1" showInputMessage="1" showErrorMessage="1" sqref="P373 P374 P375 P2:P302 P303:P354 P355:P372 P376:P1048576">
      <formula1>项目类型</formula1>
    </dataValidation>
    <dataValidation type="list" showInputMessage="1" showErrorMessage="1" sqref="D2:D1048576 E2:E1048576">
      <formula1>主体</formula1>
    </dataValidation>
    <dataValidation type="list" showInputMessage="1" showErrorMessage="1" sqref="F2:F1048576">
      <formula1>完成状态</formula1>
    </dataValidation>
  </dataValidations>
  <hyperlinks>
    <hyperlink ref="W353" r:id="rId1" display="Z20230413-000081"/>
  </hyperlink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E453"/>
  <sheetViews>
    <sheetView workbookViewId="0">
      <pane xSplit="6" ySplit="1" topLeftCell="G2" activePane="bottomRight" state="frozen"/>
      <selection/>
      <selection pane="topRight"/>
      <selection pane="bottomLeft"/>
      <selection pane="bottomRight" activeCell="AJ13" sqref="AJ13"/>
    </sheetView>
  </sheetViews>
  <sheetFormatPr defaultColWidth="8.16666666666667" defaultRowHeight="26" customHeight="1"/>
  <cols>
    <col min="1" max="1" width="2.66666666666667" style="117" customWidth="1"/>
    <col min="2" max="2" width="8" style="117" customWidth="1"/>
    <col min="3" max="3" width="10.8333333333333" style="117" customWidth="1"/>
    <col min="4" max="4" width="8.83333333333333" style="117" customWidth="1"/>
    <col min="5" max="5" width="12.6666666666667" style="117" customWidth="1"/>
    <col min="6" max="6" width="47.8333333333333" style="117" customWidth="1"/>
    <col min="7" max="7" width="33.6666666666667" style="117" customWidth="1"/>
    <col min="8" max="8" width="11.1666666666667" style="153" customWidth="1"/>
    <col min="9" max="9" width="13.5" style="117" customWidth="1"/>
    <col min="10" max="10" width="5.5" style="117" customWidth="1"/>
    <col min="11" max="11" width="6.5" style="117" customWidth="1"/>
    <col min="12" max="12" width="13.6666666666667" style="117" customWidth="1"/>
    <col min="13" max="13" width="5.66666666666667" style="117" customWidth="1"/>
    <col min="14" max="14" width="12.6666666666667" style="117" customWidth="1"/>
    <col min="15" max="15" width="12.5" style="117" customWidth="1"/>
    <col min="16" max="16" width="12.6666666666667" style="117" customWidth="1"/>
    <col min="17" max="17" width="12.5" style="117" customWidth="1"/>
    <col min="18" max="19" width="8.16666666666667" style="117" customWidth="1"/>
    <col min="20" max="20" width="9.66666666666667" style="117" customWidth="1"/>
    <col min="21" max="21" width="69.5" style="117" customWidth="1"/>
    <col min="22" max="23" width="20.3333333333333" style="117" customWidth="1"/>
    <col min="24" max="24" width="6.33333333333333" style="117" customWidth="1"/>
    <col min="25" max="25" width="36.5" style="117" customWidth="1"/>
    <col min="26" max="29" width="8.16666666666667" style="117" customWidth="1"/>
    <col min="30" max="30" width="16.8333333333333" style="117" customWidth="1"/>
    <col min="31" max="31" width="31.5" style="117" customWidth="1"/>
    <col min="32" max="40" width="4.66666666666667" style="117" customWidth="1"/>
  </cols>
  <sheetData>
    <row r="1" s="71" customFormat="1" customHeight="1" spans="1:31">
      <c r="A1" s="154" t="s">
        <v>0</v>
      </c>
      <c r="B1" s="132" t="s">
        <v>1421</v>
      </c>
      <c r="C1" s="132" t="s">
        <v>1422</v>
      </c>
      <c r="D1" s="155" t="s">
        <v>292</v>
      </c>
      <c r="E1" s="155" t="s">
        <v>1423</v>
      </c>
      <c r="F1" s="132" t="s">
        <v>230</v>
      </c>
      <c r="G1" s="132" t="s">
        <v>1424</v>
      </c>
      <c r="H1" s="156" t="s">
        <v>1425</v>
      </c>
      <c r="I1" s="140" t="s">
        <v>1426</v>
      </c>
      <c r="J1" s="131" t="s">
        <v>1427</v>
      </c>
      <c r="K1" s="132" t="s">
        <v>1428</v>
      </c>
      <c r="L1" s="132" t="s">
        <v>1429</v>
      </c>
      <c r="M1" s="162" t="s">
        <v>1430</v>
      </c>
      <c r="N1" s="138" t="s">
        <v>1431</v>
      </c>
      <c r="O1" s="138" t="s">
        <v>1432</v>
      </c>
      <c r="P1" s="138" t="s">
        <v>1433</v>
      </c>
      <c r="Q1" s="138" t="s">
        <v>1434</v>
      </c>
      <c r="R1" s="111" t="s">
        <v>1435</v>
      </c>
      <c r="S1" s="111" t="s">
        <v>1422</v>
      </c>
      <c r="T1" s="111" t="s">
        <v>1436</v>
      </c>
      <c r="U1" s="111" t="s">
        <v>1437</v>
      </c>
      <c r="V1" s="111" t="s">
        <v>227</v>
      </c>
      <c r="W1" s="111" t="s">
        <v>517</v>
      </c>
      <c r="X1" s="111" t="s">
        <v>282</v>
      </c>
      <c r="Y1" s="111" t="s">
        <v>202</v>
      </c>
      <c r="Z1" s="140" t="s">
        <v>1438</v>
      </c>
      <c r="AA1" s="132" t="s">
        <v>1439</v>
      </c>
      <c r="AB1" s="132" t="s">
        <v>1440</v>
      </c>
      <c r="AC1" s="132" t="s">
        <v>1441</v>
      </c>
      <c r="AD1" s="167"/>
      <c r="AE1" s="167"/>
    </row>
    <row r="2" s="81" customFormat="1" customHeight="1" spans="1:31">
      <c r="A2" s="154"/>
      <c r="B2" s="116"/>
      <c r="C2" s="116"/>
      <c r="D2" s="133"/>
      <c r="E2" s="133"/>
      <c r="F2" s="133"/>
      <c r="G2" s="157"/>
      <c r="H2" s="158"/>
      <c r="I2" s="146"/>
      <c r="J2" s="163"/>
      <c r="K2" s="116"/>
      <c r="L2" s="88"/>
      <c r="M2" s="164">
        <f>IF(T2="","",COUNTIFS($F$2:F2,F2))</f>
        <v>0</v>
      </c>
      <c r="N2" s="165">
        <f>IF(T2="","",SUMIFS(实收!E:E,实收!S:S,T2))</f>
        <v>0</v>
      </c>
      <c r="O2" s="165">
        <f t="shared" ref="O2:O65" si="0">IF(T2="","",I2-N2)</f>
        <v>0</v>
      </c>
      <c r="P2" s="165" t="str">
        <f>IF(D2="","",SUMIFS(#REF!,#REF!,U2))</f>
        <v/>
      </c>
      <c r="Q2" s="165" t="str">
        <f t="shared" ref="Q2:Q65" si="1">IF(D2="","",I2-P2)</f>
        <v/>
      </c>
      <c r="R2" s="114" t="str">
        <f>IF($C2="","",_xlfn.XLOOKUP($C2,设置!$M:$M,设置!N:N,""))</f>
        <v/>
      </c>
      <c r="S2" s="114" t="str">
        <f>IF($C2="","",_xlfn.XLOOKUP($C2,设置!$M:$M,设置!O:O,""))</f>
        <v/>
      </c>
      <c r="T2" s="114" t="s">
        <v>1442</v>
      </c>
      <c r="U2" s="114" t="str">
        <f t="shared" ref="U2:U65" si="2">IF(F2="","",_xlfn.TEXTJOIN("-",1,T2,F2,M2,TEXT(H2,"yyyymmdd"),J2,I2))</f>
        <v/>
      </c>
      <c r="V2" s="114" t="str">
        <f t="shared" ref="V2:V65" si="3">IF(F2="","",LEFT(F2,16))</f>
        <v/>
      </c>
      <c r="W2" s="114" t="str">
        <f>IF(V2="","",_xlfn.XLOOKUP(V2,立项!W:W,立项!N:N))</f>
        <v/>
      </c>
      <c r="X2" s="114" t="str">
        <f>IF(V2="","",_xlfn.XLOOKUP(V2,立项!W:W,立项!P:P))</f>
        <v/>
      </c>
      <c r="Y2" s="114" t="str">
        <f t="shared" ref="Y2:Y65" si="4">IF(U2="","",_xlfn.TEXTJOIN("-",1,C2,X2,V2,B2))</f>
        <v/>
      </c>
      <c r="Z2" s="141"/>
      <c r="AA2" s="116"/>
      <c r="AB2" s="116"/>
      <c r="AC2" s="116"/>
      <c r="AD2" s="117"/>
      <c r="AE2" s="117"/>
    </row>
    <row r="3" s="81" customFormat="1" customHeight="1" spans="1:31">
      <c r="A3" s="154"/>
      <c r="B3" s="116"/>
      <c r="C3" s="116"/>
      <c r="D3" s="133"/>
      <c r="E3" s="133"/>
      <c r="F3" s="133"/>
      <c r="G3" s="133"/>
      <c r="H3" s="159"/>
      <c r="I3" s="146"/>
      <c r="J3" s="166"/>
      <c r="K3" s="116"/>
      <c r="L3" s="88"/>
      <c r="M3" s="164">
        <f>IF(T3="","",COUNTIFS($F$2:F3,F3))</f>
        <v>0</v>
      </c>
      <c r="N3" s="165">
        <f>IF(T3="","",SUMIFS(实收!E:E,实收!S:S,T3))</f>
        <v>0</v>
      </c>
      <c r="O3" s="165">
        <f t="shared" si="0"/>
        <v>0</v>
      </c>
      <c r="P3" s="165" t="str">
        <f>IF(D3="","",SUMIFS(#REF!,#REF!,U3))</f>
        <v/>
      </c>
      <c r="Q3" s="165" t="str">
        <f t="shared" si="1"/>
        <v/>
      </c>
      <c r="R3" s="114" t="str">
        <f>IF($C3="","",_xlfn.XLOOKUP($C3,设置!$M:$M,设置!N:N,""))</f>
        <v/>
      </c>
      <c r="S3" s="114" t="str">
        <f>IF($C3="","",_xlfn.XLOOKUP($C3,设置!$M:$M,设置!O:O,""))</f>
        <v/>
      </c>
      <c r="T3" s="114" t="s">
        <v>1443</v>
      </c>
      <c r="U3" s="114" t="str">
        <f t="shared" si="2"/>
        <v/>
      </c>
      <c r="V3" s="114" t="str">
        <f t="shared" si="3"/>
        <v/>
      </c>
      <c r="W3" s="114" t="str">
        <f>IF(V3="","",_xlfn.XLOOKUP(V3,立项!W:W,立项!N:N))</f>
        <v/>
      </c>
      <c r="X3" s="114" t="str">
        <f>IF(V3="","",_xlfn.XLOOKUP(V3,立项!W:W,立项!P:P))</f>
        <v/>
      </c>
      <c r="Y3" s="114" t="str">
        <f t="shared" si="4"/>
        <v/>
      </c>
      <c r="Z3" s="141"/>
      <c r="AA3" s="116"/>
      <c r="AB3" s="116"/>
      <c r="AC3" s="116"/>
      <c r="AD3" s="117"/>
      <c r="AE3" s="117"/>
    </row>
    <row r="4" s="81" customFormat="1" customHeight="1" spans="1:31">
      <c r="A4" s="154"/>
      <c r="B4" s="116"/>
      <c r="C4" s="116"/>
      <c r="D4" s="133"/>
      <c r="E4" s="133"/>
      <c r="F4" s="133"/>
      <c r="G4" s="157"/>
      <c r="H4" s="159"/>
      <c r="I4" s="146"/>
      <c r="J4" s="166"/>
      <c r="K4" s="116"/>
      <c r="L4" s="88"/>
      <c r="M4" s="164">
        <f>IF(T4="","",COUNTIFS($F$2:F4,F4))</f>
        <v>0</v>
      </c>
      <c r="N4" s="165">
        <f>IF(T4="","",SUMIFS(实收!E:E,实收!S:S,T4))</f>
        <v>0</v>
      </c>
      <c r="O4" s="165">
        <f t="shared" si="0"/>
        <v>0</v>
      </c>
      <c r="P4" s="165" t="str">
        <f>IF(D4="","",SUMIFS(#REF!,#REF!,U4))</f>
        <v/>
      </c>
      <c r="Q4" s="165" t="str">
        <f t="shared" si="1"/>
        <v/>
      </c>
      <c r="R4" s="114" t="str">
        <f>IF($C4="","",_xlfn.XLOOKUP($C4,设置!$M:$M,设置!N:N,""))</f>
        <v/>
      </c>
      <c r="S4" s="114" t="str">
        <f>IF($C4="","",_xlfn.XLOOKUP($C4,设置!$M:$M,设置!O:O,""))</f>
        <v/>
      </c>
      <c r="T4" s="114" t="s">
        <v>1444</v>
      </c>
      <c r="U4" s="114" t="str">
        <f t="shared" si="2"/>
        <v/>
      </c>
      <c r="V4" s="114" t="str">
        <f t="shared" si="3"/>
        <v/>
      </c>
      <c r="W4" s="114" t="str">
        <f>IF(V4="","",_xlfn.XLOOKUP(V4,立项!W:W,立项!N:N))</f>
        <v/>
      </c>
      <c r="X4" s="114" t="str">
        <f>IF(V4="","",_xlfn.XLOOKUP(V4,立项!W:W,立项!P:P))</f>
        <v/>
      </c>
      <c r="Y4" s="114" t="str">
        <f t="shared" si="4"/>
        <v/>
      </c>
      <c r="Z4" s="141"/>
      <c r="AA4" s="116"/>
      <c r="AB4" s="116"/>
      <c r="AC4" s="116"/>
      <c r="AD4" s="117"/>
      <c r="AE4" s="117"/>
    </row>
    <row r="5" s="81" customFormat="1" customHeight="1" spans="1:31">
      <c r="A5" s="116"/>
      <c r="B5" s="116"/>
      <c r="C5" s="116"/>
      <c r="D5" s="133"/>
      <c r="E5" s="133"/>
      <c r="F5" s="133"/>
      <c r="G5" s="157"/>
      <c r="H5" s="158"/>
      <c r="I5" s="146"/>
      <c r="J5" s="166"/>
      <c r="K5" s="116"/>
      <c r="L5" s="88"/>
      <c r="M5" s="164">
        <f>IF(T5="","",COUNTIFS($F$2:F5,F5))</f>
        <v>0</v>
      </c>
      <c r="N5" s="165">
        <f>IF(T5="","",SUMIFS(实收!E:E,实收!S:S,T5))</f>
        <v>0</v>
      </c>
      <c r="O5" s="165">
        <f t="shared" si="0"/>
        <v>0</v>
      </c>
      <c r="P5" s="165" t="str">
        <f>IF(D5="","",SUMIFS(#REF!,#REF!,U5))</f>
        <v/>
      </c>
      <c r="Q5" s="165" t="str">
        <f t="shared" si="1"/>
        <v/>
      </c>
      <c r="R5" s="114" t="str">
        <f>IF($C5="","",_xlfn.XLOOKUP($C5,设置!$M:$M,设置!N:N,""))</f>
        <v/>
      </c>
      <c r="S5" s="114" t="str">
        <f>IF($C5="","",_xlfn.XLOOKUP($C5,设置!$M:$M,设置!O:O,""))</f>
        <v/>
      </c>
      <c r="T5" s="114" t="s">
        <v>1445</v>
      </c>
      <c r="U5" s="114" t="str">
        <f t="shared" si="2"/>
        <v/>
      </c>
      <c r="V5" s="114" t="str">
        <f t="shared" si="3"/>
        <v/>
      </c>
      <c r="W5" s="114" t="str">
        <f>IF(V5="","",_xlfn.XLOOKUP(V5,立项!W:W,立项!N:N))</f>
        <v/>
      </c>
      <c r="X5" s="114" t="str">
        <f>IF(V5="","",_xlfn.XLOOKUP(V5,立项!W:W,立项!P:P))</f>
        <v/>
      </c>
      <c r="Y5" s="114" t="str">
        <f t="shared" si="4"/>
        <v/>
      </c>
      <c r="Z5" s="141"/>
      <c r="AA5" s="116"/>
      <c r="AB5" s="116"/>
      <c r="AC5" s="116"/>
      <c r="AD5" s="117"/>
      <c r="AE5" s="117"/>
    </row>
    <row r="6" s="81" customFormat="1" customHeight="1" spans="1:31">
      <c r="A6" s="116"/>
      <c r="B6" s="116"/>
      <c r="C6" s="116"/>
      <c r="D6" s="133"/>
      <c r="E6" s="133"/>
      <c r="F6" s="133"/>
      <c r="G6" s="116"/>
      <c r="H6" s="159"/>
      <c r="I6" s="146"/>
      <c r="J6" s="166"/>
      <c r="K6" s="116"/>
      <c r="L6" s="88"/>
      <c r="M6" s="164">
        <f>IF(T6="","",COUNTIFS($F$2:F6,F6))</f>
        <v>0</v>
      </c>
      <c r="N6" s="165">
        <f>IF(T6="","",SUMIFS(实收!E:E,实收!S:S,T6))</f>
        <v>0</v>
      </c>
      <c r="O6" s="165">
        <f t="shared" si="0"/>
        <v>0</v>
      </c>
      <c r="P6" s="165" t="str">
        <f>IF(D6="","",SUMIFS(#REF!,#REF!,U6))</f>
        <v/>
      </c>
      <c r="Q6" s="165" t="str">
        <f t="shared" si="1"/>
        <v/>
      </c>
      <c r="R6" s="114" t="str">
        <f>IF($C6="","",_xlfn.XLOOKUP($C6,设置!$M:$M,设置!N:N,""))</f>
        <v/>
      </c>
      <c r="S6" s="114" t="str">
        <f>IF($C6="","",_xlfn.XLOOKUP($C6,设置!$M:$M,设置!O:O,""))</f>
        <v/>
      </c>
      <c r="T6" s="114" t="s">
        <v>1446</v>
      </c>
      <c r="U6" s="114" t="str">
        <f t="shared" si="2"/>
        <v/>
      </c>
      <c r="V6" s="114" t="str">
        <f t="shared" si="3"/>
        <v/>
      </c>
      <c r="W6" s="114" t="str">
        <f>IF(V6="","",_xlfn.XLOOKUP(V6,立项!W:W,立项!N:N))</f>
        <v/>
      </c>
      <c r="X6" s="114" t="str">
        <f>IF(V6="","",_xlfn.XLOOKUP(V6,立项!W:W,立项!P:P))</f>
        <v/>
      </c>
      <c r="Y6" s="114" t="str">
        <f t="shared" si="4"/>
        <v/>
      </c>
      <c r="Z6" s="141"/>
      <c r="AA6" s="116"/>
      <c r="AB6" s="116"/>
      <c r="AC6" s="116"/>
      <c r="AD6" s="117"/>
      <c r="AE6" s="117"/>
    </row>
    <row r="7" s="81" customFormat="1" customHeight="1" spans="1:31">
      <c r="A7" s="116"/>
      <c r="B7" s="116"/>
      <c r="C7" s="116"/>
      <c r="D7" s="133"/>
      <c r="E7" s="133"/>
      <c r="F7" s="133"/>
      <c r="G7" s="116"/>
      <c r="H7" s="159"/>
      <c r="I7" s="146"/>
      <c r="J7" s="166"/>
      <c r="K7" s="116"/>
      <c r="L7" s="88"/>
      <c r="M7" s="164">
        <f>IF(T7="","",COUNTIFS($F$2:F7,F7))</f>
        <v>0</v>
      </c>
      <c r="N7" s="165">
        <f>IF(T7="","",SUMIFS(实收!E:E,实收!S:S,T7))</f>
        <v>0</v>
      </c>
      <c r="O7" s="165">
        <f t="shared" si="0"/>
        <v>0</v>
      </c>
      <c r="P7" s="165" t="str">
        <f>IF(D7="","",SUMIFS(#REF!,#REF!,U7))</f>
        <v/>
      </c>
      <c r="Q7" s="165" t="str">
        <f t="shared" si="1"/>
        <v/>
      </c>
      <c r="R7" s="114" t="str">
        <f>IF($C7="","",_xlfn.XLOOKUP($C7,设置!$M:$M,设置!N:N,""))</f>
        <v/>
      </c>
      <c r="S7" s="114" t="str">
        <f>IF($C7="","",_xlfn.XLOOKUP($C7,设置!$M:$M,设置!O:O,""))</f>
        <v/>
      </c>
      <c r="T7" s="114" t="s">
        <v>1447</v>
      </c>
      <c r="U7" s="114" t="str">
        <f t="shared" si="2"/>
        <v/>
      </c>
      <c r="V7" s="114" t="str">
        <f t="shared" si="3"/>
        <v/>
      </c>
      <c r="W7" s="114" t="str">
        <f>IF(V7="","",_xlfn.XLOOKUP(V7,立项!W:W,立项!N:N))</f>
        <v/>
      </c>
      <c r="X7" s="114" t="str">
        <f>IF(V7="","",_xlfn.XLOOKUP(V7,立项!W:W,立项!P:P))</f>
        <v/>
      </c>
      <c r="Y7" s="114" t="str">
        <f t="shared" si="4"/>
        <v/>
      </c>
      <c r="Z7" s="141"/>
      <c r="AA7" s="116"/>
      <c r="AB7" s="116"/>
      <c r="AC7" s="116"/>
      <c r="AD7" s="117"/>
      <c r="AE7" s="117"/>
    </row>
    <row r="8" s="81" customFormat="1" customHeight="1" spans="1:31">
      <c r="A8" s="116"/>
      <c r="B8" s="116"/>
      <c r="C8" s="116"/>
      <c r="D8" s="116"/>
      <c r="E8" s="133"/>
      <c r="F8" s="133"/>
      <c r="G8" s="116"/>
      <c r="H8" s="159"/>
      <c r="I8" s="146"/>
      <c r="J8" s="166"/>
      <c r="K8" s="116"/>
      <c r="L8" s="88"/>
      <c r="M8" s="164">
        <f>IF(T8="","",COUNTIFS($F$2:F8,F8))</f>
        <v>0</v>
      </c>
      <c r="N8" s="165">
        <f>IF(T8="","",SUMIFS(实收!E:E,实收!S:S,T8))</f>
        <v>0</v>
      </c>
      <c r="O8" s="165">
        <f t="shared" si="0"/>
        <v>0</v>
      </c>
      <c r="P8" s="165" t="str">
        <f>IF(D8="","",SUMIFS(#REF!,#REF!,U8))</f>
        <v/>
      </c>
      <c r="Q8" s="165" t="str">
        <f t="shared" si="1"/>
        <v/>
      </c>
      <c r="R8" s="114" t="str">
        <f>IF($C8="","",_xlfn.XLOOKUP($C8,设置!$M:$M,设置!N:N,""))</f>
        <v/>
      </c>
      <c r="S8" s="114" t="str">
        <f>IF($C8="","",_xlfn.XLOOKUP($C8,设置!$M:$M,设置!O:O,""))</f>
        <v/>
      </c>
      <c r="T8" s="114" t="s">
        <v>1448</v>
      </c>
      <c r="U8" s="114" t="str">
        <f t="shared" si="2"/>
        <v/>
      </c>
      <c r="V8" s="114" t="str">
        <f t="shared" si="3"/>
        <v/>
      </c>
      <c r="W8" s="114" t="str">
        <f>IF(V8="","",_xlfn.XLOOKUP(V8,立项!W:W,立项!N:N))</f>
        <v/>
      </c>
      <c r="X8" s="114" t="str">
        <f>IF(V8="","",_xlfn.XLOOKUP(V8,立项!W:W,立项!P:P))</f>
        <v/>
      </c>
      <c r="Y8" s="114" t="str">
        <f t="shared" si="4"/>
        <v/>
      </c>
      <c r="Z8" s="141"/>
      <c r="AA8" s="116"/>
      <c r="AB8" s="116"/>
      <c r="AC8" s="116"/>
      <c r="AD8" s="117"/>
      <c r="AE8" s="117"/>
    </row>
    <row r="9" s="81" customFormat="1" customHeight="1" spans="1:31">
      <c r="A9" s="116"/>
      <c r="B9" s="116"/>
      <c r="C9" s="116"/>
      <c r="D9" s="133"/>
      <c r="E9" s="133"/>
      <c r="F9" s="133"/>
      <c r="G9" s="157"/>
      <c r="H9" s="158"/>
      <c r="I9" s="146"/>
      <c r="J9" s="166"/>
      <c r="K9" s="116"/>
      <c r="L9" s="88"/>
      <c r="M9" s="164">
        <f>IF(T9="","",COUNTIFS($F$2:F9,F9))</f>
        <v>0</v>
      </c>
      <c r="N9" s="165">
        <f>IF(T9="","",SUMIFS(实收!E:E,实收!S:S,T9))</f>
        <v>0</v>
      </c>
      <c r="O9" s="165">
        <f t="shared" si="0"/>
        <v>0</v>
      </c>
      <c r="P9" s="165" t="str">
        <f>IF(D9="","",SUMIFS(#REF!,#REF!,U9))</f>
        <v/>
      </c>
      <c r="Q9" s="165" t="str">
        <f t="shared" si="1"/>
        <v/>
      </c>
      <c r="R9" s="114" t="str">
        <f>IF($C9="","",_xlfn.XLOOKUP($C9,设置!$M:$M,设置!N:N,""))</f>
        <v/>
      </c>
      <c r="S9" s="114" t="str">
        <f>IF($C9="","",_xlfn.XLOOKUP($C9,设置!$M:$M,设置!O:O,""))</f>
        <v/>
      </c>
      <c r="T9" s="114" t="s">
        <v>1449</v>
      </c>
      <c r="U9" s="114" t="str">
        <f t="shared" si="2"/>
        <v/>
      </c>
      <c r="V9" s="114" t="str">
        <f t="shared" si="3"/>
        <v/>
      </c>
      <c r="W9" s="114" t="str">
        <f>IF(V9="","",_xlfn.XLOOKUP(V9,立项!W:W,立项!N:N))</f>
        <v/>
      </c>
      <c r="X9" s="114" t="str">
        <f>IF(V9="","",_xlfn.XLOOKUP(V9,立项!W:W,立项!P:P))</f>
        <v/>
      </c>
      <c r="Y9" s="114" t="str">
        <f t="shared" si="4"/>
        <v/>
      </c>
      <c r="Z9" s="141"/>
      <c r="AA9" s="116"/>
      <c r="AB9" s="116"/>
      <c r="AC9" s="116"/>
      <c r="AD9" s="117"/>
      <c r="AE9" s="117"/>
    </row>
    <row r="10" s="81" customFormat="1" customHeight="1" spans="1:31">
      <c r="A10" s="116"/>
      <c r="B10" s="116"/>
      <c r="C10" s="116"/>
      <c r="D10" s="133"/>
      <c r="E10" s="133"/>
      <c r="F10" s="133"/>
      <c r="G10" s="160"/>
      <c r="H10" s="158"/>
      <c r="I10" s="146"/>
      <c r="J10" s="166"/>
      <c r="K10" s="116"/>
      <c r="L10" s="88"/>
      <c r="M10" s="164">
        <f>IF(T10="","",COUNTIFS($F$2:F10,F10))</f>
        <v>0</v>
      </c>
      <c r="N10" s="165">
        <f>IF(T10="","",SUMIFS(实收!E:E,实收!S:S,T10))</f>
        <v>0</v>
      </c>
      <c r="O10" s="165">
        <f t="shared" si="0"/>
        <v>0</v>
      </c>
      <c r="P10" s="165" t="str">
        <f>IF(D10="","",SUMIFS(#REF!,#REF!,U10))</f>
        <v/>
      </c>
      <c r="Q10" s="165" t="str">
        <f t="shared" si="1"/>
        <v/>
      </c>
      <c r="R10" s="114" t="str">
        <f>IF($C10="","",_xlfn.XLOOKUP($C10,设置!$M:$M,设置!N:N,""))</f>
        <v/>
      </c>
      <c r="S10" s="114" t="str">
        <f>IF($C10="","",_xlfn.XLOOKUP($C10,设置!$M:$M,设置!O:O,""))</f>
        <v/>
      </c>
      <c r="T10" s="114" t="s">
        <v>1450</v>
      </c>
      <c r="U10" s="114" t="str">
        <f t="shared" si="2"/>
        <v/>
      </c>
      <c r="V10" s="114" t="str">
        <f t="shared" si="3"/>
        <v/>
      </c>
      <c r="W10" s="114" t="str">
        <f>IF(V10="","",_xlfn.XLOOKUP(V10,立项!W:W,立项!N:N))</f>
        <v/>
      </c>
      <c r="X10" s="114" t="str">
        <f>IF(V10="","",_xlfn.XLOOKUP(V10,立项!W:W,立项!P:P))</f>
        <v/>
      </c>
      <c r="Y10" s="114" t="str">
        <f t="shared" si="4"/>
        <v/>
      </c>
      <c r="Z10" s="141"/>
      <c r="AA10" s="116"/>
      <c r="AB10" s="116"/>
      <c r="AC10" s="116"/>
      <c r="AD10" s="117"/>
      <c r="AE10" s="117"/>
    </row>
    <row r="11" s="81" customFormat="1" customHeight="1" spans="1:31">
      <c r="A11" s="116"/>
      <c r="B11" s="116"/>
      <c r="C11" s="116"/>
      <c r="D11" s="133"/>
      <c r="E11" s="133"/>
      <c r="F11" s="133"/>
      <c r="G11" s="157"/>
      <c r="H11" s="158"/>
      <c r="I11" s="146"/>
      <c r="J11" s="166"/>
      <c r="K11" s="116"/>
      <c r="L11" s="88"/>
      <c r="M11" s="164">
        <f>IF(T11="","",COUNTIFS($F$2:F11,F11))</f>
        <v>0</v>
      </c>
      <c r="N11" s="165">
        <f>IF(T11="","",SUMIFS(实收!E:E,实收!S:S,T11))</f>
        <v>0</v>
      </c>
      <c r="O11" s="165">
        <f t="shared" si="0"/>
        <v>0</v>
      </c>
      <c r="P11" s="165" t="str">
        <f>IF(D11="","",SUMIFS(#REF!,#REF!,U11))</f>
        <v/>
      </c>
      <c r="Q11" s="165" t="str">
        <f t="shared" si="1"/>
        <v/>
      </c>
      <c r="R11" s="114" t="str">
        <f>IF($C11="","",_xlfn.XLOOKUP($C11,设置!$M:$M,设置!N:N,""))</f>
        <v/>
      </c>
      <c r="S11" s="114" t="str">
        <f>IF($C11="","",_xlfn.XLOOKUP($C11,设置!$M:$M,设置!O:O,""))</f>
        <v/>
      </c>
      <c r="T11" s="114" t="s">
        <v>1451</v>
      </c>
      <c r="U11" s="114" t="str">
        <f t="shared" si="2"/>
        <v/>
      </c>
      <c r="V11" s="114" t="str">
        <f t="shared" si="3"/>
        <v/>
      </c>
      <c r="W11" s="114" t="str">
        <f>IF(V11="","",_xlfn.XLOOKUP(V11,立项!W:W,立项!N:N))</f>
        <v/>
      </c>
      <c r="X11" s="114" t="str">
        <f>IF(V11="","",_xlfn.XLOOKUP(V11,立项!W:W,立项!P:P))</f>
        <v/>
      </c>
      <c r="Y11" s="114" t="str">
        <f t="shared" si="4"/>
        <v/>
      </c>
      <c r="Z11" s="141"/>
      <c r="AA11" s="116"/>
      <c r="AB11" s="116"/>
      <c r="AC11" s="116"/>
      <c r="AD11" s="117"/>
      <c r="AE11" s="117"/>
    </row>
    <row r="12" s="81" customFormat="1" customHeight="1" spans="1:31">
      <c r="A12" s="116"/>
      <c r="B12" s="116"/>
      <c r="C12" s="116"/>
      <c r="D12" s="133"/>
      <c r="E12" s="133"/>
      <c r="F12" s="133"/>
      <c r="G12" s="161"/>
      <c r="H12" s="158"/>
      <c r="I12" s="146"/>
      <c r="J12" s="166"/>
      <c r="K12" s="116"/>
      <c r="L12" s="88"/>
      <c r="M12" s="164">
        <f>IF(T12="","",COUNTIFS($F$2:F12,F12))</f>
        <v>0</v>
      </c>
      <c r="N12" s="165">
        <f>IF(T12="","",SUMIFS(实收!E:E,实收!S:S,T12))</f>
        <v>0</v>
      </c>
      <c r="O12" s="165">
        <f t="shared" si="0"/>
        <v>0</v>
      </c>
      <c r="P12" s="165" t="str">
        <f>IF(D12="","",SUMIFS(#REF!,#REF!,U12))</f>
        <v/>
      </c>
      <c r="Q12" s="165" t="str">
        <f t="shared" si="1"/>
        <v/>
      </c>
      <c r="R12" s="114" t="str">
        <f>IF($C12="","",_xlfn.XLOOKUP($C12,设置!$M:$M,设置!N:N,""))</f>
        <v/>
      </c>
      <c r="S12" s="114" t="str">
        <f>IF($C12="","",_xlfn.XLOOKUP($C12,设置!$M:$M,设置!O:O,""))</f>
        <v/>
      </c>
      <c r="T12" s="114" t="s">
        <v>1452</v>
      </c>
      <c r="U12" s="114" t="str">
        <f t="shared" si="2"/>
        <v/>
      </c>
      <c r="V12" s="114" t="str">
        <f t="shared" si="3"/>
        <v/>
      </c>
      <c r="W12" s="114" t="str">
        <f>IF(V12="","",_xlfn.XLOOKUP(V12,立项!W:W,立项!N:N))</f>
        <v/>
      </c>
      <c r="X12" s="114" t="str">
        <f>IF(V12="","",_xlfn.XLOOKUP(V12,立项!W:W,立项!P:P))</f>
        <v/>
      </c>
      <c r="Y12" s="114" t="str">
        <f t="shared" si="4"/>
        <v/>
      </c>
      <c r="Z12" s="141"/>
      <c r="AA12" s="116"/>
      <c r="AB12" s="116"/>
      <c r="AC12" s="116"/>
      <c r="AD12" s="117"/>
      <c r="AE12" s="117"/>
    </row>
    <row r="13" s="81" customFormat="1" customHeight="1" spans="1:31">
      <c r="A13" s="116"/>
      <c r="B13" s="116"/>
      <c r="C13" s="116"/>
      <c r="D13" s="133"/>
      <c r="E13" s="133"/>
      <c r="F13" s="133"/>
      <c r="G13" s="116"/>
      <c r="H13" s="159"/>
      <c r="I13" s="146"/>
      <c r="J13" s="166"/>
      <c r="K13" s="116"/>
      <c r="L13" s="88"/>
      <c r="M13" s="164">
        <f>IF(T13="","",COUNTIFS($F$2:F13,F13))</f>
        <v>0</v>
      </c>
      <c r="N13" s="165">
        <f>IF(T13="","",SUMIFS(实收!E:E,实收!S:S,T13))</f>
        <v>0</v>
      </c>
      <c r="O13" s="165">
        <f t="shared" si="0"/>
        <v>0</v>
      </c>
      <c r="P13" s="165" t="str">
        <f>IF(D13="","",SUMIFS(#REF!,#REF!,U13))</f>
        <v/>
      </c>
      <c r="Q13" s="165" t="str">
        <f t="shared" si="1"/>
        <v/>
      </c>
      <c r="R13" s="114" t="str">
        <f>IF($C13="","",_xlfn.XLOOKUP($C13,设置!$M:$M,设置!N:N,""))</f>
        <v/>
      </c>
      <c r="S13" s="114" t="str">
        <f>IF($C13="","",_xlfn.XLOOKUP($C13,设置!$M:$M,设置!O:O,""))</f>
        <v/>
      </c>
      <c r="T13" s="114" t="s">
        <v>1453</v>
      </c>
      <c r="U13" s="114" t="str">
        <f t="shared" si="2"/>
        <v/>
      </c>
      <c r="V13" s="114" t="str">
        <f t="shared" si="3"/>
        <v/>
      </c>
      <c r="W13" s="114" t="str">
        <f>IF(V13="","",_xlfn.XLOOKUP(V13,立项!W:W,立项!N:N))</f>
        <v/>
      </c>
      <c r="X13" s="114" t="str">
        <f>IF(V13="","",_xlfn.XLOOKUP(V13,立项!W:W,立项!P:P))</f>
        <v/>
      </c>
      <c r="Y13" s="114" t="str">
        <f t="shared" si="4"/>
        <v/>
      </c>
      <c r="Z13" s="141"/>
      <c r="AA13" s="116"/>
      <c r="AB13" s="116"/>
      <c r="AC13" s="116"/>
      <c r="AD13" s="117"/>
      <c r="AE13" s="117"/>
    </row>
    <row r="14" s="81" customFormat="1" customHeight="1" spans="1:31">
      <c r="A14" s="116"/>
      <c r="B14" s="116"/>
      <c r="C14" s="116"/>
      <c r="D14" s="133"/>
      <c r="E14" s="133"/>
      <c r="F14" s="133"/>
      <c r="G14" s="157"/>
      <c r="H14" s="158"/>
      <c r="I14" s="146"/>
      <c r="J14" s="166"/>
      <c r="K14" s="116"/>
      <c r="L14" s="88"/>
      <c r="M14" s="164">
        <f>IF(T14="","",COUNTIFS($F$2:F14,F14))</f>
        <v>0</v>
      </c>
      <c r="N14" s="165">
        <f>IF(T14="","",SUMIFS(实收!E:E,实收!S:S,T14))</f>
        <v>0</v>
      </c>
      <c r="O14" s="165">
        <f t="shared" si="0"/>
        <v>0</v>
      </c>
      <c r="P14" s="165" t="str">
        <f>IF(D14="","",SUMIFS(#REF!,#REF!,U14))</f>
        <v/>
      </c>
      <c r="Q14" s="165" t="str">
        <f t="shared" si="1"/>
        <v/>
      </c>
      <c r="R14" s="114" t="str">
        <f>IF($C14="","",_xlfn.XLOOKUP($C14,设置!$M:$M,设置!N:N,""))</f>
        <v/>
      </c>
      <c r="S14" s="114" t="str">
        <f>IF($C14="","",_xlfn.XLOOKUP($C14,设置!$M:$M,设置!O:O,""))</f>
        <v/>
      </c>
      <c r="T14" s="114" t="s">
        <v>1454</v>
      </c>
      <c r="U14" s="114" t="str">
        <f t="shared" si="2"/>
        <v/>
      </c>
      <c r="V14" s="114" t="str">
        <f t="shared" si="3"/>
        <v/>
      </c>
      <c r="W14" s="114" t="str">
        <f>IF(V14="","",_xlfn.XLOOKUP(V14,立项!W:W,立项!N:N))</f>
        <v/>
      </c>
      <c r="X14" s="114" t="str">
        <f>IF(V14="","",_xlfn.XLOOKUP(V14,立项!W:W,立项!P:P))</f>
        <v/>
      </c>
      <c r="Y14" s="114" t="str">
        <f t="shared" si="4"/>
        <v/>
      </c>
      <c r="Z14" s="141"/>
      <c r="AA14" s="116"/>
      <c r="AB14" s="116"/>
      <c r="AC14" s="116"/>
      <c r="AD14" s="117"/>
      <c r="AE14" s="117"/>
    </row>
    <row r="15" s="81" customFormat="1" customHeight="1" spans="1:31">
      <c r="A15" s="116"/>
      <c r="B15" s="116"/>
      <c r="C15" s="116"/>
      <c r="D15" s="133"/>
      <c r="E15" s="133"/>
      <c r="F15" s="133"/>
      <c r="G15" s="116"/>
      <c r="H15" s="159"/>
      <c r="I15" s="146"/>
      <c r="J15" s="166"/>
      <c r="K15" s="116"/>
      <c r="L15" s="88"/>
      <c r="M15" s="164">
        <f>IF(T15="","",COUNTIFS($F$2:F15,F15))</f>
        <v>0</v>
      </c>
      <c r="N15" s="165">
        <f>IF(T15="","",SUMIFS(实收!E:E,实收!S:S,T15))</f>
        <v>0</v>
      </c>
      <c r="O15" s="165">
        <f t="shared" si="0"/>
        <v>0</v>
      </c>
      <c r="P15" s="165" t="str">
        <f>IF(D15="","",SUMIFS(#REF!,#REF!,U15))</f>
        <v/>
      </c>
      <c r="Q15" s="165" t="str">
        <f t="shared" si="1"/>
        <v/>
      </c>
      <c r="R15" s="114" t="str">
        <f>IF($C15="","",_xlfn.XLOOKUP($C15,设置!$M:$M,设置!N:N,""))</f>
        <v/>
      </c>
      <c r="S15" s="114" t="str">
        <f>IF($C15="","",_xlfn.XLOOKUP($C15,设置!$M:$M,设置!O:O,""))</f>
        <v/>
      </c>
      <c r="T15" s="114" t="s">
        <v>1455</v>
      </c>
      <c r="U15" s="114" t="str">
        <f t="shared" si="2"/>
        <v/>
      </c>
      <c r="V15" s="114" t="str">
        <f t="shared" si="3"/>
        <v/>
      </c>
      <c r="W15" s="114" t="str">
        <f>IF(V15="","",_xlfn.XLOOKUP(V15,立项!W:W,立项!N:N))</f>
        <v/>
      </c>
      <c r="X15" s="114" t="str">
        <f>IF(V15="","",_xlfn.XLOOKUP(V15,立项!W:W,立项!P:P))</f>
        <v/>
      </c>
      <c r="Y15" s="114" t="str">
        <f t="shared" si="4"/>
        <v/>
      </c>
      <c r="Z15" s="141"/>
      <c r="AA15" s="116"/>
      <c r="AB15" s="116"/>
      <c r="AC15" s="116"/>
      <c r="AD15" s="117"/>
      <c r="AE15" s="117"/>
    </row>
    <row r="16" s="81" customFormat="1" customHeight="1" spans="1:31">
      <c r="A16" s="116"/>
      <c r="B16" s="116"/>
      <c r="C16" s="116"/>
      <c r="D16" s="133"/>
      <c r="E16" s="133"/>
      <c r="F16" s="133"/>
      <c r="G16" s="133"/>
      <c r="H16" s="158"/>
      <c r="I16" s="146"/>
      <c r="J16" s="166"/>
      <c r="K16" s="116"/>
      <c r="L16" s="88"/>
      <c r="M16" s="164">
        <f>IF(T16="","",COUNTIFS($F$2:F16,F16))</f>
        <v>0</v>
      </c>
      <c r="N16" s="165">
        <f>IF(T16="","",SUMIFS(实收!E:E,实收!S:S,T16))</f>
        <v>0</v>
      </c>
      <c r="O16" s="165">
        <f t="shared" si="0"/>
        <v>0</v>
      </c>
      <c r="P16" s="165" t="str">
        <f>IF(D16="","",SUMIFS(#REF!,#REF!,U16))</f>
        <v/>
      </c>
      <c r="Q16" s="165" t="str">
        <f t="shared" si="1"/>
        <v/>
      </c>
      <c r="R16" s="114" t="str">
        <f>IF($C16="","",_xlfn.XLOOKUP($C16,设置!$M:$M,设置!N:N,""))</f>
        <v/>
      </c>
      <c r="S16" s="114" t="str">
        <f>IF($C16="","",_xlfn.XLOOKUP($C16,设置!$M:$M,设置!O:O,""))</f>
        <v/>
      </c>
      <c r="T16" s="114" t="s">
        <v>1456</v>
      </c>
      <c r="U16" s="114" t="str">
        <f t="shared" si="2"/>
        <v/>
      </c>
      <c r="V16" s="114" t="str">
        <f t="shared" si="3"/>
        <v/>
      </c>
      <c r="W16" s="114" t="str">
        <f>IF(V16="","",_xlfn.XLOOKUP(V16,立项!W:W,立项!N:N))</f>
        <v/>
      </c>
      <c r="X16" s="114" t="str">
        <f>IF(V16="","",_xlfn.XLOOKUP(V16,立项!W:W,立项!P:P))</f>
        <v/>
      </c>
      <c r="Y16" s="114" t="str">
        <f t="shared" si="4"/>
        <v/>
      </c>
      <c r="Z16" s="141"/>
      <c r="AA16" s="116"/>
      <c r="AB16" s="116"/>
      <c r="AC16" s="116"/>
      <c r="AD16" s="117"/>
      <c r="AE16" s="117"/>
    </row>
    <row r="17" s="81" customFormat="1" customHeight="1" spans="1:31">
      <c r="A17" s="116"/>
      <c r="B17" s="116"/>
      <c r="C17" s="116"/>
      <c r="D17" s="133"/>
      <c r="E17" s="133"/>
      <c r="F17" s="133"/>
      <c r="G17" s="157"/>
      <c r="H17" s="158"/>
      <c r="I17" s="146"/>
      <c r="J17" s="166"/>
      <c r="K17" s="116"/>
      <c r="L17" s="88"/>
      <c r="M17" s="164">
        <f>IF(T17="","",COUNTIFS($F$2:F17,F17))</f>
        <v>0</v>
      </c>
      <c r="N17" s="165">
        <f>IF(T17="","",SUMIFS(实收!E:E,实收!S:S,T17))</f>
        <v>0</v>
      </c>
      <c r="O17" s="165">
        <f t="shared" si="0"/>
        <v>0</v>
      </c>
      <c r="P17" s="165" t="str">
        <f>IF(D17="","",SUMIFS(#REF!,#REF!,U17))</f>
        <v/>
      </c>
      <c r="Q17" s="165" t="str">
        <f t="shared" si="1"/>
        <v/>
      </c>
      <c r="R17" s="114" t="str">
        <f>IF($C17="","",_xlfn.XLOOKUP($C17,设置!$M:$M,设置!N:N,""))</f>
        <v/>
      </c>
      <c r="S17" s="114" t="str">
        <f>IF($C17="","",_xlfn.XLOOKUP($C17,设置!$M:$M,设置!O:O,""))</f>
        <v/>
      </c>
      <c r="T17" s="114" t="s">
        <v>1457</v>
      </c>
      <c r="U17" s="114" t="str">
        <f t="shared" si="2"/>
        <v/>
      </c>
      <c r="V17" s="114" t="str">
        <f t="shared" si="3"/>
        <v/>
      </c>
      <c r="W17" s="114" t="str">
        <f>IF(V17="","",_xlfn.XLOOKUP(V17,立项!W:W,立项!N:N))</f>
        <v/>
      </c>
      <c r="X17" s="114" t="str">
        <f>IF(V17="","",_xlfn.XLOOKUP(V17,立项!W:W,立项!P:P))</f>
        <v/>
      </c>
      <c r="Y17" s="114" t="str">
        <f t="shared" si="4"/>
        <v/>
      </c>
      <c r="Z17" s="141"/>
      <c r="AA17" s="116"/>
      <c r="AB17" s="116"/>
      <c r="AC17" s="116"/>
      <c r="AD17" s="117"/>
      <c r="AE17" s="117"/>
    </row>
    <row r="18" s="81" customFormat="1" customHeight="1" spans="1:31">
      <c r="A18" s="116"/>
      <c r="B18" s="116"/>
      <c r="C18" s="116"/>
      <c r="D18" s="133"/>
      <c r="E18" s="133"/>
      <c r="F18" s="133"/>
      <c r="G18" s="116"/>
      <c r="H18" s="159"/>
      <c r="I18" s="146"/>
      <c r="J18" s="166"/>
      <c r="K18" s="116"/>
      <c r="L18" s="88"/>
      <c r="M18" s="164">
        <f>IF(T18="","",COUNTIFS($F$2:F18,F18))</f>
        <v>0</v>
      </c>
      <c r="N18" s="165">
        <f>IF(T18="","",SUMIFS(实收!E:E,实收!S:S,T18))</f>
        <v>0</v>
      </c>
      <c r="O18" s="165">
        <f t="shared" si="0"/>
        <v>0</v>
      </c>
      <c r="P18" s="165" t="str">
        <f>IF(D18="","",SUMIFS(#REF!,#REF!,U18))</f>
        <v/>
      </c>
      <c r="Q18" s="165" t="str">
        <f t="shared" si="1"/>
        <v/>
      </c>
      <c r="R18" s="114" t="str">
        <f>IF($C18="","",_xlfn.XLOOKUP($C18,设置!$M:$M,设置!N:N,""))</f>
        <v/>
      </c>
      <c r="S18" s="114" t="str">
        <f>IF($C18="","",_xlfn.XLOOKUP($C18,设置!$M:$M,设置!O:O,""))</f>
        <v/>
      </c>
      <c r="T18" s="114" t="s">
        <v>1458</v>
      </c>
      <c r="U18" s="114" t="str">
        <f t="shared" si="2"/>
        <v/>
      </c>
      <c r="V18" s="114" t="str">
        <f t="shared" si="3"/>
        <v/>
      </c>
      <c r="W18" s="114" t="str">
        <f>IF(V18="","",_xlfn.XLOOKUP(V18,立项!W:W,立项!N:N))</f>
        <v/>
      </c>
      <c r="X18" s="114" t="str">
        <f>IF(V18="","",_xlfn.XLOOKUP(V18,立项!W:W,立项!P:P))</f>
        <v/>
      </c>
      <c r="Y18" s="114" t="str">
        <f t="shared" si="4"/>
        <v/>
      </c>
      <c r="Z18" s="141"/>
      <c r="AA18" s="116"/>
      <c r="AB18" s="116"/>
      <c r="AC18" s="116"/>
      <c r="AD18" s="117"/>
      <c r="AE18" s="117"/>
    </row>
    <row r="19" s="81" customFormat="1" customHeight="1" spans="1:31">
      <c r="A19" s="116"/>
      <c r="B19" s="116"/>
      <c r="C19" s="116"/>
      <c r="D19" s="133"/>
      <c r="E19" s="133"/>
      <c r="F19" s="133"/>
      <c r="G19" s="157"/>
      <c r="H19" s="158"/>
      <c r="I19" s="146"/>
      <c r="J19" s="166"/>
      <c r="K19" s="116"/>
      <c r="L19" s="88"/>
      <c r="M19" s="164">
        <f>IF(T19="","",COUNTIFS($F$2:F19,F19))</f>
        <v>0</v>
      </c>
      <c r="N19" s="165">
        <f>IF(T19="","",SUMIFS(实收!E:E,实收!S:S,T19))</f>
        <v>0</v>
      </c>
      <c r="O19" s="165">
        <f t="shared" si="0"/>
        <v>0</v>
      </c>
      <c r="P19" s="165" t="str">
        <f>IF(D19="","",SUMIFS(#REF!,#REF!,U19))</f>
        <v/>
      </c>
      <c r="Q19" s="165" t="str">
        <f t="shared" si="1"/>
        <v/>
      </c>
      <c r="R19" s="114" t="str">
        <f>IF($C19="","",_xlfn.XLOOKUP($C19,设置!$M:$M,设置!N:N,""))</f>
        <v/>
      </c>
      <c r="S19" s="114" t="str">
        <f>IF($C19="","",_xlfn.XLOOKUP($C19,设置!$M:$M,设置!O:O,""))</f>
        <v/>
      </c>
      <c r="T19" s="114" t="s">
        <v>1459</v>
      </c>
      <c r="U19" s="114" t="str">
        <f t="shared" si="2"/>
        <v/>
      </c>
      <c r="V19" s="114" t="str">
        <f t="shared" si="3"/>
        <v/>
      </c>
      <c r="W19" s="114" t="str">
        <f>IF(V19="","",_xlfn.XLOOKUP(V19,立项!W:W,立项!N:N))</f>
        <v/>
      </c>
      <c r="X19" s="114" t="str">
        <f>IF(V19="","",_xlfn.XLOOKUP(V19,立项!W:W,立项!P:P))</f>
        <v/>
      </c>
      <c r="Y19" s="114" t="str">
        <f t="shared" si="4"/>
        <v/>
      </c>
      <c r="Z19" s="141"/>
      <c r="AA19" s="116"/>
      <c r="AB19" s="116"/>
      <c r="AC19" s="116"/>
      <c r="AD19" s="117"/>
      <c r="AE19" s="117"/>
    </row>
    <row r="20" s="81" customFormat="1" customHeight="1" spans="1:31">
      <c r="A20" s="116"/>
      <c r="B20" s="116"/>
      <c r="C20" s="116"/>
      <c r="D20" s="133"/>
      <c r="E20" s="133"/>
      <c r="F20" s="133"/>
      <c r="G20" s="133"/>
      <c r="H20" s="159"/>
      <c r="I20" s="146"/>
      <c r="J20" s="166"/>
      <c r="K20" s="116"/>
      <c r="L20" s="88"/>
      <c r="M20" s="164">
        <f>IF(T20="","",COUNTIFS($F$2:F20,F20))</f>
        <v>0</v>
      </c>
      <c r="N20" s="165">
        <f>IF(T20="","",SUMIFS(实收!E:E,实收!S:S,T20))</f>
        <v>0</v>
      </c>
      <c r="O20" s="165">
        <f t="shared" si="0"/>
        <v>0</v>
      </c>
      <c r="P20" s="165" t="str">
        <f>IF(D20="","",SUMIFS(#REF!,#REF!,U20))</f>
        <v/>
      </c>
      <c r="Q20" s="165" t="str">
        <f t="shared" si="1"/>
        <v/>
      </c>
      <c r="R20" s="114" t="str">
        <f>IF($C20="","",_xlfn.XLOOKUP($C20,设置!$M:$M,设置!N:N,""))</f>
        <v/>
      </c>
      <c r="S20" s="114" t="str">
        <f>IF($C20="","",_xlfn.XLOOKUP($C20,设置!$M:$M,设置!O:O,""))</f>
        <v/>
      </c>
      <c r="T20" s="114" t="s">
        <v>1460</v>
      </c>
      <c r="U20" s="114" t="str">
        <f t="shared" si="2"/>
        <v/>
      </c>
      <c r="V20" s="114" t="str">
        <f t="shared" si="3"/>
        <v/>
      </c>
      <c r="W20" s="114" t="str">
        <f>IF(V20="","",_xlfn.XLOOKUP(V20,立项!W:W,立项!N:N))</f>
        <v/>
      </c>
      <c r="X20" s="114" t="str">
        <f>IF(V20="","",_xlfn.XLOOKUP(V20,立项!W:W,立项!P:P))</f>
        <v/>
      </c>
      <c r="Y20" s="114" t="str">
        <f t="shared" si="4"/>
        <v/>
      </c>
      <c r="Z20" s="141"/>
      <c r="AA20" s="116"/>
      <c r="AB20" s="116"/>
      <c r="AC20" s="116"/>
      <c r="AD20" s="117"/>
      <c r="AE20" s="117"/>
    </row>
    <row r="21" s="81" customFormat="1" customHeight="1" spans="1:31">
      <c r="A21" s="116"/>
      <c r="B21" s="116"/>
      <c r="C21" s="116"/>
      <c r="D21" s="133"/>
      <c r="E21" s="133"/>
      <c r="F21" s="133"/>
      <c r="G21" s="160"/>
      <c r="H21" s="158"/>
      <c r="I21" s="146"/>
      <c r="J21" s="166"/>
      <c r="K21" s="116"/>
      <c r="L21" s="88"/>
      <c r="M21" s="164">
        <f>IF(T21="","",COUNTIFS($F$2:F21,F21))</f>
        <v>0</v>
      </c>
      <c r="N21" s="165">
        <f>IF(T21="","",SUMIFS(实收!E:E,实收!S:S,T21))</f>
        <v>0</v>
      </c>
      <c r="O21" s="165">
        <f t="shared" si="0"/>
        <v>0</v>
      </c>
      <c r="P21" s="165" t="str">
        <f>IF(D21="","",SUMIFS(#REF!,#REF!,U21))</f>
        <v/>
      </c>
      <c r="Q21" s="165" t="str">
        <f t="shared" si="1"/>
        <v/>
      </c>
      <c r="R21" s="114" t="str">
        <f>IF($C21="","",_xlfn.XLOOKUP($C21,设置!$M:$M,设置!N:N,""))</f>
        <v/>
      </c>
      <c r="S21" s="114" t="str">
        <f>IF($C21="","",_xlfn.XLOOKUP($C21,设置!$M:$M,设置!O:O,""))</f>
        <v/>
      </c>
      <c r="T21" s="114" t="s">
        <v>1461</v>
      </c>
      <c r="U21" s="114" t="str">
        <f t="shared" si="2"/>
        <v/>
      </c>
      <c r="V21" s="114" t="str">
        <f t="shared" si="3"/>
        <v/>
      </c>
      <c r="W21" s="114" t="str">
        <f>IF(V21="","",_xlfn.XLOOKUP(V21,立项!W:W,立项!N:N))</f>
        <v/>
      </c>
      <c r="X21" s="114" t="str">
        <f>IF(V21="","",_xlfn.XLOOKUP(V21,立项!W:W,立项!P:P))</f>
        <v/>
      </c>
      <c r="Y21" s="114" t="str">
        <f t="shared" si="4"/>
        <v/>
      </c>
      <c r="Z21" s="141"/>
      <c r="AA21" s="116"/>
      <c r="AB21" s="116"/>
      <c r="AC21" s="116"/>
      <c r="AD21" s="117"/>
      <c r="AE21" s="117"/>
    </row>
    <row r="22" s="81" customFormat="1" customHeight="1" spans="1:31">
      <c r="A22" s="116"/>
      <c r="B22" s="116"/>
      <c r="C22" s="116"/>
      <c r="D22" s="133"/>
      <c r="E22" s="133"/>
      <c r="F22" s="133"/>
      <c r="G22" s="157"/>
      <c r="H22" s="158"/>
      <c r="I22" s="146"/>
      <c r="J22" s="166"/>
      <c r="K22" s="116"/>
      <c r="L22" s="88"/>
      <c r="M22" s="164">
        <f>IF(T22="","",COUNTIFS($F$2:F22,F22))</f>
        <v>0</v>
      </c>
      <c r="N22" s="165">
        <f>IF(T22="","",SUMIFS(实收!E:E,实收!S:S,T22))</f>
        <v>0</v>
      </c>
      <c r="O22" s="165">
        <f t="shared" si="0"/>
        <v>0</v>
      </c>
      <c r="P22" s="165" t="str">
        <f>IF(D22="","",SUMIFS(#REF!,#REF!,U22))</f>
        <v/>
      </c>
      <c r="Q22" s="165" t="str">
        <f t="shared" si="1"/>
        <v/>
      </c>
      <c r="R22" s="114" t="str">
        <f>IF($C22="","",_xlfn.XLOOKUP($C22,设置!$M:$M,设置!N:N,""))</f>
        <v/>
      </c>
      <c r="S22" s="114" t="str">
        <f>IF($C22="","",_xlfn.XLOOKUP($C22,设置!$M:$M,设置!O:O,""))</f>
        <v/>
      </c>
      <c r="T22" s="114" t="s">
        <v>1462</v>
      </c>
      <c r="U22" s="114" t="str">
        <f t="shared" si="2"/>
        <v/>
      </c>
      <c r="V22" s="114" t="str">
        <f t="shared" si="3"/>
        <v/>
      </c>
      <c r="W22" s="114" t="str">
        <f>IF(V22="","",_xlfn.XLOOKUP(V22,立项!W:W,立项!N:N))</f>
        <v/>
      </c>
      <c r="X22" s="114" t="str">
        <f>IF(V22="","",_xlfn.XLOOKUP(V22,立项!W:W,立项!P:P))</f>
        <v/>
      </c>
      <c r="Y22" s="114" t="str">
        <f t="shared" si="4"/>
        <v/>
      </c>
      <c r="Z22" s="141"/>
      <c r="AA22" s="116"/>
      <c r="AB22" s="116"/>
      <c r="AC22" s="116"/>
      <c r="AD22" s="117"/>
      <c r="AE22" s="117"/>
    </row>
    <row r="23" s="81" customFormat="1" customHeight="1" spans="1:31">
      <c r="A23" s="116"/>
      <c r="B23" s="116"/>
      <c r="C23" s="116"/>
      <c r="D23" s="133"/>
      <c r="E23" s="133"/>
      <c r="F23" s="133"/>
      <c r="G23" s="157"/>
      <c r="H23" s="158"/>
      <c r="I23" s="146"/>
      <c r="J23" s="166"/>
      <c r="K23" s="116"/>
      <c r="L23" s="88"/>
      <c r="M23" s="164">
        <f>IF(T23="","",COUNTIFS($F$2:F23,F23))</f>
        <v>0</v>
      </c>
      <c r="N23" s="165">
        <f>IF(T23="","",SUMIFS(实收!E:E,实收!S:S,T23))</f>
        <v>0</v>
      </c>
      <c r="O23" s="165">
        <f t="shared" si="0"/>
        <v>0</v>
      </c>
      <c r="P23" s="165" t="str">
        <f>IF(D23="","",SUMIFS(#REF!,#REF!,U23))</f>
        <v/>
      </c>
      <c r="Q23" s="165" t="str">
        <f t="shared" si="1"/>
        <v/>
      </c>
      <c r="R23" s="114" t="str">
        <f>IF($C23="","",_xlfn.XLOOKUP($C23,设置!$M:$M,设置!N:N,""))</f>
        <v/>
      </c>
      <c r="S23" s="114" t="str">
        <f>IF($C23="","",_xlfn.XLOOKUP($C23,设置!$M:$M,设置!O:O,""))</f>
        <v/>
      </c>
      <c r="T23" s="114" t="s">
        <v>1463</v>
      </c>
      <c r="U23" s="114" t="str">
        <f t="shared" si="2"/>
        <v/>
      </c>
      <c r="V23" s="114" t="str">
        <f t="shared" si="3"/>
        <v/>
      </c>
      <c r="W23" s="114" t="str">
        <f>IF(V23="","",_xlfn.XLOOKUP(V23,立项!W:W,立项!N:N))</f>
        <v/>
      </c>
      <c r="X23" s="114" t="str">
        <f>IF(V23="","",_xlfn.XLOOKUP(V23,立项!W:W,立项!P:P))</f>
        <v/>
      </c>
      <c r="Y23" s="114" t="str">
        <f t="shared" si="4"/>
        <v/>
      </c>
      <c r="Z23" s="141"/>
      <c r="AA23" s="116"/>
      <c r="AB23" s="116"/>
      <c r="AC23" s="116"/>
      <c r="AD23" s="117"/>
      <c r="AE23" s="117"/>
    </row>
    <row r="24" s="81" customFormat="1" customHeight="1" spans="1:31">
      <c r="A24" s="116"/>
      <c r="B24" s="116"/>
      <c r="C24" s="116"/>
      <c r="D24" s="133"/>
      <c r="E24" s="133"/>
      <c r="F24" s="133"/>
      <c r="G24" s="133"/>
      <c r="H24" s="158"/>
      <c r="I24" s="146"/>
      <c r="J24" s="166"/>
      <c r="K24" s="116"/>
      <c r="L24" s="88"/>
      <c r="M24" s="164">
        <f>IF(T24="","",COUNTIFS($F$2:F24,F24))</f>
        <v>0</v>
      </c>
      <c r="N24" s="165">
        <f>IF(T24="","",SUMIFS(实收!E:E,实收!S:S,T24))</f>
        <v>0</v>
      </c>
      <c r="O24" s="165">
        <f t="shared" si="0"/>
        <v>0</v>
      </c>
      <c r="P24" s="165" t="str">
        <f>IF(D24="","",SUMIFS(#REF!,#REF!,U24))</f>
        <v/>
      </c>
      <c r="Q24" s="165" t="str">
        <f t="shared" si="1"/>
        <v/>
      </c>
      <c r="R24" s="114" t="str">
        <f>IF($C24="","",_xlfn.XLOOKUP($C24,设置!$M:$M,设置!N:N,""))</f>
        <v/>
      </c>
      <c r="S24" s="114" t="str">
        <f>IF($C24="","",_xlfn.XLOOKUP($C24,设置!$M:$M,设置!O:O,""))</f>
        <v/>
      </c>
      <c r="T24" s="114" t="s">
        <v>1464</v>
      </c>
      <c r="U24" s="114" t="str">
        <f t="shared" si="2"/>
        <v/>
      </c>
      <c r="V24" s="114" t="str">
        <f t="shared" si="3"/>
        <v/>
      </c>
      <c r="W24" s="114" t="str">
        <f>IF(V24="","",_xlfn.XLOOKUP(V24,立项!W:W,立项!N:N))</f>
        <v/>
      </c>
      <c r="X24" s="114" t="str">
        <f>IF(V24="","",_xlfn.XLOOKUP(V24,立项!W:W,立项!P:P))</f>
        <v/>
      </c>
      <c r="Y24" s="114" t="str">
        <f t="shared" si="4"/>
        <v/>
      </c>
      <c r="Z24" s="141"/>
      <c r="AA24" s="116"/>
      <c r="AB24" s="116"/>
      <c r="AC24" s="116"/>
      <c r="AD24" s="117"/>
      <c r="AE24" s="117"/>
    </row>
    <row r="25" s="81" customFormat="1" customHeight="1" spans="1:31">
      <c r="A25" s="116"/>
      <c r="B25" s="116"/>
      <c r="C25" s="116"/>
      <c r="D25" s="133"/>
      <c r="E25" s="133"/>
      <c r="F25" s="133"/>
      <c r="G25" s="133"/>
      <c r="H25" s="159"/>
      <c r="I25" s="146"/>
      <c r="J25" s="166"/>
      <c r="K25" s="116"/>
      <c r="L25" s="88"/>
      <c r="M25" s="164">
        <f>IF(T25="","",COUNTIFS($F$2:F25,F25))</f>
        <v>0</v>
      </c>
      <c r="N25" s="165">
        <f>IF(T25="","",SUMIFS(实收!E:E,实收!S:S,T25))</f>
        <v>0</v>
      </c>
      <c r="O25" s="165">
        <f t="shared" si="0"/>
        <v>0</v>
      </c>
      <c r="P25" s="165" t="str">
        <f>IF(D25="","",SUMIFS(#REF!,#REF!,U25))</f>
        <v/>
      </c>
      <c r="Q25" s="165" t="str">
        <f t="shared" si="1"/>
        <v/>
      </c>
      <c r="R25" s="114" t="str">
        <f>IF($C25="","",_xlfn.XLOOKUP($C25,设置!$M:$M,设置!N:N,""))</f>
        <v/>
      </c>
      <c r="S25" s="114" t="str">
        <f>IF($C25="","",_xlfn.XLOOKUP($C25,设置!$M:$M,设置!O:O,""))</f>
        <v/>
      </c>
      <c r="T25" s="114" t="s">
        <v>1465</v>
      </c>
      <c r="U25" s="114" t="str">
        <f t="shared" si="2"/>
        <v/>
      </c>
      <c r="V25" s="114" t="str">
        <f t="shared" si="3"/>
        <v/>
      </c>
      <c r="W25" s="114" t="str">
        <f>IF(V25="","",_xlfn.XLOOKUP(V25,立项!W:W,立项!N:N))</f>
        <v/>
      </c>
      <c r="X25" s="114" t="str">
        <f>IF(V25="","",_xlfn.XLOOKUP(V25,立项!W:W,立项!P:P))</f>
        <v/>
      </c>
      <c r="Y25" s="114" t="str">
        <f t="shared" si="4"/>
        <v/>
      </c>
      <c r="Z25" s="141"/>
      <c r="AA25" s="116"/>
      <c r="AB25" s="116"/>
      <c r="AC25" s="116"/>
      <c r="AD25" s="117"/>
      <c r="AE25" s="117"/>
    </row>
    <row r="26" s="81" customFormat="1" customHeight="1" spans="1:31">
      <c r="A26" s="116"/>
      <c r="B26" s="116"/>
      <c r="C26" s="116"/>
      <c r="D26" s="133"/>
      <c r="E26" s="133"/>
      <c r="F26" s="133"/>
      <c r="G26" s="157"/>
      <c r="H26" s="158"/>
      <c r="I26" s="146"/>
      <c r="J26" s="166"/>
      <c r="K26" s="116"/>
      <c r="L26" s="88"/>
      <c r="M26" s="164">
        <f>IF(T26="","",COUNTIFS($F$2:F26,F26))</f>
        <v>0</v>
      </c>
      <c r="N26" s="165">
        <f>IF(T26="","",SUMIFS(实收!E:E,实收!S:S,T26))</f>
        <v>0</v>
      </c>
      <c r="O26" s="165">
        <f t="shared" si="0"/>
        <v>0</v>
      </c>
      <c r="P26" s="165" t="str">
        <f>IF(D26="","",SUMIFS(#REF!,#REF!,U26))</f>
        <v/>
      </c>
      <c r="Q26" s="165" t="str">
        <f t="shared" si="1"/>
        <v/>
      </c>
      <c r="R26" s="114" t="str">
        <f>IF($C26="","",_xlfn.XLOOKUP($C26,设置!$M:$M,设置!N:N,""))</f>
        <v/>
      </c>
      <c r="S26" s="114" t="str">
        <f>IF($C26="","",_xlfn.XLOOKUP($C26,设置!$M:$M,设置!O:O,""))</f>
        <v/>
      </c>
      <c r="T26" s="114" t="s">
        <v>1466</v>
      </c>
      <c r="U26" s="114" t="str">
        <f t="shared" si="2"/>
        <v/>
      </c>
      <c r="V26" s="114" t="str">
        <f t="shared" si="3"/>
        <v/>
      </c>
      <c r="W26" s="114" t="str">
        <f>IF(V26="","",_xlfn.XLOOKUP(V26,立项!W:W,立项!N:N))</f>
        <v/>
      </c>
      <c r="X26" s="114" t="str">
        <f>IF(V26="","",_xlfn.XLOOKUP(V26,立项!W:W,立项!P:P))</f>
        <v/>
      </c>
      <c r="Y26" s="114" t="str">
        <f t="shared" si="4"/>
        <v/>
      </c>
      <c r="Z26" s="141"/>
      <c r="AA26" s="116"/>
      <c r="AB26" s="116"/>
      <c r="AC26" s="116"/>
      <c r="AD26" s="117"/>
      <c r="AE26" s="117"/>
    </row>
    <row r="27" s="81" customFormat="1" customHeight="1" spans="1:31">
      <c r="A27" s="116"/>
      <c r="B27" s="116"/>
      <c r="C27" s="116"/>
      <c r="D27" s="133"/>
      <c r="E27" s="133"/>
      <c r="F27" s="133"/>
      <c r="G27" s="157"/>
      <c r="H27" s="158"/>
      <c r="I27" s="146"/>
      <c r="J27" s="166"/>
      <c r="K27" s="116"/>
      <c r="L27" s="88"/>
      <c r="M27" s="164">
        <f>IF(T27="","",COUNTIFS($F$2:F27,F27))</f>
        <v>0</v>
      </c>
      <c r="N27" s="165">
        <f>IF(T27="","",SUMIFS(实收!E:E,实收!S:S,T27))</f>
        <v>0</v>
      </c>
      <c r="O27" s="165">
        <f t="shared" si="0"/>
        <v>0</v>
      </c>
      <c r="P27" s="165" t="str">
        <f>IF(D27="","",SUMIFS(#REF!,#REF!,U27))</f>
        <v/>
      </c>
      <c r="Q27" s="165" t="str">
        <f t="shared" si="1"/>
        <v/>
      </c>
      <c r="R27" s="114" t="str">
        <f>IF($C27="","",_xlfn.XLOOKUP($C27,设置!$M:$M,设置!N:N,""))</f>
        <v/>
      </c>
      <c r="S27" s="114" t="str">
        <f>IF($C27="","",_xlfn.XLOOKUP($C27,设置!$M:$M,设置!O:O,""))</f>
        <v/>
      </c>
      <c r="T27" s="114" t="s">
        <v>1467</v>
      </c>
      <c r="U27" s="114" t="str">
        <f t="shared" si="2"/>
        <v/>
      </c>
      <c r="V27" s="114" t="str">
        <f t="shared" si="3"/>
        <v/>
      </c>
      <c r="W27" s="114" t="str">
        <f>IF(V27="","",_xlfn.XLOOKUP(V27,立项!W:W,立项!N:N))</f>
        <v/>
      </c>
      <c r="X27" s="114" t="str">
        <f>IF(V27="","",_xlfn.XLOOKUP(V27,立项!W:W,立项!P:P))</f>
        <v/>
      </c>
      <c r="Y27" s="114" t="str">
        <f t="shared" si="4"/>
        <v/>
      </c>
      <c r="Z27" s="141"/>
      <c r="AA27" s="116"/>
      <c r="AB27" s="116"/>
      <c r="AC27" s="116"/>
      <c r="AD27" s="117"/>
      <c r="AE27" s="117"/>
    </row>
    <row r="28" s="81" customFormat="1" customHeight="1" spans="1:31">
      <c r="A28" s="116"/>
      <c r="B28" s="116"/>
      <c r="C28" s="116"/>
      <c r="D28" s="133"/>
      <c r="E28" s="133"/>
      <c r="F28" s="133"/>
      <c r="G28" s="157"/>
      <c r="H28" s="158"/>
      <c r="I28" s="146"/>
      <c r="J28" s="166"/>
      <c r="K28" s="116"/>
      <c r="L28" s="88"/>
      <c r="M28" s="164">
        <f>IF(T28="","",COUNTIFS($F$2:F28,F28))</f>
        <v>0</v>
      </c>
      <c r="N28" s="165">
        <f>IF(T28="","",SUMIFS(实收!E:E,实收!S:S,T28))</f>
        <v>0</v>
      </c>
      <c r="O28" s="165">
        <f t="shared" si="0"/>
        <v>0</v>
      </c>
      <c r="P28" s="165" t="str">
        <f>IF(D28="","",SUMIFS(#REF!,#REF!,U28))</f>
        <v/>
      </c>
      <c r="Q28" s="165" t="str">
        <f t="shared" si="1"/>
        <v/>
      </c>
      <c r="R28" s="114" t="str">
        <f>IF($C28="","",_xlfn.XLOOKUP($C28,设置!$M:$M,设置!N:N,""))</f>
        <v/>
      </c>
      <c r="S28" s="114" t="str">
        <f>IF($C28="","",_xlfn.XLOOKUP($C28,设置!$M:$M,设置!O:O,""))</f>
        <v/>
      </c>
      <c r="T28" s="114" t="s">
        <v>1468</v>
      </c>
      <c r="U28" s="114" t="str">
        <f t="shared" si="2"/>
        <v/>
      </c>
      <c r="V28" s="114" t="str">
        <f t="shared" si="3"/>
        <v/>
      </c>
      <c r="W28" s="114" t="str">
        <f>IF(V28="","",_xlfn.XLOOKUP(V28,立项!W:W,立项!N:N))</f>
        <v/>
      </c>
      <c r="X28" s="114" t="str">
        <f>IF(V28="","",_xlfn.XLOOKUP(V28,立项!W:W,立项!P:P))</f>
        <v/>
      </c>
      <c r="Y28" s="114" t="str">
        <f t="shared" si="4"/>
        <v/>
      </c>
      <c r="Z28" s="141"/>
      <c r="AA28" s="116"/>
      <c r="AB28" s="116"/>
      <c r="AC28" s="116"/>
      <c r="AD28" s="117"/>
      <c r="AE28" s="117"/>
    </row>
    <row r="29" s="81" customFormat="1" customHeight="1" spans="1:31">
      <c r="A29" s="116"/>
      <c r="B29" s="116"/>
      <c r="C29" s="116"/>
      <c r="D29" s="133"/>
      <c r="E29" s="133"/>
      <c r="F29" s="133"/>
      <c r="G29" s="157"/>
      <c r="H29" s="158"/>
      <c r="I29" s="146"/>
      <c r="J29" s="166"/>
      <c r="K29" s="116"/>
      <c r="L29" s="88"/>
      <c r="M29" s="164">
        <f>IF(T29="","",COUNTIFS($F$2:F29,F29))</f>
        <v>0</v>
      </c>
      <c r="N29" s="165">
        <f>IF(T29="","",SUMIFS(实收!E:E,实收!S:S,T29))</f>
        <v>0</v>
      </c>
      <c r="O29" s="165">
        <f t="shared" si="0"/>
        <v>0</v>
      </c>
      <c r="P29" s="165" t="str">
        <f>IF(D29="","",SUMIFS(#REF!,#REF!,U29))</f>
        <v/>
      </c>
      <c r="Q29" s="165" t="str">
        <f t="shared" si="1"/>
        <v/>
      </c>
      <c r="R29" s="114" t="str">
        <f>IF($C29="","",_xlfn.XLOOKUP($C29,设置!$M:$M,设置!N:N,""))</f>
        <v/>
      </c>
      <c r="S29" s="114" t="str">
        <f>IF($C29="","",_xlfn.XLOOKUP($C29,设置!$M:$M,设置!O:O,""))</f>
        <v/>
      </c>
      <c r="T29" s="114" t="s">
        <v>1469</v>
      </c>
      <c r="U29" s="114" t="str">
        <f t="shared" si="2"/>
        <v/>
      </c>
      <c r="V29" s="114" t="str">
        <f t="shared" si="3"/>
        <v/>
      </c>
      <c r="W29" s="114" t="str">
        <f>IF(V29="","",_xlfn.XLOOKUP(V29,立项!W:W,立项!N:N))</f>
        <v/>
      </c>
      <c r="X29" s="114" t="str">
        <f>IF(V29="","",_xlfn.XLOOKUP(V29,立项!W:W,立项!P:P))</f>
        <v/>
      </c>
      <c r="Y29" s="114" t="str">
        <f t="shared" si="4"/>
        <v/>
      </c>
      <c r="Z29" s="141"/>
      <c r="AA29" s="116"/>
      <c r="AB29" s="116"/>
      <c r="AC29" s="116"/>
      <c r="AD29" s="117"/>
      <c r="AE29" s="117"/>
    </row>
    <row r="30" s="81" customFormat="1" customHeight="1" spans="1:31">
      <c r="A30" s="116"/>
      <c r="B30" s="116"/>
      <c r="C30" s="116"/>
      <c r="D30" s="116"/>
      <c r="E30" s="133"/>
      <c r="F30" s="133"/>
      <c r="G30" s="116"/>
      <c r="H30" s="159"/>
      <c r="I30" s="146"/>
      <c r="J30" s="166"/>
      <c r="K30" s="116"/>
      <c r="L30" s="88"/>
      <c r="M30" s="164">
        <f>IF(T30="","",COUNTIFS($F$2:F30,F30))</f>
        <v>0</v>
      </c>
      <c r="N30" s="165">
        <f>IF(T30="","",SUMIFS(实收!E:E,实收!S:S,T30))</f>
        <v>0</v>
      </c>
      <c r="O30" s="165">
        <f t="shared" si="0"/>
        <v>0</v>
      </c>
      <c r="P30" s="165" t="str">
        <f>IF(D30="","",SUMIFS(#REF!,#REF!,U30))</f>
        <v/>
      </c>
      <c r="Q30" s="165" t="str">
        <f t="shared" si="1"/>
        <v/>
      </c>
      <c r="R30" s="114" t="str">
        <f>IF($C30="","",_xlfn.XLOOKUP($C30,设置!$M:$M,设置!N:N,""))</f>
        <v/>
      </c>
      <c r="S30" s="114" t="str">
        <f>IF($C30="","",_xlfn.XLOOKUP($C30,设置!$M:$M,设置!O:O,""))</f>
        <v/>
      </c>
      <c r="T30" s="114" t="s">
        <v>1470</v>
      </c>
      <c r="U30" s="114" t="str">
        <f t="shared" si="2"/>
        <v/>
      </c>
      <c r="V30" s="114" t="str">
        <f t="shared" si="3"/>
        <v/>
      </c>
      <c r="W30" s="114" t="str">
        <f>IF(V30="","",_xlfn.XLOOKUP(V30,立项!W:W,立项!N:N))</f>
        <v/>
      </c>
      <c r="X30" s="114" t="str">
        <f>IF(V30="","",_xlfn.XLOOKUP(V30,立项!W:W,立项!P:P))</f>
        <v/>
      </c>
      <c r="Y30" s="114" t="str">
        <f t="shared" si="4"/>
        <v/>
      </c>
      <c r="Z30" s="141"/>
      <c r="AA30" s="116"/>
      <c r="AB30" s="116"/>
      <c r="AC30" s="116"/>
      <c r="AD30" s="117"/>
      <c r="AE30" s="117"/>
    </row>
    <row r="31" s="81" customFormat="1" customHeight="1" spans="1:31">
      <c r="A31" s="116"/>
      <c r="B31" s="116"/>
      <c r="C31" s="116"/>
      <c r="D31" s="133"/>
      <c r="E31" s="133"/>
      <c r="F31" s="133"/>
      <c r="G31" s="157"/>
      <c r="H31" s="158"/>
      <c r="I31" s="146"/>
      <c r="J31" s="166"/>
      <c r="K31" s="116"/>
      <c r="L31" s="88"/>
      <c r="M31" s="164">
        <f>IF(T31="","",COUNTIFS($F$2:F31,F31))</f>
        <v>0</v>
      </c>
      <c r="N31" s="165">
        <f>IF(T31="","",SUMIFS(实收!E:E,实收!S:S,T31))</f>
        <v>0</v>
      </c>
      <c r="O31" s="165">
        <f t="shared" si="0"/>
        <v>0</v>
      </c>
      <c r="P31" s="165" t="str">
        <f>IF(D31="","",SUMIFS(#REF!,#REF!,U31))</f>
        <v/>
      </c>
      <c r="Q31" s="165" t="str">
        <f t="shared" si="1"/>
        <v/>
      </c>
      <c r="R31" s="114" t="str">
        <f>IF($C31="","",_xlfn.XLOOKUP($C31,设置!$M:$M,设置!N:N,""))</f>
        <v/>
      </c>
      <c r="S31" s="114" t="str">
        <f>IF($C31="","",_xlfn.XLOOKUP($C31,设置!$M:$M,设置!O:O,""))</f>
        <v/>
      </c>
      <c r="T31" s="114" t="s">
        <v>1471</v>
      </c>
      <c r="U31" s="114" t="str">
        <f t="shared" si="2"/>
        <v/>
      </c>
      <c r="V31" s="114" t="str">
        <f t="shared" si="3"/>
        <v/>
      </c>
      <c r="W31" s="114" t="str">
        <f>IF(V31="","",_xlfn.XLOOKUP(V31,立项!W:W,立项!N:N))</f>
        <v/>
      </c>
      <c r="X31" s="114" t="str">
        <f>IF(V31="","",_xlfn.XLOOKUP(V31,立项!W:W,立项!P:P))</f>
        <v/>
      </c>
      <c r="Y31" s="114" t="str">
        <f t="shared" si="4"/>
        <v/>
      </c>
      <c r="Z31" s="141"/>
      <c r="AA31" s="116"/>
      <c r="AB31" s="116"/>
      <c r="AC31" s="116"/>
      <c r="AD31" s="117"/>
      <c r="AE31" s="117"/>
    </row>
    <row r="32" s="81" customFormat="1" customHeight="1" spans="1:31">
      <c r="A32" s="116"/>
      <c r="B32" s="116"/>
      <c r="C32" s="116"/>
      <c r="D32" s="133"/>
      <c r="E32" s="133"/>
      <c r="F32" s="133"/>
      <c r="G32" s="157"/>
      <c r="H32" s="158"/>
      <c r="I32" s="146"/>
      <c r="J32" s="166"/>
      <c r="K32" s="116"/>
      <c r="L32" s="88"/>
      <c r="M32" s="164">
        <f>IF(T32="","",COUNTIFS($F$2:F32,F32))</f>
        <v>0</v>
      </c>
      <c r="N32" s="165">
        <f>IF(T32="","",SUMIFS(实收!E:E,实收!S:S,T32))</f>
        <v>0</v>
      </c>
      <c r="O32" s="165">
        <f t="shared" si="0"/>
        <v>0</v>
      </c>
      <c r="P32" s="165" t="str">
        <f>IF(D32="","",SUMIFS(#REF!,#REF!,U32))</f>
        <v/>
      </c>
      <c r="Q32" s="165" t="str">
        <f t="shared" si="1"/>
        <v/>
      </c>
      <c r="R32" s="114" t="str">
        <f>IF($C32="","",_xlfn.XLOOKUP($C32,设置!$M:$M,设置!N:N,""))</f>
        <v/>
      </c>
      <c r="S32" s="114" t="str">
        <f>IF($C32="","",_xlfn.XLOOKUP($C32,设置!$M:$M,设置!O:O,""))</f>
        <v/>
      </c>
      <c r="T32" s="114" t="s">
        <v>1472</v>
      </c>
      <c r="U32" s="114" t="str">
        <f t="shared" si="2"/>
        <v/>
      </c>
      <c r="V32" s="114" t="str">
        <f t="shared" si="3"/>
        <v/>
      </c>
      <c r="W32" s="114" t="str">
        <f>IF(V32="","",_xlfn.XLOOKUP(V32,立项!W:W,立项!N:N))</f>
        <v/>
      </c>
      <c r="X32" s="114" t="str">
        <f>IF(V32="","",_xlfn.XLOOKUP(V32,立项!W:W,立项!P:P))</f>
        <v/>
      </c>
      <c r="Y32" s="114" t="str">
        <f t="shared" si="4"/>
        <v/>
      </c>
      <c r="Z32" s="141"/>
      <c r="AA32" s="116"/>
      <c r="AB32" s="116"/>
      <c r="AC32" s="116"/>
      <c r="AD32" s="117"/>
      <c r="AE32" s="117"/>
    </row>
    <row r="33" s="81" customFormat="1" customHeight="1" spans="1:31">
      <c r="A33" s="116"/>
      <c r="B33" s="116"/>
      <c r="C33" s="116"/>
      <c r="D33" s="133"/>
      <c r="E33" s="133"/>
      <c r="F33" s="133"/>
      <c r="G33" s="133"/>
      <c r="H33" s="158"/>
      <c r="I33" s="146"/>
      <c r="J33" s="166"/>
      <c r="K33" s="116"/>
      <c r="L33" s="88"/>
      <c r="M33" s="164">
        <f>IF(T33="","",COUNTIFS($F$2:F33,F33))</f>
        <v>0</v>
      </c>
      <c r="N33" s="165">
        <f>IF(T33="","",SUMIFS(实收!E:E,实收!S:S,T33))</f>
        <v>0</v>
      </c>
      <c r="O33" s="165">
        <f t="shared" si="0"/>
        <v>0</v>
      </c>
      <c r="P33" s="165" t="str">
        <f>IF(D33="","",SUMIFS(#REF!,#REF!,U33))</f>
        <v/>
      </c>
      <c r="Q33" s="165" t="str">
        <f t="shared" si="1"/>
        <v/>
      </c>
      <c r="R33" s="114" t="str">
        <f>IF($C33="","",_xlfn.XLOOKUP($C33,设置!$M:$M,设置!N:N,""))</f>
        <v/>
      </c>
      <c r="S33" s="114" t="str">
        <f>IF($C33="","",_xlfn.XLOOKUP($C33,设置!$M:$M,设置!O:O,""))</f>
        <v/>
      </c>
      <c r="T33" s="114" t="s">
        <v>1473</v>
      </c>
      <c r="U33" s="114" t="str">
        <f t="shared" si="2"/>
        <v/>
      </c>
      <c r="V33" s="114" t="str">
        <f t="shared" si="3"/>
        <v/>
      </c>
      <c r="W33" s="114" t="str">
        <f>IF(V33="","",_xlfn.XLOOKUP(V33,立项!W:W,立项!N:N))</f>
        <v/>
      </c>
      <c r="X33" s="114" t="str">
        <f>IF(V33="","",_xlfn.XLOOKUP(V33,立项!W:W,立项!P:P))</f>
        <v/>
      </c>
      <c r="Y33" s="114" t="str">
        <f t="shared" si="4"/>
        <v/>
      </c>
      <c r="Z33" s="141"/>
      <c r="AA33" s="116"/>
      <c r="AB33" s="116"/>
      <c r="AC33" s="116"/>
      <c r="AD33" s="117"/>
      <c r="AE33" s="117"/>
    </row>
    <row r="34" s="81" customFormat="1" customHeight="1" spans="1:31">
      <c r="A34" s="116"/>
      <c r="B34" s="116"/>
      <c r="C34" s="116"/>
      <c r="D34" s="133"/>
      <c r="E34" s="133"/>
      <c r="F34" s="133"/>
      <c r="G34" s="157"/>
      <c r="H34" s="158"/>
      <c r="I34" s="146"/>
      <c r="J34" s="166"/>
      <c r="K34" s="116"/>
      <c r="L34" s="88"/>
      <c r="M34" s="164">
        <f>IF(T34="","",COUNTIFS($F$2:F34,F34))</f>
        <v>0</v>
      </c>
      <c r="N34" s="165">
        <f>IF(T34="","",SUMIFS(实收!E:E,实收!S:S,T34))</f>
        <v>0</v>
      </c>
      <c r="O34" s="165">
        <f t="shared" si="0"/>
        <v>0</v>
      </c>
      <c r="P34" s="165" t="str">
        <f>IF(D34="","",SUMIFS(#REF!,#REF!,U34))</f>
        <v/>
      </c>
      <c r="Q34" s="165" t="str">
        <f t="shared" si="1"/>
        <v/>
      </c>
      <c r="R34" s="114" t="str">
        <f>IF($C34="","",_xlfn.XLOOKUP($C34,设置!$M:$M,设置!N:N,""))</f>
        <v/>
      </c>
      <c r="S34" s="114" t="str">
        <f>IF($C34="","",_xlfn.XLOOKUP($C34,设置!$M:$M,设置!O:O,""))</f>
        <v/>
      </c>
      <c r="T34" s="114" t="s">
        <v>1474</v>
      </c>
      <c r="U34" s="114" t="str">
        <f t="shared" si="2"/>
        <v/>
      </c>
      <c r="V34" s="114" t="str">
        <f t="shared" si="3"/>
        <v/>
      </c>
      <c r="W34" s="114" t="str">
        <f>IF(V34="","",_xlfn.XLOOKUP(V34,立项!W:W,立项!N:N))</f>
        <v/>
      </c>
      <c r="X34" s="114" t="str">
        <f>IF(V34="","",_xlfn.XLOOKUP(V34,立项!W:W,立项!P:P))</f>
        <v/>
      </c>
      <c r="Y34" s="114" t="str">
        <f t="shared" si="4"/>
        <v/>
      </c>
      <c r="Z34" s="141"/>
      <c r="AA34" s="116"/>
      <c r="AB34" s="116"/>
      <c r="AC34" s="116"/>
      <c r="AD34" s="117"/>
      <c r="AE34" s="117"/>
    </row>
    <row r="35" s="81" customFormat="1" customHeight="1" spans="1:31">
      <c r="A35" s="116"/>
      <c r="B35" s="116"/>
      <c r="C35" s="116"/>
      <c r="D35" s="133"/>
      <c r="E35" s="133"/>
      <c r="F35" s="133"/>
      <c r="G35" s="157"/>
      <c r="H35" s="158"/>
      <c r="I35" s="146"/>
      <c r="J35" s="166"/>
      <c r="K35" s="116"/>
      <c r="L35" s="88"/>
      <c r="M35" s="164">
        <f>IF(T35="","",COUNTIFS($F$2:F35,F35))</f>
        <v>0</v>
      </c>
      <c r="N35" s="165">
        <f>IF(T35="","",SUMIFS(实收!E:E,实收!S:S,T35))</f>
        <v>0</v>
      </c>
      <c r="O35" s="165">
        <f t="shared" si="0"/>
        <v>0</v>
      </c>
      <c r="P35" s="165" t="str">
        <f>IF(D35="","",SUMIFS(#REF!,#REF!,U35))</f>
        <v/>
      </c>
      <c r="Q35" s="165" t="str">
        <f t="shared" si="1"/>
        <v/>
      </c>
      <c r="R35" s="114" t="str">
        <f>IF($C35="","",_xlfn.XLOOKUP($C35,设置!$M:$M,设置!N:N,""))</f>
        <v/>
      </c>
      <c r="S35" s="114" t="str">
        <f>IF($C35="","",_xlfn.XLOOKUP($C35,设置!$M:$M,设置!O:O,""))</f>
        <v/>
      </c>
      <c r="T35" s="114" t="s">
        <v>1475</v>
      </c>
      <c r="U35" s="114" t="str">
        <f t="shared" si="2"/>
        <v/>
      </c>
      <c r="V35" s="114" t="str">
        <f t="shared" si="3"/>
        <v/>
      </c>
      <c r="W35" s="114" t="str">
        <f>IF(V35="","",_xlfn.XLOOKUP(V35,立项!W:W,立项!N:N))</f>
        <v/>
      </c>
      <c r="X35" s="114" t="str">
        <f>IF(V35="","",_xlfn.XLOOKUP(V35,立项!W:W,立项!P:P))</f>
        <v/>
      </c>
      <c r="Y35" s="114" t="str">
        <f t="shared" si="4"/>
        <v/>
      </c>
      <c r="Z35" s="141"/>
      <c r="AA35" s="116"/>
      <c r="AB35" s="116"/>
      <c r="AC35" s="116"/>
      <c r="AD35" s="117"/>
      <c r="AE35" s="117"/>
    </row>
    <row r="36" s="81" customFormat="1" customHeight="1" spans="1:31">
      <c r="A36" s="116"/>
      <c r="B36" s="116"/>
      <c r="C36" s="116"/>
      <c r="D36" s="133"/>
      <c r="E36" s="133"/>
      <c r="F36" s="133"/>
      <c r="G36" s="157"/>
      <c r="H36" s="158"/>
      <c r="I36" s="146"/>
      <c r="J36" s="166"/>
      <c r="K36" s="116"/>
      <c r="L36" s="88"/>
      <c r="M36" s="164">
        <f>IF(T36="","",COUNTIFS($F$2:F36,F36))</f>
        <v>0</v>
      </c>
      <c r="N36" s="165">
        <f>IF(T36="","",SUMIFS(实收!E:E,实收!S:S,T36))</f>
        <v>0</v>
      </c>
      <c r="O36" s="165">
        <f t="shared" si="0"/>
        <v>0</v>
      </c>
      <c r="P36" s="165" t="str">
        <f>IF(D36="","",SUMIFS(#REF!,#REF!,U36))</f>
        <v/>
      </c>
      <c r="Q36" s="165" t="str">
        <f t="shared" si="1"/>
        <v/>
      </c>
      <c r="R36" s="114" t="str">
        <f>IF($C36="","",_xlfn.XLOOKUP($C36,设置!$M:$M,设置!N:N,""))</f>
        <v/>
      </c>
      <c r="S36" s="114" t="str">
        <f>IF($C36="","",_xlfn.XLOOKUP($C36,设置!$M:$M,设置!O:O,""))</f>
        <v/>
      </c>
      <c r="T36" s="114" t="s">
        <v>1476</v>
      </c>
      <c r="U36" s="114" t="str">
        <f t="shared" si="2"/>
        <v/>
      </c>
      <c r="V36" s="114" t="str">
        <f t="shared" si="3"/>
        <v/>
      </c>
      <c r="W36" s="114" t="str">
        <f>IF(V36="","",_xlfn.XLOOKUP(V36,立项!W:W,立项!N:N))</f>
        <v/>
      </c>
      <c r="X36" s="114" t="str">
        <f>IF(V36="","",_xlfn.XLOOKUP(V36,立项!W:W,立项!P:P))</f>
        <v/>
      </c>
      <c r="Y36" s="114" t="str">
        <f t="shared" si="4"/>
        <v/>
      </c>
      <c r="Z36" s="141"/>
      <c r="AA36" s="116"/>
      <c r="AB36" s="116"/>
      <c r="AC36" s="116"/>
      <c r="AD36" s="117"/>
      <c r="AE36" s="117"/>
    </row>
    <row r="37" s="81" customFormat="1" customHeight="1" spans="1:31">
      <c r="A37" s="116"/>
      <c r="B37" s="116"/>
      <c r="C37" s="116"/>
      <c r="D37" s="133"/>
      <c r="E37" s="133"/>
      <c r="F37" s="133"/>
      <c r="G37" s="157"/>
      <c r="H37" s="158"/>
      <c r="I37" s="146"/>
      <c r="J37" s="166"/>
      <c r="K37" s="116"/>
      <c r="L37" s="88"/>
      <c r="M37" s="164">
        <f>IF(T37="","",COUNTIFS($F$2:F37,F37))</f>
        <v>0</v>
      </c>
      <c r="N37" s="165">
        <f>IF(T37="","",SUMIFS(实收!E:E,实收!S:S,T37))</f>
        <v>0</v>
      </c>
      <c r="O37" s="165">
        <f t="shared" si="0"/>
        <v>0</v>
      </c>
      <c r="P37" s="165" t="str">
        <f>IF(D37="","",SUMIFS(#REF!,#REF!,U37))</f>
        <v/>
      </c>
      <c r="Q37" s="165" t="str">
        <f t="shared" si="1"/>
        <v/>
      </c>
      <c r="R37" s="114" t="str">
        <f>IF($C37="","",_xlfn.XLOOKUP($C37,设置!$M:$M,设置!N:N,""))</f>
        <v/>
      </c>
      <c r="S37" s="114" t="str">
        <f>IF($C37="","",_xlfn.XLOOKUP($C37,设置!$M:$M,设置!O:O,""))</f>
        <v/>
      </c>
      <c r="T37" s="114" t="s">
        <v>1477</v>
      </c>
      <c r="U37" s="114" t="str">
        <f t="shared" si="2"/>
        <v/>
      </c>
      <c r="V37" s="114" t="str">
        <f t="shared" si="3"/>
        <v/>
      </c>
      <c r="W37" s="114" t="str">
        <f>IF(V37="","",_xlfn.XLOOKUP(V37,立项!W:W,立项!N:N))</f>
        <v/>
      </c>
      <c r="X37" s="114" t="str">
        <f>IF(V37="","",_xlfn.XLOOKUP(V37,立项!W:W,立项!P:P))</f>
        <v/>
      </c>
      <c r="Y37" s="114" t="str">
        <f t="shared" si="4"/>
        <v/>
      </c>
      <c r="Z37" s="141"/>
      <c r="AA37" s="116"/>
      <c r="AB37" s="116"/>
      <c r="AC37" s="116"/>
      <c r="AD37" s="117"/>
      <c r="AE37" s="117"/>
    </row>
    <row r="38" s="81" customFormat="1" customHeight="1" spans="1:31">
      <c r="A38" s="116"/>
      <c r="B38" s="116"/>
      <c r="C38" s="116"/>
      <c r="D38" s="133"/>
      <c r="E38" s="133"/>
      <c r="F38" s="133"/>
      <c r="G38" s="157"/>
      <c r="H38" s="158"/>
      <c r="I38" s="146"/>
      <c r="J38" s="166"/>
      <c r="K38" s="116"/>
      <c r="L38" s="88"/>
      <c r="M38" s="164">
        <f>IF(T38="","",COUNTIFS($F$2:F38,F38))</f>
        <v>0</v>
      </c>
      <c r="N38" s="165">
        <f>IF(T38="","",SUMIFS(实收!E:E,实收!S:S,T38))</f>
        <v>0</v>
      </c>
      <c r="O38" s="165">
        <f t="shared" si="0"/>
        <v>0</v>
      </c>
      <c r="P38" s="165" t="str">
        <f>IF(D38="","",SUMIFS(#REF!,#REF!,U38))</f>
        <v/>
      </c>
      <c r="Q38" s="165" t="str">
        <f t="shared" si="1"/>
        <v/>
      </c>
      <c r="R38" s="114" t="str">
        <f>IF($C38="","",_xlfn.XLOOKUP($C38,设置!$M:$M,设置!N:N,""))</f>
        <v/>
      </c>
      <c r="S38" s="114" t="str">
        <f>IF($C38="","",_xlfn.XLOOKUP($C38,设置!$M:$M,设置!O:O,""))</f>
        <v/>
      </c>
      <c r="T38" s="114" t="s">
        <v>1478</v>
      </c>
      <c r="U38" s="114" t="str">
        <f t="shared" si="2"/>
        <v/>
      </c>
      <c r="V38" s="114" t="str">
        <f t="shared" si="3"/>
        <v/>
      </c>
      <c r="W38" s="114" t="str">
        <f>IF(V38="","",_xlfn.XLOOKUP(V38,立项!W:W,立项!N:N))</f>
        <v/>
      </c>
      <c r="X38" s="114" t="str">
        <f>IF(V38="","",_xlfn.XLOOKUP(V38,立项!W:W,立项!P:P))</f>
        <v/>
      </c>
      <c r="Y38" s="114" t="str">
        <f t="shared" si="4"/>
        <v/>
      </c>
      <c r="Z38" s="141"/>
      <c r="AA38" s="116"/>
      <c r="AB38" s="116"/>
      <c r="AC38" s="116"/>
      <c r="AD38" s="117"/>
      <c r="AE38" s="117"/>
    </row>
    <row r="39" s="81" customFormat="1" customHeight="1" spans="1:31">
      <c r="A39" s="116"/>
      <c r="B39" s="116"/>
      <c r="C39" s="116"/>
      <c r="D39" s="133"/>
      <c r="E39" s="133"/>
      <c r="F39" s="133"/>
      <c r="G39" s="157"/>
      <c r="H39" s="158"/>
      <c r="I39" s="146"/>
      <c r="J39" s="166"/>
      <c r="K39" s="116"/>
      <c r="L39" s="88"/>
      <c r="M39" s="164">
        <f>IF(T39="","",COUNTIFS($F$2:F39,F39))</f>
        <v>0</v>
      </c>
      <c r="N39" s="165">
        <f>IF(T39="","",SUMIFS(实收!E:E,实收!S:S,T39))</f>
        <v>0</v>
      </c>
      <c r="O39" s="165">
        <f t="shared" si="0"/>
        <v>0</v>
      </c>
      <c r="P39" s="165" t="str">
        <f>IF(D39="","",SUMIFS(#REF!,#REF!,U39))</f>
        <v/>
      </c>
      <c r="Q39" s="165" t="str">
        <f t="shared" si="1"/>
        <v/>
      </c>
      <c r="R39" s="114" t="str">
        <f>IF($C39="","",_xlfn.XLOOKUP($C39,设置!$M:$M,设置!N:N,""))</f>
        <v/>
      </c>
      <c r="S39" s="114" t="str">
        <f>IF($C39="","",_xlfn.XLOOKUP($C39,设置!$M:$M,设置!O:O,""))</f>
        <v/>
      </c>
      <c r="T39" s="114" t="s">
        <v>1479</v>
      </c>
      <c r="U39" s="114" t="str">
        <f t="shared" si="2"/>
        <v/>
      </c>
      <c r="V39" s="114" t="str">
        <f t="shared" si="3"/>
        <v/>
      </c>
      <c r="W39" s="114" t="str">
        <f>IF(V39="","",_xlfn.XLOOKUP(V39,立项!W:W,立项!N:N))</f>
        <v/>
      </c>
      <c r="X39" s="114" t="str">
        <f>IF(V39="","",_xlfn.XLOOKUP(V39,立项!W:W,立项!P:P))</f>
        <v/>
      </c>
      <c r="Y39" s="114" t="str">
        <f t="shared" si="4"/>
        <v/>
      </c>
      <c r="Z39" s="141"/>
      <c r="AA39" s="116"/>
      <c r="AB39" s="116"/>
      <c r="AC39" s="116"/>
      <c r="AD39" s="117"/>
      <c r="AE39" s="117"/>
    </row>
    <row r="40" s="81" customFormat="1" customHeight="1" spans="1:31">
      <c r="A40" s="116"/>
      <c r="B40" s="116"/>
      <c r="C40" s="116"/>
      <c r="D40" s="133"/>
      <c r="E40" s="133"/>
      <c r="F40" s="133"/>
      <c r="G40" s="157"/>
      <c r="H40" s="158"/>
      <c r="I40" s="146"/>
      <c r="J40" s="166"/>
      <c r="K40" s="116"/>
      <c r="L40" s="88"/>
      <c r="M40" s="164">
        <f>IF(T40="","",COUNTIFS($F$2:F40,F40))</f>
        <v>0</v>
      </c>
      <c r="N40" s="165">
        <f>IF(T40="","",SUMIFS(实收!E:E,实收!S:S,T40))</f>
        <v>0</v>
      </c>
      <c r="O40" s="165">
        <f t="shared" si="0"/>
        <v>0</v>
      </c>
      <c r="P40" s="165" t="str">
        <f>IF(D40="","",SUMIFS(#REF!,#REF!,U40))</f>
        <v/>
      </c>
      <c r="Q40" s="165" t="str">
        <f t="shared" si="1"/>
        <v/>
      </c>
      <c r="R40" s="114" t="str">
        <f>IF($C40="","",_xlfn.XLOOKUP($C40,设置!$M:$M,设置!N:N,""))</f>
        <v/>
      </c>
      <c r="S40" s="114" t="str">
        <f>IF($C40="","",_xlfn.XLOOKUP($C40,设置!$M:$M,设置!O:O,""))</f>
        <v/>
      </c>
      <c r="T40" s="114" t="s">
        <v>1480</v>
      </c>
      <c r="U40" s="114" t="str">
        <f t="shared" si="2"/>
        <v/>
      </c>
      <c r="V40" s="114" t="str">
        <f t="shared" si="3"/>
        <v/>
      </c>
      <c r="W40" s="114" t="str">
        <f>IF(V40="","",_xlfn.XLOOKUP(V40,立项!W:W,立项!N:N))</f>
        <v/>
      </c>
      <c r="X40" s="114" t="str">
        <f>IF(V40="","",_xlfn.XLOOKUP(V40,立项!W:W,立项!P:P))</f>
        <v/>
      </c>
      <c r="Y40" s="114" t="str">
        <f t="shared" si="4"/>
        <v/>
      </c>
      <c r="Z40" s="141"/>
      <c r="AA40" s="116"/>
      <c r="AB40" s="116"/>
      <c r="AC40" s="116"/>
      <c r="AD40" s="117"/>
      <c r="AE40" s="117"/>
    </row>
    <row r="41" s="81" customFormat="1" customHeight="1" spans="1:31">
      <c r="A41" s="116"/>
      <c r="B41" s="116"/>
      <c r="C41" s="116"/>
      <c r="D41" s="133"/>
      <c r="E41" s="133"/>
      <c r="F41" s="133"/>
      <c r="G41" s="157"/>
      <c r="H41" s="158"/>
      <c r="I41" s="146"/>
      <c r="J41" s="166"/>
      <c r="K41" s="116"/>
      <c r="L41" s="88"/>
      <c r="M41" s="164">
        <f>IF(T41="","",COUNTIFS($F$2:F41,F41))</f>
        <v>0</v>
      </c>
      <c r="N41" s="165">
        <f>IF(T41="","",SUMIFS(实收!E:E,实收!S:S,T41))</f>
        <v>0</v>
      </c>
      <c r="O41" s="165">
        <f t="shared" si="0"/>
        <v>0</v>
      </c>
      <c r="P41" s="165" t="str">
        <f>IF(D41="","",SUMIFS(#REF!,#REF!,U41))</f>
        <v/>
      </c>
      <c r="Q41" s="165" t="str">
        <f t="shared" si="1"/>
        <v/>
      </c>
      <c r="R41" s="114" t="str">
        <f>IF($C41="","",_xlfn.XLOOKUP($C41,设置!$M:$M,设置!N:N,""))</f>
        <v/>
      </c>
      <c r="S41" s="114" t="str">
        <f>IF($C41="","",_xlfn.XLOOKUP($C41,设置!$M:$M,设置!O:O,""))</f>
        <v/>
      </c>
      <c r="T41" s="114" t="s">
        <v>1481</v>
      </c>
      <c r="U41" s="114" t="str">
        <f t="shared" si="2"/>
        <v/>
      </c>
      <c r="V41" s="114" t="str">
        <f t="shared" si="3"/>
        <v/>
      </c>
      <c r="W41" s="114" t="str">
        <f>IF(V41="","",_xlfn.XLOOKUP(V41,立项!W:W,立项!N:N))</f>
        <v/>
      </c>
      <c r="X41" s="114" t="str">
        <f>IF(V41="","",_xlfn.XLOOKUP(V41,立项!W:W,立项!P:P))</f>
        <v/>
      </c>
      <c r="Y41" s="114" t="str">
        <f t="shared" si="4"/>
        <v/>
      </c>
      <c r="Z41" s="141"/>
      <c r="AA41" s="116"/>
      <c r="AB41" s="116"/>
      <c r="AC41" s="116"/>
      <c r="AD41" s="117"/>
      <c r="AE41" s="117"/>
    </row>
    <row r="42" s="81" customFormat="1" customHeight="1" spans="1:31">
      <c r="A42" s="116"/>
      <c r="B42" s="116"/>
      <c r="C42" s="116"/>
      <c r="D42" s="133"/>
      <c r="E42" s="133"/>
      <c r="F42" s="133"/>
      <c r="G42" s="157"/>
      <c r="H42" s="158"/>
      <c r="I42" s="146"/>
      <c r="J42" s="166"/>
      <c r="K42" s="116"/>
      <c r="L42" s="88"/>
      <c r="M42" s="164">
        <f>IF(T42="","",COUNTIFS($F$2:F42,F42))</f>
        <v>0</v>
      </c>
      <c r="N42" s="165">
        <f>IF(T42="","",SUMIFS(实收!E:E,实收!S:S,T42))</f>
        <v>0</v>
      </c>
      <c r="O42" s="165">
        <f t="shared" si="0"/>
        <v>0</v>
      </c>
      <c r="P42" s="165" t="str">
        <f>IF(D42="","",SUMIFS(#REF!,#REF!,U42))</f>
        <v/>
      </c>
      <c r="Q42" s="165" t="str">
        <f t="shared" si="1"/>
        <v/>
      </c>
      <c r="R42" s="114" t="str">
        <f>IF($C42="","",_xlfn.XLOOKUP($C42,设置!$M:$M,设置!N:N,""))</f>
        <v/>
      </c>
      <c r="S42" s="114" t="str">
        <f>IF($C42="","",_xlfn.XLOOKUP($C42,设置!$M:$M,设置!O:O,""))</f>
        <v/>
      </c>
      <c r="T42" s="114" t="s">
        <v>1482</v>
      </c>
      <c r="U42" s="114" t="str">
        <f t="shared" si="2"/>
        <v/>
      </c>
      <c r="V42" s="114" t="str">
        <f t="shared" si="3"/>
        <v/>
      </c>
      <c r="W42" s="114" t="str">
        <f>IF(V42="","",_xlfn.XLOOKUP(V42,立项!W:W,立项!N:N))</f>
        <v/>
      </c>
      <c r="X42" s="114" t="str">
        <f>IF(V42="","",_xlfn.XLOOKUP(V42,立项!W:W,立项!P:P))</f>
        <v/>
      </c>
      <c r="Y42" s="114" t="str">
        <f t="shared" si="4"/>
        <v/>
      </c>
      <c r="Z42" s="141"/>
      <c r="AA42" s="116"/>
      <c r="AB42" s="116"/>
      <c r="AC42" s="116"/>
      <c r="AD42" s="117"/>
      <c r="AE42" s="117"/>
    </row>
    <row r="43" s="81" customFormat="1" customHeight="1" spans="1:31">
      <c r="A43" s="116"/>
      <c r="B43" s="116"/>
      <c r="C43" s="116"/>
      <c r="D43" s="133"/>
      <c r="E43" s="133"/>
      <c r="F43" s="133"/>
      <c r="G43" s="157"/>
      <c r="H43" s="158"/>
      <c r="I43" s="146"/>
      <c r="J43" s="166"/>
      <c r="K43" s="116"/>
      <c r="L43" s="88"/>
      <c r="M43" s="164">
        <f>IF(T43="","",COUNTIFS($F$2:F43,F43))</f>
        <v>0</v>
      </c>
      <c r="N43" s="165">
        <f>IF(T43="","",SUMIFS(实收!E:E,实收!S:S,T43))</f>
        <v>0</v>
      </c>
      <c r="O43" s="165">
        <f t="shared" si="0"/>
        <v>0</v>
      </c>
      <c r="P43" s="165" t="str">
        <f>IF(D43="","",SUMIFS(#REF!,#REF!,U43))</f>
        <v/>
      </c>
      <c r="Q43" s="165" t="str">
        <f t="shared" si="1"/>
        <v/>
      </c>
      <c r="R43" s="114" t="str">
        <f>IF($C43="","",_xlfn.XLOOKUP($C43,设置!$M:$M,设置!N:N,""))</f>
        <v/>
      </c>
      <c r="S43" s="114" t="str">
        <f>IF($C43="","",_xlfn.XLOOKUP($C43,设置!$M:$M,设置!O:O,""))</f>
        <v/>
      </c>
      <c r="T43" s="114" t="s">
        <v>1483</v>
      </c>
      <c r="U43" s="114" t="str">
        <f t="shared" si="2"/>
        <v/>
      </c>
      <c r="V43" s="114" t="str">
        <f t="shared" si="3"/>
        <v/>
      </c>
      <c r="W43" s="114" t="str">
        <f>IF(V43="","",_xlfn.XLOOKUP(V43,立项!W:W,立项!N:N))</f>
        <v/>
      </c>
      <c r="X43" s="114" t="str">
        <f>IF(V43="","",_xlfn.XLOOKUP(V43,立项!W:W,立项!P:P))</f>
        <v/>
      </c>
      <c r="Y43" s="114" t="str">
        <f t="shared" si="4"/>
        <v/>
      </c>
      <c r="Z43" s="141"/>
      <c r="AA43" s="116"/>
      <c r="AB43" s="116"/>
      <c r="AC43" s="116"/>
      <c r="AD43" s="117"/>
      <c r="AE43" s="117"/>
    </row>
    <row r="44" s="81" customFormat="1" customHeight="1" spans="1:31">
      <c r="A44" s="116"/>
      <c r="B44" s="116"/>
      <c r="C44" s="116"/>
      <c r="D44" s="133"/>
      <c r="E44" s="133"/>
      <c r="F44" s="133"/>
      <c r="G44" s="157"/>
      <c r="H44" s="158"/>
      <c r="I44" s="146"/>
      <c r="J44" s="166"/>
      <c r="K44" s="116"/>
      <c r="L44" s="88"/>
      <c r="M44" s="164">
        <f>IF(T44="","",COUNTIFS($F$2:F44,F44))</f>
        <v>0</v>
      </c>
      <c r="N44" s="165">
        <f>IF(T44="","",SUMIFS(实收!E:E,实收!S:S,T44))</f>
        <v>0</v>
      </c>
      <c r="O44" s="165">
        <f t="shared" si="0"/>
        <v>0</v>
      </c>
      <c r="P44" s="165" t="str">
        <f>IF(D44="","",SUMIFS(#REF!,#REF!,U44))</f>
        <v/>
      </c>
      <c r="Q44" s="165" t="str">
        <f t="shared" si="1"/>
        <v/>
      </c>
      <c r="R44" s="114" t="str">
        <f>IF($C44="","",_xlfn.XLOOKUP($C44,设置!$M:$M,设置!N:N,""))</f>
        <v/>
      </c>
      <c r="S44" s="114" t="str">
        <f>IF($C44="","",_xlfn.XLOOKUP($C44,设置!$M:$M,设置!O:O,""))</f>
        <v/>
      </c>
      <c r="T44" s="114" t="s">
        <v>1484</v>
      </c>
      <c r="U44" s="114" t="str">
        <f t="shared" si="2"/>
        <v/>
      </c>
      <c r="V44" s="114" t="str">
        <f t="shared" si="3"/>
        <v/>
      </c>
      <c r="W44" s="114" t="str">
        <f>IF(V44="","",_xlfn.XLOOKUP(V44,立项!W:W,立项!N:N))</f>
        <v/>
      </c>
      <c r="X44" s="114" t="str">
        <f>IF(V44="","",_xlfn.XLOOKUP(V44,立项!W:W,立项!P:P))</f>
        <v/>
      </c>
      <c r="Y44" s="114" t="str">
        <f t="shared" si="4"/>
        <v/>
      </c>
      <c r="Z44" s="141"/>
      <c r="AA44" s="116"/>
      <c r="AB44" s="116"/>
      <c r="AC44" s="116"/>
      <c r="AD44" s="117"/>
      <c r="AE44" s="117"/>
    </row>
    <row r="45" s="81" customFormat="1" customHeight="1" spans="1:31">
      <c r="A45" s="116"/>
      <c r="B45" s="116"/>
      <c r="C45" s="116"/>
      <c r="D45" s="133"/>
      <c r="E45" s="133"/>
      <c r="F45" s="133"/>
      <c r="G45" s="157"/>
      <c r="H45" s="158"/>
      <c r="I45" s="146"/>
      <c r="J45" s="166"/>
      <c r="K45" s="116"/>
      <c r="L45" s="88"/>
      <c r="M45" s="164">
        <f>IF(T45="","",COUNTIFS($F$2:F45,F45))</f>
        <v>0</v>
      </c>
      <c r="N45" s="165">
        <f>IF(T45="","",SUMIFS(实收!E:E,实收!S:S,T45))</f>
        <v>0</v>
      </c>
      <c r="O45" s="165">
        <f t="shared" si="0"/>
        <v>0</v>
      </c>
      <c r="P45" s="165" t="str">
        <f>IF(D45="","",SUMIFS(#REF!,#REF!,U45))</f>
        <v/>
      </c>
      <c r="Q45" s="165" t="str">
        <f t="shared" si="1"/>
        <v/>
      </c>
      <c r="R45" s="114" t="str">
        <f>IF($C45="","",_xlfn.XLOOKUP($C45,设置!$M:$M,设置!N:N,""))</f>
        <v/>
      </c>
      <c r="S45" s="114" t="str">
        <f>IF($C45="","",_xlfn.XLOOKUP($C45,设置!$M:$M,设置!O:O,""))</f>
        <v/>
      </c>
      <c r="T45" s="114" t="s">
        <v>1485</v>
      </c>
      <c r="U45" s="114" t="str">
        <f t="shared" si="2"/>
        <v/>
      </c>
      <c r="V45" s="114" t="str">
        <f t="shared" si="3"/>
        <v/>
      </c>
      <c r="W45" s="114" t="str">
        <f>IF(V45="","",_xlfn.XLOOKUP(V45,立项!W:W,立项!N:N))</f>
        <v/>
      </c>
      <c r="X45" s="114" t="str">
        <f>IF(V45="","",_xlfn.XLOOKUP(V45,立项!W:W,立项!P:P))</f>
        <v/>
      </c>
      <c r="Y45" s="114" t="str">
        <f t="shared" si="4"/>
        <v/>
      </c>
      <c r="Z45" s="141"/>
      <c r="AA45" s="116"/>
      <c r="AB45" s="116"/>
      <c r="AC45" s="116"/>
      <c r="AD45" s="117"/>
      <c r="AE45" s="117"/>
    </row>
    <row r="46" s="81" customFormat="1" customHeight="1" spans="1:31">
      <c r="A46" s="116"/>
      <c r="B46" s="116"/>
      <c r="C46" s="116"/>
      <c r="D46" s="133"/>
      <c r="E46" s="133"/>
      <c r="F46" s="133"/>
      <c r="G46" s="157"/>
      <c r="H46" s="158"/>
      <c r="I46" s="146"/>
      <c r="J46" s="166"/>
      <c r="K46" s="116"/>
      <c r="L46" s="88"/>
      <c r="M46" s="164">
        <f>IF(T46="","",COUNTIFS($F$2:F46,F46))</f>
        <v>0</v>
      </c>
      <c r="N46" s="165">
        <f>IF(T46="","",SUMIFS(实收!E:E,实收!S:S,T46))</f>
        <v>0</v>
      </c>
      <c r="O46" s="165">
        <f t="shared" si="0"/>
        <v>0</v>
      </c>
      <c r="P46" s="165" t="str">
        <f>IF(D46="","",SUMIFS(#REF!,#REF!,U46))</f>
        <v/>
      </c>
      <c r="Q46" s="165" t="str">
        <f t="shared" si="1"/>
        <v/>
      </c>
      <c r="R46" s="114" t="str">
        <f>IF($C46="","",_xlfn.XLOOKUP($C46,设置!$M:$M,设置!N:N,""))</f>
        <v/>
      </c>
      <c r="S46" s="114" t="str">
        <f>IF($C46="","",_xlfn.XLOOKUP($C46,设置!$M:$M,设置!O:O,""))</f>
        <v/>
      </c>
      <c r="T46" s="114" t="s">
        <v>1486</v>
      </c>
      <c r="U46" s="114" t="str">
        <f t="shared" si="2"/>
        <v/>
      </c>
      <c r="V46" s="114" t="str">
        <f t="shared" si="3"/>
        <v/>
      </c>
      <c r="W46" s="114" t="str">
        <f>IF(V46="","",_xlfn.XLOOKUP(V46,立项!W:W,立项!N:N))</f>
        <v/>
      </c>
      <c r="X46" s="114" t="str">
        <f>IF(V46="","",_xlfn.XLOOKUP(V46,立项!W:W,立项!P:P))</f>
        <v/>
      </c>
      <c r="Y46" s="114" t="str">
        <f t="shared" si="4"/>
        <v/>
      </c>
      <c r="Z46" s="141"/>
      <c r="AA46" s="116"/>
      <c r="AB46" s="116"/>
      <c r="AC46" s="116"/>
      <c r="AD46" s="117"/>
      <c r="AE46" s="117"/>
    </row>
    <row r="47" s="81" customFormat="1" customHeight="1" spans="1:31">
      <c r="A47" s="116"/>
      <c r="B47" s="116"/>
      <c r="C47" s="116"/>
      <c r="D47" s="133"/>
      <c r="E47" s="133"/>
      <c r="F47" s="133"/>
      <c r="G47" s="157"/>
      <c r="H47" s="158"/>
      <c r="I47" s="146"/>
      <c r="J47" s="166"/>
      <c r="K47" s="116"/>
      <c r="L47" s="88"/>
      <c r="M47" s="164">
        <f>IF(T47="","",COUNTIFS($F$2:F47,F47))</f>
        <v>0</v>
      </c>
      <c r="N47" s="165">
        <f>IF(T47="","",SUMIFS(实收!E:E,实收!S:S,T47))</f>
        <v>0</v>
      </c>
      <c r="O47" s="165">
        <f t="shared" si="0"/>
        <v>0</v>
      </c>
      <c r="P47" s="165" t="str">
        <f>IF(D47="","",SUMIFS(#REF!,#REF!,U47))</f>
        <v/>
      </c>
      <c r="Q47" s="165" t="str">
        <f t="shared" si="1"/>
        <v/>
      </c>
      <c r="R47" s="114" t="str">
        <f>IF($C47="","",_xlfn.XLOOKUP($C47,设置!$M:$M,设置!N:N,""))</f>
        <v/>
      </c>
      <c r="S47" s="114" t="str">
        <f>IF($C47="","",_xlfn.XLOOKUP($C47,设置!$M:$M,设置!O:O,""))</f>
        <v/>
      </c>
      <c r="T47" s="114" t="s">
        <v>1487</v>
      </c>
      <c r="U47" s="114" t="str">
        <f t="shared" si="2"/>
        <v/>
      </c>
      <c r="V47" s="114" t="str">
        <f t="shared" si="3"/>
        <v/>
      </c>
      <c r="W47" s="114" t="str">
        <f>IF(V47="","",_xlfn.XLOOKUP(V47,立项!W:W,立项!N:N))</f>
        <v/>
      </c>
      <c r="X47" s="114" t="str">
        <f>IF(V47="","",_xlfn.XLOOKUP(V47,立项!W:W,立项!P:P))</f>
        <v/>
      </c>
      <c r="Y47" s="114" t="str">
        <f t="shared" si="4"/>
        <v/>
      </c>
      <c r="Z47" s="141"/>
      <c r="AA47" s="116"/>
      <c r="AB47" s="116"/>
      <c r="AC47" s="116"/>
      <c r="AD47" s="117"/>
      <c r="AE47" s="117"/>
    </row>
    <row r="48" s="81" customFormat="1" customHeight="1" spans="1:31">
      <c r="A48" s="116"/>
      <c r="B48" s="116"/>
      <c r="C48" s="116"/>
      <c r="D48" s="133"/>
      <c r="E48" s="133"/>
      <c r="F48" s="133"/>
      <c r="G48" s="157"/>
      <c r="H48" s="158"/>
      <c r="I48" s="146"/>
      <c r="J48" s="166"/>
      <c r="K48" s="116"/>
      <c r="L48" s="88"/>
      <c r="M48" s="164">
        <f>IF(T48="","",COUNTIFS($F$2:F48,F48))</f>
        <v>0</v>
      </c>
      <c r="N48" s="165">
        <f>IF(T48="","",SUMIFS(实收!E:E,实收!S:S,T48))</f>
        <v>0</v>
      </c>
      <c r="O48" s="165">
        <f t="shared" si="0"/>
        <v>0</v>
      </c>
      <c r="P48" s="165" t="str">
        <f>IF(D48="","",SUMIFS(#REF!,#REF!,U48))</f>
        <v/>
      </c>
      <c r="Q48" s="165" t="str">
        <f t="shared" si="1"/>
        <v/>
      </c>
      <c r="R48" s="114" t="str">
        <f>IF($C48="","",_xlfn.XLOOKUP($C48,设置!$M:$M,设置!N:N,""))</f>
        <v/>
      </c>
      <c r="S48" s="114" t="str">
        <f>IF($C48="","",_xlfn.XLOOKUP($C48,设置!$M:$M,设置!O:O,""))</f>
        <v/>
      </c>
      <c r="T48" s="114" t="s">
        <v>1488</v>
      </c>
      <c r="U48" s="114" t="str">
        <f t="shared" si="2"/>
        <v/>
      </c>
      <c r="V48" s="114" t="str">
        <f t="shared" si="3"/>
        <v/>
      </c>
      <c r="W48" s="114" t="str">
        <f>IF(V48="","",_xlfn.XLOOKUP(V48,立项!W:W,立项!N:N))</f>
        <v/>
      </c>
      <c r="X48" s="114" t="str">
        <f>IF(V48="","",_xlfn.XLOOKUP(V48,立项!W:W,立项!P:P))</f>
        <v/>
      </c>
      <c r="Y48" s="114" t="str">
        <f t="shared" si="4"/>
        <v/>
      </c>
      <c r="Z48" s="141"/>
      <c r="AA48" s="116"/>
      <c r="AB48" s="116"/>
      <c r="AC48" s="116"/>
      <c r="AD48" s="117"/>
      <c r="AE48" s="117"/>
    </row>
    <row r="49" s="81" customFormat="1" customHeight="1" spans="1:31">
      <c r="A49" s="116"/>
      <c r="B49" s="116"/>
      <c r="C49" s="116"/>
      <c r="D49" s="133"/>
      <c r="E49" s="133"/>
      <c r="F49" s="133"/>
      <c r="G49" s="157"/>
      <c r="H49" s="158"/>
      <c r="I49" s="146"/>
      <c r="J49" s="166"/>
      <c r="K49" s="116"/>
      <c r="L49" s="88"/>
      <c r="M49" s="164">
        <f>IF(T49="","",COUNTIFS($F$2:F49,F49))</f>
        <v>0</v>
      </c>
      <c r="N49" s="165">
        <f>IF(T49="","",SUMIFS(实收!E:E,实收!S:S,T49))</f>
        <v>0</v>
      </c>
      <c r="O49" s="165">
        <f t="shared" si="0"/>
        <v>0</v>
      </c>
      <c r="P49" s="165" t="str">
        <f>IF(D49="","",SUMIFS(#REF!,#REF!,U49))</f>
        <v/>
      </c>
      <c r="Q49" s="165" t="str">
        <f t="shared" si="1"/>
        <v/>
      </c>
      <c r="R49" s="114" t="str">
        <f>IF($C49="","",_xlfn.XLOOKUP($C49,设置!$M:$M,设置!N:N,""))</f>
        <v/>
      </c>
      <c r="S49" s="114" t="str">
        <f>IF($C49="","",_xlfn.XLOOKUP($C49,设置!$M:$M,设置!O:O,""))</f>
        <v/>
      </c>
      <c r="T49" s="114" t="s">
        <v>1489</v>
      </c>
      <c r="U49" s="114" t="str">
        <f t="shared" si="2"/>
        <v/>
      </c>
      <c r="V49" s="114" t="str">
        <f t="shared" si="3"/>
        <v/>
      </c>
      <c r="W49" s="114" t="str">
        <f>IF(V49="","",_xlfn.XLOOKUP(V49,立项!W:W,立项!N:N))</f>
        <v/>
      </c>
      <c r="X49" s="114" t="str">
        <f>IF(V49="","",_xlfn.XLOOKUP(V49,立项!W:W,立项!P:P))</f>
        <v/>
      </c>
      <c r="Y49" s="114" t="str">
        <f t="shared" si="4"/>
        <v/>
      </c>
      <c r="Z49" s="141"/>
      <c r="AA49" s="116"/>
      <c r="AB49" s="116"/>
      <c r="AC49" s="116"/>
      <c r="AD49" s="117"/>
      <c r="AE49" s="117"/>
    </row>
    <row r="50" s="81" customFormat="1" customHeight="1" spans="1:31">
      <c r="A50" s="116"/>
      <c r="B50" s="116"/>
      <c r="C50" s="116"/>
      <c r="D50" s="133"/>
      <c r="E50" s="133"/>
      <c r="F50" s="133"/>
      <c r="G50" s="133"/>
      <c r="H50" s="158"/>
      <c r="I50" s="146"/>
      <c r="J50" s="166"/>
      <c r="K50" s="116"/>
      <c r="L50" s="88"/>
      <c r="M50" s="164">
        <f>IF(T50="","",COUNTIFS($F$2:F50,F50))</f>
        <v>0</v>
      </c>
      <c r="N50" s="165">
        <f>IF(T50="","",SUMIFS(实收!E:E,实收!S:S,T50))</f>
        <v>0</v>
      </c>
      <c r="O50" s="165">
        <f t="shared" si="0"/>
        <v>0</v>
      </c>
      <c r="P50" s="165" t="str">
        <f>IF(D50="","",SUMIFS(#REF!,#REF!,U50))</f>
        <v/>
      </c>
      <c r="Q50" s="165" t="str">
        <f t="shared" si="1"/>
        <v/>
      </c>
      <c r="R50" s="114" t="str">
        <f>IF($C50="","",_xlfn.XLOOKUP($C50,设置!$M:$M,设置!N:N,""))</f>
        <v/>
      </c>
      <c r="S50" s="114" t="str">
        <f>IF($C50="","",_xlfn.XLOOKUP($C50,设置!$M:$M,设置!O:O,""))</f>
        <v/>
      </c>
      <c r="T50" s="114" t="s">
        <v>1490</v>
      </c>
      <c r="U50" s="114" t="str">
        <f t="shared" si="2"/>
        <v/>
      </c>
      <c r="V50" s="114" t="str">
        <f t="shared" si="3"/>
        <v/>
      </c>
      <c r="W50" s="114" t="str">
        <f>IF(V50="","",_xlfn.XLOOKUP(V50,立项!W:W,立项!N:N))</f>
        <v/>
      </c>
      <c r="X50" s="114" t="str">
        <f>IF(V50="","",_xlfn.XLOOKUP(V50,立项!W:W,立项!P:P))</f>
        <v/>
      </c>
      <c r="Y50" s="114" t="str">
        <f t="shared" si="4"/>
        <v/>
      </c>
      <c r="Z50" s="141"/>
      <c r="AA50" s="116"/>
      <c r="AB50" s="116"/>
      <c r="AC50" s="116"/>
      <c r="AD50" s="117"/>
      <c r="AE50" s="117"/>
    </row>
    <row r="51" s="81" customFormat="1" customHeight="1" spans="1:31">
      <c r="A51" s="116"/>
      <c r="B51" s="116"/>
      <c r="C51" s="116"/>
      <c r="D51" s="133"/>
      <c r="E51" s="133"/>
      <c r="F51" s="133"/>
      <c r="G51" s="157"/>
      <c r="H51" s="158"/>
      <c r="I51" s="146"/>
      <c r="J51" s="166"/>
      <c r="K51" s="116"/>
      <c r="L51" s="88"/>
      <c r="M51" s="164">
        <f>IF(T51="","",COUNTIFS($F$2:F51,F51))</f>
        <v>0</v>
      </c>
      <c r="N51" s="165">
        <f>IF(T51="","",SUMIFS(实收!E:E,实收!S:S,T51))</f>
        <v>0</v>
      </c>
      <c r="O51" s="165">
        <f t="shared" si="0"/>
        <v>0</v>
      </c>
      <c r="P51" s="165" t="str">
        <f>IF(D51="","",SUMIFS(#REF!,#REF!,U51))</f>
        <v/>
      </c>
      <c r="Q51" s="165" t="str">
        <f t="shared" si="1"/>
        <v/>
      </c>
      <c r="R51" s="114" t="str">
        <f>IF($C51="","",_xlfn.XLOOKUP($C51,设置!$M:$M,设置!N:N,""))</f>
        <v/>
      </c>
      <c r="S51" s="114" t="str">
        <f>IF($C51="","",_xlfn.XLOOKUP($C51,设置!$M:$M,设置!O:O,""))</f>
        <v/>
      </c>
      <c r="T51" s="114" t="s">
        <v>1491</v>
      </c>
      <c r="U51" s="114" t="str">
        <f t="shared" si="2"/>
        <v/>
      </c>
      <c r="V51" s="114" t="str">
        <f t="shared" si="3"/>
        <v/>
      </c>
      <c r="W51" s="114" t="str">
        <f>IF(V51="","",_xlfn.XLOOKUP(V51,立项!W:W,立项!N:N))</f>
        <v/>
      </c>
      <c r="X51" s="114" t="str">
        <f>IF(V51="","",_xlfn.XLOOKUP(V51,立项!W:W,立项!P:P))</f>
        <v/>
      </c>
      <c r="Y51" s="114" t="str">
        <f t="shared" si="4"/>
        <v/>
      </c>
      <c r="Z51" s="141"/>
      <c r="AA51" s="116"/>
      <c r="AB51" s="116"/>
      <c r="AC51" s="116"/>
      <c r="AD51" s="117"/>
      <c r="AE51" s="117"/>
    </row>
    <row r="52" s="81" customFormat="1" customHeight="1" spans="1:31">
      <c r="A52" s="116"/>
      <c r="B52" s="116"/>
      <c r="C52" s="116"/>
      <c r="D52" s="133"/>
      <c r="E52" s="133"/>
      <c r="F52" s="133"/>
      <c r="G52" s="157"/>
      <c r="H52" s="158"/>
      <c r="I52" s="146"/>
      <c r="J52" s="166"/>
      <c r="K52" s="116"/>
      <c r="L52" s="88"/>
      <c r="M52" s="164">
        <f>IF(T52="","",COUNTIFS($F$2:F52,F52))</f>
        <v>0</v>
      </c>
      <c r="N52" s="165">
        <f>IF(T52="","",SUMIFS(实收!E:E,实收!S:S,T52))</f>
        <v>0</v>
      </c>
      <c r="O52" s="165">
        <f t="shared" si="0"/>
        <v>0</v>
      </c>
      <c r="P52" s="165" t="str">
        <f>IF(D52="","",SUMIFS(#REF!,#REF!,U52))</f>
        <v/>
      </c>
      <c r="Q52" s="165" t="str">
        <f t="shared" si="1"/>
        <v/>
      </c>
      <c r="R52" s="114" t="str">
        <f>IF($C52="","",_xlfn.XLOOKUP($C52,设置!$M:$M,设置!N:N,""))</f>
        <v/>
      </c>
      <c r="S52" s="114" t="str">
        <f>IF($C52="","",_xlfn.XLOOKUP($C52,设置!$M:$M,设置!O:O,""))</f>
        <v/>
      </c>
      <c r="T52" s="114" t="s">
        <v>1492</v>
      </c>
      <c r="U52" s="114" t="str">
        <f t="shared" si="2"/>
        <v/>
      </c>
      <c r="V52" s="114" t="str">
        <f t="shared" si="3"/>
        <v/>
      </c>
      <c r="W52" s="114" t="str">
        <f>IF(V52="","",_xlfn.XLOOKUP(V52,立项!W:W,立项!N:N))</f>
        <v/>
      </c>
      <c r="X52" s="114" t="str">
        <f>IF(V52="","",_xlfn.XLOOKUP(V52,立项!W:W,立项!P:P))</f>
        <v/>
      </c>
      <c r="Y52" s="114" t="str">
        <f t="shared" si="4"/>
        <v/>
      </c>
      <c r="Z52" s="141"/>
      <c r="AA52" s="116"/>
      <c r="AB52" s="116"/>
      <c r="AC52" s="116"/>
      <c r="AD52" s="117"/>
      <c r="AE52" s="117"/>
    </row>
    <row r="53" s="81" customFormat="1" customHeight="1" spans="1:31">
      <c r="A53" s="116"/>
      <c r="B53" s="116"/>
      <c r="C53" s="116"/>
      <c r="D53" s="133"/>
      <c r="E53" s="133"/>
      <c r="F53" s="133"/>
      <c r="G53" s="116"/>
      <c r="H53" s="159"/>
      <c r="I53" s="146"/>
      <c r="J53" s="166"/>
      <c r="K53" s="116"/>
      <c r="L53" s="88"/>
      <c r="M53" s="164">
        <f>IF(T53="","",COUNTIFS($F$2:F53,F53))</f>
        <v>0</v>
      </c>
      <c r="N53" s="165">
        <f>IF(T53="","",SUMIFS(实收!E:E,实收!S:S,T53))</f>
        <v>0</v>
      </c>
      <c r="O53" s="165">
        <f t="shared" si="0"/>
        <v>0</v>
      </c>
      <c r="P53" s="165" t="str">
        <f>IF(D53="","",SUMIFS(#REF!,#REF!,U53))</f>
        <v/>
      </c>
      <c r="Q53" s="165" t="str">
        <f t="shared" si="1"/>
        <v/>
      </c>
      <c r="R53" s="114" t="str">
        <f>IF($C53="","",_xlfn.XLOOKUP($C53,设置!$M:$M,设置!N:N,""))</f>
        <v/>
      </c>
      <c r="S53" s="114" t="str">
        <f>IF($C53="","",_xlfn.XLOOKUP($C53,设置!$M:$M,设置!O:O,""))</f>
        <v/>
      </c>
      <c r="T53" s="114" t="s">
        <v>1493</v>
      </c>
      <c r="U53" s="114" t="str">
        <f t="shared" si="2"/>
        <v/>
      </c>
      <c r="V53" s="114" t="str">
        <f t="shared" si="3"/>
        <v/>
      </c>
      <c r="W53" s="114" t="str">
        <f>IF(V53="","",_xlfn.XLOOKUP(V53,立项!W:W,立项!N:N))</f>
        <v/>
      </c>
      <c r="X53" s="114" t="str">
        <f>IF(V53="","",_xlfn.XLOOKUP(V53,立项!W:W,立项!P:P))</f>
        <v/>
      </c>
      <c r="Y53" s="114" t="str">
        <f t="shared" si="4"/>
        <v/>
      </c>
      <c r="Z53" s="141"/>
      <c r="AA53" s="116"/>
      <c r="AB53" s="116"/>
      <c r="AC53" s="116"/>
      <c r="AD53" s="117"/>
      <c r="AE53" s="117"/>
    </row>
    <row r="54" s="81" customFormat="1" customHeight="1" spans="1:31">
      <c r="A54" s="116"/>
      <c r="B54" s="116"/>
      <c r="C54" s="116"/>
      <c r="D54" s="133"/>
      <c r="E54" s="133"/>
      <c r="F54" s="133"/>
      <c r="G54" s="116"/>
      <c r="H54" s="159"/>
      <c r="I54" s="146"/>
      <c r="J54" s="166"/>
      <c r="K54" s="116"/>
      <c r="L54" s="88"/>
      <c r="M54" s="164">
        <f>IF(T54="","",COUNTIFS($F$2:F54,F54))</f>
        <v>0</v>
      </c>
      <c r="N54" s="165">
        <f>IF(T54="","",SUMIFS(实收!E:E,实收!S:S,T54))</f>
        <v>0</v>
      </c>
      <c r="O54" s="165">
        <f t="shared" si="0"/>
        <v>0</v>
      </c>
      <c r="P54" s="165" t="str">
        <f>IF(D54="","",SUMIFS(#REF!,#REF!,U54))</f>
        <v/>
      </c>
      <c r="Q54" s="165" t="str">
        <f t="shared" si="1"/>
        <v/>
      </c>
      <c r="R54" s="114" t="str">
        <f>IF($C54="","",_xlfn.XLOOKUP($C54,设置!$M:$M,设置!N:N,""))</f>
        <v/>
      </c>
      <c r="S54" s="114" t="str">
        <f>IF($C54="","",_xlfn.XLOOKUP($C54,设置!$M:$M,设置!O:O,""))</f>
        <v/>
      </c>
      <c r="T54" s="114" t="s">
        <v>1494</v>
      </c>
      <c r="U54" s="114" t="str">
        <f t="shared" si="2"/>
        <v/>
      </c>
      <c r="V54" s="114" t="str">
        <f t="shared" si="3"/>
        <v/>
      </c>
      <c r="W54" s="114" t="str">
        <f>IF(V54="","",_xlfn.XLOOKUP(V54,立项!W:W,立项!N:N))</f>
        <v/>
      </c>
      <c r="X54" s="114" t="str">
        <f>IF(V54="","",_xlfn.XLOOKUP(V54,立项!W:W,立项!P:P))</f>
        <v/>
      </c>
      <c r="Y54" s="114" t="str">
        <f t="shared" si="4"/>
        <v/>
      </c>
      <c r="Z54" s="141"/>
      <c r="AA54" s="116"/>
      <c r="AB54" s="116"/>
      <c r="AC54" s="116"/>
      <c r="AD54" s="117"/>
      <c r="AE54" s="117"/>
    </row>
    <row r="55" s="81" customFormat="1" customHeight="1" spans="1:31">
      <c r="A55" s="116"/>
      <c r="B55" s="116"/>
      <c r="C55" s="116"/>
      <c r="D55" s="133"/>
      <c r="E55" s="133"/>
      <c r="F55" s="133"/>
      <c r="G55" s="133"/>
      <c r="H55" s="158"/>
      <c r="I55" s="146"/>
      <c r="J55" s="166"/>
      <c r="K55" s="116"/>
      <c r="L55" s="88"/>
      <c r="M55" s="164">
        <f>IF(T55="","",COUNTIFS($F$2:F55,F55))</f>
        <v>0</v>
      </c>
      <c r="N55" s="165">
        <f>IF(T55="","",SUMIFS(实收!E:E,实收!S:S,T55))</f>
        <v>0</v>
      </c>
      <c r="O55" s="165">
        <f t="shared" si="0"/>
        <v>0</v>
      </c>
      <c r="P55" s="165" t="str">
        <f>IF(D55="","",SUMIFS(#REF!,#REF!,U55))</f>
        <v/>
      </c>
      <c r="Q55" s="165" t="str">
        <f t="shared" si="1"/>
        <v/>
      </c>
      <c r="R55" s="114" t="str">
        <f>IF($C55="","",_xlfn.XLOOKUP($C55,设置!$M:$M,设置!N:N,""))</f>
        <v/>
      </c>
      <c r="S55" s="114" t="str">
        <f>IF($C55="","",_xlfn.XLOOKUP($C55,设置!$M:$M,设置!O:O,""))</f>
        <v/>
      </c>
      <c r="T55" s="114" t="s">
        <v>1495</v>
      </c>
      <c r="U55" s="114" t="str">
        <f t="shared" si="2"/>
        <v/>
      </c>
      <c r="V55" s="114" t="str">
        <f t="shared" si="3"/>
        <v/>
      </c>
      <c r="W55" s="114" t="str">
        <f>IF(V55="","",_xlfn.XLOOKUP(V55,立项!W:W,立项!N:N))</f>
        <v/>
      </c>
      <c r="X55" s="114" t="str">
        <f>IF(V55="","",_xlfn.XLOOKUP(V55,立项!W:W,立项!P:P))</f>
        <v/>
      </c>
      <c r="Y55" s="114" t="str">
        <f t="shared" si="4"/>
        <v/>
      </c>
      <c r="Z55" s="141"/>
      <c r="AA55" s="116"/>
      <c r="AB55" s="116"/>
      <c r="AC55" s="116"/>
      <c r="AD55" s="117"/>
      <c r="AE55" s="117"/>
    </row>
    <row r="56" s="81" customFormat="1" customHeight="1" spans="1:31">
      <c r="A56" s="116"/>
      <c r="B56" s="116"/>
      <c r="C56" s="116"/>
      <c r="D56" s="133"/>
      <c r="E56" s="133"/>
      <c r="F56" s="133"/>
      <c r="G56" s="157"/>
      <c r="H56" s="159"/>
      <c r="I56" s="146"/>
      <c r="J56" s="166"/>
      <c r="K56" s="116"/>
      <c r="L56" s="88"/>
      <c r="M56" s="164">
        <f>IF(T56="","",COUNTIFS($F$2:F56,F56))</f>
        <v>0</v>
      </c>
      <c r="N56" s="165">
        <f>IF(T56="","",SUMIFS(实收!E:E,实收!S:S,T56))</f>
        <v>0</v>
      </c>
      <c r="O56" s="165">
        <f t="shared" si="0"/>
        <v>0</v>
      </c>
      <c r="P56" s="165" t="str">
        <f>IF(D56="","",SUMIFS(#REF!,#REF!,U56))</f>
        <v/>
      </c>
      <c r="Q56" s="165" t="str">
        <f t="shared" si="1"/>
        <v/>
      </c>
      <c r="R56" s="114" t="str">
        <f>IF($C56="","",_xlfn.XLOOKUP($C56,设置!$M:$M,设置!N:N,""))</f>
        <v/>
      </c>
      <c r="S56" s="114" t="str">
        <f>IF($C56="","",_xlfn.XLOOKUP($C56,设置!$M:$M,设置!O:O,""))</f>
        <v/>
      </c>
      <c r="T56" s="114" t="s">
        <v>1496</v>
      </c>
      <c r="U56" s="114" t="str">
        <f t="shared" si="2"/>
        <v/>
      </c>
      <c r="V56" s="114" t="str">
        <f t="shared" si="3"/>
        <v/>
      </c>
      <c r="W56" s="114" t="str">
        <f>IF(V56="","",_xlfn.XLOOKUP(V56,立项!W:W,立项!N:N))</f>
        <v/>
      </c>
      <c r="X56" s="114" t="str">
        <f>IF(V56="","",_xlfn.XLOOKUP(V56,立项!W:W,立项!P:P))</f>
        <v/>
      </c>
      <c r="Y56" s="114" t="str">
        <f t="shared" si="4"/>
        <v/>
      </c>
      <c r="Z56" s="141"/>
      <c r="AA56" s="116"/>
      <c r="AB56" s="116"/>
      <c r="AC56" s="116"/>
      <c r="AD56" s="117"/>
      <c r="AE56" s="117"/>
    </row>
    <row r="57" s="81" customFormat="1" customHeight="1" spans="1:31">
      <c r="A57" s="116"/>
      <c r="B57" s="116"/>
      <c r="C57" s="116"/>
      <c r="D57" s="133"/>
      <c r="E57" s="133"/>
      <c r="F57" s="133"/>
      <c r="G57" s="157"/>
      <c r="H57" s="159"/>
      <c r="I57" s="146"/>
      <c r="J57" s="166"/>
      <c r="K57" s="116"/>
      <c r="L57" s="88"/>
      <c r="M57" s="164">
        <f>IF(T57="","",COUNTIFS($F$2:F57,F57))</f>
        <v>0</v>
      </c>
      <c r="N57" s="165">
        <f>IF(T57="","",SUMIFS(实收!E:E,实收!S:S,T57))</f>
        <v>0</v>
      </c>
      <c r="O57" s="165">
        <f t="shared" si="0"/>
        <v>0</v>
      </c>
      <c r="P57" s="165" t="str">
        <f>IF(D57="","",SUMIFS(#REF!,#REF!,U57))</f>
        <v/>
      </c>
      <c r="Q57" s="165" t="str">
        <f t="shared" si="1"/>
        <v/>
      </c>
      <c r="R57" s="114" t="str">
        <f>IF($C57="","",_xlfn.XLOOKUP($C57,设置!$M:$M,设置!N:N,""))</f>
        <v/>
      </c>
      <c r="S57" s="114" t="str">
        <f>IF($C57="","",_xlfn.XLOOKUP($C57,设置!$M:$M,设置!O:O,""))</f>
        <v/>
      </c>
      <c r="T57" s="114" t="s">
        <v>1497</v>
      </c>
      <c r="U57" s="114" t="str">
        <f t="shared" si="2"/>
        <v/>
      </c>
      <c r="V57" s="114" t="str">
        <f t="shared" si="3"/>
        <v/>
      </c>
      <c r="W57" s="114" t="str">
        <f>IF(V57="","",_xlfn.XLOOKUP(V57,立项!W:W,立项!N:N))</f>
        <v/>
      </c>
      <c r="X57" s="114" t="str">
        <f>IF(V57="","",_xlfn.XLOOKUP(V57,立项!W:W,立项!P:P))</f>
        <v/>
      </c>
      <c r="Y57" s="114" t="str">
        <f t="shared" si="4"/>
        <v/>
      </c>
      <c r="Z57" s="141"/>
      <c r="AA57" s="116"/>
      <c r="AB57" s="116"/>
      <c r="AC57" s="116"/>
      <c r="AD57" s="117"/>
      <c r="AE57" s="117"/>
    </row>
    <row r="58" s="81" customFormat="1" customHeight="1" spans="1:31">
      <c r="A58" s="116"/>
      <c r="B58" s="116"/>
      <c r="C58" s="116"/>
      <c r="D58" s="133"/>
      <c r="E58" s="133"/>
      <c r="F58" s="133"/>
      <c r="G58" s="157"/>
      <c r="H58" s="159"/>
      <c r="I58" s="146"/>
      <c r="J58" s="166"/>
      <c r="K58" s="116"/>
      <c r="L58" s="88"/>
      <c r="M58" s="164">
        <f>IF(T58="","",COUNTIFS($F$2:F58,F58))</f>
        <v>0</v>
      </c>
      <c r="N58" s="165">
        <f>IF(T58="","",SUMIFS(实收!E:E,实收!S:S,T58))</f>
        <v>0</v>
      </c>
      <c r="O58" s="165">
        <f t="shared" si="0"/>
        <v>0</v>
      </c>
      <c r="P58" s="165" t="str">
        <f>IF(D58="","",SUMIFS(#REF!,#REF!,U58))</f>
        <v/>
      </c>
      <c r="Q58" s="165" t="str">
        <f t="shared" si="1"/>
        <v/>
      </c>
      <c r="R58" s="114" t="str">
        <f>IF($C58="","",_xlfn.XLOOKUP($C58,设置!$M:$M,设置!N:N,""))</f>
        <v/>
      </c>
      <c r="S58" s="114" t="str">
        <f>IF($C58="","",_xlfn.XLOOKUP($C58,设置!$M:$M,设置!O:O,""))</f>
        <v/>
      </c>
      <c r="T58" s="114" t="s">
        <v>1498</v>
      </c>
      <c r="U58" s="114" t="str">
        <f t="shared" si="2"/>
        <v/>
      </c>
      <c r="V58" s="114" t="str">
        <f t="shared" si="3"/>
        <v/>
      </c>
      <c r="W58" s="114" t="str">
        <f>IF(V58="","",_xlfn.XLOOKUP(V58,立项!W:W,立项!N:N))</f>
        <v/>
      </c>
      <c r="X58" s="114" t="str">
        <f>IF(V58="","",_xlfn.XLOOKUP(V58,立项!W:W,立项!P:P))</f>
        <v/>
      </c>
      <c r="Y58" s="114" t="str">
        <f t="shared" si="4"/>
        <v/>
      </c>
      <c r="Z58" s="141"/>
      <c r="AA58" s="116"/>
      <c r="AB58" s="116"/>
      <c r="AC58" s="116"/>
      <c r="AD58" s="117"/>
      <c r="AE58" s="117"/>
    </row>
    <row r="59" s="81" customFormat="1" customHeight="1" spans="1:31">
      <c r="A59" s="116"/>
      <c r="B59" s="116"/>
      <c r="C59" s="116"/>
      <c r="D59" s="133"/>
      <c r="E59" s="133"/>
      <c r="F59" s="133"/>
      <c r="G59" s="157"/>
      <c r="H59" s="159"/>
      <c r="I59" s="146"/>
      <c r="J59" s="166"/>
      <c r="K59" s="116"/>
      <c r="L59" s="88"/>
      <c r="M59" s="164">
        <f>IF(T59="","",COUNTIFS($F$2:F59,F59))</f>
        <v>0</v>
      </c>
      <c r="N59" s="165">
        <f>IF(T59="","",SUMIFS(实收!E:E,实收!S:S,T59))</f>
        <v>0</v>
      </c>
      <c r="O59" s="165">
        <f t="shared" si="0"/>
        <v>0</v>
      </c>
      <c r="P59" s="165" t="str">
        <f>IF(D59="","",SUMIFS(#REF!,#REF!,U59))</f>
        <v/>
      </c>
      <c r="Q59" s="165" t="str">
        <f t="shared" si="1"/>
        <v/>
      </c>
      <c r="R59" s="114" t="str">
        <f>IF($C59="","",_xlfn.XLOOKUP($C59,设置!$M:$M,设置!N:N,""))</f>
        <v/>
      </c>
      <c r="S59" s="114" t="str">
        <f>IF($C59="","",_xlfn.XLOOKUP($C59,设置!$M:$M,设置!O:O,""))</f>
        <v/>
      </c>
      <c r="T59" s="114" t="s">
        <v>1499</v>
      </c>
      <c r="U59" s="114" t="str">
        <f t="shared" si="2"/>
        <v/>
      </c>
      <c r="V59" s="114" t="str">
        <f t="shared" si="3"/>
        <v/>
      </c>
      <c r="W59" s="114" t="str">
        <f>IF(V59="","",_xlfn.XLOOKUP(V59,立项!W:W,立项!N:N))</f>
        <v/>
      </c>
      <c r="X59" s="114" t="str">
        <f>IF(V59="","",_xlfn.XLOOKUP(V59,立项!W:W,立项!P:P))</f>
        <v/>
      </c>
      <c r="Y59" s="114" t="str">
        <f t="shared" si="4"/>
        <v/>
      </c>
      <c r="Z59" s="141"/>
      <c r="AA59" s="116"/>
      <c r="AB59" s="116"/>
      <c r="AC59" s="116"/>
      <c r="AD59" s="117"/>
      <c r="AE59" s="117"/>
    </row>
    <row r="60" s="81" customFormat="1" customHeight="1" spans="1:31">
      <c r="A60" s="116"/>
      <c r="B60" s="116"/>
      <c r="C60" s="116"/>
      <c r="D60" s="133"/>
      <c r="E60" s="133"/>
      <c r="F60" s="133"/>
      <c r="G60" s="157"/>
      <c r="H60" s="159"/>
      <c r="I60" s="146"/>
      <c r="J60" s="166"/>
      <c r="K60" s="116"/>
      <c r="L60" s="88"/>
      <c r="M60" s="164">
        <f>IF(T60="","",COUNTIFS($F$2:F60,F60))</f>
        <v>0</v>
      </c>
      <c r="N60" s="165">
        <f>IF(T60="","",SUMIFS(实收!E:E,实收!S:S,T60))</f>
        <v>0</v>
      </c>
      <c r="O60" s="165">
        <f t="shared" si="0"/>
        <v>0</v>
      </c>
      <c r="P60" s="165" t="str">
        <f>IF(D60="","",SUMIFS(#REF!,#REF!,U60))</f>
        <v/>
      </c>
      <c r="Q60" s="165" t="str">
        <f t="shared" si="1"/>
        <v/>
      </c>
      <c r="R60" s="114" t="str">
        <f>IF($C60="","",_xlfn.XLOOKUP($C60,设置!$M:$M,设置!N:N,""))</f>
        <v/>
      </c>
      <c r="S60" s="114" t="str">
        <f>IF($C60="","",_xlfn.XLOOKUP($C60,设置!$M:$M,设置!O:O,""))</f>
        <v/>
      </c>
      <c r="T60" s="114" t="s">
        <v>1500</v>
      </c>
      <c r="U60" s="114" t="str">
        <f t="shared" si="2"/>
        <v/>
      </c>
      <c r="V60" s="114" t="str">
        <f t="shared" si="3"/>
        <v/>
      </c>
      <c r="W60" s="114" t="str">
        <f>IF(V60="","",_xlfn.XLOOKUP(V60,立项!W:W,立项!N:N))</f>
        <v/>
      </c>
      <c r="X60" s="114" t="str">
        <f>IF(V60="","",_xlfn.XLOOKUP(V60,立项!W:W,立项!P:P))</f>
        <v/>
      </c>
      <c r="Y60" s="114" t="str">
        <f t="shared" si="4"/>
        <v/>
      </c>
      <c r="Z60" s="141"/>
      <c r="AA60" s="116"/>
      <c r="AB60" s="116"/>
      <c r="AC60" s="116"/>
      <c r="AD60" s="117"/>
      <c r="AE60" s="117"/>
    </row>
    <row r="61" s="81" customFormat="1" customHeight="1" spans="1:31">
      <c r="A61" s="116"/>
      <c r="B61" s="116"/>
      <c r="C61" s="116"/>
      <c r="D61" s="133"/>
      <c r="E61" s="133"/>
      <c r="F61" s="133"/>
      <c r="G61" s="157"/>
      <c r="H61" s="159"/>
      <c r="I61" s="146"/>
      <c r="J61" s="166"/>
      <c r="K61" s="116"/>
      <c r="L61" s="88"/>
      <c r="M61" s="164">
        <f>IF(T61="","",COUNTIFS($F$2:F61,F61))</f>
        <v>0</v>
      </c>
      <c r="N61" s="165">
        <f>IF(T61="","",SUMIFS(实收!E:E,实收!S:S,T61))</f>
        <v>0</v>
      </c>
      <c r="O61" s="165">
        <f t="shared" si="0"/>
        <v>0</v>
      </c>
      <c r="P61" s="165" t="str">
        <f>IF(D61="","",SUMIFS(#REF!,#REF!,U61))</f>
        <v/>
      </c>
      <c r="Q61" s="165" t="str">
        <f t="shared" si="1"/>
        <v/>
      </c>
      <c r="R61" s="114" t="str">
        <f>IF($C61="","",_xlfn.XLOOKUP($C61,设置!$M:$M,设置!N:N,""))</f>
        <v/>
      </c>
      <c r="S61" s="114" t="str">
        <f>IF($C61="","",_xlfn.XLOOKUP($C61,设置!$M:$M,设置!O:O,""))</f>
        <v/>
      </c>
      <c r="T61" s="114" t="s">
        <v>1501</v>
      </c>
      <c r="U61" s="114" t="str">
        <f t="shared" si="2"/>
        <v/>
      </c>
      <c r="V61" s="114" t="str">
        <f t="shared" si="3"/>
        <v/>
      </c>
      <c r="W61" s="114" t="str">
        <f>IF(V61="","",_xlfn.XLOOKUP(V61,立项!W:W,立项!N:N))</f>
        <v/>
      </c>
      <c r="X61" s="114" t="str">
        <f>IF(V61="","",_xlfn.XLOOKUP(V61,立项!W:W,立项!P:P))</f>
        <v/>
      </c>
      <c r="Y61" s="114" t="str">
        <f t="shared" si="4"/>
        <v/>
      </c>
      <c r="Z61" s="141"/>
      <c r="AA61" s="116"/>
      <c r="AB61" s="116"/>
      <c r="AC61" s="116"/>
      <c r="AD61" s="117"/>
      <c r="AE61" s="117"/>
    </row>
    <row r="62" s="81" customFormat="1" customHeight="1" spans="1:31">
      <c r="A62" s="116"/>
      <c r="B62" s="116"/>
      <c r="C62" s="116"/>
      <c r="D62" s="133"/>
      <c r="E62" s="133"/>
      <c r="F62" s="133"/>
      <c r="G62" s="157"/>
      <c r="H62" s="159"/>
      <c r="I62" s="146"/>
      <c r="J62" s="166"/>
      <c r="K62" s="116"/>
      <c r="L62" s="88"/>
      <c r="M62" s="164">
        <f>IF(T62="","",COUNTIFS($F$2:F62,F62))</f>
        <v>0</v>
      </c>
      <c r="N62" s="165">
        <f>IF(T62="","",SUMIFS(实收!E:E,实收!S:S,T62))</f>
        <v>0</v>
      </c>
      <c r="O62" s="165">
        <f t="shared" si="0"/>
        <v>0</v>
      </c>
      <c r="P62" s="165" t="str">
        <f>IF(D62="","",SUMIFS(#REF!,#REF!,U62))</f>
        <v/>
      </c>
      <c r="Q62" s="165" t="str">
        <f t="shared" si="1"/>
        <v/>
      </c>
      <c r="R62" s="114" t="str">
        <f>IF($C62="","",_xlfn.XLOOKUP($C62,设置!$M:$M,设置!N:N,""))</f>
        <v/>
      </c>
      <c r="S62" s="114" t="str">
        <f>IF($C62="","",_xlfn.XLOOKUP($C62,设置!$M:$M,设置!O:O,""))</f>
        <v/>
      </c>
      <c r="T62" s="114" t="s">
        <v>1502</v>
      </c>
      <c r="U62" s="114" t="str">
        <f t="shared" si="2"/>
        <v/>
      </c>
      <c r="V62" s="114" t="str">
        <f t="shared" si="3"/>
        <v/>
      </c>
      <c r="W62" s="114" t="str">
        <f>IF(V62="","",_xlfn.XLOOKUP(V62,立项!W:W,立项!N:N))</f>
        <v/>
      </c>
      <c r="X62" s="114" t="str">
        <f>IF(V62="","",_xlfn.XLOOKUP(V62,立项!W:W,立项!P:P))</f>
        <v/>
      </c>
      <c r="Y62" s="114" t="str">
        <f t="shared" si="4"/>
        <v/>
      </c>
      <c r="Z62" s="141"/>
      <c r="AA62" s="116"/>
      <c r="AB62" s="116"/>
      <c r="AC62" s="116"/>
      <c r="AD62" s="117"/>
      <c r="AE62" s="117"/>
    </row>
    <row r="63" s="81" customFormat="1" customHeight="1" spans="1:31">
      <c r="A63" s="116"/>
      <c r="B63" s="116"/>
      <c r="C63" s="116"/>
      <c r="D63" s="133"/>
      <c r="E63" s="133"/>
      <c r="F63" s="133"/>
      <c r="G63" s="157"/>
      <c r="H63" s="159"/>
      <c r="I63" s="146"/>
      <c r="J63" s="166"/>
      <c r="K63" s="116"/>
      <c r="L63" s="88"/>
      <c r="M63" s="164">
        <f>IF(T63="","",COUNTIFS($F$2:F63,F63))</f>
        <v>0</v>
      </c>
      <c r="N63" s="165">
        <f>IF(T63="","",SUMIFS(实收!E:E,实收!S:S,T63))</f>
        <v>0</v>
      </c>
      <c r="O63" s="165">
        <f t="shared" si="0"/>
        <v>0</v>
      </c>
      <c r="P63" s="165" t="str">
        <f>IF(D63="","",SUMIFS(#REF!,#REF!,U63))</f>
        <v/>
      </c>
      <c r="Q63" s="165" t="str">
        <f t="shared" si="1"/>
        <v/>
      </c>
      <c r="R63" s="114" t="str">
        <f>IF($C63="","",_xlfn.XLOOKUP($C63,设置!$M:$M,设置!N:N,""))</f>
        <v/>
      </c>
      <c r="S63" s="114" t="str">
        <f>IF($C63="","",_xlfn.XLOOKUP($C63,设置!$M:$M,设置!O:O,""))</f>
        <v/>
      </c>
      <c r="T63" s="114" t="s">
        <v>1503</v>
      </c>
      <c r="U63" s="114" t="str">
        <f t="shared" si="2"/>
        <v/>
      </c>
      <c r="V63" s="114" t="str">
        <f t="shared" si="3"/>
        <v/>
      </c>
      <c r="W63" s="114" t="str">
        <f>IF(V63="","",_xlfn.XLOOKUP(V63,立项!W:W,立项!N:N))</f>
        <v/>
      </c>
      <c r="X63" s="114" t="str">
        <f>IF(V63="","",_xlfn.XLOOKUP(V63,立项!W:W,立项!P:P))</f>
        <v/>
      </c>
      <c r="Y63" s="114" t="str">
        <f t="shared" si="4"/>
        <v/>
      </c>
      <c r="Z63" s="141"/>
      <c r="AA63" s="116"/>
      <c r="AB63" s="116"/>
      <c r="AC63" s="116"/>
      <c r="AD63" s="117"/>
      <c r="AE63" s="117"/>
    </row>
    <row r="64" s="81" customFormat="1" customHeight="1" spans="1:31">
      <c r="A64" s="116"/>
      <c r="B64" s="116"/>
      <c r="C64" s="116"/>
      <c r="D64" s="133"/>
      <c r="E64" s="133"/>
      <c r="F64" s="133"/>
      <c r="G64" s="157"/>
      <c r="H64" s="159"/>
      <c r="I64" s="146"/>
      <c r="J64" s="166"/>
      <c r="K64" s="116"/>
      <c r="L64" s="88"/>
      <c r="M64" s="164">
        <f>IF(T64="","",COUNTIFS($F$2:F64,F64))</f>
        <v>0</v>
      </c>
      <c r="N64" s="165">
        <f>IF(T64="","",SUMIFS(实收!E:E,实收!S:S,T64))</f>
        <v>0</v>
      </c>
      <c r="O64" s="165">
        <f t="shared" si="0"/>
        <v>0</v>
      </c>
      <c r="P64" s="165" t="str">
        <f>IF(D64="","",SUMIFS(#REF!,#REF!,U64))</f>
        <v/>
      </c>
      <c r="Q64" s="165" t="str">
        <f t="shared" si="1"/>
        <v/>
      </c>
      <c r="R64" s="114" t="str">
        <f>IF($C64="","",_xlfn.XLOOKUP($C64,设置!$M:$M,设置!N:N,""))</f>
        <v/>
      </c>
      <c r="S64" s="114" t="str">
        <f>IF($C64="","",_xlfn.XLOOKUP($C64,设置!$M:$M,设置!O:O,""))</f>
        <v/>
      </c>
      <c r="T64" s="114" t="s">
        <v>1504</v>
      </c>
      <c r="U64" s="114" t="str">
        <f t="shared" si="2"/>
        <v/>
      </c>
      <c r="V64" s="114" t="str">
        <f t="shared" si="3"/>
        <v/>
      </c>
      <c r="W64" s="114" t="str">
        <f>IF(V64="","",_xlfn.XLOOKUP(V64,立项!W:W,立项!N:N))</f>
        <v/>
      </c>
      <c r="X64" s="114" t="str">
        <f>IF(V64="","",_xlfn.XLOOKUP(V64,立项!W:W,立项!P:P))</f>
        <v/>
      </c>
      <c r="Y64" s="114" t="str">
        <f t="shared" si="4"/>
        <v/>
      </c>
      <c r="Z64" s="141"/>
      <c r="AA64" s="116"/>
      <c r="AB64" s="116"/>
      <c r="AC64" s="116"/>
      <c r="AD64" s="117"/>
      <c r="AE64" s="117"/>
    </row>
    <row r="65" s="81" customFormat="1" customHeight="1" spans="1:31">
      <c r="A65" s="116"/>
      <c r="B65" s="116"/>
      <c r="C65" s="116"/>
      <c r="D65" s="133"/>
      <c r="E65" s="133"/>
      <c r="F65" s="133"/>
      <c r="G65" s="157"/>
      <c r="H65" s="159"/>
      <c r="I65" s="146"/>
      <c r="J65" s="166"/>
      <c r="K65" s="116"/>
      <c r="L65" s="88"/>
      <c r="M65" s="164">
        <f>IF(T65="","",COUNTIFS($F$2:F65,F65))</f>
        <v>0</v>
      </c>
      <c r="N65" s="165">
        <f>IF(T65="","",SUMIFS(实收!E:E,实收!S:S,T65))</f>
        <v>0</v>
      </c>
      <c r="O65" s="165">
        <f t="shared" si="0"/>
        <v>0</v>
      </c>
      <c r="P65" s="165" t="str">
        <f>IF(D65="","",SUMIFS(#REF!,#REF!,U65))</f>
        <v/>
      </c>
      <c r="Q65" s="165" t="str">
        <f t="shared" si="1"/>
        <v/>
      </c>
      <c r="R65" s="114" t="str">
        <f>IF($C65="","",_xlfn.XLOOKUP($C65,设置!$M:$M,设置!N:N,""))</f>
        <v/>
      </c>
      <c r="S65" s="114" t="str">
        <f>IF($C65="","",_xlfn.XLOOKUP($C65,设置!$M:$M,设置!O:O,""))</f>
        <v/>
      </c>
      <c r="T65" s="114" t="s">
        <v>1505</v>
      </c>
      <c r="U65" s="114" t="str">
        <f t="shared" si="2"/>
        <v/>
      </c>
      <c r="V65" s="114" t="str">
        <f t="shared" si="3"/>
        <v/>
      </c>
      <c r="W65" s="114" t="str">
        <f>IF(V65="","",_xlfn.XLOOKUP(V65,立项!W:W,立项!N:N))</f>
        <v/>
      </c>
      <c r="X65" s="114" t="str">
        <f>IF(V65="","",_xlfn.XLOOKUP(V65,立项!W:W,立项!P:P))</f>
        <v/>
      </c>
      <c r="Y65" s="114" t="str">
        <f t="shared" si="4"/>
        <v/>
      </c>
      <c r="Z65" s="141"/>
      <c r="AA65" s="116"/>
      <c r="AB65" s="116"/>
      <c r="AC65" s="116"/>
      <c r="AD65" s="117"/>
      <c r="AE65" s="117"/>
    </row>
    <row r="66" s="81" customFormat="1" customHeight="1" spans="1:31">
      <c r="A66" s="116"/>
      <c r="B66" s="116"/>
      <c r="C66" s="116"/>
      <c r="D66" s="133"/>
      <c r="E66" s="133"/>
      <c r="F66" s="133"/>
      <c r="G66" s="116"/>
      <c r="H66" s="159"/>
      <c r="I66" s="146"/>
      <c r="J66" s="166"/>
      <c r="K66" s="116"/>
      <c r="L66" s="88"/>
      <c r="M66" s="164">
        <f>IF(T66="","",COUNTIFS($F$2:F66,F66))</f>
        <v>0</v>
      </c>
      <c r="N66" s="165">
        <f>IF(T66="","",SUMIFS(实收!E:E,实收!S:S,T66))</f>
        <v>0</v>
      </c>
      <c r="O66" s="165">
        <f t="shared" ref="O66:O129" si="5">IF(T66="","",I66-N66)</f>
        <v>0</v>
      </c>
      <c r="P66" s="165" t="str">
        <f>IF(D66="","",SUMIFS(#REF!,#REF!,U66))</f>
        <v/>
      </c>
      <c r="Q66" s="165" t="str">
        <f t="shared" ref="Q66:Q129" si="6">IF(D66="","",I66-P66)</f>
        <v/>
      </c>
      <c r="R66" s="114" t="str">
        <f>IF($C66="","",_xlfn.XLOOKUP($C66,设置!$M:$M,设置!N:N,""))</f>
        <v/>
      </c>
      <c r="S66" s="114" t="str">
        <f>IF($C66="","",_xlfn.XLOOKUP($C66,设置!$M:$M,设置!O:O,""))</f>
        <v/>
      </c>
      <c r="T66" s="114" t="s">
        <v>1506</v>
      </c>
      <c r="U66" s="114" t="str">
        <f t="shared" ref="U66:U129" si="7">IF(F66="","",_xlfn.TEXTJOIN("-",1,T66,F66,M66,TEXT(H66,"yyyymmdd"),J66,I66))</f>
        <v/>
      </c>
      <c r="V66" s="114" t="str">
        <f t="shared" ref="V66:V129" si="8">IF(F66="","",LEFT(F66,16))</f>
        <v/>
      </c>
      <c r="W66" s="114" t="str">
        <f>IF(V66="","",_xlfn.XLOOKUP(V66,立项!W:W,立项!N:N))</f>
        <v/>
      </c>
      <c r="X66" s="114" t="str">
        <f>IF(V66="","",_xlfn.XLOOKUP(V66,立项!W:W,立项!P:P))</f>
        <v/>
      </c>
      <c r="Y66" s="114" t="str">
        <f t="shared" ref="Y66:Y129" si="9">IF(U66="","",_xlfn.TEXTJOIN("-",1,C66,X66,V66,B66))</f>
        <v/>
      </c>
      <c r="Z66" s="141"/>
      <c r="AA66" s="116"/>
      <c r="AB66" s="116"/>
      <c r="AC66" s="116"/>
      <c r="AD66" s="117"/>
      <c r="AE66" s="117"/>
    </row>
    <row r="67" s="81" customFormat="1" customHeight="1" spans="1:31">
      <c r="A67" s="116"/>
      <c r="B67" s="116"/>
      <c r="C67" s="116"/>
      <c r="D67" s="133"/>
      <c r="E67" s="133"/>
      <c r="F67" s="133"/>
      <c r="G67" s="157"/>
      <c r="H67" s="158"/>
      <c r="I67" s="146"/>
      <c r="J67" s="166"/>
      <c r="K67" s="116"/>
      <c r="L67" s="88"/>
      <c r="M67" s="164">
        <f>IF(T67="","",COUNTIFS($F$2:F67,F67))</f>
        <v>0</v>
      </c>
      <c r="N67" s="165">
        <f>IF(T67="","",SUMIFS(实收!E:E,实收!S:S,T67))</f>
        <v>0</v>
      </c>
      <c r="O67" s="165">
        <f t="shared" si="5"/>
        <v>0</v>
      </c>
      <c r="P67" s="165" t="str">
        <f>IF(D67="","",SUMIFS(#REF!,#REF!,U67))</f>
        <v/>
      </c>
      <c r="Q67" s="165" t="str">
        <f t="shared" si="6"/>
        <v/>
      </c>
      <c r="R67" s="114" t="str">
        <f>IF($C67="","",_xlfn.XLOOKUP($C67,设置!$M:$M,设置!N:N,""))</f>
        <v/>
      </c>
      <c r="S67" s="114" t="str">
        <f>IF($C67="","",_xlfn.XLOOKUP($C67,设置!$M:$M,设置!O:O,""))</f>
        <v/>
      </c>
      <c r="T67" s="114" t="s">
        <v>1507</v>
      </c>
      <c r="U67" s="114" t="str">
        <f t="shared" si="7"/>
        <v/>
      </c>
      <c r="V67" s="114" t="str">
        <f t="shared" si="8"/>
        <v/>
      </c>
      <c r="W67" s="114" t="str">
        <f>IF(V67="","",_xlfn.XLOOKUP(V67,立项!W:W,立项!N:N))</f>
        <v/>
      </c>
      <c r="X67" s="114" t="str">
        <f>IF(V67="","",_xlfn.XLOOKUP(V67,立项!W:W,立项!P:P))</f>
        <v/>
      </c>
      <c r="Y67" s="114" t="str">
        <f t="shared" si="9"/>
        <v/>
      </c>
      <c r="Z67" s="141"/>
      <c r="AA67" s="116"/>
      <c r="AB67" s="116"/>
      <c r="AC67" s="116"/>
      <c r="AD67" s="117"/>
      <c r="AE67" s="117"/>
    </row>
    <row r="68" s="81" customFormat="1" customHeight="1" spans="1:31">
      <c r="A68" s="116"/>
      <c r="B68" s="116"/>
      <c r="C68" s="116"/>
      <c r="D68" s="133"/>
      <c r="E68" s="133"/>
      <c r="F68" s="133"/>
      <c r="G68" s="157"/>
      <c r="H68" s="158"/>
      <c r="I68" s="146"/>
      <c r="J68" s="166"/>
      <c r="K68" s="116"/>
      <c r="L68" s="88"/>
      <c r="M68" s="164">
        <f>IF(T68="","",COUNTIFS($F$2:F68,F68))</f>
        <v>0</v>
      </c>
      <c r="N68" s="165">
        <f>IF(T68="","",SUMIFS(实收!E:E,实收!S:S,T68))</f>
        <v>0</v>
      </c>
      <c r="O68" s="165">
        <f t="shared" si="5"/>
        <v>0</v>
      </c>
      <c r="P68" s="165" t="str">
        <f>IF(D68="","",SUMIFS(#REF!,#REF!,U68))</f>
        <v/>
      </c>
      <c r="Q68" s="165" t="str">
        <f t="shared" si="6"/>
        <v/>
      </c>
      <c r="R68" s="114" t="str">
        <f>IF($C68="","",_xlfn.XLOOKUP($C68,设置!$M:$M,设置!N:N,""))</f>
        <v/>
      </c>
      <c r="S68" s="114" t="str">
        <f>IF($C68="","",_xlfn.XLOOKUP($C68,设置!$M:$M,设置!O:O,""))</f>
        <v/>
      </c>
      <c r="T68" s="114" t="s">
        <v>1508</v>
      </c>
      <c r="U68" s="114" t="str">
        <f t="shared" si="7"/>
        <v/>
      </c>
      <c r="V68" s="114" t="str">
        <f t="shared" si="8"/>
        <v/>
      </c>
      <c r="W68" s="114" t="str">
        <f>IF(V68="","",_xlfn.XLOOKUP(V68,立项!W:W,立项!N:N))</f>
        <v/>
      </c>
      <c r="X68" s="114" t="str">
        <f>IF(V68="","",_xlfn.XLOOKUP(V68,立项!W:W,立项!P:P))</f>
        <v/>
      </c>
      <c r="Y68" s="114" t="str">
        <f t="shared" si="9"/>
        <v/>
      </c>
      <c r="Z68" s="141"/>
      <c r="AA68" s="116"/>
      <c r="AB68" s="116"/>
      <c r="AC68" s="116"/>
      <c r="AD68" s="117"/>
      <c r="AE68" s="117"/>
    </row>
    <row r="69" s="81" customFormat="1" customHeight="1" spans="1:31">
      <c r="A69" s="116"/>
      <c r="B69" s="116"/>
      <c r="C69" s="116"/>
      <c r="D69" s="133"/>
      <c r="E69" s="133"/>
      <c r="F69" s="133"/>
      <c r="G69" s="157"/>
      <c r="H69" s="158"/>
      <c r="I69" s="146"/>
      <c r="J69" s="166"/>
      <c r="K69" s="116"/>
      <c r="L69" s="88"/>
      <c r="M69" s="164">
        <f>IF(T69="","",COUNTIFS($F$2:F69,F69))</f>
        <v>0</v>
      </c>
      <c r="N69" s="165">
        <f>IF(T69="","",SUMIFS(实收!E:E,实收!S:S,T69))</f>
        <v>0</v>
      </c>
      <c r="O69" s="165">
        <f t="shared" si="5"/>
        <v>0</v>
      </c>
      <c r="P69" s="165" t="str">
        <f>IF(D69="","",SUMIFS(#REF!,#REF!,U69))</f>
        <v/>
      </c>
      <c r="Q69" s="165" t="str">
        <f t="shared" si="6"/>
        <v/>
      </c>
      <c r="R69" s="114" t="str">
        <f>IF($C69="","",_xlfn.XLOOKUP($C69,设置!$M:$M,设置!N:N,""))</f>
        <v/>
      </c>
      <c r="S69" s="114" t="str">
        <f>IF($C69="","",_xlfn.XLOOKUP($C69,设置!$M:$M,设置!O:O,""))</f>
        <v/>
      </c>
      <c r="T69" s="114" t="s">
        <v>1509</v>
      </c>
      <c r="U69" s="114" t="str">
        <f t="shared" si="7"/>
        <v/>
      </c>
      <c r="V69" s="114" t="str">
        <f t="shared" si="8"/>
        <v/>
      </c>
      <c r="W69" s="114" t="str">
        <f>IF(V69="","",_xlfn.XLOOKUP(V69,立项!W:W,立项!N:N))</f>
        <v/>
      </c>
      <c r="X69" s="114" t="str">
        <f>IF(V69="","",_xlfn.XLOOKUP(V69,立项!W:W,立项!P:P))</f>
        <v/>
      </c>
      <c r="Y69" s="114" t="str">
        <f t="shared" si="9"/>
        <v/>
      </c>
      <c r="Z69" s="141"/>
      <c r="AA69" s="116"/>
      <c r="AB69" s="116"/>
      <c r="AC69" s="116"/>
      <c r="AD69" s="117"/>
      <c r="AE69" s="117"/>
    </row>
    <row r="70" s="81" customFormat="1" customHeight="1" spans="1:31">
      <c r="A70" s="116"/>
      <c r="B70" s="116"/>
      <c r="C70" s="116"/>
      <c r="D70" s="133"/>
      <c r="E70" s="133"/>
      <c r="F70" s="133"/>
      <c r="G70" s="157"/>
      <c r="H70" s="168"/>
      <c r="I70" s="146"/>
      <c r="J70" s="166"/>
      <c r="K70" s="116"/>
      <c r="L70" s="88"/>
      <c r="M70" s="164">
        <f>IF(T70="","",COUNTIFS($F$2:F70,F70))</f>
        <v>0</v>
      </c>
      <c r="N70" s="165">
        <f>IF(T70="","",SUMIFS(实收!E:E,实收!S:S,T70))</f>
        <v>0</v>
      </c>
      <c r="O70" s="165">
        <f t="shared" si="5"/>
        <v>0</v>
      </c>
      <c r="P70" s="165" t="str">
        <f>IF(D70="","",SUMIFS(#REF!,#REF!,U70))</f>
        <v/>
      </c>
      <c r="Q70" s="165" t="str">
        <f t="shared" si="6"/>
        <v/>
      </c>
      <c r="R70" s="114" t="str">
        <f>IF($C70="","",_xlfn.XLOOKUP($C70,设置!$M:$M,设置!N:N,""))</f>
        <v/>
      </c>
      <c r="S70" s="114" t="str">
        <f>IF($C70="","",_xlfn.XLOOKUP($C70,设置!$M:$M,设置!O:O,""))</f>
        <v/>
      </c>
      <c r="T70" s="114" t="s">
        <v>1510</v>
      </c>
      <c r="U70" s="114" t="str">
        <f t="shared" si="7"/>
        <v/>
      </c>
      <c r="V70" s="114" t="str">
        <f t="shared" si="8"/>
        <v/>
      </c>
      <c r="W70" s="114" t="str">
        <f>IF(V70="","",_xlfn.XLOOKUP(V70,立项!W:W,立项!N:N))</f>
        <v/>
      </c>
      <c r="X70" s="114" t="str">
        <f>IF(V70="","",_xlfn.XLOOKUP(V70,立项!W:W,立项!P:P))</f>
        <v/>
      </c>
      <c r="Y70" s="114" t="str">
        <f t="shared" si="9"/>
        <v/>
      </c>
      <c r="Z70" s="141"/>
      <c r="AA70" s="116"/>
      <c r="AB70" s="116"/>
      <c r="AC70" s="116"/>
      <c r="AD70" s="117"/>
      <c r="AE70" s="117"/>
    </row>
    <row r="71" s="81" customFormat="1" customHeight="1" spans="1:31">
      <c r="A71" s="116"/>
      <c r="B71" s="116"/>
      <c r="C71" s="116"/>
      <c r="D71" s="133"/>
      <c r="E71" s="133"/>
      <c r="F71" s="133"/>
      <c r="G71" s="157"/>
      <c r="H71" s="168"/>
      <c r="I71" s="146"/>
      <c r="J71" s="166"/>
      <c r="K71" s="116"/>
      <c r="L71" s="88"/>
      <c r="M71" s="164">
        <f>IF(T71="","",COUNTIFS($F$2:F71,F71))</f>
        <v>0</v>
      </c>
      <c r="N71" s="165">
        <f>IF(T71="","",SUMIFS(实收!E:E,实收!S:S,T71))</f>
        <v>0</v>
      </c>
      <c r="O71" s="165">
        <f t="shared" si="5"/>
        <v>0</v>
      </c>
      <c r="P71" s="165" t="str">
        <f>IF(D71="","",SUMIFS(#REF!,#REF!,U71))</f>
        <v/>
      </c>
      <c r="Q71" s="165" t="str">
        <f t="shared" si="6"/>
        <v/>
      </c>
      <c r="R71" s="114" t="str">
        <f>IF($C71="","",_xlfn.XLOOKUP($C71,设置!$M:$M,设置!N:N,""))</f>
        <v/>
      </c>
      <c r="S71" s="114" t="str">
        <f>IF($C71="","",_xlfn.XLOOKUP($C71,设置!$M:$M,设置!O:O,""))</f>
        <v/>
      </c>
      <c r="T71" s="114" t="s">
        <v>1511</v>
      </c>
      <c r="U71" s="114" t="str">
        <f t="shared" si="7"/>
        <v/>
      </c>
      <c r="V71" s="114" t="str">
        <f t="shared" si="8"/>
        <v/>
      </c>
      <c r="W71" s="114" t="str">
        <f>IF(V71="","",_xlfn.XLOOKUP(V71,立项!W:W,立项!N:N))</f>
        <v/>
      </c>
      <c r="X71" s="114" t="str">
        <f>IF(V71="","",_xlfn.XLOOKUP(V71,立项!W:W,立项!P:P))</f>
        <v/>
      </c>
      <c r="Y71" s="114" t="str">
        <f t="shared" si="9"/>
        <v/>
      </c>
      <c r="Z71" s="141"/>
      <c r="AA71" s="116"/>
      <c r="AB71" s="116"/>
      <c r="AC71" s="116"/>
      <c r="AD71" s="117"/>
      <c r="AE71" s="117"/>
    </row>
    <row r="72" s="81" customFormat="1" customHeight="1" spans="1:31">
      <c r="A72" s="116"/>
      <c r="B72" s="116"/>
      <c r="C72" s="116"/>
      <c r="D72" s="133"/>
      <c r="E72" s="133"/>
      <c r="F72" s="133"/>
      <c r="G72" s="157"/>
      <c r="H72" s="158"/>
      <c r="I72" s="146"/>
      <c r="J72" s="166"/>
      <c r="K72" s="116"/>
      <c r="L72" s="88"/>
      <c r="M72" s="164">
        <f>IF(T72="","",COUNTIFS($F$2:F72,F72))</f>
        <v>0</v>
      </c>
      <c r="N72" s="165">
        <f>IF(T72="","",SUMIFS(实收!E:E,实收!S:S,T72))</f>
        <v>0</v>
      </c>
      <c r="O72" s="165">
        <f t="shared" si="5"/>
        <v>0</v>
      </c>
      <c r="P72" s="165" t="str">
        <f>IF(D72="","",SUMIFS(#REF!,#REF!,U72))</f>
        <v/>
      </c>
      <c r="Q72" s="165" t="str">
        <f t="shared" si="6"/>
        <v/>
      </c>
      <c r="R72" s="114" t="str">
        <f>IF($C72="","",_xlfn.XLOOKUP($C72,设置!$M:$M,设置!N:N,""))</f>
        <v/>
      </c>
      <c r="S72" s="114" t="str">
        <f>IF($C72="","",_xlfn.XLOOKUP($C72,设置!$M:$M,设置!O:O,""))</f>
        <v/>
      </c>
      <c r="T72" s="114" t="s">
        <v>1512</v>
      </c>
      <c r="U72" s="114" t="str">
        <f t="shared" si="7"/>
        <v/>
      </c>
      <c r="V72" s="114" t="str">
        <f t="shared" si="8"/>
        <v/>
      </c>
      <c r="W72" s="114" t="str">
        <f>IF(V72="","",_xlfn.XLOOKUP(V72,立项!W:W,立项!N:N))</f>
        <v/>
      </c>
      <c r="X72" s="114" t="str">
        <f>IF(V72="","",_xlfn.XLOOKUP(V72,立项!W:W,立项!P:P))</f>
        <v/>
      </c>
      <c r="Y72" s="114" t="str">
        <f t="shared" si="9"/>
        <v/>
      </c>
      <c r="Z72" s="141"/>
      <c r="AA72" s="116"/>
      <c r="AB72" s="116"/>
      <c r="AC72" s="116"/>
      <c r="AD72" s="117"/>
      <c r="AE72" s="117"/>
    </row>
    <row r="73" s="81" customFormat="1" customHeight="1" spans="1:31">
      <c r="A73" s="116"/>
      <c r="B73" s="116"/>
      <c r="C73" s="116"/>
      <c r="D73" s="116"/>
      <c r="E73" s="133"/>
      <c r="F73" s="133"/>
      <c r="G73" s="116"/>
      <c r="H73" s="159"/>
      <c r="I73" s="146"/>
      <c r="J73" s="166"/>
      <c r="K73" s="116"/>
      <c r="L73" s="169"/>
      <c r="M73" s="164">
        <f>IF(T73="","",COUNTIFS($F$2:F73,F73))</f>
        <v>0</v>
      </c>
      <c r="N73" s="165">
        <f>IF(T73="","",SUMIFS(实收!E:E,实收!S:S,T73))</f>
        <v>0</v>
      </c>
      <c r="O73" s="165">
        <f t="shared" si="5"/>
        <v>0</v>
      </c>
      <c r="P73" s="165" t="str">
        <f>IF(D73="","",SUMIFS(#REF!,#REF!,U73))</f>
        <v/>
      </c>
      <c r="Q73" s="165" t="str">
        <f t="shared" si="6"/>
        <v/>
      </c>
      <c r="R73" s="114" t="str">
        <f>IF($C73="","",_xlfn.XLOOKUP($C73,设置!$M:$M,设置!N:N,""))</f>
        <v/>
      </c>
      <c r="S73" s="114" t="str">
        <f>IF($C73="","",_xlfn.XLOOKUP($C73,设置!$M:$M,设置!O:O,""))</f>
        <v/>
      </c>
      <c r="T73" s="114" t="s">
        <v>1513</v>
      </c>
      <c r="U73" s="114" t="str">
        <f t="shared" si="7"/>
        <v/>
      </c>
      <c r="V73" s="114" t="str">
        <f t="shared" si="8"/>
        <v/>
      </c>
      <c r="W73" s="114" t="str">
        <f>IF(V73="","",_xlfn.XLOOKUP(V73,立项!W:W,立项!N:N))</f>
        <v/>
      </c>
      <c r="X73" s="114" t="str">
        <f>IF(V73="","",_xlfn.XLOOKUP(V73,立项!W:W,立项!P:P))</f>
        <v/>
      </c>
      <c r="Y73" s="114" t="str">
        <f t="shared" si="9"/>
        <v/>
      </c>
      <c r="Z73" s="141"/>
      <c r="AA73" s="116"/>
      <c r="AB73" s="116"/>
      <c r="AC73" s="116"/>
      <c r="AD73" s="117"/>
      <c r="AE73" s="117"/>
    </row>
    <row r="74" s="81" customFormat="1" customHeight="1" spans="1:31">
      <c r="A74" s="116"/>
      <c r="B74" s="116"/>
      <c r="C74" s="116"/>
      <c r="D74" s="133"/>
      <c r="E74" s="133"/>
      <c r="F74" s="133"/>
      <c r="G74" s="157"/>
      <c r="H74" s="158"/>
      <c r="I74" s="146"/>
      <c r="J74" s="166"/>
      <c r="K74" s="116"/>
      <c r="L74" s="88"/>
      <c r="M74" s="164">
        <f>IF(T74="","",COUNTIFS($F$2:F74,F74))</f>
        <v>0</v>
      </c>
      <c r="N74" s="165">
        <f>IF(T74="","",SUMIFS(实收!E:E,实收!S:S,T74))</f>
        <v>0</v>
      </c>
      <c r="O74" s="165">
        <f t="shared" si="5"/>
        <v>0</v>
      </c>
      <c r="P74" s="165" t="str">
        <f>IF(D74="","",SUMIFS(#REF!,#REF!,U74))</f>
        <v/>
      </c>
      <c r="Q74" s="165" t="str">
        <f t="shared" si="6"/>
        <v/>
      </c>
      <c r="R74" s="114" t="str">
        <f>IF($C74="","",_xlfn.XLOOKUP($C74,设置!$M:$M,设置!N:N,""))</f>
        <v/>
      </c>
      <c r="S74" s="114" t="str">
        <f>IF($C74="","",_xlfn.XLOOKUP($C74,设置!$M:$M,设置!O:O,""))</f>
        <v/>
      </c>
      <c r="T74" s="114" t="s">
        <v>1514</v>
      </c>
      <c r="U74" s="114" t="str">
        <f t="shared" si="7"/>
        <v/>
      </c>
      <c r="V74" s="114" t="str">
        <f t="shared" si="8"/>
        <v/>
      </c>
      <c r="W74" s="114" t="str">
        <f>IF(V74="","",_xlfn.XLOOKUP(V74,立项!W:W,立项!N:N))</f>
        <v/>
      </c>
      <c r="X74" s="114" t="str">
        <f>IF(V74="","",_xlfn.XLOOKUP(V74,立项!W:W,立项!P:P))</f>
        <v/>
      </c>
      <c r="Y74" s="114" t="str">
        <f t="shared" si="9"/>
        <v/>
      </c>
      <c r="Z74" s="141"/>
      <c r="AA74" s="116"/>
      <c r="AB74" s="116"/>
      <c r="AC74" s="116"/>
      <c r="AD74" s="117"/>
      <c r="AE74" s="117"/>
    </row>
    <row r="75" s="81" customFormat="1" customHeight="1" spans="1:31">
      <c r="A75" s="116"/>
      <c r="B75" s="116"/>
      <c r="C75" s="116"/>
      <c r="D75" s="133"/>
      <c r="E75" s="133"/>
      <c r="F75" s="133"/>
      <c r="G75" s="157"/>
      <c r="H75" s="158"/>
      <c r="I75" s="146"/>
      <c r="J75" s="166"/>
      <c r="K75" s="116"/>
      <c r="L75" s="88"/>
      <c r="M75" s="164">
        <f>IF(T75="","",COUNTIFS($F$2:F75,F75))</f>
        <v>0</v>
      </c>
      <c r="N75" s="165">
        <f>IF(T75="","",SUMIFS(实收!E:E,实收!S:S,T75))</f>
        <v>0</v>
      </c>
      <c r="O75" s="165">
        <f t="shared" si="5"/>
        <v>0</v>
      </c>
      <c r="P75" s="165" t="str">
        <f>IF(D75="","",SUMIFS(#REF!,#REF!,U75))</f>
        <v/>
      </c>
      <c r="Q75" s="165" t="str">
        <f t="shared" si="6"/>
        <v/>
      </c>
      <c r="R75" s="114" t="str">
        <f>IF($C75="","",_xlfn.XLOOKUP($C75,设置!$M:$M,设置!N:N,""))</f>
        <v/>
      </c>
      <c r="S75" s="114" t="str">
        <f>IF($C75="","",_xlfn.XLOOKUP($C75,设置!$M:$M,设置!O:O,""))</f>
        <v/>
      </c>
      <c r="T75" s="114" t="s">
        <v>1515</v>
      </c>
      <c r="U75" s="114" t="str">
        <f t="shared" si="7"/>
        <v/>
      </c>
      <c r="V75" s="114" t="str">
        <f t="shared" si="8"/>
        <v/>
      </c>
      <c r="W75" s="114" t="str">
        <f>IF(V75="","",_xlfn.XLOOKUP(V75,立项!W:W,立项!N:N))</f>
        <v/>
      </c>
      <c r="X75" s="114" t="str">
        <f>IF(V75="","",_xlfn.XLOOKUP(V75,立项!W:W,立项!P:P))</f>
        <v/>
      </c>
      <c r="Y75" s="114" t="str">
        <f t="shared" si="9"/>
        <v/>
      </c>
      <c r="Z75" s="141"/>
      <c r="AA75" s="116"/>
      <c r="AB75" s="116"/>
      <c r="AC75" s="116"/>
      <c r="AD75" s="117"/>
      <c r="AE75" s="117"/>
    </row>
    <row r="76" s="81" customFormat="1" customHeight="1" spans="1:31">
      <c r="A76" s="116"/>
      <c r="B76" s="116"/>
      <c r="C76" s="116"/>
      <c r="D76" s="133"/>
      <c r="E76" s="133"/>
      <c r="F76" s="133"/>
      <c r="G76" s="157"/>
      <c r="H76" s="158"/>
      <c r="I76" s="146"/>
      <c r="J76" s="166"/>
      <c r="K76" s="116"/>
      <c r="L76" s="88"/>
      <c r="M76" s="164">
        <f>IF(T76="","",COUNTIFS($F$2:F76,F76))</f>
        <v>0</v>
      </c>
      <c r="N76" s="165">
        <f>IF(T76="","",SUMIFS(实收!E:E,实收!S:S,T76))</f>
        <v>0</v>
      </c>
      <c r="O76" s="165">
        <f t="shared" si="5"/>
        <v>0</v>
      </c>
      <c r="P76" s="165" t="str">
        <f>IF(D76="","",SUMIFS(#REF!,#REF!,U76))</f>
        <v/>
      </c>
      <c r="Q76" s="165" t="str">
        <f t="shared" si="6"/>
        <v/>
      </c>
      <c r="R76" s="114" t="str">
        <f>IF($C76="","",_xlfn.XLOOKUP($C76,设置!$M:$M,设置!N:N,""))</f>
        <v/>
      </c>
      <c r="S76" s="114" t="str">
        <f>IF($C76="","",_xlfn.XLOOKUP($C76,设置!$M:$M,设置!O:O,""))</f>
        <v/>
      </c>
      <c r="T76" s="114" t="s">
        <v>1516</v>
      </c>
      <c r="U76" s="114" t="str">
        <f t="shared" si="7"/>
        <v/>
      </c>
      <c r="V76" s="114" t="str">
        <f t="shared" si="8"/>
        <v/>
      </c>
      <c r="W76" s="114" t="str">
        <f>IF(V76="","",_xlfn.XLOOKUP(V76,立项!W:W,立项!N:N))</f>
        <v/>
      </c>
      <c r="X76" s="114" t="str">
        <f>IF(V76="","",_xlfn.XLOOKUP(V76,立项!W:W,立项!P:P))</f>
        <v/>
      </c>
      <c r="Y76" s="114" t="str">
        <f t="shared" si="9"/>
        <v/>
      </c>
      <c r="Z76" s="141"/>
      <c r="AA76" s="116"/>
      <c r="AB76" s="116"/>
      <c r="AC76" s="116"/>
      <c r="AD76" s="117"/>
      <c r="AE76" s="117"/>
    </row>
    <row r="77" s="81" customFormat="1" customHeight="1" spans="1:31">
      <c r="A77" s="116"/>
      <c r="B77" s="116"/>
      <c r="C77" s="116"/>
      <c r="D77" s="133"/>
      <c r="E77" s="133"/>
      <c r="F77" s="133"/>
      <c r="G77" s="157"/>
      <c r="H77" s="158"/>
      <c r="I77" s="146"/>
      <c r="J77" s="166"/>
      <c r="K77" s="116"/>
      <c r="L77" s="88"/>
      <c r="M77" s="164">
        <f>IF(T77="","",COUNTIFS($F$2:F77,F77))</f>
        <v>0</v>
      </c>
      <c r="N77" s="165">
        <f>IF(T77="","",SUMIFS(实收!E:E,实收!S:S,T77))</f>
        <v>0</v>
      </c>
      <c r="O77" s="165">
        <f t="shared" si="5"/>
        <v>0</v>
      </c>
      <c r="P77" s="165" t="str">
        <f>IF(D77="","",SUMIFS(#REF!,#REF!,U77))</f>
        <v/>
      </c>
      <c r="Q77" s="165" t="str">
        <f t="shared" si="6"/>
        <v/>
      </c>
      <c r="R77" s="114" t="str">
        <f>IF($C77="","",_xlfn.XLOOKUP($C77,设置!$M:$M,设置!N:N,""))</f>
        <v/>
      </c>
      <c r="S77" s="114" t="str">
        <f>IF($C77="","",_xlfn.XLOOKUP($C77,设置!$M:$M,设置!O:O,""))</f>
        <v/>
      </c>
      <c r="T77" s="114" t="s">
        <v>1517</v>
      </c>
      <c r="U77" s="114" t="str">
        <f t="shared" si="7"/>
        <v/>
      </c>
      <c r="V77" s="114" t="str">
        <f t="shared" si="8"/>
        <v/>
      </c>
      <c r="W77" s="114" t="str">
        <f>IF(V77="","",_xlfn.XLOOKUP(V77,立项!W:W,立项!N:N))</f>
        <v/>
      </c>
      <c r="X77" s="114" t="str">
        <f>IF(V77="","",_xlfn.XLOOKUP(V77,立项!W:W,立项!P:P))</f>
        <v/>
      </c>
      <c r="Y77" s="114" t="str">
        <f t="shared" si="9"/>
        <v/>
      </c>
      <c r="Z77" s="141"/>
      <c r="AA77" s="116"/>
      <c r="AB77" s="116"/>
      <c r="AC77" s="116"/>
      <c r="AD77" s="117"/>
      <c r="AE77" s="117"/>
    </row>
    <row r="78" s="81" customFormat="1" customHeight="1" spans="1:31">
      <c r="A78" s="116"/>
      <c r="B78" s="116"/>
      <c r="C78" s="116"/>
      <c r="D78" s="116"/>
      <c r="E78" s="133"/>
      <c r="F78" s="133"/>
      <c r="G78" s="116"/>
      <c r="H78" s="159"/>
      <c r="I78" s="146"/>
      <c r="J78" s="166"/>
      <c r="K78" s="116"/>
      <c r="L78" s="88"/>
      <c r="M78" s="164">
        <f>IF(T78="","",COUNTIFS($F$2:F78,F78))</f>
        <v>0</v>
      </c>
      <c r="N78" s="165">
        <f>IF(T78="","",SUMIFS(实收!E:E,实收!S:S,T78))</f>
        <v>0</v>
      </c>
      <c r="O78" s="165">
        <f t="shared" si="5"/>
        <v>0</v>
      </c>
      <c r="P78" s="165" t="str">
        <f>IF(D78="","",SUMIFS(#REF!,#REF!,U78))</f>
        <v/>
      </c>
      <c r="Q78" s="165" t="str">
        <f t="shared" si="6"/>
        <v/>
      </c>
      <c r="R78" s="114" t="str">
        <f>IF($C78="","",_xlfn.XLOOKUP($C78,设置!$M:$M,设置!N:N,""))</f>
        <v/>
      </c>
      <c r="S78" s="114" t="str">
        <f>IF($C78="","",_xlfn.XLOOKUP($C78,设置!$M:$M,设置!O:O,""))</f>
        <v/>
      </c>
      <c r="T78" s="114" t="s">
        <v>1518</v>
      </c>
      <c r="U78" s="114" t="str">
        <f t="shared" si="7"/>
        <v/>
      </c>
      <c r="V78" s="114" t="str">
        <f t="shared" si="8"/>
        <v/>
      </c>
      <c r="W78" s="114" t="str">
        <f>IF(V78="","",_xlfn.XLOOKUP(V78,立项!W:W,立项!N:N))</f>
        <v/>
      </c>
      <c r="X78" s="114" t="str">
        <f>IF(V78="","",_xlfn.XLOOKUP(V78,立项!W:W,立项!P:P))</f>
        <v/>
      </c>
      <c r="Y78" s="114" t="str">
        <f t="shared" si="9"/>
        <v/>
      </c>
      <c r="Z78" s="141"/>
      <c r="AA78" s="116"/>
      <c r="AB78" s="116"/>
      <c r="AC78" s="116"/>
      <c r="AD78" s="117"/>
      <c r="AE78" s="117"/>
    </row>
    <row r="79" s="81" customFormat="1" customHeight="1" spans="1:31">
      <c r="A79" s="116"/>
      <c r="B79" s="116"/>
      <c r="C79" s="116"/>
      <c r="D79" s="116"/>
      <c r="E79" s="133"/>
      <c r="F79" s="133"/>
      <c r="G79" s="116"/>
      <c r="H79" s="159"/>
      <c r="I79" s="146"/>
      <c r="J79" s="166"/>
      <c r="K79" s="116"/>
      <c r="L79" s="88"/>
      <c r="M79" s="164">
        <f>IF(T79="","",COUNTIFS($F$2:F79,F79))</f>
        <v>0</v>
      </c>
      <c r="N79" s="165">
        <f>IF(T79="","",SUMIFS(实收!E:E,实收!S:S,T79))</f>
        <v>0</v>
      </c>
      <c r="O79" s="165">
        <f t="shared" si="5"/>
        <v>0</v>
      </c>
      <c r="P79" s="165" t="str">
        <f>IF(D79="","",SUMIFS(#REF!,#REF!,U79))</f>
        <v/>
      </c>
      <c r="Q79" s="165" t="str">
        <f t="shared" si="6"/>
        <v/>
      </c>
      <c r="R79" s="114" t="str">
        <f>IF($C79="","",_xlfn.XLOOKUP($C79,设置!$M:$M,设置!N:N,""))</f>
        <v/>
      </c>
      <c r="S79" s="114" t="str">
        <f>IF($C79="","",_xlfn.XLOOKUP($C79,设置!$M:$M,设置!O:O,""))</f>
        <v/>
      </c>
      <c r="T79" s="114" t="s">
        <v>1519</v>
      </c>
      <c r="U79" s="114" t="str">
        <f t="shared" si="7"/>
        <v/>
      </c>
      <c r="V79" s="114" t="str">
        <f t="shared" si="8"/>
        <v/>
      </c>
      <c r="W79" s="114" t="str">
        <f>IF(V79="","",_xlfn.XLOOKUP(V79,立项!W:W,立项!N:N))</f>
        <v/>
      </c>
      <c r="X79" s="114" t="str">
        <f>IF(V79="","",_xlfn.XLOOKUP(V79,立项!W:W,立项!P:P))</f>
        <v/>
      </c>
      <c r="Y79" s="114" t="str">
        <f t="shared" si="9"/>
        <v/>
      </c>
      <c r="Z79" s="141"/>
      <c r="AA79" s="116"/>
      <c r="AB79" s="116"/>
      <c r="AC79" s="116"/>
      <c r="AD79" s="117"/>
      <c r="AE79" s="117"/>
    </row>
    <row r="80" s="81" customFormat="1" customHeight="1" spans="1:31">
      <c r="A80" s="116"/>
      <c r="B80" s="116"/>
      <c r="C80" s="116"/>
      <c r="D80" s="133"/>
      <c r="E80" s="133"/>
      <c r="F80" s="133"/>
      <c r="G80" s="133"/>
      <c r="H80" s="159"/>
      <c r="I80" s="146"/>
      <c r="J80" s="166"/>
      <c r="K80" s="116"/>
      <c r="L80" s="88"/>
      <c r="M80" s="164">
        <f>IF(T80="","",COUNTIFS($F$2:F80,F80))</f>
        <v>0</v>
      </c>
      <c r="N80" s="165">
        <f>IF(T80="","",SUMIFS(实收!E:E,实收!S:S,T80))</f>
        <v>0</v>
      </c>
      <c r="O80" s="165">
        <f t="shared" si="5"/>
        <v>0</v>
      </c>
      <c r="P80" s="165" t="str">
        <f>IF(D80="","",SUMIFS(#REF!,#REF!,U80))</f>
        <v/>
      </c>
      <c r="Q80" s="165" t="str">
        <f t="shared" si="6"/>
        <v/>
      </c>
      <c r="R80" s="114" t="str">
        <f>IF($C80="","",_xlfn.XLOOKUP($C80,设置!$M:$M,设置!N:N,""))</f>
        <v/>
      </c>
      <c r="S80" s="114" t="str">
        <f>IF($C80="","",_xlfn.XLOOKUP($C80,设置!$M:$M,设置!O:O,""))</f>
        <v/>
      </c>
      <c r="T80" s="114" t="s">
        <v>1520</v>
      </c>
      <c r="U80" s="114" t="str">
        <f t="shared" si="7"/>
        <v/>
      </c>
      <c r="V80" s="114" t="str">
        <f t="shared" si="8"/>
        <v/>
      </c>
      <c r="W80" s="114" t="str">
        <f>IF(V80="","",_xlfn.XLOOKUP(V80,立项!W:W,立项!N:N))</f>
        <v/>
      </c>
      <c r="X80" s="114" t="str">
        <f>IF(V80="","",_xlfn.XLOOKUP(V80,立项!W:W,立项!P:P))</f>
        <v/>
      </c>
      <c r="Y80" s="114" t="str">
        <f t="shared" si="9"/>
        <v/>
      </c>
      <c r="Z80" s="141"/>
      <c r="AA80" s="116"/>
      <c r="AB80" s="116"/>
      <c r="AC80" s="116"/>
      <c r="AD80" s="117"/>
      <c r="AE80" s="117"/>
    </row>
    <row r="81" s="81" customFormat="1" customHeight="1" spans="1:31">
      <c r="A81" s="116"/>
      <c r="B81" s="116"/>
      <c r="C81" s="116"/>
      <c r="D81" s="133"/>
      <c r="E81" s="133"/>
      <c r="F81" s="133"/>
      <c r="G81" s="133"/>
      <c r="H81" s="159"/>
      <c r="I81" s="146"/>
      <c r="J81" s="166"/>
      <c r="K81" s="116"/>
      <c r="L81" s="88"/>
      <c r="M81" s="164">
        <f>IF(T81="","",COUNTIFS($F$2:F81,F81))</f>
        <v>0</v>
      </c>
      <c r="N81" s="165">
        <f>IF(T81="","",SUMIFS(实收!E:E,实收!S:S,T81))</f>
        <v>0</v>
      </c>
      <c r="O81" s="165">
        <f t="shared" si="5"/>
        <v>0</v>
      </c>
      <c r="P81" s="165" t="str">
        <f>IF(D81="","",SUMIFS(#REF!,#REF!,U81))</f>
        <v/>
      </c>
      <c r="Q81" s="165" t="str">
        <f t="shared" si="6"/>
        <v/>
      </c>
      <c r="R81" s="114" t="str">
        <f>IF($C81="","",_xlfn.XLOOKUP($C81,设置!$M:$M,设置!N:N,""))</f>
        <v/>
      </c>
      <c r="S81" s="114" t="str">
        <f>IF($C81="","",_xlfn.XLOOKUP($C81,设置!$M:$M,设置!O:O,""))</f>
        <v/>
      </c>
      <c r="T81" s="114" t="s">
        <v>1521</v>
      </c>
      <c r="U81" s="114" t="str">
        <f t="shared" si="7"/>
        <v/>
      </c>
      <c r="V81" s="114" t="str">
        <f t="shared" si="8"/>
        <v/>
      </c>
      <c r="W81" s="114" t="str">
        <f>IF(V81="","",_xlfn.XLOOKUP(V81,立项!W:W,立项!N:N))</f>
        <v/>
      </c>
      <c r="X81" s="114" t="str">
        <f>IF(V81="","",_xlfn.XLOOKUP(V81,立项!W:W,立项!P:P))</f>
        <v/>
      </c>
      <c r="Y81" s="114" t="str">
        <f t="shared" si="9"/>
        <v/>
      </c>
      <c r="Z81" s="141"/>
      <c r="AA81" s="116"/>
      <c r="AB81" s="116"/>
      <c r="AC81" s="116"/>
      <c r="AD81" s="117"/>
      <c r="AE81" s="117"/>
    </row>
    <row r="82" s="81" customFormat="1" customHeight="1" spans="1:31">
      <c r="A82" s="116"/>
      <c r="B82" s="116"/>
      <c r="C82" s="116"/>
      <c r="D82" s="133"/>
      <c r="E82" s="133"/>
      <c r="F82" s="133"/>
      <c r="G82" s="116"/>
      <c r="H82" s="159"/>
      <c r="I82" s="146"/>
      <c r="J82" s="166"/>
      <c r="K82" s="116"/>
      <c r="L82" s="88"/>
      <c r="M82" s="164">
        <f>IF(T82="","",COUNTIFS($F$2:F82,F82))</f>
        <v>0</v>
      </c>
      <c r="N82" s="165">
        <f>IF(T82="","",SUMIFS(实收!E:E,实收!S:S,T82))</f>
        <v>0</v>
      </c>
      <c r="O82" s="165">
        <f t="shared" si="5"/>
        <v>0</v>
      </c>
      <c r="P82" s="165" t="str">
        <f>IF(D82="","",SUMIFS(#REF!,#REF!,U82))</f>
        <v/>
      </c>
      <c r="Q82" s="165" t="str">
        <f t="shared" si="6"/>
        <v/>
      </c>
      <c r="R82" s="114" t="str">
        <f>IF($C82="","",_xlfn.XLOOKUP($C82,设置!$M:$M,设置!N:N,""))</f>
        <v/>
      </c>
      <c r="S82" s="114" t="str">
        <f>IF($C82="","",_xlfn.XLOOKUP($C82,设置!$M:$M,设置!O:O,""))</f>
        <v/>
      </c>
      <c r="T82" s="114" t="s">
        <v>1522</v>
      </c>
      <c r="U82" s="114" t="str">
        <f t="shared" si="7"/>
        <v/>
      </c>
      <c r="V82" s="114" t="str">
        <f t="shared" si="8"/>
        <v/>
      </c>
      <c r="W82" s="114" t="str">
        <f>IF(V82="","",_xlfn.XLOOKUP(V82,立项!W:W,立项!N:N))</f>
        <v/>
      </c>
      <c r="X82" s="114" t="str">
        <f>IF(V82="","",_xlfn.XLOOKUP(V82,立项!W:W,立项!P:P))</f>
        <v/>
      </c>
      <c r="Y82" s="114" t="str">
        <f t="shared" si="9"/>
        <v/>
      </c>
      <c r="Z82" s="141"/>
      <c r="AA82" s="116"/>
      <c r="AB82" s="116"/>
      <c r="AC82" s="116"/>
      <c r="AD82" s="117"/>
      <c r="AE82" s="117"/>
    </row>
    <row r="83" s="81" customFormat="1" customHeight="1" spans="1:31">
      <c r="A83" s="116"/>
      <c r="B83" s="116"/>
      <c r="C83" s="116"/>
      <c r="D83" s="133"/>
      <c r="E83" s="133"/>
      <c r="F83" s="133"/>
      <c r="G83" s="157"/>
      <c r="H83" s="158"/>
      <c r="I83" s="146"/>
      <c r="J83" s="166"/>
      <c r="K83" s="116"/>
      <c r="L83" s="88"/>
      <c r="M83" s="164">
        <f>IF(T83="","",COUNTIFS($F$2:F83,F83))</f>
        <v>0</v>
      </c>
      <c r="N83" s="165">
        <f>IF(T83="","",SUMIFS(实收!E:E,实收!S:S,T83))</f>
        <v>0</v>
      </c>
      <c r="O83" s="165">
        <f t="shared" si="5"/>
        <v>0</v>
      </c>
      <c r="P83" s="165" t="str">
        <f>IF(D83="","",SUMIFS(#REF!,#REF!,U83))</f>
        <v/>
      </c>
      <c r="Q83" s="165" t="str">
        <f t="shared" si="6"/>
        <v/>
      </c>
      <c r="R83" s="114" t="str">
        <f>IF($C83="","",_xlfn.XLOOKUP($C83,设置!$M:$M,设置!N:N,""))</f>
        <v/>
      </c>
      <c r="S83" s="114" t="str">
        <f>IF($C83="","",_xlfn.XLOOKUP($C83,设置!$M:$M,设置!O:O,""))</f>
        <v/>
      </c>
      <c r="T83" s="114" t="s">
        <v>1523</v>
      </c>
      <c r="U83" s="114" t="str">
        <f t="shared" si="7"/>
        <v/>
      </c>
      <c r="V83" s="114" t="str">
        <f t="shared" si="8"/>
        <v/>
      </c>
      <c r="W83" s="114" t="str">
        <f>IF(V83="","",_xlfn.XLOOKUP(V83,立项!W:W,立项!N:N))</f>
        <v/>
      </c>
      <c r="X83" s="114" t="str">
        <f>IF(V83="","",_xlfn.XLOOKUP(V83,立项!W:W,立项!P:P))</f>
        <v/>
      </c>
      <c r="Y83" s="114" t="str">
        <f t="shared" si="9"/>
        <v/>
      </c>
      <c r="Z83" s="141"/>
      <c r="AA83" s="116"/>
      <c r="AB83" s="116"/>
      <c r="AC83" s="116"/>
      <c r="AD83" s="117"/>
      <c r="AE83" s="117"/>
    </row>
    <row r="84" s="81" customFormat="1" customHeight="1" spans="1:31">
      <c r="A84" s="116"/>
      <c r="B84" s="116"/>
      <c r="C84" s="116"/>
      <c r="D84" s="133"/>
      <c r="E84" s="133"/>
      <c r="F84" s="133"/>
      <c r="G84" s="157"/>
      <c r="H84" s="158"/>
      <c r="I84" s="146"/>
      <c r="J84" s="166"/>
      <c r="K84" s="116"/>
      <c r="L84" s="88"/>
      <c r="M84" s="164">
        <f>IF(T84="","",COUNTIFS($F$2:F84,F84))</f>
        <v>0</v>
      </c>
      <c r="N84" s="165">
        <f>IF(T84="","",SUMIFS(实收!E:E,实收!S:S,T84))</f>
        <v>0</v>
      </c>
      <c r="O84" s="165">
        <f t="shared" si="5"/>
        <v>0</v>
      </c>
      <c r="P84" s="165" t="str">
        <f>IF(D84="","",SUMIFS(#REF!,#REF!,U84))</f>
        <v/>
      </c>
      <c r="Q84" s="165" t="str">
        <f t="shared" si="6"/>
        <v/>
      </c>
      <c r="R84" s="114" t="str">
        <f>IF($C84="","",_xlfn.XLOOKUP($C84,设置!$M:$M,设置!N:N,""))</f>
        <v/>
      </c>
      <c r="S84" s="114" t="str">
        <f>IF($C84="","",_xlfn.XLOOKUP($C84,设置!$M:$M,设置!O:O,""))</f>
        <v/>
      </c>
      <c r="T84" s="114" t="s">
        <v>1524</v>
      </c>
      <c r="U84" s="114" t="str">
        <f t="shared" si="7"/>
        <v/>
      </c>
      <c r="V84" s="114" t="str">
        <f t="shared" si="8"/>
        <v/>
      </c>
      <c r="W84" s="114" t="str">
        <f>IF(V84="","",_xlfn.XLOOKUP(V84,立项!W:W,立项!N:N))</f>
        <v/>
      </c>
      <c r="X84" s="114" t="str">
        <f>IF(V84="","",_xlfn.XLOOKUP(V84,立项!W:W,立项!P:P))</f>
        <v/>
      </c>
      <c r="Y84" s="114" t="str">
        <f t="shared" si="9"/>
        <v/>
      </c>
      <c r="Z84" s="141"/>
      <c r="AA84" s="116"/>
      <c r="AB84" s="116"/>
      <c r="AC84" s="116"/>
      <c r="AD84" s="117"/>
      <c r="AE84" s="117"/>
    </row>
    <row r="85" s="81" customFormat="1" customHeight="1" spans="1:31">
      <c r="A85" s="116"/>
      <c r="B85" s="116"/>
      <c r="C85" s="116"/>
      <c r="D85" s="133"/>
      <c r="E85" s="133"/>
      <c r="F85" s="133"/>
      <c r="G85" s="157"/>
      <c r="H85" s="158"/>
      <c r="I85" s="146"/>
      <c r="J85" s="166"/>
      <c r="K85" s="116"/>
      <c r="L85" s="88"/>
      <c r="M85" s="164">
        <f>IF(T85="","",COUNTIFS($F$2:F85,F85))</f>
        <v>0</v>
      </c>
      <c r="N85" s="165">
        <f>IF(T85="","",SUMIFS(实收!E:E,实收!S:S,T85))</f>
        <v>0</v>
      </c>
      <c r="O85" s="165">
        <f t="shared" si="5"/>
        <v>0</v>
      </c>
      <c r="P85" s="165" t="str">
        <f>IF(D85="","",SUMIFS(#REF!,#REF!,U85))</f>
        <v/>
      </c>
      <c r="Q85" s="165" t="str">
        <f t="shared" si="6"/>
        <v/>
      </c>
      <c r="R85" s="114" t="str">
        <f>IF($C85="","",_xlfn.XLOOKUP($C85,设置!$M:$M,设置!N:N,""))</f>
        <v/>
      </c>
      <c r="S85" s="114" t="str">
        <f>IF($C85="","",_xlfn.XLOOKUP($C85,设置!$M:$M,设置!O:O,""))</f>
        <v/>
      </c>
      <c r="T85" s="114" t="s">
        <v>1525</v>
      </c>
      <c r="U85" s="114" t="str">
        <f t="shared" si="7"/>
        <v/>
      </c>
      <c r="V85" s="114" t="str">
        <f t="shared" si="8"/>
        <v/>
      </c>
      <c r="W85" s="114" t="str">
        <f>IF(V85="","",_xlfn.XLOOKUP(V85,立项!W:W,立项!N:N))</f>
        <v/>
      </c>
      <c r="X85" s="114" t="str">
        <f>IF(V85="","",_xlfn.XLOOKUP(V85,立项!W:W,立项!P:P))</f>
        <v/>
      </c>
      <c r="Y85" s="114" t="str">
        <f t="shared" si="9"/>
        <v/>
      </c>
      <c r="Z85" s="141"/>
      <c r="AA85" s="116"/>
      <c r="AB85" s="116"/>
      <c r="AC85" s="116"/>
      <c r="AD85" s="117"/>
      <c r="AE85" s="117"/>
    </row>
    <row r="86" s="81" customFormat="1" customHeight="1" spans="1:31">
      <c r="A86" s="116"/>
      <c r="B86" s="116"/>
      <c r="C86" s="116"/>
      <c r="D86" s="116"/>
      <c r="E86" s="133"/>
      <c r="F86" s="133"/>
      <c r="G86" s="116"/>
      <c r="H86" s="159"/>
      <c r="I86" s="146"/>
      <c r="J86" s="166"/>
      <c r="K86" s="116"/>
      <c r="L86" s="88"/>
      <c r="M86" s="164">
        <f>IF(T86="","",COUNTIFS($F$2:F86,F86))</f>
        <v>0</v>
      </c>
      <c r="N86" s="165">
        <f>IF(T86="","",SUMIFS(实收!E:E,实收!S:S,T86))</f>
        <v>0</v>
      </c>
      <c r="O86" s="165">
        <f t="shared" si="5"/>
        <v>0</v>
      </c>
      <c r="P86" s="165" t="str">
        <f>IF(D86="","",SUMIFS(#REF!,#REF!,U86))</f>
        <v/>
      </c>
      <c r="Q86" s="165" t="str">
        <f t="shared" si="6"/>
        <v/>
      </c>
      <c r="R86" s="114" t="str">
        <f>IF($C86="","",_xlfn.XLOOKUP($C86,设置!$M:$M,设置!N:N,""))</f>
        <v/>
      </c>
      <c r="S86" s="114" t="str">
        <f>IF($C86="","",_xlfn.XLOOKUP($C86,设置!$M:$M,设置!O:O,""))</f>
        <v/>
      </c>
      <c r="T86" s="114" t="s">
        <v>1526</v>
      </c>
      <c r="U86" s="114" t="str">
        <f t="shared" si="7"/>
        <v/>
      </c>
      <c r="V86" s="114" t="str">
        <f t="shared" si="8"/>
        <v/>
      </c>
      <c r="W86" s="114" t="str">
        <f>IF(V86="","",_xlfn.XLOOKUP(V86,立项!W:W,立项!N:N))</f>
        <v/>
      </c>
      <c r="X86" s="114" t="str">
        <f>IF(V86="","",_xlfn.XLOOKUP(V86,立项!W:W,立项!P:P))</f>
        <v/>
      </c>
      <c r="Y86" s="114" t="str">
        <f t="shared" si="9"/>
        <v/>
      </c>
      <c r="Z86" s="141"/>
      <c r="AA86" s="116"/>
      <c r="AB86" s="116"/>
      <c r="AC86" s="116"/>
      <c r="AD86" s="117"/>
      <c r="AE86" s="117"/>
    </row>
    <row r="87" s="81" customFormat="1" customHeight="1" spans="1:31">
      <c r="A87" s="116"/>
      <c r="B87" s="116"/>
      <c r="C87" s="116"/>
      <c r="D87" s="133"/>
      <c r="E87" s="133"/>
      <c r="F87" s="133"/>
      <c r="G87" s="116"/>
      <c r="H87" s="159"/>
      <c r="I87" s="146"/>
      <c r="J87" s="166"/>
      <c r="K87" s="116"/>
      <c r="L87" s="88"/>
      <c r="M87" s="164">
        <f>IF(T87="","",COUNTIFS($F$2:F87,F87))</f>
        <v>0</v>
      </c>
      <c r="N87" s="165">
        <f>IF(T87="","",SUMIFS(实收!E:E,实收!S:S,T87))</f>
        <v>0</v>
      </c>
      <c r="O87" s="165">
        <f t="shared" si="5"/>
        <v>0</v>
      </c>
      <c r="P87" s="165" t="str">
        <f>IF(D87="","",SUMIFS(#REF!,#REF!,U87))</f>
        <v/>
      </c>
      <c r="Q87" s="165" t="str">
        <f t="shared" si="6"/>
        <v/>
      </c>
      <c r="R87" s="114" t="str">
        <f>IF($C87="","",_xlfn.XLOOKUP($C87,设置!$M:$M,设置!N:N,""))</f>
        <v/>
      </c>
      <c r="S87" s="114" t="str">
        <f>IF($C87="","",_xlfn.XLOOKUP($C87,设置!$M:$M,设置!O:O,""))</f>
        <v/>
      </c>
      <c r="T87" s="114" t="s">
        <v>1527</v>
      </c>
      <c r="U87" s="114" t="str">
        <f t="shared" si="7"/>
        <v/>
      </c>
      <c r="V87" s="114" t="str">
        <f t="shared" si="8"/>
        <v/>
      </c>
      <c r="W87" s="114" t="str">
        <f>IF(V87="","",_xlfn.XLOOKUP(V87,立项!W:W,立项!N:N))</f>
        <v/>
      </c>
      <c r="X87" s="114" t="str">
        <f>IF(V87="","",_xlfn.XLOOKUP(V87,立项!W:W,立项!P:P))</f>
        <v/>
      </c>
      <c r="Y87" s="114" t="str">
        <f t="shared" si="9"/>
        <v/>
      </c>
      <c r="Z87" s="141"/>
      <c r="AA87" s="116"/>
      <c r="AB87" s="116"/>
      <c r="AC87" s="116"/>
      <c r="AD87" s="117"/>
      <c r="AE87" s="117"/>
    </row>
    <row r="88" s="81" customFormat="1" customHeight="1" spans="1:31">
      <c r="A88" s="116"/>
      <c r="B88" s="116"/>
      <c r="C88" s="116"/>
      <c r="D88" s="133"/>
      <c r="E88" s="133"/>
      <c r="F88" s="133"/>
      <c r="G88" s="116"/>
      <c r="H88" s="159"/>
      <c r="I88" s="146"/>
      <c r="J88" s="166"/>
      <c r="K88" s="116"/>
      <c r="L88" s="88"/>
      <c r="M88" s="164">
        <f>IF(T88="","",COUNTIFS($F$2:F88,F88))</f>
        <v>0</v>
      </c>
      <c r="N88" s="165">
        <f>IF(T88="","",SUMIFS(实收!E:E,实收!S:S,T88))</f>
        <v>0</v>
      </c>
      <c r="O88" s="165">
        <f t="shared" si="5"/>
        <v>0</v>
      </c>
      <c r="P88" s="165" t="str">
        <f>IF(D88="","",SUMIFS(#REF!,#REF!,U88))</f>
        <v/>
      </c>
      <c r="Q88" s="165" t="str">
        <f t="shared" si="6"/>
        <v/>
      </c>
      <c r="R88" s="114" t="str">
        <f>IF($C88="","",_xlfn.XLOOKUP($C88,设置!$M:$M,设置!N:N,""))</f>
        <v/>
      </c>
      <c r="S88" s="114" t="str">
        <f>IF($C88="","",_xlfn.XLOOKUP($C88,设置!$M:$M,设置!O:O,""))</f>
        <v/>
      </c>
      <c r="T88" s="114" t="s">
        <v>1528</v>
      </c>
      <c r="U88" s="114" t="str">
        <f t="shared" si="7"/>
        <v/>
      </c>
      <c r="V88" s="114" t="str">
        <f t="shared" si="8"/>
        <v/>
      </c>
      <c r="W88" s="114" t="str">
        <f>IF(V88="","",_xlfn.XLOOKUP(V88,立项!W:W,立项!N:N))</f>
        <v/>
      </c>
      <c r="X88" s="114" t="str">
        <f>IF(V88="","",_xlfn.XLOOKUP(V88,立项!W:W,立项!P:P))</f>
        <v/>
      </c>
      <c r="Y88" s="114" t="str">
        <f t="shared" si="9"/>
        <v/>
      </c>
      <c r="Z88" s="141"/>
      <c r="AA88" s="116"/>
      <c r="AB88" s="116"/>
      <c r="AC88" s="116"/>
      <c r="AD88" s="117"/>
      <c r="AE88" s="117"/>
    </row>
    <row r="89" s="81" customFormat="1" customHeight="1" spans="1:31">
      <c r="A89" s="116"/>
      <c r="B89" s="116"/>
      <c r="C89" s="116"/>
      <c r="D89" s="133"/>
      <c r="E89" s="133"/>
      <c r="F89" s="133"/>
      <c r="G89" s="116"/>
      <c r="H89" s="159"/>
      <c r="I89" s="146"/>
      <c r="J89" s="166"/>
      <c r="K89" s="116"/>
      <c r="L89" s="88"/>
      <c r="M89" s="164">
        <f>IF(T89="","",COUNTIFS($F$2:F89,F89))</f>
        <v>0</v>
      </c>
      <c r="N89" s="165">
        <f>IF(T89="","",SUMIFS(实收!E:E,实收!S:S,T89))</f>
        <v>0</v>
      </c>
      <c r="O89" s="165">
        <f t="shared" si="5"/>
        <v>0</v>
      </c>
      <c r="P89" s="165" t="str">
        <f>IF(D89="","",SUMIFS(#REF!,#REF!,U89))</f>
        <v/>
      </c>
      <c r="Q89" s="165" t="str">
        <f t="shared" si="6"/>
        <v/>
      </c>
      <c r="R89" s="114" t="str">
        <f>IF($C89="","",_xlfn.XLOOKUP($C89,设置!$M:$M,设置!N:N,""))</f>
        <v/>
      </c>
      <c r="S89" s="114" t="str">
        <f>IF($C89="","",_xlfn.XLOOKUP($C89,设置!$M:$M,设置!O:O,""))</f>
        <v/>
      </c>
      <c r="T89" s="114" t="s">
        <v>1529</v>
      </c>
      <c r="U89" s="114" t="str">
        <f t="shared" si="7"/>
        <v/>
      </c>
      <c r="V89" s="114" t="str">
        <f t="shared" si="8"/>
        <v/>
      </c>
      <c r="W89" s="114" t="str">
        <f>IF(V89="","",_xlfn.XLOOKUP(V89,立项!W:W,立项!N:N))</f>
        <v/>
      </c>
      <c r="X89" s="114" t="str">
        <f>IF(V89="","",_xlfn.XLOOKUP(V89,立项!W:W,立项!P:P))</f>
        <v/>
      </c>
      <c r="Y89" s="114" t="str">
        <f t="shared" si="9"/>
        <v/>
      </c>
      <c r="Z89" s="141"/>
      <c r="AA89" s="116"/>
      <c r="AB89" s="116"/>
      <c r="AC89" s="116"/>
      <c r="AD89" s="117"/>
      <c r="AE89" s="117"/>
    </row>
    <row r="90" s="81" customFormat="1" customHeight="1" spans="1:31">
      <c r="A90" s="116"/>
      <c r="B90" s="116"/>
      <c r="C90" s="116"/>
      <c r="D90" s="116"/>
      <c r="E90" s="133"/>
      <c r="F90" s="133"/>
      <c r="G90" s="116"/>
      <c r="H90" s="159"/>
      <c r="I90" s="146"/>
      <c r="J90" s="166"/>
      <c r="K90" s="116"/>
      <c r="L90" s="88"/>
      <c r="M90" s="164">
        <f>IF(T90="","",COUNTIFS($F$2:F90,F90))</f>
        <v>0</v>
      </c>
      <c r="N90" s="165">
        <f>IF(T90="","",SUMIFS(实收!E:E,实收!S:S,T90))</f>
        <v>0</v>
      </c>
      <c r="O90" s="165">
        <f t="shared" si="5"/>
        <v>0</v>
      </c>
      <c r="P90" s="165" t="str">
        <f>IF(D90="","",SUMIFS(#REF!,#REF!,U90))</f>
        <v/>
      </c>
      <c r="Q90" s="165" t="str">
        <f t="shared" si="6"/>
        <v/>
      </c>
      <c r="R90" s="114" t="str">
        <f>IF($C90="","",_xlfn.XLOOKUP($C90,设置!$M:$M,设置!N:N,""))</f>
        <v/>
      </c>
      <c r="S90" s="114" t="str">
        <f>IF($C90="","",_xlfn.XLOOKUP($C90,设置!$M:$M,设置!O:O,""))</f>
        <v/>
      </c>
      <c r="T90" s="114" t="s">
        <v>1530</v>
      </c>
      <c r="U90" s="114" t="str">
        <f t="shared" si="7"/>
        <v/>
      </c>
      <c r="V90" s="114" t="str">
        <f t="shared" si="8"/>
        <v/>
      </c>
      <c r="W90" s="114" t="str">
        <f>IF(V90="","",_xlfn.XLOOKUP(V90,立项!W:W,立项!N:N))</f>
        <v/>
      </c>
      <c r="X90" s="114" t="str">
        <f>IF(V90="","",_xlfn.XLOOKUP(V90,立项!W:W,立项!P:P))</f>
        <v/>
      </c>
      <c r="Y90" s="114" t="str">
        <f t="shared" si="9"/>
        <v/>
      </c>
      <c r="Z90" s="141"/>
      <c r="AA90" s="116"/>
      <c r="AB90" s="116"/>
      <c r="AC90" s="116"/>
      <c r="AD90" s="117"/>
      <c r="AE90" s="117"/>
    </row>
    <row r="91" s="81" customFormat="1" customHeight="1" spans="1:31">
      <c r="A91" s="116"/>
      <c r="B91" s="116"/>
      <c r="C91" s="116"/>
      <c r="D91" s="116"/>
      <c r="E91" s="133"/>
      <c r="F91" s="133"/>
      <c r="G91" s="116"/>
      <c r="H91" s="159"/>
      <c r="I91" s="146"/>
      <c r="J91" s="166"/>
      <c r="K91" s="116"/>
      <c r="L91" s="88"/>
      <c r="M91" s="164">
        <f>IF(T91="","",COUNTIFS($F$2:F91,F91))</f>
        <v>0</v>
      </c>
      <c r="N91" s="165">
        <f>IF(T91="","",SUMIFS(实收!E:E,实收!S:S,T91))</f>
        <v>0</v>
      </c>
      <c r="O91" s="165">
        <f t="shared" si="5"/>
        <v>0</v>
      </c>
      <c r="P91" s="165" t="str">
        <f>IF(D91="","",SUMIFS(#REF!,#REF!,U91))</f>
        <v/>
      </c>
      <c r="Q91" s="165" t="str">
        <f t="shared" si="6"/>
        <v/>
      </c>
      <c r="R91" s="114" t="str">
        <f>IF($C91="","",_xlfn.XLOOKUP($C91,设置!$M:$M,设置!N:N,""))</f>
        <v/>
      </c>
      <c r="S91" s="114" t="str">
        <f>IF($C91="","",_xlfn.XLOOKUP($C91,设置!$M:$M,设置!O:O,""))</f>
        <v/>
      </c>
      <c r="T91" s="114" t="s">
        <v>1531</v>
      </c>
      <c r="U91" s="114" t="str">
        <f t="shared" si="7"/>
        <v/>
      </c>
      <c r="V91" s="114" t="str">
        <f t="shared" si="8"/>
        <v/>
      </c>
      <c r="W91" s="114" t="str">
        <f>IF(V91="","",_xlfn.XLOOKUP(V91,立项!W:W,立项!N:N))</f>
        <v/>
      </c>
      <c r="X91" s="114" t="str">
        <f>IF(V91="","",_xlfn.XLOOKUP(V91,立项!W:W,立项!P:P))</f>
        <v/>
      </c>
      <c r="Y91" s="114" t="str">
        <f t="shared" si="9"/>
        <v/>
      </c>
      <c r="Z91" s="141"/>
      <c r="AA91" s="116"/>
      <c r="AB91" s="116"/>
      <c r="AC91" s="116"/>
      <c r="AD91" s="117"/>
      <c r="AE91" s="117"/>
    </row>
    <row r="92" s="81" customFormat="1" customHeight="1" spans="1:31">
      <c r="A92" s="116"/>
      <c r="B92" s="116"/>
      <c r="C92" s="116"/>
      <c r="D92" s="116"/>
      <c r="E92" s="133"/>
      <c r="F92" s="133"/>
      <c r="G92" s="116"/>
      <c r="H92" s="159"/>
      <c r="I92" s="146"/>
      <c r="J92" s="166"/>
      <c r="K92" s="116"/>
      <c r="L92" s="88"/>
      <c r="M92" s="164">
        <f>IF(T92="","",COUNTIFS($F$2:F92,F92))</f>
        <v>0</v>
      </c>
      <c r="N92" s="165">
        <f>IF(T92="","",SUMIFS(实收!E:E,实收!S:S,T92))</f>
        <v>0</v>
      </c>
      <c r="O92" s="165">
        <f t="shared" si="5"/>
        <v>0</v>
      </c>
      <c r="P92" s="165" t="str">
        <f>IF(D92="","",SUMIFS(#REF!,#REF!,U92))</f>
        <v/>
      </c>
      <c r="Q92" s="165" t="str">
        <f t="shared" si="6"/>
        <v/>
      </c>
      <c r="R92" s="114" t="str">
        <f>IF($C92="","",_xlfn.XLOOKUP($C92,设置!$M:$M,设置!N:N,""))</f>
        <v/>
      </c>
      <c r="S92" s="114" t="str">
        <f>IF($C92="","",_xlfn.XLOOKUP($C92,设置!$M:$M,设置!O:O,""))</f>
        <v/>
      </c>
      <c r="T92" s="114" t="s">
        <v>1532</v>
      </c>
      <c r="U92" s="114" t="str">
        <f t="shared" si="7"/>
        <v/>
      </c>
      <c r="V92" s="114" t="str">
        <f t="shared" si="8"/>
        <v/>
      </c>
      <c r="W92" s="114" t="str">
        <f>IF(V92="","",_xlfn.XLOOKUP(V92,立项!W:W,立项!N:N))</f>
        <v/>
      </c>
      <c r="X92" s="114" t="str">
        <f>IF(V92="","",_xlfn.XLOOKUP(V92,立项!W:W,立项!P:P))</f>
        <v/>
      </c>
      <c r="Y92" s="114" t="str">
        <f t="shared" si="9"/>
        <v/>
      </c>
      <c r="Z92" s="141"/>
      <c r="AA92" s="116"/>
      <c r="AB92" s="116"/>
      <c r="AC92" s="116"/>
      <c r="AD92" s="117"/>
      <c r="AE92" s="117"/>
    </row>
    <row r="93" s="81" customFormat="1" customHeight="1" spans="1:31">
      <c r="A93" s="116"/>
      <c r="B93" s="116"/>
      <c r="C93" s="116"/>
      <c r="D93" s="116"/>
      <c r="E93" s="133"/>
      <c r="F93" s="133"/>
      <c r="G93" s="116"/>
      <c r="H93" s="159"/>
      <c r="I93" s="146"/>
      <c r="J93" s="166"/>
      <c r="K93" s="116"/>
      <c r="L93" s="88"/>
      <c r="M93" s="164">
        <f>IF(T93="","",COUNTIFS($F$2:F93,F93))</f>
        <v>0</v>
      </c>
      <c r="N93" s="165">
        <f>IF(T93="","",SUMIFS(实收!E:E,实收!S:S,T93))</f>
        <v>0</v>
      </c>
      <c r="O93" s="165">
        <f t="shared" si="5"/>
        <v>0</v>
      </c>
      <c r="P93" s="165" t="str">
        <f>IF(D93="","",SUMIFS(#REF!,#REF!,U93))</f>
        <v/>
      </c>
      <c r="Q93" s="165" t="str">
        <f t="shared" si="6"/>
        <v/>
      </c>
      <c r="R93" s="114" t="str">
        <f>IF($C93="","",_xlfn.XLOOKUP($C93,设置!$M:$M,设置!N:N,""))</f>
        <v/>
      </c>
      <c r="S93" s="114" t="str">
        <f>IF($C93="","",_xlfn.XLOOKUP($C93,设置!$M:$M,设置!O:O,""))</f>
        <v/>
      </c>
      <c r="T93" s="114" t="s">
        <v>1533</v>
      </c>
      <c r="U93" s="114" t="str">
        <f t="shared" si="7"/>
        <v/>
      </c>
      <c r="V93" s="114" t="str">
        <f t="shared" si="8"/>
        <v/>
      </c>
      <c r="W93" s="114" t="str">
        <f>IF(V93="","",_xlfn.XLOOKUP(V93,立项!W:W,立项!N:N))</f>
        <v/>
      </c>
      <c r="X93" s="114" t="str">
        <f>IF(V93="","",_xlfn.XLOOKUP(V93,立项!W:W,立项!P:P))</f>
        <v/>
      </c>
      <c r="Y93" s="114" t="str">
        <f t="shared" si="9"/>
        <v/>
      </c>
      <c r="Z93" s="141"/>
      <c r="AA93" s="116"/>
      <c r="AB93" s="116"/>
      <c r="AC93" s="116"/>
      <c r="AD93" s="117"/>
      <c r="AE93" s="117"/>
    </row>
    <row r="94" s="81" customFormat="1" customHeight="1" spans="1:31">
      <c r="A94" s="116"/>
      <c r="B94" s="116"/>
      <c r="C94" s="116"/>
      <c r="D94" s="133"/>
      <c r="E94" s="133"/>
      <c r="F94" s="133"/>
      <c r="G94" s="133"/>
      <c r="H94" s="158"/>
      <c r="I94" s="146"/>
      <c r="J94" s="166"/>
      <c r="K94" s="116"/>
      <c r="L94" s="88"/>
      <c r="M94" s="164">
        <f>IF(T94="","",COUNTIFS($F$2:F94,F94))</f>
        <v>0</v>
      </c>
      <c r="N94" s="165">
        <f>IF(T94="","",SUMIFS(实收!E:E,实收!S:S,T94))</f>
        <v>0</v>
      </c>
      <c r="O94" s="165">
        <f t="shared" si="5"/>
        <v>0</v>
      </c>
      <c r="P94" s="165" t="str">
        <f>IF(D94="","",SUMIFS(#REF!,#REF!,U94))</f>
        <v/>
      </c>
      <c r="Q94" s="165" t="str">
        <f t="shared" si="6"/>
        <v/>
      </c>
      <c r="R94" s="114" t="str">
        <f>IF($C94="","",_xlfn.XLOOKUP($C94,设置!$M:$M,设置!N:N,""))</f>
        <v/>
      </c>
      <c r="S94" s="114" t="str">
        <f>IF($C94="","",_xlfn.XLOOKUP($C94,设置!$M:$M,设置!O:O,""))</f>
        <v/>
      </c>
      <c r="T94" s="114" t="s">
        <v>1534</v>
      </c>
      <c r="U94" s="114" t="str">
        <f t="shared" si="7"/>
        <v/>
      </c>
      <c r="V94" s="114" t="str">
        <f t="shared" si="8"/>
        <v/>
      </c>
      <c r="W94" s="114" t="str">
        <f>IF(V94="","",_xlfn.XLOOKUP(V94,立项!W:W,立项!N:N))</f>
        <v/>
      </c>
      <c r="X94" s="114" t="str">
        <f>IF(V94="","",_xlfn.XLOOKUP(V94,立项!W:W,立项!P:P))</f>
        <v/>
      </c>
      <c r="Y94" s="114" t="str">
        <f t="shared" si="9"/>
        <v/>
      </c>
      <c r="Z94" s="141"/>
      <c r="AA94" s="116"/>
      <c r="AB94" s="116"/>
      <c r="AC94" s="116"/>
      <c r="AD94" s="117"/>
      <c r="AE94" s="117"/>
    </row>
    <row r="95" s="81" customFormat="1" customHeight="1" spans="1:31">
      <c r="A95" s="116"/>
      <c r="B95" s="116"/>
      <c r="C95" s="116"/>
      <c r="D95" s="133"/>
      <c r="E95" s="133"/>
      <c r="F95" s="133"/>
      <c r="G95" s="157"/>
      <c r="H95" s="158"/>
      <c r="I95" s="146"/>
      <c r="J95" s="166"/>
      <c r="K95" s="116"/>
      <c r="L95" s="88"/>
      <c r="M95" s="164">
        <f>IF(T95="","",COUNTIFS($F$2:F95,F95))</f>
        <v>0</v>
      </c>
      <c r="N95" s="165">
        <f>IF(T95="","",SUMIFS(实收!E:E,实收!S:S,T95))</f>
        <v>0</v>
      </c>
      <c r="O95" s="165">
        <f t="shared" si="5"/>
        <v>0</v>
      </c>
      <c r="P95" s="165" t="str">
        <f>IF(D95="","",SUMIFS(#REF!,#REF!,U95))</f>
        <v/>
      </c>
      <c r="Q95" s="165" t="str">
        <f t="shared" si="6"/>
        <v/>
      </c>
      <c r="R95" s="114" t="str">
        <f>IF($C95="","",_xlfn.XLOOKUP($C95,设置!$M:$M,设置!N:N,""))</f>
        <v/>
      </c>
      <c r="S95" s="114" t="str">
        <f>IF($C95="","",_xlfn.XLOOKUP($C95,设置!$M:$M,设置!O:O,""))</f>
        <v/>
      </c>
      <c r="T95" s="114" t="s">
        <v>1535</v>
      </c>
      <c r="U95" s="114" t="str">
        <f t="shared" si="7"/>
        <v/>
      </c>
      <c r="V95" s="114" t="str">
        <f t="shared" si="8"/>
        <v/>
      </c>
      <c r="W95" s="114" t="str">
        <f>IF(V95="","",_xlfn.XLOOKUP(V95,立项!W:W,立项!N:N))</f>
        <v/>
      </c>
      <c r="X95" s="114" t="str">
        <f>IF(V95="","",_xlfn.XLOOKUP(V95,立项!W:W,立项!P:P))</f>
        <v/>
      </c>
      <c r="Y95" s="114" t="str">
        <f t="shared" si="9"/>
        <v/>
      </c>
      <c r="Z95" s="141"/>
      <c r="AA95" s="116"/>
      <c r="AB95" s="116"/>
      <c r="AC95" s="116"/>
      <c r="AD95" s="117"/>
      <c r="AE95" s="117"/>
    </row>
    <row r="96" s="81" customFormat="1" customHeight="1" spans="1:31">
      <c r="A96" s="116"/>
      <c r="B96" s="116"/>
      <c r="C96" s="116"/>
      <c r="D96" s="133"/>
      <c r="E96" s="133"/>
      <c r="F96" s="133"/>
      <c r="G96" s="133"/>
      <c r="H96" s="158"/>
      <c r="I96" s="146"/>
      <c r="J96" s="166"/>
      <c r="K96" s="116"/>
      <c r="L96" s="88"/>
      <c r="M96" s="164">
        <f>IF(T96="","",COUNTIFS($F$2:F96,F96))</f>
        <v>0</v>
      </c>
      <c r="N96" s="165">
        <f>IF(T96="","",SUMIFS(实收!E:E,实收!S:S,T96))</f>
        <v>0</v>
      </c>
      <c r="O96" s="165">
        <f t="shared" si="5"/>
        <v>0</v>
      </c>
      <c r="P96" s="165" t="str">
        <f>IF(D96="","",SUMIFS(#REF!,#REF!,U96))</f>
        <v/>
      </c>
      <c r="Q96" s="165" t="str">
        <f t="shared" si="6"/>
        <v/>
      </c>
      <c r="R96" s="114" t="str">
        <f>IF($C96="","",_xlfn.XLOOKUP($C96,设置!$M:$M,设置!N:N,""))</f>
        <v/>
      </c>
      <c r="S96" s="114" t="str">
        <f>IF($C96="","",_xlfn.XLOOKUP($C96,设置!$M:$M,设置!O:O,""))</f>
        <v/>
      </c>
      <c r="T96" s="114" t="s">
        <v>1536</v>
      </c>
      <c r="U96" s="114" t="str">
        <f t="shared" si="7"/>
        <v/>
      </c>
      <c r="V96" s="114" t="str">
        <f t="shared" si="8"/>
        <v/>
      </c>
      <c r="W96" s="114" t="str">
        <f>IF(V96="","",_xlfn.XLOOKUP(V96,立项!W:W,立项!N:N))</f>
        <v/>
      </c>
      <c r="X96" s="114" t="str">
        <f>IF(V96="","",_xlfn.XLOOKUP(V96,立项!W:W,立项!P:P))</f>
        <v/>
      </c>
      <c r="Y96" s="114" t="str">
        <f t="shared" si="9"/>
        <v/>
      </c>
      <c r="Z96" s="141"/>
      <c r="AA96" s="116"/>
      <c r="AB96" s="116"/>
      <c r="AC96" s="116"/>
      <c r="AD96" s="117"/>
      <c r="AE96" s="117"/>
    </row>
    <row r="97" s="81" customFormat="1" customHeight="1" spans="1:31">
      <c r="A97" s="116"/>
      <c r="B97" s="116"/>
      <c r="C97" s="116"/>
      <c r="D97" s="133"/>
      <c r="E97" s="133"/>
      <c r="F97" s="133"/>
      <c r="G97" s="96"/>
      <c r="H97" s="158"/>
      <c r="I97" s="146"/>
      <c r="J97" s="166"/>
      <c r="K97" s="116"/>
      <c r="L97" s="88"/>
      <c r="M97" s="164">
        <f>IF(T97="","",COUNTIFS($F$2:F97,F97))</f>
        <v>0</v>
      </c>
      <c r="N97" s="165">
        <f>IF(T97="","",SUMIFS(实收!E:E,实收!S:S,T97))</f>
        <v>0</v>
      </c>
      <c r="O97" s="165">
        <f t="shared" si="5"/>
        <v>0</v>
      </c>
      <c r="P97" s="165" t="str">
        <f>IF(D97="","",SUMIFS(#REF!,#REF!,U97))</f>
        <v/>
      </c>
      <c r="Q97" s="165" t="str">
        <f t="shared" si="6"/>
        <v/>
      </c>
      <c r="R97" s="114" t="str">
        <f>IF($C97="","",_xlfn.XLOOKUP($C97,设置!$M:$M,设置!N:N,""))</f>
        <v/>
      </c>
      <c r="S97" s="114" t="str">
        <f>IF($C97="","",_xlfn.XLOOKUP($C97,设置!$M:$M,设置!O:O,""))</f>
        <v/>
      </c>
      <c r="T97" s="114" t="s">
        <v>1537</v>
      </c>
      <c r="U97" s="114" t="str">
        <f t="shared" si="7"/>
        <v/>
      </c>
      <c r="V97" s="114" t="str">
        <f t="shared" si="8"/>
        <v/>
      </c>
      <c r="W97" s="114" t="str">
        <f>IF(V97="","",_xlfn.XLOOKUP(V97,立项!W:W,立项!N:N))</f>
        <v/>
      </c>
      <c r="X97" s="114" t="str">
        <f>IF(V97="","",_xlfn.XLOOKUP(V97,立项!W:W,立项!P:P))</f>
        <v/>
      </c>
      <c r="Y97" s="114" t="str">
        <f t="shared" si="9"/>
        <v/>
      </c>
      <c r="Z97" s="141"/>
      <c r="AA97" s="116"/>
      <c r="AB97" s="116"/>
      <c r="AC97" s="116"/>
      <c r="AD97" s="117"/>
      <c r="AE97" s="117"/>
    </row>
    <row r="98" s="81" customFormat="1" customHeight="1" spans="1:31">
      <c r="A98" s="116"/>
      <c r="B98" s="116"/>
      <c r="C98" s="116"/>
      <c r="D98" s="133"/>
      <c r="E98" s="133"/>
      <c r="F98" s="133"/>
      <c r="G98" s="157"/>
      <c r="H98" s="158"/>
      <c r="I98" s="146"/>
      <c r="J98" s="166"/>
      <c r="K98" s="116"/>
      <c r="L98" s="88"/>
      <c r="M98" s="164">
        <f>IF(T98="","",COUNTIFS($F$2:F98,F98))</f>
        <v>0</v>
      </c>
      <c r="N98" s="165">
        <f>IF(T98="","",SUMIFS(实收!E:E,实收!S:S,T98))</f>
        <v>0</v>
      </c>
      <c r="O98" s="165">
        <f t="shared" si="5"/>
        <v>0</v>
      </c>
      <c r="P98" s="165" t="str">
        <f>IF(D98="","",SUMIFS(#REF!,#REF!,U98))</f>
        <v/>
      </c>
      <c r="Q98" s="165" t="str">
        <f t="shared" si="6"/>
        <v/>
      </c>
      <c r="R98" s="114" t="str">
        <f>IF($C98="","",_xlfn.XLOOKUP($C98,设置!$M:$M,设置!N:N,""))</f>
        <v/>
      </c>
      <c r="S98" s="114" t="str">
        <f>IF($C98="","",_xlfn.XLOOKUP($C98,设置!$M:$M,设置!O:O,""))</f>
        <v/>
      </c>
      <c r="T98" s="114" t="s">
        <v>1538</v>
      </c>
      <c r="U98" s="114" t="str">
        <f t="shared" si="7"/>
        <v/>
      </c>
      <c r="V98" s="114" t="str">
        <f t="shared" si="8"/>
        <v/>
      </c>
      <c r="W98" s="114" t="str">
        <f>IF(V98="","",_xlfn.XLOOKUP(V98,立项!W:W,立项!N:N))</f>
        <v/>
      </c>
      <c r="X98" s="114" t="str">
        <f>IF(V98="","",_xlfn.XLOOKUP(V98,立项!W:W,立项!P:P))</f>
        <v/>
      </c>
      <c r="Y98" s="114" t="str">
        <f t="shared" si="9"/>
        <v/>
      </c>
      <c r="Z98" s="141"/>
      <c r="AA98" s="116"/>
      <c r="AB98" s="116"/>
      <c r="AC98" s="116"/>
      <c r="AD98" s="117"/>
      <c r="AE98" s="117"/>
    </row>
    <row r="99" s="81" customFormat="1" customHeight="1" spans="1:31">
      <c r="A99" s="116"/>
      <c r="B99" s="116"/>
      <c r="C99" s="116"/>
      <c r="D99" s="133"/>
      <c r="E99" s="133"/>
      <c r="F99" s="133"/>
      <c r="G99" s="157"/>
      <c r="H99" s="158"/>
      <c r="I99" s="146"/>
      <c r="J99" s="166"/>
      <c r="K99" s="116"/>
      <c r="L99" s="88"/>
      <c r="M99" s="164">
        <f>IF(T99="","",COUNTIFS($F$2:F99,F99))</f>
        <v>0</v>
      </c>
      <c r="N99" s="165">
        <f>IF(T99="","",SUMIFS(实收!E:E,实收!S:S,T99))</f>
        <v>0</v>
      </c>
      <c r="O99" s="165">
        <f t="shared" si="5"/>
        <v>0</v>
      </c>
      <c r="P99" s="165" t="str">
        <f>IF(D99="","",SUMIFS(#REF!,#REF!,U99))</f>
        <v/>
      </c>
      <c r="Q99" s="165" t="str">
        <f t="shared" si="6"/>
        <v/>
      </c>
      <c r="R99" s="114" t="str">
        <f>IF($C99="","",_xlfn.XLOOKUP($C99,设置!$M:$M,设置!N:N,""))</f>
        <v/>
      </c>
      <c r="S99" s="114" t="str">
        <f>IF($C99="","",_xlfn.XLOOKUP($C99,设置!$M:$M,设置!O:O,""))</f>
        <v/>
      </c>
      <c r="T99" s="114" t="s">
        <v>1539</v>
      </c>
      <c r="U99" s="114" t="str">
        <f t="shared" si="7"/>
        <v/>
      </c>
      <c r="V99" s="114" t="str">
        <f t="shared" si="8"/>
        <v/>
      </c>
      <c r="W99" s="114" t="str">
        <f>IF(V99="","",_xlfn.XLOOKUP(V99,立项!W:W,立项!N:N))</f>
        <v/>
      </c>
      <c r="X99" s="114" t="str">
        <f>IF(V99="","",_xlfn.XLOOKUP(V99,立项!W:W,立项!P:P))</f>
        <v/>
      </c>
      <c r="Y99" s="114" t="str">
        <f t="shared" si="9"/>
        <v/>
      </c>
      <c r="Z99" s="141"/>
      <c r="AA99" s="116"/>
      <c r="AB99" s="116"/>
      <c r="AC99" s="116"/>
      <c r="AD99" s="117"/>
      <c r="AE99" s="117"/>
    </row>
    <row r="100" s="81" customFormat="1" customHeight="1" spans="1:31">
      <c r="A100" s="116"/>
      <c r="B100" s="116"/>
      <c r="C100" s="116"/>
      <c r="D100" s="116"/>
      <c r="E100" s="133"/>
      <c r="F100" s="133"/>
      <c r="G100" s="116"/>
      <c r="H100" s="159"/>
      <c r="I100" s="146"/>
      <c r="J100" s="166"/>
      <c r="K100" s="116"/>
      <c r="L100" s="88"/>
      <c r="M100" s="164">
        <f>IF(T100="","",COUNTIFS($F$2:F100,F100))</f>
        <v>0</v>
      </c>
      <c r="N100" s="165">
        <f>IF(T100="","",SUMIFS(实收!E:E,实收!S:S,T100))</f>
        <v>0</v>
      </c>
      <c r="O100" s="165">
        <f t="shared" si="5"/>
        <v>0</v>
      </c>
      <c r="P100" s="165" t="str">
        <f>IF(D100="","",SUMIFS(#REF!,#REF!,U100))</f>
        <v/>
      </c>
      <c r="Q100" s="165" t="str">
        <f t="shared" si="6"/>
        <v/>
      </c>
      <c r="R100" s="114" t="str">
        <f>IF($C100="","",_xlfn.XLOOKUP($C100,设置!$M:$M,设置!N:N,""))</f>
        <v/>
      </c>
      <c r="S100" s="114" t="str">
        <f>IF($C100="","",_xlfn.XLOOKUP($C100,设置!$M:$M,设置!O:O,""))</f>
        <v/>
      </c>
      <c r="T100" s="114" t="s">
        <v>1540</v>
      </c>
      <c r="U100" s="114" t="str">
        <f t="shared" si="7"/>
        <v/>
      </c>
      <c r="V100" s="114" t="str">
        <f t="shared" si="8"/>
        <v/>
      </c>
      <c r="W100" s="114" t="str">
        <f>IF(V100="","",_xlfn.XLOOKUP(V100,立项!W:W,立项!N:N))</f>
        <v/>
      </c>
      <c r="X100" s="114" t="str">
        <f>IF(V100="","",_xlfn.XLOOKUP(V100,立项!W:W,立项!P:P))</f>
        <v/>
      </c>
      <c r="Y100" s="114" t="str">
        <f t="shared" si="9"/>
        <v/>
      </c>
      <c r="Z100" s="141"/>
      <c r="AA100" s="116"/>
      <c r="AB100" s="116"/>
      <c r="AC100" s="116"/>
      <c r="AD100" s="117"/>
      <c r="AE100" s="117"/>
    </row>
    <row r="101" s="81" customFormat="1" customHeight="1" spans="1:31">
      <c r="A101" s="116"/>
      <c r="B101" s="116"/>
      <c r="C101" s="116"/>
      <c r="D101" s="133"/>
      <c r="E101" s="133"/>
      <c r="F101" s="133"/>
      <c r="G101" s="157"/>
      <c r="H101" s="158"/>
      <c r="I101" s="146"/>
      <c r="J101" s="166"/>
      <c r="K101" s="116"/>
      <c r="L101" s="88"/>
      <c r="M101" s="164">
        <f>IF(T101="","",COUNTIFS($F$2:F101,F101))</f>
        <v>0</v>
      </c>
      <c r="N101" s="165">
        <f>IF(T101="","",SUMIFS(实收!E:E,实收!S:S,T101))</f>
        <v>0</v>
      </c>
      <c r="O101" s="165">
        <f t="shared" si="5"/>
        <v>0</v>
      </c>
      <c r="P101" s="165" t="str">
        <f>IF(D101="","",SUMIFS(#REF!,#REF!,U101))</f>
        <v/>
      </c>
      <c r="Q101" s="165" t="str">
        <f t="shared" si="6"/>
        <v/>
      </c>
      <c r="R101" s="114" t="str">
        <f>IF($C101="","",_xlfn.XLOOKUP($C101,设置!$M:$M,设置!N:N,""))</f>
        <v/>
      </c>
      <c r="S101" s="114" t="str">
        <f>IF($C101="","",_xlfn.XLOOKUP($C101,设置!$M:$M,设置!O:O,""))</f>
        <v/>
      </c>
      <c r="T101" s="114" t="s">
        <v>1541</v>
      </c>
      <c r="U101" s="114" t="str">
        <f t="shared" si="7"/>
        <v/>
      </c>
      <c r="V101" s="114" t="str">
        <f t="shared" si="8"/>
        <v/>
      </c>
      <c r="W101" s="114" t="str">
        <f>IF(V101="","",_xlfn.XLOOKUP(V101,立项!W:W,立项!N:N))</f>
        <v/>
      </c>
      <c r="X101" s="114" t="str">
        <f>IF(V101="","",_xlfn.XLOOKUP(V101,立项!W:W,立项!P:P))</f>
        <v/>
      </c>
      <c r="Y101" s="114" t="str">
        <f t="shared" si="9"/>
        <v/>
      </c>
      <c r="Z101" s="141"/>
      <c r="AA101" s="116"/>
      <c r="AB101" s="116"/>
      <c r="AC101" s="116"/>
      <c r="AD101" s="117"/>
      <c r="AE101" s="117"/>
    </row>
    <row r="102" s="81" customFormat="1" customHeight="1" spans="1:31">
      <c r="A102" s="116"/>
      <c r="B102" s="116"/>
      <c r="C102" s="116"/>
      <c r="D102" s="133"/>
      <c r="E102" s="133"/>
      <c r="F102" s="133"/>
      <c r="G102" s="157"/>
      <c r="H102" s="158"/>
      <c r="I102" s="146"/>
      <c r="J102" s="166"/>
      <c r="K102" s="116"/>
      <c r="L102" s="88"/>
      <c r="M102" s="164">
        <f>IF(T102="","",COUNTIFS($F$2:F102,F102))</f>
        <v>0</v>
      </c>
      <c r="N102" s="165">
        <f>IF(T102="","",SUMIFS(实收!E:E,实收!S:S,T102))</f>
        <v>0</v>
      </c>
      <c r="O102" s="165">
        <f t="shared" si="5"/>
        <v>0</v>
      </c>
      <c r="P102" s="165" t="str">
        <f>IF(D102="","",SUMIFS(#REF!,#REF!,U102))</f>
        <v/>
      </c>
      <c r="Q102" s="165" t="str">
        <f t="shared" si="6"/>
        <v/>
      </c>
      <c r="R102" s="114" t="str">
        <f>IF($C102="","",_xlfn.XLOOKUP($C102,设置!$M:$M,设置!N:N,""))</f>
        <v/>
      </c>
      <c r="S102" s="114" t="str">
        <f>IF($C102="","",_xlfn.XLOOKUP($C102,设置!$M:$M,设置!O:O,""))</f>
        <v/>
      </c>
      <c r="T102" s="114" t="s">
        <v>1542</v>
      </c>
      <c r="U102" s="114" t="str">
        <f t="shared" si="7"/>
        <v/>
      </c>
      <c r="V102" s="114" t="str">
        <f t="shared" si="8"/>
        <v/>
      </c>
      <c r="W102" s="114" t="str">
        <f>IF(V102="","",_xlfn.XLOOKUP(V102,立项!W:W,立项!N:N))</f>
        <v/>
      </c>
      <c r="X102" s="114" t="str">
        <f>IF(V102="","",_xlfn.XLOOKUP(V102,立项!W:W,立项!P:P))</f>
        <v/>
      </c>
      <c r="Y102" s="114" t="str">
        <f t="shared" si="9"/>
        <v/>
      </c>
      <c r="Z102" s="141"/>
      <c r="AA102" s="116"/>
      <c r="AB102" s="116"/>
      <c r="AC102" s="116"/>
      <c r="AD102" s="117"/>
      <c r="AE102" s="117"/>
    </row>
    <row r="103" s="81" customFormat="1" customHeight="1" spans="1:31">
      <c r="A103" s="116"/>
      <c r="B103" s="116"/>
      <c r="C103" s="116"/>
      <c r="D103" s="133"/>
      <c r="E103" s="133"/>
      <c r="F103" s="133"/>
      <c r="G103" s="116"/>
      <c r="H103" s="159"/>
      <c r="I103" s="146"/>
      <c r="J103" s="166"/>
      <c r="K103" s="116"/>
      <c r="L103" s="88"/>
      <c r="M103" s="164">
        <f>IF(T103="","",COUNTIFS($F$2:F103,F103))</f>
        <v>0</v>
      </c>
      <c r="N103" s="165">
        <f>IF(T103="","",SUMIFS(实收!E:E,实收!S:S,T103))</f>
        <v>0</v>
      </c>
      <c r="O103" s="165">
        <f t="shared" si="5"/>
        <v>0</v>
      </c>
      <c r="P103" s="165" t="str">
        <f>IF(D103="","",SUMIFS(#REF!,#REF!,U103))</f>
        <v/>
      </c>
      <c r="Q103" s="165" t="str">
        <f t="shared" si="6"/>
        <v/>
      </c>
      <c r="R103" s="114" t="str">
        <f>IF($C103="","",_xlfn.XLOOKUP($C103,设置!$M:$M,设置!N:N,""))</f>
        <v/>
      </c>
      <c r="S103" s="114" t="str">
        <f>IF($C103="","",_xlfn.XLOOKUP($C103,设置!$M:$M,设置!O:O,""))</f>
        <v/>
      </c>
      <c r="T103" s="114" t="s">
        <v>1543</v>
      </c>
      <c r="U103" s="114" t="str">
        <f t="shared" si="7"/>
        <v/>
      </c>
      <c r="V103" s="114" t="str">
        <f t="shared" si="8"/>
        <v/>
      </c>
      <c r="W103" s="114" t="str">
        <f>IF(V103="","",_xlfn.XLOOKUP(V103,立项!W:W,立项!N:N))</f>
        <v/>
      </c>
      <c r="X103" s="114" t="str">
        <f>IF(V103="","",_xlfn.XLOOKUP(V103,立项!W:W,立项!P:P))</f>
        <v/>
      </c>
      <c r="Y103" s="114" t="str">
        <f t="shared" si="9"/>
        <v/>
      </c>
      <c r="Z103" s="141"/>
      <c r="AA103" s="116"/>
      <c r="AB103" s="116"/>
      <c r="AC103" s="116"/>
      <c r="AD103" s="117"/>
      <c r="AE103" s="117"/>
    </row>
    <row r="104" s="81" customFormat="1" customHeight="1" spans="1:31">
      <c r="A104" s="116"/>
      <c r="B104" s="116"/>
      <c r="C104" s="116"/>
      <c r="D104" s="133"/>
      <c r="E104" s="133"/>
      <c r="F104" s="133"/>
      <c r="G104" s="157"/>
      <c r="H104" s="158"/>
      <c r="I104" s="146"/>
      <c r="J104" s="166"/>
      <c r="K104" s="116"/>
      <c r="L104" s="88"/>
      <c r="M104" s="164">
        <f>IF(T104="","",COUNTIFS($F$2:F104,F104))</f>
        <v>0</v>
      </c>
      <c r="N104" s="165">
        <f>IF(T104="","",SUMIFS(实收!E:E,实收!S:S,T104))</f>
        <v>0</v>
      </c>
      <c r="O104" s="165">
        <f t="shared" si="5"/>
        <v>0</v>
      </c>
      <c r="P104" s="165" t="str">
        <f>IF(D104="","",SUMIFS(#REF!,#REF!,U104))</f>
        <v/>
      </c>
      <c r="Q104" s="165" t="str">
        <f t="shared" si="6"/>
        <v/>
      </c>
      <c r="R104" s="114" t="str">
        <f>IF($C104="","",_xlfn.XLOOKUP($C104,设置!$M:$M,设置!N:N,""))</f>
        <v/>
      </c>
      <c r="S104" s="114" t="str">
        <f>IF($C104="","",_xlfn.XLOOKUP($C104,设置!$M:$M,设置!O:O,""))</f>
        <v/>
      </c>
      <c r="T104" s="114" t="s">
        <v>1544</v>
      </c>
      <c r="U104" s="114" t="str">
        <f t="shared" si="7"/>
        <v/>
      </c>
      <c r="V104" s="114" t="str">
        <f t="shared" si="8"/>
        <v/>
      </c>
      <c r="W104" s="114" t="str">
        <f>IF(V104="","",_xlfn.XLOOKUP(V104,立项!W:W,立项!N:N))</f>
        <v/>
      </c>
      <c r="X104" s="114" t="str">
        <f>IF(V104="","",_xlfn.XLOOKUP(V104,立项!W:W,立项!P:P))</f>
        <v/>
      </c>
      <c r="Y104" s="114" t="str">
        <f t="shared" si="9"/>
        <v/>
      </c>
      <c r="Z104" s="141"/>
      <c r="AA104" s="116"/>
      <c r="AB104" s="116"/>
      <c r="AC104" s="116"/>
      <c r="AD104" s="117"/>
      <c r="AE104" s="117"/>
    </row>
    <row r="105" s="81" customFormat="1" customHeight="1" spans="1:31">
      <c r="A105" s="116"/>
      <c r="B105" s="116"/>
      <c r="C105" s="116"/>
      <c r="D105" s="133"/>
      <c r="E105" s="133"/>
      <c r="F105" s="133"/>
      <c r="G105" s="157"/>
      <c r="H105" s="158"/>
      <c r="I105" s="146"/>
      <c r="J105" s="166"/>
      <c r="K105" s="116"/>
      <c r="L105" s="88"/>
      <c r="M105" s="164">
        <f>IF(T105="","",COUNTIFS($F$2:F105,F105))</f>
        <v>0</v>
      </c>
      <c r="N105" s="165">
        <f>IF(T105="","",SUMIFS(实收!E:E,实收!S:S,T105))</f>
        <v>0</v>
      </c>
      <c r="O105" s="165">
        <f t="shared" si="5"/>
        <v>0</v>
      </c>
      <c r="P105" s="165" t="str">
        <f>IF(D105="","",SUMIFS(#REF!,#REF!,U105))</f>
        <v/>
      </c>
      <c r="Q105" s="165" t="str">
        <f t="shared" si="6"/>
        <v/>
      </c>
      <c r="R105" s="114" t="str">
        <f>IF($C105="","",_xlfn.XLOOKUP($C105,设置!$M:$M,设置!N:N,""))</f>
        <v/>
      </c>
      <c r="S105" s="114" t="str">
        <f>IF($C105="","",_xlfn.XLOOKUP($C105,设置!$M:$M,设置!O:O,""))</f>
        <v/>
      </c>
      <c r="T105" s="114" t="s">
        <v>1545</v>
      </c>
      <c r="U105" s="114" t="str">
        <f t="shared" si="7"/>
        <v/>
      </c>
      <c r="V105" s="114" t="str">
        <f t="shared" si="8"/>
        <v/>
      </c>
      <c r="W105" s="114" t="str">
        <f>IF(V105="","",_xlfn.XLOOKUP(V105,立项!W:W,立项!N:N))</f>
        <v/>
      </c>
      <c r="X105" s="114" t="str">
        <f>IF(V105="","",_xlfn.XLOOKUP(V105,立项!W:W,立项!P:P))</f>
        <v/>
      </c>
      <c r="Y105" s="114" t="str">
        <f t="shared" si="9"/>
        <v/>
      </c>
      <c r="Z105" s="141"/>
      <c r="AA105" s="116"/>
      <c r="AB105" s="116"/>
      <c r="AC105" s="116"/>
      <c r="AD105" s="117"/>
      <c r="AE105" s="117"/>
    </row>
    <row r="106" s="81" customFormat="1" customHeight="1" spans="1:31">
      <c r="A106" s="116"/>
      <c r="B106" s="116"/>
      <c r="C106" s="116"/>
      <c r="D106" s="133"/>
      <c r="E106" s="133"/>
      <c r="F106" s="133"/>
      <c r="G106" s="157"/>
      <c r="H106" s="158"/>
      <c r="I106" s="146"/>
      <c r="J106" s="166"/>
      <c r="K106" s="116"/>
      <c r="L106" s="88"/>
      <c r="M106" s="164">
        <f>IF(T106="","",COUNTIFS($F$2:F106,F106))</f>
        <v>0</v>
      </c>
      <c r="N106" s="165">
        <f>IF(T106="","",SUMIFS(实收!E:E,实收!S:S,T106))</f>
        <v>0</v>
      </c>
      <c r="O106" s="165">
        <f t="shared" si="5"/>
        <v>0</v>
      </c>
      <c r="P106" s="165" t="str">
        <f>IF(D106="","",SUMIFS(#REF!,#REF!,U106))</f>
        <v/>
      </c>
      <c r="Q106" s="165" t="str">
        <f t="shared" si="6"/>
        <v/>
      </c>
      <c r="R106" s="114" t="str">
        <f>IF($C106="","",_xlfn.XLOOKUP($C106,设置!$M:$M,设置!N:N,""))</f>
        <v/>
      </c>
      <c r="S106" s="114" t="str">
        <f>IF($C106="","",_xlfn.XLOOKUP($C106,设置!$M:$M,设置!O:O,""))</f>
        <v/>
      </c>
      <c r="T106" s="114" t="s">
        <v>1546</v>
      </c>
      <c r="U106" s="114" t="str">
        <f t="shared" si="7"/>
        <v/>
      </c>
      <c r="V106" s="114" t="str">
        <f t="shared" si="8"/>
        <v/>
      </c>
      <c r="W106" s="114" t="str">
        <f>IF(V106="","",_xlfn.XLOOKUP(V106,立项!W:W,立项!N:N))</f>
        <v/>
      </c>
      <c r="X106" s="114" t="str">
        <f>IF(V106="","",_xlfn.XLOOKUP(V106,立项!W:W,立项!P:P))</f>
        <v/>
      </c>
      <c r="Y106" s="114" t="str">
        <f t="shared" si="9"/>
        <v/>
      </c>
      <c r="Z106" s="141"/>
      <c r="AA106" s="116"/>
      <c r="AB106" s="116"/>
      <c r="AC106" s="116"/>
      <c r="AD106" s="117"/>
      <c r="AE106" s="117"/>
    </row>
    <row r="107" s="81" customFormat="1" customHeight="1" spans="1:31">
      <c r="A107" s="116"/>
      <c r="B107" s="116"/>
      <c r="C107" s="116"/>
      <c r="D107" s="133"/>
      <c r="E107" s="133"/>
      <c r="F107" s="133"/>
      <c r="G107" s="116"/>
      <c r="H107" s="159"/>
      <c r="I107" s="146"/>
      <c r="J107" s="166"/>
      <c r="K107" s="116"/>
      <c r="L107" s="88"/>
      <c r="M107" s="164">
        <f>IF(T107="","",COUNTIFS($F$2:F107,F107))</f>
        <v>0</v>
      </c>
      <c r="N107" s="165">
        <f>IF(T107="","",SUMIFS(实收!E:E,实收!S:S,T107))</f>
        <v>0</v>
      </c>
      <c r="O107" s="165">
        <f t="shared" si="5"/>
        <v>0</v>
      </c>
      <c r="P107" s="165" t="str">
        <f>IF(D107="","",SUMIFS(#REF!,#REF!,U107))</f>
        <v/>
      </c>
      <c r="Q107" s="165" t="str">
        <f t="shared" si="6"/>
        <v/>
      </c>
      <c r="R107" s="114" t="str">
        <f>IF($C107="","",_xlfn.XLOOKUP($C107,设置!$M:$M,设置!N:N,""))</f>
        <v/>
      </c>
      <c r="S107" s="114" t="str">
        <f>IF($C107="","",_xlfn.XLOOKUP($C107,设置!$M:$M,设置!O:O,""))</f>
        <v/>
      </c>
      <c r="T107" s="114" t="s">
        <v>1547</v>
      </c>
      <c r="U107" s="114" t="str">
        <f t="shared" si="7"/>
        <v/>
      </c>
      <c r="V107" s="114" t="str">
        <f t="shared" si="8"/>
        <v/>
      </c>
      <c r="W107" s="114" t="str">
        <f>IF(V107="","",_xlfn.XLOOKUP(V107,立项!W:W,立项!N:N))</f>
        <v/>
      </c>
      <c r="X107" s="114" t="str">
        <f>IF(V107="","",_xlfn.XLOOKUP(V107,立项!W:W,立项!P:P))</f>
        <v/>
      </c>
      <c r="Y107" s="114" t="str">
        <f t="shared" si="9"/>
        <v/>
      </c>
      <c r="Z107" s="141"/>
      <c r="AA107" s="116"/>
      <c r="AB107" s="116"/>
      <c r="AC107" s="116"/>
      <c r="AD107" s="117"/>
      <c r="AE107" s="117"/>
    </row>
    <row r="108" s="81" customFormat="1" customHeight="1" spans="1:31">
      <c r="A108" s="116"/>
      <c r="B108" s="116"/>
      <c r="C108" s="116"/>
      <c r="D108" s="133"/>
      <c r="E108" s="133"/>
      <c r="F108" s="133"/>
      <c r="G108" s="116"/>
      <c r="H108" s="159"/>
      <c r="I108" s="146"/>
      <c r="J108" s="166"/>
      <c r="K108" s="116"/>
      <c r="L108" s="88"/>
      <c r="M108" s="164">
        <f>IF(T108="","",COUNTIFS($F$2:F108,F108))</f>
        <v>0</v>
      </c>
      <c r="N108" s="165">
        <f>IF(T108="","",SUMIFS(实收!E:E,实收!S:S,T108))</f>
        <v>0</v>
      </c>
      <c r="O108" s="165">
        <f t="shared" si="5"/>
        <v>0</v>
      </c>
      <c r="P108" s="165" t="str">
        <f>IF(D108="","",SUMIFS(#REF!,#REF!,U108))</f>
        <v/>
      </c>
      <c r="Q108" s="165" t="str">
        <f t="shared" si="6"/>
        <v/>
      </c>
      <c r="R108" s="114" t="str">
        <f>IF($C108="","",_xlfn.XLOOKUP($C108,设置!$M:$M,设置!N:N,""))</f>
        <v/>
      </c>
      <c r="S108" s="114" t="str">
        <f>IF($C108="","",_xlfn.XLOOKUP($C108,设置!$M:$M,设置!O:O,""))</f>
        <v/>
      </c>
      <c r="T108" s="114" t="s">
        <v>1548</v>
      </c>
      <c r="U108" s="114" t="str">
        <f t="shared" si="7"/>
        <v/>
      </c>
      <c r="V108" s="114" t="str">
        <f t="shared" si="8"/>
        <v/>
      </c>
      <c r="W108" s="114" t="str">
        <f>IF(V108="","",_xlfn.XLOOKUP(V108,立项!W:W,立项!N:N))</f>
        <v/>
      </c>
      <c r="X108" s="114" t="str">
        <f>IF(V108="","",_xlfn.XLOOKUP(V108,立项!W:W,立项!P:P))</f>
        <v/>
      </c>
      <c r="Y108" s="114" t="str">
        <f t="shared" si="9"/>
        <v/>
      </c>
      <c r="Z108" s="141"/>
      <c r="AA108" s="116"/>
      <c r="AB108" s="116"/>
      <c r="AC108" s="116"/>
      <c r="AD108" s="117"/>
      <c r="AE108" s="117"/>
    </row>
    <row r="109" s="81" customFormat="1" customHeight="1" spans="1:31">
      <c r="A109" s="116"/>
      <c r="B109" s="116"/>
      <c r="C109" s="116"/>
      <c r="D109" s="133"/>
      <c r="E109" s="133"/>
      <c r="F109" s="133"/>
      <c r="G109" s="157"/>
      <c r="H109" s="158"/>
      <c r="I109" s="146"/>
      <c r="J109" s="166"/>
      <c r="K109" s="116"/>
      <c r="L109" s="88"/>
      <c r="M109" s="164">
        <f>IF(T109="","",COUNTIFS($F$2:F109,F109))</f>
        <v>0</v>
      </c>
      <c r="N109" s="165">
        <f>IF(T109="","",SUMIFS(实收!E:E,实收!S:S,T109))</f>
        <v>0</v>
      </c>
      <c r="O109" s="165">
        <f t="shared" si="5"/>
        <v>0</v>
      </c>
      <c r="P109" s="165" t="str">
        <f>IF(D109="","",SUMIFS(#REF!,#REF!,U109))</f>
        <v/>
      </c>
      <c r="Q109" s="165" t="str">
        <f t="shared" si="6"/>
        <v/>
      </c>
      <c r="R109" s="114" t="str">
        <f>IF($C109="","",_xlfn.XLOOKUP($C109,设置!$M:$M,设置!N:N,""))</f>
        <v/>
      </c>
      <c r="S109" s="114" t="str">
        <f>IF($C109="","",_xlfn.XLOOKUP($C109,设置!$M:$M,设置!O:O,""))</f>
        <v/>
      </c>
      <c r="T109" s="114" t="s">
        <v>1549</v>
      </c>
      <c r="U109" s="114" t="str">
        <f t="shared" si="7"/>
        <v/>
      </c>
      <c r="V109" s="114" t="str">
        <f t="shared" si="8"/>
        <v/>
      </c>
      <c r="W109" s="114" t="str">
        <f>IF(V109="","",_xlfn.XLOOKUP(V109,立项!W:W,立项!N:N))</f>
        <v/>
      </c>
      <c r="X109" s="114" t="str">
        <f>IF(V109="","",_xlfn.XLOOKUP(V109,立项!W:W,立项!P:P))</f>
        <v/>
      </c>
      <c r="Y109" s="114" t="str">
        <f t="shared" si="9"/>
        <v/>
      </c>
      <c r="Z109" s="141"/>
      <c r="AA109" s="116"/>
      <c r="AB109" s="116"/>
      <c r="AC109" s="116"/>
      <c r="AD109" s="117"/>
      <c r="AE109" s="117"/>
    </row>
    <row r="110" s="81" customFormat="1" customHeight="1" spans="1:31">
      <c r="A110" s="116"/>
      <c r="B110" s="116"/>
      <c r="C110" s="116"/>
      <c r="D110" s="133"/>
      <c r="E110" s="133"/>
      <c r="F110" s="133"/>
      <c r="G110" s="157"/>
      <c r="H110" s="158"/>
      <c r="I110" s="146"/>
      <c r="J110" s="166"/>
      <c r="K110" s="116"/>
      <c r="L110" s="88"/>
      <c r="M110" s="164">
        <f>IF(T110="","",COUNTIFS($F$2:F110,F110))</f>
        <v>0</v>
      </c>
      <c r="N110" s="165">
        <f>IF(T110="","",SUMIFS(实收!E:E,实收!S:S,T110))</f>
        <v>0</v>
      </c>
      <c r="O110" s="165">
        <f t="shared" si="5"/>
        <v>0</v>
      </c>
      <c r="P110" s="165" t="str">
        <f>IF(D110="","",SUMIFS(#REF!,#REF!,U110))</f>
        <v/>
      </c>
      <c r="Q110" s="165" t="str">
        <f t="shared" si="6"/>
        <v/>
      </c>
      <c r="R110" s="114" t="str">
        <f>IF($C110="","",_xlfn.XLOOKUP($C110,设置!$M:$M,设置!N:N,""))</f>
        <v/>
      </c>
      <c r="S110" s="114" t="str">
        <f>IF($C110="","",_xlfn.XLOOKUP($C110,设置!$M:$M,设置!O:O,""))</f>
        <v/>
      </c>
      <c r="T110" s="114" t="s">
        <v>1550</v>
      </c>
      <c r="U110" s="114" t="str">
        <f t="shared" si="7"/>
        <v/>
      </c>
      <c r="V110" s="114" t="str">
        <f t="shared" si="8"/>
        <v/>
      </c>
      <c r="W110" s="114" t="str">
        <f>IF(V110="","",_xlfn.XLOOKUP(V110,立项!W:W,立项!N:N))</f>
        <v/>
      </c>
      <c r="X110" s="114" t="str">
        <f>IF(V110="","",_xlfn.XLOOKUP(V110,立项!W:W,立项!P:P))</f>
        <v/>
      </c>
      <c r="Y110" s="114" t="str">
        <f t="shared" si="9"/>
        <v/>
      </c>
      <c r="Z110" s="141"/>
      <c r="AA110" s="116"/>
      <c r="AB110" s="116"/>
      <c r="AC110" s="116"/>
      <c r="AD110" s="117"/>
      <c r="AE110" s="117"/>
    </row>
    <row r="111" s="81" customFormat="1" customHeight="1" spans="1:31">
      <c r="A111" s="116"/>
      <c r="B111" s="116"/>
      <c r="C111" s="116"/>
      <c r="D111" s="133"/>
      <c r="E111" s="133"/>
      <c r="F111" s="133"/>
      <c r="G111" s="116"/>
      <c r="H111" s="159"/>
      <c r="I111" s="146"/>
      <c r="J111" s="166"/>
      <c r="K111" s="116"/>
      <c r="L111" s="88"/>
      <c r="M111" s="164">
        <f>IF(T111="","",COUNTIFS($F$2:F111,F111))</f>
        <v>0</v>
      </c>
      <c r="N111" s="165">
        <f>IF(T111="","",SUMIFS(实收!E:E,实收!S:S,T111))</f>
        <v>0</v>
      </c>
      <c r="O111" s="165">
        <f t="shared" si="5"/>
        <v>0</v>
      </c>
      <c r="P111" s="165" t="str">
        <f>IF(D111="","",SUMIFS(#REF!,#REF!,U111))</f>
        <v/>
      </c>
      <c r="Q111" s="165" t="str">
        <f t="shared" si="6"/>
        <v/>
      </c>
      <c r="R111" s="114" t="str">
        <f>IF($C111="","",_xlfn.XLOOKUP($C111,设置!$M:$M,设置!N:N,""))</f>
        <v/>
      </c>
      <c r="S111" s="114" t="str">
        <f>IF($C111="","",_xlfn.XLOOKUP($C111,设置!$M:$M,设置!O:O,""))</f>
        <v/>
      </c>
      <c r="T111" s="114" t="s">
        <v>1551</v>
      </c>
      <c r="U111" s="114" t="str">
        <f t="shared" si="7"/>
        <v/>
      </c>
      <c r="V111" s="114" t="str">
        <f t="shared" si="8"/>
        <v/>
      </c>
      <c r="W111" s="114" t="str">
        <f>IF(V111="","",_xlfn.XLOOKUP(V111,立项!W:W,立项!N:N))</f>
        <v/>
      </c>
      <c r="X111" s="114" t="str">
        <f>IF(V111="","",_xlfn.XLOOKUP(V111,立项!W:W,立项!P:P))</f>
        <v/>
      </c>
      <c r="Y111" s="114" t="str">
        <f t="shared" si="9"/>
        <v/>
      </c>
      <c r="Z111" s="141"/>
      <c r="AA111" s="116"/>
      <c r="AB111" s="116"/>
      <c r="AC111" s="116"/>
      <c r="AD111" s="117"/>
      <c r="AE111" s="117"/>
    </row>
    <row r="112" s="81" customFormat="1" customHeight="1" spans="1:31">
      <c r="A112" s="116"/>
      <c r="B112" s="116"/>
      <c r="C112" s="116"/>
      <c r="D112" s="133"/>
      <c r="E112" s="133"/>
      <c r="F112" s="133"/>
      <c r="G112" s="116"/>
      <c r="H112" s="159"/>
      <c r="I112" s="146"/>
      <c r="J112" s="166"/>
      <c r="K112" s="116"/>
      <c r="L112" s="88"/>
      <c r="M112" s="164">
        <f>IF(T112="","",COUNTIFS($F$2:F112,F112))</f>
        <v>0</v>
      </c>
      <c r="N112" s="165">
        <f>IF(T112="","",SUMIFS(实收!E:E,实收!S:S,T112))</f>
        <v>0</v>
      </c>
      <c r="O112" s="165">
        <f t="shared" si="5"/>
        <v>0</v>
      </c>
      <c r="P112" s="165" t="str">
        <f>IF(D112="","",SUMIFS(#REF!,#REF!,U112))</f>
        <v/>
      </c>
      <c r="Q112" s="165" t="str">
        <f t="shared" si="6"/>
        <v/>
      </c>
      <c r="R112" s="114" t="str">
        <f>IF($C112="","",_xlfn.XLOOKUP($C112,设置!$M:$M,设置!N:N,""))</f>
        <v/>
      </c>
      <c r="S112" s="114" t="str">
        <f>IF($C112="","",_xlfn.XLOOKUP($C112,设置!$M:$M,设置!O:O,""))</f>
        <v/>
      </c>
      <c r="T112" s="114" t="s">
        <v>1552</v>
      </c>
      <c r="U112" s="114" t="str">
        <f t="shared" si="7"/>
        <v/>
      </c>
      <c r="V112" s="114" t="str">
        <f t="shared" si="8"/>
        <v/>
      </c>
      <c r="W112" s="114" t="str">
        <f>IF(V112="","",_xlfn.XLOOKUP(V112,立项!W:W,立项!N:N))</f>
        <v/>
      </c>
      <c r="X112" s="114" t="str">
        <f>IF(V112="","",_xlfn.XLOOKUP(V112,立项!W:W,立项!P:P))</f>
        <v/>
      </c>
      <c r="Y112" s="114" t="str">
        <f t="shared" si="9"/>
        <v/>
      </c>
      <c r="Z112" s="141"/>
      <c r="AA112" s="116"/>
      <c r="AB112" s="116"/>
      <c r="AC112" s="116"/>
      <c r="AD112" s="117"/>
      <c r="AE112" s="117"/>
    </row>
    <row r="113" s="81" customFormat="1" customHeight="1" spans="1:31">
      <c r="A113" s="116"/>
      <c r="B113" s="116"/>
      <c r="C113" s="116"/>
      <c r="D113" s="133"/>
      <c r="E113" s="133"/>
      <c r="F113" s="133"/>
      <c r="G113" s="96"/>
      <c r="H113" s="158"/>
      <c r="I113" s="146"/>
      <c r="J113" s="166"/>
      <c r="K113" s="116"/>
      <c r="L113" s="88"/>
      <c r="M113" s="164">
        <f>IF(T113="","",COUNTIFS($F$2:F113,F113))</f>
        <v>0</v>
      </c>
      <c r="N113" s="165">
        <f>IF(T113="","",SUMIFS(实收!E:E,实收!S:S,T113))</f>
        <v>0</v>
      </c>
      <c r="O113" s="165">
        <f t="shared" si="5"/>
        <v>0</v>
      </c>
      <c r="P113" s="165" t="str">
        <f>IF(D113="","",SUMIFS(#REF!,#REF!,U113))</f>
        <v/>
      </c>
      <c r="Q113" s="165" t="str">
        <f t="shared" si="6"/>
        <v/>
      </c>
      <c r="R113" s="114" t="str">
        <f>IF($C113="","",_xlfn.XLOOKUP($C113,设置!$M:$M,设置!N:N,""))</f>
        <v/>
      </c>
      <c r="S113" s="114" t="str">
        <f>IF($C113="","",_xlfn.XLOOKUP($C113,设置!$M:$M,设置!O:O,""))</f>
        <v/>
      </c>
      <c r="T113" s="114" t="s">
        <v>1553</v>
      </c>
      <c r="U113" s="114" t="str">
        <f t="shared" si="7"/>
        <v/>
      </c>
      <c r="V113" s="114" t="str">
        <f t="shared" si="8"/>
        <v/>
      </c>
      <c r="W113" s="114" t="str">
        <f>IF(V113="","",_xlfn.XLOOKUP(V113,立项!W:W,立项!N:N))</f>
        <v/>
      </c>
      <c r="X113" s="114" t="str">
        <f>IF(V113="","",_xlfn.XLOOKUP(V113,立项!W:W,立项!P:P))</f>
        <v/>
      </c>
      <c r="Y113" s="114" t="str">
        <f t="shared" si="9"/>
        <v/>
      </c>
      <c r="Z113" s="141"/>
      <c r="AA113" s="116"/>
      <c r="AB113" s="116"/>
      <c r="AC113" s="116"/>
      <c r="AD113" s="117"/>
      <c r="AE113" s="117"/>
    </row>
    <row r="114" s="81" customFormat="1" customHeight="1" spans="1:31">
      <c r="A114" s="116"/>
      <c r="B114" s="116"/>
      <c r="C114" s="116"/>
      <c r="D114" s="133"/>
      <c r="E114" s="133"/>
      <c r="F114" s="133"/>
      <c r="G114" s="96"/>
      <c r="H114" s="158"/>
      <c r="I114" s="146"/>
      <c r="J114" s="166"/>
      <c r="K114" s="116"/>
      <c r="L114" s="88"/>
      <c r="M114" s="164">
        <f>IF(T114="","",COUNTIFS($F$2:F114,F114))</f>
        <v>0</v>
      </c>
      <c r="N114" s="165">
        <f>IF(T114="","",SUMIFS(实收!E:E,实收!S:S,T114))</f>
        <v>0</v>
      </c>
      <c r="O114" s="165">
        <f t="shared" si="5"/>
        <v>0</v>
      </c>
      <c r="P114" s="165" t="str">
        <f>IF(D114="","",SUMIFS(#REF!,#REF!,U114))</f>
        <v/>
      </c>
      <c r="Q114" s="165" t="str">
        <f t="shared" si="6"/>
        <v/>
      </c>
      <c r="R114" s="114" t="str">
        <f>IF($C114="","",_xlfn.XLOOKUP($C114,设置!$M:$M,设置!N:N,""))</f>
        <v/>
      </c>
      <c r="S114" s="114" t="str">
        <f>IF($C114="","",_xlfn.XLOOKUP($C114,设置!$M:$M,设置!O:O,""))</f>
        <v/>
      </c>
      <c r="T114" s="114" t="s">
        <v>1554</v>
      </c>
      <c r="U114" s="114" t="str">
        <f t="shared" si="7"/>
        <v/>
      </c>
      <c r="V114" s="114" t="str">
        <f t="shared" si="8"/>
        <v/>
      </c>
      <c r="W114" s="114" t="str">
        <f>IF(V114="","",_xlfn.XLOOKUP(V114,立项!W:W,立项!N:N))</f>
        <v/>
      </c>
      <c r="X114" s="114" t="str">
        <f>IF(V114="","",_xlfn.XLOOKUP(V114,立项!W:W,立项!P:P))</f>
        <v/>
      </c>
      <c r="Y114" s="114" t="str">
        <f t="shared" si="9"/>
        <v/>
      </c>
      <c r="Z114" s="141"/>
      <c r="AA114" s="116"/>
      <c r="AB114" s="116"/>
      <c r="AC114" s="116"/>
      <c r="AD114" s="117"/>
      <c r="AE114" s="117"/>
    </row>
    <row r="115" s="81" customFormat="1" customHeight="1" spans="1:31">
      <c r="A115" s="116"/>
      <c r="B115" s="116"/>
      <c r="C115" s="116"/>
      <c r="D115" s="133"/>
      <c r="E115" s="133"/>
      <c r="F115" s="133"/>
      <c r="G115" s="116"/>
      <c r="H115" s="159"/>
      <c r="I115" s="146"/>
      <c r="J115" s="166"/>
      <c r="K115" s="116"/>
      <c r="L115" s="88"/>
      <c r="M115" s="164">
        <f>IF(T115="","",COUNTIFS($F$2:F115,F115))</f>
        <v>0</v>
      </c>
      <c r="N115" s="165">
        <f>IF(T115="","",SUMIFS(实收!E:E,实收!S:S,T115))</f>
        <v>0</v>
      </c>
      <c r="O115" s="165">
        <f t="shared" si="5"/>
        <v>0</v>
      </c>
      <c r="P115" s="165" t="str">
        <f>IF(D115="","",SUMIFS(#REF!,#REF!,U115))</f>
        <v/>
      </c>
      <c r="Q115" s="165" t="str">
        <f t="shared" si="6"/>
        <v/>
      </c>
      <c r="R115" s="114" t="str">
        <f>IF($C115="","",_xlfn.XLOOKUP($C115,设置!$M:$M,设置!N:N,""))</f>
        <v/>
      </c>
      <c r="S115" s="114" t="str">
        <f>IF($C115="","",_xlfn.XLOOKUP($C115,设置!$M:$M,设置!O:O,""))</f>
        <v/>
      </c>
      <c r="T115" s="114" t="s">
        <v>1555</v>
      </c>
      <c r="U115" s="114" t="str">
        <f t="shared" si="7"/>
        <v/>
      </c>
      <c r="V115" s="114" t="str">
        <f t="shared" si="8"/>
        <v/>
      </c>
      <c r="W115" s="114" t="str">
        <f>IF(V115="","",_xlfn.XLOOKUP(V115,立项!W:W,立项!N:N))</f>
        <v/>
      </c>
      <c r="X115" s="114" t="str">
        <f>IF(V115="","",_xlfn.XLOOKUP(V115,立项!W:W,立项!P:P))</f>
        <v/>
      </c>
      <c r="Y115" s="114" t="str">
        <f t="shared" si="9"/>
        <v/>
      </c>
      <c r="Z115" s="141"/>
      <c r="AA115" s="116"/>
      <c r="AB115" s="116"/>
      <c r="AC115" s="116"/>
      <c r="AD115" s="117"/>
      <c r="AE115" s="117"/>
    </row>
    <row r="116" s="81" customFormat="1" customHeight="1" spans="1:31">
      <c r="A116" s="116"/>
      <c r="B116" s="116"/>
      <c r="C116" s="116"/>
      <c r="D116" s="133"/>
      <c r="E116" s="133"/>
      <c r="F116" s="133"/>
      <c r="G116" s="116"/>
      <c r="H116" s="159"/>
      <c r="I116" s="146"/>
      <c r="J116" s="166"/>
      <c r="K116" s="116"/>
      <c r="L116" s="88"/>
      <c r="M116" s="164">
        <f>IF(T116="","",COUNTIFS($F$2:F116,F116))</f>
        <v>0</v>
      </c>
      <c r="N116" s="165">
        <f>IF(T116="","",SUMIFS(实收!E:E,实收!S:S,T116))</f>
        <v>0</v>
      </c>
      <c r="O116" s="165">
        <f t="shared" si="5"/>
        <v>0</v>
      </c>
      <c r="P116" s="165" t="str">
        <f>IF(D116="","",SUMIFS(#REF!,#REF!,U116))</f>
        <v/>
      </c>
      <c r="Q116" s="165" t="str">
        <f t="shared" si="6"/>
        <v/>
      </c>
      <c r="R116" s="114" t="str">
        <f>IF($C116="","",_xlfn.XLOOKUP($C116,设置!$M:$M,设置!N:N,""))</f>
        <v/>
      </c>
      <c r="S116" s="114" t="str">
        <f>IF($C116="","",_xlfn.XLOOKUP($C116,设置!$M:$M,设置!O:O,""))</f>
        <v/>
      </c>
      <c r="T116" s="114" t="s">
        <v>1556</v>
      </c>
      <c r="U116" s="114" t="str">
        <f t="shared" si="7"/>
        <v/>
      </c>
      <c r="V116" s="114" t="str">
        <f t="shared" si="8"/>
        <v/>
      </c>
      <c r="W116" s="114" t="str">
        <f>IF(V116="","",_xlfn.XLOOKUP(V116,立项!W:W,立项!N:N))</f>
        <v/>
      </c>
      <c r="X116" s="114" t="str">
        <f>IF(V116="","",_xlfn.XLOOKUP(V116,立项!W:W,立项!P:P))</f>
        <v/>
      </c>
      <c r="Y116" s="114" t="str">
        <f t="shared" si="9"/>
        <v/>
      </c>
      <c r="Z116" s="141"/>
      <c r="AA116" s="116"/>
      <c r="AB116" s="116"/>
      <c r="AC116" s="116"/>
      <c r="AD116" s="117"/>
      <c r="AE116" s="117"/>
    </row>
    <row r="117" s="81" customFormat="1" customHeight="1" spans="1:31">
      <c r="A117" s="116"/>
      <c r="B117" s="116"/>
      <c r="C117" s="116"/>
      <c r="D117" s="133"/>
      <c r="E117" s="133"/>
      <c r="F117" s="133"/>
      <c r="G117" s="116"/>
      <c r="H117" s="159"/>
      <c r="I117" s="146"/>
      <c r="J117" s="166"/>
      <c r="K117" s="116"/>
      <c r="L117" s="88"/>
      <c r="M117" s="164">
        <f>IF(T117="","",COUNTIFS($F$2:F117,F117))</f>
        <v>0</v>
      </c>
      <c r="N117" s="165">
        <f>IF(T117="","",SUMIFS(实收!E:E,实收!S:S,T117))</f>
        <v>0</v>
      </c>
      <c r="O117" s="165">
        <f t="shared" si="5"/>
        <v>0</v>
      </c>
      <c r="P117" s="165" t="str">
        <f>IF(D117="","",SUMIFS(#REF!,#REF!,U117))</f>
        <v/>
      </c>
      <c r="Q117" s="165" t="str">
        <f t="shared" si="6"/>
        <v/>
      </c>
      <c r="R117" s="114" t="str">
        <f>IF($C117="","",_xlfn.XLOOKUP($C117,设置!$M:$M,设置!N:N,""))</f>
        <v/>
      </c>
      <c r="S117" s="114" t="str">
        <f>IF($C117="","",_xlfn.XLOOKUP($C117,设置!$M:$M,设置!O:O,""))</f>
        <v/>
      </c>
      <c r="T117" s="114" t="s">
        <v>1557</v>
      </c>
      <c r="U117" s="114" t="str">
        <f t="shared" si="7"/>
        <v/>
      </c>
      <c r="V117" s="114" t="str">
        <f t="shared" si="8"/>
        <v/>
      </c>
      <c r="W117" s="114" t="str">
        <f>IF(V117="","",_xlfn.XLOOKUP(V117,立项!W:W,立项!N:N))</f>
        <v/>
      </c>
      <c r="X117" s="114" t="str">
        <f>IF(V117="","",_xlfn.XLOOKUP(V117,立项!W:W,立项!P:P))</f>
        <v/>
      </c>
      <c r="Y117" s="114" t="str">
        <f t="shared" si="9"/>
        <v/>
      </c>
      <c r="Z117" s="141"/>
      <c r="AA117" s="116"/>
      <c r="AB117" s="116"/>
      <c r="AC117" s="116"/>
      <c r="AD117" s="117"/>
      <c r="AE117" s="117"/>
    </row>
    <row r="118" s="81" customFormat="1" customHeight="1" spans="1:31">
      <c r="A118" s="116"/>
      <c r="B118" s="116"/>
      <c r="C118" s="116"/>
      <c r="D118" s="133"/>
      <c r="E118" s="133"/>
      <c r="F118" s="133"/>
      <c r="G118" s="116"/>
      <c r="H118" s="159"/>
      <c r="I118" s="146"/>
      <c r="J118" s="166"/>
      <c r="K118" s="116"/>
      <c r="L118" s="88"/>
      <c r="M118" s="164">
        <f>IF(T118="","",COUNTIFS($F$2:F118,F118))</f>
        <v>0</v>
      </c>
      <c r="N118" s="165">
        <f>IF(T118="","",SUMIFS(实收!E:E,实收!S:S,T118))</f>
        <v>0</v>
      </c>
      <c r="O118" s="165">
        <f t="shared" si="5"/>
        <v>0</v>
      </c>
      <c r="P118" s="165" t="str">
        <f>IF(D118="","",SUMIFS(#REF!,#REF!,U118))</f>
        <v/>
      </c>
      <c r="Q118" s="165" t="str">
        <f t="shared" si="6"/>
        <v/>
      </c>
      <c r="R118" s="114" t="str">
        <f>IF($C118="","",_xlfn.XLOOKUP($C118,设置!$M:$M,设置!N:N,""))</f>
        <v/>
      </c>
      <c r="S118" s="114" t="str">
        <f>IF($C118="","",_xlfn.XLOOKUP($C118,设置!$M:$M,设置!O:O,""))</f>
        <v/>
      </c>
      <c r="T118" s="114" t="s">
        <v>1558</v>
      </c>
      <c r="U118" s="114" t="str">
        <f t="shared" si="7"/>
        <v/>
      </c>
      <c r="V118" s="114" t="str">
        <f t="shared" si="8"/>
        <v/>
      </c>
      <c r="W118" s="114" t="str">
        <f>IF(V118="","",_xlfn.XLOOKUP(V118,立项!W:W,立项!N:N))</f>
        <v/>
      </c>
      <c r="X118" s="114" t="str">
        <f>IF(V118="","",_xlfn.XLOOKUP(V118,立项!W:W,立项!P:P))</f>
        <v/>
      </c>
      <c r="Y118" s="114" t="str">
        <f t="shared" si="9"/>
        <v/>
      </c>
      <c r="Z118" s="141"/>
      <c r="AA118" s="116"/>
      <c r="AB118" s="116"/>
      <c r="AC118" s="116"/>
      <c r="AD118" s="117"/>
      <c r="AE118" s="117"/>
    </row>
    <row r="119" s="81" customFormat="1" customHeight="1" spans="1:31">
      <c r="A119" s="116"/>
      <c r="B119" s="116"/>
      <c r="C119" s="116"/>
      <c r="D119" s="133"/>
      <c r="E119" s="133"/>
      <c r="F119" s="133"/>
      <c r="G119" s="116"/>
      <c r="H119" s="159"/>
      <c r="I119" s="146"/>
      <c r="J119" s="166"/>
      <c r="K119" s="116"/>
      <c r="L119" s="88"/>
      <c r="M119" s="164">
        <f>IF(T119="","",COUNTIFS($F$2:F119,F119))</f>
        <v>0</v>
      </c>
      <c r="N119" s="165">
        <f>IF(T119="","",SUMIFS(实收!E:E,实收!S:S,T119))</f>
        <v>0</v>
      </c>
      <c r="O119" s="165">
        <f t="shared" si="5"/>
        <v>0</v>
      </c>
      <c r="P119" s="165" t="str">
        <f>IF(D119="","",SUMIFS(#REF!,#REF!,U119))</f>
        <v/>
      </c>
      <c r="Q119" s="165" t="str">
        <f t="shared" si="6"/>
        <v/>
      </c>
      <c r="R119" s="114" t="str">
        <f>IF($C119="","",_xlfn.XLOOKUP($C119,设置!$M:$M,设置!N:N,""))</f>
        <v/>
      </c>
      <c r="S119" s="114" t="str">
        <f>IF($C119="","",_xlfn.XLOOKUP($C119,设置!$M:$M,设置!O:O,""))</f>
        <v/>
      </c>
      <c r="T119" s="114" t="s">
        <v>1559</v>
      </c>
      <c r="U119" s="114" t="str">
        <f t="shared" si="7"/>
        <v/>
      </c>
      <c r="V119" s="114" t="str">
        <f t="shared" si="8"/>
        <v/>
      </c>
      <c r="W119" s="114" t="str">
        <f>IF(V119="","",_xlfn.XLOOKUP(V119,立项!W:W,立项!N:N))</f>
        <v/>
      </c>
      <c r="X119" s="114" t="str">
        <f>IF(V119="","",_xlfn.XLOOKUP(V119,立项!W:W,立项!P:P))</f>
        <v/>
      </c>
      <c r="Y119" s="114" t="str">
        <f t="shared" si="9"/>
        <v/>
      </c>
      <c r="Z119" s="141"/>
      <c r="AA119" s="116"/>
      <c r="AB119" s="116"/>
      <c r="AC119" s="116"/>
      <c r="AD119" s="117"/>
      <c r="AE119" s="117"/>
    </row>
    <row r="120" s="81" customFormat="1" customHeight="1" spans="1:31">
      <c r="A120" s="116"/>
      <c r="B120" s="116"/>
      <c r="C120" s="116"/>
      <c r="D120" s="133"/>
      <c r="E120" s="133"/>
      <c r="F120" s="133"/>
      <c r="G120" s="116"/>
      <c r="H120" s="159"/>
      <c r="I120" s="146"/>
      <c r="J120" s="166"/>
      <c r="K120" s="116"/>
      <c r="L120" s="88"/>
      <c r="M120" s="164">
        <f>IF(T120="","",COUNTIFS($F$2:F120,F120))</f>
        <v>0</v>
      </c>
      <c r="N120" s="165">
        <f>IF(T120="","",SUMIFS(实收!E:E,实收!S:S,T120))</f>
        <v>0</v>
      </c>
      <c r="O120" s="165">
        <f t="shared" si="5"/>
        <v>0</v>
      </c>
      <c r="P120" s="165" t="str">
        <f>IF(D120="","",SUMIFS(#REF!,#REF!,U120))</f>
        <v/>
      </c>
      <c r="Q120" s="165" t="str">
        <f t="shared" si="6"/>
        <v/>
      </c>
      <c r="R120" s="114" t="str">
        <f>IF($C120="","",_xlfn.XLOOKUP($C120,设置!$M:$M,设置!N:N,""))</f>
        <v/>
      </c>
      <c r="S120" s="114" t="str">
        <f>IF($C120="","",_xlfn.XLOOKUP($C120,设置!$M:$M,设置!O:O,""))</f>
        <v/>
      </c>
      <c r="T120" s="114" t="s">
        <v>1560</v>
      </c>
      <c r="U120" s="114" t="str">
        <f t="shared" si="7"/>
        <v/>
      </c>
      <c r="V120" s="114" t="str">
        <f t="shared" si="8"/>
        <v/>
      </c>
      <c r="W120" s="114" t="str">
        <f>IF(V120="","",_xlfn.XLOOKUP(V120,立项!W:W,立项!N:N))</f>
        <v/>
      </c>
      <c r="X120" s="114" t="str">
        <f>IF(V120="","",_xlfn.XLOOKUP(V120,立项!W:W,立项!P:P))</f>
        <v/>
      </c>
      <c r="Y120" s="114" t="str">
        <f t="shared" si="9"/>
        <v/>
      </c>
      <c r="Z120" s="141"/>
      <c r="AA120" s="116"/>
      <c r="AB120" s="116"/>
      <c r="AC120" s="116"/>
      <c r="AD120" s="117"/>
      <c r="AE120" s="117"/>
    </row>
    <row r="121" s="81" customFormat="1" customHeight="1" spans="1:31">
      <c r="A121" s="116"/>
      <c r="B121" s="116"/>
      <c r="C121" s="116"/>
      <c r="D121" s="133"/>
      <c r="E121" s="133"/>
      <c r="F121" s="133"/>
      <c r="G121" s="116"/>
      <c r="H121" s="159"/>
      <c r="I121" s="146"/>
      <c r="J121" s="166"/>
      <c r="K121" s="116"/>
      <c r="L121" s="88"/>
      <c r="M121" s="164">
        <f>IF(T121="","",COUNTIFS($F$2:F121,F121))</f>
        <v>0</v>
      </c>
      <c r="N121" s="165">
        <f>IF(T121="","",SUMIFS(实收!E:E,实收!S:S,T121))</f>
        <v>0</v>
      </c>
      <c r="O121" s="165">
        <f t="shared" si="5"/>
        <v>0</v>
      </c>
      <c r="P121" s="165" t="str">
        <f>IF(D121="","",SUMIFS(#REF!,#REF!,U121))</f>
        <v/>
      </c>
      <c r="Q121" s="165" t="str">
        <f t="shared" si="6"/>
        <v/>
      </c>
      <c r="R121" s="114" t="str">
        <f>IF($C121="","",_xlfn.XLOOKUP($C121,设置!$M:$M,设置!N:N,""))</f>
        <v/>
      </c>
      <c r="S121" s="114" t="str">
        <f>IF($C121="","",_xlfn.XLOOKUP($C121,设置!$M:$M,设置!O:O,""))</f>
        <v/>
      </c>
      <c r="T121" s="114" t="s">
        <v>1561</v>
      </c>
      <c r="U121" s="114" t="str">
        <f t="shared" si="7"/>
        <v/>
      </c>
      <c r="V121" s="114" t="str">
        <f t="shared" si="8"/>
        <v/>
      </c>
      <c r="W121" s="114" t="str">
        <f>IF(V121="","",_xlfn.XLOOKUP(V121,立项!W:W,立项!N:N))</f>
        <v/>
      </c>
      <c r="X121" s="114" t="str">
        <f>IF(V121="","",_xlfn.XLOOKUP(V121,立项!W:W,立项!P:P))</f>
        <v/>
      </c>
      <c r="Y121" s="114" t="str">
        <f t="shared" si="9"/>
        <v/>
      </c>
      <c r="Z121" s="141"/>
      <c r="AA121" s="116"/>
      <c r="AB121" s="116"/>
      <c r="AC121" s="116"/>
      <c r="AD121" s="117"/>
      <c r="AE121" s="117"/>
    </row>
    <row r="122" s="81" customFormat="1" customHeight="1" spans="1:31">
      <c r="A122" s="116"/>
      <c r="B122" s="116"/>
      <c r="C122" s="116"/>
      <c r="D122" s="133"/>
      <c r="E122" s="133"/>
      <c r="F122" s="133"/>
      <c r="G122" s="116"/>
      <c r="H122" s="159"/>
      <c r="I122" s="146"/>
      <c r="J122" s="166"/>
      <c r="K122" s="116"/>
      <c r="L122" s="88"/>
      <c r="M122" s="164">
        <f>IF(T122="","",COUNTIFS($F$2:F122,F122))</f>
        <v>0</v>
      </c>
      <c r="N122" s="165">
        <f>IF(T122="","",SUMIFS(实收!E:E,实收!S:S,T122))</f>
        <v>0</v>
      </c>
      <c r="O122" s="165">
        <f t="shared" si="5"/>
        <v>0</v>
      </c>
      <c r="P122" s="165" t="str">
        <f>IF(D122="","",SUMIFS(#REF!,#REF!,U122))</f>
        <v/>
      </c>
      <c r="Q122" s="165" t="str">
        <f t="shared" si="6"/>
        <v/>
      </c>
      <c r="R122" s="114" t="str">
        <f>IF($C122="","",_xlfn.XLOOKUP($C122,设置!$M:$M,设置!N:N,""))</f>
        <v/>
      </c>
      <c r="S122" s="114" t="str">
        <f>IF($C122="","",_xlfn.XLOOKUP($C122,设置!$M:$M,设置!O:O,""))</f>
        <v/>
      </c>
      <c r="T122" s="114" t="s">
        <v>1562</v>
      </c>
      <c r="U122" s="114" t="str">
        <f t="shared" si="7"/>
        <v/>
      </c>
      <c r="V122" s="114" t="str">
        <f t="shared" si="8"/>
        <v/>
      </c>
      <c r="W122" s="114" t="str">
        <f>IF(V122="","",_xlfn.XLOOKUP(V122,立项!W:W,立项!N:N))</f>
        <v/>
      </c>
      <c r="X122" s="114" t="str">
        <f>IF(V122="","",_xlfn.XLOOKUP(V122,立项!W:W,立项!P:P))</f>
        <v/>
      </c>
      <c r="Y122" s="114" t="str">
        <f t="shared" si="9"/>
        <v/>
      </c>
      <c r="Z122" s="141"/>
      <c r="AA122" s="116"/>
      <c r="AB122" s="116"/>
      <c r="AC122" s="116"/>
      <c r="AD122" s="117"/>
      <c r="AE122" s="117"/>
    </row>
    <row r="123" s="81" customFormat="1" customHeight="1" spans="1:31">
      <c r="A123" s="116"/>
      <c r="B123" s="116"/>
      <c r="C123" s="116"/>
      <c r="D123" s="133"/>
      <c r="E123" s="133"/>
      <c r="F123" s="133"/>
      <c r="G123" s="116"/>
      <c r="H123" s="159"/>
      <c r="I123" s="146"/>
      <c r="J123" s="166"/>
      <c r="K123" s="116"/>
      <c r="L123" s="88"/>
      <c r="M123" s="164">
        <f>IF(T123="","",COUNTIFS($F$2:F123,F123))</f>
        <v>0</v>
      </c>
      <c r="N123" s="165">
        <f>IF(T123="","",SUMIFS(实收!E:E,实收!S:S,T123))</f>
        <v>0</v>
      </c>
      <c r="O123" s="165">
        <f t="shared" si="5"/>
        <v>0</v>
      </c>
      <c r="P123" s="165" t="str">
        <f>IF(D123="","",SUMIFS(#REF!,#REF!,U123))</f>
        <v/>
      </c>
      <c r="Q123" s="165" t="str">
        <f t="shared" si="6"/>
        <v/>
      </c>
      <c r="R123" s="114" t="str">
        <f>IF($C123="","",_xlfn.XLOOKUP($C123,设置!$M:$M,设置!N:N,""))</f>
        <v/>
      </c>
      <c r="S123" s="114" t="str">
        <f>IF($C123="","",_xlfn.XLOOKUP($C123,设置!$M:$M,设置!O:O,""))</f>
        <v/>
      </c>
      <c r="T123" s="114" t="s">
        <v>1563</v>
      </c>
      <c r="U123" s="114" t="str">
        <f t="shared" si="7"/>
        <v/>
      </c>
      <c r="V123" s="114" t="str">
        <f t="shared" si="8"/>
        <v/>
      </c>
      <c r="W123" s="114" t="str">
        <f>IF(V123="","",_xlfn.XLOOKUP(V123,立项!W:W,立项!N:N))</f>
        <v/>
      </c>
      <c r="X123" s="114" t="str">
        <f>IF(V123="","",_xlfn.XLOOKUP(V123,立项!W:W,立项!P:P))</f>
        <v/>
      </c>
      <c r="Y123" s="114" t="str">
        <f t="shared" si="9"/>
        <v/>
      </c>
      <c r="Z123" s="141"/>
      <c r="AA123" s="116"/>
      <c r="AB123" s="116"/>
      <c r="AC123" s="116"/>
      <c r="AD123" s="117"/>
      <c r="AE123" s="117"/>
    </row>
    <row r="124" s="81" customFormat="1" customHeight="1" spans="1:31">
      <c r="A124" s="116"/>
      <c r="B124" s="116"/>
      <c r="C124" s="116"/>
      <c r="D124" s="133"/>
      <c r="E124" s="133"/>
      <c r="F124" s="133"/>
      <c r="G124" s="116"/>
      <c r="H124" s="159"/>
      <c r="I124" s="146"/>
      <c r="J124" s="166"/>
      <c r="K124" s="116"/>
      <c r="L124" s="88"/>
      <c r="M124" s="164">
        <f>IF(T124="","",COUNTIFS($F$2:F124,F124))</f>
        <v>0</v>
      </c>
      <c r="N124" s="165">
        <f>IF(T124="","",SUMIFS(实收!E:E,实收!S:S,T124))</f>
        <v>0</v>
      </c>
      <c r="O124" s="165">
        <f t="shared" si="5"/>
        <v>0</v>
      </c>
      <c r="P124" s="165" t="str">
        <f>IF(D124="","",SUMIFS(#REF!,#REF!,U124))</f>
        <v/>
      </c>
      <c r="Q124" s="165" t="str">
        <f t="shared" si="6"/>
        <v/>
      </c>
      <c r="R124" s="114" t="str">
        <f>IF($C124="","",_xlfn.XLOOKUP($C124,设置!$M:$M,设置!N:N,""))</f>
        <v/>
      </c>
      <c r="S124" s="114" t="str">
        <f>IF($C124="","",_xlfn.XLOOKUP($C124,设置!$M:$M,设置!O:O,""))</f>
        <v/>
      </c>
      <c r="T124" s="114" t="s">
        <v>1564</v>
      </c>
      <c r="U124" s="114" t="str">
        <f t="shared" si="7"/>
        <v/>
      </c>
      <c r="V124" s="114" t="str">
        <f t="shared" si="8"/>
        <v/>
      </c>
      <c r="W124" s="114" t="str">
        <f>IF(V124="","",_xlfn.XLOOKUP(V124,立项!W:W,立项!N:N))</f>
        <v/>
      </c>
      <c r="X124" s="114" t="str">
        <f>IF(V124="","",_xlfn.XLOOKUP(V124,立项!W:W,立项!P:P))</f>
        <v/>
      </c>
      <c r="Y124" s="114" t="str">
        <f t="shared" si="9"/>
        <v/>
      </c>
      <c r="Z124" s="141"/>
      <c r="AA124" s="116"/>
      <c r="AB124" s="116"/>
      <c r="AC124" s="116"/>
      <c r="AD124" s="117"/>
      <c r="AE124" s="117"/>
    </row>
    <row r="125" s="81" customFormat="1" customHeight="1" spans="1:31">
      <c r="A125" s="116"/>
      <c r="B125" s="116"/>
      <c r="C125" s="116"/>
      <c r="D125" s="133"/>
      <c r="E125" s="133"/>
      <c r="F125" s="133"/>
      <c r="G125" s="116"/>
      <c r="H125" s="159"/>
      <c r="I125" s="146"/>
      <c r="J125" s="166"/>
      <c r="K125" s="116"/>
      <c r="L125" s="88"/>
      <c r="M125" s="164">
        <f>IF(T125="","",COUNTIFS($F$2:F125,F125))</f>
        <v>0</v>
      </c>
      <c r="N125" s="165">
        <f>IF(T125="","",SUMIFS(实收!E:E,实收!S:S,T125))</f>
        <v>0</v>
      </c>
      <c r="O125" s="165">
        <f t="shared" si="5"/>
        <v>0</v>
      </c>
      <c r="P125" s="165" t="str">
        <f>IF(D125="","",SUMIFS(#REF!,#REF!,U125))</f>
        <v/>
      </c>
      <c r="Q125" s="165" t="str">
        <f t="shared" si="6"/>
        <v/>
      </c>
      <c r="R125" s="114" t="str">
        <f>IF($C125="","",_xlfn.XLOOKUP($C125,设置!$M:$M,设置!N:N,""))</f>
        <v/>
      </c>
      <c r="S125" s="114" t="str">
        <f>IF($C125="","",_xlfn.XLOOKUP($C125,设置!$M:$M,设置!O:O,""))</f>
        <v/>
      </c>
      <c r="T125" s="114" t="s">
        <v>1565</v>
      </c>
      <c r="U125" s="114" t="str">
        <f t="shared" si="7"/>
        <v/>
      </c>
      <c r="V125" s="114" t="str">
        <f t="shared" si="8"/>
        <v/>
      </c>
      <c r="W125" s="114" t="str">
        <f>IF(V125="","",_xlfn.XLOOKUP(V125,立项!W:W,立项!N:N))</f>
        <v/>
      </c>
      <c r="X125" s="114" t="str">
        <f>IF(V125="","",_xlfn.XLOOKUP(V125,立项!W:W,立项!P:P))</f>
        <v/>
      </c>
      <c r="Y125" s="114" t="str">
        <f t="shared" si="9"/>
        <v/>
      </c>
      <c r="Z125" s="141"/>
      <c r="AA125" s="116"/>
      <c r="AB125" s="116"/>
      <c r="AC125" s="116"/>
      <c r="AD125" s="117"/>
      <c r="AE125" s="117"/>
    </row>
    <row r="126" s="81" customFormat="1" customHeight="1" spans="1:31">
      <c r="A126" s="116"/>
      <c r="B126" s="116"/>
      <c r="C126" s="116"/>
      <c r="D126" s="133"/>
      <c r="E126" s="133"/>
      <c r="F126" s="133"/>
      <c r="G126" s="116"/>
      <c r="H126" s="159"/>
      <c r="I126" s="146"/>
      <c r="J126" s="166"/>
      <c r="K126" s="116"/>
      <c r="L126" s="88"/>
      <c r="M126" s="164">
        <f>IF(T126="","",COUNTIFS($F$2:F126,F126))</f>
        <v>0</v>
      </c>
      <c r="N126" s="165">
        <f>IF(T126="","",SUMIFS(实收!E:E,实收!S:S,T126))</f>
        <v>0</v>
      </c>
      <c r="O126" s="165">
        <f t="shared" si="5"/>
        <v>0</v>
      </c>
      <c r="P126" s="165" t="str">
        <f>IF(D126="","",SUMIFS(#REF!,#REF!,U126))</f>
        <v/>
      </c>
      <c r="Q126" s="165" t="str">
        <f t="shared" si="6"/>
        <v/>
      </c>
      <c r="R126" s="114" t="str">
        <f>IF($C126="","",_xlfn.XLOOKUP($C126,设置!$M:$M,设置!N:N,""))</f>
        <v/>
      </c>
      <c r="S126" s="114" t="str">
        <f>IF($C126="","",_xlfn.XLOOKUP($C126,设置!$M:$M,设置!O:O,""))</f>
        <v/>
      </c>
      <c r="T126" s="114" t="s">
        <v>1566</v>
      </c>
      <c r="U126" s="114" t="str">
        <f t="shared" si="7"/>
        <v/>
      </c>
      <c r="V126" s="114" t="str">
        <f t="shared" si="8"/>
        <v/>
      </c>
      <c r="W126" s="114" t="str">
        <f>IF(V126="","",_xlfn.XLOOKUP(V126,立项!W:W,立项!N:N))</f>
        <v/>
      </c>
      <c r="X126" s="114" t="str">
        <f>IF(V126="","",_xlfn.XLOOKUP(V126,立项!W:W,立项!P:P))</f>
        <v/>
      </c>
      <c r="Y126" s="114" t="str">
        <f t="shared" si="9"/>
        <v/>
      </c>
      <c r="Z126" s="141"/>
      <c r="AA126" s="116"/>
      <c r="AB126" s="116"/>
      <c r="AC126" s="116"/>
      <c r="AD126" s="117"/>
      <c r="AE126" s="117"/>
    </row>
    <row r="127" s="81" customFormat="1" customHeight="1" spans="1:31">
      <c r="A127" s="116"/>
      <c r="B127" s="116"/>
      <c r="C127" s="116"/>
      <c r="D127" s="133"/>
      <c r="E127" s="133"/>
      <c r="F127" s="133"/>
      <c r="G127" s="116"/>
      <c r="H127" s="159"/>
      <c r="I127" s="146"/>
      <c r="J127" s="166"/>
      <c r="K127" s="116"/>
      <c r="L127" s="88"/>
      <c r="M127" s="164">
        <f>IF(T127="","",COUNTIFS($F$2:F127,F127))</f>
        <v>0</v>
      </c>
      <c r="N127" s="165">
        <f>IF(T127="","",SUMIFS(实收!E:E,实收!S:S,T127))</f>
        <v>0</v>
      </c>
      <c r="O127" s="165">
        <f t="shared" si="5"/>
        <v>0</v>
      </c>
      <c r="P127" s="165" t="str">
        <f>IF(D127="","",SUMIFS(#REF!,#REF!,U127))</f>
        <v/>
      </c>
      <c r="Q127" s="165" t="str">
        <f t="shared" si="6"/>
        <v/>
      </c>
      <c r="R127" s="114" t="str">
        <f>IF($C127="","",_xlfn.XLOOKUP($C127,设置!$M:$M,设置!N:N,""))</f>
        <v/>
      </c>
      <c r="S127" s="114" t="str">
        <f>IF($C127="","",_xlfn.XLOOKUP($C127,设置!$M:$M,设置!O:O,""))</f>
        <v/>
      </c>
      <c r="T127" s="114" t="s">
        <v>1567</v>
      </c>
      <c r="U127" s="114" t="str">
        <f t="shared" si="7"/>
        <v/>
      </c>
      <c r="V127" s="114" t="str">
        <f t="shared" si="8"/>
        <v/>
      </c>
      <c r="W127" s="114" t="str">
        <f>IF(V127="","",_xlfn.XLOOKUP(V127,立项!W:W,立项!N:N))</f>
        <v/>
      </c>
      <c r="X127" s="114" t="str">
        <f>IF(V127="","",_xlfn.XLOOKUP(V127,立项!W:W,立项!P:P))</f>
        <v/>
      </c>
      <c r="Y127" s="114" t="str">
        <f t="shared" si="9"/>
        <v/>
      </c>
      <c r="Z127" s="141"/>
      <c r="AA127" s="116"/>
      <c r="AB127" s="116"/>
      <c r="AC127" s="116"/>
      <c r="AD127" s="117"/>
      <c r="AE127" s="117"/>
    </row>
    <row r="128" s="81" customFormat="1" customHeight="1" spans="1:31">
      <c r="A128" s="116"/>
      <c r="B128" s="116"/>
      <c r="C128" s="116"/>
      <c r="D128" s="133"/>
      <c r="E128" s="133"/>
      <c r="F128" s="133"/>
      <c r="G128" s="116"/>
      <c r="H128" s="159"/>
      <c r="I128" s="146"/>
      <c r="J128" s="166"/>
      <c r="K128" s="116"/>
      <c r="L128" s="88"/>
      <c r="M128" s="164">
        <f>IF(T128="","",COUNTIFS($F$2:F128,F128))</f>
        <v>0</v>
      </c>
      <c r="N128" s="165">
        <f>IF(T128="","",SUMIFS(实收!E:E,实收!S:S,T128))</f>
        <v>0</v>
      </c>
      <c r="O128" s="165">
        <f t="shared" si="5"/>
        <v>0</v>
      </c>
      <c r="P128" s="165" t="str">
        <f>IF(D128="","",SUMIFS(#REF!,#REF!,U128))</f>
        <v/>
      </c>
      <c r="Q128" s="165" t="str">
        <f t="shared" si="6"/>
        <v/>
      </c>
      <c r="R128" s="114" t="str">
        <f>IF($C128="","",_xlfn.XLOOKUP($C128,设置!$M:$M,设置!N:N,""))</f>
        <v/>
      </c>
      <c r="S128" s="114" t="str">
        <f>IF($C128="","",_xlfn.XLOOKUP($C128,设置!$M:$M,设置!O:O,""))</f>
        <v/>
      </c>
      <c r="T128" s="114" t="s">
        <v>1568</v>
      </c>
      <c r="U128" s="114" t="str">
        <f t="shared" si="7"/>
        <v/>
      </c>
      <c r="V128" s="114" t="str">
        <f t="shared" si="8"/>
        <v/>
      </c>
      <c r="W128" s="114" t="str">
        <f>IF(V128="","",_xlfn.XLOOKUP(V128,立项!W:W,立项!N:N))</f>
        <v/>
      </c>
      <c r="X128" s="114" t="str">
        <f>IF(V128="","",_xlfn.XLOOKUP(V128,立项!W:W,立项!P:P))</f>
        <v/>
      </c>
      <c r="Y128" s="114" t="str">
        <f t="shared" si="9"/>
        <v/>
      </c>
      <c r="Z128" s="141"/>
      <c r="AA128" s="116"/>
      <c r="AB128" s="116"/>
      <c r="AC128" s="116"/>
      <c r="AD128" s="117"/>
      <c r="AE128" s="117"/>
    </row>
    <row r="129" s="81" customFormat="1" customHeight="1" spans="1:31">
      <c r="A129" s="116"/>
      <c r="B129" s="116"/>
      <c r="C129" s="116"/>
      <c r="D129" s="133"/>
      <c r="E129" s="133"/>
      <c r="F129" s="133"/>
      <c r="G129" s="157"/>
      <c r="H129" s="158"/>
      <c r="I129" s="146"/>
      <c r="J129" s="166"/>
      <c r="K129" s="116"/>
      <c r="L129" s="88"/>
      <c r="M129" s="164">
        <f>IF(T129="","",COUNTIFS($F$2:F129,F129))</f>
        <v>0</v>
      </c>
      <c r="N129" s="165">
        <f>IF(T129="","",SUMIFS(实收!E:E,实收!S:S,T129))</f>
        <v>0</v>
      </c>
      <c r="O129" s="165">
        <f t="shared" si="5"/>
        <v>0</v>
      </c>
      <c r="P129" s="165" t="str">
        <f>IF(D129="","",SUMIFS(#REF!,#REF!,U129))</f>
        <v/>
      </c>
      <c r="Q129" s="165" t="str">
        <f t="shared" si="6"/>
        <v/>
      </c>
      <c r="R129" s="114" t="str">
        <f>IF($C129="","",_xlfn.XLOOKUP($C129,设置!$M:$M,设置!N:N,""))</f>
        <v/>
      </c>
      <c r="S129" s="114" t="str">
        <f>IF($C129="","",_xlfn.XLOOKUP($C129,设置!$M:$M,设置!O:O,""))</f>
        <v/>
      </c>
      <c r="T129" s="114" t="s">
        <v>1569</v>
      </c>
      <c r="U129" s="114" t="str">
        <f t="shared" si="7"/>
        <v/>
      </c>
      <c r="V129" s="114" t="str">
        <f t="shared" si="8"/>
        <v/>
      </c>
      <c r="W129" s="114" t="str">
        <f>IF(V129="","",_xlfn.XLOOKUP(V129,立项!W:W,立项!N:N))</f>
        <v/>
      </c>
      <c r="X129" s="114" t="str">
        <f>IF(V129="","",_xlfn.XLOOKUP(V129,立项!W:W,立项!P:P))</f>
        <v/>
      </c>
      <c r="Y129" s="114" t="str">
        <f t="shared" si="9"/>
        <v/>
      </c>
      <c r="Z129" s="141"/>
      <c r="AA129" s="116"/>
      <c r="AB129" s="116"/>
      <c r="AC129" s="116"/>
      <c r="AD129" s="117"/>
      <c r="AE129" s="117"/>
    </row>
    <row r="130" s="81" customFormat="1" customHeight="1" spans="1:31">
      <c r="A130" s="116"/>
      <c r="B130" s="116"/>
      <c r="C130" s="116"/>
      <c r="D130" s="133"/>
      <c r="E130" s="133"/>
      <c r="F130" s="133"/>
      <c r="G130" s="157"/>
      <c r="H130" s="158"/>
      <c r="I130" s="146"/>
      <c r="J130" s="166"/>
      <c r="K130" s="116"/>
      <c r="L130" s="88"/>
      <c r="M130" s="164">
        <f>IF(T130="","",COUNTIFS($F$2:F130,F130))</f>
        <v>0</v>
      </c>
      <c r="N130" s="165">
        <f>IF(T130="","",SUMIFS(实收!E:E,实收!S:S,T130))</f>
        <v>0</v>
      </c>
      <c r="O130" s="165">
        <f t="shared" ref="O130:O193" si="10">IF(T130="","",I130-N130)</f>
        <v>0</v>
      </c>
      <c r="P130" s="165" t="str">
        <f>IF(D130="","",SUMIFS(#REF!,#REF!,U130))</f>
        <v/>
      </c>
      <c r="Q130" s="165" t="str">
        <f t="shared" ref="Q130:Q193" si="11">IF(D130="","",I130-P130)</f>
        <v/>
      </c>
      <c r="R130" s="114" t="str">
        <f>IF($C130="","",_xlfn.XLOOKUP($C130,设置!$M:$M,设置!N:N,""))</f>
        <v/>
      </c>
      <c r="S130" s="114" t="str">
        <f>IF($C130="","",_xlfn.XLOOKUP($C130,设置!$M:$M,设置!O:O,""))</f>
        <v/>
      </c>
      <c r="T130" s="114" t="s">
        <v>1570</v>
      </c>
      <c r="U130" s="114" t="str">
        <f t="shared" ref="U130:U193" si="12">IF(F130="","",_xlfn.TEXTJOIN("-",1,T130,F130,M130,TEXT(H130,"yyyymmdd"),J130,I130))</f>
        <v/>
      </c>
      <c r="V130" s="114" t="str">
        <f t="shared" ref="V130:V193" si="13">IF(F130="","",LEFT(F130,16))</f>
        <v/>
      </c>
      <c r="W130" s="114" t="str">
        <f>IF(V130="","",_xlfn.XLOOKUP(V130,立项!W:W,立项!N:N))</f>
        <v/>
      </c>
      <c r="X130" s="114" t="str">
        <f>IF(V130="","",_xlfn.XLOOKUP(V130,立项!W:W,立项!P:P))</f>
        <v/>
      </c>
      <c r="Y130" s="114" t="str">
        <f t="shared" ref="Y130:Y193" si="14">IF(U130="","",_xlfn.TEXTJOIN("-",1,C130,X130,V130,B130))</f>
        <v/>
      </c>
      <c r="Z130" s="141"/>
      <c r="AA130" s="116"/>
      <c r="AB130" s="116"/>
      <c r="AC130" s="116"/>
      <c r="AD130" s="117"/>
      <c r="AE130" s="117"/>
    </row>
    <row r="131" s="81" customFormat="1" customHeight="1" spans="1:31">
      <c r="A131" s="116"/>
      <c r="B131" s="116"/>
      <c r="C131" s="116"/>
      <c r="D131" s="116"/>
      <c r="E131" s="133"/>
      <c r="F131" s="133"/>
      <c r="G131" s="116"/>
      <c r="H131" s="159"/>
      <c r="I131" s="146"/>
      <c r="J131" s="166"/>
      <c r="K131" s="116"/>
      <c r="L131" s="88"/>
      <c r="M131" s="164">
        <f>IF(T131="","",COUNTIFS($F$2:F131,F131))</f>
        <v>0</v>
      </c>
      <c r="N131" s="165">
        <f>IF(T131="","",SUMIFS(实收!E:E,实收!S:S,T131))</f>
        <v>0</v>
      </c>
      <c r="O131" s="165">
        <f t="shared" si="10"/>
        <v>0</v>
      </c>
      <c r="P131" s="165" t="str">
        <f>IF(D131="","",SUMIFS(#REF!,#REF!,U131))</f>
        <v/>
      </c>
      <c r="Q131" s="165" t="str">
        <f t="shared" si="11"/>
        <v/>
      </c>
      <c r="R131" s="114" t="str">
        <f>IF($C131="","",_xlfn.XLOOKUP($C131,设置!$M:$M,设置!N:N,""))</f>
        <v/>
      </c>
      <c r="S131" s="114" t="str">
        <f>IF($C131="","",_xlfn.XLOOKUP($C131,设置!$M:$M,设置!O:O,""))</f>
        <v/>
      </c>
      <c r="T131" s="114" t="s">
        <v>1571</v>
      </c>
      <c r="U131" s="114" t="str">
        <f t="shared" si="12"/>
        <v/>
      </c>
      <c r="V131" s="114" t="str">
        <f t="shared" si="13"/>
        <v/>
      </c>
      <c r="W131" s="114" t="str">
        <f>IF(V131="","",_xlfn.XLOOKUP(V131,立项!W:W,立项!N:N))</f>
        <v/>
      </c>
      <c r="X131" s="114" t="str">
        <f>IF(V131="","",_xlfn.XLOOKUP(V131,立项!W:W,立项!P:P))</f>
        <v/>
      </c>
      <c r="Y131" s="114" t="str">
        <f t="shared" si="14"/>
        <v/>
      </c>
      <c r="Z131" s="141"/>
      <c r="AA131" s="116"/>
      <c r="AB131" s="116"/>
      <c r="AC131" s="116"/>
      <c r="AD131" s="117"/>
      <c r="AE131" s="117"/>
    </row>
    <row r="132" s="81" customFormat="1" customHeight="1" spans="1:31">
      <c r="A132" s="116"/>
      <c r="B132" s="116"/>
      <c r="C132" s="116"/>
      <c r="D132" s="133"/>
      <c r="E132" s="133"/>
      <c r="F132" s="133"/>
      <c r="G132" s="157"/>
      <c r="H132" s="158"/>
      <c r="I132" s="146"/>
      <c r="J132" s="166"/>
      <c r="K132" s="116"/>
      <c r="L132" s="88"/>
      <c r="M132" s="164">
        <f>IF(T132="","",COUNTIFS($F$2:F132,F132))</f>
        <v>0</v>
      </c>
      <c r="N132" s="165">
        <f>IF(T132="","",SUMIFS(实收!E:E,实收!S:S,T132))</f>
        <v>0</v>
      </c>
      <c r="O132" s="165">
        <f t="shared" si="10"/>
        <v>0</v>
      </c>
      <c r="P132" s="165" t="str">
        <f>IF(D132="","",SUMIFS(#REF!,#REF!,U132))</f>
        <v/>
      </c>
      <c r="Q132" s="165" t="str">
        <f t="shared" si="11"/>
        <v/>
      </c>
      <c r="R132" s="114" t="str">
        <f>IF($C132="","",_xlfn.XLOOKUP($C132,设置!$M:$M,设置!N:N,""))</f>
        <v/>
      </c>
      <c r="S132" s="114" t="str">
        <f>IF($C132="","",_xlfn.XLOOKUP($C132,设置!$M:$M,设置!O:O,""))</f>
        <v/>
      </c>
      <c r="T132" s="114" t="s">
        <v>1572</v>
      </c>
      <c r="U132" s="114" t="str">
        <f t="shared" si="12"/>
        <v/>
      </c>
      <c r="V132" s="114" t="str">
        <f t="shared" si="13"/>
        <v/>
      </c>
      <c r="W132" s="114" t="str">
        <f>IF(V132="","",_xlfn.XLOOKUP(V132,立项!W:W,立项!N:N))</f>
        <v/>
      </c>
      <c r="X132" s="114" t="str">
        <f>IF(V132="","",_xlfn.XLOOKUP(V132,立项!W:W,立项!P:P))</f>
        <v/>
      </c>
      <c r="Y132" s="114" t="str">
        <f t="shared" si="14"/>
        <v/>
      </c>
      <c r="Z132" s="141"/>
      <c r="AA132" s="116"/>
      <c r="AB132" s="116"/>
      <c r="AC132" s="116"/>
      <c r="AD132" s="117"/>
      <c r="AE132" s="117"/>
    </row>
    <row r="133" s="81" customFormat="1" customHeight="1" spans="1:31">
      <c r="A133" s="116"/>
      <c r="B133" s="116"/>
      <c r="C133" s="116"/>
      <c r="D133" s="133"/>
      <c r="E133" s="133"/>
      <c r="F133" s="133"/>
      <c r="G133" s="157"/>
      <c r="H133" s="158"/>
      <c r="I133" s="146"/>
      <c r="J133" s="166"/>
      <c r="K133" s="116"/>
      <c r="L133" s="88"/>
      <c r="M133" s="164">
        <f>IF(T133="","",COUNTIFS($F$2:F133,F133))</f>
        <v>0</v>
      </c>
      <c r="N133" s="165">
        <f>IF(T133="","",SUMIFS(实收!E:E,实收!S:S,T133))</f>
        <v>0</v>
      </c>
      <c r="O133" s="165">
        <f t="shared" si="10"/>
        <v>0</v>
      </c>
      <c r="P133" s="165" t="str">
        <f>IF(D133="","",SUMIFS(#REF!,#REF!,U133))</f>
        <v/>
      </c>
      <c r="Q133" s="165" t="str">
        <f t="shared" si="11"/>
        <v/>
      </c>
      <c r="R133" s="114" t="str">
        <f>IF($C133="","",_xlfn.XLOOKUP($C133,设置!$M:$M,设置!N:N,""))</f>
        <v/>
      </c>
      <c r="S133" s="114" t="str">
        <f>IF($C133="","",_xlfn.XLOOKUP($C133,设置!$M:$M,设置!O:O,""))</f>
        <v/>
      </c>
      <c r="T133" s="114" t="s">
        <v>1573</v>
      </c>
      <c r="U133" s="114" t="str">
        <f t="shared" si="12"/>
        <v/>
      </c>
      <c r="V133" s="114" t="str">
        <f t="shared" si="13"/>
        <v/>
      </c>
      <c r="W133" s="114" t="str">
        <f>IF(V133="","",_xlfn.XLOOKUP(V133,立项!W:W,立项!N:N))</f>
        <v/>
      </c>
      <c r="X133" s="114" t="str">
        <f>IF(V133="","",_xlfn.XLOOKUP(V133,立项!W:W,立项!P:P))</f>
        <v/>
      </c>
      <c r="Y133" s="114" t="str">
        <f t="shared" si="14"/>
        <v/>
      </c>
      <c r="Z133" s="141"/>
      <c r="AA133" s="116"/>
      <c r="AB133" s="116"/>
      <c r="AC133" s="116"/>
      <c r="AD133" s="117"/>
      <c r="AE133" s="117"/>
    </row>
    <row r="134" s="81" customFormat="1" customHeight="1" spans="1:31">
      <c r="A134" s="116"/>
      <c r="B134" s="116"/>
      <c r="C134" s="116"/>
      <c r="D134" s="133"/>
      <c r="E134" s="133"/>
      <c r="F134" s="133"/>
      <c r="G134" s="116"/>
      <c r="H134" s="159"/>
      <c r="I134" s="146"/>
      <c r="J134" s="166"/>
      <c r="K134" s="116"/>
      <c r="L134" s="88"/>
      <c r="M134" s="164">
        <f>IF(T134="","",COUNTIFS($F$2:F134,F134))</f>
        <v>0</v>
      </c>
      <c r="N134" s="165">
        <f>IF(T134="","",SUMIFS(实收!E:E,实收!S:S,T134))</f>
        <v>0</v>
      </c>
      <c r="O134" s="165">
        <f t="shared" si="10"/>
        <v>0</v>
      </c>
      <c r="P134" s="165" t="str">
        <f>IF(D134="","",SUMIFS(#REF!,#REF!,U134))</f>
        <v/>
      </c>
      <c r="Q134" s="165" t="str">
        <f t="shared" si="11"/>
        <v/>
      </c>
      <c r="R134" s="114" t="str">
        <f>IF($C134="","",_xlfn.XLOOKUP($C134,设置!$M:$M,设置!N:N,""))</f>
        <v/>
      </c>
      <c r="S134" s="114" t="str">
        <f>IF($C134="","",_xlfn.XLOOKUP($C134,设置!$M:$M,设置!O:O,""))</f>
        <v/>
      </c>
      <c r="T134" s="114" t="s">
        <v>1574</v>
      </c>
      <c r="U134" s="114" t="str">
        <f t="shared" si="12"/>
        <v/>
      </c>
      <c r="V134" s="114" t="str">
        <f t="shared" si="13"/>
        <v/>
      </c>
      <c r="W134" s="114" t="str">
        <f>IF(V134="","",_xlfn.XLOOKUP(V134,立项!W:W,立项!N:N))</f>
        <v/>
      </c>
      <c r="X134" s="114" t="str">
        <f>IF(V134="","",_xlfn.XLOOKUP(V134,立项!W:W,立项!P:P))</f>
        <v/>
      </c>
      <c r="Y134" s="114" t="str">
        <f t="shared" si="14"/>
        <v/>
      </c>
      <c r="Z134" s="141"/>
      <c r="AA134" s="116"/>
      <c r="AB134" s="116"/>
      <c r="AC134" s="116"/>
      <c r="AD134" s="117"/>
      <c r="AE134" s="117"/>
    </row>
    <row r="135" s="81" customFormat="1" customHeight="1" spans="1:31">
      <c r="A135" s="116"/>
      <c r="B135" s="116"/>
      <c r="C135" s="116"/>
      <c r="D135" s="133"/>
      <c r="E135" s="133"/>
      <c r="F135" s="133"/>
      <c r="G135" s="116"/>
      <c r="H135" s="159"/>
      <c r="I135" s="146"/>
      <c r="J135" s="166"/>
      <c r="K135" s="116"/>
      <c r="L135" s="88"/>
      <c r="M135" s="164">
        <f>IF(T135="","",COUNTIFS($F$2:F135,F135))</f>
        <v>0</v>
      </c>
      <c r="N135" s="165">
        <f>IF(T135="","",SUMIFS(实收!E:E,实收!S:S,T135))</f>
        <v>0</v>
      </c>
      <c r="O135" s="165">
        <f t="shared" si="10"/>
        <v>0</v>
      </c>
      <c r="P135" s="165" t="str">
        <f>IF(D135="","",SUMIFS(#REF!,#REF!,U135))</f>
        <v/>
      </c>
      <c r="Q135" s="165" t="str">
        <f t="shared" si="11"/>
        <v/>
      </c>
      <c r="R135" s="114" t="str">
        <f>IF($C135="","",_xlfn.XLOOKUP($C135,设置!$M:$M,设置!N:N,""))</f>
        <v/>
      </c>
      <c r="S135" s="114" t="str">
        <f>IF($C135="","",_xlfn.XLOOKUP($C135,设置!$M:$M,设置!O:O,""))</f>
        <v/>
      </c>
      <c r="T135" s="114" t="s">
        <v>1575</v>
      </c>
      <c r="U135" s="114" t="str">
        <f t="shared" si="12"/>
        <v/>
      </c>
      <c r="V135" s="114" t="str">
        <f t="shared" si="13"/>
        <v/>
      </c>
      <c r="W135" s="114" t="str">
        <f>IF(V135="","",_xlfn.XLOOKUP(V135,立项!W:W,立项!N:N))</f>
        <v/>
      </c>
      <c r="X135" s="114" t="str">
        <f>IF(V135="","",_xlfn.XLOOKUP(V135,立项!W:W,立项!P:P))</f>
        <v/>
      </c>
      <c r="Y135" s="114" t="str">
        <f t="shared" si="14"/>
        <v/>
      </c>
      <c r="Z135" s="141"/>
      <c r="AA135" s="116"/>
      <c r="AB135" s="116"/>
      <c r="AC135" s="116"/>
      <c r="AD135" s="117"/>
      <c r="AE135" s="117"/>
    </row>
    <row r="136" s="81" customFormat="1" customHeight="1" spans="1:31">
      <c r="A136" s="116"/>
      <c r="B136" s="116"/>
      <c r="C136" s="116"/>
      <c r="D136" s="133"/>
      <c r="E136" s="133"/>
      <c r="F136" s="133"/>
      <c r="G136" s="160"/>
      <c r="H136" s="159"/>
      <c r="I136" s="146"/>
      <c r="J136" s="166"/>
      <c r="K136" s="116"/>
      <c r="L136" s="88"/>
      <c r="M136" s="164">
        <f>IF(T136="","",COUNTIFS($F$2:F136,F136))</f>
        <v>0</v>
      </c>
      <c r="N136" s="165">
        <f>IF(T136="","",SUMIFS(实收!E:E,实收!S:S,T136))</f>
        <v>0</v>
      </c>
      <c r="O136" s="165">
        <f t="shared" si="10"/>
        <v>0</v>
      </c>
      <c r="P136" s="165" t="str">
        <f>IF(D136="","",SUMIFS(#REF!,#REF!,U136))</f>
        <v/>
      </c>
      <c r="Q136" s="165" t="str">
        <f t="shared" si="11"/>
        <v/>
      </c>
      <c r="R136" s="114" t="str">
        <f>IF($C136="","",_xlfn.XLOOKUP($C136,设置!$M:$M,设置!N:N,""))</f>
        <v/>
      </c>
      <c r="S136" s="114" t="str">
        <f>IF($C136="","",_xlfn.XLOOKUP($C136,设置!$M:$M,设置!O:O,""))</f>
        <v/>
      </c>
      <c r="T136" s="114" t="s">
        <v>1576</v>
      </c>
      <c r="U136" s="114" t="str">
        <f t="shared" si="12"/>
        <v/>
      </c>
      <c r="V136" s="114" t="str">
        <f t="shared" si="13"/>
        <v/>
      </c>
      <c r="W136" s="114" t="str">
        <f>IF(V136="","",_xlfn.XLOOKUP(V136,立项!W:W,立项!N:N))</f>
        <v/>
      </c>
      <c r="X136" s="114" t="str">
        <f>IF(V136="","",_xlfn.XLOOKUP(V136,立项!W:W,立项!P:P))</f>
        <v/>
      </c>
      <c r="Y136" s="114" t="str">
        <f t="shared" si="14"/>
        <v/>
      </c>
      <c r="Z136" s="141"/>
      <c r="AA136" s="116"/>
      <c r="AB136" s="116"/>
      <c r="AC136" s="116"/>
      <c r="AD136" s="117"/>
      <c r="AE136" s="117"/>
    </row>
    <row r="137" s="81" customFormat="1" customHeight="1" spans="1:31">
      <c r="A137" s="116"/>
      <c r="B137" s="116"/>
      <c r="C137" s="116"/>
      <c r="D137" s="133"/>
      <c r="E137" s="133"/>
      <c r="F137" s="133"/>
      <c r="G137" s="116"/>
      <c r="H137" s="159"/>
      <c r="I137" s="146"/>
      <c r="J137" s="166"/>
      <c r="K137" s="116"/>
      <c r="L137" s="88"/>
      <c r="M137" s="164">
        <f>IF(T137="","",COUNTIFS($F$2:F137,F137))</f>
        <v>0</v>
      </c>
      <c r="N137" s="165">
        <f>IF(T137="","",SUMIFS(实收!E:E,实收!S:S,T137))</f>
        <v>0</v>
      </c>
      <c r="O137" s="165">
        <f t="shared" si="10"/>
        <v>0</v>
      </c>
      <c r="P137" s="165" t="str">
        <f>IF(D137="","",SUMIFS(#REF!,#REF!,U137))</f>
        <v/>
      </c>
      <c r="Q137" s="165" t="str">
        <f t="shared" si="11"/>
        <v/>
      </c>
      <c r="R137" s="114" t="str">
        <f>IF($C137="","",_xlfn.XLOOKUP($C137,设置!$M:$M,设置!N:N,""))</f>
        <v/>
      </c>
      <c r="S137" s="114" t="str">
        <f>IF($C137="","",_xlfn.XLOOKUP($C137,设置!$M:$M,设置!O:O,""))</f>
        <v/>
      </c>
      <c r="T137" s="114" t="s">
        <v>1577</v>
      </c>
      <c r="U137" s="114" t="str">
        <f t="shared" si="12"/>
        <v/>
      </c>
      <c r="V137" s="114" t="str">
        <f t="shared" si="13"/>
        <v/>
      </c>
      <c r="W137" s="114" t="str">
        <f>IF(V137="","",_xlfn.XLOOKUP(V137,立项!W:W,立项!N:N))</f>
        <v/>
      </c>
      <c r="X137" s="114" t="str">
        <f>IF(V137="","",_xlfn.XLOOKUP(V137,立项!W:W,立项!P:P))</f>
        <v/>
      </c>
      <c r="Y137" s="114" t="str">
        <f t="shared" si="14"/>
        <v/>
      </c>
      <c r="Z137" s="141"/>
      <c r="AA137" s="116"/>
      <c r="AB137" s="116"/>
      <c r="AC137" s="116"/>
      <c r="AD137" s="117"/>
      <c r="AE137" s="117"/>
    </row>
    <row r="138" s="81" customFormat="1" customHeight="1" spans="1:31">
      <c r="A138" s="116"/>
      <c r="B138" s="116"/>
      <c r="C138" s="116"/>
      <c r="D138" s="133"/>
      <c r="E138" s="133"/>
      <c r="F138" s="133"/>
      <c r="G138" s="116"/>
      <c r="H138" s="159"/>
      <c r="I138" s="146"/>
      <c r="J138" s="166"/>
      <c r="K138" s="116"/>
      <c r="L138" s="88"/>
      <c r="M138" s="164">
        <f>IF(T138="","",COUNTIFS($F$2:F138,F138))</f>
        <v>0</v>
      </c>
      <c r="N138" s="165">
        <f>IF(T138="","",SUMIFS(实收!E:E,实收!S:S,T138))</f>
        <v>0</v>
      </c>
      <c r="O138" s="165">
        <f t="shared" si="10"/>
        <v>0</v>
      </c>
      <c r="P138" s="165" t="str">
        <f>IF(D138="","",SUMIFS(#REF!,#REF!,U138))</f>
        <v/>
      </c>
      <c r="Q138" s="165" t="str">
        <f t="shared" si="11"/>
        <v/>
      </c>
      <c r="R138" s="114" t="str">
        <f>IF($C138="","",_xlfn.XLOOKUP($C138,设置!$M:$M,设置!N:N,""))</f>
        <v/>
      </c>
      <c r="S138" s="114" t="str">
        <f>IF($C138="","",_xlfn.XLOOKUP($C138,设置!$M:$M,设置!O:O,""))</f>
        <v/>
      </c>
      <c r="T138" s="114" t="s">
        <v>1578</v>
      </c>
      <c r="U138" s="114" t="str">
        <f t="shared" si="12"/>
        <v/>
      </c>
      <c r="V138" s="114" t="str">
        <f t="shared" si="13"/>
        <v/>
      </c>
      <c r="W138" s="114" t="str">
        <f>IF(V138="","",_xlfn.XLOOKUP(V138,立项!W:W,立项!N:N))</f>
        <v/>
      </c>
      <c r="X138" s="114" t="str">
        <f>IF(V138="","",_xlfn.XLOOKUP(V138,立项!W:W,立项!P:P))</f>
        <v/>
      </c>
      <c r="Y138" s="114" t="str">
        <f t="shared" si="14"/>
        <v/>
      </c>
      <c r="Z138" s="141"/>
      <c r="AA138" s="116"/>
      <c r="AB138" s="116"/>
      <c r="AC138" s="116"/>
      <c r="AD138" s="117"/>
      <c r="AE138" s="117"/>
    </row>
    <row r="139" s="81" customFormat="1" customHeight="1" spans="1:31">
      <c r="A139" s="116"/>
      <c r="B139" s="116"/>
      <c r="C139" s="116"/>
      <c r="D139" s="133"/>
      <c r="E139" s="133"/>
      <c r="F139" s="133"/>
      <c r="G139" s="96"/>
      <c r="H139" s="158"/>
      <c r="I139" s="146"/>
      <c r="J139" s="166"/>
      <c r="K139" s="116"/>
      <c r="L139" s="88"/>
      <c r="M139" s="164">
        <f>IF(T139="","",COUNTIFS($F$2:F139,F139))</f>
        <v>0</v>
      </c>
      <c r="N139" s="165">
        <f>IF(T139="","",SUMIFS(实收!E:E,实收!S:S,T139))</f>
        <v>0</v>
      </c>
      <c r="O139" s="165">
        <f t="shared" si="10"/>
        <v>0</v>
      </c>
      <c r="P139" s="165" t="str">
        <f>IF(D139="","",SUMIFS(#REF!,#REF!,U139))</f>
        <v/>
      </c>
      <c r="Q139" s="165" t="str">
        <f t="shared" si="11"/>
        <v/>
      </c>
      <c r="R139" s="114" t="str">
        <f>IF($C139="","",_xlfn.XLOOKUP($C139,设置!$M:$M,设置!N:N,""))</f>
        <v/>
      </c>
      <c r="S139" s="114" t="str">
        <f>IF($C139="","",_xlfn.XLOOKUP($C139,设置!$M:$M,设置!O:O,""))</f>
        <v/>
      </c>
      <c r="T139" s="114" t="s">
        <v>1579</v>
      </c>
      <c r="U139" s="114" t="str">
        <f t="shared" si="12"/>
        <v/>
      </c>
      <c r="V139" s="114" t="str">
        <f t="shared" si="13"/>
        <v/>
      </c>
      <c r="W139" s="114" t="str">
        <f>IF(V139="","",_xlfn.XLOOKUP(V139,立项!W:W,立项!N:N))</f>
        <v/>
      </c>
      <c r="X139" s="114" t="str">
        <f>IF(V139="","",_xlfn.XLOOKUP(V139,立项!W:W,立项!P:P))</f>
        <v/>
      </c>
      <c r="Y139" s="114" t="str">
        <f t="shared" si="14"/>
        <v/>
      </c>
      <c r="Z139" s="141"/>
      <c r="AA139" s="116"/>
      <c r="AB139" s="116"/>
      <c r="AC139" s="116"/>
      <c r="AD139" s="117"/>
      <c r="AE139" s="117"/>
    </row>
    <row r="140" s="81" customFormat="1" customHeight="1" spans="1:31">
      <c r="A140" s="116"/>
      <c r="B140" s="116"/>
      <c r="C140" s="116"/>
      <c r="D140" s="133"/>
      <c r="E140" s="133"/>
      <c r="F140" s="133"/>
      <c r="G140" s="96"/>
      <c r="H140" s="158"/>
      <c r="I140" s="146"/>
      <c r="J140" s="166"/>
      <c r="K140" s="116"/>
      <c r="L140" s="88"/>
      <c r="M140" s="164">
        <f>IF(T140="","",COUNTIFS($F$2:F140,F140))</f>
        <v>0</v>
      </c>
      <c r="N140" s="165">
        <f>IF(T140="","",SUMIFS(实收!E:E,实收!S:S,T140))</f>
        <v>0</v>
      </c>
      <c r="O140" s="165">
        <f t="shared" si="10"/>
        <v>0</v>
      </c>
      <c r="P140" s="165" t="str">
        <f>IF(D140="","",SUMIFS(#REF!,#REF!,U140))</f>
        <v/>
      </c>
      <c r="Q140" s="165" t="str">
        <f t="shared" si="11"/>
        <v/>
      </c>
      <c r="R140" s="114" t="str">
        <f>IF($C140="","",_xlfn.XLOOKUP($C140,设置!$M:$M,设置!N:N,""))</f>
        <v/>
      </c>
      <c r="S140" s="114" t="str">
        <f>IF($C140="","",_xlfn.XLOOKUP($C140,设置!$M:$M,设置!O:O,""))</f>
        <v/>
      </c>
      <c r="T140" s="114" t="s">
        <v>1580</v>
      </c>
      <c r="U140" s="114" t="str">
        <f t="shared" si="12"/>
        <v/>
      </c>
      <c r="V140" s="114" t="str">
        <f t="shared" si="13"/>
        <v/>
      </c>
      <c r="W140" s="114" t="str">
        <f>IF(V140="","",_xlfn.XLOOKUP(V140,立项!W:W,立项!N:N))</f>
        <v/>
      </c>
      <c r="X140" s="114" t="str">
        <f>IF(V140="","",_xlfn.XLOOKUP(V140,立项!W:W,立项!P:P))</f>
        <v/>
      </c>
      <c r="Y140" s="114" t="str">
        <f t="shared" si="14"/>
        <v/>
      </c>
      <c r="Z140" s="141"/>
      <c r="AA140" s="116"/>
      <c r="AB140" s="116"/>
      <c r="AC140" s="116"/>
      <c r="AD140" s="117"/>
      <c r="AE140" s="117"/>
    </row>
    <row r="141" s="81" customFormat="1" customHeight="1" spans="1:31">
      <c r="A141" s="116"/>
      <c r="B141" s="116"/>
      <c r="C141" s="116"/>
      <c r="D141" s="133"/>
      <c r="E141" s="133"/>
      <c r="F141" s="133"/>
      <c r="G141" s="157"/>
      <c r="H141" s="158"/>
      <c r="I141" s="146"/>
      <c r="J141" s="166"/>
      <c r="K141" s="116"/>
      <c r="L141" s="88"/>
      <c r="M141" s="164">
        <f>IF(T141="","",COUNTIFS($F$2:F141,F141))</f>
        <v>0</v>
      </c>
      <c r="N141" s="165">
        <f>IF(T141="","",SUMIFS(实收!E:E,实收!S:S,T141))</f>
        <v>0</v>
      </c>
      <c r="O141" s="165">
        <f t="shared" si="10"/>
        <v>0</v>
      </c>
      <c r="P141" s="165" t="str">
        <f>IF(D141="","",SUMIFS(#REF!,#REF!,U141))</f>
        <v/>
      </c>
      <c r="Q141" s="165" t="str">
        <f t="shared" si="11"/>
        <v/>
      </c>
      <c r="R141" s="114" t="str">
        <f>IF($C141="","",_xlfn.XLOOKUP($C141,设置!$M:$M,设置!N:N,""))</f>
        <v/>
      </c>
      <c r="S141" s="114" t="str">
        <f>IF($C141="","",_xlfn.XLOOKUP($C141,设置!$M:$M,设置!O:O,""))</f>
        <v/>
      </c>
      <c r="T141" s="114" t="s">
        <v>1581</v>
      </c>
      <c r="U141" s="114" t="str">
        <f t="shared" si="12"/>
        <v/>
      </c>
      <c r="V141" s="114" t="str">
        <f t="shared" si="13"/>
        <v/>
      </c>
      <c r="W141" s="114" t="str">
        <f>IF(V141="","",_xlfn.XLOOKUP(V141,立项!W:W,立项!N:N))</f>
        <v/>
      </c>
      <c r="X141" s="114" t="str">
        <f>IF(V141="","",_xlfn.XLOOKUP(V141,立项!W:W,立项!P:P))</f>
        <v/>
      </c>
      <c r="Y141" s="114" t="str">
        <f t="shared" si="14"/>
        <v/>
      </c>
      <c r="Z141" s="141"/>
      <c r="AA141" s="116"/>
      <c r="AB141" s="116"/>
      <c r="AC141" s="116"/>
      <c r="AD141" s="117"/>
      <c r="AE141" s="117"/>
    </row>
    <row r="142" s="81" customFormat="1" customHeight="1" spans="1:31">
      <c r="A142" s="116"/>
      <c r="B142" s="116"/>
      <c r="C142" s="116"/>
      <c r="D142" s="133"/>
      <c r="E142" s="133"/>
      <c r="F142" s="133"/>
      <c r="G142" s="157"/>
      <c r="H142" s="158"/>
      <c r="I142" s="146"/>
      <c r="J142" s="166"/>
      <c r="K142" s="116"/>
      <c r="L142" s="88"/>
      <c r="M142" s="164">
        <f>IF(T142="","",COUNTIFS($F$2:F142,F142))</f>
        <v>0</v>
      </c>
      <c r="N142" s="165">
        <f>IF(T142="","",SUMIFS(实收!E:E,实收!S:S,T142))</f>
        <v>0</v>
      </c>
      <c r="O142" s="165">
        <f t="shared" si="10"/>
        <v>0</v>
      </c>
      <c r="P142" s="165" t="str">
        <f>IF(D142="","",SUMIFS(#REF!,#REF!,U142))</f>
        <v/>
      </c>
      <c r="Q142" s="165" t="str">
        <f t="shared" si="11"/>
        <v/>
      </c>
      <c r="R142" s="114" t="str">
        <f>IF($C142="","",_xlfn.XLOOKUP($C142,设置!$M:$M,设置!N:N,""))</f>
        <v/>
      </c>
      <c r="S142" s="114" t="str">
        <f>IF($C142="","",_xlfn.XLOOKUP($C142,设置!$M:$M,设置!O:O,""))</f>
        <v/>
      </c>
      <c r="T142" s="114" t="s">
        <v>1582</v>
      </c>
      <c r="U142" s="114" t="str">
        <f t="shared" si="12"/>
        <v/>
      </c>
      <c r="V142" s="114" t="str">
        <f t="shared" si="13"/>
        <v/>
      </c>
      <c r="W142" s="114" t="str">
        <f>IF(V142="","",_xlfn.XLOOKUP(V142,立项!W:W,立项!N:N))</f>
        <v/>
      </c>
      <c r="X142" s="114" t="str">
        <f>IF(V142="","",_xlfn.XLOOKUP(V142,立项!W:W,立项!P:P))</f>
        <v/>
      </c>
      <c r="Y142" s="114" t="str">
        <f t="shared" si="14"/>
        <v/>
      </c>
      <c r="Z142" s="141"/>
      <c r="AA142" s="116"/>
      <c r="AB142" s="116"/>
      <c r="AC142" s="116"/>
      <c r="AD142" s="117"/>
      <c r="AE142" s="117"/>
    </row>
    <row r="143" s="81" customFormat="1" customHeight="1" spans="1:31">
      <c r="A143" s="116"/>
      <c r="B143" s="116"/>
      <c r="C143" s="116"/>
      <c r="D143" s="133"/>
      <c r="E143" s="133"/>
      <c r="F143" s="133"/>
      <c r="G143" s="157"/>
      <c r="H143" s="158"/>
      <c r="I143" s="146"/>
      <c r="J143" s="166"/>
      <c r="K143" s="116"/>
      <c r="L143" s="88"/>
      <c r="M143" s="164">
        <f>IF(T143="","",COUNTIFS($F$2:F143,F143))</f>
        <v>0</v>
      </c>
      <c r="N143" s="165">
        <f>IF(T143="","",SUMIFS(实收!E:E,实收!S:S,T143))</f>
        <v>0</v>
      </c>
      <c r="O143" s="165">
        <f t="shared" si="10"/>
        <v>0</v>
      </c>
      <c r="P143" s="165" t="str">
        <f>IF(D143="","",SUMIFS(#REF!,#REF!,U143))</f>
        <v/>
      </c>
      <c r="Q143" s="165" t="str">
        <f t="shared" si="11"/>
        <v/>
      </c>
      <c r="R143" s="114" t="str">
        <f>IF($C143="","",_xlfn.XLOOKUP($C143,设置!$M:$M,设置!N:N,""))</f>
        <v/>
      </c>
      <c r="S143" s="114" t="str">
        <f>IF($C143="","",_xlfn.XLOOKUP($C143,设置!$M:$M,设置!O:O,""))</f>
        <v/>
      </c>
      <c r="T143" s="114" t="s">
        <v>1583</v>
      </c>
      <c r="U143" s="114" t="str">
        <f t="shared" si="12"/>
        <v/>
      </c>
      <c r="V143" s="114" t="str">
        <f t="shared" si="13"/>
        <v/>
      </c>
      <c r="W143" s="114" t="str">
        <f>IF(V143="","",_xlfn.XLOOKUP(V143,立项!W:W,立项!N:N))</f>
        <v/>
      </c>
      <c r="X143" s="114" t="str">
        <f>IF(V143="","",_xlfn.XLOOKUP(V143,立项!W:W,立项!P:P))</f>
        <v/>
      </c>
      <c r="Y143" s="114" t="str">
        <f t="shared" si="14"/>
        <v/>
      </c>
      <c r="Z143" s="141"/>
      <c r="AA143" s="116"/>
      <c r="AB143" s="116"/>
      <c r="AC143" s="116"/>
      <c r="AD143" s="117"/>
      <c r="AE143" s="117"/>
    </row>
    <row r="144" s="81" customFormat="1" customHeight="1" spans="1:31">
      <c r="A144" s="116"/>
      <c r="B144" s="116"/>
      <c r="C144" s="116"/>
      <c r="D144" s="133"/>
      <c r="E144" s="133"/>
      <c r="F144" s="133"/>
      <c r="G144" s="157"/>
      <c r="H144" s="158"/>
      <c r="I144" s="146"/>
      <c r="J144" s="166"/>
      <c r="K144" s="116"/>
      <c r="L144" s="88"/>
      <c r="M144" s="164">
        <f>IF(T144="","",COUNTIFS($F$2:F144,F144))</f>
        <v>0</v>
      </c>
      <c r="N144" s="165">
        <f>IF(T144="","",SUMIFS(实收!E:E,实收!S:S,T144))</f>
        <v>0</v>
      </c>
      <c r="O144" s="165">
        <f t="shared" si="10"/>
        <v>0</v>
      </c>
      <c r="P144" s="165" t="str">
        <f>IF(D144="","",SUMIFS(#REF!,#REF!,U144))</f>
        <v/>
      </c>
      <c r="Q144" s="165" t="str">
        <f t="shared" si="11"/>
        <v/>
      </c>
      <c r="R144" s="114" t="str">
        <f>IF($C144="","",_xlfn.XLOOKUP($C144,设置!$M:$M,设置!N:N,""))</f>
        <v/>
      </c>
      <c r="S144" s="114" t="str">
        <f>IF($C144="","",_xlfn.XLOOKUP($C144,设置!$M:$M,设置!O:O,""))</f>
        <v/>
      </c>
      <c r="T144" s="114" t="s">
        <v>1584</v>
      </c>
      <c r="U144" s="114" t="str">
        <f t="shared" si="12"/>
        <v/>
      </c>
      <c r="V144" s="114" t="str">
        <f t="shared" si="13"/>
        <v/>
      </c>
      <c r="W144" s="114" t="str">
        <f>IF(V144="","",_xlfn.XLOOKUP(V144,立项!W:W,立项!N:N))</f>
        <v/>
      </c>
      <c r="X144" s="114" t="str">
        <f>IF(V144="","",_xlfn.XLOOKUP(V144,立项!W:W,立项!P:P))</f>
        <v/>
      </c>
      <c r="Y144" s="114" t="str">
        <f t="shared" si="14"/>
        <v/>
      </c>
      <c r="Z144" s="141"/>
      <c r="AA144" s="116"/>
      <c r="AB144" s="116"/>
      <c r="AC144" s="116"/>
      <c r="AD144" s="117"/>
      <c r="AE144" s="117"/>
    </row>
    <row r="145" s="81" customFormat="1" customHeight="1" spans="1:31">
      <c r="A145" s="116"/>
      <c r="B145" s="116"/>
      <c r="C145" s="116"/>
      <c r="D145" s="133"/>
      <c r="E145" s="133"/>
      <c r="F145" s="133"/>
      <c r="G145" s="157"/>
      <c r="H145" s="158"/>
      <c r="I145" s="146"/>
      <c r="J145" s="166"/>
      <c r="K145" s="116"/>
      <c r="L145" s="88"/>
      <c r="M145" s="164">
        <f>IF(T145="","",COUNTIFS($F$2:F145,F145))</f>
        <v>0</v>
      </c>
      <c r="N145" s="165">
        <f>IF(T145="","",SUMIFS(实收!E:E,实收!S:S,T145))</f>
        <v>0</v>
      </c>
      <c r="O145" s="165">
        <f t="shared" si="10"/>
        <v>0</v>
      </c>
      <c r="P145" s="165" t="str">
        <f>IF(D145="","",SUMIFS(#REF!,#REF!,U145))</f>
        <v/>
      </c>
      <c r="Q145" s="165" t="str">
        <f t="shared" si="11"/>
        <v/>
      </c>
      <c r="R145" s="114" t="str">
        <f>IF($C145="","",_xlfn.XLOOKUP($C145,设置!$M:$M,设置!N:N,""))</f>
        <v/>
      </c>
      <c r="S145" s="114" t="str">
        <f>IF($C145="","",_xlfn.XLOOKUP($C145,设置!$M:$M,设置!O:O,""))</f>
        <v/>
      </c>
      <c r="T145" s="114" t="s">
        <v>1585</v>
      </c>
      <c r="U145" s="114" t="str">
        <f t="shared" si="12"/>
        <v/>
      </c>
      <c r="V145" s="114" t="str">
        <f t="shared" si="13"/>
        <v/>
      </c>
      <c r="W145" s="114" t="str">
        <f>IF(V145="","",_xlfn.XLOOKUP(V145,立项!W:W,立项!N:N))</f>
        <v/>
      </c>
      <c r="X145" s="114" t="str">
        <f>IF(V145="","",_xlfn.XLOOKUP(V145,立项!W:W,立项!P:P))</f>
        <v/>
      </c>
      <c r="Y145" s="114" t="str">
        <f t="shared" si="14"/>
        <v/>
      </c>
      <c r="Z145" s="141"/>
      <c r="AA145" s="116"/>
      <c r="AB145" s="116"/>
      <c r="AC145" s="116"/>
      <c r="AD145" s="117"/>
      <c r="AE145" s="117"/>
    </row>
    <row r="146" s="81" customFormat="1" customHeight="1" spans="1:31">
      <c r="A146" s="116"/>
      <c r="B146" s="116"/>
      <c r="C146" s="116"/>
      <c r="D146" s="133"/>
      <c r="E146" s="133"/>
      <c r="F146" s="133"/>
      <c r="G146" s="157"/>
      <c r="H146" s="158"/>
      <c r="I146" s="146"/>
      <c r="J146" s="166"/>
      <c r="K146" s="116"/>
      <c r="L146" s="88"/>
      <c r="M146" s="164">
        <f>IF(T146="","",COUNTIFS($F$2:F146,F146))</f>
        <v>0</v>
      </c>
      <c r="N146" s="165">
        <f>IF(T146="","",SUMIFS(实收!E:E,实收!S:S,T146))</f>
        <v>0</v>
      </c>
      <c r="O146" s="165">
        <f t="shared" si="10"/>
        <v>0</v>
      </c>
      <c r="P146" s="165" t="str">
        <f>IF(D146="","",SUMIFS(#REF!,#REF!,U146))</f>
        <v/>
      </c>
      <c r="Q146" s="165" t="str">
        <f t="shared" si="11"/>
        <v/>
      </c>
      <c r="R146" s="114" t="str">
        <f>IF($C146="","",_xlfn.XLOOKUP($C146,设置!$M:$M,设置!N:N,""))</f>
        <v/>
      </c>
      <c r="S146" s="114" t="str">
        <f>IF($C146="","",_xlfn.XLOOKUP($C146,设置!$M:$M,设置!O:O,""))</f>
        <v/>
      </c>
      <c r="T146" s="114" t="s">
        <v>1586</v>
      </c>
      <c r="U146" s="114" t="str">
        <f t="shared" si="12"/>
        <v/>
      </c>
      <c r="V146" s="114" t="str">
        <f t="shared" si="13"/>
        <v/>
      </c>
      <c r="W146" s="114" t="str">
        <f>IF(V146="","",_xlfn.XLOOKUP(V146,立项!W:W,立项!N:N))</f>
        <v/>
      </c>
      <c r="X146" s="114" t="str">
        <f>IF(V146="","",_xlfn.XLOOKUP(V146,立项!W:W,立项!P:P))</f>
        <v/>
      </c>
      <c r="Y146" s="114" t="str">
        <f t="shared" si="14"/>
        <v/>
      </c>
      <c r="Z146" s="141"/>
      <c r="AA146" s="116"/>
      <c r="AB146" s="116"/>
      <c r="AC146" s="116"/>
      <c r="AD146" s="117"/>
      <c r="AE146" s="117"/>
    </row>
    <row r="147" s="81" customFormat="1" customHeight="1" spans="1:31">
      <c r="A147" s="116"/>
      <c r="B147" s="116"/>
      <c r="C147" s="116"/>
      <c r="D147" s="133"/>
      <c r="E147" s="133"/>
      <c r="F147" s="133"/>
      <c r="G147" s="157"/>
      <c r="H147" s="158"/>
      <c r="I147" s="146"/>
      <c r="J147" s="166"/>
      <c r="K147" s="116"/>
      <c r="L147" s="88"/>
      <c r="M147" s="164">
        <f>IF(T147="","",COUNTIFS($F$2:F147,F147))</f>
        <v>0</v>
      </c>
      <c r="N147" s="165">
        <f>IF(T147="","",SUMIFS(实收!E:E,实收!S:S,T147))</f>
        <v>0</v>
      </c>
      <c r="O147" s="165">
        <f t="shared" si="10"/>
        <v>0</v>
      </c>
      <c r="P147" s="165" t="str">
        <f>IF(D147="","",SUMIFS(#REF!,#REF!,U147))</f>
        <v/>
      </c>
      <c r="Q147" s="165" t="str">
        <f t="shared" si="11"/>
        <v/>
      </c>
      <c r="R147" s="114" t="str">
        <f>IF($C147="","",_xlfn.XLOOKUP($C147,设置!$M:$M,设置!N:N,""))</f>
        <v/>
      </c>
      <c r="S147" s="114" t="str">
        <f>IF($C147="","",_xlfn.XLOOKUP($C147,设置!$M:$M,设置!O:O,""))</f>
        <v/>
      </c>
      <c r="T147" s="114" t="s">
        <v>1587</v>
      </c>
      <c r="U147" s="114" t="str">
        <f t="shared" si="12"/>
        <v/>
      </c>
      <c r="V147" s="114" t="str">
        <f t="shared" si="13"/>
        <v/>
      </c>
      <c r="W147" s="114" t="str">
        <f>IF(V147="","",_xlfn.XLOOKUP(V147,立项!W:W,立项!N:N))</f>
        <v/>
      </c>
      <c r="X147" s="114" t="str">
        <f>IF(V147="","",_xlfn.XLOOKUP(V147,立项!W:W,立项!P:P))</f>
        <v/>
      </c>
      <c r="Y147" s="114" t="str">
        <f t="shared" si="14"/>
        <v/>
      </c>
      <c r="Z147" s="141"/>
      <c r="AA147" s="116"/>
      <c r="AB147" s="116"/>
      <c r="AC147" s="116"/>
      <c r="AD147" s="117"/>
      <c r="AE147" s="117"/>
    </row>
    <row r="148" s="81" customFormat="1" customHeight="1" spans="1:31">
      <c r="A148" s="116"/>
      <c r="B148" s="116"/>
      <c r="C148" s="116"/>
      <c r="D148" s="133"/>
      <c r="E148" s="133"/>
      <c r="F148" s="133"/>
      <c r="G148" s="157"/>
      <c r="H148" s="158"/>
      <c r="I148" s="146"/>
      <c r="J148" s="166"/>
      <c r="K148" s="116"/>
      <c r="L148" s="88"/>
      <c r="M148" s="164">
        <f>IF(T148="","",COUNTIFS($F$2:F148,F148))</f>
        <v>0</v>
      </c>
      <c r="N148" s="165">
        <f>IF(T148="","",SUMIFS(实收!E:E,实收!S:S,T148))</f>
        <v>0</v>
      </c>
      <c r="O148" s="165">
        <f t="shared" si="10"/>
        <v>0</v>
      </c>
      <c r="P148" s="165" t="str">
        <f>IF(D148="","",SUMIFS(#REF!,#REF!,U148))</f>
        <v/>
      </c>
      <c r="Q148" s="165" t="str">
        <f t="shared" si="11"/>
        <v/>
      </c>
      <c r="R148" s="114" t="str">
        <f>IF($C148="","",_xlfn.XLOOKUP($C148,设置!$M:$M,设置!N:N,""))</f>
        <v/>
      </c>
      <c r="S148" s="114" t="str">
        <f>IF($C148="","",_xlfn.XLOOKUP($C148,设置!$M:$M,设置!O:O,""))</f>
        <v/>
      </c>
      <c r="T148" s="114" t="s">
        <v>1588</v>
      </c>
      <c r="U148" s="114" t="str">
        <f t="shared" si="12"/>
        <v/>
      </c>
      <c r="V148" s="114" t="str">
        <f t="shared" si="13"/>
        <v/>
      </c>
      <c r="W148" s="114" t="str">
        <f>IF(V148="","",_xlfn.XLOOKUP(V148,立项!W:W,立项!N:N))</f>
        <v/>
      </c>
      <c r="X148" s="114" t="str">
        <f>IF(V148="","",_xlfn.XLOOKUP(V148,立项!W:W,立项!P:P))</f>
        <v/>
      </c>
      <c r="Y148" s="114" t="str">
        <f t="shared" si="14"/>
        <v/>
      </c>
      <c r="Z148" s="141"/>
      <c r="AA148" s="116"/>
      <c r="AB148" s="116"/>
      <c r="AC148" s="116"/>
      <c r="AD148" s="117"/>
      <c r="AE148" s="117"/>
    </row>
    <row r="149" s="81" customFormat="1" customHeight="1" spans="1:31">
      <c r="A149" s="116"/>
      <c r="B149" s="116"/>
      <c r="C149" s="116"/>
      <c r="D149" s="133"/>
      <c r="E149" s="133"/>
      <c r="F149" s="133"/>
      <c r="G149" s="157"/>
      <c r="H149" s="158"/>
      <c r="I149" s="146"/>
      <c r="J149" s="166"/>
      <c r="K149" s="116"/>
      <c r="L149" s="88"/>
      <c r="M149" s="164">
        <f>IF(T149="","",COUNTIFS($F$2:F149,F149))</f>
        <v>0</v>
      </c>
      <c r="N149" s="165">
        <f>IF(T149="","",SUMIFS(实收!E:E,实收!S:S,T149))</f>
        <v>0</v>
      </c>
      <c r="O149" s="165">
        <f t="shared" si="10"/>
        <v>0</v>
      </c>
      <c r="P149" s="165" t="str">
        <f>IF(D149="","",SUMIFS(#REF!,#REF!,U149))</f>
        <v/>
      </c>
      <c r="Q149" s="165" t="str">
        <f t="shared" si="11"/>
        <v/>
      </c>
      <c r="R149" s="114" t="str">
        <f>IF($C149="","",_xlfn.XLOOKUP($C149,设置!$M:$M,设置!N:N,""))</f>
        <v/>
      </c>
      <c r="S149" s="114" t="str">
        <f>IF($C149="","",_xlfn.XLOOKUP($C149,设置!$M:$M,设置!O:O,""))</f>
        <v/>
      </c>
      <c r="T149" s="114" t="s">
        <v>1589</v>
      </c>
      <c r="U149" s="114" t="str">
        <f t="shared" si="12"/>
        <v/>
      </c>
      <c r="V149" s="114" t="str">
        <f t="shared" si="13"/>
        <v/>
      </c>
      <c r="W149" s="114" t="str">
        <f>IF(V149="","",_xlfn.XLOOKUP(V149,立项!W:W,立项!N:N))</f>
        <v/>
      </c>
      <c r="X149" s="114" t="str">
        <f>IF(V149="","",_xlfn.XLOOKUP(V149,立项!W:W,立项!P:P))</f>
        <v/>
      </c>
      <c r="Y149" s="114" t="str">
        <f t="shared" si="14"/>
        <v/>
      </c>
      <c r="Z149" s="141"/>
      <c r="AA149" s="116"/>
      <c r="AB149" s="116"/>
      <c r="AC149" s="116"/>
      <c r="AD149" s="117"/>
      <c r="AE149" s="117"/>
    </row>
    <row r="150" s="81" customFormat="1" customHeight="1" spans="1:31">
      <c r="A150" s="116"/>
      <c r="B150" s="116"/>
      <c r="C150" s="116"/>
      <c r="D150" s="133"/>
      <c r="E150" s="133"/>
      <c r="F150" s="133"/>
      <c r="G150" s="157"/>
      <c r="H150" s="158"/>
      <c r="I150" s="146"/>
      <c r="J150" s="166"/>
      <c r="K150" s="116"/>
      <c r="L150" s="88"/>
      <c r="M150" s="164">
        <f>IF(T150="","",COUNTIFS($F$2:F150,F150))</f>
        <v>0</v>
      </c>
      <c r="N150" s="165">
        <f>IF(T150="","",SUMIFS(实收!E:E,实收!S:S,T150))</f>
        <v>0</v>
      </c>
      <c r="O150" s="165">
        <f t="shared" si="10"/>
        <v>0</v>
      </c>
      <c r="P150" s="165" t="str">
        <f>IF(D150="","",SUMIFS(#REF!,#REF!,U150))</f>
        <v/>
      </c>
      <c r="Q150" s="165" t="str">
        <f t="shared" si="11"/>
        <v/>
      </c>
      <c r="R150" s="114" t="str">
        <f>IF($C150="","",_xlfn.XLOOKUP($C150,设置!$M:$M,设置!N:N,""))</f>
        <v/>
      </c>
      <c r="S150" s="114" t="str">
        <f>IF($C150="","",_xlfn.XLOOKUP($C150,设置!$M:$M,设置!O:O,""))</f>
        <v/>
      </c>
      <c r="T150" s="114" t="s">
        <v>1590</v>
      </c>
      <c r="U150" s="114" t="str">
        <f t="shared" si="12"/>
        <v/>
      </c>
      <c r="V150" s="114" t="str">
        <f t="shared" si="13"/>
        <v/>
      </c>
      <c r="W150" s="114" t="str">
        <f>IF(V150="","",_xlfn.XLOOKUP(V150,立项!W:W,立项!N:N))</f>
        <v/>
      </c>
      <c r="X150" s="114" t="str">
        <f>IF(V150="","",_xlfn.XLOOKUP(V150,立项!W:W,立项!P:P))</f>
        <v/>
      </c>
      <c r="Y150" s="114" t="str">
        <f t="shared" si="14"/>
        <v/>
      </c>
      <c r="Z150" s="141"/>
      <c r="AA150" s="116"/>
      <c r="AB150" s="116"/>
      <c r="AC150" s="116"/>
      <c r="AD150" s="117"/>
      <c r="AE150" s="117"/>
    </row>
    <row r="151" s="81" customFormat="1" customHeight="1" spans="1:31">
      <c r="A151" s="116"/>
      <c r="B151" s="116"/>
      <c r="C151" s="116"/>
      <c r="D151" s="133"/>
      <c r="E151" s="133"/>
      <c r="F151" s="133"/>
      <c r="G151" s="157"/>
      <c r="H151" s="158"/>
      <c r="I151" s="146"/>
      <c r="J151" s="166"/>
      <c r="K151" s="116"/>
      <c r="L151" s="88"/>
      <c r="M151" s="164">
        <f>IF(T151="","",COUNTIFS($F$2:F151,F151))</f>
        <v>0</v>
      </c>
      <c r="N151" s="165">
        <f>IF(T151="","",SUMIFS(实收!E:E,实收!S:S,T151))</f>
        <v>0</v>
      </c>
      <c r="O151" s="165">
        <f t="shared" si="10"/>
        <v>0</v>
      </c>
      <c r="P151" s="165" t="str">
        <f>IF(D151="","",SUMIFS(#REF!,#REF!,U151))</f>
        <v/>
      </c>
      <c r="Q151" s="165" t="str">
        <f t="shared" si="11"/>
        <v/>
      </c>
      <c r="R151" s="114" t="str">
        <f>IF($C151="","",_xlfn.XLOOKUP($C151,设置!$M:$M,设置!N:N,""))</f>
        <v/>
      </c>
      <c r="S151" s="114" t="str">
        <f>IF($C151="","",_xlfn.XLOOKUP($C151,设置!$M:$M,设置!O:O,""))</f>
        <v/>
      </c>
      <c r="T151" s="114" t="s">
        <v>1591</v>
      </c>
      <c r="U151" s="114" t="str">
        <f t="shared" si="12"/>
        <v/>
      </c>
      <c r="V151" s="114" t="str">
        <f t="shared" si="13"/>
        <v/>
      </c>
      <c r="W151" s="114" t="str">
        <f>IF(V151="","",_xlfn.XLOOKUP(V151,立项!W:W,立项!N:N))</f>
        <v/>
      </c>
      <c r="X151" s="114" t="str">
        <f>IF(V151="","",_xlfn.XLOOKUP(V151,立项!W:W,立项!P:P))</f>
        <v/>
      </c>
      <c r="Y151" s="114" t="str">
        <f t="shared" si="14"/>
        <v/>
      </c>
      <c r="Z151" s="141"/>
      <c r="AA151" s="116"/>
      <c r="AB151" s="116"/>
      <c r="AC151" s="116"/>
      <c r="AD151" s="117"/>
      <c r="AE151" s="117"/>
    </row>
    <row r="152" s="81" customFormat="1" customHeight="1" spans="1:31">
      <c r="A152" s="116"/>
      <c r="B152" s="116"/>
      <c r="C152" s="116"/>
      <c r="D152" s="133"/>
      <c r="E152" s="133"/>
      <c r="F152" s="133"/>
      <c r="G152" s="157"/>
      <c r="H152" s="158"/>
      <c r="I152" s="146"/>
      <c r="J152" s="166"/>
      <c r="K152" s="116"/>
      <c r="L152" s="88"/>
      <c r="M152" s="164">
        <f>IF(T152="","",COUNTIFS($F$2:F152,F152))</f>
        <v>0</v>
      </c>
      <c r="N152" s="165">
        <f>IF(T152="","",SUMIFS(实收!E:E,实收!S:S,T152))</f>
        <v>0</v>
      </c>
      <c r="O152" s="165">
        <f t="shared" si="10"/>
        <v>0</v>
      </c>
      <c r="P152" s="165" t="str">
        <f>IF(D152="","",SUMIFS(#REF!,#REF!,U152))</f>
        <v/>
      </c>
      <c r="Q152" s="165" t="str">
        <f t="shared" si="11"/>
        <v/>
      </c>
      <c r="R152" s="114" t="str">
        <f>IF($C152="","",_xlfn.XLOOKUP($C152,设置!$M:$M,设置!N:N,""))</f>
        <v/>
      </c>
      <c r="S152" s="114" t="str">
        <f>IF($C152="","",_xlfn.XLOOKUP($C152,设置!$M:$M,设置!O:O,""))</f>
        <v/>
      </c>
      <c r="T152" s="114" t="s">
        <v>1592</v>
      </c>
      <c r="U152" s="114" t="str">
        <f t="shared" si="12"/>
        <v/>
      </c>
      <c r="V152" s="114" t="str">
        <f t="shared" si="13"/>
        <v/>
      </c>
      <c r="W152" s="114" t="str">
        <f>IF(V152="","",_xlfn.XLOOKUP(V152,立项!W:W,立项!N:N))</f>
        <v/>
      </c>
      <c r="X152" s="114" t="str">
        <f>IF(V152="","",_xlfn.XLOOKUP(V152,立项!W:W,立项!P:P))</f>
        <v/>
      </c>
      <c r="Y152" s="114" t="str">
        <f t="shared" si="14"/>
        <v/>
      </c>
      <c r="Z152" s="141"/>
      <c r="AA152" s="116"/>
      <c r="AB152" s="116"/>
      <c r="AC152" s="116"/>
      <c r="AD152" s="117"/>
      <c r="AE152" s="117"/>
    </row>
    <row r="153" s="81" customFormat="1" customHeight="1" spans="1:31">
      <c r="A153" s="116"/>
      <c r="B153" s="116"/>
      <c r="C153" s="116"/>
      <c r="D153" s="133"/>
      <c r="E153" s="133"/>
      <c r="F153" s="133"/>
      <c r="G153" s="157"/>
      <c r="H153" s="158"/>
      <c r="I153" s="146"/>
      <c r="J153" s="166"/>
      <c r="K153" s="116"/>
      <c r="L153" s="88"/>
      <c r="M153" s="164">
        <f>IF(T153="","",COUNTIFS($F$2:F153,F153))</f>
        <v>0</v>
      </c>
      <c r="N153" s="165">
        <f>IF(T153="","",SUMIFS(实收!E:E,实收!S:S,T153))</f>
        <v>0</v>
      </c>
      <c r="O153" s="165">
        <f t="shared" si="10"/>
        <v>0</v>
      </c>
      <c r="P153" s="165" t="str">
        <f>IF(D153="","",SUMIFS(#REF!,#REF!,U153))</f>
        <v/>
      </c>
      <c r="Q153" s="165" t="str">
        <f t="shared" si="11"/>
        <v/>
      </c>
      <c r="R153" s="114" t="str">
        <f>IF($C153="","",_xlfn.XLOOKUP($C153,设置!$M:$M,设置!N:N,""))</f>
        <v/>
      </c>
      <c r="S153" s="114" t="str">
        <f>IF($C153="","",_xlfn.XLOOKUP($C153,设置!$M:$M,设置!O:O,""))</f>
        <v/>
      </c>
      <c r="T153" s="114" t="s">
        <v>1593</v>
      </c>
      <c r="U153" s="114" t="str">
        <f t="shared" si="12"/>
        <v/>
      </c>
      <c r="V153" s="114" t="str">
        <f t="shared" si="13"/>
        <v/>
      </c>
      <c r="W153" s="114" t="str">
        <f>IF(V153="","",_xlfn.XLOOKUP(V153,立项!W:W,立项!N:N))</f>
        <v/>
      </c>
      <c r="X153" s="114" t="str">
        <f>IF(V153="","",_xlfn.XLOOKUP(V153,立项!W:W,立项!P:P))</f>
        <v/>
      </c>
      <c r="Y153" s="114" t="str">
        <f t="shared" si="14"/>
        <v/>
      </c>
      <c r="Z153" s="141"/>
      <c r="AA153" s="116"/>
      <c r="AB153" s="116"/>
      <c r="AC153" s="116"/>
      <c r="AD153" s="117"/>
      <c r="AE153" s="117"/>
    </row>
    <row r="154" s="81" customFormat="1" customHeight="1" spans="1:31">
      <c r="A154" s="116"/>
      <c r="B154" s="116"/>
      <c r="C154" s="116"/>
      <c r="D154" s="133"/>
      <c r="E154" s="133"/>
      <c r="F154" s="133"/>
      <c r="G154" s="157"/>
      <c r="H154" s="158"/>
      <c r="I154" s="146"/>
      <c r="J154" s="166"/>
      <c r="K154" s="116"/>
      <c r="L154" s="88"/>
      <c r="M154" s="164">
        <f>IF(T154="","",COUNTIFS($F$2:F154,F154))</f>
        <v>0</v>
      </c>
      <c r="N154" s="165">
        <f>IF(T154="","",SUMIFS(实收!E:E,实收!S:S,T154))</f>
        <v>0</v>
      </c>
      <c r="O154" s="165">
        <f t="shared" si="10"/>
        <v>0</v>
      </c>
      <c r="P154" s="165" t="str">
        <f>IF(D154="","",SUMIFS(#REF!,#REF!,U154))</f>
        <v/>
      </c>
      <c r="Q154" s="165" t="str">
        <f t="shared" si="11"/>
        <v/>
      </c>
      <c r="R154" s="114" t="str">
        <f>IF($C154="","",_xlfn.XLOOKUP($C154,设置!$M:$M,设置!N:N,""))</f>
        <v/>
      </c>
      <c r="S154" s="114" t="str">
        <f>IF($C154="","",_xlfn.XLOOKUP($C154,设置!$M:$M,设置!O:O,""))</f>
        <v/>
      </c>
      <c r="T154" s="114" t="s">
        <v>1594</v>
      </c>
      <c r="U154" s="114" t="str">
        <f t="shared" si="12"/>
        <v/>
      </c>
      <c r="V154" s="114" t="str">
        <f t="shared" si="13"/>
        <v/>
      </c>
      <c r="W154" s="114" t="str">
        <f>IF(V154="","",_xlfn.XLOOKUP(V154,立项!W:W,立项!N:N))</f>
        <v/>
      </c>
      <c r="X154" s="114" t="str">
        <f>IF(V154="","",_xlfn.XLOOKUP(V154,立项!W:W,立项!P:P))</f>
        <v/>
      </c>
      <c r="Y154" s="114" t="str">
        <f t="shared" si="14"/>
        <v/>
      </c>
      <c r="Z154" s="141"/>
      <c r="AA154" s="116"/>
      <c r="AB154" s="116"/>
      <c r="AC154" s="116"/>
      <c r="AD154" s="117"/>
      <c r="AE154" s="117"/>
    </row>
    <row r="155" s="81" customFormat="1" customHeight="1" spans="1:31">
      <c r="A155" s="116"/>
      <c r="B155" s="116"/>
      <c r="C155" s="116"/>
      <c r="D155" s="133"/>
      <c r="E155" s="133"/>
      <c r="F155" s="133"/>
      <c r="G155" s="157"/>
      <c r="H155" s="158"/>
      <c r="I155" s="146"/>
      <c r="J155" s="166"/>
      <c r="K155" s="116"/>
      <c r="L155" s="88"/>
      <c r="M155" s="164">
        <f>IF(T155="","",COUNTIFS($F$2:F155,F155))</f>
        <v>0</v>
      </c>
      <c r="N155" s="165">
        <f>IF(T155="","",SUMIFS(实收!E:E,实收!S:S,T155))</f>
        <v>0</v>
      </c>
      <c r="O155" s="165">
        <f t="shared" si="10"/>
        <v>0</v>
      </c>
      <c r="P155" s="165" t="str">
        <f>IF(D155="","",SUMIFS(#REF!,#REF!,U155))</f>
        <v/>
      </c>
      <c r="Q155" s="165" t="str">
        <f t="shared" si="11"/>
        <v/>
      </c>
      <c r="R155" s="114" t="str">
        <f>IF($C155="","",_xlfn.XLOOKUP($C155,设置!$M:$M,设置!N:N,""))</f>
        <v/>
      </c>
      <c r="S155" s="114" t="str">
        <f>IF($C155="","",_xlfn.XLOOKUP($C155,设置!$M:$M,设置!O:O,""))</f>
        <v/>
      </c>
      <c r="T155" s="114" t="s">
        <v>1595</v>
      </c>
      <c r="U155" s="114" t="str">
        <f t="shared" si="12"/>
        <v/>
      </c>
      <c r="V155" s="114" t="str">
        <f t="shared" si="13"/>
        <v/>
      </c>
      <c r="W155" s="114" t="str">
        <f>IF(V155="","",_xlfn.XLOOKUP(V155,立项!W:W,立项!N:N))</f>
        <v/>
      </c>
      <c r="X155" s="114" t="str">
        <f>IF(V155="","",_xlfn.XLOOKUP(V155,立项!W:W,立项!P:P))</f>
        <v/>
      </c>
      <c r="Y155" s="114" t="str">
        <f t="shared" si="14"/>
        <v/>
      </c>
      <c r="Z155" s="141"/>
      <c r="AA155" s="116"/>
      <c r="AB155" s="116"/>
      <c r="AC155" s="116"/>
      <c r="AD155" s="117"/>
      <c r="AE155" s="117"/>
    </row>
    <row r="156" s="81" customFormat="1" customHeight="1" spans="1:31">
      <c r="A156" s="116"/>
      <c r="B156" s="116"/>
      <c r="C156" s="116"/>
      <c r="D156" s="133"/>
      <c r="E156" s="133"/>
      <c r="F156" s="133"/>
      <c r="G156" s="133"/>
      <c r="H156" s="158"/>
      <c r="I156" s="146"/>
      <c r="J156" s="166"/>
      <c r="K156" s="116"/>
      <c r="L156" s="88"/>
      <c r="M156" s="164">
        <f>IF(T156="","",COUNTIFS($F$2:F156,F156))</f>
        <v>0</v>
      </c>
      <c r="N156" s="165">
        <f>IF(T156="","",SUMIFS(实收!E:E,实收!S:S,T156))</f>
        <v>0</v>
      </c>
      <c r="O156" s="165">
        <f t="shared" si="10"/>
        <v>0</v>
      </c>
      <c r="P156" s="165" t="str">
        <f>IF(D156="","",SUMIFS(#REF!,#REF!,U156))</f>
        <v/>
      </c>
      <c r="Q156" s="165" t="str">
        <f t="shared" si="11"/>
        <v/>
      </c>
      <c r="R156" s="114" t="str">
        <f>IF($C156="","",_xlfn.XLOOKUP($C156,设置!$M:$M,设置!N:N,""))</f>
        <v/>
      </c>
      <c r="S156" s="114" t="str">
        <f>IF($C156="","",_xlfn.XLOOKUP($C156,设置!$M:$M,设置!O:O,""))</f>
        <v/>
      </c>
      <c r="T156" s="114" t="s">
        <v>1596</v>
      </c>
      <c r="U156" s="114" t="str">
        <f t="shared" si="12"/>
        <v/>
      </c>
      <c r="V156" s="114" t="str">
        <f t="shared" si="13"/>
        <v/>
      </c>
      <c r="W156" s="114" t="str">
        <f>IF(V156="","",_xlfn.XLOOKUP(V156,立项!W:W,立项!N:N))</f>
        <v/>
      </c>
      <c r="X156" s="114" t="str">
        <f>IF(V156="","",_xlfn.XLOOKUP(V156,立项!W:W,立项!P:P))</f>
        <v/>
      </c>
      <c r="Y156" s="114" t="str">
        <f t="shared" si="14"/>
        <v/>
      </c>
      <c r="Z156" s="141"/>
      <c r="AA156" s="116"/>
      <c r="AB156" s="116"/>
      <c r="AC156" s="116"/>
      <c r="AD156" s="117"/>
      <c r="AE156" s="117"/>
    </row>
    <row r="157" s="81" customFormat="1" customHeight="1" spans="1:31">
      <c r="A157" s="116"/>
      <c r="B157" s="116"/>
      <c r="C157" s="116"/>
      <c r="D157" s="133"/>
      <c r="E157" s="133"/>
      <c r="F157" s="133"/>
      <c r="G157" s="133"/>
      <c r="H157" s="159"/>
      <c r="I157" s="146"/>
      <c r="J157" s="166"/>
      <c r="K157" s="116"/>
      <c r="L157" s="88"/>
      <c r="M157" s="164">
        <f>IF(T157="","",COUNTIFS($F$2:F157,F157))</f>
        <v>0</v>
      </c>
      <c r="N157" s="165">
        <f>IF(T157="","",SUMIFS(实收!E:E,实收!S:S,T157))</f>
        <v>0</v>
      </c>
      <c r="O157" s="165">
        <f t="shared" si="10"/>
        <v>0</v>
      </c>
      <c r="P157" s="165" t="str">
        <f>IF(D157="","",SUMIFS(#REF!,#REF!,U157))</f>
        <v/>
      </c>
      <c r="Q157" s="165" t="str">
        <f t="shared" si="11"/>
        <v/>
      </c>
      <c r="R157" s="114" t="str">
        <f>IF($C157="","",_xlfn.XLOOKUP($C157,设置!$M:$M,设置!N:N,""))</f>
        <v/>
      </c>
      <c r="S157" s="114" t="str">
        <f>IF($C157="","",_xlfn.XLOOKUP($C157,设置!$M:$M,设置!O:O,""))</f>
        <v/>
      </c>
      <c r="T157" s="114" t="s">
        <v>1597</v>
      </c>
      <c r="U157" s="114" t="str">
        <f t="shared" si="12"/>
        <v/>
      </c>
      <c r="V157" s="114" t="str">
        <f t="shared" si="13"/>
        <v/>
      </c>
      <c r="W157" s="114" t="str">
        <f>IF(V157="","",_xlfn.XLOOKUP(V157,立项!W:W,立项!N:N))</f>
        <v/>
      </c>
      <c r="X157" s="114" t="str">
        <f>IF(V157="","",_xlfn.XLOOKUP(V157,立项!W:W,立项!P:P))</f>
        <v/>
      </c>
      <c r="Y157" s="114" t="str">
        <f t="shared" si="14"/>
        <v/>
      </c>
      <c r="Z157" s="141"/>
      <c r="AA157" s="116"/>
      <c r="AB157" s="116"/>
      <c r="AC157" s="116"/>
      <c r="AD157" s="117"/>
      <c r="AE157" s="117"/>
    </row>
    <row r="158" s="81" customFormat="1" customHeight="1" spans="1:31">
      <c r="A158" s="116"/>
      <c r="B158" s="116"/>
      <c r="C158" s="116"/>
      <c r="D158" s="133"/>
      <c r="E158" s="133"/>
      <c r="F158" s="133"/>
      <c r="G158" s="157"/>
      <c r="H158" s="158"/>
      <c r="I158" s="146"/>
      <c r="J158" s="166"/>
      <c r="K158" s="116"/>
      <c r="L158" s="88"/>
      <c r="M158" s="164">
        <f>IF(T158="","",COUNTIFS($F$2:F158,F158))</f>
        <v>0</v>
      </c>
      <c r="N158" s="165">
        <f>IF(T158="","",SUMIFS(实收!E:E,实收!S:S,T158))</f>
        <v>0</v>
      </c>
      <c r="O158" s="165">
        <f t="shared" si="10"/>
        <v>0</v>
      </c>
      <c r="P158" s="165" t="str">
        <f>IF(D158="","",SUMIFS(#REF!,#REF!,U158))</f>
        <v/>
      </c>
      <c r="Q158" s="165" t="str">
        <f t="shared" si="11"/>
        <v/>
      </c>
      <c r="R158" s="114" t="str">
        <f>IF($C158="","",_xlfn.XLOOKUP($C158,设置!$M:$M,设置!N:N,""))</f>
        <v/>
      </c>
      <c r="S158" s="114" t="str">
        <f>IF($C158="","",_xlfn.XLOOKUP($C158,设置!$M:$M,设置!O:O,""))</f>
        <v/>
      </c>
      <c r="T158" s="114" t="s">
        <v>1598</v>
      </c>
      <c r="U158" s="114" t="str">
        <f t="shared" si="12"/>
        <v/>
      </c>
      <c r="V158" s="114" t="str">
        <f t="shared" si="13"/>
        <v/>
      </c>
      <c r="W158" s="114" t="str">
        <f>IF(V158="","",_xlfn.XLOOKUP(V158,立项!W:W,立项!N:N))</f>
        <v/>
      </c>
      <c r="X158" s="114" t="str">
        <f>IF(V158="","",_xlfn.XLOOKUP(V158,立项!W:W,立项!P:P))</f>
        <v/>
      </c>
      <c r="Y158" s="114" t="str">
        <f t="shared" si="14"/>
        <v/>
      </c>
      <c r="Z158" s="141"/>
      <c r="AA158" s="116"/>
      <c r="AB158" s="116"/>
      <c r="AC158" s="116"/>
      <c r="AD158" s="117"/>
      <c r="AE158" s="117"/>
    </row>
    <row r="159" s="81" customFormat="1" customHeight="1" spans="1:31">
      <c r="A159" s="116"/>
      <c r="B159" s="116"/>
      <c r="C159" s="116"/>
      <c r="D159" s="133"/>
      <c r="E159" s="133"/>
      <c r="F159" s="133"/>
      <c r="G159" s="157"/>
      <c r="H159" s="158"/>
      <c r="I159" s="146"/>
      <c r="J159" s="166"/>
      <c r="K159" s="116"/>
      <c r="L159" s="88"/>
      <c r="M159" s="164">
        <f>IF(T159="","",COUNTIFS($F$2:F159,F159))</f>
        <v>0</v>
      </c>
      <c r="N159" s="165">
        <f>IF(T159="","",SUMIFS(实收!E:E,实收!S:S,T159))</f>
        <v>0</v>
      </c>
      <c r="O159" s="165">
        <f t="shared" si="10"/>
        <v>0</v>
      </c>
      <c r="P159" s="165" t="str">
        <f>IF(D159="","",SUMIFS(#REF!,#REF!,U159))</f>
        <v/>
      </c>
      <c r="Q159" s="165" t="str">
        <f t="shared" si="11"/>
        <v/>
      </c>
      <c r="R159" s="114" t="str">
        <f>IF($C159="","",_xlfn.XLOOKUP($C159,设置!$M:$M,设置!N:N,""))</f>
        <v/>
      </c>
      <c r="S159" s="114" t="str">
        <f>IF($C159="","",_xlfn.XLOOKUP($C159,设置!$M:$M,设置!O:O,""))</f>
        <v/>
      </c>
      <c r="T159" s="114" t="s">
        <v>1599</v>
      </c>
      <c r="U159" s="114" t="str">
        <f t="shared" si="12"/>
        <v/>
      </c>
      <c r="V159" s="114" t="str">
        <f t="shared" si="13"/>
        <v/>
      </c>
      <c r="W159" s="114" t="str">
        <f>IF(V159="","",_xlfn.XLOOKUP(V159,立项!W:W,立项!N:N))</f>
        <v/>
      </c>
      <c r="X159" s="114" t="str">
        <f>IF(V159="","",_xlfn.XLOOKUP(V159,立项!W:W,立项!P:P))</f>
        <v/>
      </c>
      <c r="Y159" s="114" t="str">
        <f t="shared" si="14"/>
        <v/>
      </c>
      <c r="Z159" s="141"/>
      <c r="AA159" s="116"/>
      <c r="AB159" s="116"/>
      <c r="AC159" s="116"/>
      <c r="AD159" s="117"/>
      <c r="AE159" s="117"/>
    </row>
    <row r="160" s="81" customFormat="1" customHeight="1" spans="1:31">
      <c r="A160" s="116"/>
      <c r="B160" s="116"/>
      <c r="C160" s="116"/>
      <c r="D160" s="133"/>
      <c r="E160" s="133"/>
      <c r="F160" s="133"/>
      <c r="G160" s="157"/>
      <c r="H160" s="158"/>
      <c r="I160" s="146"/>
      <c r="J160" s="166"/>
      <c r="K160" s="116"/>
      <c r="L160" s="88"/>
      <c r="M160" s="164">
        <f>IF(T160="","",COUNTIFS($F$2:F160,F160))</f>
        <v>0</v>
      </c>
      <c r="N160" s="165">
        <f>IF(T160="","",SUMIFS(实收!E:E,实收!S:S,T160))</f>
        <v>0</v>
      </c>
      <c r="O160" s="165">
        <f t="shared" si="10"/>
        <v>0</v>
      </c>
      <c r="P160" s="165" t="str">
        <f>IF(D160="","",SUMIFS(#REF!,#REF!,U160))</f>
        <v/>
      </c>
      <c r="Q160" s="165" t="str">
        <f t="shared" si="11"/>
        <v/>
      </c>
      <c r="R160" s="114" t="str">
        <f>IF($C160="","",_xlfn.XLOOKUP($C160,设置!$M:$M,设置!N:N,""))</f>
        <v/>
      </c>
      <c r="S160" s="114" t="str">
        <f>IF($C160="","",_xlfn.XLOOKUP($C160,设置!$M:$M,设置!O:O,""))</f>
        <v/>
      </c>
      <c r="T160" s="114" t="s">
        <v>1600</v>
      </c>
      <c r="U160" s="114" t="str">
        <f t="shared" si="12"/>
        <v/>
      </c>
      <c r="V160" s="114" t="str">
        <f t="shared" si="13"/>
        <v/>
      </c>
      <c r="W160" s="114" t="str">
        <f>IF(V160="","",_xlfn.XLOOKUP(V160,立项!W:W,立项!N:N))</f>
        <v/>
      </c>
      <c r="X160" s="114" t="str">
        <f>IF(V160="","",_xlfn.XLOOKUP(V160,立项!W:W,立项!P:P))</f>
        <v/>
      </c>
      <c r="Y160" s="114" t="str">
        <f t="shared" si="14"/>
        <v/>
      </c>
      <c r="Z160" s="141"/>
      <c r="AA160" s="116"/>
      <c r="AB160" s="116"/>
      <c r="AC160" s="116"/>
      <c r="AD160" s="117"/>
      <c r="AE160" s="117"/>
    </row>
    <row r="161" s="81" customFormat="1" customHeight="1" spans="1:31">
      <c r="A161" s="116"/>
      <c r="B161" s="116"/>
      <c r="C161" s="116"/>
      <c r="D161" s="133"/>
      <c r="E161" s="133"/>
      <c r="F161" s="133"/>
      <c r="G161" s="157"/>
      <c r="H161" s="158"/>
      <c r="I161" s="146"/>
      <c r="J161" s="166"/>
      <c r="K161" s="116"/>
      <c r="L161" s="88"/>
      <c r="M161" s="164">
        <f>IF(T161="","",COUNTIFS($F$2:F161,F161))</f>
        <v>0</v>
      </c>
      <c r="N161" s="165">
        <f>IF(T161="","",SUMIFS(实收!E:E,实收!S:S,T161))</f>
        <v>0</v>
      </c>
      <c r="O161" s="165">
        <f t="shared" si="10"/>
        <v>0</v>
      </c>
      <c r="P161" s="165" t="str">
        <f>IF(D161="","",SUMIFS(#REF!,#REF!,U161))</f>
        <v/>
      </c>
      <c r="Q161" s="165" t="str">
        <f t="shared" si="11"/>
        <v/>
      </c>
      <c r="R161" s="114" t="str">
        <f>IF($C161="","",_xlfn.XLOOKUP($C161,设置!$M:$M,设置!N:N,""))</f>
        <v/>
      </c>
      <c r="S161" s="114" t="str">
        <f>IF($C161="","",_xlfn.XLOOKUP($C161,设置!$M:$M,设置!O:O,""))</f>
        <v/>
      </c>
      <c r="T161" s="114" t="s">
        <v>1601</v>
      </c>
      <c r="U161" s="114" t="str">
        <f t="shared" si="12"/>
        <v/>
      </c>
      <c r="V161" s="114" t="str">
        <f t="shared" si="13"/>
        <v/>
      </c>
      <c r="W161" s="114" t="str">
        <f>IF(V161="","",_xlfn.XLOOKUP(V161,立项!W:W,立项!N:N))</f>
        <v/>
      </c>
      <c r="X161" s="114" t="str">
        <f>IF(V161="","",_xlfn.XLOOKUP(V161,立项!W:W,立项!P:P))</f>
        <v/>
      </c>
      <c r="Y161" s="114" t="str">
        <f t="shared" si="14"/>
        <v/>
      </c>
      <c r="Z161" s="141"/>
      <c r="AA161" s="116"/>
      <c r="AB161" s="116"/>
      <c r="AC161" s="116"/>
      <c r="AD161" s="117"/>
      <c r="AE161" s="117"/>
    </row>
    <row r="162" s="81" customFormat="1" customHeight="1" spans="1:31">
      <c r="A162" s="116"/>
      <c r="B162" s="116"/>
      <c r="C162" s="116"/>
      <c r="D162" s="133"/>
      <c r="E162" s="133"/>
      <c r="F162" s="133"/>
      <c r="G162" s="133"/>
      <c r="H162" s="158"/>
      <c r="I162" s="146"/>
      <c r="J162" s="166"/>
      <c r="K162" s="116"/>
      <c r="L162" s="88"/>
      <c r="M162" s="164">
        <f>IF(T162="","",COUNTIFS($F$2:F162,F162))</f>
        <v>0</v>
      </c>
      <c r="N162" s="165">
        <f>IF(T162="","",SUMIFS(实收!E:E,实收!S:S,T162))</f>
        <v>0</v>
      </c>
      <c r="O162" s="165">
        <f t="shared" si="10"/>
        <v>0</v>
      </c>
      <c r="P162" s="165" t="str">
        <f>IF(D162="","",SUMIFS(#REF!,#REF!,U162))</f>
        <v/>
      </c>
      <c r="Q162" s="165" t="str">
        <f t="shared" si="11"/>
        <v/>
      </c>
      <c r="R162" s="114" t="str">
        <f>IF($C162="","",_xlfn.XLOOKUP($C162,设置!$M:$M,设置!N:N,""))</f>
        <v/>
      </c>
      <c r="S162" s="114" t="str">
        <f>IF($C162="","",_xlfn.XLOOKUP($C162,设置!$M:$M,设置!O:O,""))</f>
        <v/>
      </c>
      <c r="T162" s="114" t="s">
        <v>1602</v>
      </c>
      <c r="U162" s="114" t="str">
        <f t="shared" si="12"/>
        <v/>
      </c>
      <c r="V162" s="114" t="str">
        <f t="shared" si="13"/>
        <v/>
      </c>
      <c r="W162" s="114" t="str">
        <f>IF(V162="","",_xlfn.XLOOKUP(V162,立项!W:W,立项!N:N))</f>
        <v/>
      </c>
      <c r="X162" s="114" t="str">
        <f>IF(V162="","",_xlfn.XLOOKUP(V162,立项!W:W,立项!P:P))</f>
        <v/>
      </c>
      <c r="Y162" s="114" t="str">
        <f t="shared" si="14"/>
        <v/>
      </c>
      <c r="Z162" s="141"/>
      <c r="AA162" s="116"/>
      <c r="AB162" s="116"/>
      <c r="AC162" s="116"/>
      <c r="AD162" s="117"/>
      <c r="AE162" s="117"/>
    </row>
    <row r="163" s="81" customFormat="1" customHeight="1" spans="1:31">
      <c r="A163" s="116"/>
      <c r="B163" s="116"/>
      <c r="C163" s="116"/>
      <c r="D163" s="133"/>
      <c r="E163" s="133"/>
      <c r="F163" s="133"/>
      <c r="G163" s="157"/>
      <c r="H163" s="158"/>
      <c r="I163" s="146"/>
      <c r="J163" s="166"/>
      <c r="K163" s="116"/>
      <c r="L163" s="88"/>
      <c r="M163" s="164">
        <f>IF(T163="","",COUNTIFS($F$2:F163,F163))</f>
        <v>0</v>
      </c>
      <c r="N163" s="165">
        <f>IF(T163="","",SUMIFS(实收!E:E,实收!S:S,T163))</f>
        <v>0</v>
      </c>
      <c r="O163" s="165">
        <f t="shared" si="10"/>
        <v>0</v>
      </c>
      <c r="P163" s="165" t="str">
        <f>IF(D163="","",SUMIFS(#REF!,#REF!,U163))</f>
        <v/>
      </c>
      <c r="Q163" s="165" t="str">
        <f t="shared" si="11"/>
        <v/>
      </c>
      <c r="R163" s="114" t="str">
        <f>IF($C163="","",_xlfn.XLOOKUP($C163,设置!$M:$M,设置!N:N,""))</f>
        <v/>
      </c>
      <c r="S163" s="114" t="str">
        <f>IF($C163="","",_xlfn.XLOOKUP($C163,设置!$M:$M,设置!O:O,""))</f>
        <v/>
      </c>
      <c r="T163" s="114" t="s">
        <v>1603</v>
      </c>
      <c r="U163" s="114" t="str">
        <f t="shared" si="12"/>
        <v/>
      </c>
      <c r="V163" s="114" t="str">
        <f t="shared" si="13"/>
        <v/>
      </c>
      <c r="W163" s="114" t="str">
        <f>IF(V163="","",_xlfn.XLOOKUP(V163,立项!W:W,立项!N:N))</f>
        <v/>
      </c>
      <c r="X163" s="114" t="str">
        <f>IF(V163="","",_xlfn.XLOOKUP(V163,立项!W:W,立项!P:P))</f>
        <v/>
      </c>
      <c r="Y163" s="114" t="str">
        <f t="shared" si="14"/>
        <v/>
      </c>
      <c r="Z163" s="141"/>
      <c r="AA163" s="116"/>
      <c r="AB163" s="116"/>
      <c r="AC163" s="116"/>
      <c r="AD163" s="117"/>
      <c r="AE163" s="117"/>
    </row>
    <row r="164" s="81" customFormat="1" ht="25" customHeight="1" spans="1:31">
      <c r="A164" s="116"/>
      <c r="B164" s="116"/>
      <c r="C164" s="116"/>
      <c r="D164" s="133"/>
      <c r="E164" s="133"/>
      <c r="F164" s="133"/>
      <c r="G164" s="157"/>
      <c r="H164" s="158"/>
      <c r="I164" s="146"/>
      <c r="J164" s="166"/>
      <c r="K164" s="116"/>
      <c r="L164" s="88"/>
      <c r="M164" s="164">
        <f>IF(T164="","",COUNTIFS($F$2:F164,F164))</f>
        <v>0</v>
      </c>
      <c r="N164" s="165">
        <f>IF(T164="","",SUMIFS(实收!E:E,实收!S:S,T164))</f>
        <v>0</v>
      </c>
      <c r="O164" s="165">
        <f t="shared" si="10"/>
        <v>0</v>
      </c>
      <c r="P164" s="165" t="str">
        <f>IF(D164="","",SUMIFS(#REF!,#REF!,U164))</f>
        <v/>
      </c>
      <c r="Q164" s="165" t="str">
        <f t="shared" si="11"/>
        <v/>
      </c>
      <c r="R164" s="114" t="str">
        <f>IF($C164="","",_xlfn.XLOOKUP($C164,设置!$M:$M,设置!N:N,""))</f>
        <v/>
      </c>
      <c r="S164" s="114" t="str">
        <f>IF($C164="","",_xlfn.XLOOKUP($C164,设置!$M:$M,设置!O:O,""))</f>
        <v/>
      </c>
      <c r="T164" s="114" t="s">
        <v>1604</v>
      </c>
      <c r="U164" s="114" t="str">
        <f t="shared" si="12"/>
        <v/>
      </c>
      <c r="V164" s="114" t="str">
        <f t="shared" si="13"/>
        <v/>
      </c>
      <c r="W164" s="114" t="str">
        <f>IF(V164="","",_xlfn.XLOOKUP(V164,立项!W:W,立项!N:N))</f>
        <v/>
      </c>
      <c r="X164" s="114" t="str">
        <f>IF(V164="","",_xlfn.XLOOKUP(V164,立项!W:W,立项!P:P))</f>
        <v/>
      </c>
      <c r="Y164" s="114" t="str">
        <f t="shared" si="14"/>
        <v/>
      </c>
      <c r="Z164" s="141"/>
      <c r="AA164" s="116"/>
      <c r="AB164" s="116"/>
      <c r="AC164" s="116"/>
      <c r="AD164" s="117"/>
      <c r="AE164" s="117"/>
    </row>
    <row r="165" s="81" customFormat="1" ht="29" customHeight="1" spans="1:31">
      <c r="A165" s="116"/>
      <c r="B165" s="116"/>
      <c r="C165" s="116"/>
      <c r="D165" s="133"/>
      <c r="E165" s="133"/>
      <c r="F165" s="133"/>
      <c r="G165" s="157"/>
      <c r="H165" s="158"/>
      <c r="I165" s="146"/>
      <c r="J165" s="166"/>
      <c r="K165" s="116"/>
      <c r="L165" s="88"/>
      <c r="M165" s="164">
        <f>IF(T165="","",COUNTIFS($F$2:F165,F165))</f>
        <v>0</v>
      </c>
      <c r="N165" s="165">
        <f>IF(T165="","",SUMIFS(实收!E:E,实收!S:S,T165))</f>
        <v>0</v>
      </c>
      <c r="O165" s="165">
        <f t="shared" si="10"/>
        <v>0</v>
      </c>
      <c r="P165" s="165" t="str">
        <f>IF(D165="","",SUMIFS(#REF!,#REF!,U165))</f>
        <v/>
      </c>
      <c r="Q165" s="165" t="str">
        <f t="shared" si="11"/>
        <v/>
      </c>
      <c r="R165" s="114" t="str">
        <f>IF($C165="","",_xlfn.XLOOKUP($C165,设置!$M:$M,设置!N:N,""))</f>
        <v/>
      </c>
      <c r="S165" s="114" t="str">
        <f>IF($C165="","",_xlfn.XLOOKUP($C165,设置!$M:$M,设置!O:O,""))</f>
        <v/>
      </c>
      <c r="T165" s="114" t="s">
        <v>1605</v>
      </c>
      <c r="U165" s="114" t="str">
        <f t="shared" si="12"/>
        <v/>
      </c>
      <c r="V165" s="114" t="str">
        <f t="shared" si="13"/>
        <v/>
      </c>
      <c r="W165" s="114" t="str">
        <f>IF(V165="","",_xlfn.XLOOKUP(V165,立项!W:W,立项!N:N))</f>
        <v/>
      </c>
      <c r="X165" s="114" t="str">
        <f>IF(V165="","",_xlfn.XLOOKUP(V165,立项!W:W,立项!P:P))</f>
        <v/>
      </c>
      <c r="Y165" s="114" t="str">
        <f t="shared" si="14"/>
        <v/>
      </c>
      <c r="Z165" s="141"/>
      <c r="AA165" s="116"/>
      <c r="AB165" s="116"/>
      <c r="AC165" s="116"/>
      <c r="AD165" s="117"/>
      <c r="AE165" s="117"/>
    </row>
    <row r="166" s="81" customFormat="1" customHeight="1" spans="1:31">
      <c r="A166" s="116"/>
      <c r="B166" s="116"/>
      <c r="C166" s="116"/>
      <c r="D166" s="133"/>
      <c r="E166" s="133"/>
      <c r="F166" s="133"/>
      <c r="G166" s="157"/>
      <c r="H166" s="158"/>
      <c r="I166" s="146"/>
      <c r="J166" s="166"/>
      <c r="K166" s="116"/>
      <c r="L166" s="88"/>
      <c r="M166" s="164">
        <f>IF(T166="","",COUNTIFS($F$2:F166,F166))</f>
        <v>0</v>
      </c>
      <c r="N166" s="165">
        <f>IF(T166="","",SUMIFS(实收!E:E,实收!S:S,T166))</f>
        <v>0</v>
      </c>
      <c r="O166" s="165">
        <f t="shared" si="10"/>
        <v>0</v>
      </c>
      <c r="P166" s="165" t="str">
        <f>IF(D166="","",SUMIFS(#REF!,#REF!,U166))</f>
        <v/>
      </c>
      <c r="Q166" s="165" t="str">
        <f t="shared" si="11"/>
        <v/>
      </c>
      <c r="R166" s="114" t="str">
        <f>IF($C166="","",_xlfn.XLOOKUP($C166,设置!$M:$M,设置!N:N,""))</f>
        <v/>
      </c>
      <c r="S166" s="114" t="str">
        <f>IF($C166="","",_xlfn.XLOOKUP($C166,设置!$M:$M,设置!O:O,""))</f>
        <v/>
      </c>
      <c r="T166" s="114" t="s">
        <v>1606</v>
      </c>
      <c r="U166" s="114" t="str">
        <f t="shared" si="12"/>
        <v/>
      </c>
      <c r="V166" s="114" t="str">
        <f t="shared" si="13"/>
        <v/>
      </c>
      <c r="W166" s="114" t="str">
        <f>IF(V166="","",_xlfn.XLOOKUP(V166,立项!W:W,立项!N:N))</f>
        <v/>
      </c>
      <c r="X166" s="114" t="str">
        <f>IF(V166="","",_xlfn.XLOOKUP(V166,立项!W:W,立项!P:P))</f>
        <v/>
      </c>
      <c r="Y166" s="114" t="str">
        <f t="shared" si="14"/>
        <v/>
      </c>
      <c r="Z166" s="141"/>
      <c r="AA166" s="116"/>
      <c r="AB166" s="116"/>
      <c r="AC166" s="116"/>
      <c r="AD166" s="117"/>
      <c r="AE166" s="117"/>
    </row>
    <row r="167" s="81" customFormat="1" customHeight="1" spans="1:31">
      <c r="A167" s="116"/>
      <c r="B167" s="116"/>
      <c r="C167" s="116"/>
      <c r="D167" s="133"/>
      <c r="E167" s="133"/>
      <c r="F167" s="133"/>
      <c r="G167" s="133"/>
      <c r="H167" s="158"/>
      <c r="I167" s="146"/>
      <c r="J167" s="166"/>
      <c r="K167" s="116"/>
      <c r="L167" s="88"/>
      <c r="M167" s="164">
        <f>IF(T167="","",COUNTIFS($F$2:F167,F167))</f>
        <v>0</v>
      </c>
      <c r="N167" s="165">
        <f>IF(T167="","",SUMIFS(实收!E:E,实收!S:S,T167))</f>
        <v>0</v>
      </c>
      <c r="O167" s="165">
        <f t="shared" si="10"/>
        <v>0</v>
      </c>
      <c r="P167" s="165" t="str">
        <f>IF(D167="","",SUMIFS(#REF!,#REF!,U167))</f>
        <v/>
      </c>
      <c r="Q167" s="165" t="str">
        <f t="shared" si="11"/>
        <v/>
      </c>
      <c r="R167" s="114" t="str">
        <f>IF($C167="","",_xlfn.XLOOKUP($C167,设置!$M:$M,设置!N:N,""))</f>
        <v/>
      </c>
      <c r="S167" s="114" t="str">
        <f>IF($C167="","",_xlfn.XLOOKUP($C167,设置!$M:$M,设置!O:O,""))</f>
        <v/>
      </c>
      <c r="T167" s="114" t="s">
        <v>1607</v>
      </c>
      <c r="U167" s="114" t="str">
        <f t="shared" si="12"/>
        <v/>
      </c>
      <c r="V167" s="114" t="str">
        <f t="shared" si="13"/>
        <v/>
      </c>
      <c r="W167" s="114" t="str">
        <f>IF(V167="","",_xlfn.XLOOKUP(V167,立项!W:W,立项!N:N))</f>
        <v/>
      </c>
      <c r="X167" s="114" t="str">
        <f>IF(V167="","",_xlfn.XLOOKUP(V167,立项!W:W,立项!P:P))</f>
        <v/>
      </c>
      <c r="Y167" s="114" t="str">
        <f t="shared" si="14"/>
        <v/>
      </c>
      <c r="Z167" s="141"/>
      <c r="AA167" s="116"/>
      <c r="AB167" s="116"/>
      <c r="AC167" s="116"/>
      <c r="AD167" s="117"/>
      <c r="AE167" s="117"/>
    </row>
    <row r="168" s="81" customFormat="1" customHeight="1" spans="1:31">
      <c r="A168" s="116"/>
      <c r="B168" s="116"/>
      <c r="C168" s="116"/>
      <c r="D168" s="133"/>
      <c r="E168" s="133"/>
      <c r="F168" s="133"/>
      <c r="G168" s="157"/>
      <c r="H168" s="158"/>
      <c r="I168" s="146"/>
      <c r="J168" s="166"/>
      <c r="K168" s="116"/>
      <c r="L168" s="88"/>
      <c r="M168" s="164">
        <f>IF(T168="","",COUNTIFS($F$2:F168,F168))</f>
        <v>0</v>
      </c>
      <c r="N168" s="165">
        <f>IF(T168="","",SUMIFS(实收!E:E,实收!S:S,T168))</f>
        <v>0</v>
      </c>
      <c r="O168" s="165">
        <f t="shared" si="10"/>
        <v>0</v>
      </c>
      <c r="P168" s="165" t="str">
        <f>IF(D168="","",SUMIFS(#REF!,#REF!,U168))</f>
        <v/>
      </c>
      <c r="Q168" s="165" t="str">
        <f t="shared" si="11"/>
        <v/>
      </c>
      <c r="R168" s="114" t="str">
        <f>IF($C168="","",_xlfn.XLOOKUP($C168,设置!$M:$M,设置!N:N,""))</f>
        <v/>
      </c>
      <c r="S168" s="114" t="str">
        <f>IF($C168="","",_xlfn.XLOOKUP($C168,设置!$M:$M,设置!O:O,""))</f>
        <v/>
      </c>
      <c r="T168" s="114" t="s">
        <v>1608</v>
      </c>
      <c r="U168" s="114" t="str">
        <f t="shared" si="12"/>
        <v/>
      </c>
      <c r="V168" s="114" t="str">
        <f t="shared" si="13"/>
        <v/>
      </c>
      <c r="W168" s="114" t="str">
        <f>IF(V168="","",_xlfn.XLOOKUP(V168,立项!W:W,立项!N:N))</f>
        <v/>
      </c>
      <c r="X168" s="114" t="str">
        <f>IF(V168="","",_xlfn.XLOOKUP(V168,立项!W:W,立项!P:P))</f>
        <v/>
      </c>
      <c r="Y168" s="114" t="str">
        <f t="shared" si="14"/>
        <v/>
      </c>
      <c r="Z168" s="141"/>
      <c r="AA168" s="116"/>
      <c r="AB168" s="116"/>
      <c r="AC168" s="116"/>
      <c r="AD168" s="117"/>
      <c r="AE168" s="117"/>
    </row>
    <row r="169" s="81" customFormat="1" customHeight="1" spans="1:31">
      <c r="A169" s="116"/>
      <c r="B169" s="116"/>
      <c r="C169" s="116"/>
      <c r="D169" s="133"/>
      <c r="E169" s="133"/>
      <c r="F169" s="133"/>
      <c r="G169" s="157"/>
      <c r="H169" s="158"/>
      <c r="I169" s="146"/>
      <c r="J169" s="166"/>
      <c r="K169" s="116"/>
      <c r="L169" s="88"/>
      <c r="M169" s="164">
        <f>IF(T169="","",COUNTIFS($F$2:F169,F169))</f>
        <v>0</v>
      </c>
      <c r="N169" s="165">
        <f>IF(T169="","",SUMIFS(实收!E:E,实收!S:S,T169))</f>
        <v>0</v>
      </c>
      <c r="O169" s="165">
        <f t="shared" si="10"/>
        <v>0</v>
      </c>
      <c r="P169" s="165" t="str">
        <f>IF(D169="","",SUMIFS(#REF!,#REF!,U169))</f>
        <v/>
      </c>
      <c r="Q169" s="165" t="str">
        <f t="shared" si="11"/>
        <v/>
      </c>
      <c r="R169" s="114" t="str">
        <f>IF($C169="","",_xlfn.XLOOKUP($C169,设置!$M:$M,设置!N:N,""))</f>
        <v/>
      </c>
      <c r="S169" s="114" t="str">
        <f>IF($C169="","",_xlfn.XLOOKUP($C169,设置!$M:$M,设置!O:O,""))</f>
        <v/>
      </c>
      <c r="T169" s="114" t="s">
        <v>1609</v>
      </c>
      <c r="U169" s="114" t="str">
        <f t="shared" si="12"/>
        <v/>
      </c>
      <c r="V169" s="114" t="str">
        <f t="shared" si="13"/>
        <v/>
      </c>
      <c r="W169" s="114" t="str">
        <f>IF(V169="","",_xlfn.XLOOKUP(V169,立项!W:W,立项!N:N))</f>
        <v/>
      </c>
      <c r="X169" s="114" t="str">
        <f>IF(V169="","",_xlfn.XLOOKUP(V169,立项!W:W,立项!P:P))</f>
        <v/>
      </c>
      <c r="Y169" s="114" t="str">
        <f t="shared" si="14"/>
        <v/>
      </c>
      <c r="Z169" s="141"/>
      <c r="AA169" s="116"/>
      <c r="AB169" s="116"/>
      <c r="AC169" s="116"/>
      <c r="AD169" s="117"/>
      <c r="AE169" s="117"/>
    </row>
    <row r="170" s="81" customFormat="1" customHeight="1" spans="1:31">
      <c r="A170" s="116"/>
      <c r="B170" s="116"/>
      <c r="C170" s="116"/>
      <c r="D170" s="133"/>
      <c r="E170" s="133"/>
      <c r="F170" s="133"/>
      <c r="G170" s="133"/>
      <c r="H170" s="158"/>
      <c r="I170" s="146"/>
      <c r="J170" s="166"/>
      <c r="K170" s="116"/>
      <c r="L170" s="88"/>
      <c r="M170" s="164">
        <f>IF(T170="","",COUNTIFS($F$2:F170,F170))</f>
        <v>0</v>
      </c>
      <c r="N170" s="165">
        <f>IF(T170="","",SUMIFS(实收!E:E,实收!S:S,T170))</f>
        <v>0</v>
      </c>
      <c r="O170" s="165">
        <f t="shared" si="10"/>
        <v>0</v>
      </c>
      <c r="P170" s="165" t="str">
        <f>IF(D170="","",SUMIFS(#REF!,#REF!,U170))</f>
        <v/>
      </c>
      <c r="Q170" s="165" t="str">
        <f t="shared" si="11"/>
        <v/>
      </c>
      <c r="R170" s="114" t="str">
        <f>IF($C170="","",_xlfn.XLOOKUP($C170,设置!$M:$M,设置!N:N,""))</f>
        <v/>
      </c>
      <c r="S170" s="114" t="str">
        <f>IF($C170="","",_xlfn.XLOOKUP($C170,设置!$M:$M,设置!O:O,""))</f>
        <v/>
      </c>
      <c r="T170" s="114" t="s">
        <v>1610</v>
      </c>
      <c r="U170" s="114" t="str">
        <f t="shared" si="12"/>
        <v/>
      </c>
      <c r="V170" s="114" t="str">
        <f t="shared" si="13"/>
        <v/>
      </c>
      <c r="W170" s="114" t="str">
        <f>IF(V170="","",_xlfn.XLOOKUP(V170,立项!W:W,立项!N:N))</f>
        <v/>
      </c>
      <c r="X170" s="114" t="str">
        <f>IF(V170="","",_xlfn.XLOOKUP(V170,立项!W:W,立项!P:P))</f>
        <v/>
      </c>
      <c r="Y170" s="114" t="str">
        <f t="shared" si="14"/>
        <v/>
      </c>
      <c r="Z170" s="141"/>
      <c r="AA170" s="116"/>
      <c r="AB170" s="116"/>
      <c r="AC170" s="116"/>
      <c r="AD170" s="117"/>
      <c r="AE170" s="117"/>
    </row>
    <row r="171" s="81" customFormat="1" customHeight="1" spans="1:31">
      <c r="A171" s="116"/>
      <c r="B171" s="116"/>
      <c r="C171" s="116"/>
      <c r="D171" s="116"/>
      <c r="E171" s="133"/>
      <c r="F171" s="133"/>
      <c r="G171" s="133"/>
      <c r="H171" s="158"/>
      <c r="I171" s="146"/>
      <c r="J171" s="166"/>
      <c r="K171" s="116"/>
      <c r="L171" s="88"/>
      <c r="M171" s="164">
        <f>IF(T171="","",COUNTIFS($F$2:F171,F171))</f>
        <v>0</v>
      </c>
      <c r="N171" s="165">
        <f>IF(T171="","",SUMIFS(实收!E:E,实收!S:S,T171))</f>
        <v>0</v>
      </c>
      <c r="O171" s="165">
        <f t="shared" si="10"/>
        <v>0</v>
      </c>
      <c r="P171" s="165" t="str">
        <f>IF(D171="","",SUMIFS(#REF!,#REF!,U171))</f>
        <v/>
      </c>
      <c r="Q171" s="165" t="str">
        <f t="shared" si="11"/>
        <v/>
      </c>
      <c r="R171" s="114" t="str">
        <f>IF($C171="","",_xlfn.XLOOKUP($C171,设置!$M:$M,设置!N:N,""))</f>
        <v/>
      </c>
      <c r="S171" s="114" t="str">
        <f>IF($C171="","",_xlfn.XLOOKUP($C171,设置!$M:$M,设置!O:O,""))</f>
        <v/>
      </c>
      <c r="T171" s="114" t="s">
        <v>1611</v>
      </c>
      <c r="U171" s="114" t="str">
        <f t="shared" si="12"/>
        <v/>
      </c>
      <c r="V171" s="114" t="str">
        <f t="shared" si="13"/>
        <v/>
      </c>
      <c r="W171" s="114" t="str">
        <f>IF(V171="","",_xlfn.XLOOKUP(V171,立项!W:W,立项!N:N))</f>
        <v/>
      </c>
      <c r="X171" s="114" t="str">
        <f>IF(V171="","",_xlfn.XLOOKUP(V171,立项!W:W,立项!P:P))</f>
        <v/>
      </c>
      <c r="Y171" s="114" t="str">
        <f t="shared" si="14"/>
        <v/>
      </c>
      <c r="Z171" s="141"/>
      <c r="AA171" s="116"/>
      <c r="AB171" s="116"/>
      <c r="AC171" s="116"/>
      <c r="AD171" s="117"/>
      <c r="AE171" s="117"/>
    </row>
    <row r="172" s="81" customFormat="1" customHeight="1" spans="1:31">
      <c r="A172" s="116"/>
      <c r="B172" s="116"/>
      <c r="C172" s="116"/>
      <c r="D172" s="133"/>
      <c r="E172" s="133"/>
      <c r="F172" s="133"/>
      <c r="G172" s="157"/>
      <c r="H172" s="158"/>
      <c r="I172" s="146"/>
      <c r="J172" s="166"/>
      <c r="K172" s="116"/>
      <c r="L172" s="88"/>
      <c r="M172" s="164">
        <f>IF(T172="","",COUNTIFS($F$2:F172,F172))</f>
        <v>0</v>
      </c>
      <c r="N172" s="165">
        <f>IF(T172="","",SUMIFS(实收!E:E,实收!S:S,T172))</f>
        <v>0</v>
      </c>
      <c r="O172" s="165">
        <f t="shared" si="10"/>
        <v>0</v>
      </c>
      <c r="P172" s="165" t="str">
        <f>IF(D172="","",SUMIFS(#REF!,#REF!,U172))</f>
        <v/>
      </c>
      <c r="Q172" s="165" t="str">
        <f t="shared" si="11"/>
        <v/>
      </c>
      <c r="R172" s="114" t="str">
        <f>IF($C172="","",_xlfn.XLOOKUP($C172,设置!$M:$M,设置!N:N,""))</f>
        <v/>
      </c>
      <c r="S172" s="114" t="str">
        <f>IF($C172="","",_xlfn.XLOOKUP($C172,设置!$M:$M,设置!O:O,""))</f>
        <v/>
      </c>
      <c r="T172" s="114" t="s">
        <v>1612</v>
      </c>
      <c r="U172" s="114" t="str">
        <f t="shared" si="12"/>
        <v/>
      </c>
      <c r="V172" s="114" t="str">
        <f t="shared" si="13"/>
        <v/>
      </c>
      <c r="W172" s="114" t="str">
        <f>IF(V172="","",_xlfn.XLOOKUP(V172,立项!W:W,立项!N:N))</f>
        <v/>
      </c>
      <c r="X172" s="114" t="str">
        <f>IF(V172="","",_xlfn.XLOOKUP(V172,立项!W:W,立项!P:P))</f>
        <v/>
      </c>
      <c r="Y172" s="114" t="str">
        <f t="shared" si="14"/>
        <v/>
      </c>
      <c r="Z172" s="141"/>
      <c r="AA172" s="116"/>
      <c r="AB172" s="116"/>
      <c r="AC172" s="116"/>
      <c r="AD172" s="117"/>
      <c r="AE172" s="117"/>
    </row>
    <row r="173" s="81" customFormat="1" customHeight="1" spans="1:31">
      <c r="A173" s="116"/>
      <c r="B173" s="116"/>
      <c r="C173" s="116"/>
      <c r="D173" s="133"/>
      <c r="E173" s="133"/>
      <c r="F173" s="133"/>
      <c r="G173" s="157"/>
      <c r="H173" s="158"/>
      <c r="I173" s="146"/>
      <c r="J173" s="166"/>
      <c r="K173" s="116"/>
      <c r="L173" s="88"/>
      <c r="M173" s="164">
        <f>IF(T173="","",COUNTIFS($F$2:F173,F173))</f>
        <v>0</v>
      </c>
      <c r="N173" s="165">
        <f>IF(T173="","",SUMIFS(实收!E:E,实收!S:S,T173))</f>
        <v>0</v>
      </c>
      <c r="O173" s="165">
        <f t="shared" si="10"/>
        <v>0</v>
      </c>
      <c r="P173" s="165" t="str">
        <f>IF(D173="","",SUMIFS(#REF!,#REF!,U173))</f>
        <v/>
      </c>
      <c r="Q173" s="165" t="str">
        <f t="shared" si="11"/>
        <v/>
      </c>
      <c r="R173" s="114" t="str">
        <f>IF($C173="","",_xlfn.XLOOKUP($C173,设置!$M:$M,设置!N:N,""))</f>
        <v/>
      </c>
      <c r="S173" s="114" t="str">
        <f>IF($C173="","",_xlfn.XLOOKUP($C173,设置!$M:$M,设置!O:O,""))</f>
        <v/>
      </c>
      <c r="T173" s="114" t="s">
        <v>1613</v>
      </c>
      <c r="U173" s="114" t="str">
        <f t="shared" si="12"/>
        <v/>
      </c>
      <c r="V173" s="114" t="str">
        <f t="shared" si="13"/>
        <v/>
      </c>
      <c r="W173" s="114" t="str">
        <f>IF(V173="","",_xlfn.XLOOKUP(V173,立项!W:W,立项!N:N))</f>
        <v/>
      </c>
      <c r="X173" s="114" t="str">
        <f>IF(V173="","",_xlfn.XLOOKUP(V173,立项!W:W,立项!P:P))</f>
        <v/>
      </c>
      <c r="Y173" s="114" t="str">
        <f t="shared" si="14"/>
        <v/>
      </c>
      <c r="Z173" s="141"/>
      <c r="AA173" s="116"/>
      <c r="AB173" s="116"/>
      <c r="AC173" s="116"/>
      <c r="AD173" s="117"/>
      <c r="AE173" s="117"/>
    </row>
    <row r="174" s="81" customFormat="1" customHeight="1" spans="1:31">
      <c r="A174" s="116"/>
      <c r="B174" s="116"/>
      <c r="C174" s="116"/>
      <c r="D174" s="116"/>
      <c r="E174" s="133"/>
      <c r="F174" s="133"/>
      <c r="G174" s="116"/>
      <c r="H174" s="159"/>
      <c r="I174" s="146"/>
      <c r="J174" s="166"/>
      <c r="K174" s="116"/>
      <c r="L174" s="88"/>
      <c r="M174" s="164">
        <f>IF(T174="","",COUNTIFS($F$2:F174,F174))</f>
        <v>0</v>
      </c>
      <c r="N174" s="165">
        <f>IF(T174="","",SUMIFS(实收!E:E,实收!S:S,T174))</f>
        <v>0</v>
      </c>
      <c r="O174" s="165">
        <f t="shared" si="10"/>
        <v>0</v>
      </c>
      <c r="P174" s="165" t="str">
        <f>IF(D174="","",SUMIFS(#REF!,#REF!,U174))</f>
        <v/>
      </c>
      <c r="Q174" s="165" t="str">
        <f t="shared" si="11"/>
        <v/>
      </c>
      <c r="R174" s="114" t="str">
        <f>IF($C174="","",_xlfn.XLOOKUP($C174,设置!$M:$M,设置!N:N,""))</f>
        <v/>
      </c>
      <c r="S174" s="114" t="str">
        <f>IF($C174="","",_xlfn.XLOOKUP($C174,设置!$M:$M,设置!O:O,""))</f>
        <v/>
      </c>
      <c r="T174" s="114" t="s">
        <v>1614</v>
      </c>
      <c r="U174" s="114" t="str">
        <f t="shared" si="12"/>
        <v/>
      </c>
      <c r="V174" s="114" t="str">
        <f t="shared" si="13"/>
        <v/>
      </c>
      <c r="W174" s="114" t="str">
        <f>IF(V174="","",_xlfn.XLOOKUP(V174,立项!W:W,立项!N:N))</f>
        <v/>
      </c>
      <c r="X174" s="114" t="str">
        <f>IF(V174="","",_xlfn.XLOOKUP(V174,立项!W:W,立项!P:P))</f>
        <v/>
      </c>
      <c r="Y174" s="114" t="str">
        <f t="shared" si="14"/>
        <v/>
      </c>
      <c r="Z174" s="141"/>
      <c r="AA174" s="116"/>
      <c r="AB174" s="116"/>
      <c r="AC174" s="116"/>
      <c r="AD174" s="117"/>
      <c r="AE174" s="117"/>
    </row>
    <row r="175" s="81" customFormat="1" customHeight="1" spans="1:31">
      <c r="A175" s="116"/>
      <c r="B175" s="116"/>
      <c r="C175" s="116"/>
      <c r="D175" s="133"/>
      <c r="E175" s="133"/>
      <c r="F175" s="133"/>
      <c r="G175" s="157"/>
      <c r="H175" s="158"/>
      <c r="I175" s="146"/>
      <c r="J175" s="166"/>
      <c r="K175" s="116"/>
      <c r="L175" s="88"/>
      <c r="M175" s="164">
        <f>IF(T175="","",COUNTIFS($F$2:F175,F175))</f>
        <v>0</v>
      </c>
      <c r="N175" s="165">
        <f>IF(T175="","",SUMIFS(实收!E:E,实收!S:S,T175))</f>
        <v>0</v>
      </c>
      <c r="O175" s="165">
        <f t="shared" si="10"/>
        <v>0</v>
      </c>
      <c r="P175" s="165" t="str">
        <f>IF(D175="","",SUMIFS(#REF!,#REF!,U175))</f>
        <v/>
      </c>
      <c r="Q175" s="165" t="str">
        <f t="shared" si="11"/>
        <v/>
      </c>
      <c r="R175" s="114" t="str">
        <f>IF($C175="","",_xlfn.XLOOKUP($C175,设置!$M:$M,设置!N:N,""))</f>
        <v/>
      </c>
      <c r="S175" s="114" t="str">
        <f>IF($C175="","",_xlfn.XLOOKUP($C175,设置!$M:$M,设置!O:O,""))</f>
        <v/>
      </c>
      <c r="T175" s="114" t="s">
        <v>1615</v>
      </c>
      <c r="U175" s="114" t="str">
        <f t="shared" si="12"/>
        <v/>
      </c>
      <c r="V175" s="114" t="str">
        <f t="shared" si="13"/>
        <v/>
      </c>
      <c r="W175" s="114" t="str">
        <f>IF(V175="","",_xlfn.XLOOKUP(V175,立项!W:W,立项!N:N))</f>
        <v/>
      </c>
      <c r="X175" s="114" t="str">
        <f>IF(V175="","",_xlfn.XLOOKUP(V175,立项!W:W,立项!P:P))</f>
        <v/>
      </c>
      <c r="Y175" s="114" t="str">
        <f t="shared" si="14"/>
        <v/>
      </c>
      <c r="Z175" s="141"/>
      <c r="AA175" s="116"/>
      <c r="AB175" s="116"/>
      <c r="AC175" s="116"/>
      <c r="AD175" s="117"/>
      <c r="AE175" s="117"/>
    </row>
    <row r="176" s="81" customFormat="1" customHeight="1" spans="1:31">
      <c r="A176" s="116"/>
      <c r="B176" s="116"/>
      <c r="C176" s="116"/>
      <c r="D176" s="133"/>
      <c r="E176" s="133"/>
      <c r="F176" s="133"/>
      <c r="G176" s="157"/>
      <c r="H176" s="158"/>
      <c r="I176" s="146"/>
      <c r="J176" s="166"/>
      <c r="K176" s="116"/>
      <c r="L176" s="88"/>
      <c r="M176" s="164">
        <f>IF(T176="","",COUNTIFS($F$2:F176,F176))</f>
        <v>0</v>
      </c>
      <c r="N176" s="165">
        <f>IF(T176="","",SUMIFS(实收!E:E,实收!S:S,T176))</f>
        <v>0</v>
      </c>
      <c r="O176" s="165">
        <f t="shared" si="10"/>
        <v>0</v>
      </c>
      <c r="P176" s="165" t="str">
        <f>IF(D176="","",SUMIFS(#REF!,#REF!,U176))</f>
        <v/>
      </c>
      <c r="Q176" s="165" t="str">
        <f t="shared" si="11"/>
        <v/>
      </c>
      <c r="R176" s="114" t="str">
        <f>IF($C176="","",_xlfn.XLOOKUP($C176,设置!$M:$M,设置!N:N,""))</f>
        <v/>
      </c>
      <c r="S176" s="114" t="str">
        <f>IF($C176="","",_xlfn.XLOOKUP($C176,设置!$M:$M,设置!O:O,""))</f>
        <v/>
      </c>
      <c r="T176" s="114" t="s">
        <v>1616</v>
      </c>
      <c r="U176" s="114" t="str">
        <f t="shared" si="12"/>
        <v/>
      </c>
      <c r="V176" s="114" t="str">
        <f t="shared" si="13"/>
        <v/>
      </c>
      <c r="W176" s="114" t="str">
        <f>IF(V176="","",_xlfn.XLOOKUP(V176,立项!W:W,立项!N:N))</f>
        <v/>
      </c>
      <c r="X176" s="114" t="str">
        <f>IF(V176="","",_xlfn.XLOOKUP(V176,立项!W:W,立项!P:P))</f>
        <v/>
      </c>
      <c r="Y176" s="114" t="str">
        <f t="shared" si="14"/>
        <v/>
      </c>
      <c r="Z176" s="141"/>
      <c r="AA176" s="116"/>
      <c r="AB176" s="116"/>
      <c r="AC176" s="116"/>
      <c r="AD176" s="117"/>
      <c r="AE176" s="117"/>
    </row>
    <row r="177" s="81" customFormat="1" customHeight="1" spans="1:31">
      <c r="A177" s="116"/>
      <c r="B177" s="116"/>
      <c r="C177" s="116"/>
      <c r="D177" s="133"/>
      <c r="E177" s="133"/>
      <c r="F177" s="133"/>
      <c r="G177" s="157"/>
      <c r="H177" s="158"/>
      <c r="I177" s="146"/>
      <c r="J177" s="166"/>
      <c r="K177" s="116"/>
      <c r="L177" s="88"/>
      <c r="M177" s="164">
        <f>IF(T177="","",COUNTIFS($F$2:F177,F177))</f>
        <v>0</v>
      </c>
      <c r="N177" s="165">
        <f>IF(T177="","",SUMIFS(实收!E:E,实收!S:S,T177))</f>
        <v>0</v>
      </c>
      <c r="O177" s="165">
        <f t="shared" si="10"/>
        <v>0</v>
      </c>
      <c r="P177" s="165" t="str">
        <f>IF(D177="","",SUMIFS(#REF!,#REF!,U177))</f>
        <v/>
      </c>
      <c r="Q177" s="165" t="str">
        <f t="shared" si="11"/>
        <v/>
      </c>
      <c r="R177" s="114" t="str">
        <f>IF($C177="","",_xlfn.XLOOKUP($C177,设置!$M:$M,设置!N:N,""))</f>
        <v/>
      </c>
      <c r="S177" s="114" t="str">
        <f>IF($C177="","",_xlfn.XLOOKUP($C177,设置!$M:$M,设置!O:O,""))</f>
        <v/>
      </c>
      <c r="T177" s="114" t="s">
        <v>1617</v>
      </c>
      <c r="U177" s="114" t="str">
        <f t="shared" si="12"/>
        <v/>
      </c>
      <c r="V177" s="114" t="str">
        <f t="shared" si="13"/>
        <v/>
      </c>
      <c r="W177" s="114" t="str">
        <f>IF(V177="","",_xlfn.XLOOKUP(V177,立项!W:W,立项!N:N))</f>
        <v/>
      </c>
      <c r="X177" s="114" t="str">
        <f>IF(V177="","",_xlfn.XLOOKUP(V177,立项!W:W,立项!P:P))</f>
        <v/>
      </c>
      <c r="Y177" s="114" t="str">
        <f t="shared" si="14"/>
        <v/>
      </c>
      <c r="Z177" s="141"/>
      <c r="AA177" s="116"/>
      <c r="AB177" s="116"/>
      <c r="AC177" s="116"/>
      <c r="AD177" s="117"/>
      <c r="AE177" s="117"/>
    </row>
    <row r="178" s="81" customFormat="1" customHeight="1" spans="1:31">
      <c r="A178" s="116"/>
      <c r="B178" s="116"/>
      <c r="C178" s="116"/>
      <c r="D178" s="133"/>
      <c r="E178" s="133"/>
      <c r="F178" s="133"/>
      <c r="G178" s="157"/>
      <c r="H178" s="158"/>
      <c r="I178" s="146"/>
      <c r="J178" s="166"/>
      <c r="K178" s="116"/>
      <c r="L178" s="88"/>
      <c r="M178" s="164">
        <f>IF(T178="","",COUNTIFS($F$2:F178,F178))</f>
        <v>0</v>
      </c>
      <c r="N178" s="165">
        <f>IF(T178="","",SUMIFS(实收!E:E,实收!S:S,T178))</f>
        <v>0</v>
      </c>
      <c r="O178" s="165">
        <f t="shared" si="10"/>
        <v>0</v>
      </c>
      <c r="P178" s="165" t="str">
        <f>IF(D178="","",SUMIFS(#REF!,#REF!,U178))</f>
        <v/>
      </c>
      <c r="Q178" s="165" t="str">
        <f t="shared" si="11"/>
        <v/>
      </c>
      <c r="R178" s="114" t="str">
        <f>IF($C178="","",_xlfn.XLOOKUP($C178,设置!$M:$M,设置!N:N,""))</f>
        <v/>
      </c>
      <c r="S178" s="114" t="str">
        <f>IF($C178="","",_xlfn.XLOOKUP($C178,设置!$M:$M,设置!O:O,""))</f>
        <v/>
      </c>
      <c r="T178" s="114" t="s">
        <v>1618</v>
      </c>
      <c r="U178" s="114" t="str">
        <f t="shared" si="12"/>
        <v/>
      </c>
      <c r="V178" s="114" t="str">
        <f t="shared" si="13"/>
        <v/>
      </c>
      <c r="W178" s="114" t="str">
        <f>IF(V178="","",_xlfn.XLOOKUP(V178,立项!W:W,立项!N:N))</f>
        <v/>
      </c>
      <c r="X178" s="114" t="str">
        <f>IF(V178="","",_xlfn.XLOOKUP(V178,立项!W:W,立项!P:P))</f>
        <v/>
      </c>
      <c r="Y178" s="114" t="str">
        <f t="shared" si="14"/>
        <v/>
      </c>
      <c r="Z178" s="141"/>
      <c r="AA178" s="116"/>
      <c r="AB178" s="116"/>
      <c r="AC178" s="116"/>
      <c r="AD178" s="117"/>
      <c r="AE178" s="117"/>
    </row>
    <row r="179" s="81" customFormat="1" customHeight="1" spans="1:31">
      <c r="A179" s="116"/>
      <c r="B179" s="116"/>
      <c r="C179" s="116"/>
      <c r="D179" s="133"/>
      <c r="E179" s="133"/>
      <c r="F179" s="133"/>
      <c r="G179" s="157"/>
      <c r="H179" s="158"/>
      <c r="I179" s="146"/>
      <c r="J179" s="166"/>
      <c r="K179" s="116"/>
      <c r="L179" s="88"/>
      <c r="M179" s="164">
        <f>IF(T179="","",COUNTIFS($F$2:F179,F179))</f>
        <v>0</v>
      </c>
      <c r="N179" s="165">
        <f>IF(T179="","",SUMIFS(实收!E:E,实收!S:S,T179))</f>
        <v>0</v>
      </c>
      <c r="O179" s="165">
        <f t="shared" si="10"/>
        <v>0</v>
      </c>
      <c r="P179" s="165" t="str">
        <f>IF(D179="","",SUMIFS(#REF!,#REF!,U179))</f>
        <v/>
      </c>
      <c r="Q179" s="165" t="str">
        <f t="shared" si="11"/>
        <v/>
      </c>
      <c r="R179" s="114" t="str">
        <f>IF($C179="","",_xlfn.XLOOKUP($C179,设置!$M:$M,设置!N:N,""))</f>
        <v/>
      </c>
      <c r="S179" s="114" t="str">
        <f>IF($C179="","",_xlfn.XLOOKUP($C179,设置!$M:$M,设置!O:O,""))</f>
        <v/>
      </c>
      <c r="T179" s="114" t="s">
        <v>1619</v>
      </c>
      <c r="U179" s="114" t="str">
        <f t="shared" si="12"/>
        <v/>
      </c>
      <c r="V179" s="114" t="str">
        <f t="shared" si="13"/>
        <v/>
      </c>
      <c r="W179" s="114" t="str">
        <f>IF(V179="","",_xlfn.XLOOKUP(V179,立项!W:W,立项!N:N))</f>
        <v/>
      </c>
      <c r="X179" s="114" t="str">
        <f>IF(V179="","",_xlfn.XLOOKUP(V179,立项!W:W,立项!P:P))</f>
        <v/>
      </c>
      <c r="Y179" s="114" t="str">
        <f t="shared" si="14"/>
        <v/>
      </c>
      <c r="Z179" s="141"/>
      <c r="AA179" s="116"/>
      <c r="AB179" s="116"/>
      <c r="AC179" s="116"/>
      <c r="AD179" s="117"/>
      <c r="AE179" s="117"/>
    </row>
    <row r="180" s="81" customFormat="1" customHeight="1" spans="1:31">
      <c r="A180" s="116"/>
      <c r="B180" s="116"/>
      <c r="C180" s="116"/>
      <c r="D180" s="133"/>
      <c r="E180" s="133"/>
      <c r="F180" s="133"/>
      <c r="G180" s="157"/>
      <c r="H180" s="158"/>
      <c r="I180" s="146"/>
      <c r="J180" s="166"/>
      <c r="K180" s="116"/>
      <c r="L180" s="88"/>
      <c r="M180" s="164">
        <f>IF(T180="","",COUNTIFS($F$2:F180,F180))</f>
        <v>0</v>
      </c>
      <c r="N180" s="165">
        <f>IF(T180="","",SUMIFS(实收!E:E,实收!S:S,T180))</f>
        <v>0</v>
      </c>
      <c r="O180" s="165">
        <f t="shared" si="10"/>
        <v>0</v>
      </c>
      <c r="P180" s="165" t="str">
        <f>IF(D180="","",SUMIFS(#REF!,#REF!,U180))</f>
        <v/>
      </c>
      <c r="Q180" s="165" t="str">
        <f t="shared" si="11"/>
        <v/>
      </c>
      <c r="R180" s="114" t="str">
        <f>IF($C180="","",_xlfn.XLOOKUP($C180,设置!$M:$M,设置!N:N,""))</f>
        <v/>
      </c>
      <c r="S180" s="114" t="str">
        <f>IF($C180="","",_xlfn.XLOOKUP($C180,设置!$M:$M,设置!O:O,""))</f>
        <v/>
      </c>
      <c r="T180" s="114" t="s">
        <v>1620</v>
      </c>
      <c r="U180" s="114" t="str">
        <f t="shared" si="12"/>
        <v/>
      </c>
      <c r="V180" s="114" t="str">
        <f t="shared" si="13"/>
        <v/>
      </c>
      <c r="W180" s="114" t="str">
        <f>IF(V180="","",_xlfn.XLOOKUP(V180,立项!W:W,立项!N:N))</f>
        <v/>
      </c>
      <c r="X180" s="114" t="str">
        <f>IF(V180="","",_xlfn.XLOOKUP(V180,立项!W:W,立项!P:P))</f>
        <v/>
      </c>
      <c r="Y180" s="114" t="str">
        <f t="shared" si="14"/>
        <v/>
      </c>
      <c r="Z180" s="141"/>
      <c r="AA180" s="116"/>
      <c r="AB180" s="116"/>
      <c r="AC180" s="116"/>
      <c r="AD180" s="117"/>
      <c r="AE180" s="117"/>
    </row>
    <row r="181" s="81" customFormat="1" customHeight="1" spans="1:31">
      <c r="A181" s="116"/>
      <c r="B181" s="116"/>
      <c r="C181" s="116"/>
      <c r="D181" s="133"/>
      <c r="E181" s="133"/>
      <c r="F181" s="133"/>
      <c r="G181" s="157"/>
      <c r="H181" s="158"/>
      <c r="I181" s="146"/>
      <c r="J181" s="166"/>
      <c r="K181" s="116"/>
      <c r="L181" s="88"/>
      <c r="M181" s="164">
        <f>IF(T181="","",COUNTIFS($F$2:F181,F181))</f>
        <v>0</v>
      </c>
      <c r="N181" s="165">
        <f>IF(T181="","",SUMIFS(实收!E:E,实收!S:S,T181))</f>
        <v>0</v>
      </c>
      <c r="O181" s="165">
        <f t="shared" si="10"/>
        <v>0</v>
      </c>
      <c r="P181" s="165" t="str">
        <f>IF(D181="","",SUMIFS(#REF!,#REF!,U181))</f>
        <v/>
      </c>
      <c r="Q181" s="165" t="str">
        <f t="shared" si="11"/>
        <v/>
      </c>
      <c r="R181" s="114" t="str">
        <f>IF($C181="","",_xlfn.XLOOKUP($C181,设置!$M:$M,设置!N:N,""))</f>
        <v/>
      </c>
      <c r="S181" s="114" t="str">
        <f>IF($C181="","",_xlfn.XLOOKUP($C181,设置!$M:$M,设置!O:O,""))</f>
        <v/>
      </c>
      <c r="T181" s="114" t="s">
        <v>1621</v>
      </c>
      <c r="U181" s="114" t="str">
        <f t="shared" si="12"/>
        <v/>
      </c>
      <c r="V181" s="114" t="str">
        <f t="shared" si="13"/>
        <v/>
      </c>
      <c r="W181" s="114" t="str">
        <f>IF(V181="","",_xlfn.XLOOKUP(V181,立项!W:W,立项!N:N))</f>
        <v/>
      </c>
      <c r="X181" s="114" t="str">
        <f>IF(V181="","",_xlfn.XLOOKUP(V181,立项!W:W,立项!P:P))</f>
        <v/>
      </c>
      <c r="Y181" s="114" t="str">
        <f t="shared" si="14"/>
        <v/>
      </c>
      <c r="Z181" s="141"/>
      <c r="AA181" s="116"/>
      <c r="AB181" s="116"/>
      <c r="AC181" s="116"/>
      <c r="AD181" s="117"/>
      <c r="AE181" s="117"/>
    </row>
    <row r="182" s="81" customFormat="1" customHeight="1" spans="1:31">
      <c r="A182" s="116"/>
      <c r="B182" s="116"/>
      <c r="C182" s="116"/>
      <c r="D182" s="133"/>
      <c r="E182" s="133"/>
      <c r="F182" s="133"/>
      <c r="G182" s="157"/>
      <c r="H182" s="158"/>
      <c r="I182" s="146"/>
      <c r="J182" s="166"/>
      <c r="K182" s="116"/>
      <c r="L182" s="88"/>
      <c r="M182" s="164">
        <f>IF(T182="","",COUNTIFS($F$2:F182,F182))</f>
        <v>0</v>
      </c>
      <c r="N182" s="165">
        <f>IF(T182="","",SUMIFS(实收!E:E,实收!S:S,T182))</f>
        <v>0</v>
      </c>
      <c r="O182" s="165">
        <f t="shared" si="10"/>
        <v>0</v>
      </c>
      <c r="P182" s="165" t="str">
        <f>IF(D182="","",SUMIFS(#REF!,#REF!,U182))</f>
        <v/>
      </c>
      <c r="Q182" s="165" t="str">
        <f t="shared" si="11"/>
        <v/>
      </c>
      <c r="R182" s="114" t="str">
        <f>IF($C182="","",_xlfn.XLOOKUP($C182,设置!$M:$M,设置!N:N,""))</f>
        <v/>
      </c>
      <c r="S182" s="114" t="str">
        <f>IF($C182="","",_xlfn.XLOOKUP($C182,设置!$M:$M,设置!O:O,""))</f>
        <v/>
      </c>
      <c r="T182" s="114" t="s">
        <v>1622</v>
      </c>
      <c r="U182" s="114" t="str">
        <f t="shared" si="12"/>
        <v/>
      </c>
      <c r="V182" s="114" t="str">
        <f t="shared" si="13"/>
        <v/>
      </c>
      <c r="W182" s="114" t="str">
        <f>IF(V182="","",_xlfn.XLOOKUP(V182,立项!W:W,立项!N:N))</f>
        <v/>
      </c>
      <c r="X182" s="114" t="str">
        <f>IF(V182="","",_xlfn.XLOOKUP(V182,立项!W:W,立项!P:P))</f>
        <v/>
      </c>
      <c r="Y182" s="114" t="str">
        <f t="shared" si="14"/>
        <v/>
      </c>
      <c r="Z182" s="141"/>
      <c r="AA182" s="116"/>
      <c r="AB182" s="116"/>
      <c r="AC182" s="116"/>
      <c r="AD182" s="117"/>
      <c r="AE182" s="117"/>
    </row>
    <row r="183" s="81" customFormat="1" customHeight="1" spans="1:31">
      <c r="A183" s="116"/>
      <c r="B183" s="116"/>
      <c r="C183" s="116"/>
      <c r="D183" s="133"/>
      <c r="E183" s="133"/>
      <c r="F183" s="133"/>
      <c r="G183" s="116"/>
      <c r="H183" s="159"/>
      <c r="I183" s="146"/>
      <c r="J183" s="166"/>
      <c r="K183" s="116"/>
      <c r="L183" s="88"/>
      <c r="M183" s="164">
        <f>IF(T183="","",COUNTIFS($F$2:F183,F183))</f>
        <v>0</v>
      </c>
      <c r="N183" s="165">
        <f>IF(T183="","",SUMIFS(实收!E:E,实收!S:S,T183))</f>
        <v>0</v>
      </c>
      <c r="O183" s="165">
        <f t="shared" si="10"/>
        <v>0</v>
      </c>
      <c r="P183" s="165" t="str">
        <f>IF(D183="","",SUMIFS(#REF!,#REF!,U183))</f>
        <v/>
      </c>
      <c r="Q183" s="165" t="str">
        <f t="shared" si="11"/>
        <v/>
      </c>
      <c r="R183" s="114" t="str">
        <f>IF($C183="","",_xlfn.XLOOKUP($C183,设置!$M:$M,设置!N:N,""))</f>
        <v/>
      </c>
      <c r="S183" s="114" t="str">
        <f>IF($C183="","",_xlfn.XLOOKUP($C183,设置!$M:$M,设置!O:O,""))</f>
        <v/>
      </c>
      <c r="T183" s="114" t="s">
        <v>1623</v>
      </c>
      <c r="U183" s="114" t="str">
        <f t="shared" si="12"/>
        <v/>
      </c>
      <c r="V183" s="114" t="str">
        <f t="shared" si="13"/>
        <v/>
      </c>
      <c r="W183" s="114" t="str">
        <f>IF(V183="","",_xlfn.XLOOKUP(V183,立项!W:W,立项!N:N))</f>
        <v/>
      </c>
      <c r="X183" s="114" t="str">
        <f>IF(V183="","",_xlfn.XLOOKUP(V183,立项!W:W,立项!P:P))</f>
        <v/>
      </c>
      <c r="Y183" s="114" t="str">
        <f t="shared" si="14"/>
        <v/>
      </c>
      <c r="Z183" s="141"/>
      <c r="AA183" s="116"/>
      <c r="AB183" s="116"/>
      <c r="AC183" s="116"/>
      <c r="AD183" s="117"/>
      <c r="AE183" s="117"/>
    </row>
    <row r="184" s="81" customFormat="1" customHeight="1" spans="1:31">
      <c r="A184" s="116"/>
      <c r="B184" s="116"/>
      <c r="C184" s="116"/>
      <c r="D184" s="133"/>
      <c r="E184" s="133"/>
      <c r="F184" s="133"/>
      <c r="G184" s="157"/>
      <c r="H184" s="158"/>
      <c r="I184" s="146"/>
      <c r="J184" s="166"/>
      <c r="K184" s="116"/>
      <c r="L184" s="88"/>
      <c r="M184" s="164">
        <f>IF(T184="","",COUNTIFS($F$2:F184,F184))</f>
        <v>0</v>
      </c>
      <c r="N184" s="165">
        <f>IF(T184="","",SUMIFS(实收!E:E,实收!S:S,T184))</f>
        <v>0</v>
      </c>
      <c r="O184" s="165">
        <f t="shared" si="10"/>
        <v>0</v>
      </c>
      <c r="P184" s="165" t="str">
        <f>IF(D184="","",SUMIFS(#REF!,#REF!,U184))</f>
        <v/>
      </c>
      <c r="Q184" s="165" t="str">
        <f t="shared" si="11"/>
        <v/>
      </c>
      <c r="R184" s="114" t="str">
        <f>IF($C184="","",_xlfn.XLOOKUP($C184,设置!$M:$M,设置!N:N,""))</f>
        <v/>
      </c>
      <c r="S184" s="114" t="str">
        <f>IF($C184="","",_xlfn.XLOOKUP($C184,设置!$M:$M,设置!O:O,""))</f>
        <v/>
      </c>
      <c r="T184" s="114" t="s">
        <v>1624</v>
      </c>
      <c r="U184" s="114" t="str">
        <f t="shared" si="12"/>
        <v/>
      </c>
      <c r="V184" s="114" t="str">
        <f t="shared" si="13"/>
        <v/>
      </c>
      <c r="W184" s="114" t="str">
        <f>IF(V184="","",_xlfn.XLOOKUP(V184,立项!W:W,立项!N:N))</f>
        <v/>
      </c>
      <c r="X184" s="114" t="str">
        <f>IF(V184="","",_xlfn.XLOOKUP(V184,立项!W:W,立项!P:P))</f>
        <v/>
      </c>
      <c r="Y184" s="114" t="str">
        <f t="shared" si="14"/>
        <v/>
      </c>
      <c r="Z184" s="141"/>
      <c r="AA184" s="116"/>
      <c r="AB184" s="116"/>
      <c r="AC184" s="116"/>
      <c r="AD184" s="117"/>
      <c r="AE184" s="117"/>
    </row>
    <row r="185" s="81" customFormat="1" customHeight="1" spans="1:31">
      <c r="A185" s="116"/>
      <c r="B185" s="116"/>
      <c r="C185" s="116"/>
      <c r="D185" s="133"/>
      <c r="E185" s="133"/>
      <c r="F185" s="133"/>
      <c r="G185" s="157"/>
      <c r="H185" s="158"/>
      <c r="I185" s="146"/>
      <c r="J185" s="166"/>
      <c r="K185" s="116"/>
      <c r="L185" s="88"/>
      <c r="M185" s="164">
        <f>IF(T185="","",COUNTIFS($F$2:F185,F185))</f>
        <v>0</v>
      </c>
      <c r="N185" s="165">
        <f>IF(T185="","",SUMIFS(实收!E:E,实收!S:S,T185))</f>
        <v>0</v>
      </c>
      <c r="O185" s="165">
        <f t="shared" si="10"/>
        <v>0</v>
      </c>
      <c r="P185" s="165" t="str">
        <f>IF(D185="","",SUMIFS(#REF!,#REF!,U185))</f>
        <v/>
      </c>
      <c r="Q185" s="165" t="str">
        <f t="shared" si="11"/>
        <v/>
      </c>
      <c r="R185" s="114" t="str">
        <f>IF($C185="","",_xlfn.XLOOKUP($C185,设置!$M:$M,设置!N:N,""))</f>
        <v/>
      </c>
      <c r="S185" s="114" t="str">
        <f>IF($C185="","",_xlfn.XLOOKUP($C185,设置!$M:$M,设置!O:O,""))</f>
        <v/>
      </c>
      <c r="T185" s="114" t="s">
        <v>1625</v>
      </c>
      <c r="U185" s="114" t="str">
        <f t="shared" si="12"/>
        <v/>
      </c>
      <c r="V185" s="114" t="str">
        <f t="shared" si="13"/>
        <v/>
      </c>
      <c r="W185" s="114" t="str">
        <f>IF(V185="","",_xlfn.XLOOKUP(V185,立项!W:W,立项!N:N))</f>
        <v/>
      </c>
      <c r="X185" s="114" t="str">
        <f>IF(V185="","",_xlfn.XLOOKUP(V185,立项!W:W,立项!P:P))</f>
        <v/>
      </c>
      <c r="Y185" s="114" t="str">
        <f t="shared" si="14"/>
        <v/>
      </c>
      <c r="Z185" s="141"/>
      <c r="AA185" s="116"/>
      <c r="AB185" s="116"/>
      <c r="AC185" s="116"/>
      <c r="AD185" s="117"/>
      <c r="AE185" s="117"/>
    </row>
    <row r="186" s="81" customFormat="1" customHeight="1" spans="1:31">
      <c r="A186" s="116"/>
      <c r="B186" s="116"/>
      <c r="C186" s="116"/>
      <c r="D186" s="133"/>
      <c r="E186" s="133"/>
      <c r="F186" s="133"/>
      <c r="G186" s="157"/>
      <c r="H186" s="158"/>
      <c r="I186" s="146"/>
      <c r="J186" s="166"/>
      <c r="K186" s="116"/>
      <c r="L186" s="88"/>
      <c r="M186" s="164">
        <f>IF(T186="","",COUNTIFS($F$2:F186,F186))</f>
        <v>0</v>
      </c>
      <c r="N186" s="165">
        <f>IF(T186="","",SUMIFS(实收!E:E,实收!S:S,T186))</f>
        <v>0</v>
      </c>
      <c r="O186" s="165">
        <f t="shared" si="10"/>
        <v>0</v>
      </c>
      <c r="P186" s="165" t="str">
        <f>IF(D186="","",SUMIFS(#REF!,#REF!,U186))</f>
        <v/>
      </c>
      <c r="Q186" s="165" t="str">
        <f t="shared" si="11"/>
        <v/>
      </c>
      <c r="R186" s="114" t="str">
        <f>IF($C186="","",_xlfn.XLOOKUP($C186,设置!$M:$M,设置!N:N,""))</f>
        <v/>
      </c>
      <c r="S186" s="114" t="str">
        <f>IF($C186="","",_xlfn.XLOOKUP($C186,设置!$M:$M,设置!O:O,""))</f>
        <v/>
      </c>
      <c r="T186" s="114" t="s">
        <v>1626</v>
      </c>
      <c r="U186" s="114" t="str">
        <f t="shared" si="12"/>
        <v/>
      </c>
      <c r="V186" s="114" t="str">
        <f t="shared" si="13"/>
        <v/>
      </c>
      <c r="W186" s="114" t="str">
        <f>IF(V186="","",_xlfn.XLOOKUP(V186,立项!W:W,立项!N:N))</f>
        <v/>
      </c>
      <c r="X186" s="114" t="str">
        <f>IF(V186="","",_xlfn.XLOOKUP(V186,立项!W:W,立项!P:P))</f>
        <v/>
      </c>
      <c r="Y186" s="114" t="str">
        <f t="shared" si="14"/>
        <v/>
      </c>
      <c r="Z186" s="141"/>
      <c r="AA186" s="116"/>
      <c r="AB186" s="116"/>
      <c r="AC186" s="116"/>
      <c r="AD186" s="117"/>
      <c r="AE186" s="117"/>
    </row>
    <row r="187" s="81" customFormat="1" customHeight="1" spans="1:31">
      <c r="A187" s="116"/>
      <c r="B187" s="116"/>
      <c r="C187" s="116"/>
      <c r="D187" s="133"/>
      <c r="E187" s="133"/>
      <c r="F187" s="133"/>
      <c r="G187" s="157"/>
      <c r="H187" s="158"/>
      <c r="I187" s="146"/>
      <c r="J187" s="166"/>
      <c r="K187" s="116"/>
      <c r="L187" s="88"/>
      <c r="M187" s="164">
        <f>IF(T187="","",COUNTIFS($F$2:F187,F187))</f>
        <v>0</v>
      </c>
      <c r="N187" s="165">
        <f>IF(T187="","",SUMIFS(实收!E:E,实收!S:S,T187))</f>
        <v>0</v>
      </c>
      <c r="O187" s="165">
        <f t="shared" si="10"/>
        <v>0</v>
      </c>
      <c r="P187" s="165" t="str">
        <f>IF(D187="","",SUMIFS(#REF!,#REF!,U187))</f>
        <v/>
      </c>
      <c r="Q187" s="165" t="str">
        <f t="shared" si="11"/>
        <v/>
      </c>
      <c r="R187" s="114" t="str">
        <f>IF($C187="","",_xlfn.XLOOKUP($C187,设置!$M:$M,设置!N:N,""))</f>
        <v/>
      </c>
      <c r="S187" s="114" t="str">
        <f>IF($C187="","",_xlfn.XLOOKUP($C187,设置!$M:$M,设置!O:O,""))</f>
        <v/>
      </c>
      <c r="T187" s="114" t="s">
        <v>1627</v>
      </c>
      <c r="U187" s="114" t="str">
        <f t="shared" si="12"/>
        <v/>
      </c>
      <c r="V187" s="114" t="str">
        <f t="shared" si="13"/>
        <v/>
      </c>
      <c r="W187" s="114" t="str">
        <f>IF(V187="","",_xlfn.XLOOKUP(V187,立项!W:W,立项!N:N))</f>
        <v/>
      </c>
      <c r="X187" s="114" t="str">
        <f>IF(V187="","",_xlfn.XLOOKUP(V187,立项!W:W,立项!P:P))</f>
        <v/>
      </c>
      <c r="Y187" s="114" t="str">
        <f t="shared" si="14"/>
        <v/>
      </c>
      <c r="Z187" s="141"/>
      <c r="AA187" s="116"/>
      <c r="AB187" s="116"/>
      <c r="AC187" s="116"/>
      <c r="AD187" s="117"/>
      <c r="AE187" s="117"/>
    </row>
    <row r="188" s="81" customFormat="1" customHeight="1" spans="1:31">
      <c r="A188" s="116"/>
      <c r="B188" s="116"/>
      <c r="C188" s="116"/>
      <c r="D188" s="133"/>
      <c r="E188" s="133"/>
      <c r="F188" s="133"/>
      <c r="G188" s="157"/>
      <c r="H188" s="158"/>
      <c r="I188" s="146"/>
      <c r="J188" s="166"/>
      <c r="K188" s="116"/>
      <c r="L188" s="88"/>
      <c r="M188" s="164">
        <f>IF(T188="","",COUNTIFS($F$2:F188,F188))</f>
        <v>0</v>
      </c>
      <c r="N188" s="165">
        <f>IF(T188="","",SUMIFS(实收!E:E,实收!S:S,T188))</f>
        <v>0</v>
      </c>
      <c r="O188" s="165">
        <f t="shared" si="10"/>
        <v>0</v>
      </c>
      <c r="P188" s="165" t="str">
        <f>IF(D188="","",SUMIFS(#REF!,#REF!,U188))</f>
        <v/>
      </c>
      <c r="Q188" s="165" t="str">
        <f t="shared" si="11"/>
        <v/>
      </c>
      <c r="R188" s="114" t="str">
        <f>IF($C188="","",_xlfn.XLOOKUP($C188,设置!$M:$M,设置!N:N,""))</f>
        <v/>
      </c>
      <c r="S188" s="114" t="str">
        <f>IF($C188="","",_xlfn.XLOOKUP($C188,设置!$M:$M,设置!O:O,""))</f>
        <v/>
      </c>
      <c r="T188" s="114" t="s">
        <v>1628</v>
      </c>
      <c r="U188" s="114" t="str">
        <f t="shared" si="12"/>
        <v/>
      </c>
      <c r="V188" s="114" t="str">
        <f t="shared" si="13"/>
        <v/>
      </c>
      <c r="W188" s="114" t="str">
        <f>IF(V188="","",_xlfn.XLOOKUP(V188,立项!W:W,立项!N:N))</f>
        <v/>
      </c>
      <c r="X188" s="114" t="str">
        <f>IF(V188="","",_xlfn.XLOOKUP(V188,立项!W:W,立项!P:P))</f>
        <v/>
      </c>
      <c r="Y188" s="114" t="str">
        <f t="shared" si="14"/>
        <v/>
      </c>
      <c r="Z188" s="141"/>
      <c r="AA188" s="116"/>
      <c r="AB188" s="116"/>
      <c r="AC188" s="116"/>
      <c r="AD188" s="117"/>
      <c r="AE188" s="117"/>
    </row>
    <row r="189" s="81" customFormat="1" customHeight="1" spans="1:31">
      <c r="A189" s="116"/>
      <c r="B189" s="116"/>
      <c r="C189" s="116"/>
      <c r="D189" s="133"/>
      <c r="E189" s="133"/>
      <c r="F189" s="133"/>
      <c r="G189" s="157"/>
      <c r="H189" s="159"/>
      <c r="I189" s="146"/>
      <c r="J189" s="166"/>
      <c r="K189" s="116"/>
      <c r="L189" s="88"/>
      <c r="M189" s="164">
        <f>IF(T189="","",COUNTIFS($F$2:F189,F189))</f>
        <v>0</v>
      </c>
      <c r="N189" s="165">
        <f>IF(T189="","",SUMIFS(实收!E:E,实收!S:S,T189))</f>
        <v>0</v>
      </c>
      <c r="O189" s="165">
        <f t="shared" si="10"/>
        <v>0</v>
      </c>
      <c r="P189" s="165" t="str">
        <f>IF(D189="","",SUMIFS(#REF!,#REF!,U189))</f>
        <v/>
      </c>
      <c r="Q189" s="165" t="str">
        <f t="shared" si="11"/>
        <v/>
      </c>
      <c r="R189" s="114" t="str">
        <f>IF($C189="","",_xlfn.XLOOKUP($C189,设置!$M:$M,设置!N:N,""))</f>
        <v/>
      </c>
      <c r="S189" s="114" t="str">
        <f>IF($C189="","",_xlfn.XLOOKUP($C189,设置!$M:$M,设置!O:O,""))</f>
        <v/>
      </c>
      <c r="T189" s="114" t="s">
        <v>1629</v>
      </c>
      <c r="U189" s="114" t="str">
        <f t="shared" si="12"/>
        <v/>
      </c>
      <c r="V189" s="114" t="str">
        <f t="shared" si="13"/>
        <v/>
      </c>
      <c r="W189" s="114" t="str">
        <f>IF(V189="","",_xlfn.XLOOKUP(V189,立项!W:W,立项!N:N))</f>
        <v/>
      </c>
      <c r="X189" s="114" t="str">
        <f>IF(V189="","",_xlfn.XLOOKUP(V189,立项!W:W,立项!P:P))</f>
        <v/>
      </c>
      <c r="Y189" s="114" t="str">
        <f t="shared" si="14"/>
        <v/>
      </c>
      <c r="Z189" s="141"/>
      <c r="AA189" s="116"/>
      <c r="AB189" s="116"/>
      <c r="AC189" s="116"/>
      <c r="AD189" s="117"/>
      <c r="AE189" s="117"/>
    </row>
    <row r="190" s="81" customFormat="1" customHeight="1" spans="1:31">
      <c r="A190" s="116"/>
      <c r="B190" s="116"/>
      <c r="C190" s="116"/>
      <c r="D190" s="133"/>
      <c r="E190" s="133"/>
      <c r="F190" s="133"/>
      <c r="G190" s="157"/>
      <c r="H190" s="158"/>
      <c r="I190" s="146"/>
      <c r="J190" s="166"/>
      <c r="K190" s="116"/>
      <c r="L190" s="88"/>
      <c r="M190" s="164">
        <f>IF(T190="","",COUNTIFS($F$2:F190,F190))</f>
        <v>0</v>
      </c>
      <c r="N190" s="165">
        <f>IF(T190="","",SUMIFS(实收!E:E,实收!S:S,T190))</f>
        <v>0</v>
      </c>
      <c r="O190" s="165">
        <f t="shared" si="10"/>
        <v>0</v>
      </c>
      <c r="P190" s="165" t="str">
        <f>IF(D190="","",SUMIFS(#REF!,#REF!,U190))</f>
        <v/>
      </c>
      <c r="Q190" s="165" t="str">
        <f t="shared" si="11"/>
        <v/>
      </c>
      <c r="R190" s="114" t="str">
        <f>IF($C190="","",_xlfn.XLOOKUP($C190,设置!$M:$M,设置!N:N,""))</f>
        <v/>
      </c>
      <c r="S190" s="114" t="str">
        <f>IF($C190="","",_xlfn.XLOOKUP($C190,设置!$M:$M,设置!O:O,""))</f>
        <v/>
      </c>
      <c r="T190" s="114" t="s">
        <v>1630</v>
      </c>
      <c r="U190" s="114" t="str">
        <f t="shared" si="12"/>
        <v/>
      </c>
      <c r="V190" s="114" t="str">
        <f t="shared" si="13"/>
        <v/>
      </c>
      <c r="W190" s="114" t="str">
        <f>IF(V190="","",_xlfn.XLOOKUP(V190,立项!W:W,立项!N:N))</f>
        <v/>
      </c>
      <c r="X190" s="114" t="str">
        <f>IF(V190="","",_xlfn.XLOOKUP(V190,立项!W:W,立项!P:P))</f>
        <v/>
      </c>
      <c r="Y190" s="114" t="str">
        <f t="shared" si="14"/>
        <v/>
      </c>
      <c r="Z190" s="141"/>
      <c r="AA190" s="116"/>
      <c r="AB190" s="116"/>
      <c r="AC190" s="116"/>
      <c r="AD190" s="117"/>
      <c r="AE190" s="117"/>
    </row>
    <row r="191" s="81" customFormat="1" customHeight="1" spans="1:31">
      <c r="A191" s="116"/>
      <c r="B191" s="116"/>
      <c r="C191" s="116"/>
      <c r="D191" s="133"/>
      <c r="E191" s="133"/>
      <c r="F191" s="133"/>
      <c r="G191" s="157"/>
      <c r="H191" s="159"/>
      <c r="I191" s="146"/>
      <c r="J191" s="166"/>
      <c r="K191" s="116"/>
      <c r="L191" s="88"/>
      <c r="M191" s="164">
        <f>IF(T191="","",COUNTIFS($F$2:F191,F191))</f>
        <v>0</v>
      </c>
      <c r="N191" s="165">
        <f>IF(T191="","",SUMIFS(实收!E:E,实收!S:S,T191))</f>
        <v>0</v>
      </c>
      <c r="O191" s="165">
        <f t="shared" si="10"/>
        <v>0</v>
      </c>
      <c r="P191" s="165" t="str">
        <f>IF(D191="","",SUMIFS(#REF!,#REF!,U191))</f>
        <v/>
      </c>
      <c r="Q191" s="165" t="str">
        <f t="shared" si="11"/>
        <v/>
      </c>
      <c r="R191" s="114" t="str">
        <f>IF($C191="","",_xlfn.XLOOKUP($C191,设置!$M:$M,设置!N:N,""))</f>
        <v/>
      </c>
      <c r="S191" s="114" t="str">
        <f>IF($C191="","",_xlfn.XLOOKUP($C191,设置!$M:$M,设置!O:O,""))</f>
        <v/>
      </c>
      <c r="T191" s="114" t="s">
        <v>1631</v>
      </c>
      <c r="U191" s="114" t="str">
        <f t="shared" si="12"/>
        <v/>
      </c>
      <c r="V191" s="114" t="str">
        <f t="shared" si="13"/>
        <v/>
      </c>
      <c r="W191" s="114" t="str">
        <f>IF(V191="","",_xlfn.XLOOKUP(V191,立项!W:W,立项!N:N))</f>
        <v/>
      </c>
      <c r="X191" s="114" t="str">
        <f>IF(V191="","",_xlfn.XLOOKUP(V191,立项!W:W,立项!P:P))</f>
        <v/>
      </c>
      <c r="Y191" s="114" t="str">
        <f t="shared" si="14"/>
        <v/>
      </c>
      <c r="Z191" s="141"/>
      <c r="AA191" s="116"/>
      <c r="AB191" s="116"/>
      <c r="AC191" s="116"/>
      <c r="AD191" s="117"/>
      <c r="AE191" s="117"/>
    </row>
    <row r="192" s="81" customFormat="1" customHeight="1" spans="1:31">
      <c r="A192" s="116"/>
      <c r="B192" s="116"/>
      <c r="C192" s="116"/>
      <c r="D192" s="133"/>
      <c r="E192" s="133"/>
      <c r="F192" s="133"/>
      <c r="G192" s="157"/>
      <c r="H192" s="159"/>
      <c r="I192" s="146"/>
      <c r="J192" s="166"/>
      <c r="K192" s="116"/>
      <c r="L192" s="88"/>
      <c r="M192" s="164">
        <f>IF(T192="","",COUNTIFS($F$2:F192,F192))</f>
        <v>0</v>
      </c>
      <c r="N192" s="165">
        <f>IF(T192="","",SUMIFS(实收!E:E,实收!S:S,T192))</f>
        <v>0</v>
      </c>
      <c r="O192" s="165">
        <f t="shared" si="10"/>
        <v>0</v>
      </c>
      <c r="P192" s="165" t="str">
        <f>IF(D192="","",SUMIFS(#REF!,#REF!,U192))</f>
        <v/>
      </c>
      <c r="Q192" s="165" t="str">
        <f t="shared" si="11"/>
        <v/>
      </c>
      <c r="R192" s="114" t="str">
        <f>IF($C192="","",_xlfn.XLOOKUP($C192,设置!$M:$M,设置!N:N,""))</f>
        <v/>
      </c>
      <c r="S192" s="114" t="str">
        <f>IF($C192="","",_xlfn.XLOOKUP($C192,设置!$M:$M,设置!O:O,""))</f>
        <v/>
      </c>
      <c r="T192" s="114" t="s">
        <v>1632</v>
      </c>
      <c r="U192" s="114" t="str">
        <f t="shared" si="12"/>
        <v/>
      </c>
      <c r="V192" s="114" t="str">
        <f t="shared" si="13"/>
        <v/>
      </c>
      <c r="W192" s="114" t="str">
        <f>IF(V192="","",_xlfn.XLOOKUP(V192,立项!W:W,立项!N:N))</f>
        <v/>
      </c>
      <c r="X192" s="114" t="str">
        <f>IF(V192="","",_xlfn.XLOOKUP(V192,立项!W:W,立项!P:P))</f>
        <v/>
      </c>
      <c r="Y192" s="114" t="str">
        <f t="shared" si="14"/>
        <v/>
      </c>
      <c r="Z192" s="141"/>
      <c r="AA192" s="116"/>
      <c r="AB192" s="116"/>
      <c r="AC192" s="116"/>
      <c r="AD192" s="117"/>
      <c r="AE192" s="117"/>
    </row>
    <row r="193" s="81" customFormat="1" customHeight="1" spans="1:31">
      <c r="A193" s="116"/>
      <c r="B193" s="116"/>
      <c r="C193" s="116"/>
      <c r="D193" s="133"/>
      <c r="E193" s="133"/>
      <c r="F193" s="133"/>
      <c r="G193" s="157"/>
      <c r="H193" s="158"/>
      <c r="I193" s="146"/>
      <c r="J193" s="166"/>
      <c r="K193" s="116"/>
      <c r="L193" s="88"/>
      <c r="M193" s="164">
        <f>IF(T193="","",COUNTIFS($F$2:F193,F193))</f>
        <v>0</v>
      </c>
      <c r="N193" s="165">
        <f>IF(T193="","",SUMIFS(实收!E:E,实收!S:S,T193))</f>
        <v>0</v>
      </c>
      <c r="O193" s="165">
        <f t="shared" si="10"/>
        <v>0</v>
      </c>
      <c r="P193" s="165" t="str">
        <f>IF(D193="","",SUMIFS(#REF!,#REF!,U193))</f>
        <v/>
      </c>
      <c r="Q193" s="165" t="str">
        <f t="shared" si="11"/>
        <v/>
      </c>
      <c r="R193" s="114" t="str">
        <f>IF($C193="","",_xlfn.XLOOKUP($C193,设置!$M:$M,设置!N:N,""))</f>
        <v/>
      </c>
      <c r="S193" s="114" t="str">
        <f>IF($C193="","",_xlfn.XLOOKUP($C193,设置!$M:$M,设置!O:O,""))</f>
        <v/>
      </c>
      <c r="T193" s="114" t="s">
        <v>1633</v>
      </c>
      <c r="U193" s="114" t="str">
        <f t="shared" si="12"/>
        <v/>
      </c>
      <c r="V193" s="114" t="str">
        <f t="shared" si="13"/>
        <v/>
      </c>
      <c r="W193" s="114" t="str">
        <f>IF(V193="","",_xlfn.XLOOKUP(V193,立项!W:W,立项!N:N))</f>
        <v/>
      </c>
      <c r="X193" s="114" t="str">
        <f>IF(V193="","",_xlfn.XLOOKUP(V193,立项!W:W,立项!P:P))</f>
        <v/>
      </c>
      <c r="Y193" s="114" t="str">
        <f t="shared" si="14"/>
        <v/>
      </c>
      <c r="Z193" s="141"/>
      <c r="AA193" s="116"/>
      <c r="AB193" s="116"/>
      <c r="AC193" s="116"/>
      <c r="AD193" s="117"/>
      <c r="AE193" s="117"/>
    </row>
    <row r="194" s="81" customFormat="1" customHeight="1" spans="1:31">
      <c r="A194" s="116"/>
      <c r="B194" s="116"/>
      <c r="C194" s="116"/>
      <c r="D194" s="133"/>
      <c r="E194" s="133"/>
      <c r="F194" s="133"/>
      <c r="G194" s="157"/>
      <c r="H194" s="159"/>
      <c r="I194" s="146"/>
      <c r="J194" s="166"/>
      <c r="K194" s="116"/>
      <c r="L194" s="88"/>
      <c r="M194" s="164">
        <f>IF(T194="","",COUNTIFS($F$2:F194,F194))</f>
        <v>0</v>
      </c>
      <c r="N194" s="165">
        <f>IF(T194="","",SUMIFS(实收!E:E,实收!S:S,T194))</f>
        <v>0</v>
      </c>
      <c r="O194" s="165">
        <f t="shared" ref="O194:O257" si="15">IF(T194="","",I194-N194)</f>
        <v>0</v>
      </c>
      <c r="P194" s="165" t="str">
        <f>IF(D194="","",SUMIFS(#REF!,#REF!,U194))</f>
        <v/>
      </c>
      <c r="Q194" s="165" t="str">
        <f t="shared" ref="Q194:Q257" si="16">IF(D194="","",I194-P194)</f>
        <v/>
      </c>
      <c r="R194" s="114" t="str">
        <f>IF($C194="","",_xlfn.XLOOKUP($C194,设置!$M:$M,设置!N:N,""))</f>
        <v/>
      </c>
      <c r="S194" s="114" t="str">
        <f>IF($C194="","",_xlfn.XLOOKUP($C194,设置!$M:$M,设置!O:O,""))</f>
        <v/>
      </c>
      <c r="T194" s="114" t="s">
        <v>1634</v>
      </c>
      <c r="U194" s="114" t="str">
        <f t="shared" ref="U194:U257" si="17">IF(F194="","",_xlfn.TEXTJOIN("-",1,T194,F194,M194,TEXT(H194,"yyyymmdd"),J194,I194))</f>
        <v/>
      </c>
      <c r="V194" s="114" t="str">
        <f t="shared" ref="V194:V257" si="18">IF(F194="","",LEFT(F194,16))</f>
        <v/>
      </c>
      <c r="W194" s="114" t="str">
        <f>IF(V194="","",_xlfn.XLOOKUP(V194,立项!W:W,立项!N:N))</f>
        <v/>
      </c>
      <c r="X194" s="114" t="str">
        <f>IF(V194="","",_xlfn.XLOOKUP(V194,立项!W:W,立项!P:P))</f>
        <v/>
      </c>
      <c r="Y194" s="114" t="str">
        <f t="shared" ref="Y194:Y257" si="19">IF(U194="","",_xlfn.TEXTJOIN("-",1,C194,X194,V194,B194))</f>
        <v/>
      </c>
      <c r="Z194" s="141"/>
      <c r="AA194" s="116"/>
      <c r="AB194" s="116"/>
      <c r="AC194" s="116"/>
      <c r="AD194" s="117"/>
      <c r="AE194" s="117"/>
    </row>
    <row r="195" s="81" customFormat="1" customHeight="1" spans="1:31">
      <c r="A195" s="116"/>
      <c r="B195" s="116"/>
      <c r="C195" s="116"/>
      <c r="D195" s="133"/>
      <c r="E195" s="133"/>
      <c r="F195" s="133"/>
      <c r="G195" s="157"/>
      <c r="H195" s="159"/>
      <c r="I195" s="146"/>
      <c r="J195" s="166"/>
      <c r="K195" s="116"/>
      <c r="L195" s="88"/>
      <c r="M195" s="164">
        <f>IF(T195="","",COUNTIFS($F$2:F195,F195))</f>
        <v>0</v>
      </c>
      <c r="N195" s="165">
        <f>IF(T195="","",SUMIFS(实收!E:E,实收!S:S,T195))</f>
        <v>0</v>
      </c>
      <c r="O195" s="165">
        <f t="shared" si="15"/>
        <v>0</v>
      </c>
      <c r="P195" s="165" t="str">
        <f>IF(D195="","",SUMIFS(#REF!,#REF!,U195))</f>
        <v/>
      </c>
      <c r="Q195" s="165" t="str">
        <f t="shared" si="16"/>
        <v/>
      </c>
      <c r="R195" s="114" t="str">
        <f>IF($C195="","",_xlfn.XLOOKUP($C195,设置!$M:$M,设置!N:N,""))</f>
        <v/>
      </c>
      <c r="S195" s="114" t="str">
        <f>IF($C195="","",_xlfn.XLOOKUP($C195,设置!$M:$M,设置!O:O,""))</f>
        <v/>
      </c>
      <c r="T195" s="114" t="s">
        <v>1635</v>
      </c>
      <c r="U195" s="114" t="str">
        <f t="shared" si="17"/>
        <v/>
      </c>
      <c r="V195" s="114" t="str">
        <f t="shared" si="18"/>
        <v/>
      </c>
      <c r="W195" s="114" t="str">
        <f>IF(V195="","",_xlfn.XLOOKUP(V195,立项!W:W,立项!N:N))</f>
        <v/>
      </c>
      <c r="X195" s="114" t="str">
        <f>IF(V195="","",_xlfn.XLOOKUP(V195,立项!W:W,立项!P:P))</f>
        <v/>
      </c>
      <c r="Y195" s="114" t="str">
        <f t="shared" si="19"/>
        <v/>
      </c>
      <c r="Z195" s="141"/>
      <c r="AA195" s="116"/>
      <c r="AB195" s="116"/>
      <c r="AC195" s="116"/>
      <c r="AD195" s="117"/>
      <c r="AE195" s="117"/>
    </row>
    <row r="196" s="81" customFormat="1" customHeight="1" spans="1:31">
      <c r="A196" s="116"/>
      <c r="B196" s="116"/>
      <c r="C196" s="116"/>
      <c r="D196" s="133"/>
      <c r="E196" s="133"/>
      <c r="F196" s="133"/>
      <c r="G196" s="157"/>
      <c r="H196" s="158"/>
      <c r="I196" s="146"/>
      <c r="J196" s="166"/>
      <c r="K196" s="116"/>
      <c r="L196" s="88"/>
      <c r="M196" s="164">
        <f>IF(T196="","",COUNTIFS($F$2:F196,F196))</f>
        <v>0</v>
      </c>
      <c r="N196" s="165">
        <f>IF(T196="","",SUMIFS(实收!E:E,实收!S:S,T196))</f>
        <v>0</v>
      </c>
      <c r="O196" s="165">
        <f t="shared" si="15"/>
        <v>0</v>
      </c>
      <c r="P196" s="165" t="str">
        <f>IF(D196="","",SUMIFS(#REF!,#REF!,U196))</f>
        <v/>
      </c>
      <c r="Q196" s="165" t="str">
        <f t="shared" si="16"/>
        <v/>
      </c>
      <c r="R196" s="114" t="str">
        <f>IF($C196="","",_xlfn.XLOOKUP($C196,设置!$M:$M,设置!N:N,""))</f>
        <v/>
      </c>
      <c r="S196" s="114" t="str">
        <f>IF($C196="","",_xlfn.XLOOKUP($C196,设置!$M:$M,设置!O:O,""))</f>
        <v/>
      </c>
      <c r="T196" s="114" t="s">
        <v>1636</v>
      </c>
      <c r="U196" s="114" t="str">
        <f t="shared" si="17"/>
        <v/>
      </c>
      <c r="V196" s="114" t="str">
        <f t="shared" si="18"/>
        <v/>
      </c>
      <c r="W196" s="114" t="str">
        <f>IF(V196="","",_xlfn.XLOOKUP(V196,立项!W:W,立项!N:N))</f>
        <v/>
      </c>
      <c r="X196" s="114" t="str">
        <f>IF(V196="","",_xlfn.XLOOKUP(V196,立项!W:W,立项!P:P))</f>
        <v/>
      </c>
      <c r="Y196" s="114" t="str">
        <f t="shared" si="19"/>
        <v/>
      </c>
      <c r="Z196" s="141"/>
      <c r="AA196" s="116"/>
      <c r="AB196" s="116"/>
      <c r="AC196" s="116"/>
      <c r="AD196" s="117"/>
      <c r="AE196" s="117"/>
    </row>
    <row r="197" s="81" customFormat="1" customHeight="1" spans="1:31">
      <c r="A197" s="116"/>
      <c r="B197" s="116"/>
      <c r="C197" s="116"/>
      <c r="D197" s="133"/>
      <c r="E197" s="133"/>
      <c r="F197" s="133"/>
      <c r="G197" s="157"/>
      <c r="H197" s="158"/>
      <c r="I197" s="146"/>
      <c r="J197" s="166"/>
      <c r="K197" s="116"/>
      <c r="L197" s="88"/>
      <c r="M197" s="164">
        <f>IF(T197="","",COUNTIFS($F$2:F197,F197))</f>
        <v>0</v>
      </c>
      <c r="N197" s="165">
        <f>IF(T197="","",SUMIFS(实收!E:E,实收!S:S,T197))</f>
        <v>0</v>
      </c>
      <c r="O197" s="165">
        <f t="shared" si="15"/>
        <v>0</v>
      </c>
      <c r="P197" s="165" t="str">
        <f>IF(D197="","",SUMIFS(#REF!,#REF!,U197))</f>
        <v/>
      </c>
      <c r="Q197" s="165" t="str">
        <f t="shared" si="16"/>
        <v/>
      </c>
      <c r="R197" s="114" t="str">
        <f>IF($C197="","",_xlfn.XLOOKUP($C197,设置!$M:$M,设置!N:N,""))</f>
        <v/>
      </c>
      <c r="S197" s="114" t="str">
        <f>IF($C197="","",_xlfn.XLOOKUP($C197,设置!$M:$M,设置!O:O,""))</f>
        <v/>
      </c>
      <c r="T197" s="114" t="s">
        <v>1637</v>
      </c>
      <c r="U197" s="114" t="str">
        <f t="shared" si="17"/>
        <v/>
      </c>
      <c r="V197" s="114" t="str">
        <f t="shared" si="18"/>
        <v/>
      </c>
      <c r="W197" s="114" t="str">
        <f>IF(V197="","",_xlfn.XLOOKUP(V197,立项!W:W,立项!N:N))</f>
        <v/>
      </c>
      <c r="X197" s="114" t="str">
        <f>IF(V197="","",_xlfn.XLOOKUP(V197,立项!W:W,立项!P:P))</f>
        <v/>
      </c>
      <c r="Y197" s="114" t="str">
        <f t="shared" si="19"/>
        <v/>
      </c>
      <c r="Z197" s="141"/>
      <c r="AA197" s="116"/>
      <c r="AB197" s="116"/>
      <c r="AC197" s="116"/>
      <c r="AD197" s="117"/>
      <c r="AE197" s="117"/>
    </row>
    <row r="198" s="81" customFormat="1" customHeight="1" spans="1:31">
      <c r="A198" s="116"/>
      <c r="B198" s="116"/>
      <c r="C198" s="116"/>
      <c r="D198" s="133"/>
      <c r="E198" s="133"/>
      <c r="F198" s="133"/>
      <c r="G198" s="157"/>
      <c r="H198" s="159"/>
      <c r="I198" s="146"/>
      <c r="J198" s="166"/>
      <c r="K198" s="116"/>
      <c r="L198" s="88"/>
      <c r="M198" s="164">
        <f>IF(T198="","",COUNTIFS($F$2:F198,F198))</f>
        <v>0</v>
      </c>
      <c r="N198" s="165">
        <f>IF(T198="","",SUMIFS(实收!E:E,实收!S:S,T198))</f>
        <v>0</v>
      </c>
      <c r="O198" s="165">
        <f t="shared" si="15"/>
        <v>0</v>
      </c>
      <c r="P198" s="165" t="str">
        <f>IF(D198="","",SUMIFS(#REF!,#REF!,U198))</f>
        <v/>
      </c>
      <c r="Q198" s="165" t="str">
        <f t="shared" si="16"/>
        <v/>
      </c>
      <c r="R198" s="114" t="str">
        <f>IF($C198="","",_xlfn.XLOOKUP($C198,设置!$M:$M,设置!N:N,""))</f>
        <v/>
      </c>
      <c r="S198" s="114" t="str">
        <f>IF($C198="","",_xlfn.XLOOKUP($C198,设置!$M:$M,设置!O:O,""))</f>
        <v/>
      </c>
      <c r="T198" s="114" t="s">
        <v>1638</v>
      </c>
      <c r="U198" s="114" t="str">
        <f t="shared" si="17"/>
        <v/>
      </c>
      <c r="V198" s="114" t="str">
        <f t="shared" si="18"/>
        <v/>
      </c>
      <c r="W198" s="114" t="str">
        <f>IF(V198="","",_xlfn.XLOOKUP(V198,立项!W:W,立项!N:N))</f>
        <v/>
      </c>
      <c r="X198" s="114" t="str">
        <f>IF(V198="","",_xlfn.XLOOKUP(V198,立项!W:W,立项!P:P))</f>
        <v/>
      </c>
      <c r="Y198" s="114" t="str">
        <f t="shared" si="19"/>
        <v/>
      </c>
      <c r="Z198" s="141"/>
      <c r="AA198" s="116"/>
      <c r="AB198" s="116"/>
      <c r="AC198" s="116"/>
      <c r="AD198" s="117"/>
      <c r="AE198" s="117"/>
    </row>
    <row r="199" s="81" customFormat="1" customHeight="1" spans="1:31">
      <c r="A199" s="116"/>
      <c r="B199" s="116"/>
      <c r="C199" s="116"/>
      <c r="D199" s="133"/>
      <c r="E199" s="133"/>
      <c r="F199" s="133"/>
      <c r="G199" s="157"/>
      <c r="H199" s="159"/>
      <c r="I199" s="146"/>
      <c r="J199" s="166"/>
      <c r="K199" s="116"/>
      <c r="L199" s="88"/>
      <c r="M199" s="164">
        <f>IF(T199="","",COUNTIFS($F$2:F199,F199))</f>
        <v>0</v>
      </c>
      <c r="N199" s="165">
        <f>IF(T199="","",SUMIFS(实收!E:E,实收!S:S,T199))</f>
        <v>0</v>
      </c>
      <c r="O199" s="165">
        <f t="shared" si="15"/>
        <v>0</v>
      </c>
      <c r="P199" s="165" t="str">
        <f>IF(D199="","",SUMIFS(#REF!,#REF!,U199))</f>
        <v/>
      </c>
      <c r="Q199" s="165" t="str">
        <f t="shared" si="16"/>
        <v/>
      </c>
      <c r="R199" s="114" t="str">
        <f>IF($C199="","",_xlfn.XLOOKUP($C199,设置!$M:$M,设置!N:N,""))</f>
        <v/>
      </c>
      <c r="S199" s="114" t="str">
        <f>IF($C199="","",_xlfn.XLOOKUP($C199,设置!$M:$M,设置!O:O,""))</f>
        <v/>
      </c>
      <c r="T199" s="114" t="s">
        <v>1639</v>
      </c>
      <c r="U199" s="114" t="str">
        <f t="shared" si="17"/>
        <v/>
      </c>
      <c r="V199" s="114" t="str">
        <f t="shared" si="18"/>
        <v/>
      </c>
      <c r="W199" s="114" t="str">
        <f>IF(V199="","",_xlfn.XLOOKUP(V199,立项!W:W,立项!N:N))</f>
        <v/>
      </c>
      <c r="X199" s="114" t="str">
        <f>IF(V199="","",_xlfn.XLOOKUP(V199,立项!W:W,立项!P:P))</f>
        <v/>
      </c>
      <c r="Y199" s="114" t="str">
        <f t="shared" si="19"/>
        <v/>
      </c>
      <c r="Z199" s="141"/>
      <c r="AA199" s="116"/>
      <c r="AB199" s="116"/>
      <c r="AC199" s="116"/>
      <c r="AD199" s="117"/>
      <c r="AE199" s="117"/>
    </row>
    <row r="200" s="81" customFormat="1" customHeight="1" spans="1:31">
      <c r="A200" s="116"/>
      <c r="B200" s="116"/>
      <c r="C200" s="116"/>
      <c r="D200" s="133"/>
      <c r="E200" s="133"/>
      <c r="F200" s="133"/>
      <c r="G200" s="157"/>
      <c r="H200" s="159"/>
      <c r="I200" s="146"/>
      <c r="J200" s="166"/>
      <c r="K200" s="116"/>
      <c r="L200" s="88"/>
      <c r="M200" s="164">
        <f>IF(T200="","",COUNTIFS($F$2:F200,F200))</f>
        <v>0</v>
      </c>
      <c r="N200" s="165">
        <f>IF(T200="","",SUMIFS(实收!E:E,实收!S:S,T200))</f>
        <v>0</v>
      </c>
      <c r="O200" s="165">
        <f t="shared" si="15"/>
        <v>0</v>
      </c>
      <c r="P200" s="165" t="str">
        <f>IF(D200="","",SUMIFS(#REF!,#REF!,U200))</f>
        <v/>
      </c>
      <c r="Q200" s="165" t="str">
        <f t="shared" si="16"/>
        <v/>
      </c>
      <c r="R200" s="114" t="str">
        <f>IF($C200="","",_xlfn.XLOOKUP($C200,设置!$M:$M,设置!N:N,""))</f>
        <v/>
      </c>
      <c r="S200" s="114" t="str">
        <f>IF($C200="","",_xlfn.XLOOKUP($C200,设置!$M:$M,设置!O:O,""))</f>
        <v/>
      </c>
      <c r="T200" s="114" t="s">
        <v>1640</v>
      </c>
      <c r="U200" s="114" t="str">
        <f t="shared" si="17"/>
        <v/>
      </c>
      <c r="V200" s="114" t="str">
        <f t="shared" si="18"/>
        <v/>
      </c>
      <c r="W200" s="114" t="str">
        <f>IF(V200="","",_xlfn.XLOOKUP(V200,立项!W:W,立项!N:N))</f>
        <v/>
      </c>
      <c r="X200" s="114" t="str">
        <f>IF(V200="","",_xlfn.XLOOKUP(V200,立项!W:W,立项!P:P))</f>
        <v/>
      </c>
      <c r="Y200" s="114" t="str">
        <f t="shared" si="19"/>
        <v/>
      </c>
      <c r="Z200" s="141"/>
      <c r="AA200" s="116"/>
      <c r="AB200" s="116"/>
      <c r="AC200" s="116"/>
      <c r="AD200" s="117"/>
      <c r="AE200" s="117"/>
    </row>
    <row r="201" s="81" customFormat="1" customHeight="1" spans="1:31">
      <c r="A201" s="116"/>
      <c r="B201" s="116"/>
      <c r="C201" s="116"/>
      <c r="D201" s="133"/>
      <c r="E201" s="133"/>
      <c r="F201" s="133"/>
      <c r="G201" s="157"/>
      <c r="H201" s="159"/>
      <c r="I201" s="146"/>
      <c r="J201" s="166"/>
      <c r="K201" s="116"/>
      <c r="L201" s="88"/>
      <c r="M201" s="164">
        <f>IF(T201="","",COUNTIFS($F$2:F201,F201))</f>
        <v>0</v>
      </c>
      <c r="N201" s="165">
        <f>IF(T201="","",SUMIFS(实收!E:E,实收!S:S,T201))</f>
        <v>0</v>
      </c>
      <c r="O201" s="165">
        <f t="shared" si="15"/>
        <v>0</v>
      </c>
      <c r="P201" s="165" t="str">
        <f>IF(D201="","",SUMIFS(#REF!,#REF!,U201))</f>
        <v/>
      </c>
      <c r="Q201" s="165" t="str">
        <f t="shared" si="16"/>
        <v/>
      </c>
      <c r="R201" s="114" t="str">
        <f>IF($C201="","",_xlfn.XLOOKUP($C201,设置!$M:$M,设置!N:N,""))</f>
        <v/>
      </c>
      <c r="S201" s="114" t="str">
        <f>IF($C201="","",_xlfn.XLOOKUP($C201,设置!$M:$M,设置!O:O,""))</f>
        <v/>
      </c>
      <c r="T201" s="114" t="s">
        <v>1641</v>
      </c>
      <c r="U201" s="114" t="str">
        <f t="shared" si="17"/>
        <v/>
      </c>
      <c r="V201" s="114" t="str">
        <f t="shared" si="18"/>
        <v/>
      </c>
      <c r="W201" s="114" t="str">
        <f>IF(V201="","",_xlfn.XLOOKUP(V201,立项!W:W,立项!N:N))</f>
        <v/>
      </c>
      <c r="X201" s="114" t="str">
        <f>IF(V201="","",_xlfn.XLOOKUP(V201,立项!W:W,立项!P:P))</f>
        <v/>
      </c>
      <c r="Y201" s="114" t="str">
        <f t="shared" si="19"/>
        <v/>
      </c>
      <c r="Z201" s="141"/>
      <c r="AA201" s="116"/>
      <c r="AB201" s="116"/>
      <c r="AC201" s="116"/>
      <c r="AD201" s="117"/>
      <c r="AE201" s="117"/>
    </row>
    <row r="202" s="81" customFormat="1" customHeight="1" spans="1:31">
      <c r="A202" s="116"/>
      <c r="B202" s="116"/>
      <c r="C202" s="116"/>
      <c r="D202" s="133"/>
      <c r="E202" s="133"/>
      <c r="F202" s="133"/>
      <c r="G202" s="157"/>
      <c r="H202" s="158"/>
      <c r="I202" s="146"/>
      <c r="J202" s="166"/>
      <c r="K202" s="116"/>
      <c r="L202" s="88"/>
      <c r="M202" s="164">
        <f>IF(T202="","",COUNTIFS($F$2:F202,F202))</f>
        <v>0</v>
      </c>
      <c r="N202" s="165">
        <f>IF(T202="","",SUMIFS(实收!E:E,实收!S:S,T202))</f>
        <v>0</v>
      </c>
      <c r="O202" s="165">
        <f t="shared" si="15"/>
        <v>0</v>
      </c>
      <c r="P202" s="165" t="str">
        <f>IF(D202="","",SUMIFS(#REF!,#REF!,U202))</f>
        <v/>
      </c>
      <c r="Q202" s="165" t="str">
        <f t="shared" si="16"/>
        <v/>
      </c>
      <c r="R202" s="114" t="str">
        <f>IF($C202="","",_xlfn.XLOOKUP($C202,设置!$M:$M,设置!N:N,""))</f>
        <v/>
      </c>
      <c r="S202" s="114" t="str">
        <f>IF($C202="","",_xlfn.XLOOKUP($C202,设置!$M:$M,设置!O:O,""))</f>
        <v/>
      </c>
      <c r="T202" s="114" t="s">
        <v>1642</v>
      </c>
      <c r="U202" s="114" t="str">
        <f t="shared" si="17"/>
        <v/>
      </c>
      <c r="V202" s="114" t="str">
        <f t="shared" si="18"/>
        <v/>
      </c>
      <c r="W202" s="114" t="str">
        <f>IF(V202="","",_xlfn.XLOOKUP(V202,立项!W:W,立项!N:N))</f>
        <v/>
      </c>
      <c r="X202" s="114" t="str">
        <f>IF(V202="","",_xlfn.XLOOKUP(V202,立项!W:W,立项!P:P))</f>
        <v/>
      </c>
      <c r="Y202" s="114" t="str">
        <f t="shared" si="19"/>
        <v/>
      </c>
      <c r="Z202" s="141"/>
      <c r="AA202" s="116"/>
      <c r="AB202" s="116"/>
      <c r="AC202" s="116"/>
      <c r="AD202" s="117"/>
      <c r="AE202" s="117"/>
    </row>
    <row r="203" s="81" customFormat="1" customHeight="1" spans="1:31">
      <c r="A203" s="116"/>
      <c r="B203" s="116"/>
      <c r="C203" s="116"/>
      <c r="D203" s="133"/>
      <c r="E203" s="133"/>
      <c r="F203" s="133"/>
      <c r="G203" s="157"/>
      <c r="H203" s="159"/>
      <c r="I203" s="146"/>
      <c r="J203" s="166"/>
      <c r="K203" s="116"/>
      <c r="L203" s="88"/>
      <c r="M203" s="164">
        <f>IF(T203="","",COUNTIFS($F$2:F203,F203))</f>
        <v>0</v>
      </c>
      <c r="N203" s="165">
        <f>IF(T203="","",SUMIFS(实收!E:E,实收!S:S,T203))</f>
        <v>0</v>
      </c>
      <c r="O203" s="165">
        <f t="shared" si="15"/>
        <v>0</v>
      </c>
      <c r="P203" s="165" t="str">
        <f>IF(D203="","",SUMIFS(#REF!,#REF!,U203))</f>
        <v/>
      </c>
      <c r="Q203" s="165" t="str">
        <f t="shared" si="16"/>
        <v/>
      </c>
      <c r="R203" s="114" t="str">
        <f>IF($C203="","",_xlfn.XLOOKUP($C203,设置!$M:$M,设置!N:N,""))</f>
        <v/>
      </c>
      <c r="S203" s="114" t="str">
        <f>IF($C203="","",_xlfn.XLOOKUP($C203,设置!$M:$M,设置!O:O,""))</f>
        <v/>
      </c>
      <c r="T203" s="114" t="s">
        <v>1643</v>
      </c>
      <c r="U203" s="114" t="str">
        <f t="shared" si="17"/>
        <v/>
      </c>
      <c r="V203" s="114" t="str">
        <f t="shared" si="18"/>
        <v/>
      </c>
      <c r="W203" s="114" t="str">
        <f>IF(V203="","",_xlfn.XLOOKUP(V203,立项!W:W,立项!N:N))</f>
        <v/>
      </c>
      <c r="X203" s="114" t="str">
        <f>IF(V203="","",_xlfn.XLOOKUP(V203,立项!W:W,立项!P:P))</f>
        <v/>
      </c>
      <c r="Y203" s="114" t="str">
        <f t="shared" si="19"/>
        <v/>
      </c>
      <c r="Z203" s="141"/>
      <c r="AA203" s="116"/>
      <c r="AB203" s="116"/>
      <c r="AC203" s="116"/>
      <c r="AD203" s="117"/>
      <c r="AE203" s="117"/>
    </row>
    <row r="204" s="81" customFormat="1" customHeight="1" spans="1:31">
      <c r="A204" s="116"/>
      <c r="B204" s="116"/>
      <c r="C204" s="116"/>
      <c r="D204" s="133"/>
      <c r="E204" s="133"/>
      <c r="F204" s="133"/>
      <c r="G204" s="157"/>
      <c r="H204" s="158"/>
      <c r="I204" s="146"/>
      <c r="J204" s="166"/>
      <c r="K204" s="116"/>
      <c r="L204" s="88"/>
      <c r="M204" s="164">
        <f>IF(T204="","",COUNTIFS($F$2:F204,F204))</f>
        <v>0</v>
      </c>
      <c r="N204" s="165">
        <f>IF(T204="","",SUMIFS(实收!E:E,实收!S:S,T204))</f>
        <v>0</v>
      </c>
      <c r="O204" s="165">
        <f t="shared" si="15"/>
        <v>0</v>
      </c>
      <c r="P204" s="165" t="str">
        <f>IF(D204="","",SUMIFS(#REF!,#REF!,U204))</f>
        <v/>
      </c>
      <c r="Q204" s="165" t="str">
        <f t="shared" si="16"/>
        <v/>
      </c>
      <c r="R204" s="114" t="str">
        <f>IF($C204="","",_xlfn.XLOOKUP($C204,设置!$M:$M,设置!N:N,""))</f>
        <v/>
      </c>
      <c r="S204" s="114" t="str">
        <f>IF($C204="","",_xlfn.XLOOKUP($C204,设置!$M:$M,设置!O:O,""))</f>
        <v/>
      </c>
      <c r="T204" s="114" t="s">
        <v>1644</v>
      </c>
      <c r="U204" s="114" t="str">
        <f t="shared" si="17"/>
        <v/>
      </c>
      <c r="V204" s="114" t="str">
        <f t="shared" si="18"/>
        <v/>
      </c>
      <c r="W204" s="114" t="str">
        <f>IF(V204="","",_xlfn.XLOOKUP(V204,立项!W:W,立项!N:N))</f>
        <v/>
      </c>
      <c r="X204" s="114" t="str">
        <f>IF(V204="","",_xlfn.XLOOKUP(V204,立项!W:W,立项!P:P))</f>
        <v/>
      </c>
      <c r="Y204" s="114" t="str">
        <f t="shared" si="19"/>
        <v/>
      </c>
      <c r="Z204" s="141"/>
      <c r="AA204" s="116"/>
      <c r="AB204" s="116"/>
      <c r="AC204" s="116"/>
      <c r="AD204" s="117"/>
      <c r="AE204" s="117"/>
    </row>
    <row r="205" s="81" customFormat="1" customHeight="1" spans="1:31">
      <c r="A205" s="116"/>
      <c r="B205" s="116"/>
      <c r="C205" s="116"/>
      <c r="D205" s="133"/>
      <c r="E205" s="133"/>
      <c r="F205" s="133"/>
      <c r="G205" s="157"/>
      <c r="H205" s="159"/>
      <c r="I205" s="146"/>
      <c r="J205" s="166"/>
      <c r="K205" s="116"/>
      <c r="L205" s="88"/>
      <c r="M205" s="164">
        <f>IF(T205="","",COUNTIFS($F$2:F205,F205))</f>
        <v>0</v>
      </c>
      <c r="N205" s="165">
        <f>IF(T205="","",SUMIFS(实收!E:E,实收!S:S,T205))</f>
        <v>0</v>
      </c>
      <c r="O205" s="165">
        <f t="shared" si="15"/>
        <v>0</v>
      </c>
      <c r="P205" s="165" t="str">
        <f>IF(D205="","",SUMIFS(#REF!,#REF!,U205))</f>
        <v/>
      </c>
      <c r="Q205" s="165" t="str">
        <f t="shared" si="16"/>
        <v/>
      </c>
      <c r="R205" s="114" t="str">
        <f>IF($C205="","",_xlfn.XLOOKUP($C205,设置!$M:$M,设置!N:N,""))</f>
        <v/>
      </c>
      <c r="S205" s="114" t="str">
        <f>IF($C205="","",_xlfn.XLOOKUP($C205,设置!$M:$M,设置!O:O,""))</f>
        <v/>
      </c>
      <c r="T205" s="114" t="s">
        <v>1645</v>
      </c>
      <c r="U205" s="114" t="str">
        <f t="shared" si="17"/>
        <v/>
      </c>
      <c r="V205" s="114" t="str">
        <f t="shared" si="18"/>
        <v/>
      </c>
      <c r="W205" s="114" t="str">
        <f>IF(V205="","",_xlfn.XLOOKUP(V205,立项!W:W,立项!N:N))</f>
        <v/>
      </c>
      <c r="X205" s="114" t="str">
        <f>IF(V205="","",_xlfn.XLOOKUP(V205,立项!W:W,立项!P:P))</f>
        <v/>
      </c>
      <c r="Y205" s="114" t="str">
        <f t="shared" si="19"/>
        <v/>
      </c>
      <c r="Z205" s="141"/>
      <c r="AA205" s="116"/>
      <c r="AB205" s="116"/>
      <c r="AC205" s="116"/>
      <c r="AD205" s="117"/>
      <c r="AE205" s="117"/>
    </row>
    <row r="206" s="81" customFormat="1" customHeight="1" spans="1:31">
      <c r="A206" s="116"/>
      <c r="B206" s="116"/>
      <c r="C206" s="116"/>
      <c r="D206" s="133"/>
      <c r="E206" s="133"/>
      <c r="F206" s="133"/>
      <c r="G206" s="157"/>
      <c r="H206" s="158"/>
      <c r="I206" s="146"/>
      <c r="J206" s="166"/>
      <c r="K206" s="116"/>
      <c r="L206" s="88"/>
      <c r="M206" s="164">
        <f>IF(T206="","",COUNTIFS($F$2:F206,F206))</f>
        <v>0</v>
      </c>
      <c r="N206" s="165">
        <f>IF(T206="","",SUMIFS(实收!E:E,实收!S:S,T206))</f>
        <v>0</v>
      </c>
      <c r="O206" s="165">
        <f t="shared" si="15"/>
        <v>0</v>
      </c>
      <c r="P206" s="165" t="str">
        <f>IF(D206="","",SUMIFS(#REF!,#REF!,U206))</f>
        <v/>
      </c>
      <c r="Q206" s="165" t="str">
        <f t="shared" si="16"/>
        <v/>
      </c>
      <c r="R206" s="114" t="str">
        <f>IF($C206="","",_xlfn.XLOOKUP($C206,设置!$M:$M,设置!N:N,""))</f>
        <v/>
      </c>
      <c r="S206" s="114" t="str">
        <f>IF($C206="","",_xlfn.XLOOKUP($C206,设置!$M:$M,设置!O:O,""))</f>
        <v/>
      </c>
      <c r="T206" s="114" t="s">
        <v>1646</v>
      </c>
      <c r="U206" s="114" t="str">
        <f t="shared" si="17"/>
        <v/>
      </c>
      <c r="V206" s="114" t="str">
        <f t="shared" si="18"/>
        <v/>
      </c>
      <c r="W206" s="114" t="str">
        <f>IF(V206="","",_xlfn.XLOOKUP(V206,立项!W:W,立项!N:N))</f>
        <v/>
      </c>
      <c r="X206" s="114" t="str">
        <f>IF(V206="","",_xlfn.XLOOKUP(V206,立项!W:W,立项!P:P))</f>
        <v/>
      </c>
      <c r="Y206" s="114" t="str">
        <f t="shared" si="19"/>
        <v/>
      </c>
      <c r="Z206" s="141"/>
      <c r="AA206" s="116"/>
      <c r="AB206" s="116"/>
      <c r="AC206" s="116"/>
      <c r="AD206" s="117"/>
      <c r="AE206" s="117"/>
    </row>
    <row r="207" s="81" customFormat="1" customHeight="1" spans="1:31">
      <c r="A207" s="116"/>
      <c r="B207" s="116"/>
      <c r="C207" s="116"/>
      <c r="D207" s="133"/>
      <c r="E207" s="133"/>
      <c r="F207" s="133"/>
      <c r="G207" s="157"/>
      <c r="H207" s="159"/>
      <c r="I207" s="146"/>
      <c r="J207" s="166"/>
      <c r="K207" s="116"/>
      <c r="L207" s="88"/>
      <c r="M207" s="164">
        <f>IF(T207="","",COUNTIFS($F$2:F207,F207))</f>
        <v>0</v>
      </c>
      <c r="N207" s="165">
        <f>IF(T207="","",SUMIFS(实收!E:E,实收!S:S,T207))</f>
        <v>0</v>
      </c>
      <c r="O207" s="165">
        <f t="shared" si="15"/>
        <v>0</v>
      </c>
      <c r="P207" s="165" t="str">
        <f>IF(D207="","",SUMIFS(#REF!,#REF!,U207))</f>
        <v/>
      </c>
      <c r="Q207" s="165" t="str">
        <f t="shared" si="16"/>
        <v/>
      </c>
      <c r="R207" s="114" t="str">
        <f>IF($C207="","",_xlfn.XLOOKUP($C207,设置!$M:$M,设置!N:N,""))</f>
        <v/>
      </c>
      <c r="S207" s="114" t="str">
        <f>IF($C207="","",_xlfn.XLOOKUP($C207,设置!$M:$M,设置!O:O,""))</f>
        <v/>
      </c>
      <c r="T207" s="114" t="s">
        <v>1647</v>
      </c>
      <c r="U207" s="114" t="str">
        <f t="shared" si="17"/>
        <v/>
      </c>
      <c r="V207" s="114" t="str">
        <f t="shared" si="18"/>
        <v/>
      </c>
      <c r="W207" s="114" t="str">
        <f>IF(V207="","",_xlfn.XLOOKUP(V207,立项!W:W,立项!N:N))</f>
        <v/>
      </c>
      <c r="X207" s="114" t="str">
        <f>IF(V207="","",_xlfn.XLOOKUP(V207,立项!W:W,立项!P:P))</f>
        <v/>
      </c>
      <c r="Y207" s="114" t="str">
        <f t="shared" si="19"/>
        <v/>
      </c>
      <c r="Z207" s="141"/>
      <c r="AA207" s="116"/>
      <c r="AB207" s="116"/>
      <c r="AC207" s="116"/>
      <c r="AD207" s="117"/>
      <c r="AE207" s="117"/>
    </row>
    <row r="208" s="81" customFormat="1" customHeight="1" spans="1:31">
      <c r="A208" s="116"/>
      <c r="B208" s="116"/>
      <c r="C208" s="116"/>
      <c r="D208" s="133"/>
      <c r="E208" s="133"/>
      <c r="F208" s="133"/>
      <c r="G208" s="157"/>
      <c r="H208" s="159"/>
      <c r="I208" s="146"/>
      <c r="J208" s="166"/>
      <c r="K208" s="116"/>
      <c r="L208" s="88"/>
      <c r="M208" s="164">
        <f>IF(T208="","",COUNTIFS($F$2:F208,F208))</f>
        <v>0</v>
      </c>
      <c r="N208" s="165">
        <f>IF(T208="","",SUMIFS(实收!E:E,实收!S:S,T208))</f>
        <v>0</v>
      </c>
      <c r="O208" s="165">
        <f t="shared" si="15"/>
        <v>0</v>
      </c>
      <c r="P208" s="165" t="str">
        <f>IF(D208="","",SUMIFS(#REF!,#REF!,U208))</f>
        <v/>
      </c>
      <c r="Q208" s="165" t="str">
        <f t="shared" si="16"/>
        <v/>
      </c>
      <c r="R208" s="114" t="str">
        <f>IF($C208="","",_xlfn.XLOOKUP($C208,设置!$M:$M,设置!N:N,""))</f>
        <v/>
      </c>
      <c r="S208" s="114" t="str">
        <f>IF($C208="","",_xlfn.XLOOKUP($C208,设置!$M:$M,设置!O:O,""))</f>
        <v/>
      </c>
      <c r="T208" s="114" t="s">
        <v>1648</v>
      </c>
      <c r="U208" s="114" t="str">
        <f t="shared" si="17"/>
        <v/>
      </c>
      <c r="V208" s="114" t="str">
        <f t="shared" si="18"/>
        <v/>
      </c>
      <c r="W208" s="114" t="str">
        <f>IF(V208="","",_xlfn.XLOOKUP(V208,立项!W:W,立项!N:N))</f>
        <v/>
      </c>
      <c r="X208" s="114" t="str">
        <f>IF(V208="","",_xlfn.XLOOKUP(V208,立项!W:W,立项!P:P))</f>
        <v/>
      </c>
      <c r="Y208" s="114" t="str">
        <f t="shared" si="19"/>
        <v/>
      </c>
      <c r="Z208" s="141"/>
      <c r="AA208" s="116"/>
      <c r="AB208" s="116"/>
      <c r="AC208" s="116"/>
      <c r="AD208" s="117"/>
      <c r="AE208" s="117"/>
    </row>
    <row r="209" s="81" customFormat="1" customHeight="1" spans="1:31">
      <c r="A209" s="116"/>
      <c r="B209" s="116"/>
      <c r="C209" s="116"/>
      <c r="D209" s="133"/>
      <c r="E209" s="133"/>
      <c r="F209" s="133"/>
      <c r="G209" s="157"/>
      <c r="H209" s="158"/>
      <c r="I209" s="146"/>
      <c r="J209" s="166"/>
      <c r="K209" s="116"/>
      <c r="L209" s="88"/>
      <c r="M209" s="164">
        <f>IF(T209="","",COUNTIFS($F$2:F209,F209))</f>
        <v>0</v>
      </c>
      <c r="N209" s="165">
        <f>IF(T209="","",SUMIFS(实收!E:E,实收!S:S,T209))</f>
        <v>0</v>
      </c>
      <c r="O209" s="165">
        <f t="shared" si="15"/>
        <v>0</v>
      </c>
      <c r="P209" s="165" t="str">
        <f>IF(D209="","",SUMIFS(#REF!,#REF!,U209))</f>
        <v/>
      </c>
      <c r="Q209" s="165" t="str">
        <f t="shared" si="16"/>
        <v/>
      </c>
      <c r="R209" s="114" t="str">
        <f>IF($C209="","",_xlfn.XLOOKUP($C209,设置!$M:$M,设置!N:N,""))</f>
        <v/>
      </c>
      <c r="S209" s="114" t="str">
        <f>IF($C209="","",_xlfn.XLOOKUP($C209,设置!$M:$M,设置!O:O,""))</f>
        <v/>
      </c>
      <c r="T209" s="114" t="s">
        <v>1649</v>
      </c>
      <c r="U209" s="114" t="str">
        <f t="shared" si="17"/>
        <v/>
      </c>
      <c r="V209" s="114" t="str">
        <f t="shared" si="18"/>
        <v/>
      </c>
      <c r="W209" s="114" t="str">
        <f>IF(V209="","",_xlfn.XLOOKUP(V209,立项!W:W,立项!N:N))</f>
        <v/>
      </c>
      <c r="X209" s="114" t="str">
        <f>IF(V209="","",_xlfn.XLOOKUP(V209,立项!W:W,立项!P:P))</f>
        <v/>
      </c>
      <c r="Y209" s="114" t="str">
        <f t="shared" si="19"/>
        <v/>
      </c>
      <c r="Z209" s="141"/>
      <c r="AA209" s="116"/>
      <c r="AB209" s="116"/>
      <c r="AC209" s="116"/>
      <c r="AD209" s="117"/>
      <c r="AE209" s="117"/>
    </row>
    <row r="210" s="81" customFormat="1" customHeight="1" spans="1:31">
      <c r="A210" s="116"/>
      <c r="B210" s="116"/>
      <c r="C210" s="116"/>
      <c r="D210" s="133"/>
      <c r="E210" s="133"/>
      <c r="F210" s="133"/>
      <c r="G210" s="157"/>
      <c r="H210" s="158"/>
      <c r="I210" s="146"/>
      <c r="J210" s="166"/>
      <c r="K210" s="116"/>
      <c r="L210" s="88"/>
      <c r="M210" s="164">
        <f>IF(T210="","",COUNTIFS($F$2:F210,F210))</f>
        <v>0</v>
      </c>
      <c r="N210" s="165">
        <f>IF(T210="","",SUMIFS(实收!E:E,实收!S:S,T210))</f>
        <v>0</v>
      </c>
      <c r="O210" s="165">
        <f t="shared" si="15"/>
        <v>0</v>
      </c>
      <c r="P210" s="165" t="str">
        <f>IF(D210="","",SUMIFS(#REF!,#REF!,U210))</f>
        <v/>
      </c>
      <c r="Q210" s="165" t="str">
        <f t="shared" si="16"/>
        <v/>
      </c>
      <c r="R210" s="114" t="str">
        <f>IF($C210="","",_xlfn.XLOOKUP($C210,设置!$M:$M,设置!N:N,""))</f>
        <v/>
      </c>
      <c r="S210" s="114" t="str">
        <f>IF($C210="","",_xlfn.XLOOKUP($C210,设置!$M:$M,设置!O:O,""))</f>
        <v/>
      </c>
      <c r="T210" s="114" t="s">
        <v>1650</v>
      </c>
      <c r="U210" s="114" t="str">
        <f t="shared" si="17"/>
        <v/>
      </c>
      <c r="V210" s="114" t="str">
        <f t="shared" si="18"/>
        <v/>
      </c>
      <c r="W210" s="114" t="str">
        <f>IF(V210="","",_xlfn.XLOOKUP(V210,立项!W:W,立项!N:N))</f>
        <v/>
      </c>
      <c r="X210" s="114" t="str">
        <f>IF(V210="","",_xlfn.XLOOKUP(V210,立项!W:W,立项!P:P))</f>
        <v/>
      </c>
      <c r="Y210" s="114" t="str">
        <f t="shared" si="19"/>
        <v/>
      </c>
      <c r="Z210" s="141"/>
      <c r="AA210" s="116"/>
      <c r="AB210" s="116"/>
      <c r="AC210" s="116"/>
      <c r="AD210" s="117"/>
      <c r="AE210" s="117"/>
    </row>
    <row r="211" s="81" customFormat="1" customHeight="1" spans="1:31">
      <c r="A211" s="116"/>
      <c r="B211" s="116"/>
      <c r="C211" s="116"/>
      <c r="D211" s="133"/>
      <c r="E211" s="133"/>
      <c r="F211" s="133"/>
      <c r="G211" s="157"/>
      <c r="H211" s="159"/>
      <c r="I211" s="146"/>
      <c r="J211" s="166"/>
      <c r="K211" s="116"/>
      <c r="L211" s="88"/>
      <c r="M211" s="164">
        <f>IF(T211="","",COUNTIFS($F$2:F211,F211))</f>
        <v>0</v>
      </c>
      <c r="N211" s="165">
        <f>IF(T211="","",SUMIFS(实收!E:E,实收!S:S,T211))</f>
        <v>0</v>
      </c>
      <c r="O211" s="165">
        <f t="shared" si="15"/>
        <v>0</v>
      </c>
      <c r="P211" s="165" t="str">
        <f>IF(D211="","",SUMIFS(#REF!,#REF!,U211))</f>
        <v/>
      </c>
      <c r="Q211" s="165" t="str">
        <f t="shared" si="16"/>
        <v/>
      </c>
      <c r="R211" s="114" t="str">
        <f>IF($C211="","",_xlfn.XLOOKUP($C211,设置!$M:$M,设置!N:N,""))</f>
        <v/>
      </c>
      <c r="S211" s="114" t="str">
        <f>IF($C211="","",_xlfn.XLOOKUP($C211,设置!$M:$M,设置!O:O,""))</f>
        <v/>
      </c>
      <c r="T211" s="114" t="s">
        <v>1651</v>
      </c>
      <c r="U211" s="114" t="str">
        <f t="shared" si="17"/>
        <v/>
      </c>
      <c r="V211" s="114" t="str">
        <f t="shared" si="18"/>
        <v/>
      </c>
      <c r="W211" s="114" t="str">
        <f>IF(V211="","",_xlfn.XLOOKUP(V211,立项!W:W,立项!N:N))</f>
        <v/>
      </c>
      <c r="X211" s="114" t="str">
        <f>IF(V211="","",_xlfn.XLOOKUP(V211,立项!W:W,立项!P:P))</f>
        <v/>
      </c>
      <c r="Y211" s="114" t="str">
        <f t="shared" si="19"/>
        <v/>
      </c>
      <c r="Z211" s="141"/>
      <c r="AA211" s="116"/>
      <c r="AB211" s="116"/>
      <c r="AC211" s="116"/>
      <c r="AD211" s="117"/>
      <c r="AE211" s="117"/>
    </row>
    <row r="212" s="81" customFormat="1" customHeight="1" spans="1:31">
      <c r="A212" s="116"/>
      <c r="B212" s="116"/>
      <c r="C212" s="116"/>
      <c r="D212" s="133"/>
      <c r="E212" s="133"/>
      <c r="F212" s="133"/>
      <c r="G212" s="157"/>
      <c r="H212" s="158"/>
      <c r="I212" s="146"/>
      <c r="J212" s="166"/>
      <c r="K212" s="116"/>
      <c r="L212" s="88"/>
      <c r="M212" s="164">
        <f>IF(T212="","",COUNTIFS($F$2:F212,F212))</f>
        <v>0</v>
      </c>
      <c r="N212" s="165">
        <f>IF(T212="","",SUMIFS(实收!E:E,实收!S:S,T212))</f>
        <v>0</v>
      </c>
      <c r="O212" s="165">
        <f t="shared" si="15"/>
        <v>0</v>
      </c>
      <c r="P212" s="165" t="str">
        <f>IF(D212="","",SUMIFS(#REF!,#REF!,U212))</f>
        <v/>
      </c>
      <c r="Q212" s="165" t="str">
        <f t="shared" si="16"/>
        <v/>
      </c>
      <c r="R212" s="114" t="str">
        <f>IF($C212="","",_xlfn.XLOOKUP($C212,设置!$M:$M,设置!N:N,""))</f>
        <v/>
      </c>
      <c r="S212" s="114" t="str">
        <f>IF($C212="","",_xlfn.XLOOKUP($C212,设置!$M:$M,设置!O:O,""))</f>
        <v/>
      </c>
      <c r="T212" s="114" t="s">
        <v>1652</v>
      </c>
      <c r="U212" s="114" t="str">
        <f t="shared" si="17"/>
        <v/>
      </c>
      <c r="V212" s="114" t="str">
        <f t="shared" si="18"/>
        <v/>
      </c>
      <c r="W212" s="114" t="str">
        <f>IF(V212="","",_xlfn.XLOOKUP(V212,立项!W:W,立项!N:N))</f>
        <v/>
      </c>
      <c r="X212" s="114" t="str">
        <f>IF(V212="","",_xlfn.XLOOKUP(V212,立项!W:W,立项!P:P))</f>
        <v/>
      </c>
      <c r="Y212" s="114" t="str">
        <f t="shared" si="19"/>
        <v/>
      </c>
      <c r="Z212" s="141"/>
      <c r="AA212" s="116"/>
      <c r="AB212" s="116"/>
      <c r="AC212" s="116"/>
      <c r="AD212" s="117"/>
      <c r="AE212" s="117"/>
    </row>
    <row r="213" s="81" customFormat="1" customHeight="1" spans="1:31">
      <c r="A213" s="116"/>
      <c r="B213" s="116"/>
      <c r="C213" s="116"/>
      <c r="D213" s="133"/>
      <c r="E213" s="133"/>
      <c r="F213" s="133"/>
      <c r="G213" s="157"/>
      <c r="H213" s="158"/>
      <c r="I213" s="146"/>
      <c r="J213" s="166"/>
      <c r="K213" s="116"/>
      <c r="L213" s="88"/>
      <c r="M213" s="164">
        <f>IF(T213="","",COUNTIFS($F$2:F213,F213))</f>
        <v>0</v>
      </c>
      <c r="N213" s="165">
        <f>IF(T213="","",SUMIFS(实收!E:E,实收!S:S,T213))</f>
        <v>0</v>
      </c>
      <c r="O213" s="165">
        <f t="shared" si="15"/>
        <v>0</v>
      </c>
      <c r="P213" s="165" t="str">
        <f>IF(D213="","",SUMIFS(#REF!,#REF!,U213))</f>
        <v/>
      </c>
      <c r="Q213" s="165" t="str">
        <f t="shared" si="16"/>
        <v/>
      </c>
      <c r="R213" s="114" t="str">
        <f>IF($C213="","",_xlfn.XLOOKUP($C213,设置!$M:$M,设置!N:N,""))</f>
        <v/>
      </c>
      <c r="S213" s="114" t="str">
        <f>IF($C213="","",_xlfn.XLOOKUP($C213,设置!$M:$M,设置!O:O,""))</f>
        <v/>
      </c>
      <c r="T213" s="114" t="s">
        <v>1653</v>
      </c>
      <c r="U213" s="114" t="str">
        <f t="shared" si="17"/>
        <v/>
      </c>
      <c r="V213" s="114" t="str">
        <f t="shared" si="18"/>
        <v/>
      </c>
      <c r="W213" s="114" t="str">
        <f>IF(V213="","",_xlfn.XLOOKUP(V213,立项!W:W,立项!N:N))</f>
        <v/>
      </c>
      <c r="X213" s="114" t="str">
        <f>IF(V213="","",_xlfn.XLOOKUP(V213,立项!W:W,立项!P:P))</f>
        <v/>
      </c>
      <c r="Y213" s="114" t="str">
        <f t="shared" si="19"/>
        <v/>
      </c>
      <c r="Z213" s="141"/>
      <c r="AA213" s="116"/>
      <c r="AB213" s="116"/>
      <c r="AC213" s="116"/>
      <c r="AD213" s="117"/>
      <c r="AE213" s="117"/>
    </row>
    <row r="214" s="81" customFormat="1" customHeight="1" spans="1:31">
      <c r="A214" s="116"/>
      <c r="B214" s="116"/>
      <c r="C214" s="116"/>
      <c r="D214" s="133"/>
      <c r="E214" s="133"/>
      <c r="F214" s="133"/>
      <c r="G214" s="157"/>
      <c r="H214" s="158"/>
      <c r="I214" s="146"/>
      <c r="J214" s="166"/>
      <c r="K214" s="116"/>
      <c r="L214" s="88"/>
      <c r="M214" s="164">
        <f>IF(T214="","",COUNTIFS($F$2:F214,F214))</f>
        <v>0</v>
      </c>
      <c r="N214" s="165">
        <f>IF(T214="","",SUMIFS(实收!E:E,实收!S:S,T214))</f>
        <v>0</v>
      </c>
      <c r="O214" s="165">
        <f t="shared" si="15"/>
        <v>0</v>
      </c>
      <c r="P214" s="165" t="str">
        <f>IF(D214="","",SUMIFS(#REF!,#REF!,U214))</f>
        <v/>
      </c>
      <c r="Q214" s="165" t="str">
        <f t="shared" si="16"/>
        <v/>
      </c>
      <c r="R214" s="114" t="str">
        <f>IF($C214="","",_xlfn.XLOOKUP($C214,设置!$M:$M,设置!N:N,""))</f>
        <v/>
      </c>
      <c r="S214" s="114" t="str">
        <f>IF($C214="","",_xlfn.XLOOKUP($C214,设置!$M:$M,设置!O:O,""))</f>
        <v/>
      </c>
      <c r="T214" s="114" t="s">
        <v>1654</v>
      </c>
      <c r="U214" s="114" t="str">
        <f t="shared" si="17"/>
        <v/>
      </c>
      <c r="V214" s="114" t="str">
        <f t="shared" si="18"/>
        <v/>
      </c>
      <c r="W214" s="114" t="str">
        <f>IF(V214="","",_xlfn.XLOOKUP(V214,立项!W:W,立项!N:N))</f>
        <v/>
      </c>
      <c r="X214" s="114" t="str">
        <f>IF(V214="","",_xlfn.XLOOKUP(V214,立项!W:W,立项!P:P))</f>
        <v/>
      </c>
      <c r="Y214" s="114" t="str">
        <f t="shared" si="19"/>
        <v/>
      </c>
      <c r="Z214" s="141"/>
      <c r="AA214" s="116"/>
      <c r="AB214" s="116"/>
      <c r="AC214" s="116"/>
      <c r="AD214" s="117"/>
      <c r="AE214" s="117"/>
    </row>
    <row r="215" s="81" customFormat="1" customHeight="1" spans="1:31">
      <c r="A215" s="116"/>
      <c r="B215" s="116"/>
      <c r="C215" s="116"/>
      <c r="D215" s="133"/>
      <c r="E215" s="133"/>
      <c r="F215" s="133"/>
      <c r="G215" s="157"/>
      <c r="H215" s="158"/>
      <c r="I215" s="146"/>
      <c r="J215" s="166"/>
      <c r="K215" s="116"/>
      <c r="L215" s="88"/>
      <c r="M215" s="164">
        <f>IF(T215="","",COUNTIFS($F$2:F215,F215))</f>
        <v>0</v>
      </c>
      <c r="N215" s="165">
        <f>IF(T215="","",SUMIFS(实收!E:E,实收!S:S,T215))</f>
        <v>0</v>
      </c>
      <c r="O215" s="165">
        <f t="shared" si="15"/>
        <v>0</v>
      </c>
      <c r="P215" s="165" t="str">
        <f>IF(D215="","",SUMIFS(#REF!,#REF!,U215))</f>
        <v/>
      </c>
      <c r="Q215" s="165" t="str">
        <f t="shared" si="16"/>
        <v/>
      </c>
      <c r="R215" s="114" t="str">
        <f>IF($C215="","",_xlfn.XLOOKUP($C215,设置!$M:$M,设置!N:N,""))</f>
        <v/>
      </c>
      <c r="S215" s="114" t="str">
        <f>IF($C215="","",_xlfn.XLOOKUP($C215,设置!$M:$M,设置!O:O,""))</f>
        <v/>
      </c>
      <c r="T215" s="114" t="s">
        <v>1655</v>
      </c>
      <c r="U215" s="114" t="str">
        <f t="shared" si="17"/>
        <v/>
      </c>
      <c r="V215" s="114" t="str">
        <f t="shared" si="18"/>
        <v/>
      </c>
      <c r="W215" s="114" t="str">
        <f>IF(V215="","",_xlfn.XLOOKUP(V215,立项!W:W,立项!N:N))</f>
        <v/>
      </c>
      <c r="X215" s="114" t="str">
        <f>IF(V215="","",_xlfn.XLOOKUP(V215,立项!W:W,立项!P:P))</f>
        <v/>
      </c>
      <c r="Y215" s="114" t="str">
        <f t="shared" si="19"/>
        <v/>
      </c>
      <c r="Z215" s="141"/>
      <c r="AA215" s="116"/>
      <c r="AB215" s="116"/>
      <c r="AC215" s="116"/>
      <c r="AD215" s="117"/>
      <c r="AE215" s="117"/>
    </row>
    <row r="216" s="81" customFormat="1" customHeight="1" spans="1:31">
      <c r="A216" s="116"/>
      <c r="B216" s="116"/>
      <c r="C216" s="116"/>
      <c r="D216" s="133"/>
      <c r="E216" s="133"/>
      <c r="F216" s="133"/>
      <c r="G216" s="157"/>
      <c r="H216" s="158"/>
      <c r="I216" s="146"/>
      <c r="J216" s="166"/>
      <c r="K216" s="116"/>
      <c r="L216" s="88"/>
      <c r="M216" s="164">
        <f>IF(T216="","",COUNTIFS($F$2:F216,F216))</f>
        <v>0</v>
      </c>
      <c r="N216" s="165">
        <f>IF(T216="","",SUMIFS(实收!E:E,实收!S:S,T216))</f>
        <v>0</v>
      </c>
      <c r="O216" s="165">
        <f t="shared" si="15"/>
        <v>0</v>
      </c>
      <c r="P216" s="165" t="str">
        <f>IF(D216="","",SUMIFS(#REF!,#REF!,U216))</f>
        <v/>
      </c>
      <c r="Q216" s="165" t="str">
        <f t="shared" si="16"/>
        <v/>
      </c>
      <c r="R216" s="114" t="str">
        <f>IF($C216="","",_xlfn.XLOOKUP($C216,设置!$M:$M,设置!N:N,""))</f>
        <v/>
      </c>
      <c r="S216" s="114" t="str">
        <f>IF($C216="","",_xlfn.XLOOKUP($C216,设置!$M:$M,设置!O:O,""))</f>
        <v/>
      </c>
      <c r="T216" s="114" t="s">
        <v>1656</v>
      </c>
      <c r="U216" s="114" t="str">
        <f t="shared" si="17"/>
        <v/>
      </c>
      <c r="V216" s="114" t="str">
        <f t="shared" si="18"/>
        <v/>
      </c>
      <c r="W216" s="114" t="str">
        <f>IF(V216="","",_xlfn.XLOOKUP(V216,立项!W:W,立项!N:N))</f>
        <v/>
      </c>
      <c r="X216" s="114" t="str">
        <f>IF(V216="","",_xlfn.XLOOKUP(V216,立项!W:W,立项!P:P))</f>
        <v/>
      </c>
      <c r="Y216" s="114" t="str">
        <f t="shared" si="19"/>
        <v/>
      </c>
      <c r="Z216" s="141"/>
      <c r="AA216" s="116"/>
      <c r="AB216" s="116"/>
      <c r="AC216" s="116"/>
      <c r="AD216" s="117"/>
      <c r="AE216" s="117"/>
    </row>
    <row r="217" s="81" customFormat="1" customHeight="1" spans="1:31">
      <c r="A217" s="116"/>
      <c r="B217" s="116"/>
      <c r="C217" s="116"/>
      <c r="D217" s="133"/>
      <c r="E217" s="133"/>
      <c r="F217" s="133"/>
      <c r="G217" s="157"/>
      <c r="H217" s="158"/>
      <c r="I217" s="146"/>
      <c r="J217" s="166"/>
      <c r="K217" s="116"/>
      <c r="L217" s="88"/>
      <c r="M217" s="164">
        <f>IF(T217="","",COUNTIFS($F$2:F217,F217))</f>
        <v>0</v>
      </c>
      <c r="N217" s="165">
        <f>IF(T217="","",SUMIFS(实收!E:E,实收!S:S,T217))</f>
        <v>0</v>
      </c>
      <c r="O217" s="165">
        <f t="shared" si="15"/>
        <v>0</v>
      </c>
      <c r="P217" s="165" t="str">
        <f>IF(D217="","",SUMIFS(#REF!,#REF!,U217))</f>
        <v/>
      </c>
      <c r="Q217" s="165" t="str">
        <f t="shared" si="16"/>
        <v/>
      </c>
      <c r="R217" s="114" t="str">
        <f>IF($C217="","",_xlfn.XLOOKUP($C217,设置!$M:$M,设置!N:N,""))</f>
        <v/>
      </c>
      <c r="S217" s="114" t="str">
        <f>IF($C217="","",_xlfn.XLOOKUP($C217,设置!$M:$M,设置!O:O,""))</f>
        <v/>
      </c>
      <c r="T217" s="114" t="s">
        <v>1657</v>
      </c>
      <c r="U217" s="114" t="str">
        <f t="shared" si="17"/>
        <v/>
      </c>
      <c r="V217" s="114" t="str">
        <f t="shared" si="18"/>
        <v/>
      </c>
      <c r="W217" s="114" t="str">
        <f>IF(V217="","",_xlfn.XLOOKUP(V217,立项!W:W,立项!N:N))</f>
        <v/>
      </c>
      <c r="X217" s="114" t="str">
        <f>IF(V217="","",_xlfn.XLOOKUP(V217,立项!W:W,立项!P:P))</f>
        <v/>
      </c>
      <c r="Y217" s="114" t="str">
        <f t="shared" si="19"/>
        <v/>
      </c>
      <c r="Z217" s="141"/>
      <c r="AA217" s="116"/>
      <c r="AB217" s="116"/>
      <c r="AC217" s="116"/>
      <c r="AD217" s="117"/>
      <c r="AE217" s="117"/>
    </row>
    <row r="218" s="81" customFormat="1" customHeight="1" spans="1:31">
      <c r="A218" s="116"/>
      <c r="B218" s="116"/>
      <c r="C218" s="116"/>
      <c r="D218" s="133"/>
      <c r="E218" s="133"/>
      <c r="F218" s="133"/>
      <c r="G218" s="157"/>
      <c r="H218" s="158"/>
      <c r="I218" s="146"/>
      <c r="J218" s="166"/>
      <c r="K218" s="116"/>
      <c r="L218" s="88"/>
      <c r="M218" s="164">
        <f>IF(T218="","",COUNTIFS($F$2:F218,F218))</f>
        <v>0</v>
      </c>
      <c r="N218" s="165">
        <f>IF(T218="","",SUMIFS(实收!E:E,实收!S:S,T218))</f>
        <v>0</v>
      </c>
      <c r="O218" s="165">
        <f t="shared" si="15"/>
        <v>0</v>
      </c>
      <c r="P218" s="165" t="str">
        <f>IF(D218="","",SUMIFS(#REF!,#REF!,U218))</f>
        <v/>
      </c>
      <c r="Q218" s="165" t="str">
        <f t="shared" si="16"/>
        <v/>
      </c>
      <c r="R218" s="114" t="str">
        <f>IF($C218="","",_xlfn.XLOOKUP($C218,设置!$M:$M,设置!N:N,""))</f>
        <v/>
      </c>
      <c r="S218" s="114" t="str">
        <f>IF($C218="","",_xlfn.XLOOKUP($C218,设置!$M:$M,设置!O:O,""))</f>
        <v/>
      </c>
      <c r="T218" s="114" t="s">
        <v>1658</v>
      </c>
      <c r="U218" s="114" t="str">
        <f t="shared" si="17"/>
        <v/>
      </c>
      <c r="V218" s="114" t="str">
        <f t="shared" si="18"/>
        <v/>
      </c>
      <c r="W218" s="114" t="str">
        <f>IF(V218="","",_xlfn.XLOOKUP(V218,立项!W:W,立项!N:N))</f>
        <v/>
      </c>
      <c r="X218" s="114" t="str">
        <f>IF(V218="","",_xlfn.XLOOKUP(V218,立项!W:W,立项!P:P))</f>
        <v/>
      </c>
      <c r="Y218" s="114" t="str">
        <f t="shared" si="19"/>
        <v/>
      </c>
      <c r="Z218" s="141"/>
      <c r="AA218" s="116"/>
      <c r="AB218" s="116"/>
      <c r="AC218" s="116"/>
      <c r="AD218" s="117"/>
      <c r="AE218" s="117"/>
    </row>
    <row r="219" s="81" customFormat="1" customHeight="1" spans="1:31">
      <c r="A219" s="116"/>
      <c r="B219" s="116"/>
      <c r="C219" s="116"/>
      <c r="D219" s="133"/>
      <c r="E219" s="133"/>
      <c r="F219" s="133"/>
      <c r="G219" s="157"/>
      <c r="H219" s="158"/>
      <c r="I219" s="146"/>
      <c r="J219" s="166"/>
      <c r="K219" s="116"/>
      <c r="L219" s="88"/>
      <c r="M219" s="164">
        <f>IF(T219="","",COUNTIFS($F$2:F219,F219))</f>
        <v>0</v>
      </c>
      <c r="N219" s="165">
        <f>IF(T219="","",SUMIFS(实收!E:E,实收!S:S,T219))</f>
        <v>0</v>
      </c>
      <c r="O219" s="165">
        <f t="shared" si="15"/>
        <v>0</v>
      </c>
      <c r="P219" s="165" t="str">
        <f>IF(D219="","",SUMIFS(#REF!,#REF!,U219))</f>
        <v/>
      </c>
      <c r="Q219" s="165" t="str">
        <f t="shared" si="16"/>
        <v/>
      </c>
      <c r="R219" s="114" t="str">
        <f>IF($C219="","",_xlfn.XLOOKUP($C219,设置!$M:$M,设置!N:N,""))</f>
        <v/>
      </c>
      <c r="S219" s="114" t="str">
        <f>IF($C219="","",_xlfn.XLOOKUP($C219,设置!$M:$M,设置!O:O,""))</f>
        <v/>
      </c>
      <c r="T219" s="114" t="s">
        <v>1659</v>
      </c>
      <c r="U219" s="114" t="str">
        <f t="shared" si="17"/>
        <v/>
      </c>
      <c r="V219" s="114" t="str">
        <f t="shared" si="18"/>
        <v/>
      </c>
      <c r="W219" s="114" t="str">
        <f>IF(V219="","",_xlfn.XLOOKUP(V219,立项!W:W,立项!N:N))</f>
        <v/>
      </c>
      <c r="X219" s="114" t="str">
        <f>IF(V219="","",_xlfn.XLOOKUP(V219,立项!W:W,立项!P:P))</f>
        <v/>
      </c>
      <c r="Y219" s="114" t="str">
        <f t="shared" si="19"/>
        <v/>
      </c>
      <c r="Z219" s="141"/>
      <c r="AA219" s="116"/>
      <c r="AB219" s="116"/>
      <c r="AC219" s="116"/>
      <c r="AD219" s="117"/>
      <c r="AE219" s="117"/>
    </row>
    <row r="220" s="81" customFormat="1" customHeight="1" spans="1:31">
      <c r="A220" s="116"/>
      <c r="B220" s="116"/>
      <c r="C220" s="116"/>
      <c r="D220" s="133"/>
      <c r="E220" s="133"/>
      <c r="F220" s="133"/>
      <c r="G220" s="157"/>
      <c r="H220" s="158"/>
      <c r="I220" s="146"/>
      <c r="J220" s="166"/>
      <c r="K220" s="116"/>
      <c r="L220" s="88"/>
      <c r="M220" s="164">
        <f>IF(T220="","",COUNTIFS($F$2:F220,F220))</f>
        <v>0</v>
      </c>
      <c r="N220" s="165">
        <f>IF(T220="","",SUMIFS(实收!E:E,实收!S:S,T220))</f>
        <v>0</v>
      </c>
      <c r="O220" s="165">
        <f t="shared" si="15"/>
        <v>0</v>
      </c>
      <c r="P220" s="165" t="str">
        <f>IF(D220="","",SUMIFS(#REF!,#REF!,U220))</f>
        <v/>
      </c>
      <c r="Q220" s="165" t="str">
        <f t="shared" si="16"/>
        <v/>
      </c>
      <c r="R220" s="114" t="str">
        <f>IF($C220="","",_xlfn.XLOOKUP($C220,设置!$M:$M,设置!N:N,""))</f>
        <v/>
      </c>
      <c r="S220" s="114" t="str">
        <f>IF($C220="","",_xlfn.XLOOKUP($C220,设置!$M:$M,设置!O:O,""))</f>
        <v/>
      </c>
      <c r="T220" s="114" t="s">
        <v>1660</v>
      </c>
      <c r="U220" s="114" t="str">
        <f t="shared" si="17"/>
        <v/>
      </c>
      <c r="V220" s="114" t="str">
        <f t="shared" si="18"/>
        <v/>
      </c>
      <c r="W220" s="114" t="str">
        <f>IF(V220="","",_xlfn.XLOOKUP(V220,立项!W:W,立项!N:N))</f>
        <v/>
      </c>
      <c r="X220" s="114" t="str">
        <f>IF(V220="","",_xlfn.XLOOKUP(V220,立项!W:W,立项!P:P))</f>
        <v/>
      </c>
      <c r="Y220" s="114" t="str">
        <f t="shared" si="19"/>
        <v/>
      </c>
      <c r="Z220" s="141"/>
      <c r="AA220" s="116"/>
      <c r="AB220" s="116"/>
      <c r="AC220" s="116"/>
      <c r="AD220" s="117"/>
      <c r="AE220" s="117"/>
    </row>
    <row r="221" s="81" customFormat="1" customHeight="1" spans="1:31">
      <c r="A221" s="116"/>
      <c r="B221" s="116"/>
      <c r="C221" s="116"/>
      <c r="D221" s="133"/>
      <c r="E221" s="133"/>
      <c r="F221" s="133"/>
      <c r="G221" s="157"/>
      <c r="H221" s="158"/>
      <c r="I221" s="146"/>
      <c r="J221" s="166"/>
      <c r="K221" s="116"/>
      <c r="L221" s="88"/>
      <c r="M221" s="164">
        <f>IF(T221="","",COUNTIFS($F$2:F221,F221))</f>
        <v>0</v>
      </c>
      <c r="N221" s="165">
        <f>IF(T221="","",SUMIFS(实收!E:E,实收!S:S,T221))</f>
        <v>0</v>
      </c>
      <c r="O221" s="165">
        <f t="shared" si="15"/>
        <v>0</v>
      </c>
      <c r="P221" s="165" t="str">
        <f>IF(D221="","",SUMIFS(#REF!,#REF!,U221))</f>
        <v/>
      </c>
      <c r="Q221" s="165" t="str">
        <f t="shared" si="16"/>
        <v/>
      </c>
      <c r="R221" s="114" t="str">
        <f>IF($C221="","",_xlfn.XLOOKUP($C221,设置!$M:$M,设置!N:N,""))</f>
        <v/>
      </c>
      <c r="S221" s="114" t="str">
        <f>IF($C221="","",_xlfn.XLOOKUP($C221,设置!$M:$M,设置!O:O,""))</f>
        <v/>
      </c>
      <c r="T221" s="114" t="s">
        <v>1661</v>
      </c>
      <c r="U221" s="114" t="str">
        <f t="shared" si="17"/>
        <v/>
      </c>
      <c r="V221" s="114" t="str">
        <f t="shared" si="18"/>
        <v/>
      </c>
      <c r="W221" s="114" t="str">
        <f>IF(V221="","",_xlfn.XLOOKUP(V221,立项!W:W,立项!N:N))</f>
        <v/>
      </c>
      <c r="X221" s="114" t="str">
        <f>IF(V221="","",_xlfn.XLOOKUP(V221,立项!W:W,立项!P:P))</f>
        <v/>
      </c>
      <c r="Y221" s="114" t="str">
        <f t="shared" si="19"/>
        <v/>
      </c>
      <c r="Z221" s="141"/>
      <c r="AA221" s="116"/>
      <c r="AB221" s="116"/>
      <c r="AC221" s="116"/>
      <c r="AD221" s="117"/>
      <c r="AE221" s="117"/>
    </row>
    <row r="222" s="81" customFormat="1" customHeight="1" spans="1:31">
      <c r="A222" s="116"/>
      <c r="B222" s="116"/>
      <c r="C222" s="116"/>
      <c r="D222" s="133"/>
      <c r="E222" s="133"/>
      <c r="F222" s="133"/>
      <c r="G222" s="157"/>
      <c r="H222" s="158"/>
      <c r="I222" s="146"/>
      <c r="J222" s="166"/>
      <c r="K222" s="116"/>
      <c r="L222" s="88"/>
      <c r="M222" s="164">
        <f>IF(T222="","",COUNTIFS($F$2:F222,F222))</f>
        <v>0</v>
      </c>
      <c r="N222" s="165">
        <f>IF(T222="","",SUMIFS(实收!E:E,实收!S:S,T222))</f>
        <v>0</v>
      </c>
      <c r="O222" s="165">
        <f t="shared" si="15"/>
        <v>0</v>
      </c>
      <c r="P222" s="165" t="str">
        <f>IF(D222="","",SUMIFS(#REF!,#REF!,U222))</f>
        <v/>
      </c>
      <c r="Q222" s="165" t="str">
        <f t="shared" si="16"/>
        <v/>
      </c>
      <c r="R222" s="114" t="str">
        <f>IF($C222="","",_xlfn.XLOOKUP($C222,设置!$M:$M,设置!N:N,""))</f>
        <v/>
      </c>
      <c r="S222" s="114" t="str">
        <f>IF($C222="","",_xlfn.XLOOKUP($C222,设置!$M:$M,设置!O:O,""))</f>
        <v/>
      </c>
      <c r="T222" s="114" t="s">
        <v>1662</v>
      </c>
      <c r="U222" s="114" t="str">
        <f t="shared" si="17"/>
        <v/>
      </c>
      <c r="V222" s="114" t="str">
        <f t="shared" si="18"/>
        <v/>
      </c>
      <c r="W222" s="114" t="str">
        <f>IF(V222="","",_xlfn.XLOOKUP(V222,立项!W:W,立项!N:N))</f>
        <v/>
      </c>
      <c r="X222" s="114" t="str">
        <f>IF(V222="","",_xlfn.XLOOKUP(V222,立项!W:W,立项!P:P))</f>
        <v/>
      </c>
      <c r="Y222" s="114" t="str">
        <f t="shared" si="19"/>
        <v/>
      </c>
      <c r="Z222" s="141"/>
      <c r="AA222" s="116"/>
      <c r="AB222" s="116"/>
      <c r="AC222" s="116"/>
      <c r="AD222" s="117"/>
      <c r="AE222" s="117"/>
    </row>
    <row r="223" s="81" customFormat="1" customHeight="1" spans="1:31">
      <c r="A223" s="116"/>
      <c r="B223" s="116"/>
      <c r="C223" s="116"/>
      <c r="D223" s="133"/>
      <c r="E223" s="133"/>
      <c r="F223" s="133"/>
      <c r="G223" s="157"/>
      <c r="H223" s="158"/>
      <c r="I223" s="146"/>
      <c r="J223" s="166"/>
      <c r="K223" s="116"/>
      <c r="L223" s="88"/>
      <c r="M223" s="164">
        <f>IF(T223="","",COUNTIFS($F$2:F223,F223))</f>
        <v>0</v>
      </c>
      <c r="N223" s="165">
        <f>IF(T223="","",SUMIFS(实收!E:E,实收!S:S,T223))</f>
        <v>0</v>
      </c>
      <c r="O223" s="165">
        <f t="shared" si="15"/>
        <v>0</v>
      </c>
      <c r="P223" s="165" t="str">
        <f>IF(D223="","",SUMIFS(#REF!,#REF!,U223))</f>
        <v/>
      </c>
      <c r="Q223" s="165" t="str">
        <f t="shared" si="16"/>
        <v/>
      </c>
      <c r="R223" s="114" t="str">
        <f>IF($C223="","",_xlfn.XLOOKUP($C223,设置!$M:$M,设置!N:N,""))</f>
        <v/>
      </c>
      <c r="S223" s="114" t="str">
        <f>IF($C223="","",_xlfn.XLOOKUP($C223,设置!$M:$M,设置!O:O,""))</f>
        <v/>
      </c>
      <c r="T223" s="114" t="s">
        <v>1663</v>
      </c>
      <c r="U223" s="114" t="str">
        <f t="shared" si="17"/>
        <v/>
      </c>
      <c r="V223" s="114" t="str">
        <f t="shared" si="18"/>
        <v/>
      </c>
      <c r="W223" s="114" t="str">
        <f>IF(V223="","",_xlfn.XLOOKUP(V223,立项!W:W,立项!N:N))</f>
        <v/>
      </c>
      <c r="X223" s="114" t="str">
        <f>IF(V223="","",_xlfn.XLOOKUP(V223,立项!W:W,立项!P:P))</f>
        <v/>
      </c>
      <c r="Y223" s="114" t="str">
        <f t="shared" si="19"/>
        <v/>
      </c>
      <c r="Z223" s="141"/>
      <c r="AA223" s="116"/>
      <c r="AB223" s="116"/>
      <c r="AC223" s="116"/>
      <c r="AD223" s="117"/>
      <c r="AE223" s="117"/>
    </row>
    <row r="224" s="81" customFormat="1" customHeight="1" spans="1:31">
      <c r="A224" s="116"/>
      <c r="B224" s="116"/>
      <c r="C224" s="116"/>
      <c r="D224" s="116"/>
      <c r="E224" s="133"/>
      <c r="F224" s="133"/>
      <c r="G224" s="116"/>
      <c r="H224" s="159"/>
      <c r="I224" s="146"/>
      <c r="J224" s="166"/>
      <c r="K224" s="116"/>
      <c r="L224" s="88"/>
      <c r="M224" s="164">
        <f>IF(T224="","",COUNTIFS($F$2:F224,F224))</f>
        <v>0</v>
      </c>
      <c r="N224" s="165">
        <f>IF(T224="","",SUMIFS(实收!E:E,实收!S:S,T224))</f>
        <v>0</v>
      </c>
      <c r="O224" s="165">
        <f t="shared" si="15"/>
        <v>0</v>
      </c>
      <c r="P224" s="165" t="str">
        <f>IF(D224="","",SUMIFS(#REF!,#REF!,U224))</f>
        <v/>
      </c>
      <c r="Q224" s="165" t="str">
        <f t="shared" si="16"/>
        <v/>
      </c>
      <c r="R224" s="114" t="str">
        <f>IF($C224="","",_xlfn.XLOOKUP($C224,设置!$M:$M,设置!N:N,""))</f>
        <v/>
      </c>
      <c r="S224" s="114" t="str">
        <f>IF($C224="","",_xlfn.XLOOKUP($C224,设置!$M:$M,设置!O:O,""))</f>
        <v/>
      </c>
      <c r="T224" s="114" t="s">
        <v>1664</v>
      </c>
      <c r="U224" s="114" t="str">
        <f t="shared" si="17"/>
        <v/>
      </c>
      <c r="V224" s="114" t="str">
        <f t="shared" si="18"/>
        <v/>
      </c>
      <c r="W224" s="114" t="str">
        <f>IF(V224="","",_xlfn.XLOOKUP(V224,立项!W:W,立项!N:N))</f>
        <v/>
      </c>
      <c r="X224" s="114" t="str">
        <f>IF(V224="","",_xlfn.XLOOKUP(V224,立项!W:W,立项!P:P))</f>
        <v/>
      </c>
      <c r="Y224" s="114" t="str">
        <f t="shared" si="19"/>
        <v/>
      </c>
      <c r="Z224" s="141"/>
      <c r="AA224" s="116"/>
      <c r="AB224" s="116"/>
      <c r="AC224" s="116"/>
      <c r="AD224" s="117"/>
      <c r="AE224" s="117"/>
    </row>
    <row r="225" s="81" customFormat="1" customHeight="1" spans="1:31">
      <c r="A225" s="116"/>
      <c r="B225" s="116"/>
      <c r="C225" s="116"/>
      <c r="D225" s="116"/>
      <c r="E225" s="133"/>
      <c r="F225" s="133"/>
      <c r="G225" s="116"/>
      <c r="H225" s="159"/>
      <c r="I225" s="146"/>
      <c r="J225" s="166"/>
      <c r="K225" s="116"/>
      <c r="L225" s="88"/>
      <c r="M225" s="164">
        <f>IF(T225="","",COUNTIFS($F$2:F225,F225))</f>
        <v>0</v>
      </c>
      <c r="N225" s="165">
        <f>IF(T225="","",SUMIFS(实收!E:E,实收!S:S,T225))</f>
        <v>0</v>
      </c>
      <c r="O225" s="165">
        <f t="shared" si="15"/>
        <v>0</v>
      </c>
      <c r="P225" s="165" t="str">
        <f>IF(D225="","",SUMIFS(#REF!,#REF!,U225))</f>
        <v/>
      </c>
      <c r="Q225" s="165" t="str">
        <f t="shared" si="16"/>
        <v/>
      </c>
      <c r="R225" s="114" t="str">
        <f>IF($C225="","",_xlfn.XLOOKUP($C225,设置!$M:$M,设置!N:N,""))</f>
        <v/>
      </c>
      <c r="S225" s="114" t="str">
        <f>IF($C225="","",_xlfn.XLOOKUP($C225,设置!$M:$M,设置!O:O,""))</f>
        <v/>
      </c>
      <c r="T225" s="114" t="s">
        <v>1665</v>
      </c>
      <c r="U225" s="114" t="str">
        <f t="shared" si="17"/>
        <v/>
      </c>
      <c r="V225" s="114" t="str">
        <f t="shared" si="18"/>
        <v/>
      </c>
      <c r="W225" s="114" t="str">
        <f>IF(V225="","",_xlfn.XLOOKUP(V225,立项!W:W,立项!N:N))</f>
        <v/>
      </c>
      <c r="X225" s="114" t="str">
        <f>IF(V225="","",_xlfn.XLOOKUP(V225,立项!W:W,立项!P:P))</f>
        <v/>
      </c>
      <c r="Y225" s="114" t="str">
        <f t="shared" si="19"/>
        <v/>
      </c>
      <c r="Z225" s="141"/>
      <c r="AA225" s="116"/>
      <c r="AB225" s="116"/>
      <c r="AC225" s="116"/>
      <c r="AD225" s="117"/>
      <c r="AE225" s="117"/>
    </row>
    <row r="226" s="81" customFormat="1" customHeight="1" spans="1:31">
      <c r="A226" s="116"/>
      <c r="B226" s="116"/>
      <c r="C226" s="116"/>
      <c r="D226" s="116"/>
      <c r="E226" s="133"/>
      <c r="F226" s="133"/>
      <c r="G226" s="116"/>
      <c r="H226" s="159"/>
      <c r="I226" s="146"/>
      <c r="J226" s="166"/>
      <c r="K226" s="116"/>
      <c r="L226" s="88"/>
      <c r="M226" s="164">
        <f>IF(T226="","",COUNTIFS($F$2:F226,F226))</f>
        <v>0</v>
      </c>
      <c r="N226" s="165">
        <f>IF(T226="","",SUMIFS(实收!E:E,实收!S:S,T226))</f>
        <v>0</v>
      </c>
      <c r="O226" s="165">
        <f t="shared" si="15"/>
        <v>0</v>
      </c>
      <c r="P226" s="165" t="str">
        <f>IF(D226="","",SUMIFS(#REF!,#REF!,U226))</f>
        <v/>
      </c>
      <c r="Q226" s="165" t="str">
        <f t="shared" si="16"/>
        <v/>
      </c>
      <c r="R226" s="114" t="str">
        <f>IF($C226="","",_xlfn.XLOOKUP($C226,设置!$M:$M,设置!N:N,""))</f>
        <v/>
      </c>
      <c r="S226" s="114" t="str">
        <f>IF($C226="","",_xlfn.XLOOKUP($C226,设置!$M:$M,设置!O:O,""))</f>
        <v/>
      </c>
      <c r="T226" s="114" t="s">
        <v>1666</v>
      </c>
      <c r="U226" s="114" t="str">
        <f t="shared" si="17"/>
        <v/>
      </c>
      <c r="V226" s="114" t="str">
        <f t="shared" si="18"/>
        <v/>
      </c>
      <c r="W226" s="114" t="str">
        <f>IF(V226="","",_xlfn.XLOOKUP(V226,立项!W:W,立项!N:N))</f>
        <v/>
      </c>
      <c r="X226" s="114" t="str">
        <f>IF(V226="","",_xlfn.XLOOKUP(V226,立项!W:W,立项!P:P))</f>
        <v/>
      </c>
      <c r="Y226" s="114" t="str">
        <f t="shared" si="19"/>
        <v/>
      </c>
      <c r="Z226" s="141"/>
      <c r="AA226" s="116"/>
      <c r="AB226" s="116"/>
      <c r="AC226" s="116"/>
      <c r="AD226" s="117"/>
      <c r="AE226" s="117"/>
    </row>
    <row r="227" s="81" customFormat="1" customHeight="1" spans="1:31">
      <c r="A227" s="116"/>
      <c r="B227" s="116"/>
      <c r="C227" s="116"/>
      <c r="D227" s="116"/>
      <c r="E227" s="133"/>
      <c r="F227" s="133"/>
      <c r="G227" s="116"/>
      <c r="H227" s="159"/>
      <c r="I227" s="146"/>
      <c r="J227" s="166"/>
      <c r="K227" s="116"/>
      <c r="L227" s="88"/>
      <c r="M227" s="164">
        <f>IF(T227="","",COUNTIFS($F$2:F227,F227))</f>
        <v>0</v>
      </c>
      <c r="N227" s="165">
        <f>IF(T227="","",SUMIFS(实收!E:E,实收!S:S,T227))</f>
        <v>0</v>
      </c>
      <c r="O227" s="165">
        <f t="shared" si="15"/>
        <v>0</v>
      </c>
      <c r="P227" s="165" t="str">
        <f>IF(D227="","",SUMIFS(#REF!,#REF!,U227))</f>
        <v/>
      </c>
      <c r="Q227" s="165" t="str">
        <f t="shared" si="16"/>
        <v/>
      </c>
      <c r="R227" s="114" t="str">
        <f>IF($C227="","",_xlfn.XLOOKUP($C227,设置!$M:$M,设置!N:N,""))</f>
        <v/>
      </c>
      <c r="S227" s="114" t="str">
        <f>IF($C227="","",_xlfn.XLOOKUP($C227,设置!$M:$M,设置!O:O,""))</f>
        <v/>
      </c>
      <c r="T227" s="114" t="s">
        <v>1667</v>
      </c>
      <c r="U227" s="114" t="str">
        <f t="shared" si="17"/>
        <v/>
      </c>
      <c r="V227" s="114" t="str">
        <f t="shared" si="18"/>
        <v/>
      </c>
      <c r="W227" s="114" t="str">
        <f>IF(V227="","",_xlfn.XLOOKUP(V227,立项!W:W,立项!N:N))</f>
        <v/>
      </c>
      <c r="X227" s="114" t="str">
        <f>IF(V227="","",_xlfn.XLOOKUP(V227,立项!W:W,立项!P:P))</f>
        <v/>
      </c>
      <c r="Y227" s="114" t="str">
        <f t="shared" si="19"/>
        <v/>
      </c>
      <c r="Z227" s="141"/>
      <c r="AA227" s="116"/>
      <c r="AB227" s="116"/>
      <c r="AC227" s="116"/>
      <c r="AD227" s="117"/>
      <c r="AE227" s="117"/>
    </row>
    <row r="228" s="81" customFormat="1" customHeight="1" spans="1:31">
      <c r="A228" s="116"/>
      <c r="B228" s="116"/>
      <c r="C228" s="116"/>
      <c r="D228" s="116"/>
      <c r="E228" s="133"/>
      <c r="F228" s="133"/>
      <c r="G228" s="116"/>
      <c r="H228" s="159"/>
      <c r="I228" s="146"/>
      <c r="J228" s="166"/>
      <c r="K228" s="116"/>
      <c r="L228" s="88"/>
      <c r="M228" s="164">
        <f>IF(T228="","",COUNTIFS($F$2:F228,F228))</f>
        <v>0</v>
      </c>
      <c r="N228" s="165">
        <f>IF(T228="","",SUMIFS(实收!E:E,实收!S:S,T228))</f>
        <v>0</v>
      </c>
      <c r="O228" s="165">
        <f t="shared" si="15"/>
        <v>0</v>
      </c>
      <c r="P228" s="165" t="str">
        <f>IF(D228="","",SUMIFS(#REF!,#REF!,U228))</f>
        <v/>
      </c>
      <c r="Q228" s="165" t="str">
        <f t="shared" si="16"/>
        <v/>
      </c>
      <c r="R228" s="114" t="str">
        <f>IF($C228="","",_xlfn.XLOOKUP($C228,设置!$M:$M,设置!N:N,""))</f>
        <v/>
      </c>
      <c r="S228" s="114" t="str">
        <f>IF($C228="","",_xlfn.XLOOKUP($C228,设置!$M:$M,设置!O:O,""))</f>
        <v/>
      </c>
      <c r="T228" s="114" t="s">
        <v>1668</v>
      </c>
      <c r="U228" s="114" t="str">
        <f t="shared" si="17"/>
        <v/>
      </c>
      <c r="V228" s="114" t="str">
        <f t="shared" si="18"/>
        <v/>
      </c>
      <c r="W228" s="114" t="str">
        <f>IF(V228="","",_xlfn.XLOOKUP(V228,立项!W:W,立项!N:N))</f>
        <v/>
      </c>
      <c r="X228" s="114" t="str">
        <f>IF(V228="","",_xlfn.XLOOKUP(V228,立项!W:W,立项!P:P))</f>
        <v/>
      </c>
      <c r="Y228" s="114" t="str">
        <f t="shared" si="19"/>
        <v/>
      </c>
      <c r="Z228" s="141"/>
      <c r="AA228" s="116"/>
      <c r="AB228" s="116"/>
      <c r="AC228" s="116"/>
      <c r="AD228" s="117"/>
      <c r="AE228" s="117"/>
    </row>
    <row r="229" s="81" customFormat="1" customHeight="1" spans="1:31">
      <c r="A229" s="116"/>
      <c r="B229" s="116"/>
      <c r="C229" s="116"/>
      <c r="D229" s="116"/>
      <c r="E229" s="133"/>
      <c r="F229" s="133"/>
      <c r="G229" s="116"/>
      <c r="H229" s="159"/>
      <c r="I229" s="146"/>
      <c r="J229" s="166"/>
      <c r="K229" s="116"/>
      <c r="L229" s="88"/>
      <c r="M229" s="164">
        <f>IF(T229="","",COUNTIFS($F$2:F229,F229))</f>
        <v>0</v>
      </c>
      <c r="N229" s="165">
        <f>IF(T229="","",SUMIFS(实收!E:E,实收!S:S,T229))</f>
        <v>0</v>
      </c>
      <c r="O229" s="165">
        <f t="shared" si="15"/>
        <v>0</v>
      </c>
      <c r="P229" s="165" t="str">
        <f>IF(D229="","",SUMIFS(#REF!,#REF!,U229))</f>
        <v/>
      </c>
      <c r="Q229" s="165" t="str">
        <f t="shared" si="16"/>
        <v/>
      </c>
      <c r="R229" s="114" t="str">
        <f>IF($C229="","",_xlfn.XLOOKUP($C229,设置!$M:$M,设置!N:N,""))</f>
        <v/>
      </c>
      <c r="S229" s="114" t="str">
        <f>IF($C229="","",_xlfn.XLOOKUP($C229,设置!$M:$M,设置!O:O,""))</f>
        <v/>
      </c>
      <c r="T229" s="114" t="s">
        <v>1669</v>
      </c>
      <c r="U229" s="114" t="str">
        <f t="shared" si="17"/>
        <v/>
      </c>
      <c r="V229" s="114" t="str">
        <f t="shared" si="18"/>
        <v/>
      </c>
      <c r="W229" s="114" t="str">
        <f>IF(V229="","",_xlfn.XLOOKUP(V229,立项!W:W,立项!N:N))</f>
        <v/>
      </c>
      <c r="X229" s="114" t="str">
        <f>IF(V229="","",_xlfn.XLOOKUP(V229,立项!W:W,立项!P:P))</f>
        <v/>
      </c>
      <c r="Y229" s="114" t="str">
        <f t="shared" si="19"/>
        <v/>
      </c>
      <c r="Z229" s="141"/>
      <c r="AA229" s="116"/>
      <c r="AB229" s="116"/>
      <c r="AC229" s="116"/>
      <c r="AD229" s="117"/>
      <c r="AE229" s="117"/>
    </row>
    <row r="230" s="81" customFormat="1" customHeight="1" spans="1:31">
      <c r="A230" s="116"/>
      <c r="B230" s="116"/>
      <c r="C230" s="116"/>
      <c r="D230" s="116"/>
      <c r="E230" s="133"/>
      <c r="F230" s="133"/>
      <c r="G230" s="116"/>
      <c r="H230" s="159"/>
      <c r="I230" s="146"/>
      <c r="J230" s="166"/>
      <c r="K230" s="116"/>
      <c r="L230" s="88"/>
      <c r="M230" s="164">
        <f>IF(T230="","",COUNTIFS($F$2:F230,F230))</f>
        <v>0</v>
      </c>
      <c r="N230" s="165">
        <f>IF(T230="","",SUMIFS(实收!E:E,实收!S:S,T230))</f>
        <v>0</v>
      </c>
      <c r="O230" s="165">
        <f t="shared" si="15"/>
        <v>0</v>
      </c>
      <c r="P230" s="165" t="str">
        <f>IF(D230="","",SUMIFS(#REF!,#REF!,U230))</f>
        <v/>
      </c>
      <c r="Q230" s="165" t="str">
        <f t="shared" si="16"/>
        <v/>
      </c>
      <c r="R230" s="114" t="str">
        <f>IF($C230="","",_xlfn.XLOOKUP($C230,设置!$M:$M,设置!N:N,""))</f>
        <v/>
      </c>
      <c r="S230" s="114" t="str">
        <f>IF($C230="","",_xlfn.XLOOKUP($C230,设置!$M:$M,设置!O:O,""))</f>
        <v/>
      </c>
      <c r="T230" s="114" t="s">
        <v>1670</v>
      </c>
      <c r="U230" s="114" t="str">
        <f t="shared" si="17"/>
        <v/>
      </c>
      <c r="V230" s="114" t="str">
        <f t="shared" si="18"/>
        <v/>
      </c>
      <c r="W230" s="114" t="str">
        <f>IF(V230="","",_xlfn.XLOOKUP(V230,立项!W:W,立项!N:N))</f>
        <v/>
      </c>
      <c r="X230" s="114" t="str">
        <f>IF(V230="","",_xlfn.XLOOKUP(V230,立项!W:W,立项!P:P))</f>
        <v/>
      </c>
      <c r="Y230" s="114" t="str">
        <f t="shared" si="19"/>
        <v/>
      </c>
      <c r="Z230" s="141"/>
      <c r="AA230" s="116"/>
      <c r="AB230" s="116"/>
      <c r="AC230" s="116"/>
      <c r="AD230" s="117"/>
      <c r="AE230" s="117"/>
    </row>
    <row r="231" s="81" customFormat="1" customHeight="1" spans="1:31">
      <c r="A231" s="116"/>
      <c r="B231" s="116"/>
      <c r="C231" s="116"/>
      <c r="D231" s="133"/>
      <c r="E231" s="133"/>
      <c r="F231" s="133"/>
      <c r="G231" s="133"/>
      <c r="H231" s="158"/>
      <c r="I231" s="146"/>
      <c r="J231" s="166"/>
      <c r="K231" s="116"/>
      <c r="L231" s="88"/>
      <c r="M231" s="164">
        <f>IF(T231="","",COUNTIFS($F$2:F231,F231))</f>
        <v>0</v>
      </c>
      <c r="N231" s="165">
        <f>IF(T231="","",SUMIFS(实收!E:E,实收!S:S,T231))</f>
        <v>0</v>
      </c>
      <c r="O231" s="165">
        <f t="shared" si="15"/>
        <v>0</v>
      </c>
      <c r="P231" s="165" t="str">
        <f>IF(D231="","",SUMIFS(#REF!,#REF!,U231))</f>
        <v/>
      </c>
      <c r="Q231" s="165" t="str">
        <f t="shared" si="16"/>
        <v/>
      </c>
      <c r="R231" s="114" t="str">
        <f>IF($C231="","",_xlfn.XLOOKUP($C231,设置!$M:$M,设置!N:N,""))</f>
        <v/>
      </c>
      <c r="S231" s="114" t="str">
        <f>IF($C231="","",_xlfn.XLOOKUP($C231,设置!$M:$M,设置!O:O,""))</f>
        <v/>
      </c>
      <c r="T231" s="114" t="s">
        <v>1671</v>
      </c>
      <c r="U231" s="114" t="str">
        <f t="shared" si="17"/>
        <v/>
      </c>
      <c r="V231" s="114" t="str">
        <f t="shared" si="18"/>
        <v/>
      </c>
      <c r="W231" s="114" t="str">
        <f>IF(V231="","",_xlfn.XLOOKUP(V231,立项!W:W,立项!N:N))</f>
        <v/>
      </c>
      <c r="X231" s="114" t="str">
        <f>IF(V231="","",_xlfn.XLOOKUP(V231,立项!W:W,立项!P:P))</f>
        <v/>
      </c>
      <c r="Y231" s="114" t="str">
        <f t="shared" si="19"/>
        <v/>
      </c>
      <c r="Z231" s="141"/>
      <c r="AA231" s="116"/>
      <c r="AB231" s="116"/>
      <c r="AC231" s="116"/>
      <c r="AD231" s="117"/>
      <c r="AE231" s="117"/>
    </row>
    <row r="232" s="81" customFormat="1" customHeight="1" spans="1:31">
      <c r="A232" s="116"/>
      <c r="B232" s="116"/>
      <c r="C232" s="116"/>
      <c r="D232" s="133"/>
      <c r="E232" s="133"/>
      <c r="F232" s="133"/>
      <c r="G232" s="157"/>
      <c r="H232" s="158"/>
      <c r="I232" s="146"/>
      <c r="J232" s="166"/>
      <c r="K232" s="116"/>
      <c r="L232" s="88"/>
      <c r="M232" s="164">
        <f>IF(T232="","",COUNTIFS($F$2:F232,F232))</f>
        <v>0</v>
      </c>
      <c r="N232" s="165">
        <f>IF(T232="","",SUMIFS(实收!E:E,实收!S:S,T232))</f>
        <v>0</v>
      </c>
      <c r="O232" s="165">
        <f t="shared" si="15"/>
        <v>0</v>
      </c>
      <c r="P232" s="165" t="str">
        <f>IF(D232="","",SUMIFS(#REF!,#REF!,U232))</f>
        <v/>
      </c>
      <c r="Q232" s="165" t="str">
        <f t="shared" si="16"/>
        <v/>
      </c>
      <c r="R232" s="114" t="str">
        <f>IF($C232="","",_xlfn.XLOOKUP($C232,设置!$M:$M,设置!N:N,""))</f>
        <v/>
      </c>
      <c r="S232" s="114" t="str">
        <f>IF($C232="","",_xlfn.XLOOKUP($C232,设置!$M:$M,设置!O:O,""))</f>
        <v/>
      </c>
      <c r="T232" s="114" t="s">
        <v>1672</v>
      </c>
      <c r="U232" s="114" t="str">
        <f t="shared" si="17"/>
        <v/>
      </c>
      <c r="V232" s="114" t="str">
        <f t="shared" si="18"/>
        <v/>
      </c>
      <c r="W232" s="114" t="str">
        <f>IF(V232="","",_xlfn.XLOOKUP(V232,立项!W:W,立项!N:N))</f>
        <v/>
      </c>
      <c r="X232" s="114" t="str">
        <f>IF(V232="","",_xlfn.XLOOKUP(V232,立项!W:W,立项!P:P))</f>
        <v/>
      </c>
      <c r="Y232" s="114" t="str">
        <f t="shared" si="19"/>
        <v/>
      </c>
      <c r="Z232" s="141"/>
      <c r="AA232" s="116"/>
      <c r="AB232" s="116"/>
      <c r="AC232" s="116"/>
      <c r="AD232" s="117"/>
      <c r="AE232" s="117"/>
    </row>
    <row r="233" s="81" customFormat="1" customHeight="1" spans="1:31">
      <c r="A233" s="116"/>
      <c r="B233" s="116"/>
      <c r="C233" s="116"/>
      <c r="D233" s="133"/>
      <c r="E233" s="133"/>
      <c r="F233" s="133"/>
      <c r="G233" s="157"/>
      <c r="H233" s="158"/>
      <c r="I233" s="146"/>
      <c r="J233" s="166"/>
      <c r="K233" s="116"/>
      <c r="L233" s="88"/>
      <c r="M233" s="164">
        <f>IF(T233="","",COUNTIFS($F$2:F233,F233))</f>
        <v>0</v>
      </c>
      <c r="N233" s="165">
        <f>IF(T233="","",SUMIFS(实收!E:E,实收!S:S,T233))</f>
        <v>0</v>
      </c>
      <c r="O233" s="165">
        <f t="shared" si="15"/>
        <v>0</v>
      </c>
      <c r="P233" s="165" t="str">
        <f>IF(D233="","",SUMIFS(#REF!,#REF!,U233))</f>
        <v/>
      </c>
      <c r="Q233" s="165" t="str">
        <f t="shared" si="16"/>
        <v/>
      </c>
      <c r="R233" s="114" t="str">
        <f>IF($C233="","",_xlfn.XLOOKUP($C233,设置!$M:$M,设置!N:N,""))</f>
        <v/>
      </c>
      <c r="S233" s="114" t="str">
        <f>IF($C233="","",_xlfn.XLOOKUP($C233,设置!$M:$M,设置!O:O,""))</f>
        <v/>
      </c>
      <c r="T233" s="114" t="s">
        <v>1673</v>
      </c>
      <c r="U233" s="114" t="str">
        <f t="shared" si="17"/>
        <v/>
      </c>
      <c r="V233" s="114" t="str">
        <f t="shared" si="18"/>
        <v/>
      </c>
      <c r="W233" s="114" t="str">
        <f>IF(V233="","",_xlfn.XLOOKUP(V233,立项!W:W,立项!N:N))</f>
        <v/>
      </c>
      <c r="X233" s="114" t="str">
        <f>IF(V233="","",_xlfn.XLOOKUP(V233,立项!W:W,立项!P:P))</f>
        <v/>
      </c>
      <c r="Y233" s="114" t="str">
        <f t="shared" si="19"/>
        <v/>
      </c>
      <c r="Z233" s="141"/>
      <c r="AA233" s="116"/>
      <c r="AB233" s="116"/>
      <c r="AC233" s="116"/>
      <c r="AD233" s="117"/>
      <c r="AE233" s="117"/>
    </row>
    <row r="234" s="81" customFormat="1" customHeight="1" spans="1:31">
      <c r="A234" s="116"/>
      <c r="B234" s="116"/>
      <c r="C234" s="116"/>
      <c r="D234" s="133"/>
      <c r="E234" s="133"/>
      <c r="F234" s="133"/>
      <c r="G234" s="157"/>
      <c r="H234" s="158"/>
      <c r="I234" s="146"/>
      <c r="J234" s="166"/>
      <c r="K234" s="116"/>
      <c r="L234" s="88"/>
      <c r="M234" s="164">
        <f>IF(T234="","",COUNTIFS($F$2:F234,F234))</f>
        <v>0</v>
      </c>
      <c r="N234" s="165">
        <f>IF(T234="","",SUMIFS(实收!E:E,实收!S:S,T234))</f>
        <v>0</v>
      </c>
      <c r="O234" s="165">
        <f t="shared" si="15"/>
        <v>0</v>
      </c>
      <c r="P234" s="165" t="str">
        <f>IF(D234="","",SUMIFS(#REF!,#REF!,U234))</f>
        <v/>
      </c>
      <c r="Q234" s="165" t="str">
        <f t="shared" si="16"/>
        <v/>
      </c>
      <c r="R234" s="114" t="str">
        <f>IF($C234="","",_xlfn.XLOOKUP($C234,设置!$M:$M,设置!N:N,""))</f>
        <v/>
      </c>
      <c r="S234" s="114" t="str">
        <f>IF($C234="","",_xlfn.XLOOKUP($C234,设置!$M:$M,设置!O:O,""))</f>
        <v/>
      </c>
      <c r="T234" s="114" t="s">
        <v>1674</v>
      </c>
      <c r="U234" s="114" t="str">
        <f t="shared" si="17"/>
        <v/>
      </c>
      <c r="V234" s="114" t="str">
        <f t="shared" si="18"/>
        <v/>
      </c>
      <c r="W234" s="114" t="str">
        <f>IF(V234="","",_xlfn.XLOOKUP(V234,立项!W:W,立项!N:N))</f>
        <v/>
      </c>
      <c r="X234" s="114" t="str">
        <f>IF(V234="","",_xlfn.XLOOKUP(V234,立项!W:W,立项!P:P))</f>
        <v/>
      </c>
      <c r="Y234" s="114" t="str">
        <f t="shared" si="19"/>
        <v/>
      </c>
      <c r="Z234" s="141"/>
      <c r="AA234" s="116"/>
      <c r="AB234" s="116"/>
      <c r="AC234" s="116"/>
      <c r="AD234" s="117"/>
      <c r="AE234" s="117"/>
    </row>
    <row r="235" s="81" customFormat="1" customHeight="1" spans="1:31">
      <c r="A235" s="116"/>
      <c r="B235" s="116"/>
      <c r="C235" s="116"/>
      <c r="D235" s="133"/>
      <c r="E235" s="133"/>
      <c r="F235" s="133"/>
      <c r="G235" s="157"/>
      <c r="H235" s="158"/>
      <c r="I235" s="146"/>
      <c r="J235" s="166"/>
      <c r="K235" s="116"/>
      <c r="L235" s="88"/>
      <c r="M235" s="164">
        <f>IF(T235="","",COUNTIFS($F$2:F235,F235))</f>
        <v>0</v>
      </c>
      <c r="N235" s="165">
        <f>IF(T235="","",SUMIFS(实收!E:E,实收!S:S,T235))</f>
        <v>0</v>
      </c>
      <c r="O235" s="165">
        <f t="shared" si="15"/>
        <v>0</v>
      </c>
      <c r="P235" s="165" t="str">
        <f>IF(D235="","",SUMIFS(#REF!,#REF!,U235))</f>
        <v/>
      </c>
      <c r="Q235" s="165" t="str">
        <f t="shared" si="16"/>
        <v/>
      </c>
      <c r="R235" s="114" t="str">
        <f>IF($C235="","",_xlfn.XLOOKUP($C235,设置!$M:$M,设置!N:N,""))</f>
        <v/>
      </c>
      <c r="S235" s="114" t="str">
        <f>IF($C235="","",_xlfn.XLOOKUP($C235,设置!$M:$M,设置!O:O,""))</f>
        <v/>
      </c>
      <c r="T235" s="114" t="s">
        <v>1675</v>
      </c>
      <c r="U235" s="114" t="str">
        <f t="shared" si="17"/>
        <v/>
      </c>
      <c r="V235" s="114" t="str">
        <f t="shared" si="18"/>
        <v/>
      </c>
      <c r="W235" s="114" t="str">
        <f>IF(V235="","",_xlfn.XLOOKUP(V235,立项!W:W,立项!N:N))</f>
        <v/>
      </c>
      <c r="X235" s="114" t="str">
        <f>IF(V235="","",_xlfn.XLOOKUP(V235,立项!W:W,立项!P:P))</f>
        <v/>
      </c>
      <c r="Y235" s="114" t="str">
        <f t="shared" si="19"/>
        <v/>
      </c>
      <c r="Z235" s="141"/>
      <c r="AA235" s="116"/>
      <c r="AB235" s="116"/>
      <c r="AC235" s="116"/>
      <c r="AD235" s="117"/>
      <c r="AE235" s="117"/>
    </row>
    <row r="236" s="81" customFormat="1" customHeight="1" spans="1:31">
      <c r="A236" s="116"/>
      <c r="B236" s="116"/>
      <c r="C236" s="116"/>
      <c r="D236" s="133"/>
      <c r="E236" s="133"/>
      <c r="F236" s="133"/>
      <c r="G236" s="157"/>
      <c r="H236" s="158"/>
      <c r="I236" s="146"/>
      <c r="J236" s="166"/>
      <c r="K236" s="116"/>
      <c r="L236" s="88"/>
      <c r="M236" s="164">
        <f>IF(T236="","",COUNTIFS($F$2:F236,F236))</f>
        <v>0</v>
      </c>
      <c r="N236" s="165">
        <f>IF(T236="","",SUMIFS(实收!E:E,实收!S:S,T236))</f>
        <v>0</v>
      </c>
      <c r="O236" s="165">
        <f t="shared" si="15"/>
        <v>0</v>
      </c>
      <c r="P236" s="165" t="str">
        <f>IF(D236="","",SUMIFS(#REF!,#REF!,U236))</f>
        <v/>
      </c>
      <c r="Q236" s="165" t="str">
        <f t="shared" si="16"/>
        <v/>
      </c>
      <c r="R236" s="114" t="str">
        <f>IF($C236="","",_xlfn.XLOOKUP($C236,设置!$M:$M,设置!N:N,""))</f>
        <v/>
      </c>
      <c r="S236" s="114" t="str">
        <f>IF($C236="","",_xlfn.XLOOKUP($C236,设置!$M:$M,设置!O:O,""))</f>
        <v/>
      </c>
      <c r="T236" s="114" t="s">
        <v>1676</v>
      </c>
      <c r="U236" s="114" t="str">
        <f t="shared" si="17"/>
        <v/>
      </c>
      <c r="V236" s="114" t="str">
        <f t="shared" si="18"/>
        <v/>
      </c>
      <c r="W236" s="114" t="str">
        <f>IF(V236="","",_xlfn.XLOOKUP(V236,立项!W:W,立项!N:N))</f>
        <v/>
      </c>
      <c r="X236" s="114" t="str">
        <f>IF(V236="","",_xlfn.XLOOKUP(V236,立项!W:W,立项!P:P))</f>
        <v/>
      </c>
      <c r="Y236" s="114" t="str">
        <f t="shared" si="19"/>
        <v/>
      </c>
      <c r="Z236" s="141"/>
      <c r="AA236" s="116"/>
      <c r="AB236" s="116"/>
      <c r="AC236" s="116"/>
      <c r="AD236" s="117"/>
      <c r="AE236" s="117"/>
    </row>
    <row r="237" s="81" customFormat="1" customHeight="1" spans="1:31">
      <c r="A237" s="116"/>
      <c r="B237" s="116"/>
      <c r="C237" s="116"/>
      <c r="D237" s="133"/>
      <c r="E237" s="133"/>
      <c r="F237" s="133"/>
      <c r="G237" s="116"/>
      <c r="H237" s="159"/>
      <c r="I237" s="146"/>
      <c r="J237" s="166"/>
      <c r="K237" s="116"/>
      <c r="L237" s="88"/>
      <c r="M237" s="164">
        <f>IF(T237="","",COUNTIFS($F$2:F237,F237))</f>
        <v>0</v>
      </c>
      <c r="N237" s="165">
        <f>IF(T237="","",SUMIFS(实收!E:E,实收!S:S,T237))</f>
        <v>0</v>
      </c>
      <c r="O237" s="165">
        <f t="shared" si="15"/>
        <v>0</v>
      </c>
      <c r="P237" s="165" t="str">
        <f>IF(D237="","",SUMIFS(#REF!,#REF!,U237))</f>
        <v/>
      </c>
      <c r="Q237" s="165" t="str">
        <f t="shared" si="16"/>
        <v/>
      </c>
      <c r="R237" s="114" t="str">
        <f>IF($C237="","",_xlfn.XLOOKUP($C237,设置!$M:$M,设置!N:N,""))</f>
        <v/>
      </c>
      <c r="S237" s="114" t="str">
        <f>IF($C237="","",_xlfn.XLOOKUP($C237,设置!$M:$M,设置!O:O,""))</f>
        <v/>
      </c>
      <c r="T237" s="114" t="s">
        <v>1677</v>
      </c>
      <c r="U237" s="114" t="str">
        <f t="shared" si="17"/>
        <v/>
      </c>
      <c r="V237" s="114" t="str">
        <f t="shared" si="18"/>
        <v/>
      </c>
      <c r="W237" s="114" t="str">
        <f>IF(V237="","",_xlfn.XLOOKUP(V237,立项!W:W,立项!N:N))</f>
        <v/>
      </c>
      <c r="X237" s="114" t="str">
        <f>IF(V237="","",_xlfn.XLOOKUP(V237,立项!W:W,立项!P:P))</f>
        <v/>
      </c>
      <c r="Y237" s="114" t="str">
        <f t="shared" si="19"/>
        <v/>
      </c>
      <c r="Z237" s="141"/>
      <c r="AA237" s="116"/>
      <c r="AB237" s="116"/>
      <c r="AC237" s="116"/>
      <c r="AD237" s="117"/>
      <c r="AE237" s="117"/>
    </row>
    <row r="238" s="81" customFormat="1" customHeight="1" spans="1:31">
      <c r="A238" s="116"/>
      <c r="B238" s="116"/>
      <c r="C238" s="116"/>
      <c r="D238" s="133"/>
      <c r="E238" s="133"/>
      <c r="F238" s="133"/>
      <c r="G238" s="157"/>
      <c r="H238" s="158"/>
      <c r="I238" s="146"/>
      <c r="J238" s="166"/>
      <c r="K238" s="116"/>
      <c r="L238" s="88"/>
      <c r="M238" s="164">
        <f>IF(T238="","",COUNTIFS($F$2:F238,F238))</f>
        <v>0</v>
      </c>
      <c r="N238" s="165">
        <f>IF(T238="","",SUMIFS(实收!E:E,实收!S:S,T238))</f>
        <v>0</v>
      </c>
      <c r="O238" s="165">
        <f t="shared" si="15"/>
        <v>0</v>
      </c>
      <c r="P238" s="165" t="str">
        <f>IF(D238="","",SUMIFS(#REF!,#REF!,U238))</f>
        <v/>
      </c>
      <c r="Q238" s="165" t="str">
        <f t="shared" si="16"/>
        <v/>
      </c>
      <c r="R238" s="114" t="str">
        <f>IF($C238="","",_xlfn.XLOOKUP($C238,设置!$M:$M,设置!N:N,""))</f>
        <v/>
      </c>
      <c r="S238" s="114" t="str">
        <f>IF($C238="","",_xlfn.XLOOKUP($C238,设置!$M:$M,设置!O:O,""))</f>
        <v/>
      </c>
      <c r="T238" s="114" t="s">
        <v>1678</v>
      </c>
      <c r="U238" s="114" t="str">
        <f t="shared" si="17"/>
        <v/>
      </c>
      <c r="V238" s="114" t="str">
        <f t="shared" si="18"/>
        <v/>
      </c>
      <c r="W238" s="114" t="str">
        <f>IF(V238="","",_xlfn.XLOOKUP(V238,立项!W:W,立项!N:N))</f>
        <v/>
      </c>
      <c r="X238" s="114" t="str">
        <f>IF(V238="","",_xlfn.XLOOKUP(V238,立项!W:W,立项!P:P))</f>
        <v/>
      </c>
      <c r="Y238" s="114" t="str">
        <f t="shared" si="19"/>
        <v/>
      </c>
      <c r="Z238" s="141"/>
      <c r="AA238" s="116"/>
      <c r="AB238" s="116"/>
      <c r="AC238" s="116"/>
      <c r="AD238" s="117"/>
      <c r="AE238" s="117"/>
    </row>
    <row r="239" s="81" customFormat="1" customHeight="1" spans="1:31">
      <c r="A239" s="116"/>
      <c r="B239" s="116"/>
      <c r="C239" s="116"/>
      <c r="D239" s="133"/>
      <c r="E239" s="133"/>
      <c r="F239" s="133"/>
      <c r="G239" s="157"/>
      <c r="H239" s="158"/>
      <c r="I239" s="146"/>
      <c r="J239" s="166"/>
      <c r="K239" s="116"/>
      <c r="L239" s="88"/>
      <c r="M239" s="164">
        <f>IF(T239="","",COUNTIFS($F$2:F239,F239))</f>
        <v>0</v>
      </c>
      <c r="N239" s="165">
        <f>IF(T239="","",SUMIFS(实收!E:E,实收!S:S,T239))</f>
        <v>0</v>
      </c>
      <c r="O239" s="165">
        <f t="shared" si="15"/>
        <v>0</v>
      </c>
      <c r="P239" s="165" t="str">
        <f>IF(D239="","",SUMIFS(#REF!,#REF!,U239))</f>
        <v/>
      </c>
      <c r="Q239" s="165" t="str">
        <f t="shared" si="16"/>
        <v/>
      </c>
      <c r="R239" s="114" t="str">
        <f>IF($C239="","",_xlfn.XLOOKUP($C239,设置!$M:$M,设置!N:N,""))</f>
        <v/>
      </c>
      <c r="S239" s="114" t="str">
        <f>IF($C239="","",_xlfn.XLOOKUP($C239,设置!$M:$M,设置!O:O,""))</f>
        <v/>
      </c>
      <c r="T239" s="114" t="s">
        <v>1679</v>
      </c>
      <c r="U239" s="114" t="str">
        <f t="shared" si="17"/>
        <v/>
      </c>
      <c r="V239" s="114" t="str">
        <f t="shared" si="18"/>
        <v/>
      </c>
      <c r="W239" s="114" t="str">
        <f>IF(V239="","",_xlfn.XLOOKUP(V239,立项!W:W,立项!N:N))</f>
        <v/>
      </c>
      <c r="X239" s="114" t="str">
        <f>IF(V239="","",_xlfn.XLOOKUP(V239,立项!W:W,立项!P:P))</f>
        <v/>
      </c>
      <c r="Y239" s="114" t="str">
        <f t="shared" si="19"/>
        <v/>
      </c>
      <c r="Z239" s="141"/>
      <c r="AA239" s="116"/>
      <c r="AB239" s="116"/>
      <c r="AC239" s="116"/>
      <c r="AD239" s="117"/>
      <c r="AE239" s="117"/>
    </row>
    <row r="240" s="81" customFormat="1" customHeight="1" spans="1:31">
      <c r="A240" s="116"/>
      <c r="B240" s="116"/>
      <c r="C240" s="116"/>
      <c r="D240" s="133"/>
      <c r="E240" s="133"/>
      <c r="F240" s="133"/>
      <c r="G240" s="116"/>
      <c r="H240" s="159"/>
      <c r="I240" s="146"/>
      <c r="J240" s="166"/>
      <c r="K240" s="116"/>
      <c r="L240" s="88"/>
      <c r="M240" s="164">
        <f>IF(T240="","",COUNTIFS($F$2:F240,F240))</f>
        <v>0</v>
      </c>
      <c r="N240" s="165">
        <f>IF(T240="","",SUMIFS(实收!E:E,实收!S:S,T240))</f>
        <v>0</v>
      </c>
      <c r="O240" s="165">
        <f t="shared" si="15"/>
        <v>0</v>
      </c>
      <c r="P240" s="165" t="str">
        <f>IF(D240="","",SUMIFS(#REF!,#REF!,U240))</f>
        <v/>
      </c>
      <c r="Q240" s="165" t="str">
        <f t="shared" si="16"/>
        <v/>
      </c>
      <c r="R240" s="114" t="str">
        <f>IF($C240="","",_xlfn.XLOOKUP($C240,设置!$M:$M,设置!N:N,""))</f>
        <v/>
      </c>
      <c r="S240" s="114" t="str">
        <f>IF($C240="","",_xlfn.XLOOKUP($C240,设置!$M:$M,设置!O:O,""))</f>
        <v/>
      </c>
      <c r="T240" s="114" t="s">
        <v>1680</v>
      </c>
      <c r="U240" s="114" t="str">
        <f t="shared" si="17"/>
        <v/>
      </c>
      <c r="V240" s="114" t="str">
        <f t="shared" si="18"/>
        <v/>
      </c>
      <c r="W240" s="114" t="str">
        <f>IF(V240="","",_xlfn.XLOOKUP(V240,立项!W:W,立项!N:N))</f>
        <v/>
      </c>
      <c r="X240" s="114" t="str">
        <f>IF(V240="","",_xlfn.XLOOKUP(V240,立项!W:W,立项!P:P))</f>
        <v/>
      </c>
      <c r="Y240" s="114" t="str">
        <f t="shared" si="19"/>
        <v/>
      </c>
      <c r="Z240" s="141"/>
      <c r="AA240" s="116"/>
      <c r="AB240" s="116"/>
      <c r="AC240" s="116"/>
      <c r="AD240" s="117"/>
      <c r="AE240" s="117"/>
    </row>
    <row r="241" s="81" customFormat="1" customHeight="1" spans="1:31">
      <c r="A241" s="116"/>
      <c r="B241" s="116"/>
      <c r="C241" s="116"/>
      <c r="D241" s="133"/>
      <c r="E241" s="133"/>
      <c r="F241" s="133"/>
      <c r="G241" s="157"/>
      <c r="H241" s="158"/>
      <c r="I241" s="146"/>
      <c r="J241" s="166"/>
      <c r="K241" s="116"/>
      <c r="L241" s="88"/>
      <c r="M241" s="164">
        <f>IF(T241="","",COUNTIFS($F$2:F241,F241))</f>
        <v>0</v>
      </c>
      <c r="N241" s="165">
        <f>IF(T241="","",SUMIFS(实收!E:E,实收!S:S,T241))</f>
        <v>0</v>
      </c>
      <c r="O241" s="165">
        <f t="shared" si="15"/>
        <v>0</v>
      </c>
      <c r="P241" s="165" t="str">
        <f>IF(D241="","",SUMIFS(#REF!,#REF!,U241))</f>
        <v/>
      </c>
      <c r="Q241" s="165" t="str">
        <f t="shared" si="16"/>
        <v/>
      </c>
      <c r="R241" s="114" t="str">
        <f>IF($C241="","",_xlfn.XLOOKUP($C241,设置!$M:$M,设置!N:N,""))</f>
        <v/>
      </c>
      <c r="S241" s="114" t="str">
        <f>IF($C241="","",_xlfn.XLOOKUP($C241,设置!$M:$M,设置!O:O,""))</f>
        <v/>
      </c>
      <c r="T241" s="114" t="s">
        <v>1681</v>
      </c>
      <c r="U241" s="114" t="str">
        <f t="shared" si="17"/>
        <v/>
      </c>
      <c r="V241" s="114" t="str">
        <f t="shared" si="18"/>
        <v/>
      </c>
      <c r="W241" s="114" t="str">
        <f>IF(V241="","",_xlfn.XLOOKUP(V241,立项!W:W,立项!N:N))</f>
        <v/>
      </c>
      <c r="X241" s="114" t="str">
        <f>IF(V241="","",_xlfn.XLOOKUP(V241,立项!W:W,立项!P:P))</f>
        <v/>
      </c>
      <c r="Y241" s="114" t="str">
        <f t="shared" si="19"/>
        <v/>
      </c>
      <c r="Z241" s="141"/>
      <c r="AA241" s="116"/>
      <c r="AB241" s="116"/>
      <c r="AC241" s="116"/>
      <c r="AD241" s="117"/>
      <c r="AE241" s="117"/>
    </row>
    <row r="242" s="81" customFormat="1" customHeight="1" spans="1:31">
      <c r="A242" s="116"/>
      <c r="B242" s="116"/>
      <c r="C242" s="116"/>
      <c r="D242" s="133"/>
      <c r="E242" s="133"/>
      <c r="F242" s="133"/>
      <c r="G242" s="157"/>
      <c r="H242" s="158"/>
      <c r="I242" s="146"/>
      <c r="J242" s="166"/>
      <c r="K242" s="116"/>
      <c r="L242" s="88"/>
      <c r="M242" s="164">
        <f>IF(T242="","",COUNTIFS($F$2:F242,F242))</f>
        <v>0</v>
      </c>
      <c r="N242" s="165">
        <f>IF(T242="","",SUMIFS(实收!E:E,实收!S:S,T242))</f>
        <v>0</v>
      </c>
      <c r="O242" s="165">
        <f t="shared" si="15"/>
        <v>0</v>
      </c>
      <c r="P242" s="165" t="str">
        <f>IF(D242="","",SUMIFS(#REF!,#REF!,U242))</f>
        <v/>
      </c>
      <c r="Q242" s="165" t="str">
        <f t="shared" si="16"/>
        <v/>
      </c>
      <c r="R242" s="114" t="str">
        <f>IF($C242="","",_xlfn.XLOOKUP($C242,设置!$M:$M,设置!N:N,""))</f>
        <v/>
      </c>
      <c r="S242" s="114" t="str">
        <f>IF($C242="","",_xlfn.XLOOKUP($C242,设置!$M:$M,设置!O:O,""))</f>
        <v/>
      </c>
      <c r="T242" s="114" t="s">
        <v>1682</v>
      </c>
      <c r="U242" s="114" t="str">
        <f t="shared" si="17"/>
        <v/>
      </c>
      <c r="V242" s="114" t="str">
        <f t="shared" si="18"/>
        <v/>
      </c>
      <c r="W242" s="114" t="str">
        <f>IF(V242="","",_xlfn.XLOOKUP(V242,立项!W:W,立项!N:N))</f>
        <v/>
      </c>
      <c r="X242" s="114" t="str">
        <f>IF(V242="","",_xlfn.XLOOKUP(V242,立项!W:W,立项!P:P))</f>
        <v/>
      </c>
      <c r="Y242" s="114" t="str">
        <f t="shared" si="19"/>
        <v/>
      </c>
      <c r="Z242" s="141"/>
      <c r="AA242" s="116"/>
      <c r="AB242" s="116"/>
      <c r="AC242" s="116"/>
      <c r="AD242" s="117"/>
      <c r="AE242" s="117"/>
    </row>
    <row r="243" s="81" customFormat="1" customHeight="1" spans="1:31">
      <c r="A243" s="116"/>
      <c r="B243" s="116"/>
      <c r="C243" s="116"/>
      <c r="D243" s="133"/>
      <c r="E243" s="133"/>
      <c r="F243" s="133"/>
      <c r="G243" s="157"/>
      <c r="H243" s="158"/>
      <c r="I243" s="146"/>
      <c r="J243" s="166"/>
      <c r="K243" s="116"/>
      <c r="L243" s="88"/>
      <c r="M243" s="164">
        <f>IF(T243="","",COUNTIFS($F$2:F243,F243))</f>
        <v>0</v>
      </c>
      <c r="N243" s="165">
        <f>IF(T243="","",SUMIFS(实收!E:E,实收!S:S,T243))</f>
        <v>0</v>
      </c>
      <c r="O243" s="165">
        <f t="shared" si="15"/>
        <v>0</v>
      </c>
      <c r="P243" s="165" t="str">
        <f>IF(D243="","",SUMIFS(#REF!,#REF!,U243))</f>
        <v/>
      </c>
      <c r="Q243" s="165" t="str">
        <f t="shared" si="16"/>
        <v/>
      </c>
      <c r="R243" s="114" t="str">
        <f>IF($C243="","",_xlfn.XLOOKUP($C243,设置!$M:$M,设置!N:N,""))</f>
        <v/>
      </c>
      <c r="S243" s="114" t="str">
        <f>IF($C243="","",_xlfn.XLOOKUP($C243,设置!$M:$M,设置!O:O,""))</f>
        <v/>
      </c>
      <c r="T243" s="114" t="s">
        <v>1683</v>
      </c>
      <c r="U243" s="114" t="str">
        <f t="shared" si="17"/>
        <v/>
      </c>
      <c r="V243" s="114" t="str">
        <f t="shared" si="18"/>
        <v/>
      </c>
      <c r="W243" s="114" t="str">
        <f>IF(V243="","",_xlfn.XLOOKUP(V243,立项!W:W,立项!N:N))</f>
        <v/>
      </c>
      <c r="X243" s="114" t="str">
        <f>IF(V243="","",_xlfn.XLOOKUP(V243,立项!W:W,立项!P:P))</f>
        <v/>
      </c>
      <c r="Y243" s="114" t="str">
        <f t="shared" si="19"/>
        <v/>
      </c>
      <c r="Z243" s="141"/>
      <c r="AA243" s="116"/>
      <c r="AB243" s="116"/>
      <c r="AC243" s="116"/>
      <c r="AD243" s="117"/>
      <c r="AE243" s="117"/>
    </row>
    <row r="244" s="81" customFormat="1" customHeight="1" spans="1:31">
      <c r="A244" s="116"/>
      <c r="B244" s="116"/>
      <c r="C244" s="116"/>
      <c r="D244" s="133"/>
      <c r="E244" s="133"/>
      <c r="F244" s="133"/>
      <c r="G244" s="157"/>
      <c r="H244" s="158"/>
      <c r="I244" s="146"/>
      <c r="J244" s="166"/>
      <c r="K244" s="116"/>
      <c r="L244" s="88"/>
      <c r="M244" s="164">
        <f>IF(T244="","",COUNTIFS($F$2:F244,F244))</f>
        <v>0</v>
      </c>
      <c r="N244" s="165">
        <f>IF(T244="","",SUMIFS(实收!E:E,实收!S:S,T244))</f>
        <v>0</v>
      </c>
      <c r="O244" s="165">
        <f t="shared" si="15"/>
        <v>0</v>
      </c>
      <c r="P244" s="165" t="str">
        <f>IF(D244="","",SUMIFS(#REF!,#REF!,U244))</f>
        <v/>
      </c>
      <c r="Q244" s="165" t="str">
        <f t="shared" si="16"/>
        <v/>
      </c>
      <c r="R244" s="114" t="str">
        <f>IF($C244="","",_xlfn.XLOOKUP($C244,设置!$M:$M,设置!N:N,""))</f>
        <v/>
      </c>
      <c r="S244" s="114" t="str">
        <f>IF($C244="","",_xlfn.XLOOKUP($C244,设置!$M:$M,设置!O:O,""))</f>
        <v/>
      </c>
      <c r="T244" s="114" t="s">
        <v>1684</v>
      </c>
      <c r="U244" s="114" t="str">
        <f t="shared" si="17"/>
        <v/>
      </c>
      <c r="V244" s="114" t="str">
        <f t="shared" si="18"/>
        <v/>
      </c>
      <c r="W244" s="114" t="str">
        <f>IF(V244="","",_xlfn.XLOOKUP(V244,立项!W:W,立项!N:N))</f>
        <v/>
      </c>
      <c r="X244" s="114" t="str">
        <f>IF(V244="","",_xlfn.XLOOKUP(V244,立项!W:W,立项!P:P))</f>
        <v/>
      </c>
      <c r="Y244" s="114" t="str">
        <f t="shared" si="19"/>
        <v/>
      </c>
      <c r="Z244" s="141"/>
      <c r="AA244" s="116"/>
      <c r="AB244" s="116"/>
      <c r="AC244" s="116"/>
      <c r="AD244" s="117"/>
      <c r="AE244" s="117"/>
    </row>
    <row r="245" s="81" customFormat="1" customHeight="1" spans="1:31">
      <c r="A245" s="116"/>
      <c r="B245" s="116"/>
      <c r="C245" s="116"/>
      <c r="D245" s="133"/>
      <c r="E245" s="133"/>
      <c r="F245" s="133"/>
      <c r="G245" s="133"/>
      <c r="H245" s="158"/>
      <c r="I245" s="146"/>
      <c r="J245" s="166"/>
      <c r="K245" s="116"/>
      <c r="L245" s="88"/>
      <c r="M245" s="164">
        <f>IF(T245="","",COUNTIFS($F$2:F245,F245))</f>
        <v>0</v>
      </c>
      <c r="N245" s="165">
        <f>IF(T245="","",SUMIFS(实收!E:E,实收!S:S,T245))</f>
        <v>0</v>
      </c>
      <c r="O245" s="165">
        <f t="shared" si="15"/>
        <v>0</v>
      </c>
      <c r="P245" s="165" t="str">
        <f>IF(D245="","",SUMIFS(#REF!,#REF!,U245))</f>
        <v/>
      </c>
      <c r="Q245" s="165" t="str">
        <f t="shared" si="16"/>
        <v/>
      </c>
      <c r="R245" s="114" t="str">
        <f>IF($C245="","",_xlfn.XLOOKUP($C245,设置!$M:$M,设置!N:N,""))</f>
        <v/>
      </c>
      <c r="S245" s="114" t="str">
        <f>IF($C245="","",_xlfn.XLOOKUP($C245,设置!$M:$M,设置!O:O,""))</f>
        <v/>
      </c>
      <c r="T245" s="114" t="s">
        <v>1685</v>
      </c>
      <c r="U245" s="114" t="str">
        <f t="shared" si="17"/>
        <v/>
      </c>
      <c r="V245" s="114" t="str">
        <f t="shared" si="18"/>
        <v/>
      </c>
      <c r="W245" s="114" t="str">
        <f>IF(V245="","",_xlfn.XLOOKUP(V245,立项!W:W,立项!N:N))</f>
        <v/>
      </c>
      <c r="X245" s="114" t="str">
        <f>IF(V245="","",_xlfn.XLOOKUP(V245,立项!W:W,立项!P:P))</f>
        <v/>
      </c>
      <c r="Y245" s="114" t="str">
        <f t="shared" si="19"/>
        <v/>
      </c>
      <c r="Z245" s="141"/>
      <c r="AA245" s="116"/>
      <c r="AB245" s="116"/>
      <c r="AC245" s="116"/>
      <c r="AD245" s="117"/>
      <c r="AE245" s="117"/>
    </row>
    <row r="246" s="81" customFormat="1" customHeight="1" spans="1:31">
      <c r="A246" s="116"/>
      <c r="B246" s="116"/>
      <c r="C246" s="116"/>
      <c r="D246" s="133"/>
      <c r="E246" s="133"/>
      <c r="F246" s="116"/>
      <c r="G246" s="116"/>
      <c r="H246" s="159"/>
      <c r="I246" s="146"/>
      <c r="J246" s="166"/>
      <c r="K246" s="116"/>
      <c r="L246" s="88"/>
      <c r="M246" s="164">
        <f>IF(T246="","",COUNTIFS($F$2:F246,F246))</f>
        <v>0</v>
      </c>
      <c r="N246" s="165">
        <f>IF(T246="","",SUMIFS(实收!E:E,实收!S:S,T246))</f>
        <v>0</v>
      </c>
      <c r="O246" s="165">
        <f t="shared" si="15"/>
        <v>0</v>
      </c>
      <c r="P246" s="165" t="str">
        <f>IF(D246="","",SUMIFS(#REF!,#REF!,U246))</f>
        <v/>
      </c>
      <c r="Q246" s="165" t="str">
        <f t="shared" si="16"/>
        <v/>
      </c>
      <c r="R246" s="114" t="str">
        <f>IF($C246="","",_xlfn.XLOOKUP($C246,设置!$M:$M,设置!N:N,""))</f>
        <v/>
      </c>
      <c r="S246" s="114" t="str">
        <f>IF($C246="","",_xlfn.XLOOKUP($C246,设置!$M:$M,设置!O:O,""))</f>
        <v/>
      </c>
      <c r="T246" s="114" t="s">
        <v>1686</v>
      </c>
      <c r="U246" s="114" t="str">
        <f t="shared" si="17"/>
        <v/>
      </c>
      <c r="V246" s="114" t="str">
        <f t="shared" si="18"/>
        <v/>
      </c>
      <c r="W246" s="114" t="str">
        <f>IF(V246="","",_xlfn.XLOOKUP(V246,立项!W:W,立项!N:N))</f>
        <v/>
      </c>
      <c r="X246" s="114" t="str">
        <f>IF(V246="","",_xlfn.XLOOKUP(V246,立项!W:W,立项!P:P))</f>
        <v/>
      </c>
      <c r="Y246" s="114" t="str">
        <f t="shared" si="19"/>
        <v/>
      </c>
      <c r="Z246" s="141"/>
      <c r="AA246" s="116"/>
      <c r="AB246" s="116"/>
      <c r="AC246" s="116"/>
      <c r="AD246" s="117"/>
      <c r="AE246" s="117"/>
    </row>
    <row r="247" s="81" customFormat="1" customHeight="1" spans="1:31">
      <c r="A247" s="116"/>
      <c r="B247" s="116"/>
      <c r="C247" s="116"/>
      <c r="D247" s="133"/>
      <c r="E247" s="133"/>
      <c r="F247" s="116"/>
      <c r="G247" s="157"/>
      <c r="H247" s="158"/>
      <c r="I247" s="146"/>
      <c r="J247" s="166"/>
      <c r="K247" s="116"/>
      <c r="L247" s="88"/>
      <c r="M247" s="164">
        <f>IF(T247="","",COUNTIFS($F$2:F247,F247))</f>
        <v>0</v>
      </c>
      <c r="N247" s="165">
        <f>IF(T247="","",SUMIFS(实收!E:E,实收!S:S,T247))</f>
        <v>0</v>
      </c>
      <c r="O247" s="165">
        <f t="shared" si="15"/>
        <v>0</v>
      </c>
      <c r="P247" s="165" t="str">
        <f>IF(D247="","",SUMIFS(#REF!,#REF!,U247))</f>
        <v/>
      </c>
      <c r="Q247" s="165" t="str">
        <f t="shared" si="16"/>
        <v/>
      </c>
      <c r="R247" s="114" t="str">
        <f>IF($C247="","",_xlfn.XLOOKUP($C247,设置!$M:$M,设置!N:N,""))</f>
        <v/>
      </c>
      <c r="S247" s="114" t="str">
        <f>IF($C247="","",_xlfn.XLOOKUP($C247,设置!$M:$M,设置!O:O,""))</f>
        <v/>
      </c>
      <c r="T247" s="114" t="s">
        <v>1687</v>
      </c>
      <c r="U247" s="114" t="str">
        <f t="shared" si="17"/>
        <v/>
      </c>
      <c r="V247" s="114" t="str">
        <f t="shared" si="18"/>
        <v/>
      </c>
      <c r="W247" s="114" t="str">
        <f>IF(V247="","",_xlfn.XLOOKUP(V247,立项!W:W,立项!N:N))</f>
        <v/>
      </c>
      <c r="X247" s="114" t="str">
        <f>IF(V247="","",_xlfn.XLOOKUP(V247,立项!W:W,立项!P:P))</f>
        <v/>
      </c>
      <c r="Y247" s="114" t="str">
        <f t="shared" si="19"/>
        <v/>
      </c>
      <c r="Z247" s="141"/>
      <c r="AA247" s="116"/>
      <c r="AB247" s="116"/>
      <c r="AC247" s="116"/>
      <c r="AD247" s="117"/>
      <c r="AE247" s="117"/>
    </row>
    <row r="248" s="81" customFormat="1" customHeight="1" spans="1:31">
      <c r="A248" s="116"/>
      <c r="B248" s="116"/>
      <c r="C248" s="116"/>
      <c r="D248" s="133"/>
      <c r="E248" s="133"/>
      <c r="F248" s="116"/>
      <c r="G248" s="157"/>
      <c r="H248" s="158"/>
      <c r="I248" s="146"/>
      <c r="J248" s="166"/>
      <c r="K248" s="116"/>
      <c r="L248" s="88"/>
      <c r="M248" s="164">
        <f>IF(T248="","",COUNTIFS($F$2:F248,F248))</f>
        <v>0</v>
      </c>
      <c r="N248" s="165">
        <f>IF(T248="","",SUMIFS(实收!E:E,实收!S:S,T248))</f>
        <v>0</v>
      </c>
      <c r="O248" s="165">
        <f t="shared" si="15"/>
        <v>0</v>
      </c>
      <c r="P248" s="165" t="str">
        <f>IF(D248="","",SUMIFS(#REF!,#REF!,U248))</f>
        <v/>
      </c>
      <c r="Q248" s="165" t="str">
        <f t="shared" si="16"/>
        <v/>
      </c>
      <c r="R248" s="114" t="str">
        <f>IF($C248="","",_xlfn.XLOOKUP($C248,设置!$M:$M,设置!N:N,""))</f>
        <v/>
      </c>
      <c r="S248" s="114" t="str">
        <f>IF($C248="","",_xlfn.XLOOKUP($C248,设置!$M:$M,设置!O:O,""))</f>
        <v/>
      </c>
      <c r="T248" s="114" t="s">
        <v>1688</v>
      </c>
      <c r="U248" s="114" t="str">
        <f t="shared" si="17"/>
        <v/>
      </c>
      <c r="V248" s="114" t="str">
        <f t="shared" si="18"/>
        <v/>
      </c>
      <c r="W248" s="114" t="str">
        <f>IF(V248="","",_xlfn.XLOOKUP(V248,立项!W:W,立项!N:N))</f>
        <v/>
      </c>
      <c r="X248" s="114" t="str">
        <f>IF(V248="","",_xlfn.XLOOKUP(V248,立项!W:W,立项!P:P))</f>
        <v/>
      </c>
      <c r="Y248" s="114" t="str">
        <f t="shared" si="19"/>
        <v/>
      </c>
      <c r="Z248" s="141"/>
      <c r="AA248" s="116"/>
      <c r="AB248" s="116"/>
      <c r="AC248" s="116"/>
      <c r="AD248" s="117"/>
      <c r="AE248" s="117"/>
    </row>
    <row r="249" s="81" customFormat="1" customHeight="1" spans="1:31">
      <c r="A249" s="116"/>
      <c r="B249" s="116"/>
      <c r="C249" s="116"/>
      <c r="D249" s="133"/>
      <c r="E249" s="133"/>
      <c r="F249" s="116"/>
      <c r="G249" s="133"/>
      <c r="H249" s="158"/>
      <c r="I249" s="146"/>
      <c r="J249" s="166"/>
      <c r="K249" s="116"/>
      <c r="L249" s="88"/>
      <c r="M249" s="164">
        <f>IF(T249="","",COUNTIFS($F$2:F249,F249))</f>
        <v>0</v>
      </c>
      <c r="N249" s="165">
        <f>IF(T249="","",SUMIFS(实收!E:E,实收!S:S,T249))</f>
        <v>0</v>
      </c>
      <c r="O249" s="165">
        <f t="shared" si="15"/>
        <v>0</v>
      </c>
      <c r="P249" s="165" t="str">
        <f>IF(D249="","",SUMIFS(#REF!,#REF!,U249))</f>
        <v/>
      </c>
      <c r="Q249" s="165" t="str">
        <f t="shared" si="16"/>
        <v/>
      </c>
      <c r="R249" s="114" t="str">
        <f>IF($C249="","",_xlfn.XLOOKUP($C249,设置!$M:$M,设置!N:N,""))</f>
        <v/>
      </c>
      <c r="S249" s="114" t="str">
        <f>IF($C249="","",_xlfn.XLOOKUP($C249,设置!$M:$M,设置!O:O,""))</f>
        <v/>
      </c>
      <c r="T249" s="114" t="s">
        <v>1689</v>
      </c>
      <c r="U249" s="114" t="str">
        <f t="shared" si="17"/>
        <v/>
      </c>
      <c r="V249" s="114" t="str">
        <f t="shared" si="18"/>
        <v/>
      </c>
      <c r="W249" s="114" t="str">
        <f>IF(V249="","",_xlfn.XLOOKUP(V249,立项!W:W,立项!N:N))</f>
        <v/>
      </c>
      <c r="X249" s="114" t="str">
        <f>IF(V249="","",_xlfn.XLOOKUP(V249,立项!W:W,立项!P:P))</f>
        <v/>
      </c>
      <c r="Y249" s="114" t="str">
        <f t="shared" si="19"/>
        <v/>
      </c>
      <c r="Z249" s="141"/>
      <c r="AA249" s="116"/>
      <c r="AB249" s="116"/>
      <c r="AC249" s="116"/>
      <c r="AD249" s="117"/>
      <c r="AE249" s="117"/>
    </row>
    <row r="250" s="81" customFormat="1" customHeight="1" spans="1:31">
      <c r="A250" s="116"/>
      <c r="B250" s="116"/>
      <c r="C250" s="116"/>
      <c r="D250" s="133"/>
      <c r="E250" s="133"/>
      <c r="F250" s="116"/>
      <c r="G250" s="96"/>
      <c r="H250" s="158"/>
      <c r="I250" s="146"/>
      <c r="J250" s="166"/>
      <c r="K250" s="116"/>
      <c r="L250" s="88"/>
      <c r="M250" s="164">
        <f>IF(T250="","",COUNTIFS($F$2:F250,F250))</f>
        <v>0</v>
      </c>
      <c r="N250" s="165">
        <f>IF(T250="","",SUMIFS(实收!E:E,实收!S:S,T250))</f>
        <v>0</v>
      </c>
      <c r="O250" s="165">
        <f t="shared" si="15"/>
        <v>0</v>
      </c>
      <c r="P250" s="165" t="str">
        <f>IF(D250="","",SUMIFS(#REF!,#REF!,U250))</f>
        <v/>
      </c>
      <c r="Q250" s="165" t="str">
        <f t="shared" si="16"/>
        <v/>
      </c>
      <c r="R250" s="114" t="str">
        <f>IF($C250="","",_xlfn.XLOOKUP($C250,设置!$M:$M,设置!N:N,""))</f>
        <v/>
      </c>
      <c r="S250" s="114" t="str">
        <f>IF($C250="","",_xlfn.XLOOKUP($C250,设置!$M:$M,设置!O:O,""))</f>
        <v/>
      </c>
      <c r="T250" s="114" t="s">
        <v>1690</v>
      </c>
      <c r="U250" s="114" t="str">
        <f t="shared" si="17"/>
        <v/>
      </c>
      <c r="V250" s="114" t="str">
        <f t="shared" si="18"/>
        <v/>
      </c>
      <c r="W250" s="114" t="str">
        <f>IF(V250="","",_xlfn.XLOOKUP(V250,立项!W:W,立项!N:N))</f>
        <v/>
      </c>
      <c r="X250" s="114" t="str">
        <f>IF(V250="","",_xlfn.XLOOKUP(V250,立项!W:W,立项!P:P))</f>
        <v/>
      </c>
      <c r="Y250" s="114" t="str">
        <f t="shared" si="19"/>
        <v/>
      </c>
      <c r="Z250" s="141"/>
      <c r="AA250" s="116"/>
      <c r="AB250" s="116"/>
      <c r="AC250" s="116"/>
      <c r="AD250" s="117"/>
      <c r="AE250" s="117"/>
    </row>
    <row r="251" s="81" customFormat="1" customHeight="1" spans="1:31">
      <c r="A251" s="116"/>
      <c r="B251" s="116"/>
      <c r="C251" s="116"/>
      <c r="D251" s="133"/>
      <c r="E251" s="133"/>
      <c r="F251" s="116"/>
      <c r="G251" s="96"/>
      <c r="H251" s="158"/>
      <c r="I251" s="146"/>
      <c r="J251" s="166"/>
      <c r="K251" s="116"/>
      <c r="L251" s="88"/>
      <c r="M251" s="164">
        <f>IF(T251="","",COUNTIFS($F$2:F251,F251))</f>
        <v>0</v>
      </c>
      <c r="N251" s="165">
        <f>IF(T251="","",SUMIFS(实收!E:E,实收!S:S,T251))</f>
        <v>0</v>
      </c>
      <c r="O251" s="165">
        <f t="shared" si="15"/>
        <v>0</v>
      </c>
      <c r="P251" s="165" t="str">
        <f>IF(D251="","",SUMIFS(#REF!,#REF!,U251))</f>
        <v/>
      </c>
      <c r="Q251" s="165" t="str">
        <f t="shared" si="16"/>
        <v/>
      </c>
      <c r="R251" s="114" t="str">
        <f>IF($C251="","",_xlfn.XLOOKUP($C251,设置!$M:$M,设置!N:N,""))</f>
        <v/>
      </c>
      <c r="S251" s="114" t="str">
        <f>IF($C251="","",_xlfn.XLOOKUP($C251,设置!$M:$M,设置!O:O,""))</f>
        <v/>
      </c>
      <c r="T251" s="114" t="s">
        <v>1691</v>
      </c>
      <c r="U251" s="114" t="str">
        <f t="shared" si="17"/>
        <v/>
      </c>
      <c r="V251" s="114" t="str">
        <f t="shared" si="18"/>
        <v/>
      </c>
      <c r="W251" s="114" t="str">
        <f>IF(V251="","",_xlfn.XLOOKUP(V251,立项!W:W,立项!N:N))</f>
        <v/>
      </c>
      <c r="X251" s="114" t="str">
        <f>IF(V251="","",_xlfn.XLOOKUP(V251,立项!W:W,立项!P:P))</f>
        <v/>
      </c>
      <c r="Y251" s="114" t="str">
        <f t="shared" si="19"/>
        <v/>
      </c>
      <c r="Z251" s="141"/>
      <c r="AA251" s="116"/>
      <c r="AB251" s="116"/>
      <c r="AC251" s="116"/>
      <c r="AD251" s="117"/>
      <c r="AE251" s="117"/>
    </row>
    <row r="252" s="81" customFormat="1" customHeight="1" spans="1:31">
      <c r="A252" s="116"/>
      <c r="B252" s="116"/>
      <c r="C252" s="116"/>
      <c r="D252" s="133"/>
      <c r="E252" s="133"/>
      <c r="F252" s="116"/>
      <c r="G252" s="96"/>
      <c r="H252" s="158"/>
      <c r="I252" s="146"/>
      <c r="J252" s="166"/>
      <c r="K252" s="116"/>
      <c r="L252" s="88"/>
      <c r="M252" s="164">
        <f>IF(T252="","",COUNTIFS($F$2:F252,F252))</f>
        <v>0</v>
      </c>
      <c r="N252" s="165">
        <f>IF(T252="","",SUMIFS(实收!E:E,实收!S:S,T252))</f>
        <v>0</v>
      </c>
      <c r="O252" s="165">
        <f t="shared" si="15"/>
        <v>0</v>
      </c>
      <c r="P252" s="165" t="str">
        <f>IF(D252="","",SUMIFS(#REF!,#REF!,U252))</f>
        <v/>
      </c>
      <c r="Q252" s="165" t="str">
        <f t="shared" si="16"/>
        <v/>
      </c>
      <c r="R252" s="114" t="str">
        <f>IF($C252="","",_xlfn.XLOOKUP($C252,设置!$M:$M,设置!N:N,""))</f>
        <v/>
      </c>
      <c r="S252" s="114" t="str">
        <f>IF($C252="","",_xlfn.XLOOKUP($C252,设置!$M:$M,设置!O:O,""))</f>
        <v/>
      </c>
      <c r="T252" s="114" t="s">
        <v>1692</v>
      </c>
      <c r="U252" s="114" t="str">
        <f t="shared" si="17"/>
        <v/>
      </c>
      <c r="V252" s="114" t="str">
        <f t="shared" si="18"/>
        <v/>
      </c>
      <c r="W252" s="114" t="str">
        <f>IF(V252="","",_xlfn.XLOOKUP(V252,立项!W:W,立项!N:N))</f>
        <v/>
      </c>
      <c r="X252" s="114" t="str">
        <f>IF(V252="","",_xlfn.XLOOKUP(V252,立项!W:W,立项!P:P))</f>
        <v/>
      </c>
      <c r="Y252" s="114" t="str">
        <f t="shared" si="19"/>
        <v/>
      </c>
      <c r="Z252" s="141"/>
      <c r="AA252" s="116"/>
      <c r="AB252" s="116"/>
      <c r="AC252" s="116"/>
      <c r="AD252" s="117"/>
      <c r="AE252" s="117"/>
    </row>
    <row r="253" s="81" customFormat="1" customHeight="1" spans="1:31">
      <c r="A253" s="116"/>
      <c r="B253" s="116"/>
      <c r="C253" s="116"/>
      <c r="D253" s="133"/>
      <c r="E253" s="133"/>
      <c r="F253" s="116"/>
      <c r="G253" s="96"/>
      <c r="H253" s="158"/>
      <c r="I253" s="146"/>
      <c r="J253" s="166"/>
      <c r="K253" s="116"/>
      <c r="L253" s="88"/>
      <c r="M253" s="164">
        <f>IF(T253="","",COUNTIFS($F$2:F253,F253))</f>
        <v>0</v>
      </c>
      <c r="N253" s="165">
        <f>IF(T253="","",SUMIFS(实收!E:E,实收!S:S,T253))</f>
        <v>0</v>
      </c>
      <c r="O253" s="165">
        <f t="shared" si="15"/>
        <v>0</v>
      </c>
      <c r="P253" s="165" t="str">
        <f>IF(D253="","",SUMIFS(#REF!,#REF!,U253))</f>
        <v/>
      </c>
      <c r="Q253" s="165" t="str">
        <f t="shared" si="16"/>
        <v/>
      </c>
      <c r="R253" s="114" t="str">
        <f>IF($C253="","",_xlfn.XLOOKUP($C253,设置!$M:$M,设置!N:N,""))</f>
        <v/>
      </c>
      <c r="S253" s="114" t="str">
        <f>IF($C253="","",_xlfn.XLOOKUP($C253,设置!$M:$M,设置!O:O,""))</f>
        <v/>
      </c>
      <c r="T253" s="114" t="s">
        <v>1693</v>
      </c>
      <c r="U253" s="114" t="str">
        <f t="shared" si="17"/>
        <v/>
      </c>
      <c r="V253" s="114" t="str">
        <f t="shared" si="18"/>
        <v/>
      </c>
      <c r="W253" s="114" t="str">
        <f>IF(V253="","",_xlfn.XLOOKUP(V253,立项!W:W,立项!N:N))</f>
        <v/>
      </c>
      <c r="X253" s="114" t="str">
        <f>IF(V253="","",_xlfn.XLOOKUP(V253,立项!W:W,立项!P:P))</f>
        <v/>
      </c>
      <c r="Y253" s="114" t="str">
        <f t="shared" si="19"/>
        <v/>
      </c>
      <c r="Z253" s="141"/>
      <c r="AA253" s="116"/>
      <c r="AB253" s="116"/>
      <c r="AC253" s="116"/>
      <c r="AD253" s="117"/>
      <c r="AE253" s="117"/>
    </row>
    <row r="254" s="81" customFormat="1" customHeight="1" spans="1:31">
      <c r="A254" s="116"/>
      <c r="B254" s="116"/>
      <c r="C254" s="116"/>
      <c r="D254" s="133"/>
      <c r="E254" s="133"/>
      <c r="F254" s="116"/>
      <c r="G254" s="157"/>
      <c r="H254" s="158"/>
      <c r="I254" s="146"/>
      <c r="J254" s="166"/>
      <c r="K254" s="116"/>
      <c r="L254" s="88"/>
      <c r="M254" s="164">
        <f>IF(T254="","",COUNTIFS($F$2:F254,F254))</f>
        <v>0</v>
      </c>
      <c r="N254" s="165">
        <f>IF(T254="","",SUMIFS(实收!E:E,实收!S:S,T254))</f>
        <v>0</v>
      </c>
      <c r="O254" s="165">
        <f t="shared" si="15"/>
        <v>0</v>
      </c>
      <c r="P254" s="165" t="str">
        <f>IF(D254="","",SUMIFS(#REF!,#REF!,U254))</f>
        <v/>
      </c>
      <c r="Q254" s="165" t="str">
        <f t="shared" si="16"/>
        <v/>
      </c>
      <c r="R254" s="114" t="str">
        <f>IF($C254="","",_xlfn.XLOOKUP($C254,设置!$M:$M,设置!N:N,""))</f>
        <v/>
      </c>
      <c r="S254" s="114" t="str">
        <f>IF($C254="","",_xlfn.XLOOKUP($C254,设置!$M:$M,设置!O:O,""))</f>
        <v/>
      </c>
      <c r="T254" s="114" t="s">
        <v>1694</v>
      </c>
      <c r="U254" s="114" t="str">
        <f t="shared" si="17"/>
        <v/>
      </c>
      <c r="V254" s="114" t="str">
        <f t="shared" si="18"/>
        <v/>
      </c>
      <c r="W254" s="114" t="str">
        <f>IF(V254="","",_xlfn.XLOOKUP(V254,立项!W:W,立项!N:N))</f>
        <v/>
      </c>
      <c r="X254" s="114" t="str">
        <f>IF(V254="","",_xlfn.XLOOKUP(V254,立项!W:W,立项!P:P))</f>
        <v/>
      </c>
      <c r="Y254" s="114" t="str">
        <f t="shared" si="19"/>
        <v/>
      </c>
      <c r="Z254" s="141"/>
      <c r="AA254" s="116"/>
      <c r="AB254" s="116"/>
      <c r="AC254" s="116"/>
      <c r="AD254" s="117"/>
      <c r="AE254" s="117"/>
    </row>
    <row r="255" s="81" customFormat="1" customHeight="1" spans="1:31">
      <c r="A255" s="116"/>
      <c r="B255" s="116"/>
      <c r="C255" s="116"/>
      <c r="D255" s="133"/>
      <c r="E255" s="133"/>
      <c r="F255" s="116"/>
      <c r="G255" s="157"/>
      <c r="H255" s="158"/>
      <c r="I255" s="146"/>
      <c r="J255" s="166"/>
      <c r="K255" s="116"/>
      <c r="L255" s="88"/>
      <c r="M255" s="164">
        <f>IF(T255="","",COUNTIFS($F$2:F255,F255))</f>
        <v>0</v>
      </c>
      <c r="N255" s="165">
        <f>IF(T255="","",SUMIFS(实收!E:E,实收!S:S,T255))</f>
        <v>0</v>
      </c>
      <c r="O255" s="165">
        <f t="shared" si="15"/>
        <v>0</v>
      </c>
      <c r="P255" s="165" t="str">
        <f>IF(D255="","",SUMIFS(#REF!,#REF!,U255))</f>
        <v/>
      </c>
      <c r="Q255" s="165" t="str">
        <f t="shared" si="16"/>
        <v/>
      </c>
      <c r="R255" s="114" t="str">
        <f>IF($C255="","",_xlfn.XLOOKUP($C255,设置!$M:$M,设置!N:N,""))</f>
        <v/>
      </c>
      <c r="S255" s="114" t="str">
        <f>IF($C255="","",_xlfn.XLOOKUP($C255,设置!$M:$M,设置!O:O,""))</f>
        <v/>
      </c>
      <c r="T255" s="114" t="s">
        <v>1695</v>
      </c>
      <c r="U255" s="114" t="str">
        <f t="shared" si="17"/>
        <v/>
      </c>
      <c r="V255" s="114" t="str">
        <f t="shared" si="18"/>
        <v/>
      </c>
      <c r="W255" s="114" t="str">
        <f>IF(V255="","",_xlfn.XLOOKUP(V255,立项!W:W,立项!N:N))</f>
        <v/>
      </c>
      <c r="X255" s="114" t="str">
        <f>IF(V255="","",_xlfn.XLOOKUP(V255,立项!W:W,立项!P:P))</f>
        <v/>
      </c>
      <c r="Y255" s="114" t="str">
        <f t="shared" si="19"/>
        <v/>
      </c>
      <c r="Z255" s="141"/>
      <c r="AA255" s="116"/>
      <c r="AB255" s="116"/>
      <c r="AC255" s="116"/>
      <c r="AD255" s="117"/>
      <c r="AE255" s="117"/>
    </row>
    <row r="256" s="81" customFormat="1" customHeight="1" spans="1:31">
      <c r="A256" s="116"/>
      <c r="B256" s="116"/>
      <c r="C256" s="116"/>
      <c r="D256" s="133"/>
      <c r="E256" s="133"/>
      <c r="F256" s="116"/>
      <c r="G256" s="133"/>
      <c r="H256" s="158"/>
      <c r="I256" s="146"/>
      <c r="J256" s="166"/>
      <c r="K256" s="116"/>
      <c r="L256" s="88"/>
      <c r="M256" s="164">
        <f>IF(T256="","",COUNTIFS($F$2:F256,F256))</f>
        <v>0</v>
      </c>
      <c r="N256" s="165">
        <f>IF(T256="","",SUMIFS(实收!E:E,实收!S:S,T256))</f>
        <v>0</v>
      </c>
      <c r="O256" s="165">
        <f t="shared" si="15"/>
        <v>0</v>
      </c>
      <c r="P256" s="165" t="str">
        <f>IF(D256="","",SUMIFS(#REF!,#REF!,U256))</f>
        <v/>
      </c>
      <c r="Q256" s="165" t="str">
        <f t="shared" si="16"/>
        <v/>
      </c>
      <c r="R256" s="114" t="str">
        <f>IF($C256="","",_xlfn.XLOOKUP($C256,设置!$M:$M,设置!N:N,""))</f>
        <v/>
      </c>
      <c r="S256" s="114" t="str">
        <f>IF($C256="","",_xlfn.XLOOKUP($C256,设置!$M:$M,设置!O:O,""))</f>
        <v/>
      </c>
      <c r="T256" s="114" t="s">
        <v>1696</v>
      </c>
      <c r="U256" s="114" t="str">
        <f t="shared" si="17"/>
        <v/>
      </c>
      <c r="V256" s="114" t="str">
        <f t="shared" si="18"/>
        <v/>
      </c>
      <c r="W256" s="114" t="str">
        <f>IF(V256="","",_xlfn.XLOOKUP(V256,立项!W:W,立项!N:N))</f>
        <v/>
      </c>
      <c r="X256" s="114" t="str">
        <f>IF(V256="","",_xlfn.XLOOKUP(V256,立项!W:W,立项!P:P))</f>
        <v/>
      </c>
      <c r="Y256" s="114" t="str">
        <f t="shared" si="19"/>
        <v/>
      </c>
      <c r="Z256" s="141"/>
      <c r="AA256" s="116"/>
      <c r="AB256" s="116"/>
      <c r="AC256" s="116"/>
      <c r="AD256" s="117"/>
      <c r="AE256" s="117"/>
    </row>
    <row r="257" s="81" customFormat="1" customHeight="1" spans="1:31">
      <c r="A257" s="116"/>
      <c r="B257" s="116"/>
      <c r="C257" s="116"/>
      <c r="D257" s="133"/>
      <c r="E257" s="133"/>
      <c r="F257" s="116"/>
      <c r="G257" s="133"/>
      <c r="H257" s="158"/>
      <c r="I257" s="146"/>
      <c r="J257" s="166"/>
      <c r="K257" s="116"/>
      <c r="L257" s="88"/>
      <c r="M257" s="164">
        <f>IF(T257="","",COUNTIFS($F$2:F257,F257))</f>
        <v>0</v>
      </c>
      <c r="N257" s="165">
        <f>IF(T257="","",SUMIFS(实收!E:E,实收!S:S,T257))</f>
        <v>0</v>
      </c>
      <c r="O257" s="165">
        <f t="shared" si="15"/>
        <v>0</v>
      </c>
      <c r="P257" s="165" t="str">
        <f>IF(D257="","",SUMIFS(#REF!,#REF!,U257))</f>
        <v/>
      </c>
      <c r="Q257" s="165" t="str">
        <f t="shared" si="16"/>
        <v/>
      </c>
      <c r="R257" s="114" t="str">
        <f>IF($C257="","",_xlfn.XLOOKUP($C257,设置!$M:$M,设置!N:N,""))</f>
        <v/>
      </c>
      <c r="S257" s="114" t="str">
        <f>IF($C257="","",_xlfn.XLOOKUP($C257,设置!$M:$M,设置!O:O,""))</f>
        <v/>
      </c>
      <c r="T257" s="114" t="s">
        <v>1697</v>
      </c>
      <c r="U257" s="114" t="str">
        <f t="shared" si="17"/>
        <v/>
      </c>
      <c r="V257" s="114" t="str">
        <f t="shared" si="18"/>
        <v/>
      </c>
      <c r="W257" s="114" t="str">
        <f>IF(V257="","",_xlfn.XLOOKUP(V257,立项!W:W,立项!N:N))</f>
        <v/>
      </c>
      <c r="X257" s="114" t="str">
        <f>IF(V257="","",_xlfn.XLOOKUP(V257,立项!W:W,立项!P:P))</f>
        <v/>
      </c>
      <c r="Y257" s="114" t="str">
        <f t="shared" si="19"/>
        <v/>
      </c>
      <c r="Z257" s="141"/>
      <c r="AA257" s="116"/>
      <c r="AB257" s="116"/>
      <c r="AC257" s="116"/>
      <c r="AD257" s="117"/>
      <c r="AE257" s="117"/>
    </row>
    <row r="258" s="81" customFormat="1" customHeight="1" spans="1:31">
      <c r="A258" s="116"/>
      <c r="B258" s="116"/>
      <c r="C258" s="116"/>
      <c r="D258" s="133"/>
      <c r="E258" s="133"/>
      <c r="F258" s="116"/>
      <c r="G258" s="157"/>
      <c r="H258" s="158"/>
      <c r="I258" s="146"/>
      <c r="J258" s="166"/>
      <c r="K258" s="116"/>
      <c r="L258" s="88"/>
      <c r="M258" s="164">
        <f>IF(T258="","",COUNTIFS($F$2:F258,F258))</f>
        <v>0</v>
      </c>
      <c r="N258" s="165">
        <f>IF(T258="","",SUMIFS(实收!E:E,实收!S:S,T258))</f>
        <v>0</v>
      </c>
      <c r="O258" s="165">
        <f t="shared" ref="O258:O321" si="20">IF(T258="","",I258-N258)</f>
        <v>0</v>
      </c>
      <c r="P258" s="165" t="str">
        <f>IF(D258="","",SUMIFS(#REF!,#REF!,U258))</f>
        <v/>
      </c>
      <c r="Q258" s="165" t="str">
        <f t="shared" ref="Q258:Q321" si="21">IF(D258="","",I258-P258)</f>
        <v/>
      </c>
      <c r="R258" s="114" t="str">
        <f>IF($C258="","",_xlfn.XLOOKUP($C258,设置!$M:$M,设置!N:N,""))</f>
        <v/>
      </c>
      <c r="S258" s="114" t="str">
        <f>IF($C258="","",_xlfn.XLOOKUP($C258,设置!$M:$M,设置!O:O,""))</f>
        <v/>
      </c>
      <c r="T258" s="114" t="s">
        <v>1698</v>
      </c>
      <c r="U258" s="114" t="str">
        <f t="shared" ref="U258:U321" si="22">IF(F258="","",_xlfn.TEXTJOIN("-",1,T258,F258,M258,TEXT(H258,"yyyymmdd"),J258,I258))</f>
        <v/>
      </c>
      <c r="V258" s="114" t="str">
        <f t="shared" ref="V258:V321" si="23">IF(F258="","",LEFT(F258,16))</f>
        <v/>
      </c>
      <c r="W258" s="114" t="str">
        <f>IF(V258="","",_xlfn.XLOOKUP(V258,立项!W:W,立项!N:N))</f>
        <v/>
      </c>
      <c r="X258" s="114" t="str">
        <f>IF(V258="","",_xlfn.XLOOKUP(V258,立项!W:W,立项!P:P))</f>
        <v/>
      </c>
      <c r="Y258" s="114" t="str">
        <f t="shared" ref="Y258:Y321" si="24">IF(U258="","",_xlfn.TEXTJOIN("-",1,C258,X258,V258,B258))</f>
        <v/>
      </c>
      <c r="Z258" s="141"/>
      <c r="AA258" s="116"/>
      <c r="AB258" s="116"/>
      <c r="AC258" s="116"/>
      <c r="AD258" s="117"/>
      <c r="AE258" s="117"/>
    </row>
    <row r="259" s="81" customFormat="1" customHeight="1" spans="1:31">
      <c r="A259" s="116"/>
      <c r="B259" s="116"/>
      <c r="C259" s="116"/>
      <c r="D259" s="133"/>
      <c r="E259" s="133"/>
      <c r="F259" s="116"/>
      <c r="G259" s="157"/>
      <c r="H259" s="158"/>
      <c r="I259" s="146"/>
      <c r="J259" s="166"/>
      <c r="K259" s="116"/>
      <c r="L259" s="88"/>
      <c r="M259" s="164">
        <f>IF(T259="","",COUNTIFS($F$2:F259,F259))</f>
        <v>0</v>
      </c>
      <c r="N259" s="165">
        <f>IF(T259="","",SUMIFS(实收!E:E,实收!S:S,T259))</f>
        <v>0</v>
      </c>
      <c r="O259" s="165">
        <f t="shared" si="20"/>
        <v>0</v>
      </c>
      <c r="P259" s="165" t="str">
        <f>IF(D259="","",SUMIFS(#REF!,#REF!,U259))</f>
        <v/>
      </c>
      <c r="Q259" s="165" t="str">
        <f t="shared" si="21"/>
        <v/>
      </c>
      <c r="R259" s="114" t="str">
        <f>IF($C259="","",_xlfn.XLOOKUP($C259,设置!$M:$M,设置!N:N,""))</f>
        <v/>
      </c>
      <c r="S259" s="114" t="str">
        <f>IF($C259="","",_xlfn.XLOOKUP($C259,设置!$M:$M,设置!O:O,""))</f>
        <v/>
      </c>
      <c r="T259" s="114" t="s">
        <v>1699</v>
      </c>
      <c r="U259" s="114" t="str">
        <f t="shared" si="22"/>
        <v/>
      </c>
      <c r="V259" s="114" t="str">
        <f t="shared" si="23"/>
        <v/>
      </c>
      <c r="W259" s="114" t="str">
        <f>IF(V259="","",_xlfn.XLOOKUP(V259,立项!W:W,立项!N:N))</f>
        <v/>
      </c>
      <c r="X259" s="114" t="str">
        <f>IF(V259="","",_xlfn.XLOOKUP(V259,立项!W:W,立项!P:P))</f>
        <v/>
      </c>
      <c r="Y259" s="114" t="str">
        <f t="shared" si="24"/>
        <v/>
      </c>
      <c r="Z259" s="141"/>
      <c r="AA259" s="116"/>
      <c r="AB259" s="116"/>
      <c r="AC259" s="116"/>
      <c r="AD259" s="117"/>
      <c r="AE259" s="117"/>
    </row>
    <row r="260" s="81" customFormat="1" customHeight="1" spans="1:31">
      <c r="A260" s="116"/>
      <c r="B260" s="116"/>
      <c r="C260" s="116"/>
      <c r="D260" s="133"/>
      <c r="E260" s="133"/>
      <c r="F260" s="116"/>
      <c r="G260" s="96"/>
      <c r="H260" s="158"/>
      <c r="I260" s="146"/>
      <c r="J260" s="166"/>
      <c r="K260" s="116"/>
      <c r="L260" s="88"/>
      <c r="M260" s="164">
        <f>IF(T260="","",COUNTIFS($F$2:F260,F260))</f>
        <v>0</v>
      </c>
      <c r="N260" s="165">
        <f>IF(T260="","",SUMIFS(实收!E:E,实收!S:S,T260))</f>
        <v>0</v>
      </c>
      <c r="O260" s="165">
        <f t="shared" si="20"/>
        <v>0</v>
      </c>
      <c r="P260" s="165" t="str">
        <f>IF(D260="","",SUMIFS(#REF!,#REF!,U260))</f>
        <v/>
      </c>
      <c r="Q260" s="165" t="str">
        <f t="shared" si="21"/>
        <v/>
      </c>
      <c r="R260" s="114" t="str">
        <f>IF($C260="","",_xlfn.XLOOKUP($C260,设置!$M:$M,设置!N:N,""))</f>
        <v/>
      </c>
      <c r="S260" s="114" t="str">
        <f>IF($C260="","",_xlfn.XLOOKUP($C260,设置!$M:$M,设置!O:O,""))</f>
        <v/>
      </c>
      <c r="T260" s="114" t="s">
        <v>1700</v>
      </c>
      <c r="U260" s="114" t="str">
        <f t="shared" si="22"/>
        <v/>
      </c>
      <c r="V260" s="114" t="str">
        <f t="shared" si="23"/>
        <v/>
      </c>
      <c r="W260" s="114" t="str">
        <f>IF(V260="","",_xlfn.XLOOKUP(V260,立项!W:W,立项!N:N))</f>
        <v/>
      </c>
      <c r="X260" s="114" t="str">
        <f>IF(V260="","",_xlfn.XLOOKUP(V260,立项!W:W,立项!P:P))</f>
        <v/>
      </c>
      <c r="Y260" s="114" t="str">
        <f t="shared" si="24"/>
        <v/>
      </c>
      <c r="Z260" s="141"/>
      <c r="AA260" s="116"/>
      <c r="AB260" s="116"/>
      <c r="AC260" s="116"/>
      <c r="AD260" s="117"/>
      <c r="AE260" s="117"/>
    </row>
    <row r="261" s="81" customFormat="1" customHeight="1" spans="1:31">
      <c r="A261" s="116"/>
      <c r="B261" s="116"/>
      <c r="C261" s="116"/>
      <c r="D261" s="133"/>
      <c r="E261" s="133"/>
      <c r="F261" s="116"/>
      <c r="G261" s="157"/>
      <c r="H261" s="158"/>
      <c r="I261" s="146"/>
      <c r="J261" s="166"/>
      <c r="K261" s="116"/>
      <c r="L261" s="88"/>
      <c r="M261" s="164">
        <f>IF(T261="","",COUNTIFS($F$2:F261,F261))</f>
        <v>0</v>
      </c>
      <c r="N261" s="165">
        <f>IF(T261="","",SUMIFS(实收!E:E,实收!S:S,T261))</f>
        <v>0</v>
      </c>
      <c r="O261" s="165">
        <f t="shared" si="20"/>
        <v>0</v>
      </c>
      <c r="P261" s="165" t="str">
        <f>IF(D261="","",SUMIFS(#REF!,#REF!,U261))</f>
        <v/>
      </c>
      <c r="Q261" s="165" t="str">
        <f t="shared" si="21"/>
        <v/>
      </c>
      <c r="R261" s="114" t="str">
        <f>IF($C261="","",_xlfn.XLOOKUP($C261,设置!$M:$M,设置!N:N,""))</f>
        <v/>
      </c>
      <c r="S261" s="114" t="str">
        <f>IF($C261="","",_xlfn.XLOOKUP($C261,设置!$M:$M,设置!O:O,""))</f>
        <v/>
      </c>
      <c r="T261" s="114" t="s">
        <v>1701</v>
      </c>
      <c r="U261" s="114" t="str">
        <f t="shared" si="22"/>
        <v/>
      </c>
      <c r="V261" s="114" t="str">
        <f t="shared" si="23"/>
        <v/>
      </c>
      <c r="W261" s="114" t="str">
        <f>IF(V261="","",_xlfn.XLOOKUP(V261,立项!W:W,立项!N:N))</f>
        <v/>
      </c>
      <c r="X261" s="114" t="str">
        <f>IF(V261="","",_xlfn.XLOOKUP(V261,立项!W:W,立项!P:P))</f>
        <v/>
      </c>
      <c r="Y261" s="114" t="str">
        <f t="shared" si="24"/>
        <v/>
      </c>
      <c r="Z261" s="141"/>
      <c r="AA261" s="116"/>
      <c r="AB261" s="116"/>
      <c r="AC261" s="116"/>
      <c r="AD261" s="117"/>
      <c r="AE261" s="117"/>
    </row>
    <row r="262" s="81" customFormat="1" customHeight="1" spans="1:31">
      <c r="A262" s="116"/>
      <c r="B262" s="116"/>
      <c r="C262" s="116"/>
      <c r="D262" s="133"/>
      <c r="E262" s="133"/>
      <c r="F262" s="116"/>
      <c r="G262" s="157"/>
      <c r="H262" s="158"/>
      <c r="I262" s="146"/>
      <c r="J262" s="166"/>
      <c r="K262" s="116"/>
      <c r="L262" s="88"/>
      <c r="M262" s="164">
        <f>IF(T262="","",COUNTIFS($F$2:F262,F262))</f>
        <v>0</v>
      </c>
      <c r="N262" s="165">
        <f>IF(T262="","",SUMIFS(实收!E:E,实收!S:S,T262))</f>
        <v>0</v>
      </c>
      <c r="O262" s="165">
        <f t="shared" si="20"/>
        <v>0</v>
      </c>
      <c r="P262" s="165" t="str">
        <f>IF(D262="","",SUMIFS(#REF!,#REF!,U262))</f>
        <v/>
      </c>
      <c r="Q262" s="165" t="str">
        <f t="shared" si="21"/>
        <v/>
      </c>
      <c r="R262" s="114" t="str">
        <f>IF($C262="","",_xlfn.XLOOKUP($C262,设置!$M:$M,设置!N:N,""))</f>
        <v/>
      </c>
      <c r="S262" s="114" t="str">
        <f>IF($C262="","",_xlfn.XLOOKUP($C262,设置!$M:$M,设置!O:O,""))</f>
        <v/>
      </c>
      <c r="T262" s="114" t="s">
        <v>1702</v>
      </c>
      <c r="U262" s="114" t="str">
        <f t="shared" si="22"/>
        <v/>
      </c>
      <c r="V262" s="114" t="str">
        <f t="shared" si="23"/>
        <v/>
      </c>
      <c r="W262" s="114" t="str">
        <f>IF(V262="","",_xlfn.XLOOKUP(V262,立项!W:W,立项!N:N))</f>
        <v/>
      </c>
      <c r="X262" s="114" t="str">
        <f>IF(V262="","",_xlfn.XLOOKUP(V262,立项!W:W,立项!P:P))</f>
        <v/>
      </c>
      <c r="Y262" s="114" t="str">
        <f t="shared" si="24"/>
        <v/>
      </c>
      <c r="Z262" s="141"/>
      <c r="AA262" s="116"/>
      <c r="AB262" s="116"/>
      <c r="AC262" s="116"/>
      <c r="AD262" s="117"/>
      <c r="AE262" s="117"/>
    </row>
    <row r="263" s="81" customFormat="1" customHeight="1" spans="1:31">
      <c r="A263" s="116"/>
      <c r="B263" s="116"/>
      <c r="C263" s="116"/>
      <c r="D263" s="133"/>
      <c r="E263" s="133"/>
      <c r="F263" s="116"/>
      <c r="G263" s="116"/>
      <c r="H263" s="159"/>
      <c r="I263" s="146"/>
      <c r="J263" s="166"/>
      <c r="K263" s="116"/>
      <c r="L263" s="88"/>
      <c r="M263" s="164">
        <f>IF(T263="","",COUNTIFS($F$2:F263,F263))</f>
        <v>0</v>
      </c>
      <c r="N263" s="165">
        <f>IF(T263="","",SUMIFS(实收!E:E,实收!S:S,T263))</f>
        <v>0</v>
      </c>
      <c r="O263" s="165">
        <f t="shared" si="20"/>
        <v>0</v>
      </c>
      <c r="P263" s="165" t="str">
        <f>IF(D263="","",SUMIFS(#REF!,#REF!,U263))</f>
        <v/>
      </c>
      <c r="Q263" s="165" t="str">
        <f t="shared" si="21"/>
        <v/>
      </c>
      <c r="R263" s="114" t="str">
        <f>IF($C263="","",_xlfn.XLOOKUP($C263,设置!$M:$M,设置!N:N,""))</f>
        <v/>
      </c>
      <c r="S263" s="114" t="str">
        <f>IF($C263="","",_xlfn.XLOOKUP($C263,设置!$M:$M,设置!O:O,""))</f>
        <v/>
      </c>
      <c r="T263" s="114" t="s">
        <v>1703</v>
      </c>
      <c r="U263" s="114" t="str">
        <f t="shared" si="22"/>
        <v/>
      </c>
      <c r="V263" s="114" t="str">
        <f t="shared" si="23"/>
        <v/>
      </c>
      <c r="W263" s="114" t="str">
        <f>IF(V263="","",_xlfn.XLOOKUP(V263,立项!W:W,立项!N:N))</f>
        <v/>
      </c>
      <c r="X263" s="114" t="str">
        <f>IF(V263="","",_xlfn.XLOOKUP(V263,立项!W:W,立项!P:P))</f>
        <v/>
      </c>
      <c r="Y263" s="114" t="str">
        <f t="shared" si="24"/>
        <v/>
      </c>
      <c r="Z263" s="141"/>
      <c r="AA263" s="116"/>
      <c r="AB263" s="116"/>
      <c r="AC263" s="116"/>
      <c r="AD263" s="117"/>
      <c r="AE263" s="117"/>
    </row>
    <row r="264" s="81" customFormat="1" customHeight="1" spans="1:31">
      <c r="A264" s="116"/>
      <c r="B264" s="116"/>
      <c r="C264" s="116"/>
      <c r="D264" s="133"/>
      <c r="E264" s="133"/>
      <c r="F264" s="116"/>
      <c r="G264" s="133"/>
      <c r="H264" s="159"/>
      <c r="I264" s="146"/>
      <c r="J264" s="166"/>
      <c r="K264" s="116"/>
      <c r="L264" s="88"/>
      <c r="M264" s="164">
        <f>IF(T264="","",COUNTIFS($F$2:F264,F264))</f>
        <v>0</v>
      </c>
      <c r="N264" s="165">
        <f>IF(T264="","",SUMIFS(实收!E:E,实收!S:S,T264))</f>
        <v>0</v>
      </c>
      <c r="O264" s="165">
        <f t="shared" si="20"/>
        <v>0</v>
      </c>
      <c r="P264" s="165" t="str">
        <f>IF(D264="","",SUMIFS(#REF!,#REF!,U264))</f>
        <v/>
      </c>
      <c r="Q264" s="165" t="str">
        <f t="shared" si="21"/>
        <v/>
      </c>
      <c r="R264" s="114" t="str">
        <f>IF($C264="","",_xlfn.XLOOKUP($C264,设置!$M:$M,设置!N:N,""))</f>
        <v/>
      </c>
      <c r="S264" s="114" t="str">
        <f>IF($C264="","",_xlfn.XLOOKUP($C264,设置!$M:$M,设置!O:O,""))</f>
        <v/>
      </c>
      <c r="T264" s="114" t="s">
        <v>1704</v>
      </c>
      <c r="U264" s="114" t="str">
        <f t="shared" si="22"/>
        <v/>
      </c>
      <c r="V264" s="114" t="str">
        <f t="shared" si="23"/>
        <v/>
      </c>
      <c r="W264" s="114" t="str">
        <f>IF(V264="","",_xlfn.XLOOKUP(V264,立项!W:W,立项!N:N))</f>
        <v/>
      </c>
      <c r="X264" s="114" t="str">
        <f>IF(V264="","",_xlfn.XLOOKUP(V264,立项!W:W,立项!P:P))</f>
        <v/>
      </c>
      <c r="Y264" s="114" t="str">
        <f t="shared" si="24"/>
        <v/>
      </c>
      <c r="Z264" s="141"/>
      <c r="AA264" s="116"/>
      <c r="AB264" s="116"/>
      <c r="AC264" s="116"/>
      <c r="AD264" s="117"/>
      <c r="AE264" s="117"/>
    </row>
    <row r="265" s="81" customFormat="1" customHeight="1" spans="1:31">
      <c r="A265" s="116"/>
      <c r="B265" s="116"/>
      <c r="C265" s="116"/>
      <c r="D265" s="133"/>
      <c r="E265" s="133"/>
      <c r="F265" s="116"/>
      <c r="G265" s="157"/>
      <c r="H265" s="158"/>
      <c r="I265" s="146"/>
      <c r="J265" s="166"/>
      <c r="K265" s="116"/>
      <c r="L265" s="88"/>
      <c r="M265" s="164">
        <f>IF(T265="","",COUNTIFS($F$2:F265,F265))</f>
        <v>0</v>
      </c>
      <c r="N265" s="165">
        <f>IF(T265="","",SUMIFS(实收!E:E,实收!S:S,T265))</f>
        <v>0</v>
      </c>
      <c r="O265" s="165">
        <f t="shared" si="20"/>
        <v>0</v>
      </c>
      <c r="P265" s="165" t="str">
        <f>IF(D265="","",SUMIFS(#REF!,#REF!,U265))</f>
        <v/>
      </c>
      <c r="Q265" s="165" t="str">
        <f t="shared" si="21"/>
        <v/>
      </c>
      <c r="R265" s="114" t="str">
        <f>IF($C265="","",_xlfn.XLOOKUP($C265,设置!$M:$M,设置!N:N,""))</f>
        <v/>
      </c>
      <c r="S265" s="114" t="str">
        <f>IF($C265="","",_xlfn.XLOOKUP($C265,设置!$M:$M,设置!O:O,""))</f>
        <v/>
      </c>
      <c r="T265" s="114" t="s">
        <v>1705</v>
      </c>
      <c r="U265" s="114" t="str">
        <f t="shared" si="22"/>
        <v/>
      </c>
      <c r="V265" s="114" t="str">
        <f t="shared" si="23"/>
        <v/>
      </c>
      <c r="W265" s="114" t="str">
        <f>IF(V265="","",_xlfn.XLOOKUP(V265,立项!W:W,立项!N:N))</f>
        <v/>
      </c>
      <c r="X265" s="114" t="str">
        <f>IF(V265="","",_xlfn.XLOOKUP(V265,立项!W:W,立项!P:P))</f>
        <v/>
      </c>
      <c r="Y265" s="114" t="str">
        <f t="shared" si="24"/>
        <v/>
      </c>
      <c r="Z265" s="141"/>
      <c r="AA265" s="116"/>
      <c r="AB265" s="116"/>
      <c r="AC265" s="116"/>
      <c r="AD265" s="117"/>
      <c r="AE265" s="117"/>
    </row>
    <row r="266" s="81" customFormat="1" customHeight="1" spans="1:31">
      <c r="A266" s="116"/>
      <c r="B266" s="116"/>
      <c r="C266" s="116"/>
      <c r="D266" s="133"/>
      <c r="E266" s="133"/>
      <c r="F266" s="116"/>
      <c r="G266" s="157"/>
      <c r="H266" s="158"/>
      <c r="I266" s="146"/>
      <c r="J266" s="166"/>
      <c r="K266" s="116"/>
      <c r="L266" s="88"/>
      <c r="M266" s="164">
        <f>IF(T266="","",COUNTIFS($F$2:F266,F266))</f>
        <v>0</v>
      </c>
      <c r="N266" s="165">
        <f>IF(T266="","",SUMIFS(实收!E:E,实收!S:S,T266))</f>
        <v>0</v>
      </c>
      <c r="O266" s="165">
        <f t="shared" si="20"/>
        <v>0</v>
      </c>
      <c r="P266" s="165" t="str">
        <f>IF(D266="","",SUMIFS(#REF!,#REF!,U266))</f>
        <v/>
      </c>
      <c r="Q266" s="165" t="str">
        <f t="shared" si="21"/>
        <v/>
      </c>
      <c r="R266" s="114" t="str">
        <f>IF($C266="","",_xlfn.XLOOKUP($C266,设置!$M:$M,设置!N:N,""))</f>
        <v/>
      </c>
      <c r="S266" s="114" t="str">
        <f>IF($C266="","",_xlfn.XLOOKUP($C266,设置!$M:$M,设置!O:O,""))</f>
        <v/>
      </c>
      <c r="T266" s="114" t="s">
        <v>1706</v>
      </c>
      <c r="U266" s="114" t="str">
        <f t="shared" si="22"/>
        <v/>
      </c>
      <c r="V266" s="114" t="str">
        <f t="shared" si="23"/>
        <v/>
      </c>
      <c r="W266" s="114" t="str">
        <f>IF(V266="","",_xlfn.XLOOKUP(V266,立项!W:W,立项!N:N))</f>
        <v/>
      </c>
      <c r="X266" s="114" t="str">
        <f>IF(V266="","",_xlfn.XLOOKUP(V266,立项!W:W,立项!P:P))</f>
        <v/>
      </c>
      <c r="Y266" s="114" t="str">
        <f t="shared" si="24"/>
        <v/>
      </c>
      <c r="Z266" s="141"/>
      <c r="AA266" s="116"/>
      <c r="AB266" s="116"/>
      <c r="AC266" s="116"/>
      <c r="AD266" s="117"/>
      <c r="AE266" s="117"/>
    </row>
    <row r="267" s="81" customFormat="1" customHeight="1" spans="1:31">
      <c r="A267" s="116"/>
      <c r="B267" s="116"/>
      <c r="C267" s="116"/>
      <c r="D267" s="133"/>
      <c r="E267" s="133"/>
      <c r="F267" s="116"/>
      <c r="G267" s="157"/>
      <c r="H267" s="158"/>
      <c r="I267" s="146"/>
      <c r="J267" s="166"/>
      <c r="K267" s="116"/>
      <c r="L267" s="88"/>
      <c r="M267" s="164">
        <f>IF(T267="","",COUNTIFS($F$2:F267,F267))</f>
        <v>0</v>
      </c>
      <c r="N267" s="165">
        <f>IF(T267="","",SUMIFS(实收!E:E,实收!S:S,T267))</f>
        <v>0</v>
      </c>
      <c r="O267" s="165">
        <f t="shared" si="20"/>
        <v>0</v>
      </c>
      <c r="P267" s="165" t="str">
        <f>IF(D267="","",SUMIFS(#REF!,#REF!,U267))</f>
        <v/>
      </c>
      <c r="Q267" s="165" t="str">
        <f t="shared" si="21"/>
        <v/>
      </c>
      <c r="R267" s="114" t="str">
        <f>IF($C267="","",_xlfn.XLOOKUP($C267,设置!$M:$M,设置!N:N,""))</f>
        <v/>
      </c>
      <c r="S267" s="114" t="str">
        <f>IF($C267="","",_xlfn.XLOOKUP($C267,设置!$M:$M,设置!O:O,""))</f>
        <v/>
      </c>
      <c r="T267" s="114" t="s">
        <v>1707</v>
      </c>
      <c r="U267" s="114" t="str">
        <f t="shared" si="22"/>
        <v/>
      </c>
      <c r="V267" s="114" t="str">
        <f t="shared" si="23"/>
        <v/>
      </c>
      <c r="W267" s="114" t="str">
        <f>IF(V267="","",_xlfn.XLOOKUP(V267,立项!W:W,立项!N:N))</f>
        <v/>
      </c>
      <c r="X267" s="114" t="str">
        <f>IF(V267="","",_xlfn.XLOOKUP(V267,立项!W:W,立项!P:P))</f>
        <v/>
      </c>
      <c r="Y267" s="114" t="str">
        <f t="shared" si="24"/>
        <v/>
      </c>
      <c r="Z267" s="141"/>
      <c r="AA267" s="116"/>
      <c r="AB267" s="116"/>
      <c r="AC267" s="116"/>
      <c r="AD267" s="117"/>
      <c r="AE267" s="117"/>
    </row>
    <row r="268" s="81" customFormat="1" customHeight="1" spans="1:31">
      <c r="A268" s="116"/>
      <c r="B268" s="116"/>
      <c r="C268" s="116"/>
      <c r="D268" s="133"/>
      <c r="E268" s="133"/>
      <c r="F268" s="116"/>
      <c r="G268" s="157"/>
      <c r="H268" s="158"/>
      <c r="I268" s="146"/>
      <c r="J268" s="166"/>
      <c r="K268" s="116"/>
      <c r="L268" s="88"/>
      <c r="M268" s="164">
        <f>IF(T268="","",COUNTIFS($F$2:F268,F268))</f>
        <v>0</v>
      </c>
      <c r="N268" s="165">
        <f>IF(T268="","",SUMIFS(实收!E:E,实收!S:S,T268))</f>
        <v>0</v>
      </c>
      <c r="O268" s="165">
        <f t="shared" si="20"/>
        <v>0</v>
      </c>
      <c r="P268" s="165" t="str">
        <f>IF(D268="","",SUMIFS(#REF!,#REF!,U268))</f>
        <v/>
      </c>
      <c r="Q268" s="165" t="str">
        <f t="shared" si="21"/>
        <v/>
      </c>
      <c r="R268" s="114" t="str">
        <f>IF($C268="","",_xlfn.XLOOKUP($C268,设置!$M:$M,设置!N:N,""))</f>
        <v/>
      </c>
      <c r="S268" s="114" t="str">
        <f>IF($C268="","",_xlfn.XLOOKUP($C268,设置!$M:$M,设置!O:O,""))</f>
        <v/>
      </c>
      <c r="T268" s="114" t="s">
        <v>1708</v>
      </c>
      <c r="U268" s="114" t="str">
        <f t="shared" si="22"/>
        <v/>
      </c>
      <c r="V268" s="114" t="str">
        <f t="shared" si="23"/>
        <v/>
      </c>
      <c r="W268" s="114" t="str">
        <f>IF(V268="","",_xlfn.XLOOKUP(V268,立项!W:W,立项!N:N))</f>
        <v/>
      </c>
      <c r="X268" s="114" t="str">
        <f>IF(V268="","",_xlfn.XLOOKUP(V268,立项!W:W,立项!P:P))</f>
        <v/>
      </c>
      <c r="Y268" s="114" t="str">
        <f t="shared" si="24"/>
        <v/>
      </c>
      <c r="Z268" s="141"/>
      <c r="AA268" s="116"/>
      <c r="AB268" s="116"/>
      <c r="AC268" s="116"/>
      <c r="AD268" s="117"/>
      <c r="AE268" s="117"/>
    </row>
    <row r="269" s="81" customFormat="1" customHeight="1" spans="1:31">
      <c r="A269" s="116"/>
      <c r="B269" s="116"/>
      <c r="C269" s="116"/>
      <c r="D269" s="133"/>
      <c r="E269" s="133"/>
      <c r="F269" s="116"/>
      <c r="G269" s="157"/>
      <c r="H269" s="158"/>
      <c r="I269" s="146"/>
      <c r="J269" s="166"/>
      <c r="K269" s="116"/>
      <c r="L269" s="88"/>
      <c r="M269" s="164">
        <f>IF(T269="","",COUNTIFS($F$2:F269,F269))</f>
        <v>0</v>
      </c>
      <c r="N269" s="165">
        <f>IF(T269="","",SUMIFS(实收!E:E,实收!S:S,T269))</f>
        <v>0</v>
      </c>
      <c r="O269" s="165">
        <f t="shared" si="20"/>
        <v>0</v>
      </c>
      <c r="P269" s="165" t="str">
        <f>IF(D269="","",SUMIFS(#REF!,#REF!,U269))</f>
        <v/>
      </c>
      <c r="Q269" s="165" t="str">
        <f t="shared" si="21"/>
        <v/>
      </c>
      <c r="R269" s="114" t="str">
        <f>IF($C269="","",_xlfn.XLOOKUP($C269,设置!$M:$M,设置!N:N,""))</f>
        <v/>
      </c>
      <c r="S269" s="114" t="str">
        <f>IF($C269="","",_xlfn.XLOOKUP($C269,设置!$M:$M,设置!O:O,""))</f>
        <v/>
      </c>
      <c r="T269" s="114" t="s">
        <v>1709</v>
      </c>
      <c r="U269" s="114" t="str">
        <f t="shared" si="22"/>
        <v/>
      </c>
      <c r="V269" s="114" t="str">
        <f t="shared" si="23"/>
        <v/>
      </c>
      <c r="W269" s="114" t="str">
        <f>IF(V269="","",_xlfn.XLOOKUP(V269,立项!W:W,立项!N:N))</f>
        <v/>
      </c>
      <c r="X269" s="114" t="str">
        <f>IF(V269="","",_xlfn.XLOOKUP(V269,立项!W:W,立项!P:P))</f>
        <v/>
      </c>
      <c r="Y269" s="114" t="str">
        <f t="shared" si="24"/>
        <v/>
      </c>
      <c r="Z269" s="141"/>
      <c r="AA269" s="116"/>
      <c r="AB269" s="116"/>
      <c r="AC269" s="116"/>
      <c r="AD269" s="117"/>
      <c r="AE269" s="117"/>
    </row>
    <row r="270" s="81" customFormat="1" customHeight="1" spans="1:31">
      <c r="A270" s="116"/>
      <c r="B270" s="116"/>
      <c r="C270" s="116"/>
      <c r="D270" s="133"/>
      <c r="E270" s="133"/>
      <c r="F270" s="116"/>
      <c r="G270" s="157"/>
      <c r="H270" s="158"/>
      <c r="I270" s="146"/>
      <c r="J270" s="166"/>
      <c r="K270" s="116"/>
      <c r="L270" s="88"/>
      <c r="M270" s="164">
        <f>IF(T270="","",COUNTIFS($F$2:F270,F270))</f>
        <v>0</v>
      </c>
      <c r="N270" s="165">
        <f>IF(T270="","",SUMIFS(实收!E:E,实收!S:S,T270))</f>
        <v>0</v>
      </c>
      <c r="O270" s="165">
        <f t="shared" si="20"/>
        <v>0</v>
      </c>
      <c r="P270" s="165" t="str">
        <f>IF(D270="","",SUMIFS(#REF!,#REF!,U270))</f>
        <v/>
      </c>
      <c r="Q270" s="165" t="str">
        <f t="shared" si="21"/>
        <v/>
      </c>
      <c r="R270" s="114" t="str">
        <f>IF($C270="","",_xlfn.XLOOKUP($C270,设置!$M:$M,设置!N:N,""))</f>
        <v/>
      </c>
      <c r="S270" s="114" t="str">
        <f>IF($C270="","",_xlfn.XLOOKUP($C270,设置!$M:$M,设置!O:O,""))</f>
        <v/>
      </c>
      <c r="T270" s="114" t="s">
        <v>1710</v>
      </c>
      <c r="U270" s="114" t="str">
        <f t="shared" si="22"/>
        <v/>
      </c>
      <c r="V270" s="114" t="str">
        <f t="shared" si="23"/>
        <v/>
      </c>
      <c r="W270" s="114" t="str">
        <f>IF(V270="","",_xlfn.XLOOKUP(V270,立项!W:W,立项!N:N))</f>
        <v/>
      </c>
      <c r="X270" s="114" t="str">
        <f>IF(V270="","",_xlfn.XLOOKUP(V270,立项!W:W,立项!P:P))</f>
        <v/>
      </c>
      <c r="Y270" s="114" t="str">
        <f t="shared" si="24"/>
        <v/>
      </c>
      <c r="Z270" s="141"/>
      <c r="AA270" s="116"/>
      <c r="AB270" s="116"/>
      <c r="AC270" s="116"/>
      <c r="AD270" s="117"/>
      <c r="AE270" s="117"/>
    </row>
    <row r="271" s="81" customFormat="1" customHeight="1" spans="1:31">
      <c r="A271" s="116"/>
      <c r="B271" s="116"/>
      <c r="C271" s="116"/>
      <c r="D271" s="133"/>
      <c r="E271" s="133"/>
      <c r="F271" s="116"/>
      <c r="G271" s="157"/>
      <c r="H271" s="158"/>
      <c r="I271" s="146"/>
      <c r="J271" s="166"/>
      <c r="K271" s="116"/>
      <c r="L271" s="88"/>
      <c r="M271" s="164">
        <f>IF(T271="","",COUNTIFS($F$2:F271,F271))</f>
        <v>0</v>
      </c>
      <c r="N271" s="165">
        <f>IF(T271="","",SUMIFS(实收!E:E,实收!S:S,T271))</f>
        <v>0</v>
      </c>
      <c r="O271" s="165">
        <f t="shared" si="20"/>
        <v>0</v>
      </c>
      <c r="P271" s="165" t="str">
        <f>IF(D271="","",SUMIFS(#REF!,#REF!,U271))</f>
        <v/>
      </c>
      <c r="Q271" s="165" t="str">
        <f t="shared" si="21"/>
        <v/>
      </c>
      <c r="R271" s="114" t="str">
        <f>IF($C271="","",_xlfn.XLOOKUP($C271,设置!$M:$M,设置!N:N,""))</f>
        <v/>
      </c>
      <c r="S271" s="114" t="str">
        <f>IF($C271="","",_xlfn.XLOOKUP($C271,设置!$M:$M,设置!O:O,""))</f>
        <v/>
      </c>
      <c r="T271" s="114" t="s">
        <v>1711</v>
      </c>
      <c r="U271" s="114" t="str">
        <f t="shared" si="22"/>
        <v/>
      </c>
      <c r="V271" s="114" t="str">
        <f t="shared" si="23"/>
        <v/>
      </c>
      <c r="W271" s="114" t="str">
        <f>IF(V271="","",_xlfn.XLOOKUP(V271,立项!W:W,立项!N:N))</f>
        <v/>
      </c>
      <c r="X271" s="114" t="str">
        <f>IF(V271="","",_xlfn.XLOOKUP(V271,立项!W:W,立项!P:P))</f>
        <v/>
      </c>
      <c r="Y271" s="114" t="str">
        <f t="shared" si="24"/>
        <v/>
      </c>
      <c r="Z271" s="141"/>
      <c r="AA271" s="116"/>
      <c r="AB271" s="116"/>
      <c r="AC271" s="116"/>
      <c r="AD271" s="117"/>
      <c r="AE271" s="117"/>
    </row>
    <row r="272" s="81" customFormat="1" customHeight="1" spans="1:31">
      <c r="A272" s="116"/>
      <c r="B272" s="116"/>
      <c r="C272" s="116"/>
      <c r="D272" s="133"/>
      <c r="E272" s="133"/>
      <c r="F272" s="116"/>
      <c r="G272" s="157"/>
      <c r="H272" s="158"/>
      <c r="I272" s="146"/>
      <c r="J272" s="166"/>
      <c r="K272" s="116"/>
      <c r="L272" s="88"/>
      <c r="M272" s="164">
        <f>IF(T272="","",COUNTIFS($F$2:F272,F272))</f>
        <v>0</v>
      </c>
      <c r="N272" s="165">
        <f>IF(T272="","",SUMIFS(实收!E:E,实收!S:S,T272))</f>
        <v>0</v>
      </c>
      <c r="O272" s="165">
        <f t="shared" si="20"/>
        <v>0</v>
      </c>
      <c r="P272" s="165" t="str">
        <f>IF(D272="","",SUMIFS(#REF!,#REF!,U272))</f>
        <v/>
      </c>
      <c r="Q272" s="165" t="str">
        <f t="shared" si="21"/>
        <v/>
      </c>
      <c r="R272" s="114" t="str">
        <f>IF($C272="","",_xlfn.XLOOKUP($C272,设置!$M:$M,设置!N:N,""))</f>
        <v/>
      </c>
      <c r="S272" s="114" t="str">
        <f>IF($C272="","",_xlfn.XLOOKUP($C272,设置!$M:$M,设置!O:O,""))</f>
        <v/>
      </c>
      <c r="T272" s="114" t="s">
        <v>1712</v>
      </c>
      <c r="U272" s="114" t="str">
        <f t="shared" si="22"/>
        <v/>
      </c>
      <c r="V272" s="114" t="str">
        <f t="shared" si="23"/>
        <v/>
      </c>
      <c r="W272" s="114" t="str">
        <f>IF(V272="","",_xlfn.XLOOKUP(V272,立项!W:W,立项!N:N))</f>
        <v/>
      </c>
      <c r="X272" s="114" t="str">
        <f>IF(V272="","",_xlfn.XLOOKUP(V272,立项!W:W,立项!P:P))</f>
        <v/>
      </c>
      <c r="Y272" s="114" t="str">
        <f t="shared" si="24"/>
        <v/>
      </c>
      <c r="Z272" s="141"/>
      <c r="AA272" s="116"/>
      <c r="AB272" s="116"/>
      <c r="AC272" s="116"/>
      <c r="AD272" s="117"/>
      <c r="AE272" s="117"/>
    </row>
    <row r="273" s="81" customFormat="1" customHeight="1" spans="1:31">
      <c r="A273" s="116"/>
      <c r="B273" s="116"/>
      <c r="C273" s="116"/>
      <c r="D273" s="133"/>
      <c r="E273" s="133"/>
      <c r="F273" s="116"/>
      <c r="G273" s="157"/>
      <c r="H273" s="158"/>
      <c r="I273" s="146"/>
      <c r="J273" s="166"/>
      <c r="K273" s="116"/>
      <c r="L273" s="88"/>
      <c r="M273" s="164">
        <f>IF(T273="","",COUNTIFS($F$2:F273,F273))</f>
        <v>0</v>
      </c>
      <c r="N273" s="165">
        <f>IF(T273="","",SUMIFS(实收!E:E,实收!S:S,T273))</f>
        <v>0</v>
      </c>
      <c r="O273" s="165">
        <f t="shared" si="20"/>
        <v>0</v>
      </c>
      <c r="P273" s="165" t="str">
        <f>IF(D273="","",SUMIFS(#REF!,#REF!,U273))</f>
        <v/>
      </c>
      <c r="Q273" s="165" t="str">
        <f t="shared" si="21"/>
        <v/>
      </c>
      <c r="R273" s="114" t="str">
        <f>IF($C273="","",_xlfn.XLOOKUP($C273,设置!$M:$M,设置!N:N,""))</f>
        <v/>
      </c>
      <c r="S273" s="114" t="str">
        <f>IF($C273="","",_xlfn.XLOOKUP($C273,设置!$M:$M,设置!O:O,""))</f>
        <v/>
      </c>
      <c r="T273" s="114" t="s">
        <v>1713</v>
      </c>
      <c r="U273" s="114" t="str">
        <f t="shared" si="22"/>
        <v/>
      </c>
      <c r="V273" s="114" t="str">
        <f t="shared" si="23"/>
        <v/>
      </c>
      <c r="W273" s="114" t="str">
        <f>IF(V273="","",_xlfn.XLOOKUP(V273,立项!W:W,立项!N:N))</f>
        <v/>
      </c>
      <c r="X273" s="114" t="str">
        <f>IF(V273="","",_xlfn.XLOOKUP(V273,立项!W:W,立项!P:P))</f>
        <v/>
      </c>
      <c r="Y273" s="114" t="str">
        <f t="shared" si="24"/>
        <v/>
      </c>
      <c r="Z273" s="141"/>
      <c r="AA273" s="116"/>
      <c r="AB273" s="116"/>
      <c r="AC273" s="116"/>
      <c r="AD273" s="117"/>
      <c r="AE273" s="117"/>
    </row>
    <row r="274" s="81" customFormat="1" customHeight="1" spans="1:31">
      <c r="A274" s="116"/>
      <c r="B274" s="116"/>
      <c r="C274" s="116"/>
      <c r="D274" s="133"/>
      <c r="E274" s="133"/>
      <c r="F274" s="116"/>
      <c r="G274" s="157"/>
      <c r="H274" s="158"/>
      <c r="I274" s="146"/>
      <c r="J274" s="166"/>
      <c r="K274" s="116"/>
      <c r="L274" s="88"/>
      <c r="M274" s="164">
        <f>IF(T274="","",COUNTIFS($F$2:F274,F274))</f>
        <v>0</v>
      </c>
      <c r="N274" s="165">
        <f>IF(T274="","",SUMIFS(实收!E:E,实收!S:S,T274))</f>
        <v>0</v>
      </c>
      <c r="O274" s="165">
        <f t="shared" si="20"/>
        <v>0</v>
      </c>
      <c r="P274" s="165" t="str">
        <f>IF(D274="","",SUMIFS(#REF!,#REF!,U274))</f>
        <v/>
      </c>
      <c r="Q274" s="165" t="str">
        <f t="shared" si="21"/>
        <v/>
      </c>
      <c r="R274" s="114" t="str">
        <f>IF($C274="","",_xlfn.XLOOKUP($C274,设置!$M:$M,设置!N:N,""))</f>
        <v/>
      </c>
      <c r="S274" s="114" t="str">
        <f>IF($C274="","",_xlfn.XLOOKUP($C274,设置!$M:$M,设置!O:O,""))</f>
        <v/>
      </c>
      <c r="T274" s="114" t="s">
        <v>1714</v>
      </c>
      <c r="U274" s="114" t="str">
        <f t="shared" si="22"/>
        <v/>
      </c>
      <c r="V274" s="114" t="str">
        <f t="shared" si="23"/>
        <v/>
      </c>
      <c r="W274" s="114" t="str">
        <f>IF(V274="","",_xlfn.XLOOKUP(V274,立项!W:W,立项!N:N))</f>
        <v/>
      </c>
      <c r="X274" s="114" t="str">
        <f>IF(V274="","",_xlfn.XLOOKUP(V274,立项!W:W,立项!P:P))</f>
        <v/>
      </c>
      <c r="Y274" s="114" t="str">
        <f t="shared" si="24"/>
        <v/>
      </c>
      <c r="Z274" s="141"/>
      <c r="AA274" s="116"/>
      <c r="AB274" s="116"/>
      <c r="AC274" s="116"/>
      <c r="AD274" s="117"/>
      <c r="AE274" s="117"/>
    </row>
    <row r="275" s="81" customFormat="1" customHeight="1" spans="1:31">
      <c r="A275" s="116"/>
      <c r="B275" s="116"/>
      <c r="C275" s="116"/>
      <c r="D275" s="133"/>
      <c r="E275" s="133"/>
      <c r="F275" s="116"/>
      <c r="G275" s="157"/>
      <c r="H275" s="158"/>
      <c r="I275" s="146"/>
      <c r="J275" s="166"/>
      <c r="K275" s="116"/>
      <c r="L275" s="88"/>
      <c r="M275" s="164">
        <f>IF(T275="","",COUNTIFS($F$2:F275,F275))</f>
        <v>0</v>
      </c>
      <c r="N275" s="165">
        <f>IF(T275="","",SUMIFS(实收!E:E,实收!S:S,T275))</f>
        <v>0</v>
      </c>
      <c r="O275" s="165">
        <f t="shared" si="20"/>
        <v>0</v>
      </c>
      <c r="P275" s="165" t="str">
        <f>IF(D275="","",SUMIFS(#REF!,#REF!,U275))</f>
        <v/>
      </c>
      <c r="Q275" s="165" t="str">
        <f t="shared" si="21"/>
        <v/>
      </c>
      <c r="R275" s="114" t="str">
        <f>IF($C275="","",_xlfn.XLOOKUP($C275,设置!$M:$M,设置!N:N,""))</f>
        <v/>
      </c>
      <c r="S275" s="114" t="str">
        <f>IF($C275="","",_xlfn.XLOOKUP($C275,设置!$M:$M,设置!O:O,""))</f>
        <v/>
      </c>
      <c r="T275" s="114" t="s">
        <v>1715</v>
      </c>
      <c r="U275" s="114" t="str">
        <f t="shared" si="22"/>
        <v/>
      </c>
      <c r="V275" s="114" t="str">
        <f t="shared" si="23"/>
        <v/>
      </c>
      <c r="W275" s="114" t="str">
        <f>IF(V275="","",_xlfn.XLOOKUP(V275,立项!W:W,立项!N:N))</f>
        <v/>
      </c>
      <c r="X275" s="114" t="str">
        <f>IF(V275="","",_xlfn.XLOOKUP(V275,立项!W:W,立项!P:P))</f>
        <v/>
      </c>
      <c r="Y275" s="114" t="str">
        <f t="shared" si="24"/>
        <v/>
      </c>
      <c r="Z275" s="141"/>
      <c r="AA275" s="116"/>
      <c r="AB275" s="116"/>
      <c r="AC275" s="116"/>
      <c r="AD275" s="117"/>
      <c r="AE275" s="117"/>
    </row>
    <row r="276" s="81" customFormat="1" customHeight="1" spans="1:31">
      <c r="A276" s="116"/>
      <c r="B276" s="116"/>
      <c r="C276" s="116"/>
      <c r="D276" s="133"/>
      <c r="E276" s="133"/>
      <c r="F276" s="116"/>
      <c r="G276" s="157"/>
      <c r="H276" s="158"/>
      <c r="I276" s="146"/>
      <c r="J276" s="166"/>
      <c r="K276" s="116"/>
      <c r="L276" s="88"/>
      <c r="M276" s="164">
        <f>IF(T276="","",COUNTIFS($F$2:F276,F276))</f>
        <v>0</v>
      </c>
      <c r="N276" s="165">
        <f>IF(T276="","",SUMIFS(实收!E:E,实收!S:S,T276))</f>
        <v>0</v>
      </c>
      <c r="O276" s="165">
        <f t="shared" si="20"/>
        <v>0</v>
      </c>
      <c r="P276" s="165" t="str">
        <f>IF(D276="","",SUMIFS(#REF!,#REF!,U276))</f>
        <v/>
      </c>
      <c r="Q276" s="165" t="str">
        <f t="shared" si="21"/>
        <v/>
      </c>
      <c r="R276" s="114" t="str">
        <f>IF($C276="","",_xlfn.XLOOKUP($C276,设置!$M:$M,设置!N:N,""))</f>
        <v/>
      </c>
      <c r="S276" s="114" t="str">
        <f>IF($C276="","",_xlfn.XLOOKUP($C276,设置!$M:$M,设置!O:O,""))</f>
        <v/>
      </c>
      <c r="T276" s="114" t="s">
        <v>1716</v>
      </c>
      <c r="U276" s="114" t="str">
        <f t="shared" si="22"/>
        <v/>
      </c>
      <c r="V276" s="114" t="str">
        <f t="shared" si="23"/>
        <v/>
      </c>
      <c r="W276" s="114" t="str">
        <f>IF(V276="","",_xlfn.XLOOKUP(V276,立项!W:W,立项!N:N))</f>
        <v/>
      </c>
      <c r="X276" s="114" t="str">
        <f>IF(V276="","",_xlfn.XLOOKUP(V276,立项!W:W,立项!P:P))</f>
        <v/>
      </c>
      <c r="Y276" s="114" t="str">
        <f t="shared" si="24"/>
        <v/>
      </c>
      <c r="Z276" s="141"/>
      <c r="AA276" s="116"/>
      <c r="AB276" s="116"/>
      <c r="AC276" s="116"/>
      <c r="AD276" s="117"/>
      <c r="AE276" s="117"/>
    </row>
    <row r="277" s="81" customFormat="1" customHeight="1" spans="1:31">
      <c r="A277" s="116"/>
      <c r="B277" s="116"/>
      <c r="C277" s="116"/>
      <c r="D277" s="133"/>
      <c r="E277" s="133"/>
      <c r="F277" s="116"/>
      <c r="G277" s="157"/>
      <c r="H277" s="158"/>
      <c r="I277" s="146"/>
      <c r="J277" s="166"/>
      <c r="K277" s="116"/>
      <c r="L277" s="88"/>
      <c r="M277" s="164">
        <f>IF(T277="","",COUNTIFS($F$2:F277,F277))</f>
        <v>0</v>
      </c>
      <c r="N277" s="165">
        <f>IF(T277="","",SUMIFS(实收!E:E,实收!S:S,T277))</f>
        <v>0</v>
      </c>
      <c r="O277" s="165">
        <f t="shared" si="20"/>
        <v>0</v>
      </c>
      <c r="P277" s="165" t="str">
        <f>IF(D277="","",SUMIFS(#REF!,#REF!,U277))</f>
        <v/>
      </c>
      <c r="Q277" s="165" t="str">
        <f t="shared" si="21"/>
        <v/>
      </c>
      <c r="R277" s="114" t="str">
        <f>IF($C277="","",_xlfn.XLOOKUP($C277,设置!$M:$M,设置!N:N,""))</f>
        <v/>
      </c>
      <c r="S277" s="114" t="str">
        <f>IF($C277="","",_xlfn.XLOOKUP($C277,设置!$M:$M,设置!O:O,""))</f>
        <v/>
      </c>
      <c r="T277" s="114" t="s">
        <v>1717</v>
      </c>
      <c r="U277" s="114" t="str">
        <f t="shared" si="22"/>
        <v/>
      </c>
      <c r="V277" s="114" t="str">
        <f t="shared" si="23"/>
        <v/>
      </c>
      <c r="W277" s="114" t="str">
        <f>IF(V277="","",_xlfn.XLOOKUP(V277,立项!W:W,立项!N:N))</f>
        <v/>
      </c>
      <c r="X277" s="114" t="str">
        <f>IF(V277="","",_xlfn.XLOOKUP(V277,立项!W:W,立项!P:P))</f>
        <v/>
      </c>
      <c r="Y277" s="114" t="str">
        <f t="shared" si="24"/>
        <v/>
      </c>
      <c r="Z277" s="141"/>
      <c r="AA277" s="116"/>
      <c r="AB277" s="116"/>
      <c r="AC277" s="116"/>
      <c r="AD277" s="117"/>
      <c r="AE277" s="117"/>
    </row>
    <row r="278" s="81" customFormat="1" customHeight="1" spans="1:31">
      <c r="A278" s="116"/>
      <c r="B278" s="116"/>
      <c r="C278" s="116"/>
      <c r="D278" s="133"/>
      <c r="E278" s="133"/>
      <c r="F278" s="116"/>
      <c r="G278" s="133"/>
      <c r="H278" s="158"/>
      <c r="I278" s="146"/>
      <c r="J278" s="166"/>
      <c r="K278" s="116"/>
      <c r="L278" s="88"/>
      <c r="M278" s="164">
        <f>IF(T278="","",COUNTIFS($F$2:F278,F278))</f>
        <v>0</v>
      </c>
      <c r="N278" s="165">
        <f>IF(T278="","",SUMIFS(实收!E:E,实收!S:S,T278))</f>
        <v>0</v>
      </c>
      <c r="O278" s="165">
        <f t="shared" si="20"/>
        <v>0</v>
      </c>
      <c r="P278" s="165" t="str">
        <f>IF(D278="","",SUMIFS(#REF!,#REF!,U278))</f>
        <v/>
      </c>
      <c r="Q278" s="165" t="str">
        <f t="shared" si="21"/>
        <v/>
      </c>
      <c r="R278" s="114" t="str">
        <f>IF($C278="","",_xlfn.XLOOKUP($C278,设置!$M:$M,设置!N:N,""))</f>
        <v/>
      </c>
      <c r="S278" s="114" t="str">
        <f>IF($C278="","",_xlfn.XLOOKUP($C278,设置!$M:$M,设置!O:O,""))</f>
        <v/>
      </c>
      <c r="T278" s="114" t="s">
        <v>1718</v>
      </c>
      <c r="U278" s="114" t="str">
        <f t="shared" si="22"/>
        <v/>
      </c>
      <c r="V278" s="114" t="str">
        <f t="shared" si="23"/>
        <v/>
      </c>
      <c r="W278" s="114" t="str">
        <f>IF(V278="","",_xlfn.XLOOKUP(V278,立项!W:W,立项!N:N))</f>
        <v/>
      </c>
      <c r="X278" s="114" t="str">
        <f>IF(V278="","",_xlfn.XLOOKUP(V278,立项!W:W,立项!P:P))</f>
        <v/>
      </c>
      <c r="Y278" s="114" t="str">
        <f t="shared" si="24"/>
        <v/>
      </c>
      <c r="Z278" s="141"/>
      <c r="AA278" s="116"/>
      <c r="AB278" s="116"/>
      <c r="AC278" s="116"/>
      <c r="AD278" s="117"/>
      <c r="AE278" s="117"/>
    </row>
    <row r="279" s="81" customFormat="1" customHeight="1" spans="1:31">
      <c r="A279" s="116"/>
      <c r="B279" s="116"/>
      <c r="C279" s="116"/>
      <c r="D279" s="133"/>
      <c r="E279" s="133"/>
      <c r="F279" s="116"/>
      <c r="G279" s="157"/>
      <c r="H279" s="158"/>
      <c r="I279" s="146"/>
      <c r="J279" s="166"/>
      <c r="K279" s="116"/>
      <c r="L279" s="88"/>
      <c r="M279" s="164">
        <f>IF(T279="","",COUNTIFS($F$2:F279,F279))</f>
        <v>0</v>
      </c>
      <c r="N279" s="165">
        <f>IF(T279="","",SUMIFS(实收!E:E,实收!S:S,T279))</f>
        <v>0</v>
      </c>
      <c r="O279" s="165">
        <f t="shared" si="20"/>
        <v>0</v>
      </c>
      <c r="P279" s="165" t="str">
        <f>IF(D279="","",SUMIFS(#REF!,#REF!,U279))</f>
        <v/>
      </c>
      <c r="Q279" s="165" t="str">
        <f t="shared" si="21"/>
        <v/>
      </c>
      <c r="R279" s="114" t="str">
        <f>IF($C279="","",_xlfn.XLOOKUP($C279,设置!$M:$M,设置!N:N,""))</f>
        <v/>
      </c>
      <c r="S279" s="114" t="str">
        <f>IF($C279="","",_xlfn.XLOOKUP($C279,设置!$M:$M,设置!O:O,""))</f>
        <v/>
      </c>
      <c r="T279" s="114" t="s">
        <v>1719</v>
      </c>
      <c r="U279" s="114" t="str">
        <f t="shared" si="22"/>
        <v/>
      </c>
      <c r="V279" s="114" t="str">
        <f t="shared" si="23"/>
        <v/>
      </c>
      <c r="W279" s="114" t="str">
        <f>IF(V279="","",_xlfn.XLOOKUP(V279,立项!W:W,立项!N:N))</f>
        <v/>
      </c>
      <c r="X279" s="114" t="str">
        <f>IF(V279="","",_xlfn.XLOOKUP(V279,立项!W:W,立项!P:P))</f>
        <v/>
      </c>
      <c r="Y279" s="114" t="str">
        <f t="shared" si="24"/>
        <v/>
      </c>
      <c r="Z279" s="141"/>
      <c r="AA279" s="116"/>
      <c r="AB279" s="116"/>
      <c r="AC279" s="116"/>
      <c r="AD279" s="117"/>
      <c r="AE279" s="117"/>
    </row>
    <row r="280" s="81" customFormat="1" customHeight="1" spans="1:31">
      <c r="A280" s="116"/>
      <c r="B280" s="116"/>
      <c r="C280" s="116"/>
      <c r="D280" s="133"/>
      <c r="E280" s="133"/>
      <c r="F280" s="116"/>
      <c r="G280" s="157"/>
      <c r="H280" s="158"/>
      <c r="I280" s="146"/>
      <c r="J280" s="166"/>
      <c r="K280" s="116"/>
      <c r="L280" s="88"/>
      <c r="M280" s="164">
        <f>IF(T280="","",COUNTIFS($F$2:F280,F280))</f>
        <v>0</v>
      </c>
      <c r="N280" s="165">
        <f>IF(T280="","",SUMIFS(实收!E:E,实收!S:S,T280))</f>
        <v>0</v>
      </c>
      <c r="O280" s="165">
        <f t="shared" si="20"/>
        <v>0</v>
      </c>
      <c r="P280" s="165" t="str">
        <f>IF(D280="","",SUMIFS(#REF!,#REF!,U280))</f>
        <v/>
      </c>
      <c r="Q280" s="165" t="str">
        <f t="shared" si="21"/>
        <v/>
      </c>
      <c r="R280" s="114" t="str">
        <f>IF($C280="","",_xlfn.XLOOKUP($C280,设置!$M:$M,设置!N:N,""))</f>
        <v/>
      </c>
      <c r="S280" s="114" t="str">
        <f>IF($C280="","",_xlfn.XLOOKUP($C280,设置!$M:$M,设置!O:O,""))</f>
        <v/>
      </c>
      <c r="T280" s="114" t="s">
        <v>1720</v>
      </c>
      <c r="U280" s="114" t="str">
        <f t="shared" si="22"/>
        <v/>
      </c>
      <c r="V280" s="114" t="str">
        <f t="shared" si="23"/>
        <v/>
      </c>
      <c r="W280" s="114" t="str">
        <f>IF(V280="","",_xlfn.XLOOKUP(V280,立项!W:W,立项!N:N))</f>
        <v/>
      </c>
      <c r="X280" s="114" t="str">
        <f>IF(V280="","",_xlfn.XLOOKUP(V280,立项!W:W,立项!P:P))</f>
        <v/>
      </c>
      <c r="Y280" s="114" t="str">
        <f t="shared" si="24"/>
        <v/>
      </c>
      <c r="Z280" s="141"/>
      <c r="AA280" s="116"/>
      <c r="AB280" s="116"/>
      <c r="AC280" s="116"/>
      <c r="AD280" s="117"/>
      <c r="AE280" s="117"/>
    </row>
    <row r="281" s="81" customFormat="1" customHeight="1" spans="1:31">
      <c r="A281" s="116"/>
      <c r="B281" s="116"/>
      <c r="C281" s="116"/>
      <c r="D281" s="133"/>
      <c r="E281" s="133"/>
      <c r="F281" s="116"/>
      <c r="G281" s="157"/>
      <c r="H281" s="158"/>
      <c r="I281" s="146"/>
      <c r="J281" s="166"/>
      <c r="K281" s="116"/>
      <c r="L281" s="88"/>
      <c r="M281" s="164">
        <f>IF(T281="","",COUNTIFS($F$2:F281,F281))</f>
        <v>0</v>
      </c>
      <c r="N281" s="165">
        <f>IF(T281="","",SUMIFS(实收!E:E,实收!S:S,T281))</f>
        <v>0</v>
      </c>
      <c r="O281" s="165">
        <f t="shared" si="20"/>
        <v>0</v>
      </c>
      <c r="P281" s="165" t="str">
        <f>IF(D281="","",SUMIFS(#REF!,#REF!,U281))</f>
        <v/>
      </c>
      <c r="Q281" s="165" t="str">
        <f t="shared" si="21"/>
        <v/>
      </c>
      <c r="R281" s="114" t="str">
        <f>IF($C281="","",_xlfn.XLOOKUP($C281,设置!$M:$M,设置!N:N,""))</f>
        <v/>
      </c>
      <c r="S281" s="114" t="str">
        <f>IF($C281="","",_xlfn.XLOOKUP($C281,设置!$M:$M,设置!O:O,""))</f>
        <v/>
      </c>
      <c r="T281" s="114" t="s">
        <v>1721</v>
      </c>
      <c r="U281" s="114" t="str">
        <f t="shared" si="22"/>
        <v/>
      </c>
      <c r="V281" s="114" t="str">
        <f t="shared" si="23"/>
        <v/>
      </c>
      <c r="W281" s="114" t="str">
        <f>IF(V281="","",_xlfn.XLOOKUP(V281,立项!W:W,立项!N:N))</f>
        <v/>
      </c>
      <c r="X281" s="114" t="str">
        <f>IF(V281="","",_xlfn.XLOOKUP(V281,立项!W:W,立项!P:P))</f>
        <v/>
      </c>
      <c r="Y281" s="114" t="str">
        <f t="shared" si="24"/>
        <v/>
      </c>
      <c r="Z281" s="141"/>
      <c r="AA281" s="116"/>
      <c r="AB281" s="116"/>
      <c r="AC281" s="116"/>
      <c r="AD281" s="117"/>
      <c r="AE281" s="117"/>
    </row>
    <row r="282" s="81" customFormat="1" customHeight="1" spans="1:31">
      <c r="A282" s="116"/>
      <c r="B282" s="116"/>
      <c r="C282" s="116"/>
      <c r="D282" s="133"/>
      <c r="E282" s="133"/>
      <c r="F282" s="116"/>
      <c r="G282" s="116"/>
      <c r="H282" s="159"/>
      <c r="I282" s="146"/>
      <c r="J282" s="166"/>
      <c r="K282" s="116"/>
      <c r="L282" s="88"/>
      <c r="M282" s="164">
        <f>IF(T282="","",COUNTIFS($F$2:F282,F282))</f>
        <v>0</v>
      </c>
      <c r="N282" s="165">
        <f>IF(T282="","",SUMIFS(实收!E:E,实收!S:S,T282))</f>
        <v>0</v>
      </c>
      <c r="O282" s="165">
        <f t="shared" si="20"/>
        <v>0</v>
      </c>
      <c r="P282" s="165" t="str">
        <f>IF(D282="","",SUMIFS(#REF!,#REF!,U282))</f>
        <v/>
      </c>
      <c r="Q282" s="165" t="str">
        <f t="shared" si="21"/>
        <v/>
      </c>
      <c r="R282" s="114" t="str">
        <f>IF($C282="","",_xlfn.XLOOKUP($C282,设置!$M:$M,设置!N:N,""))</f>
        <v/>
      </c>
      <c r="S282" s="114" t="str">
        <f>IF($C282="","",_xlfn.XLOOKUP($C282,设置!$M:$M,设置!O:O,""))</f>
        <v/>
      </c>
      <c r="T282" s="114" t="s">
        <v>1722</v>
      </c>
      <c r="U282" s="114" t="str">
        <f t="shared" si="22"/>
        <v/>
      </c>
      <c r="V282" s="114" t="str">
        <f t="shared" si="23"/>
        <v/>
      </c>
      <c r="W282" s="114" t="str">
        <f>IF(V282="","",_xlfn.XLOOKUP(V282,立项!W:W,立项!N:N))</f>
        <v/>
      </c>
      <c r="X282" s="114" t="str">
        <f>IF(V282="","",_xlfn.XLOOKUP(V282,立项!W:W,立项!P:P))</f>
        <v/>
      </c>
      <c r="Y282" s="114" t="str">
        <f t="shared" si="24"/>
        <v/>
      </c>
      <c r="Z282" s="141"/>
      <c r="AA282" s="116"/>
      <c r="AB282" s="116"/>
      <c r="AC282" s="116"/>
      <c r="AD282" s="117"/>
      <c r="AE282" s="117"/>
    </row>
    <row r="283" s="81" customFormat="1" customHeight="1" spans="1:31">
      <c r="A283" s="116"/>
      <c r="B283" s="116"/>
      <c r="C283" s="116"/>
      <c r="D283" s="133"/>
      <c r="E283" s="133"/>
      <c r="F283" s="116"/>
      <c r="G283" s="157"/>
      <c r="H283" s="158"/>
      <c r="I283" s="146"/>
      <c r="J283" s="166"/>
      <c r="K283" s="116"/>
      <c r="L283" s="88"/>
      <c r="M283" s="164">
        <f>IF(T283="","",COUNTIFS($F$2:F283,F283))</f>
        <v>0</v>
      </c>
      <c r="N283" s="165">
        <f>IF(T283="","",SUMIFS(实收!E:E,实收!S:S,T283))</f>
        <v>0</v>
      </c>
      <c r="O283" s="165">
        <f t="shared" si="20"/>
        <v>0</v>
      </c>
      <c r="P283" s="165" t="str">
        <f>IF(D283="","",SUMIFS(#REF!,#REF!,U283))</f>
        <v/>
      </c>
      <c r="Q283" s="165" t="str">
        <f t="shared" si="21"/>
        <v/>
      </c>
      <c r="R283" s="114" t="str">
        <f>IF($C283="","",_xlfn.XLOOKUP($C283,设置!$M:$M,设置!N:N,""))</f>
        <v/>
      </c>
      <c r="S283" s="114" t="str">
        <f>IF($C283="","",_xlfn.XLOOKUP($C283,设置!$M:$M,设置!O:O,""))</f>
        <v/>
      </c>
      <c r="T283" s="114" t="s">
        <v>1723</v>
      </c>
      <c r="U283" s="114" t="str">
        <f t="shared" si="22"/>
        <v/>
      </c>
      <c r="V283" s="114" t="str">
        <f t="shared" si="23"/>
        <v/>
      </c>
      <c r="W283" s="114" t="str">
        <f>IF(V283="","",_xlfn.XLOOKUP(V283,立项!W:W,立项!N:N))</f>
        <v/>
      </c>
      <c r="X283" s="114" t="str">
        <f>IF(V283="","",_xlfn.XLOOKUP(V283,立项!W:W,立项!P:P))</f>
        <v/>
      </c>
      <c r="Y283" s="114" t="str">
        <f t="shared" si="24"/>
        <v/>
      </c>
      <c r="Z283" s="141"/>
      <c r="AA283" s="116"/>
      <c r="AB283" s="116"/>
      <c r="AC283" s="116"/>
      <c r="AD283" s="117"/>
      <c r="AE283" s="117"/>
    </row>
    <row r="284" s="81" customFormat="1" customHeight="1" spans="1:31">
      <c r="A284" s="116"/>
      <c r="B284" s="116"/>
      <c r="C284" s="116"/>
      <c r="D284" s="133"/>
      <c r="E284" s="133"/>
      <c r="F284" s="116"/>
      <c r="G284" s="157"/>
      <c r="H284" s="158"/>
      <c r="I284" s="146"/>
      <c r="J284" s="166"/>
      <c r="K284" s="116"/>
      <c r="L284" s="88"/>
      <c r="M284" s="164">
        <f>IF(T284="","",COUNTIFS($F$2:F284,F284))</f>
        <v>0</v>
      </c>
      <c r="N284" s="165">
        <f>IF(T284="","",SUMIFS(实收!E:E,实收!S:S,T284))</f>
        <v>0</v>
      </c>
      <c r="O284" s="165">
        <f t="shared" si="20"/>
        <v>0</v>
      </c>
      <c r="P284" s="165" t="str">
        <f>IF(D284="","",SUMIFS(#REF!,#REF!,U284))</f>
        <v/>
      </c>
      <c r="Q284" s="165" t="str">
        <f t="shared" si="21"/>
        <v/>
      </c>
      <c r="R284" s="114" t="str">
        <f>IF($C284="","",_xlfn.XLOOKUP($C284,设置!$M:$M,设置!N:N,""))</f>
        <v/>
      </c>
      <c r="S284" s="114" t="str">
        <f>IF($C284="","",_xlfn.XLOOKUP($C284,设置!$M:$M,设置!O:O,""))</f>
        <v/>
      </c>
      <c r="T284" s="114" t="s">
        <v>1724</v>
      </c>
      <c r="U284" s="114" t="str">
        <f t="shared" si="22"/>
        <v/>
      </c>
      <c r="V284" s="114" t="str">
        <f t="shared" si="23"/>
        <v/>
      </c>
      <c r="W284" s="114" t="str">
        <f>IF(V284="","",_xlfn.XLOOKUP(V284,立项!W:W,立项!N:N))</f>
        <v/>
      </c>
      <c r="X284" s="114" t="str">
        <f>IF(V284="","",_xlfn.XLOOKUP(V284,立项!W:W,立项!P:P))</f>
        <v/>
      </c>
      <c r="Y284" s="114" t="str">
        <f t="shared" si="24"/>
        <v/>
      </c>
      <c r="Z284" s="141"/>
      <c r="AA284" s="116"/>
      <c r="AB284" s="116"/>
      <c r="AC284" s="116"/>
      <c r="AD284" s="117"/>
      <c r="AE284" s="117"/>
    </row>
    <row r="285" s="81" customFormat="1" customHeight="1" spans="1:31">
      <c r="A285" s="116"/>
      <c r="B285" s="116"/>
      <c r="C285" s="116"/>
      <c r="D285" s="133"/>
      <c r="E285" s="133"/>
      <c r="F285" s="116"/>
      <c r="G285" s="157"/>
      <c r="H285" s="158"/>
      <c r="I285" s="146"/>
      <c r="J285" s="166"/>
      <c r="K285" s="116"/>
      <c r="L285" s="88"/>
      <c r="M285" s="164">
        <f>IF(T285="","",COUNTIFS($F$2:F285,F285))</f>
        <v>0</v>
      </c>
      <c r="N285" s="165">
        <f>IF(T285="","",SUMIFS(实收!E:E,实收!S:S,T285))</f>
        <v>0</v>
      </c>
      <c r="O285" s="165">
        <f t="shared" si="20"/>
        <v>0</v>
      </c>
      <c r="P285" s="165" t="str">
        <f>IF(D285="","",SUMIFS(#REF!,#REF!,U285))</f>
        <v/>
      </c>
      <c r="Q285" s="165" t="str">
        <f t="shared" si="21"/>
        <v/>
      </c>
      <c r="R285" s="114" t="str">
        <f>IF($C285="","",_xlfn.XLOOKUP($C285,设置!$M:$M,设置!N:N,""))</f>
        <v/>
      </c>
      <c r="S285" s="114" t="str">
        <f>IF($C285="","",_xlfn.XLOOKUP($C285,设置!$M:$M,设置!O:O,""))</f>
        <v/>
      </c>
      <c r="T285" s="114" t="s">
        <v>1725</v>
      </c>
      <c r="U285" s="114" t="str">
        <f t="shared" si="22"/>
        <v/>
      </c>
      <c r="V285" s="114" t="str">
        <f t="shared" si="23"/>
        <v/>
      </c>
      <c r="W285" s="114" t="str">
        <f>IF(V285="","",_xlfn.XLOOKUP(V285,立项!W:W,立项!N:N))</f>
        <v/>
      </c>
      <c r="X285" s="114" t="str">
        <f>IF(V285="","",_xlfn.XLOOKUP(V285,立项!W:W,立项!P:P))</f>
        <v/>
      </c>
      <c r="Y285" s="114" t="str">
        <f t="shared" si="24"/>
        <v/>
      </c>
      <c r="Z285" s="141"/>
      <c r="AA285" s="116"/>
      <c r="AB285" s="116"/>
      <c r="AC285" s="116"/>
      <c r="AD285" s="117"/>
      <c r="AE285" s="117"/>
    </row>
    <row r="286" s="81" customFormat="1" customHeight="1" spans="1:31">
      <c r="A286" s="116"/>
      <c r="B286" s="116"/>
      <c r="C286" s="116"/>
      <c r="D286" s="133"/>
      <c r="E286" s="133"/>
      <c r="F286" s="116"/>
      <c r="G286" s="160"/>
      <c r="H286" s="158"/>
      <c r="I286" s="146"/>
      <c r="J286" s="166"/>
      <c r="K286" s="116"/>
      <c r="L286" s="88"/>
      <c r="M286" s="164">
        <f>IF(T286="","",COUNTIFS($F$2:F286,F286))</f>
        <v>0</v>
      </c>
      <c r="N286" s="165">
        <f>IF(T286="","",SUMIFS(实收!E:E,实收!S:S,T286))</f>
        <v>0</v>
      </c>
      <c r="O286" s="165">
        <f t="shared" si="20"/>
        <v>0</v>
      </c>
      <c r="P286" s="165" t="str">
        <f>IF(D286="","",SUMIFS(#REF!,#REF!,U286))</f>
        <v/>
      </c>
      <c r="Q286" s="165" t="str">
        <f t="shared" si="21"/>
        <v/>
      </c>
      <c r="R286" s="114" t="str">
        <f>IF($C286="","",_xlfn.XLOOKUP($C286,设置!$M:$M,设置!N:N,""))</f>
        <v/>
      </c>
      <c r="S286" s="114" t="str">
        <f>IF($C286="","",_xlfn.XLOOKUP($C286,设置!$M:$M,设置!O:O,""))</f>
        <v/>
      </c>
      <c r="T286" s="114" t="s">
        <v>1726</v>
      </c>
      <c r="U286" s="114" t="str">
        <f t="shared" si="22"/>
        <v/>
      </c>
      <c r="V286" s="114" t="str">
        <f t="shared" si="23"/>
        <v/>
      </c>
      <c r="W286" s="114" t="str">
        <f>IF(V286="","",_xlfn.XLOOKUP(V286,立项!W:W,立项!N:N))</f>
        <v/>
      </c>
      <c r="X286" s="114" t="str">
        <f>IF(V286="","",_xlfn.XLOOKUP(V286,立项!W:W,立项!P:P))</f>
        <v/>
      </c>
      <c r="Y286" s="114" t="str">
        <f t="shared" si="24"/>
        <v/>
      </c>
      <c r="Z286" s="141"/>
      <c r="AA286" s="116"/>
      <c r="AB286" s="116"/>
      <c r="AC286" s="116"/>
      <c r="AD286" s="117"/>
      <c r="AE286" s="117"/>
    </row>
    <row r="287" s="81" customFormat="1" customHeight="1" spans="1:31">
      <c r="A287" s="116"/>
      <c r="B287" s="116"/>
      <c r="C287" s="116"/>
      <c r="D287" s="133"/>
      <c r="E287" s="133"/>
      <c r="F287" s="116"/>
      <c r="G287" s="160"/>
      <c r="H287" s="158"/>
      <c r="I287" s="146"/>
      <c r="J287" s="166"/>
      <c r="K287" s="116"/>
      <c r="L287" s="88"/>
      <c r="M287" s="164">
        <f>IF(T287="","",COUNTIFS($F$2:F287,F287))</f>
        <v>0</v>
      </c>
      <c r="N287" s="165">
        <f>IF(T287="","",SUMIFS(实收!E:E,实收!S:S,T287))</f>
        <v>0</v>
      </c>
      <c r="O287" s="165">
        <f t="shared" si="20"/>
        <v>0</v>
      </c>
      <c r="P287" s="165" t="str">
        <f>IF(D287="","",SUMIFS(#REF!,#REF!,U287))</f>
        <v/>
      </c>
      <c r="Q287" s="165" t="str">
        <f t="shared" si="21"/>
        <v/>
      </c>
      <c r="R287" s="114" t="str">
        <f>IF($C287="","",_xlfn.XLOOKUP($C287,设置!$M:$M,设置!N:N,""))</f>
        <v/>
      </c>
      <c r="S287" s="114" t="str">
        <f>IF($C287="","",_xlfn.XLOOKUP($C287,设置!$M:$M,设置!O:O,""))</f>
        <v/>
      </c>
      <c r="T287" s="114" t="s">
        <v>1727</v>
      </c>
      <c r="U287" s="114" t="str">
        <f t="shared" si="22"/>
        <v/>
      </c>
      <c r="V287" s="114" t="str">
        <f t="shared" si="23"/>
        <v/>
      </c>
      <c r="W287" s="114" t="str">
        <f>IF(V287="","",_xlfn.XLOOKUP(V287,立项!W:W,立项!N:N))</f>
        <v/>
      </c>
      <c r="X287" s="114" t="str">
        <f>IF(V287="","",_xlfn.XLOOKUP(V287,立项!W:W,立项!P:P))</f>
        <v/>
      </c>
      <c r="Y287" s="114" t="str">
        <f t="shared" si="24"/>
        <v/>
      </c>
      <c r="Z287" s="141"/>
      <c r="AA287" s="116"/>
      <c r="AB287" s="116"/>
      <c r="AC287" s="116"/>
      <c r="AD287" s="117"/>
      <c r="AE287" s="117"/>
    </row>
    <row r="288" s="81" customFormat="1" customHeight="1" spans="1:31">
      <c r="A288" s="116"/>
      <c r="B288" s="116"/>
      <c r="C288" s="116"/>
      <c r="D288" s="133"/>
      <c r="E288" s="133"/>
      <c r="F288" s="116"/>
      <c r="G288" s="157"/>
      <c r="H288" s="158"/>
      <c r="I288" s="146"/>
      <c r="J288" s="166"/>
      <c r="K288" s="116"/>
      <c r="L288" s="88"/>
      <c r="M288" s="164">
        <f>IF(T288="","",COUNTIFS($F$2:F288,F288))</f>
        <v>0</v>
      </c>
      <c r="N288" s="165">
        <f>IF(T288="","",SUMIFS(实收!E:E,实收!S:S,T288))</f>
        <v>0</v>
      </c>
      <c r="O288" s="165">
        <f t="shared" si="20"/>
        <v>0</v>
      </c>
      <c r="P288" s="165" t="str">
        <f>IF(D288="","",SUMIFS(#REF!,#REF!,U288))</f>
        <v/>
      </c>
      <c r="Q288" s="165" t="str">
        <f t="shared" si="21"/>
        <v/>
      </c>
      <c r="R288" s="114" t="str">
        <f>IF($C288="","",_xlfn.XLOOKUP($C288,设置!$M:$M,设置!N:N,""))</f>
        <v/>
      </c>
      <c r="S288" s="114" t="str">
        <f>IF($C288="","",_xlfn.XLOOKUP($C288,设置!$M:$M,设置!O:O,""))</f>
        <v/>
      </c>
      <c r="T288" s="114" t="s">
        <v>1728</v>
      </c>
      <c r="U288" s="114" t="str">
        <f t="shared" si="22"/>
        <v/>
      </c>
      <c r="V288" s="114" t="str">
        <f t="shared" si="23"/>
        <v/>
      </c>
      <c r="W288" s="114" t="str">
        <f>IF(V288="","",_xlfn.XLOOKUP(V288,立项!W:W,立项!N:N))</f>
        <v/>
      </c>
      <c r="X288" s="114" t="str">
        <f>IF(V288="","",_xlfn.XLOOKUP(V288,立项!W:W,立项!P:P))</f>
        <v/>
      </c>
      <c r="Y288" s="114" t="str">
        <f t="shared" si="24"/>
        <v/>
      </c>
      <c r="Z288" s="141"/>
      <c r="AA288" s="116"/>
      <c r="AB288" s="116"/>
      <c r="AC288" s="116"/>
      <c r="AD288" s="117"/>
      <c r="AE288" s="117"/>
    </row>
    <row r="289" s="81" customFormat="1" customHeight="1" spans="1:31">
      <c r="A289" s="116"/>
      <c r="B289" s="116"/>
      <c r="C289" s="116"/>
      <c r="D289" s="133"/>
      <c r="E289" s="133"/>
      <c r="F289" s="116"/>
      <c r="G289" s="157"/>
      <c r="H289" s="158"/>
      <c r="I289" s="146"/>
      <c r="J289" s="166"/>
      <c r="K289" s="116"/>
      <c r="L289" s="88"/>
      <c r="M289" s="164">
        <f>IF(T289="","",COUNTIFS($F$2:F289,F289))</f>
        <v>0</v>
      </c>
      <c r="N289" s="165">
        <f>IF(T289="","",SUMIFS(实收!E:E,实收!S:S,T289))</f>
        <v>0</v>
      </c>
      <c r="O289" s="165">
        <f t="shared" si="20"/>
        <v>0</v>
      </c>
      <c r="P289" s="165" t="str">
        <f>IF(D289="","",SUMIFS(#REF!,#REF!,U289))</f>
        <v/>
      </c>
      <c r="Q289" s="165" t="str">
        <f t="shared" si="21"/>
        <v/>
      </c>
      <c r="R289" s="114" t="str">
        <f>IF($C289="","",_xlfn.XLOOKUP($C289,设置!$M:$M,设置!N:N,""))</f>
        <v/>
      </c>
      <c r="S289" s="114" t="str">
        <f>IF($C289="","",_xlfn.XLOOKUP($C289,设置!$M:$M,设置!O:O,""))</f>
        <v/>
      </c>
      <c r="T289" s="114" t="s">
        <v>1729</v>
      </c>
      <c r="U289" s="114" t="str">
        <f t="shared" si="22"/>
        <v/>
      </c>
      <c r="V289" s="114" t="str">
        <f t="shared" si="23"/>
        <v/>
      </c>
      <c r="W289" s="114" t="str">
        <f>IF(V289="","",_xlfn.XLOOKUP(V289,立项!W:W,立项!N:N))</f>
        <v/>
      </c>
      <c r="X289" s="114" t="str">
        <f>IF(V289="","",_xlfn.XLOOKUP(V289,立项!W:W,立项!P:P))</f>
        <v/>
      </c>
      <c r="Y289" s="114" t="str">
        <f t="shared" si="24"/>
        <v/>
      </c>
      <c r="Z289" s="141"/>
      <c r="AA289" s="116"/>
      <c r="AB289" s="116"/>
      <c r="AC289" s="116"/>
      <c r="AD289" s="117"/>
      <c r="AE289" s="117"/>
    </row>
    <row r="290" s="81" customFormat="1" customHeight="1" spans="1:31">
      <c r="A290" s="116"/>
      <c r="B290" s="116"/>
      <c r="C290" s="116"/>
      <c r="D290" s="133"/>
      <c r="E290" s="133"/>
      <c r="F290" s="116"/>
      <c r="G290" s="157"/>
      <c r="H290" s="158"/>
      <c r="I290" s="146"/>
      <c r="J290" s="166"/>
      <c r="K290" s="116"/>
      <c r="L290" s="88"/>
      <c r="M290" s="164">
        <f>IF(T290="","",COUNTIFS($F$2:F290,F290))</f>
        <v>0</v>
      </c>
      <c r="N290" s="165">
        <f>IF(T290="","",SUMIFS(实收!E:E,实收!S:S,T290))</f>
        <v>0</v>
      </c>
      <c r="O290" s="165">
        <f t="shared" si="20"/>
        <v>0</v>
      </c>
      <c r="P290" s="165" t="str">
        <f>IF(D290="","",SUMIFS(#REF!,#REF!,U290))</f>
        <v/>
      </c>
      <c r="Q290" s="165" t="str">
        <f t="shared" si="21"/>
        <v/>
      </c>
      <c r="R290" s="114" t="str">
        <f>IF($C290="","",_xlfn.XLOOKUP($C290,设置!$M:$M,设置!N:N,""))</f>
        <v/>
      </c>
      <c r="S290" s="114" t="str">
        <f>IF($C290="","",_xlfn.XLOOKUP($C290,设置!$M:$M,设置!O:O,""))</f>
        <v/>
      </c>
      <c r="T290" s="114" t="s">
        <v>1730</v>
      </c>
      <c r="U290" s="114" t="str">
        <f t="shared" si="22"/>
        <v/>
      </c>
      <c r="V290" s="114" t="str">
        <f t="shared" si="23"/>
        <v/>
      </c>
      <c r="W290" s="114" t="str">
        <f>IF(V290="","",_xlfn.XLOOKUP(V290,立项!W:W,立项!N:N))</f>
        <v/>
      </c>
      <c r="X290" s="114" t="str">
        <f>IF(V290="","",_xlfn.XLOOKUP(V290,立项!W:W,立项!P:P))</f>
        <v/>
      </c>
      <c r="Y290" s="114" t="str">
        <f t="shared" si="24"/>
        <v/>
      </c>
      <c r="Z290" s="141"/>
      <c r="AA290" s="116"/>
      <c r="AB290" s="116"/>
      <c r="AC290" s="116"/>
      <c r="AD290" s="117"/>
      <c r="AE290" s="117"/>
    </row>
    <row r="291" s="81" customFormat="1" customHeight="1" spans="1:31">
      <c r="A291" s="116"/>
      <c r="B291" s="116"/>
      <c r="C291" s="116"/>
      <c r="D291" s="133"/>
      <c r="E291" s="133"/>
      <c r="F291" s="116"/>
      <c r="G291" s="157"/>
      <c r="H291" s="158"/>
      <c r="I291" s="146"/>
      <c r="J291" s="166"/>
      <c r="K291" s="116"/>
      <c r="L291" s="88"/>
      <c r="M291" s="164">
        <f>IF(T291="","",COUNTIFS($F$2:F291,F291))</f>
        <v>0</v>
      </c>
      <c r="N291" s="165">
        <f>IF(T291="","",SUMIFS(实收!E:E,实收!S:S,T291))</f>
        <v>0</v>
      </c>
      <c r="O291" s="165">
        <f t="shared" si="20"/>
        <v>0</v>
      </c>
      <c r="P291" s="165" t="str">
        <f>IF(D291="","",SUMIFS(#REF!,#REF!,U291))</f>
        <v/>
      </c>
      <c r="Q291" s="165" t="str">
        <f t="shared" si="21"/>
        <v/>
      </c>
      <c r="R291" s="114" t="str">
        <f>IF($C291="","",_xlfn.XLOOKUP($C291,设置!$M:$M,设置!N:N,""))</f>
        <v/>
      </c>
      <c r="S291" s="114" t="str">
        <f>IF($C291="","",_xlfn.XLOOKUP($C291,设置!$M:$M,设置!O:O,""))</f>
        <v/>
      </c>
      <c r="T291" s="114" t="s">
        <v>1731</v>
      </c>
      <c r="U291" s="114" t="str">
        <f t="shared" si="22"/>
        <v/>
      </c>
      <c r="V291" s="114" t="str">
        <f t="shared" si="23"/>
        <v/>
      </c>
      <c r="W291" s="114" t="str">
        <f>IF(V291="","",_xlfn.XLOOKUP(V291,立项!W:W,立项!N:N))</f>
        <v/>
      </c>
      <c r="X291" s="114" t="str">
        <f>IF(V291="","",_xlfn.XLOOKUP(V291,立项!W:W,立项!P:P))</f>
        <v/>
      </c>
      <c r="Y291" s="114" t="str">
        <f t="shared" si="24"/>
        <v/>
      </c>
      <c r="Z291" s="141"/>
      <c r="AA291" s="116"/>
      <c r="AB291" s="116"/>
      <c r="AC291" s="116"/>
      <c r="AD291" s="117"/>
      <c r="AE291" s="117"/>
    </row>
    <row r="292" s="81" customFormat="1" customHeight="1" spans="1:31">
      <c r="A292" s="116"/>
      <c r="B292" s="116"/>
      <c r="C292" s="116"/>
      <c r="D292" s="133"/>
      <c r="E292" s="133"/>
      <c r="F292" s="116"/>
      <c r="G292" s="157"/>
      <c r="H292" s="158"/>
      <c r="I292" s="146"/>
      <c r="J292" s="166"/>
      <c r="K292" s="116"/>
      <c r="L292" s="88"/>
      <c r="M292" s="164">
        <f>IF(T292="","",COUNTIFS($F$2:F292,F292))</f>
        <v>0</v>
      </c>
      <c r="N292" s="165">
        <f>IF(T292="","",SUMIFS(实收!E:E,实收!S:S,T292))</f>
        <v>0</v>
      </c>
      <c r="O292" s="165">
        <f t="shared" si="20"/>
        <v>0</v>
      </c>
      <c r="P292" s="165" t="str">
        <f>IF(D292="","",SUMIFS(#REF!,#REF!,U292))</f>
        <v/>
      </c>
      <c r="Q292" s="165" t="str">
        <f t="shared" si="21"/>
        <v/>
      </c>
      <c r="R292" s="114" t="str">
        <f>IF($C292="","",_xlfn.XLOOKUP($C292,设置!$M:$M,设置!N:N,""))</f>
        <v/>
      </c>
      <c r="S292" s="114" t="str">
        <f>IF($C292="","",_xlfn.XLOOKUP($C292,设置!$M:$M,设置!O:O,""))</f>
        <v/>
      </c>
      <c r="T292" s="114" t="s">
        <v>1732</v>
      </c>
      <c r="U292" s="114" t="str">
        <f t="shared" si="22"/>
        <v/>
      </c>
      <c r="V292" s="114" t="str">
        <f t="shared" si="23"/>
        <v/>
      </c>
      <c r="W292" s="114" t="str">
        <f>IF(V292="","",_xlfn.XLOOKUP(V292,立项!W:W,立项!N:N))</f>
        <v/>
      </c>
      <c r="X292" s="114" t="str">
        <f>IF(V292="","",_xlfn.XLOOKUP(V292,立项!W:W,立项!P:P))</f>
        <v/>
      </c>
      <c r="Y292" s="114" t="str">
        <f t="shared" si="24"/>
        <v/>
      </c>
      <c r="Z292" s="141"/>
      <c r="AA292" s="116"/>
      <c r="AB292" s="116"/>
      <c r="AC292" s="116"/>
      <c r="AD292" s="117"/>
      <c r="AE292" s="117"/>
    </row>
    <row r="293" s="81" customFormat="1" customHeight="1" spans="1:31">
      <c r="A293" s="116"/>
      <c r="B293" s="116"/>
      <c r="C293" s="116"/>
      <c r="D293" s="133"/>
      <c r="E293" s="133"/>
      <c r="F293" s="116"/>
      <c r="G293" s="157"/>
      <c r="H293" s="158"/>
      <c r="I293" s="146"/>
      <c r="J293" s="166"/>
      <c r="K293" s="116"/>
      <c r="L293" s="88"/>
      <c r="M293" s="164">
        <f>IF(T293="","",COUNTIFS($F$2:F293,F293))</f>
        <v>0</v>
      </c>
      <c r="N293" s="165">
        <f>IF(T293="","",SUMIFS(实收!E:E,实收!S:S,T293))</f>
        <v>0</v>
      </c>
      <c r="O293" s="165">
        <f t="shared" si="20"/>
        <v>0</v>
      </c>
      <c r="P293" s="165" t="str">
        <f>IF(D293="","",SUMIFS(#REF!,#REF!,U293))</f>
        <v/>
      </c>
      <c r="Q293" s="165" t="str">
        <f t="shared" si="21"/>
        <v/>
      </c>
      <c r="R293" s="114" t="str">
        <f>IF($C293="","",_xlfn.XLOOKUP($C293,设置!$M:$M,设置!N:N,""))</f>
        <v/>
      </c>
      <c r="S293" s="114" t="str">
        <f>IF($C293="","",_xlfn.XLOOKUP($C293,设置!$M:$M,设置!O:O,""))</f>
        <v/>
      </c>
      <c r="T293" s="114" t="s">
        <v>1733</v>
      </c>
      <c r="U293" s="114" t="str">
        <f t="shared" si="22"/>
        <v/>
      </c>
      <c r="V293" s="114" t="str">
        <f t="shared" si="23"/>
        <v/>
      </c>
      <c r="W293" s="114" t="str">
        <f>IF(V293="","",_xlfn.XLOOKUP(V293,立项!W:W,立项!N:N))</f>
        <v/>
      </c>
      <c r="X293" s="114" t="str">
        <f>IF(V293="","",_xlfn.XLOOKUP(V293,立项!W:W,立项!P:P))</f>
        <v/>
      </c>
      <c r="Y293" s="114" t="str">
        <f t="shared" si="24"/>
        <v/>
      </c>
      <c r="Z293" s="141"/>
      <c r="AA293" s="116"/>
      <c r="AB293" s="116"/>
      <c r="AC293" s="116"/>
      <c r="AD293" s="117"/>
      <c r="AE293" s="117"/>
    </row>
    <row r="294" s="81" customFormat="1" customHeight="1" spans="1:31">
      <c r="A294" s="116"/>
      <c r="B294" s="116"/>
      <c r="C294" s="116"/>
      <c r="D294" s="133"/>
      <c r="E294" s="133"/>
      <c r="F294" s="116"/>
      <c r="G294" s="157"/>
      <c r="H294" s="158"/>
      <c r="I294" s="146"/>
      <c r="J294" s="166"/>
      <c r="K294" s="116"/>
      <c r="L294" s="88"/>
      <c r="M294" s="164">
        <f>IF(T294="","",COUNTIFS($F$2:F294,F294))</f>
        <v>0</v>
      </c>
      <c r="N294" s="165">
        <f>IF(T294="","",SUMIFS(实收!E:E,实收!S:S,T294))</f>
        <v>0</v>
      </c>
      <c r="O294" s="165">
        <f t="shared" si="20"/>
        <v>0</v>
      </c>
      <c r="P294" s="165" t="str">
        <f>IF(D294="","",SUMIFS(#REF!,#REF!,U294))</f>
        <v/>
      </c>
      <c r="Q294" s="165" t="str">
        <f t="shared" si="21"/>
        <v/>
      </c>
      <c r="R294" s="114" t="str">
        <f>IF($C294="","",_xlfn.XLOOKUP($C294,设置!$M:$M,设置!N:N,""))</f>
        <v/>
      </c>
      <c r="S294" s="114" t="str">
        <f>IF($C294="","",_xlfn.XLOOKUP($C294,设置!$M:$M,设置!O:O,""))</f>
        <v/>
      </c>
      <c r="T294" s="114" t="s">
        <v>1734</v>
      </c>
      <c r="U294" s="114" t="str">
        <f t="shared" si="22"/>
        <v/>
      </c>
      <c r="V294" s="114" t="str">
        <f t="shared" si="23"/>
        <v/>
      </c>
      <c r="W294" s="114" t="str">
        <f>IF(V294="","",_xlfn.XLOOKUP(V294,立项!W:W,立项!N:N))</f>
        <v/>
      </c>
      <c r="X294" s="114" t="str">
        <f>IF(V294="","",_xlfn.XLOOKUP(V294,立项!W:W,立项!P:P))</f>
        <v/>
      </c>
      <c r="Y294" s="114" t="str">
        <f t="shared" si="24"/>
        <v/>
      </c>
      <c r="Z294" s="141"/>
      <c r="AA294" s="116"/>
      <c r="AB294" s="116"/>
      <c r="AC294" s="116"/>
      <c r="AD294" s="117"/>
      <c r="AE294" s="117"/>
    </row>
    <row r="295" s="81" customFormat="1" customHeight="1" spans="1:31">
      <c r="A295" s="116"/>
      <c r="B295" s="116"/>
      <c r="C295" s="116"/>
      <c r="D295" s="133"/>
      <c r="E295" s="133"/>
      <c r="F295" s="116"/>
      <c r="G295" s="157"/>
      <c r="H295" s="158"/>
      <c r="I295" s="146"/>
      <c r="J295" s="166"/>
      <c r="K295" s="116"/>
      <c r="L295" s="88"/>
      <c r="M295" s="164">
        <f>IF(T295="","",COUNTIFS($F$2:F295,F295))</f>
        <v>0</v>
      </c>
      <c r="N295" s="165">
        <f>IF(T295="","",SUMIFS(实收!E:E,实收!S:S,T295))</f>
        <v>0</v>
      </c>
      <c r="O295" s="165">
        <f t="shared" si="20"/>
        <v>0</v>
      </c>
      <c r="P295" s="165" t="str">
        <f>IF(D295="","",SUMIFS(#REF!,#REF!,U295))</f>
        <v/>
      </c>
      <c r="Q295" s="165" t="str">
        <f t="shared" si="21"/>
        <v/>
      </c>
      <c r="R295" s="114" t="str">
        <f>IF($C295="","",_xlfn.XLOOKUP($C295,设置!$M:$M,设置!N:N,""))</f>
        <v/>
      </c>
      <c r="S295" s="114" t="str">
        <f>IF($C295="","",_xlfn.XLOOKUP($C295,设置!$M:$M,设置!O:O,""))</f>
        <v/>
      </c>
      <c r="T295" s="114" t="s">
        <v>1735</v>
      </c>
      <c r="U295" s="114" t="str">
        <f t="shared" si="22"/>
        <v/>
      </c>
      <c r="V295" s="114" t="str">
        <f t="shared" si="23"/>
        <v/>
      </c>
      <c r="W295" s="114" t="str">
        <f>IF(V295="","",_xlfn.XLOOKUP(V295,立项!W:W,立项!N:N))</f>
        <v/>
      </c>
      <c r="X295" s="114" t="str">
        <f>IF(V295="","",_xlfn.XLOOKUP(V295,立项!W:W,立项!P:P))</f>
        <v/>
      </c>
      <c r="Y295" s="114" t="str">
        <f t="shared" si="24"/>
        <v/>
      </c>
      <c r="Z295" s="141"/>
      <c r="AA295" s="116"/>
      <c r="AB295" s="116"/>
      <c r="AC295" s="116"/>
      <c r="AD295" s="117"/>
      <c r="AE295" s="117"/>
    </row>
    <row r="296" s="81" customFormat="1" customHeight="1" spans="1:31">
      <c r="A296" s="116"/>
      <c r="B296" s="116"/>
      <c r="C296" s="116"/>
      <c r="D296" s="133"/>
      <c r="E296" s="133"/>
      <c r="F296" s="116"/>
      <c r="G296" s="157"/>
      <c r="H296" s="158"/>
      <c r="I296" s="146"/>
      <c r="J296" s="166"/>
      <c r="K296" s="116"/>
      <c r="L296" s="88"/>
      <c r="M296" s="164">
        <f>IF(T296="","",COUNTIFS($F$2:F296,F296))</f>
        <v>0</v>
      </c>
      <c r="N296" s="165">
        <f>IF(T296="","",SUMIFS(实收!E:E,实收!S:S,T296))</f>
        <v>0</v>
      </c>
      <c r="O296" s="165">
        <f t="shared" si="20"/>
        <v>0</v>
      </c>
      <c r="P296" s="165" t="str">
        <f>IF(D296="","",SUMIFS(#REF!,#REF!,U296))</f>
        <v/>
      </c>
      <c r="Q296" s="165" t="str">
        <f t="shared" si="21"/>
        <v/>
      </c>
      <c r="R296" s="114" t="str">
        <f>IF($C296="","",_xlfn.XLOOKUP($C296,设置!$M:$M,设置!N:N,""))</f>
        <v/>
      </c>
      <c r="S296" s="114" t="str">
        <f>IF($C296="","",_xlfn.XLOOKUP($C296,设置!$M:$M,设置!O:O,""))</f>
        <v/>
      </c>
      <c r="T296" s="114" t="s">
        <v>1736</v>
      </c>
      <c r="U296" s="114" t="str">
        <f t="shared" si="22"/>
        <v/>
      </c>
      <c r="V296" s="114" t="str">
        <f t="shared" si="23"/>
        <v/>
      </c>
      <c r="W296" s="114" t="str">
        <f>IF(V296="","",_xlfn.XLOOKUP(V296,立项!W:W,立项!N:N))</f>
        <v/>
      </c>
      <c r="X296" s="114" t="str">
        <f>IF(V296="","",_xlfn.XLOOKUP(V296,立项!W:W,立项!P:P))</f>
        <v/>
      </c>
      <c r="Y296" s="114" t="str">
        <f t="shared" si="24"/>
        <v/>
      </c>
      <c r="Z296" s="141"/>
      <c r="AA296" s="116"/>
      <c r="AB296" s="116"/>
      <c r="AC296" s="116"/>
      <c r="AD296" s="117"/>
      <c r="AE296" s="117"/>
    </row>
    <row r="297" s="81" customFormat="1" customHeight="1" spans="1:31">
      <c r="A297" s="116"/>
      <c r="B297" s="116"/>
      <c r="C297" s="116"/>
      <c r="D297" s="133"/>
      <c r="E297" s="133"/>
      <c r="F297" s="116"/>
      <c r="G297" s="157"/>
      <c r="H297" s="158"/>
      <c r="I297" s="146"/>
      <c r="J297" s="166"/>
      <c r="K297" s="116"/>
      <c r="L297" s="88"/>
      <c r="M297" s="164">
        <f>IF(T297="","",COUNTIFS($F$2:F297,F297))</f>
        <v>0</v>
      </c>
      <c r="N297" s="165">
        <f>IF(T297="","",SUMIFS(实收!E:E,实收!S:S,T297))</f>
        <v>0</v>
      </c>
      <c r="O297" s="165">
        <f t="shared" si="20"/>
        <v>0</v>
      </c>
      <c r="P297" s="165" t="str">
        <f>IF(D297="","",SUMIFS(#REF!,#REF!,U297))</f>
        <v/>
      </c>
      <c r="Q297" s="165" t="str">
        <f t="shared" si="21"/>
        <v/>
      </c>
      <c r="R297" s="114" t="str">
        <f>IF($C297="","",_xlfn.XLOOKUP($C297,设置!$M:$M,设置!N:N,""))</f>
        <v/>
      </c>
      <c r="S297" s="114" t="str">
        <f>IF($C297="","",_xlfn.XLOOKUP($C297,设置!$M:$M,设置!O:O,""))</f>
        <v/>
      </c>
      <c r="T297" s="114" t="s">
        <v>1737</v>
      </c>
      <c r="U297" s="114" t="str">
        <f t="shared" si="22"/>
        <v/>
      </c>
      <c r="V297" s="114" t="str">
        <f t="shared" si="23"/>
        <v/>
      </c>
      <c r="W297" s="114" t="str">
        <f>IF(V297="","",_xlfn.XLOOKUP(V297,立项!W:W,立项!N:N))</f>
        <v/>
      </c>
      <c r="X297" s="114" t="str">
        <f>IF(V297="","",_xlfn.XLOOKUP(V297,立项!W:W,立项!P:P))</f>
        <v/>
      </c>
      <c r="Y297" s="114" t="str">
        <f t="shared" si="24"/>
        <v/>
      </c>
      <c r="Z297" s="141"/>
      <c r="AA297" s="116"/>
      <c r="AB297" s="116"/>
      <c r="AC297" s="116"/>
      <c r="AD297" s="117"/>
      <c r="AE297" s="117"/>
    </row>
    <row r="298" s="81" customFormat="1" customHeight="1" spans="1:31">
      <c r="A298" s="116"/>
      <c r="B298" s="116"/>
      <c r="C298" s="116"/>
      <c r="D298" s="133"/>
      <c r="E298" s="133"/>
      <c r="F298" s="116"/>
      <c r="G298" s="157"/>
      <c r="H298" s="158"/>
      <c r="I298" s="146"/>
      <c r="J298" s="166"/>
      <c r="K298" s="116"/>
      <c r="L298" s="170"/>
      <c r="M298" s="164">
        <f>IF(T298="","",COUNTIFS($F$2:F298,F298))</f>
        <v>0</v>
      </c>
      <c r="N298" s="165">
        <f>IF(T298="","",SUMIFS(实收!E:E,实收!S:S,T298))</f>
        <v>0</v>
      </c>
      <c r="O298" s="165">
        <f t="shared" si="20"/>
        <v>0</v>
      </c>
      <c r="P298" s="165" t="str">
        <f>IF(D298="","",SUMIFS(#REF!,#REF!,U298))</f>
        <v/>
      </c>
      <c r="Q298" s="165" t="str">
        <f t="shared" si="21"/>
        <v/>
      </c>
      <c r="R298" s="114" t="str">
        <f>IF($C298="","",_xlfn.XLOOKUP($C298,设置!$M:$M,设置!N:N,""))</f>
        <v/>
      </c>
      <c r="S298" s="114" t="str">
        <f>IF($C298="","",_xlfn.XLOOKUP($C298,设置!$M:$M,设置!O:O,""))</f>
        <v/>
      </c>
      <c r="T298" s="114" t="s">
        <v>1738</v>
      </c>
      <c r="U298" s="114" t="str">
        <f t="shared" si="22"/>
        <v/>
      </c>
      <c r="V298" s="114" t="str">
        <f t="shared" si="23"/>
        <v/>
      </c>
      <c r="W298" s="114" t="str">
        <f>IF(V298="","",_xlfn.XLOOKUP(V298,立项!W:W,立项!N:N))</f>
        <v/>
      </c>
      <c r="X298" s="114" t="str">
        <f>IF(V298="","",_xlfn.XLOOKUP(V298,立项!W:W,立项!P:P))</f>
        <v/>
      </c>
      <c r="Y298" s="114" t="str">
        <f t="shared" si="24"/>
        <v/>
      </c>
      <c r="Z298" s="141"/>
      <c r="AA298" s="116"/>
      <c r="AB298" s="116"/>
      <c r="AC298" s="116"/>
      <c r="AD298" s="117"/>
      <c r="AE298" s="117"/>
    </row>
    <row r="299" s="81" customFormat="1" customHeight="1" spans="1:31">
      <c r="A299" s="116"/>
      <c r="B299" s="116"/>
      <c r="C299" s="116"/>
      <c r="D299" s="133"/>
      <c r="E299" s="133"/>
      <c r="F299" s="116"/>
      <c r="G299" s="133"/>
      <c r="H299" s="158"/>
      <c r="I299" s="146"/>
      <c r="J299" s="166"/>
      <c r="K299" s="116"/>
      <c r="L299" s="170"/>
      <c r="M299" s="164">
        <f>IF(T299="","",COUNTIFS($F$2:F299,F299))</f>
        <v>0</v>
      </c>
      <c r="N299" s="165">
        <f>IF(T299="","",SUMIFS(实收!E:E,实收!S:S,T299))</f>
        <v>0</v>
      </c>
      <c r="O299" s="165">
        <f t="shared" si="20"/>
        <v>0</v>
      </c>
      <c r="P299" s="165" t="str">
        <f>IF(D299="","",SUMIFS(#REF!,#REF!,U299))</f>
        <v/>
      </c>
      <c r="Q299" s="165" t="str">
        <f t="shared" si="21"/>
        <v/>
      </c>
      <c r="R299" s="114" t="str">
        <f>IF($C299="","",_xlfn.XLOOKUP($C299,设置!$M:$M,设置!N:N,""))</f>
        <v/>
      </c>
      <c r="S299" s="114" t="str">
        <f>IF($C299="","",_xlfn.XLOOKUP($C299,设置!$M:$M,设置!O:O,""))</f>
        <v/>
      </c>
      <c r="T299" s="114" t="s">
        <v>1739</v>
      </c>
      <c r="U299" s="114" t="str">
        <f t="shared" si="22"/>
        <v/>
      </c>
      <c r="V299" s="114" t="str">
        <f t="shared" si="23"/>
        <v/>
      </c>
      <c r="W299" s="114" t="str">
        <f>IF(V299="","",_xlfn.XLOOKUP(V299,立项!W:W,立项!N:N))</f>
        <v/>
      </c>
      <c r="X299" s="114" t="str">
        <f>IF(V299="","",_xlfn.XLOOKUP(V299,立项!W:W,立项!P:P))</f>
        <v/>
      </c>
      <c r="Y299" s="114" t="str">
        <f t="shared" si="24"/>
        <v/>
      </c>
      <c r="Z299" s="141"/>
      <c r="AA299" s="116"/>
      <c r="AB299" s="116"/>
      <c r="AC299" s="116"/>
      <c r="AD299" s="117"/>
      <c r="AE299" s="117"/>
    </row>
    <row r="300" s="81" customFormat="1" customHeight="1" spans="1:31">
      <c r="A300" s="116"/>
      <c r="B300" s="116"/>
      <c r="C300" s="116"/>
      <c r="D300" s="133"/>
      <c r="E300" s="133"/>
      <c r="F300" s="116"/>
      <c r="G300" s="133"/>
      <c r="H300" s="158"/>
      <c r="I300" s="146"/>
      <c r="J300" s="166"/>
      <c r="K300" s="116"/>
      <c r="L300" s="88"/>
      <c r="M300" s="164">
        <f>IF(T300="","",COUNTIFS($F$2:F300,F300))</f>
        <v>0</v>
      </c>
      <c r="N300" s="165">
        <f>IF(T300="","",SUMIFS(实收!E:E,实收!S:S,T300))</f>
        <v>0</v>
      </c>
      <c r="O300" s="165">
        <f t="shared" si="20"/>
        <v>0</v>
      </c>
      <c r="P300" s="165" t="str">
        <f>IF(D300="","",SUMIFS(#REF!,#REF!,U300))</f>
        <v/>
      </c>
      <c r="Q300" s="165" t="str">
        <f t="shared" si="21"/>
        <v/>
      </c>
      <c r="R300" s="114" t="str">
        <f>IF($C300="","",_xlfn.XLOOKUP($C300,设置!$M:$M,设置!N:N,""))</f>
        <v/>
      </c>
      <c r="S300" s="114" t="str">
        <f>IF($C300="","",_xlfn.XLOOKUP($C300,设置!$M:$M,设置!O:O,""))</f>
        <v/>
      </c>
      <c r="T300" s="114" t="s">
        <v>1740</v>
      </c>
      <c r="U300" s="114" t="str">
        <f t="shared" si="22"/>
        <v/>
      </c>
      <c r="V300" s="114" t="str">
        <f t="shared" si="23"/>
        <v/>
      </c>
      <c r="W300" s="114" t="str">
        <f>IF(V300="","",_xlfn.XLOOKUP(V300,立项!W:W,立项!N:N))</f>
        <v/>
      </c>
      <c r="X300" s="114" t="str">
        <f>IF(V300="","",_xlfn.XLOOKUP(V300,立项!W:W,立项!P:P))</f>
        <v/>
      </c>
      <c r="Y300" s="114" t="str">
        <f t="shared" si="24"/>
        <v/>
      </c>
      <c r="Z300" s="141"/>
      <c r="AA300" s="116"/>
      <c r="AB300" s="116"/>
      <c r="AC300" s="116"/>
      <c r="AD300" s="117"/>
      <c r="AE300" s="117"/>
    </row>
    <row r="301" s="81" customFormat="1" customHeight="1" spans="1:31">
      <c r="A301" s="116"/>
      <c r="B301" s="116"/>
      <c r="C301" s="116"/>
      <c r="D301" s="133"/>
      <c r="E301" s="133"/>
      <c r="F301" s="116"/>
      <c r="G301" s="133"/>
      <c r="H301" s="158"/>
      <c r="I301" s="146"/>
      <c r="J301" s="166"/>
      <c r="K301" s="116"/>
      <c r="L301" s="88"/>
      <c r="M301" s="164">
        <f>IF(T301="","",COUNTIFS($F$2:F301,F301))</f>
        <v>0</v>
      </c>
      <c r="N301" s="165">
        <f>IF(T301="","",SUMIFS(实收!E:E,实收!S:S,T301))</f>
        <v>0</v>
      </c>
      <c r="O301" s="165">
        <f t="shared" si="20"/>
        <v>0</v>
      </c>
      <c r="P301" s="165" t="str">
        <f>IF(D301="","",SUMIFS(#REF!,#REF!,U301))</f>
        <v/>
      </c>
      <c r="Q301" s="165" t="str">
        <f t="shared" si="21"/>
        <v/>
      </c>
      <c r="R301" s="114" t="str">
        <f>IF($C301="","",_xlfn.XLOOKUP($C301,设置!$M:$M,设置!N:N,""))</f>
        <v/>
      </c>
      <c r="S301" s="114" t="str">
        <f>IF($C301="","",_xlfn.XLOOKUP($C301,设置!$M:$M,设置!O:O,""))</f>
        <v/>
      </c>
      <c r="T301" s="114" t="s">
        <v>1741</v>
      </c>
      <c r="U301" s="114" t="str">
        <f t="shared" si="22"/>
        <v/>
      </c>
      <c r="V301" s="114" t="str">
        <f t="shared" si="23"/>
        <v/>
      </c>
      <c r="W301" s="114" t="str">
        <f>IF(V301="","",_xlfn.XLOOKUP(V301,立项!W:W,立项!N:N))</f>
        <v/>
      </c>
      <c r="X301" s="114" t="str">
        <f>IF(V301="","",_xlfn.XLOOKUP(V301,立项!W:W,立项!P:P))</f>
        <v/>
      </c>
      <c r="Y301" s="114" t="str">
        <f t="shared" si="24"/>
        <v/>
      </c>
      <c r="Z301" s="141"/>
      <c r="AA301" s="116"/>
      <c r="AB301" s="116"/>
      <c r="AC301" s="116"/>
      <c r="AD301" s="117"/>
      <c r="AE301" s="117"/>
    </row>
    <row r="302" s="81" customFormat="1" customHeight="1" spans="1:31">
      <c r="A302" s="116"/>
      <c r="B302" s="116"/>
      <c r="C302" s="116"/>
      <c r="D302" s="133"/>
      <c r="E302" s="133"/>
      <c r="F302" s="116"/>
      <c r="G302" s="157"/>
      <c r="H302" s="158"/>
      <c r="I302" s="146"/>
      <c r="J302" s="166"/>
      <c r="K302" s="116"/>
      <c r="L302" s="88"/>
      <c r="M302" s="164">
        <f>IF(T302="","",COUNTIFS($F$2:F302,F302))</f>
        <v>0</v>
      </c>
      <c r="N302" s="165">
        <f>IF(T302="","",SUMIFS(实收!E:E,实收!S:S,T302))</f>
        <v>0</v>
      </c>
      <c r="O302" s="165">
        <f t="shared" si="20"/>
        <v>0</v>
      </c>
      <c r="P302" s="165" t="str">
        <f>IF(D302="","",SUMIFS(#REF!,#REF!,U302))</f>
        <v/>
      </c>
      <c r="Q302" s="165" t="str">
        <f t="shared" si="21"/>
        <v/>
      </c>
      <c r="R302" s="114" t="str">
        <f>IF($C302="","",_xlfn.XLOOKUP($C302,设置!$M:$M,设置!N:N,""))</f>
        <v/>
      </c>
      <c r="S302" s="114" t="str">
        <f>IF($C302="","",_xlfn.XLOOKUP($C302,设置!$M:$M,设置!O:O,""))</f>
        <v/>
      </c>
      <c r="T302" s="114" t="s">
        <v>1742</v>
      </c>
      <c r="U302" s="114" t="str">
        <f t="shared" si="22"/>
        <v/>
      </c>
      <c r="V302" s="114" t="str">
        <f t="shared" si="23"/>
        <v/>
      </c>
      <c r="W302" s="114" t="str">
        <f>IF(V302="","",_xlfn.XLOOKUP(V302,立项!W:W,立项!N:N))</f>
        <v/>
      </c>
      <c r="X302" s="114" t="str">
        <f>IF(V302="","",_xlfn.XLOOKUP(V302,立项!W:W,立项!P:P))</f>
        <v/>
      </c>
      <c r="Y302" s="114" t="str">
        <f t="shared" si="24"/>
        <v/>
      </c>
      <c r="Z302" s="141"/>
      <c r="AA302" s="116"/>
      <c r="AB302" s="116"/>
      <c r="AC302" s="116"/>
      <c r="AD302" s="117"/>
      <c r="AE302" s="117"/>
    </row>
    <row r="303" s="81" customFormat="1" customHeight="1" spans="1:31">
      <c r="A303" s="116"/>
      <c r="B303" s="116"/>
      <c r="C303" s="116"/>
      <c r="D303" s="133"/>
      <c r="E303" s="133"/>
      <c r="F303" s="116"/>
      <c r="G303" s="116"/>
      <c r="H303" s="159"/>
      <c r="I303" s="146"/>
      <c r="J303" s="166"/>
      <c r="K303" s="116"/>
      <c r="L303" s="88"/>
      <c r="M303" s="164">
        <f>IF(T303="","",COUNTIFS($F$2:F303,F303))</f>
        <v>0</v>
      </c>
      <c r="N303" s="165">
        <f>IF(T303="","",SUMIFS(实收!E:E,实收!S:S,T303))</f>
        <v>0</v>
      </c>
      <c r="O303" s="165">
        <f t="shared" si="20"/>
        <v>0</v>
      </c>
      <c r="P303" s="165" t="str">
        <f>IF(D303="","",SUMIFS(#REF!,#REF!,U303))</f>
        <v/>
      </c>
      <c r="Q303" s="165" t="str">
        <f t="shared" si="21"/>
        <v/>
      </c>
      <c r="R303" s="114" t="str">
        <f>IF($C303="","",_xlfn.XLOOKUP($C303,设置!$M:$M,设置!N:N,""))</f>
        <v/>
      </c>
      <c r="S303" s="114" t="str">
        <f>IF($C303="","",_xlfn.XLOOKUP($C303,设置!$M:$M,设置!O:O,""))</f>
        <v/>
      </c>
      <c r="T303" s="114" t="s">
        <v>1743</v>
      </c>
      <c r="U303" s="114" t="str">
        <f t="shared" si="22"/>
        <v/>
      </c>
      <c r="V303" s="114" t="str">
        <f t="shared" si="23"/>
        <v/>
      </c>
      <c r="W303" s="114" t="str">
        <f>IF(V303="","",_xlfn.XLOOKUP(V303,立项!W:W,立项!N:N))</f>
        <v/>
      </c>
      <c r="X303" s="114" t="str">
        <f>IF(V303="","",_xlfn.XLOOKUP(V303,立项!W:W,立项!P:P))</f>
        <v/>
      </c>
      <c r="Y303" s="114" t="str">
        <f t="shared" si="24"/>
        <v/>
      </c>
      <c r="Z303" s="141"/>
      <c r="AA303" s="116"/>
      <c r="AB303" s="116"/>
      <c r="AC303" s="116"/>
      <c r="AD303" s="117"/>
      <c r="AE303" s="117"/>
    </row>
    <row r="304" s="81" customFormat="1" customHeight="1" spans="1:31">
      <c r="A304" s="116"/>
      <c r="B304" s="116"/>
      <c r="C304" s="116"/>
      <c r="D304" s="133"/>
      <c r="E304" s="133"/>
      <c r="F304" s="116"/>
      <c r="G304" s="116"/>
      <c r="H304" s="159"/>
      <c r="I304" s="146"/>
      <c r="J304" s="166"/>
      <c r="K304" s="116"/>
      <c r="L304" s="88"/>
      <c r="M304" s="164">
        <f>IF(T304="","",COUNTIFS($F$2:F304,F304))</f>
        <v>0</v>
      </c>
      <c r="N304" s="165">
        <f>IF(T304="","",SUMIFS(实收!E:E,实收!S:S,T304))</f>
        <v>0</v>
      </c>
      <c r="O304" s="165">
        <f t="shared" si="20"/>
        <v>0</v>
      </c>
      <c r="P304" s="165" t="str">
        <f>IF(D304="","",SUMIFS(#REF!,#REF!,U304))</f>
        <v/>
      </c>
      <c r="Q304" s="165" t="str">
        <f t="shared" si="21"/>
        <v/>
      </c>
      <c r="R304" s="114" t="str">
        <f>IF($C304="","",_xlfn.XLOOKUP($C304,设置!$M:$M,设置!N:N,""))</f>
        <v/>
      </c>
      <c r="S304" s="114" t="str">
        <f>IF($C304="","",_xlfn.XLOOKUP($C304,设置!$M:$M,设置!O:O,""))</f>
        <v/>
      </c>
      <c r="T304" s="114" t="s">
        <v>1744</v>
      </c>
      <c r="U304" s="114" t="str">
        <f t="shared" si="22"/>
        <v/>
      </c>
      <c r="V304" s="114" t="str">
        <f t="shared" si="23"/>
        <v/>
      </c>
      <c r="W304" s="114" t="str">
        <f>IF(V304="","",_xlfn.XLOOKUP(V304,立项!W:W,立项!N:N))</f>
        <v/>
      </c>
      <c r="X304" s="114" t="str">
        <f>IF(V304="","",_xlfn.XLOOKUP(V304,立项!W:W,立项!P:P))</f>
        <v/>
      </c>
      <c r="Y304" s="114" t="str">
        <f t="shared" si="24"/>
        <v/>
      </c>
      <c r="Z304" s="141"/>
      <c r="AA304" s="116"/>
      <c r="AB304" s="116"/>
      <c r="AC304" s="116"/>
      <c r="AD304" s="117"/>
      <c r="AE304" s="117"/>
    </row>
    <row r="305" s="81" customFormat="1" customHeight="1" spans="1:31">
      <c r="A305" s="116"/>
      <c r="B305" s="116"/>
      <c r="C305" s="116"/>
      <c r="D305" s="133"/>
      <c r="E305" s="133"/>
      <c r="F305" s="116"/>
      <c r="G305" s="157"/>
      <c r="H305" s="158"/>
      <c r="I305" s="146"/>
      <c r="J305" s="166"/>
      <c r="K305" s="116"/>
      <c r="L305" s="88"/>
      <c r="M305" s="164">
        <f>IF(T305="","",COUNTIFS($F$2:F305,F305))</f>
        <v>0</v>
      </c>
      <c r="N305" s="165">
        <f>IF(T305="","",SUMIFS(实收!E:E,实收!S:S,T305))</f>
        <v>0</v>
      </c>
      <c r="O305" s="165">
        <f t="shared" si="20"/>
        <v>0</v>
      </c>
      <c r="P305" s="165" t="str">
        <f>IF(D305="","",SUMIFS(#REF!,#REF!,U305))</f>
        <v/>
      </c>
      <c r="Q305" s="165" t="str">
        <f t="shared" si="21"/>
        <v/>
      </c>
      <c r="R305" s="114" t="str">
        <f>IF($C305="","",_xlfn.XLOOKUP($C305,设置!$M:$M,设置!N:N,""))</f>
        <v/>
      </c>
      <c r="S305" s="114" t="str">
        <f>IF($C305="","",_xlfn.XLOOKUP($C305,设置!$M:$M,设置!O:O,""))</f>
        <v/>
      </c>
      <c r="T305" s="114" t="s">
        <v>1745</v>
      </c>
      <c r="U305" s="114" t="str">
        <f t="shared" si="22"/>
        <v/>
      </c>
      <c r="V305" s="114" t="str">
        <f t="shared" si="23"/>
        <v/>
      </c>
      <c r="W305" s="114" t="str">
        <f>IF(V305="","",_xlfn.XLOOKUP(V305,立项!W:W,立项!N:N))</f>
        <v/>
      </c>
      <c r="X305" s="114" t="str">
        <f>IF(V305="","",_xlfn.XLOOKUP(V305,立项!W:W,立项!P:P))</f>
        <v/>
      </c>
      <c r="Y305" s="114" t="str">
        <f t="shared" si="24"/>
        <v/>
      </c>
      <c r="Z305" s="141"/>
      <c r="AA305" s="116"/>
      <c r="AB305" s="116"/>
      <c r="AC305" s="116"/>
      <c r="AD305" s="117"/>
      <c r="AE305" s="117"/>
    </row>
    <row r="306" s="81" customFormat="1" customHeight="1" spans="1:31">
      <c r="A306" s="116"/>
      <c r="B306" s="116"/>
      <c r="C306" s="116"/>
      <c r="D306" s="133"/>
      <c r="E306" s="133"/>
      <c r="F306" s="116"/>
      <c r="G306" s="116"/>
      <c r="H306" s="159"/>
      <c r="I306" s="146"/>
      <c r="J306" s="166"/>
      <c r="K306" s="116"/>
      <c r="L306" s="171"/>
      <c r="M306" s="164">
        <f>IF(T306="","",COUNTIFS($F$2:F306,F306))</f>
        <v>0</v>
      </c>
      <c r="N306" s="165">
        <f>IF(T306="","",SUMIFS(实收!E:E,实收!S:S,T306))</f>
        <v>0</v>
      </c>
      <c r="O306" s="165">
        <f t="shared" si="20"/>
        <v>0</v>
      </c>
      <c r="P306" s="165" t="str">
        <f>IF(D306="","",SUMIFS(#REF!,#REF!,U306))</f>
        <v/>
      </c>
      <c r="Q306" s="165" t="str">
        <f t="shared" si="21"/>
        <v/>
      </c>
      <c r="R306" s="114" t="str">
        <f>IF($C306="","",_xlfn.XLOOKUP($C306,设置!$M:$M,设置!N:N,""))</f>
        <v/>
      </c>
      <c r="S306" s="114" t="str">
        <f>IF($C306="","",_xlfn.XLOOKUP($C306,设置!$M:$M,设置!O:O,""))</f>
        <v/>
      </c>
      <c r="T306" s="114" t="s">
        <v>1746</v>
      </c>
      <c r="U306" s="114" t="str">
        <f t="shared" si="22"/>
        <v/>
      </c>
      <c r="V306" s="114" t="str">
        <f t="shared" si="23"/>
        <v/>
      </c>
      <c r="W306" s="114" t="str">
        <f>IF(V306="","",_xlfn.XLOOKUP(V306,立项!W:W,立项!N:N))</f>
        <v/>
      </c>
      <c r="X306" s="114" t="str">
        <f>IF(V306="","",_xlfn.XLOOKUP(V306,立项!W:W,立项!P:P))</f>
        <v/>
      </c>
      <c r="Y306" s="114" t="str">
        <f t="shared" si="24"/>
        <v/>
      </c>
      <c r="Z306" s="141"/>
      <c r="AA306" s="116"/>
      <c r="AB306" s="116"/>
      <c r="AC306" s="116"/>
      <c r="AD306" s="117"/>
      <c r="AE306" s="117"/>
    </row>
    <row r="307" s="81" customFormat="1" customHeight="1" spans="1:31">
      <c r="A307" s="116"/>
      <c r="B307" s="116"/>
      <c r="C307" s="116"/>
      <c r="D307" s="133"/>
      <c r="E307" s="133"/>
      <c r="F307" s="133"/>
      <c r="G307" s="116"/>
      <c r="H307" s="159"/>
      <c r="I307" s="146"/>
      <c r="J307" s="166"/>
      <c r="K307" s="116"/>
      <c r="L307" s="88"/>
      <c r="M307" s="164">
        <f>IF(T307="","",COUNTIFS($F$2:F307,F307))</f>
        <v>0</v>
      </c>
      <c r="N307" s="165">
        <f>IF(T307="","",SUMIFS(实收!E:E,实收!S:S,T307))</f>
        <v>0</v>
      </c>
      <c r="O307" s="165">
        <f t="shared" si="20"/>
        <v>0</v>
      </c>
      <c r="P307" s="165" t="str">
        <f>IF(D307="","",SUMIFS(#REF!,#REF!,U307))</f>
        <v/>
      </c>
      <c r="Q307" s="165" t="str">
        <f t="shared" si="21"/>
        <v/>
      </c>
      <c r="R307" s="114" t="str">
        <f>IF($C307="","",_xlfn.XLOOKUP($C307,设置!$M:$M,设置!N:N,""))</f>
        <v/>
      </c>
      <c r="S307" s="114" t="str">
        <f>IF($C307="","",_xlfn.XLOOKUP($C307,设置!$M:$M,设置!O:O,""))</f>
        <v/>
      </c>
      <c r="T307" s="114" t="s">
        <v>1747</v>
      </c>
      <c r="U307" s="114" t="str">
        <f t="shared" si="22"/>
        <v/>
      </c>
      <c r="V307" s="114" t="str">
        <f t="shared" si="23"/>
        <v/>
      </c>
      <c r="W307" s="114" t="str">
        <f>IF(V307="","",_xlfn.XLOOKUP(V307,立项!W:W,立项!N:N))</f>
        <v/>
      </c>
      <c r="X307" s="114" t="str">
        <f>IF(V307="","",_xlfn.XLOOKUP(V307,立项!W:W,立项!P:P))</f>
        <v/>
      </c>
      <c r="Y307" s="114" t="str">
        <f t="shared" si="24"/>
        <v/>
      </c>
      <c r="Z307" s="141"/>
      <c r="AA307" s="116"/>
      <c r="AB307" s="116"/>
      <c r="AC307" s="116"/>
      <c r="AD307" s="117"/>
      <c r="AE307" s="117"/>
    </row>
    <row r="308" s="81" customFormat="1" customHeight="1" spans="1:31">
      <c r="A308" s="116"/>
      <c r="B308" s="116"/>
      <c r="C308" s="116"/>
      <c r="D308" s="133"/>
      <c r="E308" s="133"/>
      <c r="F308" s="116"/>
      <c r="G308" s="157"/>
      <c r="H308" s="158"/>
      <c r="I308" s="146"/>
      <c r="J308" s="166"/>
      <c r="K308" s="116"/>
      <c r="L308" s="88"/>
      <c r="M308" s="164">
        <f>IF(T308="","",COUNTIFS($F$2:F308,F308))</f>
        <v>0</v>
      </c>
      <c r="N308" s="165">
        <f>IF(T308="","",SUMIFS(实收!E:E,实收!S:S,T308))</f>
        <v>0</v>
      </c>
      <c r="O308" s="165">
        <f t="shared" si="20"/>
        <v>0</v>
      </c>
      <c r="P308" s="165" t="str">
        <f>IF(D308="","",SUMIFS(#REF!,#REF!,U308))</f>
        <v/>
      </c>
      <c r="Q308" s="165" t="str">
        <f t="shared" si="21"/>
        <v/>
      </c>
      <c r="R308" s="114" t="str">
        <f>IF($C308="","",_xlfn.XLOOKUP($C308,设置!$M:$M,设置!N:N,""))</f>
        <v/>
      </c>
      <c r="S308" s="114" t="str">
        <f>IF($C308="","",_xlfn.XLOOKUP($C308,设置!$M:$M,设置!O:O,""))</f>
        <v/>
      </c>
      <c r="T308" s="114" t="s">
        <v>1748</v>
      </c>
      <c r="U308" s="114" t="str">
        <f t="shared" si="22"/>
        <v/>
      </c>
      <c r="V308" s="114" t="str">
        <f t="shared" si="23"/>
        <v/>
      </c>
      <c r="W308" s="114" t="str">
        <f>IF(V308="","",_xlfn.XLOOKUP(V308,立项!W:W,立项!N:N))</f>
        <v/>
      </c>
      <c r="X308" s="114" t="str">
        <f>IF(V308="","",_xlfn.XLOOKUP(V308,立项!W:W,立项!P:P))</f>
        <v/>
      </c>
      <c r="Y308" s="114" t="str">
        <f t="shared" si="24"/>
        <v/>
      </c>
      <c r="Z308" s="141"/>
      <c r="AA308" s="116"/>
      <c r="AB308" s="116"/>
      <c r="AC308" s="116"/>
      <c r="AD308" s="117"/>
      <c r="AE308" s="117"/>
    </row>
    <row r="309" s="81" customFormat="1" customHeight="1" spans="1:31">
      <c r="A309" s="116"/>
      <c r="B309" s="116"/>
      <c r="C309" s="116"/>
      <c r="D309" s="133"/>
      <c r="E309" s="133"/>
      <c r="F309" s="116"/>
      <c r="G309" s="157"/>
      <c r="H309" s="158"/>
      <c r="I309" s="146"/>
      <c r="J309" s="166"/>
      <c r="K309" s="116"/>
      <c r="L309" s="88"/>
      <c r="M309" s="164">
        <f>IF(T309="","",COUNTIFS($F$2:F309,F309))</f>
        <v>0</v>
      </c>
      <c r="N309" s="165">
        <f>IF(T309="","",SUMIFS(实收!E:E,实收!S:S,T309))</f>
        <v>0</v>
      </c>
      <c r="O309" s="165">
        <f t="shared" si="20"/>
        <v>0</v>
      </c>
      <c r="P309" s="165" t="str">
        <f>IF(D309="","",SUMIFS(#REF!,#REF!,U309))</f>
        <v/>
      </c>
      <c r="Q309" s="165" t="str">
        <f t="shared" si="21"/>
        <v/>
      </c>
      <c r="R309" s="114" t="str">
        <f>IF($C309="","",_xlfn.XLOOKUP($C309,设置!$M:$M,设置!N:N,""))</f>
        <v/>
      </c>
      <c r="S309" s="114" t="str">
        <f>IF($C309="","",_xlfn.XLOOKUP($C309,设置!$M:$M,设置!O:O,""))</f>
        <v/>
      </c>
      <c r="T309" s="114" t="s">
        <v>1749</v>
      </c>
      <c r="U309" s="114" t="str">
        <f t="shared" si="22"/>
        <v/>
      </c>
      <c r="V309" s="114" t="str">
        <f t="shared" si="23"/>
        <v/>
      </c>
      <c r="W309" s="114" t="str">
        <f>IF(V309="","",_xlfn.XLOOKUP(V309,立项!W:W,立项!N:N))</f>
        <v/>
      </c>
      <c r="X309" s="114" t="str">
        <f>IF(V309="","",_xlfn.XLOOKUP(V309,立项!W:W,立项!P:P))</f>
        <v/>
      </c>
      <c r="Y309" s="114" t="str">
        <f t="shared" si="24"/>
        <v/>
      </c>
      <c r="Z309" s="141"/>
      <c r="AA309" s="116"/>
      <c r="AB309" s="116"/>
      <c r="AC309" s="116"/>
      <c r="AD309" s="117"/>
      <c r="AE309" s="117"/>
    </row>
    <row r="310" s="81" customFormat="1" customHeight="1" spans="1:31">
      <c r="A310" s="116"/>
      <c r="B310" s="116"/>
      <c r="C310" s="116"/>
      <c r="D310" s="133"/>
      <c r="E310" s="133"/>
      <c r="F310" s="133"/>
      <c r="G310" s="157"/>
      <c r="H310" s="158"/>
      <c r="I310" s="146"/>
      <c r="J310" s="166"/>
      <c r="K310" s="116"/>
      <c r="L310" s="88"/>
      <c r="M310" s="164">
        <f>IF(T310="","",COUNTIFS($F$2:F310,F310))</f>
        <v>0</v>
      </c>
      <c r="N310" s="165">
        <f>IF(T310="","",SUMIFS(实收!E:E,实收!S:S,T310))</f>
        <v>0</v>
      </c>
      <c r="O310" s="165">
        <f t="shared" si="20"/>
        <v>0</v>
      </c>
      <c r="P310" s="165" t="str">
        <f>IF(D310="","",SUMIFS(#REF!,#REF!,U310))</f>
        <v/>
      </c>
      <c r="Q310" s="165" t="str">
        <f t="shared" si="21"/>
        <v/>
      </c>
      <c r="R310" s="114" t="str">
        <f>IF($C310="","",_xlfn.XLOOKUP($C310,设置!$M:$M,设置!N:N,""))</f>
        <v/>
      </c>
      <c r="S310" s="114" t="str">
        <f>IF($C310="","",_xlfn.XLOOKUP($C310,设置!$M:$M,设置!O:O,""))</f>
        <v/>
      </c>
      <c r="T310" s="114" t="s">
        <v>1750</v>
      </c>
      <c r="U310" s="114" t="str">
        <f t="shared" si="22"/>
        <v/>
      </c>
      <c r="V310" s="114" t="str">
        <f t="shared" si="23"/>
        <v/>
      </c>
      <c r="W310" s="114" t="str">
        <f>IF(V310="","",_xlfn.XLOOKUP(V310,立项!W:W,立项!N:N))</f>
        <v/>
      </c>
      <c r="X310" s="114" t="str">
        <f>IF(V310="","",_xlfn.XLOOKUP(V310,立项!W:W,立项!P:P))</f>
        <v/>
      </c>
      <c r="Y310" s="114" t="str">
        <f t="shared" si="24"/>
        <v/>
      </c>
      <c r="Z310" s="141"/>
      <c r="AA310" s="116"/>
      <c r="AB310" s="116"/>
      <c r="AC310" s="116"/>
      <c r="AD310" s="117"/>
      <c r="AE310" s="117"/>
    </row>
    <row r="311" s="81" customFormat="1" customHeight="1" spans="1:31">
      <c r="A311" s="116"/>
      <c r="B311" s="116"/>
      <c r="C311" s="116"/>
      <c r="D311" s="133"/>
      <c r="E311" s="133"/>
      <c r="F311" s="133"/>
      <c r="G311" s="157"/>
      <c r="H311" s="159"/>
      <c r="I311" s="146"/>
      <c r="J311" s="166"/>
      <c r="K311" s="116"/>
      <c r="L311" s="88"/>
      <c r="M311" s="164">
        <f>IF(T311="","",COUNTIFS($F$2:F311,F311))</f>
        <v>0</v>
      </c>
      <c r="N311" s="165">
        <f>IF(T311="","",SUMIFS(实收!E:E,实收!S:S,T311))</f>
        <v>0</v>
      </c>
      <c r="O311" s="165">
        <f t="shared" si="20"/>
        <v>0</v>
      </c>
      <c r="P311" s="165" t="str">
        <f>IF(D311="","",SUMIFS(#REF!,#REF!,U311))</f>
        <v/>
      </c>
      <c r="Q311" s="165" t="str">
        <f t="shared" si="21"/>
        <v/>
      </c>
      <c r="R311" s="114" t="str">
        <f>IF($C311="","",_xlfn.XLOOKUP($C311,设置!$M:$M,设置!N:N,""))</f>
        <v/>
      </c>
      <c r="S311" s="114" t="str">
        <f>IF($C311="","",_xlfn.XLOOKUP($C311,设置!$M:$M,设置!O:O,""))</f>
        <v/>
      </c>
      <c r="T311" s="114" t="s">
        <v>1751</v>
      </c>
      <c r="U311" s="114" t="str">
        <f t="shared" si="22"/>
        <v/>
      </c>
      <c r="V311" s="114" t="str">
        <f t="shared" si="23"/>
        <v/>
      </c>
      <c r="W311" s="114" t="str">
        <f>IF(V311="","",_xlfn.XLOOKUP(V311,立项!W:W,立项!N:N))</f>
        <v/>
      </c>
      <c r="X311" s="114" t="str">
        <f>IF(V311="","",_xlfn.XLOOKUP(V311,立项!W:W,立项!P:P))</f>
        <v/>
      </c>
      <c r="Y311" s="114" t="str">
        <f t="shared" si="24"/>
        <v/>
      </c>
      <c r="Z311" s="141"/>
      <c r="AA311" s="116"/>
      <c r="AB311" s="116"/>
      <c r="AC311" s="116"/>
      <c r="AD311" s="117"/>
      <c r="AE311" s="117"/>
    </row>
    <row r="312" s="81" customFormat="1" customHeight="1" spans="1:31">
      <c r="A312" s="116"/>
      <c r="B312" s="116"/>
      <c r="C312" s="116"/>
      <c r="D312" s="133"/>
      <c r="E312" s="133"/>
      <c r="F312" s="116"/>
      <c r="G312" s="116"/>
      <c r="H312" s="159"/>
      <c r="I312" s="136"/>
      <c r="J312" s="166"/>
      <c r="K312" s="116"/>
      <c r="L312" s="88"/>
      <c r="M312" s="164">
        <f>IF(T312="","",COUNTIFS($F$2:F312,F312))</f>
        <v>0</v>
      </c>
      <c r="N312" s="165">
        <f>IF(T312="","",SUMIFS(实收!E:E,实收!S:S,T312))</f>
        <v>0</v>
      </c>
      <c r="O312" s="165">
        <f t="shared" si="20"/>
        <v>0</v>
      </c>
      <c r="P312" s="165" t="str">
        <f>IF(D312="","",SUMIFS(#REF!,#REF!,U312))</f>
        <v/>
      </c>
      <c r="Q312" s="165" t="str">
        <f t="shared" si="21"/>
        <v/>
      </c>
      <c r="R312" s="114" t="str">
        <f>IF($C312="","",_xlfn.XLOOKUP($C312,设置!$M:$M,设置!N:N,""))</f>
        <v/>
      </c>
      <c r="S312" s="114" t="str">
        <f>IF($C312="","",_xlfn.XLOOKUP($C312,设置!$M:$M,设置!O:O,""))</f>
        <v/>
      </c>
      <c r="T312" s="114" t="s">
        <v>1752</v>
      </c>
      <c r="U312" s="114" t="str">
        <f t="shared" si="22"/>
        <v/>
      </c>
      <c r="V312" s="114" t="str">
        <f t="shared" si="23"/>
        <v/>
      </c>
      <c r="W312" s="114" t="str">
        <f>IF(V312="","",_xlfn.XLOOKUP(V312,立项!W:W,立项!N:N))</f>
        <v/>
      </c>
      <c r="X312" s="114" t="str">
        <f>IF(V312="","",_xlfn.XLOOKUP(V312,立项!W:W,立项!P:P))</f>
        <v/>
      </c>
      <c r="Y312" s="114" t="str">
        <f t="shared" si="24"/>
        <v/>
      </c>
      <c r="Z312" s="141"/>
      <c r="AA312" s="116"/>
      <c r="AB312" s="116"/>
      <c r="AC312" s="116"/>
      <c r="AD312" s="117"/>
      <c r="AE312" s="117"/>
    </row>
    <row r="313" s="81" customFormat="1" customHeight="1" spans="1:31">
      <c r="A313" s="116"/>
      <c r="B313" s="116"/>
      <c r="C313" s="116"/>
      <c r="D313" s="133"/>
      <c r="E313" s="133"/>
      <c r="F313" s="116"/>
      <c r="G313" s="116"/>
      <c r="H313" s="159"/>
      <c r="I313" s="136"/>
      <c r="J313" s="166"/>
      <c r="K313" s="116"/>
      <c r="L313" s="88"/>
      <c r="M313" s="164">
        <f>IF(T313="","",COUNTIFS($F$2:F313,F313))</f>
        <v>0</v>
      </c>
      <c r="N313" s="165">
        <f>IF(T313="","",SUMIFS(实收!E:E,实收!S:S,T313))</f>
        <v>0</v>
      </c>
      <c r="O313" s="165">
        <f t="shared" si="20"/>
        <v>0</v>
      </c>
      <c r="P313" s="165" t="str">
        <f>IF(D313="","",SUMIFS(#REF!,#REF!,U313))</f>
        <v/>
      </c>
      <c r="Q313" s="165" t="str">
        <f t="shared" si="21"/>
        <v/>
      </c>
      <c r="R313" s="114" t="str">
        <f>IF($C313="","",_xlfn.XLOOKUP($C313,设置!$M:$M,设置!N:N,""))</f>
        <v/>
      </c>
      <c r="S313" s="114" t="str">
        <f>IF($C313="","",_xlfn.XLOOKUP($C313,设置!$M:$M,设置!O:O,""))</f>
        <v/>
      </c>
      <c r="T313" s="114" t="s">
        <v>1753</v>
      </c>
      <c r="U313" s="114" t="str">
        <f t="shared" si="22"/>
        <v/>
      </c>
      <c r="V313" s="114" t="str">
        <f t="shared" si="23"/>
        <v/>
      </c>
      <c r="W313" s="114" t="str">
        <f>IF(V313="","",_xlfn.XLOOKUP(V313,立项!W:W,立项!N:N))</f>
        <v/>
      </c>
      <c r="X313" s="114" t="str">
        <f>IF(V313="","",_xlfn.XLOOKUP(V313,立项!W:W,立项!P:P))</f>
        <v/>
      </c>
      <c r="Y313" s="114" t="str">
        <f t="shared" si="24"/>
        <v/>
      </c>
      <c r="Z313" s="141"/>
      <c r="AA313" s="116"/>
      <c r="AB313" s="116"/>
      <c r="AC313" s="116"/>
      <c r="AD313" s="117"/>
      <c r="AE313" s="117"/>
    </row>
    <row r="314" s="81" customFormat="1" customHeight="1" spans="1:31">
      <c r="A314" s="116"/>
      <c r="B314" s="116"/>
      <c r="C314" s="116"/>
      <c r="D314" s="116"/>
      <c r="E314" s="133"/>
      <c r="F314" s="116"/>
      <c r="G314" s="116"/>
      <c r="H314" s="159"/>
      <c r="I314" s="146"/>
      <c r="J314" s="166"/>
      <c r="K314" s="116"/>
      <c r="L314" s="88"/>
      <c r="M314" s="164">
        <f>IF(T314="","",COUNTIFS($F$2:F314,F314))</f>
        <v>0</v>
      </c>
      <c r="N314" s="165">
        <f>IF(T314="","",SUMIFS(实收!E:E,实收!S:S,T314))</f>
        <v>0</v>
      </c>
      <c r="O314" s="165">
        <f t="shared" si="20"/>
        <v>0</v>
      </c>
      <c r="P314" s="165" t="str">
        <f>IF(D314="","",SUMIFS(#REF!,#REF!,U314))</f>
        <v/>
      </c>
      <c r="Q314" s="165" t="str">
        <f t="shared" si="21"/>
        <v/>
      </c>
      <c r="R314" s="114" t="str">
        <f>IF($C314="","",_xlfn.XLOOKUP($C314,设置!$M:$M,设置!N:N,""))</f>
        <v/>
      </c>
      <c r="S314" s="114" t="str">
        <f>IF($C314="","",_xlfn.XLOOKUP($C314,设置!$M:$M,设置!O:O,""))</f>
        <v/>
      </c>
      <c r="T314" s="114" t="s">
        <v>1754</v>
      </c>
      <c r="U314" s="114" t="str">
        <f t="shared" si="22"/>
        <v/>
      </c>
      <c r="V314" s="114" t="str">
        <f t="shared" si="23"/>
        <v/>
      </c>
      <c r="W314" s="114" t="str">
        <f>IF(V314="","",_xlfn.XLOOKUP(V314,立项!W:W,立项!N:N))</f>
        <v/>
      </c>
      <c r="X314" s="114" t="str">
        <f>IF(V314="","",_xlfn.XLOOKUP(V314,立项!W:W,立项!P:P))</f>
        <v/>
      </c>
      <c r="Y314" s="114" t="str">
        <f t="shared" si="24"/>
        <v/>
      </c>
      <c r="Z314" s="141"/>
      <c r="AA314" s="116"/>
      <c r="AB314" s="116"/>
      <c r="AC314" s="116"/>
      <c r="AD314" s="117"/>
      <c r="AE314" s="117"/>
    </row>
    <row r="315" s="81" customFormat="1" customHeight="1" spans="1:31">
      <c r="A315" s="116"/>
      <c r="B315" s="116"/>
      <c r="C315" s="116"/>
      <c r="D315" s="116"/>
      <c r="E315" s="133"/>
      <c r="F315" s="116"/>
      <c r="G315" s="116"/>
      <c r="H315" s="159"/>
      <c r="I315" s="146"/>
      <c r="J315" s="166"/>
      <c r="K315" s="116"/>
      <c r="L315" s="88"/>
      <c r="M315" s="164">
        <f>IF(T315="","",COUNTIFS($F$2:F315,F315))</f>
        <v>0</v>
      </c>
      <c r="N315" s="165">
        <f>IF(T315="","",SUMIFS(实收!E:E,实收!S:S,T315))</f>
        <v>0</v>
      </c>
      <c r="O315" s="165">
        <f t="shared" si="20"/>
        <v>0</v>
      </c>
      <c r="P315" s="165" t="str">
        <f>IF(D315="","",SUMIFS(#REF!,#REF!,U315))</f>
        <v/>
      </c>
      <c r="Q315" s="165" t="str">
        <f t="shared" si="21"/>
        <v/>
      </c>
      <c r="R315" s="114" t="str">
        <f>IF($C315="","",_xlfn.XLOOKUP($C315,设置!$M:$M,设置!N:N,""))</f>
        <v/>
      </c>
      <c r="S315" s="114" t="str">
        <f>IF($C315="","",_xlfn.XLOOKUP($C315,设置!$M:$M,设置!O:O,""))</f>
        <v/>
      </c>
      <c r="T315" s="114" t="s">
        <v>1755</v>
      </c>
      <c r="U315" s="114" t="str">
        <f t="shared" si="22"/>
        <v/>
      </c>
      <c r="V315" s="114" t="str">
        <f t="shared" si="23"/>
        <v/>
      </c>
      <c r="W315" s="114" t="str">
        <f>IF(V315="","",_xlfn.XLOOKUP(V315,立项!W:W,立项!N:N))</f>
        <v/>
      </c>
      <c r="X315" s="114" t="str">
        <f>IF(V315="","",_xlfn.XLOOKUP(V315,立项!W:W,立项!P:P))</f>
        <v/>
      </c>
      <c r="Y315" s="114" t="str">
        <f t="shared" si="24"/>
        <v/>
      </c>
      <c r="Z315" s="141"/>
      <c r="AA315" s="116"/>
      <c r="AB315" s="116"/>
      <c r="AC315" s="116"/>
      <c r="AD315" s="117"/>
      <c r="AE315" s="117"/>
    </row>
    <row r="316" s="81" customFormat="1" customHeight="1" spans="1:31">
      <c r="A316" s="116"/>
      <c r="B316" s="116"/>
      <c r="C316" s="116"/>
      <c r="D316" s="133"/>
      <c r="E316" s="133"/>
      <c r="F316" s="133"/>
      <c r="G316" s="116"/>
      <c r="H316" s="159"/>
      <c r="I316" s="146"/>
      <c r="J316" s="166"/>
      <c r="K316" s="116"/>
      <c r="L316" s="88"/>
      <c r="M316" s="164">
        <f>IF(T316="","",COUNTIFS($F$2:F316,F316))</f>
        <v>0</v>
      </c>
      <c r="N316" s="165">
        <f>IF(T316="","",SUMIFS(实收!E:E,实收!S:S,T316))</f>
        <v>0</v>
      </c>
      <c r="O316" s="165">
        <f t="shared" si="20"/>
        <v>0</v>
      </c>
      <c r="P316" s="165" t="str">
        <f>IF(D316="","",SUMIFS(#REF!,#REF!,U316))</f>
        <v/>
      </c>
      <c r="Q316" s="165" t="str">
        <f t="shared" si="21"/>
        <v/>
      </c>
      <c r="R316" s="114" t="str">
        <f>IF($C316="","",_xlfn.XLOOKUP($C316,设置!$M:$M,设置!N:N,""))</f>
        <v/>
      </c>
      <c r="S316" s="114" t="str">
        <f>IF($C316="","",_xlfn.XLOOKUP($C316,设置!$M:$M,设置!O:O,""))</f>
        <v/>
      </c>
      <c r="T316" s="114" t="s">
        <v>1756</v>
      </c>
      <c r="U316" s="114" t="str">
        <f t="shared" si="22"/>
        <v/>
      </c>
      <c r="V316" s="114" t="str">
        <f t="shared" si="23"/>
        <v/>
      </c>
      <c r="W316" s="114" t="str">
        <f>IF(V316="","",_xlfn.XLOOKUP(V316,立项!W:W,立项!N:N))</f>
        <v/>
      </c>
      <c r="X316" s="114" t="str">
        <f>IF(V316="","",_xlfn.XLOOKUP(V316,立项!W:W,立项!P:P))</f>
        <v/>
      </c>
      <c r="Y316" s="114" t="str">
        <f t="shared" si="24"/>
        <v/>
      </c>
      <c r="Z316" s="141"/>
      <c r="AA316" s="116"/>
      <c r="AB316" s="116"/>
      <c r="AC316" s="116"/>
      <c r="AD316" s="117"/>
      <c r="AE316" s="117"/>
    </row>
    <row r="317" s="81" customFormat="1" customHeight="1" spans="1:31">
      <c r="A317" s="116"/>
      <c r="B317" s="116"/>
      <c r="C317" s="116"/>
      <c r="D317" s="116"/>
      <c r="E317" s="133"/>
      <c r="F317" s="116"/>
      <c r="G317" s="157"/>
      <c r="H317" s="158"/>
      <c r="I317" s="146"/>
      <c r="J317" s="166"/>
      <c r="K317" s="116"/>
      <c r="L317" s="88"/>
      <c r="M317" s="164">
        <f>IF(T317="","",COUNTIFS($F$2:F317,F317))</f>
        <v>0</v>
      </c>
      <c r="N317" s="165">
        <f>IF(T317="","",SUMIFS(实收!E:E,实收!S:S,T317))</f>
        <v>0</v>
      </c>
      <c r="O317" s="165">
        <f t="shared" si="20"/>
        <v>0</v>
      </c>
      <c r="P317" s="165" t="str">
        <f>IF(D317="","",SUMIFS(#REF!,#REF!,U317))</f>
        <v/>
      </c>
      <c r="Q317" s="165" t="str">
        <f t="shared" si="21"/>
        <v/>
      </c>
      <c r="R317" s="114" t="str">
        <f>IF($C317="","",_xlfn.XLOOKUP($C317,设置!$M:$M,设置!N:N,""))</f>
        <v/>
      </c>
      <c r="S317" s="114" t="str">
        <f>IF($C317="","",_xlfn.XLOOKUP($C317,设置!$M:$M,设置!O:O,""))</f>
        <v/>
      </c>
      <c r="T317" s="114" t="s">
        <v>1757</v>
      </c>
      <c r="U317" s="114" t="str">
        <f t="shared" si="22"/>
        <v/>
      </c>
      <c r="V317" s="114" t="str">
        <f t="shared" si="23"/>
        <v/>
      </c>
      <c r="W317" s="114" t="str">
        <f>IF(V317="","",_xlfn.XLOOKUP(V317,立项!W:W,立项!N:N))</f>
        <v/>
      </c>
      <c r="X317" s="114" t="str">
        <f>IF(V317="","",_xlfn.XLOOKUP(V317,立项!W:W,立项!P:P))</f>
        <v/>
      </c>
      <c r="Y317" s="114" t="str">
        <f t="shared" si="24"/>
        <v/>
      </c>
      <c r="Z317" s="141"/>
      <c r="AA317" s="116"/>
      <c r="AB317" s="116"/>
      <c r="AC317" s="116"/>
      <c r="AD317" s="117"/>
      <c r="AE317" s="117"/>
    </row>
    <row r="318" s="81" customFormat="1" customHeight="1" spans="1:31">
      <c r="A318" s="116"/>
      <c r="B318" s="116"/>
      <c r="C318" s="116"/>
      <c r="D318" s="133"/>
      <c r="E318" s="133"/>
      <c r="F318" s="116"/>
      <c r="G318" s="116"/>
      <c r="H318" s="159"/>
      <c r="I318" s="136"/>
      <c r="J318" s="166"/>
      <c r="K318" s="116"/>
      <c r="L318" s="88"/>
      <c r="M318" s="164">
        <f>IF(T318="","",COUNTIFS($F$2:F318,F318))</f>
        <v>0</v>
      </c>
      <c r="N318" s="165">
        <f>IF(T318="","",SUMIFS(实收!E:E,实收!S:S,T318))</f>
        <v>0</v>
      </c>
      <c r="O318" s="165">
        <f t="shared" si="20"/>
        <v>0</v>
      </c>
      <c r="P318" s="165" t="str">
        <f>IF(D318="","",SUMIFS(#REF!,#REF!,U318))</f>
        <v/>
      </c>
      <c r="Q318" s="165" t="str">
        <f t="shared" si="21"/>
        <v/>
      </c>
      <c r="R318" s="114" t="str">
        <f>IF($C318="","",_xlfn.XLOOKUP($C318,设置!$M:$M,设置!N:N,""))</f>
        <v/>
      </c>
      <c r="S318" s="114" t="str">
        <f>IF($C318="","",_xlfn.XLOOKUP($C318,设置!$M:$M,设置!O:O,""))</f>
        <v/>
      </c>
      <c r="T318" s="114" t="s">
        <v>1758</v>
      </c>
      <c r="U318" s="114" t="str">
        <f t="shared" si="22"/>
        <v/>
      </c>
      <c r="V318" s="114" t="str">
        <f t="shared" si="23"/>
        <v/>
      </c>
      <c r="W318" s="114" t="str">
        <f>IF(V318="","",_xlfn.XLOOKUP(V318,立项!W:W,立项!N:N))</f>
        <v/>
      </c>
      <c r="X318" s="114" t="str">
        <f>IF(V318="","",_xlfn.XLOOKUP(V318,立项!W:W,立项!P:P))</f>
        <v/>
      </c>
      <c r="Y318" s="114" t="str">
        <f t="shared" si="24"/>
        <v/>
      </c>
      <c r="Z318" s="141"/>
      <c r="AA318" s="116"/>
      <c r="AB318" s="116"/>
      <c r="AC318" s="116"/>
      <c r="AD318" s="117"/>
      <c r="AE318" s="117"/>
    </row>
    <row r="319" s="81" customFormat="1" customHeight="1" spans="1:31">
      <c r="A319" s="116"/>
      <c r="B319" s="116"/>
      <c r="C319" s="116"/>
      <c r="D319" s="116"/>
      <c r="E319" s="133"/>
      <c r="F319" s="116"/>
      <c r="G319" s="133"/>
      <c r="H319" s="159"/>
      <c r="I319" s="136"/>
      <c r="J319" s="166"/>
      <c r="K319" s="116"/>
      <c r="L319" s="88"/>
      <c r="M319" s="164">
        <f>IF(T319="","",COUNTIFS($F$2:F319,F319))</f>
        <v>0</v>
      </c>
      <c r="N319" s="165">
        <f>IF(T319="","",SUMIFS(实收!E:E,实收!S:S,T319))</f>
        <v>0</v>
      </c>
      <c r="O319" s="165">
        <f t="shared" si="20"/>
        <v>0</v>
      </c>
      <c r="P319" s="165" t="str">
        <f>IF(D319="","",SUMIFS(#REF!,#REF!,U319))</f>
        <v/>
      </c>
      <c r="Q319" s="165" t="str">
        <f t="shared" si="21"/>
        <v/>
      </c>
      <c r="R319" s="114" t="str">
        <f>IF($C319="","",_xlfn.XLOOKUP($C319,设置!$M:$M,设置!N:N,""))</f>
        <v/>
      </c>
      <c r="S319" s="114" t="str">
        <f>IF($C319="","",_xlfn.XLOOKUP($C319,设置!$M:$M,设置!O:O,""))</f>
        <v/>
      </c>
      <c r="T319" s="114" t="s">
        <v>1759</v>
      </c>
      <c r="U319" s="114" t="str">
        <f t="shared" si="22"/>
        <v/>
      </c>
      <c r="V319" s="114" t="str">
        <f t="shared" si="23"/>
        <v/>
      </c>
      <c r="W319" s="114" t="str">
        <f>IF(V319="","",_xlfn.XLOOKUP(V319,立项!W:W,立项!N:N))</f>
        <v/>
      </c>
      <c r="X319" s="114" t="str">
        <f>IF(V319="","",_xlfn.XLOOKUP(V319,立项!W:W,立项!P:P))</f>
        <v/>
      </c>
      <c r="Y319" s="114" t="str">
        <f t="shared" si="24"/>
        <v/>
      </c>
      <c r="Z319" s="141"/>
      <c r="AA319" s="116"/>
      <c r="AB319" s="116"/>
      <c r="AC319" s="116"/>
      <c r="AD319" s="117"/>
      <c r="AE319" s="117"/>
    </row>
    <row r="320" s="81" customFormat="1" customHeight="1" spans="1:31">
      <c r="A320" s="116"/>
      <c r="B320" s="116"/>
      <c r="C320" s="116"/>
      <c r="D320" s="116"/>
      <c r="E320" s="133"/>
      <c r="F320" s="116"/>
      <c r="G320" s="116"/>
      <c r="H320" s="159"/>
      <c r="I320" s="136"/>
      <c r="J320" s="166"/>
      <c r="K320" s="116"/>
      <c r="L320" s="88"/>
      <c r="M320" s="164">
        <f>IF(T320="","",COUNTIFS($F$2:F320,F320))</f>
        <v>0</v>
      </c>
      <c r="N320" s="165">
        <f>IF(T320="","",SUMIFS(实收!E:E,实收!S:S,T320))</f>
        <v>0</v>
      </c>
      <c r="O320" s="165">
        <f t="shared" si="20"/>
        <v>0</v>
      </c>
      <c r="P320" s="165" t="str">
        <f>IF(D320="","",SUMIFS(#REF!,#REF!,U320))</f>
        <v/>
      </c>
      <c r="Q320" s="165" t="str">
        <f t="shared" si="21"/>
        <v/>
      </c>
      <c r="R320" s="114" t="str">
        <f>IF($C320="","",_xlfn.XLOOKUP($C320,设置!$M:$M,设置!N:N,""))</f>
        <v/>
      </c>
      <c r="S320" s="114" t="str">
        <f>IF($C320="","",_xlfn.XLOOKUP($C320,设置!$M:$M,设置!O:O,""))</f>
        <v/>
      </c>
      <c r="T320" s="114" t="s">
        <v>1760</v>
      </c>
      <c r="U320" s="114" t="str">
        <f t="shared" si="22"/>
        <v/>
      </c>
      <c r="V320" s="114" t="str">
        <f t="shared" si="23"/>
        <v/>
      </c>
      <c r="W320" s="114" t="str">
        <f>IF(V320="","",_xlfn.XLOOKUP(V320,立项!W:W,立项!N:N))</f>
        <v/>
      </c>
      <c r="X320" s="114" t="str">
        <f>IF(V320="","",_xlfn.XLOOKUP(V320,立项!W:W,立项!P:P))</f>
        <v/>
      </c>
      <c r="Y320" s="114" t="str">
        <f t="shared" si="24"/>
        <v/>
      </c>
      <c r="Z320" s="141"/>
      <c r="AA320" s="116"/>
      <c r="AB320" s="116"/>
      <c r="AC320" s="116"/>
      <c r="AD320" s="117"/>
      <c r="AE320" s="117"/>
    </row>
    <row r="321" s="81" customFormat="1" customHeight="1" spans="1:31">
      <c r="A321" s="116"/>
      <c r="B321" s="116"/>
      <c r="C321" s="116"/>
      <c r="D321" s="116"/>
      <c r="E321" s="133"/>
      <c r="F321" s="116"/>
      <c r="G321" s="116"/>
      <c r="H321" s="159"/>
      <c r="I321" s="146"/>
      <c r="J321" s="166"/>
      <c r="K321" s="116"/>
      <c r="L321" s="88"/>
      <c r="M321" s="164">
        <f>IF(T321="","",COUNTIFS($F$2:F321,F321))</f>
        <v>0</v>
      </c>
      <c r="N321" s="165">
        <f>IF(T321="","",SUMIFS(实收!E:E,实收!S:S,T321))</f>
        <v>0</v>
      </c>
      <c r="O321" s="165">
        <f t="shared" si="20"/>
        <v>0</v>
      </c>
      <c r="P321" s="165" t="str">
        <f>IF(D321="","",SUMIFS(#REF!,#REF!,U321))</f>
        <v/>
      </c>
      <c r="Q321" s="165" t="str">
        <f t="shared" si="21"/>
        <v/>
      </c>
      <c r="R321" s="114" t="str">
        <f>IF($C321="","",_xlfn.XLOOKUP($C321,设置!$M:$M,设置!N:N,""))</f>
        <v/>
      </c>
      <c r="S321" s="114" t="str">
        <f>IF($C321="","",_xlfn.XLOOKUP($C321,设置!$M:$M,设置!O:O,""))</f>
        <v/>
      </c>
      <c r="T321" s="114" t="s">
        <v>1761</v>
      </c>
      <c r="U321" s="114" t="str">
        <f t="shared" si="22"/>
        <v/>
      </c>
      <c r="V321" s="114" t="str">
        <f t="shared" si="23"/>
        <v/>
      </c>
      <c r="W321" s="114" t="str">
        <f>IF(V321="","",_xlfn.XLOOKUP(V321,立项!W:W,立项!N:N))</f>
        <v/>
      </c>
      <c r="X321" s="114" t="str">
        <f>IF(V321="","",_xlfn.XLOOKUP(V321,立项!W:W,立项!P:P))</f>
        <v/>
      </c>
      <c r="Y321" s="114" t="str">
        <f t="shared" si="24"/>
        <v/>
      </c>
      <c r="Z321" s="141"/>
      <c r="AA321" s="116"/>
      <c r="AB321" s="116"/>
      <c r="AC321" s="116"/>
      <c r="AD321" s="117"/>
      <c r="AE321" s="117"/>
    </row>
    <row r="322" s="81" customFormat="1" customHeight="1" spans="1:31">
      <c r="A322" s="116"/>
      <c r="B322" s="116"/>
      <c r="C322" s="116"/>
      <c r="D322" s="116"/>
      <c r="E322" s="133"/>
      <c r="F322" s="116"/>
      <c r="G322" s="116"/>
      <c r="H322" s="159"/>
      <c r="I322" s="146"/>
      <c r="J322" s="166"/>
      <c r="K322" s="116"/>
      <c r="L322" s="88"/>
      <c r="M322" s="164">
        <f>IF(T322="","",COUNTIFS($F$2:F322,F322))</f>
        <v>0</v>
      </c>
      <c r="N322" s="165">
        <f>IF(T322="","",SUMIFS(实收!E:E,实收!S:S,T322))</f>
        <v>0</v>
      </c>
      <c r="O322" s="165">
        <f t="shared" ref="O322:O385" si="25">IF(T322="","",I322-N322)</f>
        <v>0</v>
      </c>
      <c r="P322" s="165" t="str">
        <f>IF(D322="","",SUMIFS(#REF!,#REF!,U322))</f>
        <v/>
      </c>
      <c r="Q322" s="165" t="str">
        <f t="shared" ref="Q322:Q385" si="26">IF(D322="","",I322-P322)</f>
        <v/>
      </c>
      <c r="R322" s="114" t="str">
        <f>IF($C322="","",_xlfn.XLOOKUP($C322,设置!$M:$M,设置!N:N,""))</f>
        <v/>
      </c>
      <c r="S322" s="114" t="str">
        <f>IF($C322="","",_xlfn.XLOOKUP($C322,设置!$M:$M,设置!O:O,""))</f>
        <v/>
      </c>
      <c r="T322" s="114" t="s">
        <v>1762</v>
      </c>
      <c r="U322" s="114" t="str">
        <f t="shared" ref="U322:U385" si="27">IF(F322="","",_xlfn.TEXTJOIN("-",1,T322,F322,M322,TEXT(H322,"yyyymmdd"),J322,I322))</f>
        <v/>
      </c>
      <c r="V322" s="114" t="str">
        <f t="shared" ref="V322:V385" si="28">IF(F322="","",LEFT(F322,16))</f>
        <v/>
      </c>
      <c r="W322" s="114" t="str">
        <f>IF(V322="","",_xlfn.XLOOKUP(V322,立项!W:W,立项!N:N))</f>
        <v/>
      </c>
      <c r="X322" s="114" t="str">
        <f>IF(V322="","",_xlfn.XLOOKUP(V322,立项!W:W,立项!P:P))</f>
        <v/>
      </c>
      <c r="Y322" s="114" t="str">
        <f t="shared" ref="Y322:Y385" si="29">IF(U322="","",_xlfn.TEXTJOIN("-",1,C322,X322,V322,B322))</f>
        <v/>
      </c>
      <c r="Z322" s="141"/>
      <c r="AA322" s="116"/>
      <c r="AB322" s="116"/>
      <c r="AC322" s="116"/>
      <c r="AD322" s="117"/>
      <c r="AE322" s="117"/>
    </row>
    <row r="323" s="81" customFormat="1" customHeight="1" spans="1:31">
      <c r="A323" s="116"/>
      <c r="B323" s="116"/>
      <c r="C323" s="116"/>
      <c r="D323" s="116"/>
      <c r="E323" s="133"/>
      <c r="F323" s="116"/>
      <c r="G323" s="172"/>
      <c r="H323" s="159"/>
      <c r="I323" s="136"/>
      <c r="J323" s="166"/>
      <c r="K323" s="116"/>
      <c r="L323" s="88"/>
      <c r="M323" s="164">
        <f>IF(T323="","",COUNTIFS($F$2:F323,F323))</f>
        <v>0</v>
      </c>
      <c r="N323" s="165">
        <f>IF(T323="","",SUMIFS(实收!E:E,实收!S:S,T323))</f>
        <v>0</v>
      </c>
      <c r="O323" s="165">
        <f t="shared" si="25"/>
        <v>0</v>
      </c>
      <c r="P323" s="165" t="str">
        <f>IF(D323="","",SUMIFS(#REF!,#REF!,U323))</f>
        <v/>
      </c>
      <c r="Q323" s="165" t="str">
        <f t="shared" si="26"/>
        <v/>
      </c>
      <c r="R323" s="114" t="str">
        <f>IF($C323="","",_xlfn.XLOOKUP($C323,设置!$M:$M,设置!N:N,""))</f>
        <v/>
      </c>
      <c r="S323" s="114" t="str">
        <f>IF($C323="","",_xlfn.XLOOKUP($C323,设置!$M:$M,设置!O:O,""))</f>
        <v/>
      </c>
      <c r="T323" s="114" t="s">
        <v>1763</v>
      </c>
      <c r="U323" s="114" t="str">
        <f t="shared" si="27"/>
        <v/>
      </c>
      <c r="V323" s="114" t="str">
        <f t="shared" si="28"/>
        <v/>
      </c>
      <c r="W323" s="114" t="str">
        <f>IF(V323="","",_xlfn.XLOOKUP(V323,立项!W:W,立项!N:N))</f>
        <v/>
      </c>
      <c r="X323" s="114" t="str">
        <f>IF(V323="","",_xlfn.XLOOKUP(V323,立项!W:W,立项!P:P))</f>
        <v/>
      </c>
      <c r="Y323" s="114" t="str">
        <f t="shared" si="29"/>
        <v/>
      </c>
      <c r="Z323" s="141"/>
      <c r="AA323" s="116"/>
      <c r="AB323" s="116"/>
      <c r="AC323" s="116"/>
      <c r="AD323" s="117"/>
      <c r="AE323" s="117"/>
    </row>
    <row r="324" s="81" customFormat="1" customHeight="1" spans="1:31">
      <c r="A324" s="116"/>
      <c r="B324" s="116"/>
      <c r="C324" s="116"/>
      <c r="D324" s="116"/>
      <c r="E324" s="133"/>
      <c r="F324" s="116"/>
      <c r="G324" s="172"/>
      <c r="H324" s="159"/>
      <c r="I324" s="146"/>
      <c r="J324" s="166"/>
      <c r="K324" s="116"/>
      <c r="L324" s="88"/>
      <c r="M324" s="164">
        <f>IF(T324="","",COUNTIFS($F$2:F324,F324))</f>
        <v>0</v>
      </c>
      <c r="N324" s="165">
        <f>IF(T324="","",SUMIFS(实收!E:E,实收!S:S,T324))</f>
        <v>0</v>
      </c>
      <c r="O324" s="165">
        <f t="shared" si="25"/>
        <v>0</v>
      </c>
      <c r="P324" s="165" t="str">
        <f>IF(D324="","",SUMIFS(#REF!,#REF!,U324))</f>
        <v/>
      </c>
      <c r="Q324" s="165" t="str">
        <f t="shared" si="26"/>
        <v/>
      </c>
      <c r="R324" s="114" t="str">
        <f>IF($C324="","",_xlfn.XLOOKUP($C324,设置!$M:$M,设置!N:N,""))</f>
        <v/>
      </c>
      <c r="S324" s="114" t="str">
        <f>IF($C324="","",_xlfn.XLOOKUP($C324,设置!$M:$M,设置!O:O,""))</f>
        <v/>
      </c>
      <c r="T324" s="114" t="s">
        <v>1764</v>
      </c>
      <c r="U324" s="114" t="str">
        <f t="shared" si="27"/>
        <v/>
      </c>
      <c r="V324" s="114" t="str">
        <f t="shared" si="28"/>
        <v/>
      </c>
      <c r="W324" s="114" t="str">
        <f>IF(V324="","",_xlfn.XLOOKUP(V324,立项!W:W,立项!N:N))</f>
        <v/>
      </c>
      <c r="X324" s="114" t="str">
        <f>IF(V324="","",_xlfn.XLOOKUP(V324,立项!W:W,立项!P:P))</f>
        <v/>
      </c>
      <c r="Y324" s="114" t="str">
        <f t="shared" si="29"/>
        <v/>
      </c>
      <c r="Z324" s="141"/>
      <c r="AA324" s="116"/>
      <c r="AB324" s="116"/>
      <c r="AC324" s="116"/>
      <c r="AD324" s="117"/>
      <c r="AE324" s="117"/>
    </row>
    <row r="325" s="81" customFormat="1" customHeight="1" spans="1:31">
      <c r="A325" s="116"/>
      <c r="B325" s="116"/>
      <c r="C325" s="116"/>
      <c r="D325" s="116"/>
      <c r="E325" s="133"/>
      <c r="F325" s="116"/>
      <c r="G325" s="116"/>
      <c r="H325" s="159"/>
      <c r="I325" s="146"/>
      <c r="J325" s="166"/>
      <c r="K325" s="116"/>
      <c r="L325" s="88"/>
      <c r="M325" s="164">
        <f>IF(T325="","",COUNTIFS($F$2:F325,F325))</f>
        <v>0</v>
      </c>
      <c r="N325" s="165">
        <f>IF(T325="","",SUMIFS(实收!E:E,实收!S:S,T325))</f>
        <v>0</v>
      </c>
      <c r="O325" s="165">
        <f t="shared" si="25"/>
        <v>0</v>
      </c>
      <c r="P325" s="165" t="str">
        <f>IF(D325="","",SUMIFS(#REF!,#REF!,U325))</f>
        <v/>
      </c>
      <c r="Q325" s="165" t="str">
        <f t="shared" si="26"/>
        <v/>
      </c>
      <c r="R325" s="114" t="str">
        <f>IF($C325="","",_xlfn.XLOOKUP($C325,设置!$M:$M,设置!N:N,""))</f>
        <v/>
      </c>
      <c r="S325" s="114" t="str">
        <f>IF($C325="","",_xlfn.XLOOKUP($C325,设置!$M:$M,设置!O:O,""))</f>
        <v/>
      </c>
      <c r="T325" s="114" t="s">
        <v>1765</v>
      </c>
      <c r="U325" s="114" t="str">
        <f t="shared" si="27"/>
        <v/>
      </c>
      <c r="V325" s="114" t="str">
        <f t="shared" si="28"/>
        <v/>
      </c>
      <c r="W325" s="114" t="str">
        <f>IF(V325="","",_xlfn.XLOOKUP(V325,立项!W:W,立项!N:N))</f>
        <v/>
      </c>
      <c r="X325" s="114" t="str">
        <f>IF(V325="","",_xlfn.XLOOKUP(V325,立项!W:W,立项!P:P))</f>
        <v/>
      </c>
      <c r="Y325" s="114" t="str">
        <f t="shared" si="29"/>
        <v/>
      </c>
      <c r="Z325" s="141"/>
      <c r="AA325" s="116"/>
      <c r="AB325" s="116"/>
      <c r="AC325" s="116"/>
      <c r="AD325" s="117"/>
      <c r="AE325" s="117"/>
    </row>
    <row r="326" s="81" customFormat="1" customHeight="1" spans="1:31">
      <c r="A326" s="116"/>
      <c r="B326" s="116"/>
      <c r="C326" s="116"/>
      <c r="D326" s="116"/>
      <c r="E326" s="133"/>
      <c r="F326" s="116"/>
      <c r="G326" s="116"/>
      <c r="H326" s="159"/>
      <c r="I326" s="146"/>
      <c r="J326" s="166"/>
      <c r="K326" s="116"/>
      <c r="L326" s="88"/>
      <c r="M326" s="164">
        <f>IF(T326="","",COUNTIFS($F$2:F326,F326))</f>
        <v>0</v>
      </c>
      <c r="N326" s="165">
        <f>IF(T326="","",SUMIFS(实收!E:E,实收!S:S,T326))</f>
        <v>0</v>
      </c>
      <c r="O326" s="165">
        <f t="shared" si="25"/>
        <v>0</v>
      </c>
      <c r="P326" s="165" t="str">
        <f>IF(D326="","",SUMIFS(#REF!,#REF!,U326))</f>
        <v/>
      </c>
      <c r="Q326" s="165" t="str">
        <f t="shared" si="26"/>
        <v/>
      </c>
      <c r="R326" s="114" t="str">
        <f>IF($C326="","",_xlfn.XLOOKUP($C326,设置!$M:$M,设置!N:N,""))</f>
        <v/>
      </c>
      <c r="S326" s="114" t="str">
        <f>IF($C326="","",_xlfn.XLOOKUP($C326,设置!$M:$M,设置!O:O,""))</f>
        <v/>
      </c>
      <c r="T326" s="114" t="s">
        <v>1766</v>
      </c>
      <c r="U326" s="114" t="str">
        <f t="shared" si="27"/>
        <v/>
      </c>
      <c r="V326" s="114" t="str">
        <f t="shared" si="28"/>
        <v/>
      </c>
      <c r="W326" s="114" t="str">
        <f>IF(V326="","",_xlfn.XLOOKUP(V326,立项!W:W,立项!N:N))</f>
        <v/>
      </c>
      <c r="X326" s="114" t="str">
        <f>IF(V326="","",_xlfn.XLOOKUP(V326,立项!W:W,立项!P:P))</f>
        <v/>
      </c>
      <c r="Y326" s="114" t="str">
        <f t="shared" si="29"/>
        <v/>
      </c>
      <c r="Z326" s="141"/>
      <c r="AA326" s="116"/>
      <c r="AB326" s="116"/>
      <c r="AC326" s="116"/>
      <c r="AD326" s="117"/>
      <c r="AE326" s="117"/>
    </row>
    <row r="327" s="81" customFormat="1" customHeight="1" spans="1:31">
      <c r="A327" s="116"/>
      <c r="B327" s="116"/>
      <c r="C327" s="116"/>
      <c r="D327" s="116"/>
      <c r="E327" s="133"/>
      <c r="F327" s="116"/>
      <c r="G327" s="116"/>
      <c r="H327" s="159"/>
      <c r="I327" s="146"/>
      <c r="J327" s="166"/>
      <c r="K327" s="116"/>
      <c r="L327" s="88"/>
      <c r="M327" s="164">
        <f>IF(T327="","",COUNTIFS($F$2:F327,F327))</f>
        <v>0</v>
      </c>
      <c r="N327" s="165">
        <f>IF(T327="","",SUMIFS(实收!E:E,实收!S:S,T327))</f>
        <v>0</v>
      </c>
      <c r="O327" s="165">
        <f t="shared" si="25"/>
        <v>0</v>
      </c>
      <c r="P327" s="165" t="str">
        <f>IF(D327="","",SUMIFS(#REF!,#REF!,U327))</f>
        <v/>
      </c>
      <c r="Q327" s="165" t="str">
        <f t="shared" si="26"/>
        <v/>
      </c>
      <c r="R327" s="114" t="str">
        <f>IF($C327="","",_xlfn.XLOOKUP($C327,设置!$M:$M,设置!N:N,""))</f>
        <v/>
      </c>
      <c r="S327" s="114" t="str">
        <f>IF($C327="","",_xlfn.XLOOKUP($C327,设置!$M:$M,设置!O:O,""))</f>
        <v/>
      </c>
      <c r="T327" s="114" t="s">
        <v>1767</v>
      </c>
      <c r="U327" s="114" t="str">
        <f t="shared" si="27"/>
        <v/>
      </c>
      <c r="V327" s="114" t="str">
        <f t="shared" si="28"/>
        <v/>
      </c>
      <c r="W327" s="114" t="str">
        <f>IF(V327="","",_xlfn.XLOOKUP(V327,立项!W:W,立项!N:N))</f>
        <v/>
      </c>
      <c r="X327" s="114" t="str">
        <f>IF(V327="","",_xlfn.XLOOKUP(V327,立项!W:W,立项!P:P))</f>
        <v/>
      </c>
      <c r="Y327" s="114" t="str">
        <f t="shared" si="29"/>
        <v/>
      </c>
      <c r="Z327" s="141"/>
      <c r="AA327" s="116"/>
      <c r="AB327" s="116"/>
      <c r="AC327" s="116"/>
      <c r="AD327" s="117"/>
      <c r="AE327" s="117"/>
    </row>
    <row r="328" s="81" customFormat="1" customHeight="1" spans="1:31">
      <c r="A328" s="116"/>
      <c r="B328" s="116"/>
      <c r="C328" s="116"/>
      <c r="D328" s="116"/>
      <c r="E328" s="133"/>
      <c r="F328" s="116"/>
      <c r="G328" s="116"/>
      <c r="H328" s="159"/>
      <c r="I328" s="146"/>
      <c r="J328" s="166"/>
      <c r="K328" s="116"/>
      <c r="L328" s="88"/>
      <c r="M328" s="164">
        <f>IF(T328="","",COUNTIFS($F$2:F328,F328))</f>
        <v>0</v>
      </c>
      <c r="N328" s="165">
        <f>IF(T328="","",SUMIFS(实收!E:E,实收!S:S,T328))</f>
        <v>0</v>
      </c>
      <c r="O328" s="165">
        <f t="shared" si="25"/>
        <v>0</v>
      </c>
      <c r="P328" s="165" t="str">
        <f>IF(D328="","",SUMIFS(#REF!,#REF!,U328))</f>
        <v/>
      </c>
      <c r="Q328" s="165" t="str">
        <f t="shared" si="26"/>
        <v/>
      </c>
      <c r="R328" s="114" t="str">
        <f>IF($C328="","",_xlfn.XLOOKUP($C328,设置!$M:$M,设置!N:N,""))</f>
        <v/>
      </c>
      <c r="S328" s="114" t="str">
        <f>IF($C328="","",_xlfn.XLOOKUP($C328,设置!$M:$M,设置!O:O,""))</f>
        <v/>
      </c>
      <c r="T328" s="114" t="s">
        <v>1768</v>
      </c>
      <c r="U328" s="114" t="str">
        <f t="shared" si="27"/>
        <v/>
      </c>
      <c r="V328" s="114" t="str">
        <f t="shared" si="28"/>
        <v/>
      </c>
      <c r="W328" s="114" t="str">
        <f>IF(V328="","",_xlfn.XLOOKUP(V328,立项!W:W,立项!N:N))</f>
        <v/>
      </c>
      <c r="X328" s="114" t="str">
        <f>IF(V328="","",_xlfn.XLOOKUP(V328,立项!W:W,立项!P:P))</f>
        <v/>
      </c>
      <c r="Y328" s="114" t="str">
        <f t="shared" si="29"/>
        <v/>
      </c>
      <c r="Z328" s="141"/>
      <c r="AA328" s="116"/>
      <c r="AB328" s="116"/>
      <c r="AC328" s="116"/>
      <c r="AD328" s="117"/>
      <c r="AE328" s="117"/>
    </row>
    <row r="329" s="81" customFormat="1" customHeight="1" spans="1:31">
      <c r="A329" s="116"/>
      <c r="B329" s="116"/>
      <c r="C329" s="116"/>
      <c r="D329" s="116"/>
      <c r="E329" s="133"/>
      <c r="F329" s="116"/>
      <c r="G329" s="116"/>
      <c r="H329" s="159"/>
      <c r="I329" s="146"/>
      <c r="J329" s="166"/>
      <c r="K329" s="116"/>
      <c r="L329" s="88"/>
      <c r="M329" s="164">
        <f>IF(T329="","",COUNTIFS($F$2:F329,F329))</f>
        <v>0</v>
      </c>
      <c r="N329" s="165">
        <f>IF(T329="","",SUMIFS(实收!E:E,实收!S:S,T329))</f>
        <v>0</v>
      </c>
      <c r="O329" s="165">
        <f t="shared" si="25"/>
        <v>0</v>
      </c>
      <c r="P329" s="165" t="str">
        <f>IF(D329="","",SUMIFS(#REF!,#REF!,U329))</f>
        <v/>
      </c>
      <c r="Q329" s="165" t="str">
        <f t="shared" si="26"/>
        <v/>
      </c>
      <c r="R329" s="114" t="str">
        <f>IF($C329="","",_xlfn.XLOOKUP($C329,设置!$M:$M,设置!N:N,""))</f>
        <v/>
      </c>
      <c r="S329" s="114" t="str">
        <f>IF($C329="","",_xlfn.XLOOKUP($C329,设置!$M:$M,设置!O:O,""))</f>
        <v/>
      </c>
      <c r="T329" s="114" t="s">
        <v>1769</v>
      </c>
      <c r="U329" s="114" t="str">
        <f t="shared" si="27"/>
        <v/>
      </c>
      <c r="V329" s="114" t="str">
        <f t="shared" si="28"/>
        <v/>
      </c>
      <c r="W329" s="114" t="str">
        <f>IF(V329="","",_xlfn.XLOOKUP(V329,立项!W:W,立项!N:N))</f>
        <v/>
      </c>
      <c r="X329" s="114" t="str">
        <f>IF(V329="","",_xlfn.XLOOKUP(V329,立项!W:W,立项!P:P))</f>
        <v/>
      </c>
      <c r="Y329" s="114" t="str">
        <f t="shared" si="29"/>
        <v/>
      </c>
      <c r="Z329" s="141"/>
      <c r="AA329" s="116"/>
      <c r="AB329" s="116"/>
      <c r="AC329" s="116"/>
      <c r="AD329" s="117"/>
      <c r="AE329" s="117"/>
    </row>
    <row r="330" s="81" customFormat="1" customHeight="1" spans="1:31">
      <c r="A330" s="116"/>
      <c r="B330" s="116"/>
      <c r="C330" s="116"/>
      <c r="D330" s="116"/>
      <c r="E330" s="133"/>
      <c r="F330" s="116"/>
      <c r="G330" s="116"/>
      <c r="H330" s="159"/>
      <c r="I330" s="146"/>
      <c r="J330" s="166"/>
      <c r="K330" s="116"/>
      <c r="L330" s="88"/>
      <c r="M330" s="164">
        <f>IF(T330="","",COUNTIFS($F$2:F330,F330))</f>
        <v>0</v>
      </c>
      <c r="N330" s="165">
        <f>IF(T330="","",SUMIFS(实收!E:E,实收!S:S,T330))</f>
        <v>0</v>
      </c>
      <c r="O330" s="165">
        <f t="shared" si="25"/>
        <v>0</v>
      </c>
      <c r="P330" s="165" t="str">
        <f>IF(D330="","",SUMIFS(#REF!,#REF!,U330))</f>
        <v/>
      </c>
      <c r="Q330" s="165" t="str">
        <f t="shared" si="26"/>
        <v/>
      </c>
      <c r="R330" s="114" t="str">
        <f>IF($C330="","",_xlfn.XLOOKUP($C330,设置!$M:$M,设置!N:N,""))</f>
        <v/>
      </c>
      <c r="S330" s="114" t="str">
        <f>IF($C330="","",_xlfn.XLOOKUP($C330,设置!$M:$M,设置!O:O,""))</f>
        <v/>
      </c>
      <c r="T330" s="114" t="s">
        <v>1770</v>
      </c>
      <c r="U330" s="114" t="str">
        <f t="shared" si="27"/>
        <v/>
      </c>
      <c r="V330" s="114" t="str">
        <f t="shared" si="28"/>
        <v/>
      </c>
      <c r="W330" s="114" t="str">
        <f>IF(V330="","",_xlfn.XLOOKUP(V330,立项!W:W,立项!N:N))</f>
        <v/>
      </c>
      <c r="X330" s="114" t="str">
        <f>IF(V330="","",_xlfn.XLOOKUP(V330,立项!W:W,立项!P:P))</f>
        <v/>
      </c>
      <c r="Y330" s="114" t="str">
        <f t="shared" si="29"/>
        <v/>
      </c>
      <c r="Z330" s="141"/>
      <c r="AA330" s="116"/>
      <c r="AB330" s="116"/>
      <c r="AC330" s="116"/>
      <c r="AD330" s="117"/>
      <c r="AE330" s="117"/>
    </row>
    <row r="331" s="81" customFormat="1" customHeight="1" spans="1:31">
      <c r="A331" s="116"/>
      <c r="B331" s="116"/>
      <c r="C331" s="116"/>
      <c r="D331" s="116"/>
      <c r="E331" s="133"/>
      <c r="F331" s="116"/>
      <c r="G331" s="116"/>
      <c r="H331" s="159"/>
      <c r="I331" s="146"/>
      <c r="J331" s="166"/>
      <c r="K331" s="116"/>
      <c r="L331" s="88"/>
      <c r="M331" s="164">
        <f>IF(T331="","",COUNTIFS($F$2:F331,F331))</f>
        <v>0</v>
      </c>
      <c r="N331" s="165">
        <f>IF(T331="","",SUMIFS(实收!E:E,实收!S:S,T331))</f>
        <v>0</v>
      </c>
      <c r="O331" s="165">
        <f t="shared" si="25"/>
        <v>0</v>
      </c>
      <c r="P331" s="165" t="str">
        <f>IF(D331="","",SUMIFS(#REF!,#REF!,U331))</f>
        <v/>
      </c>
      <c r="Q331" s="165" t="str">
        <f t="shared" si="26"/>
        <v/>
      </c>
      <c r="R331" s="114" t="str">
        <f>IF($C331="","",_xlfn.XLOOKUP($C331,设置!$M:$M,设置!N:N,""))</f>
        <v/>
      </c>
      <c r="S331" s="114" t="str">
        <f>IF($C331="","",_xlfn.XLOOKUP($C331,设置!$M:$M,设置!O:O,""))</f>
        <v/>
      </c>
      <c r="T331" s="114" t="s">
        <v>1771</v>
      </c>
      <c r="U331" s="114" t="str">
        <f t="shared" si="27"/>
        <v/>
      </c>
      <c r="V331" s="114" t="str">
        <f t="shared" si="28"/>
        <v/>
      </c>
      <c r="W331" s="114" t="str">
        <f>IF(V331="","",_xlfn.XLOOKUP(V331,立项!W:W,立项!N:N))</f>
        <v/>
      </c>
      <c r="X331" s="114" t="str">
        <f>IF(V331="","",_xlfn.XLOOKUP(V331,立项!W:W,立项!P:P))</f>
        <v/>
      </c>
      <c r="Y331" s="114" t="str">
        <f t="shared" si="29"/>
        <v/>
      </c>
      <c r="Z331" s="141"/>
      <c r="AA331" s="116"/>
      <c r="AB331" s="116"/>
      <c r="AC331" s="116"/>
      <c r="AD331" s="117"/>
      <c r="AE331" s="117"/>
    </row>
    <row r="332" s="81" customFormat="1" customHeight="1" spans="1:31">
      <c r="A332" s="116"/>
      <c r="B332" s="116"/>
      <c r="C332" s="116"/>
      <c r="D332" s="116"/>
      <c r="E332" s="133"/>
      <c r="F332" s="116"/>
      <c r="G332" s="116"/>
      <c r="H332" s="159"/>
      <c r="I332" s="146"/>
      <c r="J332" s="166"/>
      <c r="K332" s="116"/>
      <c r="L332" s="88"/>
      <c r="M332" s="164">
        <f>IF(T332="","",COUNTIFS($F$2:F332,F332))</f>
        <v>0</v>
      </c>
      <c r="N332" s="165">
        <f>IF(T332="","",SUMIFS(实收!E:E,实收!S:S,T332))</f>
        <v>0</v>
      </c>
      <c r="O332" s="165">
        <f t="shared" si="25"/>
        <v>0</v>
      </c>
      <c r="P332" s="165" t="str">
        <f>IF(D332="","",SUMIFS(#REF!,#REF!,U332))</f>
        <v/>
      </c>
      <c r="Q332" s="165" t="str">
        <f t="shared" si="26"/>
        <v/>
      </c>
      <c r="R332" s="114" t="str">
        <f>IF($C332="","",_xlfn.XLOOKUP($C332,设置!$M:$M,设置!N:N,""))</f>
        <v/>
      </c>
      <c r="S332" s="114" t="str">
        <f>IF($C332="","",_xlfn.XLOOKUP($C332,设置!$M:$M,设置!O:O,""))</f>
        <v/>
      </c>
      <c r="T332" s="114" t="s">
        <v>1772</v>
      </c>
      <c r="U332" s="114" t="str">
        <f t="shared" si="27"/>
        <v/>
      </c>
      <c r="V332" s="114" t="str">
        <f t="shared" si="28"/>
        <v/>
      </c>
      <c r="W332" s="114" t="str">
        <f>IF(V332="","",_xlfn.XLOOKUP(V332,立项!W:W,立项!N:N))</f>
        <v/>
      </c>
      <c r="X332" s="114" t="str">
        <f>IF(V332="","",_xlfn.XLOOKUP(V332,立项!W:W,立项!P:P))</f>
        <v/>
      </c>
      <c r="Y332" s="114" t="str">
        <f t="shared" si="29"/>
        <v/>
      </c>
      <c r="Z332" s="141"/>
      <c r="AA332" s="116"/>
      <c r="AB332" s="116"/>
      <c r="AC332" s="116"/>
      <c r="AD332" s="117"/>
      <c r="AE332" s="117"/>
    </row>
    <row r="333" s="81" customFormat="1" customHeight="1" spans="1:31">
      <c r="A333" s="116"/>
      <c r="B333" s="116"/>
      <c r="C333" s="116"/>
      <c r="D333" s="116"/>
      <c r="E333" s="133"/>
      <c r="F333" s="116"/>
      <c r="G333" s="116"/>
      <c r="H333" s="159"/>
      <c r="I333" s="146"/>
      <c r="J333" s="166"/>
      <c r="K333" s="116"/>
      <c r="L333" s="88"/>
      <c r="M333" s="164">
        <f>IF(T333="","",COUNTIFS($F$2:F333,F333))</f>
        <v>0</v>
      </c>
      <c r="N333" s="165">
        <f>IF(T333="","",SUMIFS(实收!E:E,实收!S:S,T333))</f>
        <v>0</v>
      </c>
      <c r="O333" s="165">
        <f t="shared" si="25"/>
        <v>0</v>
      </c>
      <c r="P333" s="165" t="str">
        <f>IF(D333="","",SUMIFS(#REF!,#REF!,U333))</f>
        <v/>
      </c>
      <c r="Q333" s="165" t="str">
        <f t="shared" si="26"/>
        <v/>
      </c>
      <c r="R333" s="114" t="str">
        <f>IF($C333="","",_xlfn.XLOOKUP($C333,设置!$M:$M,设置!N:N,""))</f>
        <v/>
      </c>
      <c r="S333" s="114" t="str">
        <f>IF($C333="","",_xlfn.XLOOKUP($C333,设置!$M:$M,设置!O:O,""))</f>
        <v/>
      </c>
      <c r="T333" s="114" t="s">
        <v>1773</v>
      </c>
      <c r="U333" s="114" t="str">
        <f t="shared" si="27"/>
        <v/>
      </c>
      <c r="V333" s="114" t="str">
        <f t="shared" si="28"/>
        <v/>
      </c>
      <c r="W333" s="114" t="str">
        <f>IF(V333="","",_xlfn.XLOOKUP(V333,立项!W:W,立项!N:N))</f>
        <v/>
      </c>
      <c r="X333" s="114" t="str">
        <f>IF(V333="","",_xlfn.XLOOKUP(V333,立项!W:W,立项!P:P))</f>
        <v/>
      </c>
      <c r="Y333" s="114" t="str">
        <f t="shared" si="29"/>
        <v/>
      </c>
      <c r="Z333" s="141"/>
      <c r="AA333" s="116"/>
      <c r="AB333" s="116"/>
      <c r="AC333" s="116"/>
      <c r="AD333" s="117"/>
      <c r="AE333" s="117"/>
    </row>
    <row r="334" s="81" customFormat="1" customHeight="1" spans="1:31">
      <c r="A334" s="116"/>
      <c r="B334" s="116"/>
      <c r="C334" s="116"/>
      <c r="D334" s="116"/>
      <c r="E334" s="133"/>
      <c r="F334" s="116"/>
      <c r="G334" s="116"/>
      <c r="H334" s="159"/>
      <c r="I334" s="146"/>
      <c r="J334" s="166"/>
      <c r="K334" s="116"/>
      <c r="L334" s="88"/>
      <c r="M334" s="164">
        <f>IF(T334="","",COUNTIFS($F$2:F334,F334))</f>
        <v>0</v>
      </c>
      <c r="N334" s="165">
        <f>IF(T334="","",SUMIFS(实收!E:E,实收!S:S,T334))</f>
        <v>0</v>
      </c>
      <c r="O334" s="165">
        <f t="shared" si="25"/>
        <v>0</v>
      </c>
      <c r="P334" s="165" t="str">
        <f>IF(D334="","",SUMIFS(#REF!,#REF!,U334))</f>
        <v/>
      </c>
      <c r="Q334" s="165" t="str">
        <f t="shared" si="26"/>
        <v/>
      </c>
      <c r="R334" s="114" t="str">
        <f>IF($C334="","",_xlfn.XLOOKUP($C334,设置!$M:$M,设置!N:N,""))</f>
        <v/>
      </c>
      <c r="S334" s="114" t="str">
        <f>IF($C334="","",_xlfn.XLOOKUP($C334,设置!$M:$M,设置!O:O,""))</f>
        <v/>
      </c>
      <c r="T334" s="114" t="s">
        <v>1774</v>
      </c>
      <c r="U334" s="114" t="str">
        <f t="shared" si="27"/>
        <v/>
      </c>
      <c r="V334" s="114" t="str">
        <f t="shared" si="28"/>
        <v/>
      </c>
      <c r="W334" s="114" t="str">
        <f>IF(V334="","",_xlfn.XLOOKUP(V334,立项!W:W,立项!N:N))</f>
        <v/>
      </c>
      <c r="X334" s="114" t="str">
        <f>IF(V334="","",_xlfn.XLOOKUP(V334,立项!W:W,立项!P:P))</f>
        <v/>
      </c>
      <c r="Y334" s="114" t="str">
        <f t="shared" si="29"/>
        <v/>
      </c>
      <c r="Z334" s="141"/>
      <c r="AA334" s="116"/>
      <c r="AB334" s="116"/>
      <c r="AC334" s="116"/>
      <c r="AD334" s="117"/>
      <c r="AE334" s="117"/>
    </row>
    <row r="335" s="81" customFormat="1" customHeight="1" spans="1:31">
      <c r="A335" s="116"/>
      <c r="B335" s="116"/>
      <c r="C335" s="116"/>
      <c r="D335" s="116"/>
      <c r="E335" s="133"/>
      <c r="F335" s="116"/>
      <c r="G335" s="116"/>
      <c r="H335" s="159"/>
      <c r="I335" s="146"/>
      <c r="J335" s="166"/>
      <c r="K335" s="116"/>
      <c r="L335" s="88"/>
      <c r="M335" s="164">
        <f>IF(T335="","",COUNTIFS($F$2:F335,F335))</f>
        <v>0</v>
      </c>
      <c r="N335" s="165">
        <f>IF(T335="","",SUMIFS(实收!E:E,实收!S:S,T335))</f>
        <v>0</v>
      </c>
      <c r="O335" s="165">
        <f t="shared" si="25"/>
        <v>0</v>
      </c>
      <c r="P335" s="165" t="str">
        <f>IF(D335="","",SUMIFS(#REF!,#REF!,U335))</f>
        <v/>
      </c>
      <c r="Q335" s="165" t="str">
        <f t="shared" si="26"/>
        <v/>
      </c>
      <c r="R335" s="114" t="str">
        <f>IF($C335="","",_xlfn.XLOOKUP($C335,设置!$M:$M,设置!N:N,""))</f>
        <v/>
      </c>
      <c r="S335" s="114" t="str">
        <f>IF($C335="","",_xlfn.XLOOKUP($C335,设置!$M:$M,设置!O:O,""))</f>
        <v/>
      </c>
      <c r="T335" s="114" t="s">
        <v>1775</v>
      </c>
      <c r="U335" s="114" t="str">
        <f t="shared" si="27"/>
        <v/>
      </c>
      <c r="V335" s="114" t="str">
        <f t="shared" si="28"/>
        <v/>
      </c>
      <c r="W335" s="114" t="str">
        <f>IF(V335="","",_xlfn.XLOOKUP(V335,立项!W:W,立项!N:N))</f>
        <v/>
      </c>
      <c r="X335" s="114" t="str">
        <f>IF(V335="","",_xlfn.XLOOKUP(V335,立项!W:W,立项!P:P))</f>
        <v/>
      </c>
      <c r="Y335" s="114" t="str">
        <f t="shared" si="29"/>
        <v/>
      </c>
      <c r="Z335" s="141"/>
      <c r="AA335" s="116"/>
      <c r="AB335" s="116"/>
      <c r="AC335" s="116"/>
      <c r="AD335" s="117"/>
      <c r="AE335" s="117"/>
    </row>
    <row r="336" s="81" customFormat="1" customHeight="1" spans="1:31">
      <c r="A336" s="116"/>
      <c r="B336" s="116"/>
      <c r="C336" s="116"/>
      <c r="D336" s="116"/>
      <c r="E336" s="133"/>
      <c r="F336" s="116"/>
      <c r="G336" s="116"/>
      <c r="H336" s="159"/>
      <c r="I336" s="146"/>
      <c r="J336" s="166"/>
      <c r="K336" s="116"/>
      <c r="L336" s="88"/>
      <c r="M336" s="164">
        <f>IF(T336="","",COUNTIFS($F$2:F336,F336))</f>
        <v>0</v>
      </c>
      <c r="N336" s="165">
        <f>IF(T336="","",SUMIFS(实收!E:E,实收!S:S,T336))</f>
        <v>0</v>
      </c>
      <c r="O336" s="165">
        <f t="shared" si="25"/>
        <v>0</v>
      </c>
      <c r="P336" s="165" t="str">
        <f>IF(D336="","",SUMIFS(#REF!,#REF!,U336))</f>
        <v/>
      </c>
      <c r="Q336" s="165" t="str">
        <f t="shared" si="26"/>
        <v/>
      </c>
      <c r="R336" s="114" t="str">
        <f>IF($C336="","",_xlfn.XLOOKUP($C336,设置!$M:$M,设置!N:N,""))</f>
        <v/>
      </c>
      <c r="S336" s="114" t="str">
        <f>IF($C336="","",_xlfn.XLOOKUP($C336,设置!$M:$M,设置!O:O,""))</f>
        <v/>
      </c>
      <c r="T336" s="114" t="s">
        <v>1776</v>
      </c>
      <c r="U336" s="114" t="str">
        <f t="shared" si="27"/>
        <v/>
      </c>
      <c r="V336" s="114" t="str">
        <f t="shared" si="28"/>
        <v/>
      </c>
      <c r="W336" s="114" t="str">
        <f>IF(V336="","",_xlfn.XLOOKUP(V336,立项!W:W,立项!N:N))</f>
        <v/>
      </c>
      <c r="X336" s="114" t="str">
        <f>IF(V336="","",_xlfn.XLOOKUP(V336,立项!W:W,立项!P:P))</f>
        <v/>
      </c>
      <c r="Y336" s="114" t="str">
        <f t="shared" si="29"/>
        <v/>
      </c>
      <c r="Z336" s="141"/>
      <c r="AA336" s="116"/>
      <c r="AB336" s="116"/>
      <c r="AC336" s="116"/>
      <c r="AD336" s="117"/>
      <c r="AE336" s="117"/>
    </row>
    <row r="337" s="81" customFormat="1" customHeight="1" spans="1:31">
      <c r="A337" s="116"/>
      <c r="B337" s="116"/>
      <c r="C337" s="116"/>
      <c r="D337" s="116"/>
      <c r="E337" s="133"/>
      <c r="F337" s="116"/>
      <c r="G337" s="116"/>
      <c r="H337" s="159"/>
      <c r="I337" s="146"/>
      <c r="J337" s="166"/>
      <c r="K337" s="116"/>
      <c r="L337" s="88"/>
      <c r="M337" s="164">
        <f>IF(T337="","",COUNTIFS($F$2:F337,F337))</f>
        <v>0</v>
      </c>
      <c r="N337" s="165">
        <f>IF(T337="","",SUMIFS(实收!E:E,实收!S:S,T337))</f>
        <v>0</v>
      </c>
      <c r="O337" s="165">
        <f t="shared" si="25"/>
        <v>0</v>
      </c>
      <c r="P337" s="165" t="str">
        <f>IF(D337="","",SUMIFS(#REF!,#REF!,U337))</f>
        <v/>
      </c>
      <c r="Q337" s="165" t="str">
        <f t="shared" si="26"/>
        <v/>
      </c>
      <c r="R337" s="114" t="str">
        <f>IF($C337="","",_xlfn.XLOOKUP($C337,设置!$M:$M,设置!N:N,""))</f>
        <v/>
      </c>
      <c r="S337" s="114" t="str">
        <f>IF($C337="","",_xlfn.XLOOKUP($C337,设置!$M:$M,设置!O:O,""))</f>
        <v/>
      </c>
      <c r="T337" s="114" t="s">
        <v>1777</v>
      </c>
      <c r="U337" s="114" t="str">
        <f t="shared" si="27"/>
        <v/>
      </c>
      <c r="V337" s="114" t="str">
        <f t="shared" si="28"/>
        <v/>
      </c>
      <c r="W337" s="114" t="str">
        <f>IF(V337="","",_xlfn.XLOOKUP(V337,立项!W:W,立项!N:N))</f>
        <v/>
      </c>
      <c r="X337" s="114" t="str">
        <f>IF(V337="","",_xlfn.XLOOKUP(V337,立项!W:W,立项!P:P))</f>
        <v/>
      </c>
      <c r="Y337" s="114" t="str">
        <f t="shared" si="29"/>
        <v/>
      </c>
      <c r="Z337" s="141"/>
      <c r="AA337" s="116"/>
      <c r="AB337" s="116"/>
      <c r="AC337" s="116"/>
      <c r="AD337" s="117"/>
      <c r="AE337" s="117"/>
    </row>
    <row r="338" s="81" customFormat="1" customHeight="1" spans="1:31">
      <c r="A338" s="116"/>
      <c r="B338" s="116"/>
      <c r="C338" s="116"/>
      <c r="D338" s="116"/>
      <c r="E338" s="133"/>
      <c r="F338" s="116"/>
      <c r="G338" s="116"/>
      <c r="H338" s="159"/>
      <c r="I338" s="146"/>
      <c r="J338" s="166"/>
      <c r="K338" s="116"/>
      <c r="L338" s="88"/>
      <c r="M338" s="164">
        <f>IF(T338="","",COUNTIFS($F$2:F338,F338))</f>
        <v>0</v>
      </c>
      <c r="N338" s="165">
        <f>IF(T338="","",SUMIFS(实收!E:E,实收!S:S,T338))</f>
        <v>0</v>
      </c>
      <c r="O338" s="165">
        <f t="shared" si="25"/>
        <v>0</v>
      </c>
      <c r="P338" s="165" t="str">
        <f>IF(D338="","",SUMIFS(#REF!,#REF!,U338))</f>
        <v/>
      </c>
      <c r="Q338" s="165" t="str">
        <f t="shared" si="26"/>
        <v/>
      </c>
      <c r="R338" s="114" t="str">
        <f>IF($C338="","",_xlfn.XLOOKUP($C338,设置!$M:$M,设置!N:N,""))</f>
        <v/>
      </c>
      <c r="S338" s="114" t="str">
        <f>IF($C338="","",_xlfn.XLOOKUP($C338,设置!$M:$M,设置!O:O,""))</f>
        <v/>
      </c>
      <c r="T338" s="114" t="s">
        <v>1778</v>
      </c>
      <c r="U338" s="114" t="str">
        <f t="shared" si="27"/>
        <v/>
      </c>
      <c r="V338" s="114" t="str">
        <f t="shared" si="28"/>
        <v/>
      </c>
      <c r="W338" s="114" t="str">
        <f>IF(V338="","",_xlfn.XLOOKUP(V338,立项!W:W,立项!N:N))</f>
        <v/>
      </c>
      <c r="X338" s="114" t="str">
        <f>IF(V338="","",_xlfn.XLOOKUP(V338,立项!W:W,立项!P:P))</f>
        <v/>
      </c>
      <c r="Y338" s="114" t="str">
        <f t="shared" si="29"/>
        <v/>
      </c>
      <c r="Z338" s="141"/>
      <c r="AA338" s="116"/>
      <c r="AB338" s="116"/>
      <c r="AC338" s="116"/>
      <c r="AD338" s="117"/>
      <c r="AE338" s="117"/>
    </row>
    <row r="339" s="81" customFormat="1" customHeight="1" spans="1:31">
      <c r="A339" s="116"/>
      <c r="B339" s="116"/>
      <c r="C339" s="116"/>
      <c r="D339" s="116"/>
      <c r="E339" s="133"/>
      <c r="F339" s="116"/>
      <c r="G339" s="116"/>
      <c r="H339" s="159"/>
      <c r="I339" s="146"/>
      <c r="J339" s="166"/>
      <c r="K339" s="116"/>
      <c r="L339" s="88"/>
      <c r="M339" s="164">
        <f>IF(T339="","",COUNTIFS($F$2:F339,F339))</f>
        <v>0</v>
      </c>
      <c r="N339" s="165">
        <f>IF(T339="","",SUMIFS(实收!E:E,实收!S:S,T339))</f>
        <v>0</v>
      </c>
      <c r="O339" s="165">
        <f t="shared" si="25"/>
        <v>0</v>
      </c>
      <c r="P339" s="165" t="str">
        <f>IF(D339="","",SUMIFS(#REF!,#REF!,U339))</f>
        <v/>
      </c>
      <c r="Q339" s="165" t="str">
        <f t="shared" si="26"/>
        <v/>
      </c>
      <c r="R339" s="114" t="str">
        <f>IF($C339="","",_xlfn.XLOOKUP($C339,设置!$M:$M,设置!N:N,""))</f>
        <v/>
      </c>
      <c r="S339" s="114" t="str">
        <f>IF($C339="","",_xlfn.XLOOKUP($C339,设置!$M:$M,设置!O:O,""))</f>
        <v/>
      </c>
      <c r="T339" s="114" t="s">
        <v>1779</v>
      </c>
      <c r="U339" s="114" t="str">
        <f t="shared" si="27"/>
        <v/>
      </c>
      <c r="V339" s="114" t="str">
        <f t="shared" si="28"/>
        <v/>
      </c>
      <c r="W339" s="114" t="str">
        <f>IF(V339="","",_xlfn.XLOOKUP(V339,立项!W:W,立项!N:N))</f>
        <v/>
      </c>
      <c r="X339" s="114" t="str">
        <f>IF(V339="","",_xlfn.XLOOKUP(V339,立项!W:W,立项!P:P))</f>
        <v/>
      </c>
      <c r="Y339" s="114" t="str">
        <f t="shared" si="29"/>
        <v/>
      </c>
      <c r="Z339" s="141"/>
      <c r="AA339" s="116"/>
      <c r="AB339" s="116"/>
      <c r="AC339" s="116"/>
      <c r="AD339" s="117"/>
      <c r="AE339" s="117"/>
    </row>
    <row r="340" s="81" customFormat="1" customHeight="1" spans="1:31">
      <c r="A340" s="116"/>
      <c r="B340" s="116"/>
      <c r="C340" s="133"/>
      <c r="D340" s="116"/>
      <c r="E340" s="133"/>
      <c r="F340" s="163"/>
      <c r="G340" s="88"/>
      <c r="H340" s="159"/>
      <c r="I340" s="146"/>
      <c r="J340" s="166"/>
      <c r="K340" s="116"/>
      <c r="L340" s="88"/>
      <c r="M340" s="164">
        <f>IF(T340="","",COUNTIFS($F$2:F340,F340))</f>
        <v>0</v>
      </c>
      <c r="N340" s="165">
        <f>IF(T340="","",SUMIFS(实收!E:E,实收!S:S,T340))</f>
        <v>0</v>
      </c>
      <c r="O340" s="165">
        <f t="shared" si="25"/>
        <v>0</v>
      </c>
      <c r="P340" s="165" t="str">
        <f>IF(D340="","",SUMIFS(#REF!,#REF!,U340))</f>
        <v/>
      </c>
      <c r="Q340" s="165" t="str">
        <f t="shared" si="26"/>
        <v/>
      </c>
      <c r="R340" s="114" t="str">
        <f>IF($C340="","",_xlfn.XLOOKUP($C340,设置!$M:$M,设置!N:N,""))</f>
        <v/>
      </c>
      <c r="S340" s="114" t="str">
        <f>IF($C340="","",_xlfn.XLOOKUP($C340,设置!$M:$M,设置!O:O,""))</f>
        <v/>
      </c>
      <c r="T340" s="114" t="s">
        <v>1780</v>
      </c>
      <c r="U340" s="114" t="str">
        <f t="shared" si="27"/>
        <v/>
      </c>
      <c r="V340" s="114" t="str">
        <f t="shared" si="28"/>
        <v/>
      </c>
      <c r="W340" s="114" t="str">
        <f>IF(V340="","",_xlfn.XLOOKUP(V340,立项!W:W,立项!N:N))</f>
        <v/>
      </c>
      <c r="X340" s="114" t="str">
        <f>IF(V340="","",_xlfn.XLOOKUP(V340,立项!W:W,立项!P:P))</f>
        <v/>
      </c>
      <c r="Y340" s="114" t="str">
        <f t="shared" si="29"/>
        <v/>
      </c>
      <c r="Z340" s="141"/>
      <c r="AA340" s="116"/>
      <c r="AB340" s="116"/>
      <c r="AC340" s="116"/>
      <c r="AD340" s="117"/>
      <c r="AE340" s="117"/>
    </row>
    <row r="341" s="81" customFormat="1" customHeight="1" spans="1:31">
      <c r="A341" s="116"/>
      <c r="B341" s="116"/>
      <c r="C341" s="116"/>
      <c r="D341" s="116"/>
      <c r="E341" s="133"/>
      <c r="F341" s="116"/>
      <c r="G341" s="116"/>
      <c r="H341" s="159"/>
      <c r="I341" s="146"/>
      <c r="J341" s="166"/>
      <c r="K341" s="116"/>
      <c r="L341" s="88"/>
      <c r="M341" s="164">
        <f>IF(T341="","",COUNTIFS($F$2:F341,F341))</f>
        <v>0</v>
      </c>
      <c r="N341" s="165">
        <f>IF(T341="","",SUMIFS(实收!E:E,实收!S:S,T341))</f>
        <v>0</v>
      </c>
      <c r="O341" s="165">
        <f t="shared" si="25"/>
        <v>0</v>
      </c>
      <c r="P341" s="165" t="str">
        <f>IF(D341="","",SUMIFS(#REF!,#REF!,U341))</f>
        <v/>
      </c>
      <c r="Q341" s="165" t="str">
        <f t="shared" si="26"/>
        <v/>
      </c>
      <c r="R341" s="114" t="str">
        <f>IF($C341="","",_xlfn.XLOOKUP($C341,设置!$M:$M,设置!N:N,""))</f>
        <v/>
      </c>
      <c r="S341" s="114" t="str">
        <f>IF($C341="","",_xlfn.XLOOKUP($C341,设置!$M:$M,设置!O:O,""))</f>
        <v/>
      </c>
      <c r="T341" s="114" t="s">
        <v>1781</v>
      </c>
      <c r="U341" s="114" t="str">
        <f t="shared" si="27"/>
        <v/>
      </c>
      <c r="V341" s="114" t="str">
        <f t="shared" si="28"/>
        <v/>
      </c>
      <c r="W341" s="114" t="str">
        <f>IF(V341="","",_xlfn.XLOOKUP(V341,立项!W:W,立项!N:N))</f>
        <v/>
      </c>
      <c r="X341" s="114" t="str">
        <f>IF(V341="","",_xlfn.XLOOKUP(V341,立项!W:W,立项!P:P))</f>
        <v/>
      </c>
      <c r="Y341" s="114" t="str">
        <f t="shared" si="29"/>
        <v/>
      </c>
      <c r="Z341" s="141"/>
      <c r="AA341" s="116"/>
      <c r="AB341" s="116"/>
      <c r="AC341" s="116"/>
      <c r="AD341" s="117"/>
      <c r="AE341" s="117"/>
    </row>
    <row r="342" s="81" customFormat="1" customHeight="1" spans="1:31">
      <c r="A342" s="116"/>
      <c r="B342" s="116"/>
      <c r="C342" s="116"/>
      <c r="D342" s="116"/>
      <c r="E342" s="133"/>
      <c r="F342" s="116"/>
      <c r="G342" s="116"/>
      <c r="H342" s="159"/>
      <c r="I342" s="146"/>
      <c r="J342" s="166"/>
      <c r="K342" s="116"/>
      <c r="L342" s="88"/>
      <c r="M342" s="164">
        <f>IF(T342="","",COUNTIFS($F$2:F342,F342))</f>
        <v>0</v>
      </c>
      <c r="N342" s="165">
        <f>IF(T342="","",SUMIFS(实收!E:E,实收!S:S,T342))</f>
        <v>0</v>
      </c>
      <c r="O342" s="165">
        <f t="shared" si="25"/>
        <v>0</v>
      </c>
      <c r="P342" s="165" t="str">
        <f>IF(D342="","",SUMIFS(#REF!,#REF!,U342))</f>
        <v/>
      </c>
      <c r="Q342" s="165" t="str">
        <f t="shared" si="26"/>
        <v/>
      </c>
      <c r="R342" s="114" t="str">
        <f>IF($C342="","",_xlfn.XLOOKUP($C342,设置!$M:$M,设置!N:N,""))</f>
        <v/>
      </c>
      <c r="S342" s="114" t="str">
        <f>IF($C342="","",_xlfn.XLOOKUP($C342,设置!$M:$M,设置!O:O,""))</f>
        <v/>
      </c>
      <c r="T342" s="114" t="s">
        <v>1782</v>
      </c>
      <c r="U342" s="114" t="str">
        <f t="shared" si="27"/>
        <v/>
      </c>
      <c r="V342" s="114" t="str">
        <f t="shared" si="28"/>
        <v/>
      </c>
      <c r="W342" s="114" t="str">
        <f>IF(V342="","",_xlfn.XLOOKUP(V342,立项!W:W,立项!N:N))</f>
        <v/>
      </c>
      <c r="X342" s="114" t="str">
        <f>IF(V342="","",_xlfn.XLOOKUP(V342,立项!W:W,立项!P:P))</f>
        <v/>
      </c>
      <c r="Y342" s="114" t="str">
        <f t="shared" si="29"/>
        <v/>
      </c>
      <c r="Z342" s="141"/>
      <c r="AA342" s="116"/>
      <c r="AB342" s="116"/>
      <c r="AC342" s="116"/>
      <c r="AD342" s="117"/>
      <c r="AE342" s="117"/>
    </row>
    <row r="343" s="81" customFormat="1" customHeight="1" spans="1:31">
      <c r="A343" s="116"/>
      <c r="B343" s="116"/>
      <c r="C343" s="116"/>
      <c r="D343" s="116"/>
      <c r="E343" s="133"/>
      <c r="F343" s="116"/>
      <c r="G343" s="116"/>
      <c r="H343" s="159"/>
      <c r="I343" s="146"/>
      <c r="J343" s="166"/>
      <c r="K343" s="116"/>
      <c r="L343" s="88"/>
      <c r="M343" s="164">
        <f>IF(T343="","",COUNTIFS($F$2:F343,F343))</f>
        <v>0</v>
      </c>
      <c r="N343" s="165">
        <f>IF(T343="","",SUMIFS(实收!E:E,实收!S:S,T343))</f>
        <v>0</v>
      </c>
      <c r="O343" s="165">
        <f t="shared" si="25"/>
        <v>0</v>
      </c>
      <c r="P343" s="165" t="str">
        <f>IF(D343="","",SUMIFS(#REF!,#REF!,U343))</f>
        <v/>
      </c>
      <c r="Q343" s="165" t="str">
        <f t="shared" si="26"/>
        <v/>
      </c>
      <c r="R343" s="114" t="str">
        <f>IF($C343="","",_xlfn.XLOOKUP($C343,设置!$M:$M,设置!N:N,""))</f>
        <v/>
      </c>
      <c r="S343" s="114" t="str">
        <f>IF($C343="","",_xlfn.XLOOKUP($C343,设置!$M:$M,设置!O:O,""))</f>
        <v/>
      </c>
      <c r="T343" s="114" t="s">
        <v>1783</v>
      </c>
      <c r="U343" s="114" t="str">
        <f t="shared" si="27"/>
        <v/>
      </c>
      <c r="V343" s="114" t="str">
        <f t="shared" si="28"/>
        <v/>
      </c>
      <c r="W343" s="114" t="str">
        <f>IF(V343="","",_xlfn.XLOOKUP(V343,立项!W:W,立项!N:N))</f>
        <v/>
      </c>
      <c r="X343" s="114" t="str">
        <f>IF(V343="","",_xlfn.XLOOKUP(V343,立项!W:W,立项!P:P))</f>
        <v/>
      </c>
      <c r="Y343" s="114" t="str">
        <f t="shared" si="29"/>
        <v/>
      </c>
      <c r="Z343" s="141"/>
      <c r="AA343" s="116"/>
      <c r="AB343" s="116"/>
      <c r="AC343" s="116"/>
      <c r="AD343" s="117"/>
      <c r="AE343" s="117"/>
    </row>
    <row r="344" s="81" customFormat="1" customHeight="1" spans="1:31">
      <c r="A344" s="116"/>
      <c r="B344" s="116"/>
      <c r="C344" s="116"/>
      <c r="D344" s="116"/>
      <c r="E344" s="133"/>
      <c r="F344" s="116"/>
      <c r="G344" s="116"/>
      <c r="H344" s="159"/>
      <c r="I344" s="146"/>
      <c r="J344" s="166"/>
      <c r="K344" s="116"/>
      <c r="L344" s="88"/>
      <c r="M344" s="164">
        <f>IF(T344="","",COUNTIFS($F$2:F344,F344))</f>
        <v>0</v>
      </c>
      <c r="N344" s="165">
        <f>IF(T344="","",SUMIFS(实收!E:E,实收!S:S,T344))</f>
        <v>0</v>
      </c>
      <c r="O344" s="165">
        <f t="shared" si="25"/>
        <v>0</v>
      </c>
      <c r="P344" s="165" t="str">
        <f>IF(D344="","",SUMIFS(#REF!,#REF!,U344))</f>
        <v/>
      </c>
      <c r="Q344" s="165" t="str">
        <f t="shared" si="26"/>
        <v/>
      </c>
      <c r="R344" s="114" t="str">
        <f>IF($C344="","",_xlfn.XLOOKUP($C344,设置!$M:$M,设置!N:N,""))</f>
        <v/>
      </c>
      <c r="S344" s="114" t="str">
        <f>IF($C344="","",_xlfn.XLOOKUP($C344,设置!$M:$M,设置!O:O,""))</f>
        <v/>
      </c>
      <c r="T344" s="114" t="s">
        <v>1784</v>
      </c>
      <c r="U344" s="114" t="str">
        <f t="shared" si="27"/>
        <v/>
      </c>
      <c r="V344" s="114" t="str">
        <f t="shared" si="28"/>
        <v/>
      </c>
      <c r="W344" s="114" t="str">
        <f>IF(V344="","",_xlfn.XLOOKUP(V344,立项!W:W,立项!N:N))</f>
        <v/>
      </c>
      <c r="X344" s="114" t="str">
        <f>IF(V344="","",_xlfn.XLOOKUP(V344,立项!W:W,立项!P:P))</f>
        <v/>
      </c>
      <c r="Y344" s="114" t="str">
        <f t="shared" si="29"/>
        <v/>
      </c>
      <c r="Z344" s="141"/>
      <c r="AA344" s="116"/>
      <c r="AB344" s="116"/>
      <c r="AC344" s="116"/>
      <c r="AD344" s="117"/>
      <c r="AE344" s="117"/>
    </row>
    <row r="345" s="81" customFormat="1" customHeight="1" spans="1:31">
      <c r="A345" s="116"/>
      <c r="B345" s="116"/>
      <c r="C345" s="116"/>
      <c r="D345" s="116"/>
      <c r="E345" s="133"/>
      <c r="F345" s="116"/>
      <c r="G345" s="116"/>
      <c r="H345" s="159"/>
      <c r="I345" s="146"/>
      <c r="J345" s="166"/>
      <c r="K345" s="116"/>
      <c r="L345" s="88"/>
      <c r="M345" s="164">
        <f>IF(T345="","",COUNTIFS($F$2:F345,F345))</f>
        <v>0</v>
      </c>
      <c r="N345" s="165">
        <f>IF(T345="","",SUMIFS(实收!E:E,实收!S:S,T345))</f>
        <v>0</v>
      </c>
      <c r="O345" s="165">
        <f t="shared" si="25"/>
        <v>0</v>
      </c>
      <c r="P345" s="165" t="str">
        <f>IF(D345="","",SUMIFS(#REF!,#REF!,U345))</f>
        <v/>
      </c>
      <c r="Q345" s="165" t="str">
        <f t="shared" si="26"/>
        <v/>
      </c>
      <c r="R345" s="114" t="str">
        <f>IF($C345="","",_xlfn.XLOOKUP($C345,设置!$M:$M,设置!N:N,""))</f>
        <v/>
      </c>
      <c r="S345" s="114" t="str">
        <f>IF($C345="","",_xlfn.XLOOKUP($C345,设置!$M:$M,设置!O:O,""))</f>
        <v/>
      </c>
      <c r="T345" s="114" t="s">
        <v>1785</v>
      </c>
      <c r="U345" s="114" t="str">
        <f t="shared" si="27"/>
        <v/>
      </c>
      <c r="V345" s="114" t="str">
        <f t="shared" si="28"/>
        <v/>
      </c>
      <c r="W345" s="114" t="str">
        <f>IF(V345="","",_xlfn.XLOOKUP(V345,立项!W:W,立项!N:N))</f>
        <v/>
      </c>
      <c r="X345" s="114" t="str">
        <f>IF(V345="","",_xlfn.XLOOKUP(V345,立项!W:W,立项!P:P))</f>
        <v/>
      </c>
      <c r="Y345" s="114" t="str">
        <f t="shared" si="29"/>
        <v/>
      </c>
      <c r="Z345" s="141"/>
      <c r="AA345" s="116"/>
      <c r="AB345" s="116"/>
      <c r="AC345" s="116"/>
      <c r="AD345" s="117"/>
      <c r="AE345" s="117"/>
    </row>
    <row r="346" s="81" customFormat="1" customHeight="1" spans="1:31">
      <c r="A346" s="116"/>
      <c r="B346" s="116"/>
      <c r="C346" s="116"/>
      <c r="D346" s="116"/>
      <c r="E346" s="133"/>
      <c r="F346" s="116"/>
      <c r="G346" s="116"/>
      <c r="H346" s="159"/>
      <c r="I346" s="146"/>
      <c r="J346" s="166"/>
      <c r="K346" s="116"/>
      <c r="L346" s="88"/>
      <c r="M346" s="164">
        <f>IF(T346="","",COUNTIFS($F$2:F346,F346))</f>
        <v>0</v>
      </c>
      <c r="N346" s="165">
        <f>IF(T346="","",SUMIFS(实收!E:E,实收!S:S,T346))</f>
        <v>0</v>
      </c>
      <c r="O346" s="165">
        <f t="shared" si="25"/>
        <v>0</v>
      </c>
      <c r="P346" s="165" t="str">
        <f>IF(D346="","",SUMIFS(#REF!,#REF!,U346))</f>
        <v/>
      </c>
      <c r="Q346" s="165" t="str">
        <f t="shared" si="26"/>
        <v/>
      </c>
      <c r="R346" s="114" t="str">
        <f>IF($C346="","",_xlfn.XLOOKUP($C346,设置!$M:$M,设置!N:N,""))</f>
        <v/>
      </c>
      <c r="S346" s="114" t="str">
        <f>IF($C346="","",_xlfn.XLOOKUP($C346,设置!$M:$M,设置!O:O,""))</f>
        <v/>
      </c>
      <c r="T346" s="114" t="s">
        <v>1786</v>
      </c>
      <c r="U346" s="114" t="str">
        <f t="shared" si="27"/>
        <v/>
      </c>
      <c r="V346" s="114" t="str">
        <f t="shared" si="28"/>
        <v/>
      </c>
      <c r="W346" s="114" t="str">
        <f>IF(V346="","",_xlfn.XLOOKUP(V346,立项!W:W,立项!N:N))</f>
        <v/>
      </c>
      <c r="X346" s="114" t="str">
        <f>IF(V346="","",_xlfn.XLOOKUP(V346,立项!W:W,立项!P:P))</f>
        <v/>
      </c>
      <c r="Y346" s="114" t="str">
        <f t="shared" si="29"/>
        <v/>
      </c>
      <c r="Z346" s="141"/>
      <c r="AA346" s="116"/>
      <c r="AB346" s="116"/>
      <c r="AC346" s="116"/>
      <c r="AD346" s="117"/>
      <c r="AE346" s="117"/>
    </row>
    <row r="347" s="81" customFormat="1" customHeight="1" spans="1:31">
      <c r="A347" s="116"/>
      <c r="B347" s="116"/>
      <c r="C347" s="116"/>
      <c r="D347" s="116"/>
      <c r="E347" s="133"/>
      <c r="F347" s="116"/>
      <c r="G347" s="116"/>
      <c r="H347" s="159"/>
      <c r="I347" s="146"/>
      <c r="J347" s="166"/>
      <c r="K347" s="116"/>
      <c r="L347" s="88"/>
      <c r="M347" s="164">
        <f>IF(T347="","",COUNTIFS($F$2:F347,F347))</f>
        <v>0</v>
      </c>
      <c r="N347" s="165">
        <f>IF(T347="","",SUMIFS(实收!E:E,实收!S:S,T347))</f>
        <v>0</v>
      </c>
      <c r="O347" s="165">
        <f t="shared" si="25"/>
        <v>0</v>
      </c>
      <c r="P347" s="165" t="str">
        <f>IF(D347="","",SUMIFS(#REF!,#REF!,U347))</f>
        <v/>
      </c>
      <c r="Q347" s="165" t="str">
        <f t="shared" si="26"/>
        <v/>
      </c>
      <c r="R347" s="114" t="str">
        <f>IF($C347="","",_xlfn.XLOOKUP($C347,设置!$M:$M,设置!N:N,""))</f>
        <v/>
      </c>
      <c r="S347" s="114" t="str">
        <f>IF($C347="","",_xlfn.XLOOKUP($C347,设置!$M:$M,设置!O:O,""))</f>
        <v/>
      </c>
      <c r="T347" s="114" t="s">
        <v>1787</v>
      </c>
      <c r="U347" s="114" t="str">
        <f t="shared" si="27"/>
        <v/>
      </c>
      <c r="V347" s="114" t="str">
        <f t="shared" si="28"/>
        <v/>
      </c>
      <c r="W347" s="114" t="str">
        <f>IF(V347="","",_xlfn.XLOOKUP(V347,立项!W:W,立项!N:N))</f>
        <v/>
      </c>
      <c r="X347" s="114" t="str">
        <f>IF(V347="","",_xlfn.XLOOKUP(V347,立项!W:W,立项!P:P))</f>
        <v/>
      </c>
      <c r="Y347" s="114" t="str">
        <f t="shared" si="29"/>
        <v/>
      </c>
      <c r="Z347" s="141"/>
      <c r="AA347" s="116"/>
      <c r="AB347" s="116"/>
      <c r="AC347" s="116"/>
      <c r="AD347" s="117"/>
      <c r="AE347" s="117"/>
    </row>
    <row r="348" s="81" customFormat="1" customHeight="1" spans="1:31">
      <c r="A348" s="116"/>
      <c r="B348" s="116"/>
      <c r="C348" s="116"/>
      <c r="D348" s="116"/>
      <c r="E348" s="133"/>
      <c r="F348" s="116"/>
      <c r="G348" s="116"/>
      <c r="H348" s="159"/>
      <c r="I348" s="146"/>
      <c r="J348" s="166"/>
      <c r="K348" s="116"/>
      <c r="L348" s="88"/>
      <c r="M348" s="164">
        <f>IF(T348="","",COUNTIFS($F$2:F348,F348))</f>
        <v>0</v>
      </c>
      <c r="N348" s="165">
        <f>IF(T348="","",SUMIFS(实收!E:E,实收!S:S,T348))</f>
        <v>0</v>
      </c>
      <c r="O348" s="165">
        <f t="shared" si="25"/>
        <v>0</v>
      </c>
      <c r="P348" s="165" t="str">
        <f>IF(D348="","",SUMIFS(#REF!,#REF!,U348))</f>
        <v/>
      </c>
      <c r="Q348" s="165" t="str">
        <f t="shared" si="26"/>
        <v/>
      </c>
      <c r="R348" s="114" t="str">
        <f>IF($C348="","",_xlfn.XLOOKUP($C348,设置!$M:$M,设置!N:N,""))</f>
        <v/>
      </c>
      <c r="S348" s="114" t="str">
        <f>IF($C348="","",_xlfn.XLOOKUP($C348,设置!$M:$M,设置!O:O,""))</f>
        <v/>
      </c>
      <c r="T348" s="114" t="s">
        <v>1788</v>
      </c>
      <c r="U348" s="114" t="str">
        <f t="shared" si="27"/>
        <v/>
      </c>
      <c r="V348" s="114" t="str">
        <f t="shared" si="28"/>
        <v/>
      </c>
      <c r="W348" s="114" t="str">
        <f>IF(V348="","",_xlfn.XLOOKUP(V348,立项!W:W,立项!N:N))</f>
        <v/>
      </c>
      <c r="X348" s="114" t="str">
        <f>IF(V348="","",_xlfn.XLOOKUP(V348,立项!W:W,立项!P:P))</f>
        <v/>
      </c>
      <c r="Y348" s="114" t="str">
        <f t="shared" si="29"/>
        <v/>
      </c>
      <c r="Z348" s="141"/>
      <c r="AA348" s="116"/>
      <c r="AB348" s="116"/>
      <c r="AC348" s="116"/>
      <c r="AD348" s="117"/>
      <c r="AE348" s="117"/>
    </row>
    <row r="349" s="81" customFormat="1" customHeight="1" spans="1:31">
      <c r="A349" s="116"/>
      <c r="B349" s="116"/>
      <c r="C349" s="116"/>
      <c r="D349" s="116"/>
      <c r="E349" s="133"/>
      <c r="F349" s="116"/>
      <c r="G349" s="116"/>
      <c r="H349" s="159"/>
      <c r="I349" s="146"/>
      <c r="J349" s="166"/>
      <c r="K349" s="116"/>
      <c r="L349" s="88"/>
      <c r="M349" s="164">
        <f>IF(T349="","",COUNTIFS($F$2:F349,F349))</f>
        <v>0</v>
      </c>
      <c r="N349" s="165">
        <f>IF(T349="","",SUMIFS(实收!E:E,实收!S:S,T349))</f>
        <v>0</v>
      </c>
      <c r="O349" s="165">
        <f t="shared" si="25"/>
        <v>0</v>
      </c>
      <c r="P349" s="165" t="str">
        <f>IF(D349="","",SUMIFS(#REF!,#REF!,U349))</f>
        <v/>
      </c>
      <c r="Q349" s="165" t="str">
        <f t="shared" si="26"/>
        <v/>
      </c>
      <c r="R349" s="114" t="str">
        <f>IF($C349="","",_xlfn.XLOOKUP($C349,设置!$M:$M,设置!N:N,""))</f>
        <v/>
      </c>
      <c r="S349" s="114" t="str">
        <f>IF($C349="","",_xlfn.XLOOKUP($C349,设置!$M:$M,设置!O:O,""))</f>
        <v/>
      </c>
      <c r="T349" s="114" t="s">
        <v>1789</v>
      </c>
      <c r="U349" s="114" t="str">
        <f t="shared" si="27"/>
        <v/>
      </c>
      <c r="V349" s="114" t="str">
        <f t="shared" si="28"/>
        <v/>
      </c>
      <c r="W349" s="114" t="str">
        <f>IF(V349="","",_xlfn.XLOOKUP(V349,立项!W:W,立项!N:N))</f>
        <v/>
      </c>
      <c r="X349" s="114" t="str">
        <f>IF(V349="","",_xlfn.XLOOKUP(V349,立项!W:W,立项!P:P))</f>
        <v/>
      </c>
      <c r="Y349" s="114" t="str">
        <f t="shared" si="29"/>
        <v/>
      </c>
      <c r="Z349" s="141"/>
      <c r="AA349" s="116"/>
      <c r="AB349" s="116"/>
      <c r="AC349" s="116"/>
      <c r="AD349" s="117"/>
      <c r="AE349" s="117"/>
    </row>
    <row r="350" s="81" customFormat="1" customHeight="1" spans="1:31">
      <c r="A350" s="116"/>
      <c r="B350" s="116"/>
      <c r="C350" s="116"/>
      <c r="D350" s="116"/>
      <c r="E350" s="133"/>
      <c r="F350" s="116"/>
      <c r="G350" s="116"/>
      <c r="H350" s="159"/>
      <c r="I350" s="146"/>
      <c r="J350" s="166"/>
      <c r="K350" s="116"/>
      <c r="L350" s="88"/>
      <c r="M350" s="164">
        <f>IF(T350="","",COUNTIFS($F$2:F350,F350))</f>
        <v>0</v>
      </c>
      <c r="N350" s="165">
        <f>IF(T350="","",SUMIFS(实收!E:E,实收!S:S,T350))</f>
        <v>0</v>
      </c>
      <c r="O350" s="165">
        <f t="shared" si="25"/>
        <v>0</v>
      </c>
      <c r="P350" s="165" t="str">
        <f>IF(D350="","",SUMIFS(#REF!,#REF!,U350))</f>
        <v/>
      </c>
      <c r="Q350" s="165" t="str">
        <f t="shared" si="26"/>
        <v/>
      </c>
      <c r="R350" s="114" t="str">
        <f>IF($C350="","",_xlfn.XLOOKUP($C350,设置!$M:$M,设置!N:N,""))</f>
        <v/>
      </c>
      <c r="S350" s="114" t="str">
        <f>IF($C350="","",_xlfn.XLOOKUP($C350,设置!$M:$M,设置!O:O,""))</f>
        <v/>
      </c>
      <c r="T350" s="114" t="s">
        <v>1790</v>
      </c>
      <c r="U350" s="114" t="str">
        <f t="shared" si="27"/>
        <v/>
      </c>
      <c r="V350" s="114" t="str">
        <f t="shared" si="28"/>
        <v/>
      </c>
      <c r="W350" s="114" t="str">
        <f>IF(V350="","",_xlfn.XLOOKUP(V350,立项!W:W,立项!N:N))</f>
        <v/>
      </c>
      <c r="X350" s="114" t="str">
        <f>IF(V350="","",_xlfn.XLOOKUP(V350,立项!W:W,立项!P:P))</f>
        <v/>
      </c>
      <c r="Y350" s="114" t="str">
        <f t="shared" si="29"/>
        <v/>
      </c>
      <c r="Z350" s="141"/>
      <c r="AA350" s="116"/>
      <c r="AB350" s="116"/>
      <c r="AC350" s="116"/>
      <c r="AD350" s="117"/>
      <c r="AE350" s="117"/>
    </row>
    <row r="351" s="81" customFormat="1" customHeight="1" spans="1:31">
      <c r="A351" s="116"/>
      <c r="B351" s="116"/>
      <c r="C351" s="116"/>
      <c r="D351" s="116"/>
      <c r="E351" s="133"/>
      <c r="F351" s="116"/>
      <c r="G351" s="116"/>
      <c r="H351" s="159"/>
      <c r="I351" s="146"/>
      <c r="J351" s="166"/>
      <c r="K351" s="116"/>
      <c r="L351" s="88"/>
      <c r="M351" s="164">
        <f>IF(T351="","",COUNTIFS($F$2:F351,F351))</f>
        <v>0</v>
      </c>
      <c r="N351" s="165">
        <f>IF(T351="","",SUMIFS(实收!E:E,实收!S:S,T351))</f>
        <v>0</v>
      </c>
      <c r="O351" s="165">
        <f t="shared" si="25"/>
        <v>0</v>
      </c>
      <c r="P351" s="165" t="str">
        <f>IF(D351="","",SUMIFS(#REF!,#REF!,U351))</f>
        <v/>
      </c>
      <c r="Q351" s="165" t="str">
        <f t="shared" si="26"/>
        <v/>
      </c>
      <c r="R351" s="114" t="str">
        <f>IF($C351="","",_xlfn.XLOOKUP($C351,设置!$M:$M,设置!N:N,""))</f>
        <v/>
      </c>
      <c r="S351" s="114" t="str">
        <f>IF($C351="","",_xlfn.XLOOKUP($C351,设置!$M:$M,设置!O:O,""))</f>
        <v/>
      </c>
      <c r="T351" s="114" t="s">
        <v>1791</v>
      </c>
      <c r="U351" s="114" t="str">
        <f t="shared" si="27"/>
        <v/>
      </c>
      <c r="V351" s="114" t="str">
        <f t="shared" si="28"/>
        <v/>
      </c>
      <c r="W351" s="114" t="str">
        <f>IF(V351="","",_xlfn.XLOOKUP(V351,立项!W:W,立项!N:N))</f>
        <v/>
      </c>
      <c r="X351" s="114" t="str">
        <f>IF(V351="","",_xlfn.XLOOKUP(V351,立项!W:W,立项!P:P))</f>
        <v/>
      </c>
      <c r="Y351" s="114" t="str">
        <f t="shared" si="29"/>
        <v/>
      </c>
      <c r="Z351" s="141"/>
      <c r="AA351" s="116"/>
      <c r="AB351" s="116"/>
      <c r="AC351" s="116"/>
      <c r="AD351" s="117"/>
      <c r="AE351" s="117"/>
    </row>
    <row r="352" s="81" customFormat="1" customHeight="1" spans="1:31">
      <c r="A352" s="116"/>
      <c r="B352" s="116"/>
      <c r="C352" s="116"/>
      <c r="D352" s="116"/>
      <c r="E352" s="133"/>
      <c r="F352" s="116"/>
      <c r="G352" s="116"/>
      <c r="H352" s="159"/>
      <c r="I352" s="146"/>
      <c r="J352" s="166"/>
      <c r="K352" s="116"/>
      <c r="L352" s="88"/>
      <c r="M352" s="164">
        <f>IF(T352="","",COUNTIFS($F$2:F352,F352))</f>
        <v>0</v>
      </c>
      <c r="N352" s="165">
        <f>IF(T352="","",SUMIFS(实收!E:E,实收!S:S,T352))</f>
        <v>0</v>
      </c>
      <c r="O352" s="165">
        <f t="shared" si="25"/>
        <v>0</v>
      </c>
      <c r="P352" s="165" t="str">
        <f>IF(D352="","",SUMIFS(#REF!,#REF!,U352))</f>
        <v/>
      </c>
      <c r="Q352" s="165" t="str">
        <f t="shared" si="26"/>
        <v/>
      </c>
      <c r="R352" s="114" t="str">
        <f>IF($C352="","",_xlfn.XLOOKUP($C352,设置!$M:$M,设置!N:N,""))</f>
        <v/>
      </c>
      <c r="S352" s="114" t="str">
        <f>IF($C352="","",_xlfn.XLOOKUP($C352,设置!$M:$M,设置!O:O,""))</f>
        <v/>
      </c>
      <c r="T352" s="114" t="s">
        <v>1792</v>
      </c>
      <c r="U352" s="114" t="str">
        <f t="shared" si="27"/>
        <v/>
      </c>
      <c r="V352" s="114" t="str">
        <f t="shared" si="28"/>
        <v/>
      </c>
      <c r="W352" s="114" t="str">
        <f>IF(V352="","",_xlfn.XLOOKUP(V352,立项!W:W,立项!N:N))</f>
        <v/>
      </c>
      <c r="X352" s="114" t="str">
        <f>IF(V352="","",_xlfn.XLOOKUP(V352,立项!W:W,立项!P:P))</f>
        <v/>
      </c>
      <c r="Y352" s="114" t="str">
        <f t="shared" si="29"/>
        <v/>
      </c>
      <c r="Z352" s="141"/>
      <c r="AA352" s="116"/>
      <c r="AB352" s="116"/>
      <c r="AC352" s="116"/>
      <c r="AD352" s="117"/>
      <c r="AE352" s="117"/>
    </row>
    <row r="353" s="81" customFormat="1" customHeight="1" spans="1:31">
      <c r="A353" s="116"/>
      <c r="B353" s="116"/>
      <c r="C353" s="116"/>
      <c r="D353" s="116"/>
      <c r="E353" s="133"/>
      <c r="F353" s="116"/>
      <c r="G353" s="116"/>
      <c r="H353" s="159"/>
      <c r="I353" s="146"/>
      <c r="J353" s="166"/>
      <c r="K353" s="116"/>
      <c r="L353" s="88"/>
      <c r="M353" s="164">
        <f>IF(T353="","",COUNTIFS($F$2:F353,F353))</f>
        <v>0</v>
      </c>
      <c r="N353" s="165">
        <f>IF(T353="","",SUMIFS(实收!E:E,实收!S:S,T353))</f>
        <v>0</v>
      </c>
      <c r="O353" s="165">
        <f t="shared" si="25"/>
        <v>0</v>
      </c>
      <c r="P353" s="165" t="str">
        <f>IF(D353="","",SUMIFS(#REF!,#REF!,U353))</f>
        <v/>
      </c>
      <c r="Q353" s="165" t="str">
        <f t="shared" si="26"/>
        <v/>
      </c>
      <c r="R353" s="114" t="str">
        <f>IF($C353="","",_xlfn.XLOOKUP($C353,设置!$M:$M,设置!N:N,""))</f>
        <v/>
      </c>
      <c r="S353" s="114" t="str">
        <f>IF($C353="","",_xlfn.XLOOKUP($C353,设置!$M:$M,设置!O:O,""))</f>
        <v/>
      </c>
      <c r="T353" s="114" t="s">
        <v>1793</v>
      </c>
      <c r="U353" s="114" t="str">
        <f t="shared" si="27"/>
        <v/>
      </c>
      <c r="V353" s="114" t="str">
        <f t="shared" si="28"/>
        <v/>
      </c>
      <c r="W353" s="114" t="str">
        <f>IF(V353="","",_xlfn.XLOOKUP(V353,立项!W:W,立项!N:N))</f>
        <v/>
      </c>
      <c r="X353" s="114" t="str">
        <f>IF(V353="","",_xlfn.XLOOKUP(V353,立项!W:W,立项!P:P))</f>
        <v/>
      </c>
      <c r="Y353" s="114" t="str">
        <f t="shared" si="29"/>
        <v/>
      </c>
      <c r="Z353" s="141"/>
      <c r="AA353" s="116"/>
      <c r="AB353" s="116"/>
      <c r="AC353" s="116"/>
      <c r="AD353" s="117"/>
      <c r="AE353" s="117"/>
    </row>
    <row r="354" s="81" customFormat="1" customHeight="1" spans="1:31">
      <c r="A354" s="116"/>
      <c r="B354" s="116"/>
      <c r="C354" s="116"/>
      <c r="D354" s="116"/>
      <c r="E354" s="133"/>
      <c r="F354" s="116"/>
      <c r="G354" s="116"/>
      <c r="H354" s="159"/>
      <c r="I354" s="146"/>
      <c r="J354" s="166"/>
      <c r="K354" s="116"/>
      <c r="L354" s="88"/>
      <c r="M354" s="164">
        <f>IF(T354="","",COUNTIFS($F$2:F354,F354))</f>
        <v>0</v>
      </c>
      <c r="N354" s="165">
        <f>IF(T354="","",SUMIFS(实收!E:E,实收!S:S,T354))</f>
        <v>0</v>
      </c>
      <c r="O354" s="165">
        <f t="shared" si="25"/>
        <v>0</v>
      </c>
      <c r="P354" s="165" t="str">
        <f>IF(D354="","",SUMIFS(#REF!,#REF!,U354))</f>
        <v/>
      </c>
      <c r="Q354" s="165" t="str">
        <f t="shared" si="26"/>
        <v/>
      </c>
      <c r="R354" s="114" t="str">
        <f>IF($C354="","",_xlfn.XLOOKUP($C354,设置!$M:$M,设置!N:N,""))</f>
        <v/>
      </c>
      <c r="S354" s="114" t="str">
        <f>IF($C354="","",_xlfn.XLOOKUP($C354,设置!$M:$M,设置!O:O,""))</f>
        <v/>
      </c>
      <c r="T354" s="114" t="s">
        <v>1794</v>
      </c>
      <c r="U354" s="114" t="str">
        <f t="shared" si="27"/>
        <v/>
      </c>
      <c r="V354" s="114" t="str">
        <f t="shared" si="28"/>
        <v/>
      </c>
      <c r="W354" s="114" t="str">
        <f>IF(V354="","",_xlfn.XLOOKUP(V354,立项!W:W,立项!N:N))</f>
        <v/>
      </c>
      <c r="X354" s="114" t="str">
        <f>IF(V354="","",_xlfn.XLOOKUP(V354,立项!W:W,立项!P:P))</f>
        <v/>
      </c>
      <c r="Y354" s="114" t="str">
        <f t="shared" si="29"/>
        <v/>
      </c>
      <c r="Z354" s="141"/>
      <c r="AA354" s="116"/>
      <c r="AB354" s="116"/>
      <c r="AC354" s="116"/>
      <c r="AD354" s="117"/>
      <c r="AE354" s="117"/>
    </row>
    <row r="355" s="81" customFormat="1" customHeight="1" spans="1:31">
      <c r="A355" s="116"/>
      <c r="B355" s="116"/>
      <c r="C355" s="116"/>
      <c r="D355" s="116"/>
      <c r="E355" s="133"/>
      <c r="F355" s="116"/>
      <c r="G355" s="116"/>
      <c r="H355" s="159"/>
      <c r="I355" s="146"/>
      <c r="J355" s="166"/>
      <c r="K355" s="116"/>
      <c r="L355" s="88"/>
      <c r="M355" s="164">
        <f>IF(T355="","",COUNTIFS($F$2:F355,F355))</f>
        <v>0</v>
      </c>
      <c r="N355" s="165">
        <f>IF(T355="","",SUMIFS(实收!E:E,实收!S:S,T355))</f>
        <v>0</v>
      </c>
      <c r="O355" s="165">
        <f t="shared" si="25"/>
        <v>0</v>
      </c>
      <c r="P355" s="165" t="str">
        <f>IF(D355="","",SUMIFS(#REF!,#REF!,U355))</f>
        <v/>
      </c>
      <c r="Q355" s="165" t="str">
        <f t="shared" si="26"/>
        <v/>
      </c>
      <c r="R355" s="114" t="str">
        <f>IF($C355="","",_xlfn.XLOOKUP($C355,设置!$M:$M,设置!N:N,""))</f>
        <v/>
      </c>
      <c r="S355" s="114" t="str">
        <f>IF($C355="","",_xlfn.XLOOKUP($C355,设置!$M:$M,设置!O:O,""))</f>
        <v/>
      </c>
      <c r="T355" s="114" t="s">
        <v>1795</v>
      </c>
      <c r="U355" s="114" t="str">
        <f t="shared" si="27"/>
        <v/>
      </c>
      <c r="V355" s="114" t="str">
        <f t="shared" si="28"/>
        <v/>
      </c>
      <c r="W355" s="114" t="str">
        <f>IF(V355="","",_xlfn.XLOOKUP(V355,立项!W:W,立项!N:N))</f>
        <v/>
      </c>
      <c r="X355" s="114" t="str">
        <f>IF(V355="","",_xlfn.XLOOKUP(V355,立项!W:W,立项!P:P))</f>
        <v/>
      </c>
      <c r="Y355" s="114" t="str">
        <f t="shared" si="29"/>
        <v/>
      </c>
      <c r="Z355" s="141"/>
      <c r="AA355" s="116"/>
      <c r="AB355" s="116"/>
      <c r="AC355" s="116"/>
      <c r="AD355" s="117"/>
      <c r="AE355" s="117"/>
    </row>
    <row r="356" s="81" customFormat="1" customHeight="1" spans="1:31">
      <c r="A356" s="116"/>
      <c r="B356" s="116"/>
      <c r="C356" s="116"/>
      <c r="D356" s="116"/>
      <c r="E356" s="133"/>
      <c r="F356" s="116"/>
      <c r="G356" s="116"/>
      <c r="H356" s="159"/>
      <c r="I356" s="146"/>
      <c r="J356" s="166"/>
      <c r="K356" s="116"/>
      <c r="L356" s="88"/>
      <c r="M356" s="164">
        <f>IF(T356="","",COUNTIFS($F$2:F356,F356))</f>
        <v>0</v>
      </c>
      <c r="N356" s="165">
        <f>IF(T356="","",SUMIFS(实收!E:E,实收!S:S,T356))</f>
        <v>0</v>
      </c>
      <c r="O356" s="165">
        <f t="shared" si="25"/>
        <v>0</v>
      </c>
      <c r="P356" s="165" t="str">
        <f>IF(D356="","",SUMIFS(#REF!,#REF!,U356))</f>
        <v/>
      </c>
      <c r="Q356" s="165" t="str">
        <f t="shared" si="26"/>
        <v/>
      </c>
      <c r="R356" s="114" t="str">
        <f>IF($C356="","",_xlfn.XLOOKUP($C356,设置!$M:$M,设置!N:N,""))</f>
        <v/>
      </c>
      <c r="S356" s="114" t="str">
        <f>IF($C356="","",_xlfn.XLOOKUP($C356,设置!$M:$M,设置!O:O,""))</f>
        <v/>
      </c>
      <c r="T356" s="114" t="s">
        <v>1796</v>
      </c>
      <c r="U356" s="114" t="str">
        <f t="shared" si="27"/>
        <v/>
      </c>
      <c r="V356" s="114" t="str">
        <f t="shared" si="28"/>
        <v/>
      </c>
      <c r="W356" s="114" t="str">
        <f>IF(V356="","",_xlfn.XLOOKUP(V356,立项!W:W,立项!N:N))</f>
        <v/>
      </c>
      <c r="X356" s="114" t="str">
        <f>IF(V356="","",_xlfn.XLOOKUP(V356,立项!W:W,立项!P:P))</f>
        <v/>
      </c>
      <c r="Y356" s="114" t="str">
        <f t="shared" si="29"/>
        <v/>
      </c>
      <c r="Z356" s="141"/>
      <c r="AA356" s="116"/>
      <c r="AB356" s="116"/>
      <c r="AC356" s="116"/>
      <c r="AD356" s="117"/>
      <c r="AE356" s="117"/>
    </row>
    <row r="357" s="81" customFormat="1" customHeight="1" spans="1:31">
      <c r="A357" s="116"/>
      <c r="B357" s="116"/>
      <c r="C357" s="116"/>
      <c r="D357" s="116"/>
      <c r="E357" s="133"/>
      <c r="F357" s="116"/>
      <c r="G357" s="116"/>
      <c r="H357" s="159"/>
      <c r="I357" s="146"/>
      <c r="J357" s="166"/>
      <c r="K357" s="116"/>
      <c r="L357" s="88"/>
      <c r="M357" s="164">
        <f>IF(T357="","",COUNTIFS($F$2:F357,F357))</f>
        <v>0</v>
      </c>
      <c r="N357" s="165">
        <f>IF(T357="","",SUMIFS(实收!E:E,实收!S:S,T357))</f>
        <v>0</v>
      </c>
      <c r="O357" s="165">
        <f t="shared" si="25"/>
        <v>0</v>
      </c>
      <c r="P357" s="165" t="str">
        <f>IF(D357="","",SUMIFS(#REF!,#REF!,U357))</f>
        <v/>
      </c>
      <c r="Q357" s="165" t="str">
        <f t="shared" si="26"/>
        <v/>
      </c>
      <c r="R357" s="114" t="str">
        <f>IF($C357="","",_xlfn.XLOOKUP($C357,设置!$M:$M,设置!N:N,""))</f>
        <v/>
      </c>
      <c r="S357" s="114" t="str">
        <f>IF($C357="","",_xlfn.XLOOKUP($C357,设置!$M:$M,设置!O:O,""))</f>
        <v/>
      </c>
      <c r="T357" s="114" t="s">
        <v>1797</v>
      </c>
      <c r="U357" s="114" t="str">
        <f t="shared" si="27"/>
        <v/>
      </c>
      <c r="V357" s="114" t="str">
        <f t="shared" si="28"/>
        <v/>
      </c>
      <c r="W357" s="114" t="str">
        <f>IF(V357="","",_xlfn.XLOOKUP(V357,立项!W:W,立项!N:N))</f>
        <v/>
      </c>
      <c r="X357" s="114" t="str">
        <f>IF(V357="","",_xlfn.XLOOKUP(V357,立项!W:W,立项!P:P))</f>
        <v/>
      </c>
      <c r="Y357" s="114" t="str">
        <f t="shared" si="29"/>
        <v/>
      </c>
      <c r="Z357" s="141"/>
      <c r="AA357" s="116"/>
      <c r="AB357" s="116"/>
      <c r="AC357" s="116"/>
      <c r="AD357" s="117"/>
      <c r="AE357" s="117"/>
    </row>
    <row r="358" s="81" customFormat="1" customHeight="1" spans="1:31">
      <c r="A358" s="116"/>
      <c r="B358" s="116"/>
      <c r="C358" s="116"/>
      <c r="D358" s="116"/>
      <c r="E358" s="133"/>
      <c r="F358" s="116"/>
      <c r="G358" s="116"/>
      <c r="H358" s="159"/>
      <c r="I358" s="146"/>
      <c r="J358" s="166"/>
      <c r="K358" s="116"/>
      <c r="L358" s="88"/>
      <c r="M358" s="164">
        <f>IF(T358="","",COUNTIFS($F$2:F358,F358))</f>
        <v>0</v>
      </c>
      <c r="N358" s="165">
        <f>IF(T358="","",SUMIFS(实收!E:E,实收!S:S,T358))</f>
        <v>0</v>
      </c>
      <c r="O358" s="165">
        <f t="shared" si="25"/>
        <v>0</v>
      </c>
      <c r="P358" s="165" t="str">
        <f>IF(D358="","",SUMIFS(#REF!,#REF!,U358))</f>
        <v/>
      </c>
      <c r="Q358" s="165" t="str">
        <f t="shared" si="26"/>
        <v/>
      </c>
      <c r="R358" s="114" t="str">
        <f>IF($C358="","",_xlfn.XLOOKUP($C358,设置!$M:$M,设置!N:N,""))</f>
        <v/>
      </c>
      <c r="S358" s="114" t="str">
        <f>IF($C358="","",_xlfn.XLOOKUP($C358,设置!$M:$M,设置!O:O,""))</f>
        <v/>
      </c>
      <c r="T358" s="114" t="s">
        <v>1798</v>
      </c>
      <c r="U358" s="114" t="str">
        <f t="shared" si="27"/>
        <v/>
      </c>
      <c r="V358" s="114" t="str">
        <f t="shared" si="28"/>
        <v/>
      </c>
      <c r="W358" s="114" t="str">
        <f>IF(V358="","",_xlfn.XLOOKUP(V358,立项!W:W,立项!N:N))</f>
        <v/>
      </c>
      <c r="X358" s="114" t="str">
        <f>IF(V358="","",_xlfn.XLOOKUP(V358,立项!W:W,立项!P:P))</f>
        <v/>
      </c>
      <c r="Y358" s="114" t="str">
        <f t="shared" si="29"/>
        <v/>
      </c>
      <c r="Z358" s="141"/>
      <c r="AA358" s="116"/>
      <c r="AB358" s="116"/>
      <c r="AC358" s="116"/>
      <c r="AD358" s="117"/>
      <c r="AE358" s="117"/>
    </row>
    <row r="359" s="81" customFormat="1" customHeight="1" spans="1:31">
      <c r="A359" s="116"/>
      <c r="B359" s="116"/>
      <c r="C359" s="116"/>
      <c r="D359" s="116"/>
      <c r="E359" s="133"/>
      <c r="F359" s="116"/>
      <c r="G359" s="116"/>
      <c r="H359" s="159"/>
      <c r="I359" s="146"/>
      <c r="J359" s="166"/>
      <c r="K359" s="116"/>
      <c r="L359" s="88"/>
      <c r="M359" s="164">
        <f>IF(T359="","",COUNTIFS($F$2:F359,F359))</f>
        <v>0</v>
      </c>
      <c r="N359" s="165">
        <f>IF(T359="","",SUMIFS(实收!E:E,实收!S:S,T359))</f>
        <v>0</v>
      </c>
      <c r="O359" s="165">
        <f t="shared" si="25"/>
        <v>0</v>
      </c>
      <c r="P359" s="165" t="str">
        <f>IF(D359="","",SUMIFS(#REF!,#REF!,U359))</f>
        <v/>
      </c>
      <c r="Q359" s="165" t="str">
        <f t="shared" si="26"/>
        <v/>
      </c>
      <c r="R359" s="114" t="str">
        <f>IF($C359="","",_xlfn.XLOOKUP($C359,设置!$M:$M,设置!N:N,""))</f>
        <v/>
      </c>
      <c r="S359" s="114" t="str">
        <f>IF($C359="","",_xlfn.XLOOKUP($C359,设置!$M:$M,设置!O:O,""))</f>
        <v/>
      </c>
      <c r="T359" s="114" t="s">
        <v>1799</v>
      </c>
      <c r="U359" s="114" t="str">
        <f t="shared" si="27"/>
        <v/>
      </c>
      <c r="V359" s="114" t="str">
        <f t="shared" si="28"/>
        <v/>
      </c>
      <c r="W359" s="114" t="str">
        <f>IF(V359="","",_xlfn.XLOOKUP(V359,立项!W:W,立项!N:N))</f>
        <v/>
      </c>
      <c r="X359" s="114" t="str">
        <f>IF(V359="","",_xlfn.XLOOKUP(V359,立项!W:W,立项!P:P))</f>
        <v/>
      </c>
      <c r="Y359" s="114" t="str">
        <f t="shared" si="29"/>
        <v/>
      </c>
      <c r="Z359" s="141"/>
      <c r="AA359" s="116"/>
      <c r="AB359" s="116"/>
      <c r="AC359" s="116"/>
      <c r="AD359" s="117"/>
      <c r="AE359" s="117"/>
    </row>
    <row r="360" s="81" customFormat="1" customHeight="1" spans="1:31">
      <c r="A360" s="116"/>
      <c r="B360" s="116"/>
      <c r="C360" s="116"/>
      <c r="D360" s="116"/>
      <c r="E360" s="133"/>
      <c r="F360" s="116"/>
      <c r="G360" s="116"/>
      <c r="H360" s="159"/>
      <c r="I360" s="146"/>
      <c r="J360" s="166"/>
      <c r="K360" s="116"/>
      <c r="L360" s="88"/>
      <c r="M360" s="164">
        <f>IF(T360="","",COUNTIFS($F$2:F360,F360))</f>
        <v>0</v>
      </c>
      <c r="N360" s="165">
        <f>IF(T360="","",SUMIFS(实收!E:E,实收!S:S,T360))</f>
        <v>0</v>
      </c>
      <c r="O360" s="165">
        <f t="shared" si="25"/>
        <v>0</v>
      </c>
      <c r="P360" s="165" t="str">
        <f>IF(D360="","",SUMIFS(#REF!,#REF!,U360))</f>
        <v/>
      </c>
      <c r="Q360" s="165" t="str">
        <f t="shared" si="26"/>
        <v/>
      </c>
      <c r="R360" s="114" t="str">
        <f>IF($C360="","",_xlfn.XLOOKUP($C360,设置!$M:$M,设置!N:N,""))</f>
        <v/>
      </c>
      <c r="S360" s="114" t="str">
        <f>IF($C360="","",_xlfn.XLOOKUP($C360,设置!$M:$M,设置!O:O,""))</f>
        <v/>
      </c>
      <c r="T360" s="114" t="s">
        <v>1800</v>
      </c>
      <c r="U360" s="114" t="str">
        <f t="shared" si="27"/>
        <v/>
      </c>
      <c r="V360" s="114" t="str">
        <f t="shared" si="28"/>
        <v/>
      </c>
      <c r="W360" s="114" t="str">
        <f>IF(V360="","",_xlfn.XLOOKUP(V360,立项!W:W,立项!N:N))</f>
        <v/>
      </c>
      <c r="X360" s="114" t="str">
        <f>IF(V360="","",_xlfn.XLOOKUP(V360,立项!W:W,立项!P:P))</f>
        <v/>
      </c>
      <c r="Y360" s="114" t="str">
        <f t="shared" si="29"/>
        <v/>
      </c>
      <c r="Z360" s="141"/>
      <c r="AA360" s="116"/>
      <c r="AB360" s="116"/>
      <c r="AC360" s="116"/>
      <c r="AD360" s="117"/>
      <c r="AE360" s="117"/>
    </row>
    <row r="361" s="81" customFormat="1" customHeight="1" spans="1:31">
      <c r="A361" s="116"/>
      <c r="B361" s="116"/>
      <c r="C361" s="116"/>
      <c r="D361" s="116"/>
      <c r="E361" s="133"/>
      <c r="F361" s="116"/>
      <c r="G361" s="116"/>
      <c r="H361" s="159"/>
      <c r="I361" s="146"/>
      <c r="J361" s="166"/>
      <c r="K361" s="116"/>
      <c r="L361" s="88"/>
      <c r="M361" s="164">
        <f>IF(T361="","",COUNTIFS($F$2:F361,F361))</f>
        <v>0</v>
      </c>
      <c r="N361" s="165">
        <f>IF(T361="","",SUMIFS(实收!E:E,实收!S:S,T361))</f>
        <v>0</v>
      </c>
      <c r="O361" s="165">
        <f t="shared" si="25"/>
        <v>0</v>
      </c>
      <c r="P361" s="165" t="str">
        <f>IF(D361="","",SUMIFS(#REF!,#REF!,U361))</f>
        <v/>
      </c>
      <c r="Q361" s="165" t="str">
        <f t="shared" si="26"/>
        <v/>
      </c>
      <c r="R361" s="114" t="str">
        <f>IF($C361="","",_xlfn.XLOOKUP($C361,设置!$M:$M,设置!N:N,""))</f>
        <v/>
      </c>
      <c r="S361" s="114" t="str">
        <f>IF($C361="","",_xlfn.XLOOKUP($C361,设置!$M:$M,设置!O:O,""))</f>
        <v/>
      </c>
      <c r="T361" s="114" t="s">
        <v>1801</v>
      </c>
      <c r="U361" s="114" t="str">
        <f t="shared" si="27"/>
        <v/>
      </c>
      <c r="V361" s="114" t="str">
        <f t="shared" si="28"/>
        <v/>
      </c>
      <c r="W361" s="114" t="str">
        <f>IF(V361="","",_xlfn.XLOOKUP(V361,立项!W:W,立项!N:N))</f>
        <v/>
      </c>
      <c r="X361" s="114" t="str">
        <f>IF(V361="","",_xlfn.XLOOKUP(V361,立项!W:W,立项!P:P))</f>
        <v/>
      </c>
      <c r="Y361" s="114" t="str">
        <f t="shared" si="29"/>
        <v/>
      </c>
      <c r="Z361" s="141"/>
      <c r="AA361" s="116"/>
      <c r="AB361" s="116"/>
      <c r="AC361" s="116"/>
      <c r="AD361" s="117"/>
      <c r="AE361" s="117"/>
    </row>
    <row r="362" s="81" customFormat="1" customHeight="1" spans="1:31">
      <c r="A362" s="116"/>
      <c r="B362" s="116"/>
      <c r="C362" s="116"/>
      <c r="D362" s="116"/>
      <c r="E362" s="133"/>
      <c r="F362" s="116"/>
      <c r="G362" s="116"/>
      <c r="H362" s="159"/>
      <c r="I362" s="146"/>
      <c r="J362" s="166"/>
      <c r="K362" s="116"/>
      <c r="L362" s="88"/>
      <c r="M362" s="164">
        <f>IF(T362="","",COUNTIFS($F$2:F362,F362))</f>
        <v>0</v>
      </c>
      <c r="N362" s="165">
        <f>IF(T362="","",SUMIFS(实收!E:E,实收!S:S,T362))</f>
        <v>0</v>
      </c>
      <c r="O362" s="165">
        <f t="shared" si="25"/>
        <v>0</v>
      </c>
      <c r="P362" s="165" t="str">
        <f>IF(D362="","",SUMIFS(#REF!,#REF!,U362))</f>
        <v/>
      </c>
      <c r="Q362" s="165" t="str">
        <f t="shared" si="26"/>
        <v/>
      </c>
      <c r="R362" s="114" t="str">
        <f>IF($C362="","",_xlfn.XLOOKUP($C362,设置!$M:$M,设置!N:N,""))</f>
        <v/>
      </c>
      <c r="S362" s="114" t="str">
        <f>IF($C362="","",_xlfn.XLOOKUP($C362,设置!$M:$M,设置!O:O,""))</f>
        <v/>
      </c>
      <c r="T362" s="114" t="s">
        <v>1802</v>
      </c>
      <c r="U362" s="114" t="str">
        <f t="shared" si="27"/>
        <v/>
      </c>
      <c r="V362" s="114" t="str">
        <f t="shared" si="28"/>
        <v/>
      </c>
      <c r="W362" s="114" t="str">
        <f>IF(V362="","",_xlfn.XLOOKUP(V362,立项!W:W,立项!N:N))</f>
        <v/>
      </c>
      <c r="X362" s="114" t="str">
        <f>IF(V362="","",_xlfn.XLOOKUP(V362,立项!W:W,立项!P:P))</f>
        <v/>
      </c>
      <c r="Y362" s="114" t="str">
        <f t="shared" si="29"/>
        <v/>
      </c>
      <c r="Z362" s="141"/>
      <c r="AA362" s="116"/>
      <c r="AB362" s="116"/>
      <c r="AC362" s="116"/>
      <c r="AD362" s="117"/>
      <c r="AE362" s="117"/>
    </row>
    <row r="363" s="81" customFormat="1" customHeight="1" spans="1:31">
      <c r="A363" s="116"/>
      <c r="B363" s="116"/>
      <c r="C363" s="116"/>
      <c r="D363" s="116"/>
      <c r="E363" s="133"/>
      <c r="F363" s="116"/>
      <c r="G363" s="116"/>
      <c r="H363" s="159"/>
      <c r="I363" s="146"/>
      <c r="J363" s="166"/>
      <c r="K363" s="116"/>
      <c r="L363" s="88"/>
      <c r="M363" s="164">
        <f>IF(T363="","",COUNTIFS($F$2:F363,F363))</f>
        <v>0</v>
      </c>
      <c r="N363" s="165">
        <f>IF(T363="","",SUMIFS(实收!E:E,实收!S:S,T363))</f>
        <v>0</v>
      </c>
      <c r="O363" s="165">
        <f t="shared" si="25"/>
        <v>0</v>
      </c>
      <c r="P363" s="165" t="str">
        <f>IF(D363="","",SUMIFS(#REF!,#REF!,U363))</f>
        <v/>
      </c>
      <c r="Q363" s="165" t="str">
        <f t="shared" si="26"/>
        <v/>
      </c>
      <c r="R363" s="114" t="str">
        <f>IF($C363="","",_xlfn.XLOOKUP($C363,设置!$M:$M,设置!N:N,""))</f>
        <v/>
      </c>
      <c r="S363" s="114" t="str">
        <f>IF($C363="","",_xlfn.XLOOKUP($C363,设置!$M:$M,设置!O:O,""))</f>
        <v/>
      </c>
      <c r="T363" s="114" t="s">
        <v>1803</v>
      </c>
      <c r="U363" s="114" t="str">
        <f t="shared" si="27"/>
        <v/>
      </c>
      <c r="V363" s="114" t="str">
        <f t="shared" si="28"/>
        <v/>
      </c>
      <c r="W363" s="114" t="str">
        <f>IF(V363="","",_xlfn.XLOOKUP(V363,立项!W:W,立项!N:N))</f>
        <v/>
      </c>
      <c r="X363" s="114" t="str">
        <f>IF(V363="","",_xlfn.XLOOKUP(V363,立项!W:W,立项!P:P))</f>
        <v/>
      </c>
      <c r="Y363" s="114" t="str">
        <f t="shared" si="29"/>
        <v/>
      </c>
      <c r="Z363" s="141"/>
      <c r="AA363" s="116"/>
      <c r="AB363" s="116"/>
      <c r="AC363" s="116"/>
      <c r="AD363" s="117"/>
      <c r="AE363" s="117"/>
    </row>
    <row r="364" s="81" customFormat="1" customHeight="1" spans="1:31">
      <c r="A364" s="116"/>
      <c r="B364" s="116"/>
      <c r="C364" s="116"/>
      <c r="D364" s="116"/>
      <c r="E364" s="133"/>
      <c r="F364" s="116"/>
      <c r="G364" s="116"/>
      <c r="H364" s="159"/>
      <c r="I364" s="146"/>
      <c r="J364" s="166"/>
      <c r="K364" s="116"/>
      <c r="L364" s="88"/>
      <c r="M364" s="164">
        <f>IF(T364="","",COUNTIFS($F$2:F364,F364))</f>
        <v>0</v>
      </c>
      <c r="N364" s="165">
        <f>IF(T364="","",SUMIFS(实收!E:E,实收!S:S,T364))</f>
        <v>0</v>
      </c>
      <c r="O364" s="165">
        <f t="shared" si="25"/>
        <v>0</v>
      </c>
      <c r="P364" s="165" t="str">
        <f>IF(D364="","",SUMIFS(#REF!,#REF!,U364))</f>
        <v/>
      </c>
      <c r="Q364" s="165" t="str">
        <f t="shared" si="26"/>
        <v/>
      </c>
      <c r="R364" s="114" t="str">
        <f>IF($C364="","",_xlfn.XLOOKUP($C364,设置!$M:$M,设置!N:N,""))</f>
        <v/>
      </c>
      <c r="S364" s="114" t="str">
        <f>IF($C364="","",_xlfn.XLOOKUP($C364,设置!$M:$M,设置!O:O,""))</f>
        <v/>
      </c>
      <c r="T364" s="114" t="s">
        <v>1804</v>
      </c>
      <c r="U364" s="114" t="str">
        <f t="shared" si="27"/>
        <v/>
      </c>
      <c r="V364" s="114" t="str">
        <f t="shared" si="28"/>
        <v/>
      </c>
      <c r="W364" s="114" t="str">
        <f>IF(V364="","",_xlfn.XLOOKUP(V364,立项!W:W,立项!N:N))</f>
        <v/>
      </c>
      <c r="X364" s="114" t="str">
        <f>IF(V364="","",_xlfn.XLOOKUP(V364,立项!W:W,立项!P:P))</f>
        <v/>
      </c>
      <c r="Y364" s="114" t="str">
        <f t="shared" si="29"/>
        <v/>
      </c>
      <c r="Z364" s="141"/>
      <c r="AA364" s="116"/>
      <c r="AB364" s="116"/>
      <c r="AC364" s="116"/>
      <c r="AD364" s="117"/>
      <c r="AE364" s="117"/>
    </row>
    <row r="365" s="81" customFormat="1" customHeight="1" spans="1:31">
      <c r="A365" s="116"/>
      <c r="B365" s="116"/>
      <c r="C365" s="116"/>
      <c r="D365" s="116"/>
      <c r="E365" s="133"/>
      <c r="F365" s="116"/>
      <c r="G365" s="116"/>
      <c r="H365" s="159"/>
      <c r="I365" s="146"/>
      <c r="J365" s="166"/>
      <c r="K365" s="116"/>
      <c r="L365" s="88"/>
      <c r="M365" s="164">
        <f>IF(T365="","",COUNTIFS($F$2:F365,F365))</f>
        <v>0</v>
      </c>
      <c r="N365" s="165">
        <f>IF(T365="","",SUMIFS(实收!E:E,实收!S:S,T365))</f>
        <v>0</v>
      </c>
      <c r="O365" s="165">
        <f t="shared" si="25"/>
        <v>0</v>
      </c>
      <c r="P365" s="165" t="str">
        <f>IF(D365="","",SUMIFS(#REF!,#REF!,U365))</f>
        <v/>
      </c>
      <c r="Q365" s="165" t="str">
        <f t="shared" si="26"/>
        <v/>
      </c>
      <c r="R365" s="114" t="str">
        <f>IF($C365="","",_xlfn.XLOOKUP($C365,设置!$M:$M,设置!N:N,""))</f>
        <v/>
      </c>
      <c r="S365" s="114" t="str">
        <f>IF($C365="","",_xlfn.XLOOKUP($C365,设置!$M:$M,设置!O:O,""))</f>
        <v/>
      </c>
      <c r="T365" s="114" t="s">
        <v>1805</v>
      </c>
      <c r="U365" s="114" t="str">
        <f t="shared" si="27"/>
        <v/>
      </c>
      <c r="V365" s="114" t="str">
        <f t="shared" si="28"/>
        <v/>
      </c>
      <c r="W365" s="114" t="str">
        <f>IF(V365="","",_xlfn.XLOOKUP(V365,立项!W:W,立项!N:N))</f>
        <v/>
      </c>
      <c r="X365" s="114" t="str">
        <f>IF(V365="","",_xlfn.XLOOKUP(V365,立项!W:W,立项!P:P))</f>
        <v/>
      </c>
      <c r="Y365" s="114" t="str">
        <f t="shared" si="29"/>
        <v/>
      </c>
      <c r="Z365" s="141"/>
      <c r="AA365" s="116"/>
      <c r="AB365" s="116"/>
      <c r="AC365" s="116"/>
      <c r="AD365" s="117"/>
      <c r="AE365" s="117"/>
    </row>
    <row r="366" s="81" customFormat="1" customHeight="1" spans="1:31">
      <c r="A366" s="116"/>
      <c r="B366" s="116"/>
      <c r="C366" s="116"/>
      <c r="D366" s="116"/>
      <c r="E366" s="133"/>
      <c r="F366" s="116"/>
      <c r="G366" s="116"/>
      <c r="H366" s="159"/>
      <c r="I366" s="146"/>
      <c r="J366" s="166"/>
      <c r="K366" s="116"/>
      <c r="L366" s="88"/>
      <c r="M366" s="164">
        <f>IF(T366="","",COUNTIFS($F$2:F366,F366))</f>
        <v>0</v>
      </c>
      <c r="N366" s="165">
        <f>IF(T366="","",SUMIFS(实收!E:E,实收!S:S,T366))</f>
        <v>0</v>
      </c>
      <c r="O366" s="165">
        <f t="shared" si="25"/>
        <v>0</v>
      </c>
      <c r="P366" s="165" t="str">
        <f>IF(D366="","",SUMIFS(#REF!,#REF!,U366))</f>
        <v/>
      </c>
      <c r="Q366" s="165" t="str">
        <f t="shared" si="26"/>
        <v/>
      </c>
      <c r="R366" s="114" t="str">
        <f>IF($C366="","",_xlfn.XLOOKUP($C366,设置!$M:$M,设置!N:N,""))</f>
        <v/>
      </c>
      <c r="S366" s="114" t="str">
        <f>IF($C366="","",_xlfn.XLOOKUP($C366,设置!$M:$M,设置!O:O,""))</f>
        <v/>
      </c>
      <c r="T366" s="114" t="s">
        <v>1806</v>
      </c>
      <c r="U366" s="114" t="str">
        <f t="shared" si="27"/>
        <v/>
      </c>
      <c r="V366" s="114" t="str">
        <f t="shared" si="28"/>
        <v/>
      </c>
      <c r="W366" s="114" t="str">
        <f>IF(V366="","",_xlfn.XLOOKUP(V366,立项!W:W,立项!N:N))</f>
        <v/>
      </c>
      <c r="X366" s="114" t="str">
        <f>IF(V366="","",_xlfn.XLOOKUP(V366,立项!W:W,立项!P:P))</f>
        <v/>
      </c>
      <c r="Y366" s="114" t="str">
        <f t="shared" si="29"/>
        <v/>
      </c>
      <c r="Z366" s="141"/>
      <c r="AA366" s="116"/>
      <c r="AB366" s="116"/>
      <c r="AC366" s="116"/>
      <c r="AD366" s="117"/>
      <c r="AE366" s="117"/>
    </row>
    <row r="367" s="81" customFormat="1" customHeight="1" spans="1:31">
      <c r="A367" s="116"/>
      <c r="B367" s="116"/>
      <c r="C367" s="116"/>
      <c r="D367" s="116"/>
      <c r="E367" s="133"/>
      <c r="F367" s="116"/>
      <c r="G367" s="116"/>
      <c r="H367" s="159"/>
      <c r="I367" s="146"/>
      <c r="J367" s="166"/>
      <c r="K367" s="116"/>
      <c r="L367" s="88"/>
      <c r="M367" s="164">
        <f>IF(T367="","",COUNTIFS($F$2:F367,F367))</f>
        <v>0</v>
      </c>
      <c r="N367" s="165">
        <f>IF(T367="","",SUMIFS(实收!E:E,实收!S:S,T367))</f>
        <v>0</v>
      </c>
      <c r="O367" s="165">
        <f t="shared" si="25"/>
        <v>0</v>
      </c>
      <c r="P367" s="165" t="str">
        <f>IF(D367="","",SUMIFS(#REF!,#REF!,U367))</f>
        <v/>
      </c>
      <c r="Q367" s="165" t="str">
        <f t="shared" si="26"/>
        <v/>
      </c>
      <c r="R367" s="114" t="str">
        <f>IF($C367="","",_xlfn.XLOOKUP($C367,设置!$M:$M,设置!N:N,""))</f>
        <v/>
      </c>
      <c r="S367" s="114" t="str">
        <f>IF($C367="","",_xlfn.XLOOKUP($C367,设置!$M:$M,设置!O:O,""))</f>
        <v/>
      </c>
      <c r="T367" s="114" t="s">
        <v>1807</v>
      </c>
      <c r="U367" s="114" t="str">
        <f t="shared" si="27"/>
        <v/>
      </c>
      <c r="V367" s="114" t="str">
        <f t="shared" si="28"/>
        <v/>
      </c>
      <c r="W367" s="114" t="str">
        <f>IF(V367="","",_xlfn.XLOOKUP(V367,立项!W:W,立项!N:N))</f>
        <v/>
      </c>
      <c r="X367" s="114" t="str">
        <f>IF(V367="","",_xlfn.XLOOKUP(V367,立项!W:W,立项!P:P))</f>
        <v/>
      </c>
      <c r="Y367" s="114" t="str">
        <f t="shared" si="29"/>
        <v/>
      </c>
      <c r="Z367" s="141"/>
      <c r="AA367" s="116"/>
      <c r="AB367" s="116"/>
      <c r="AC367" s="116"/>
      <c r="AD367" s="117"/>
      <c r="AE367" s="117"/>
    </row>
    <row r="368" s="81" customFormat="1" customHeight="1" spans="1:31">
      <c r="A368" s="116"/>
      <c r="B368" s="116"/>
      <c r="C368" s="116"/>
      <c r="D368" s="116"/>
      <c r="E368" s="133"/>
      <c r="F368" s="116"/>
      <c r="G368" s="116"/>
      <c r="H368" s="159"/>
      <c r="I368" s="146"/>
      <c r="J368" s="166"/>
      <c r="K368" s="116"/>
      <c r="L368" s="88"/>
      <c r="M368" s="164">
        <f>IF(T368="","",COUNTIFS($F$2:F368,F368))</f>
        <v>0</v>
      </c>
      <c r="N368" s="165">
        <f>IF(T368="","",SUMIFS(实收!E:E,实收!S:S,T368))</f>
        <v>0</v>
      </c>
      <c r="O368" s="165">
        <f t="shared" si="25"/>
        <v>0</v>
      </c>
      <c r="P368" s="165" t="str">
        <f>IF(D368="","",SUMIFS(#REF!,#REF!,U368))</f>
        <v/>
      </c>
      <c r="Q368" s="165" t="str">
        <f t="shared" si="26"/>
        <v/>
      </c>
      <c r="R368" s="114" t="str">
        <f>IF($C368="","",_xlfn.XLOOKUP($C368,设置!$M:$M,设置!N:N,""))</f>
        <v/>
      </c>
      <c r="S368" s="114" t="str">
        <f>IF($C368="","",_xlfn.XLOOKUP($C368,设置!$M:$M,设置!O:O,""))</f>
        <v/>
      </c>
      <c r="T368" s="114" t="s">
        <v>1808</v>
      </c>
      <c r="U368" s="114" t="str">
        <f t="shared" si="27"/>
        <v/>
      </c>
      <c r="V368" s="114" t="str">
        <f t="shared" si="28"/>
        <v/>
      </c>
      <c r="W368" s="114" t="str">
        <f>IF(V368="","",_xlfn.XLOOKUP(V368,立项!W:W,立项!N:N))</f>
        <v/>
      </c>
      <c r="X368" s="114" t="str">
        <f>IF(V368="","",_xlfn.XLOOKUP(V368,立项!W:W,立项!P:P))</f>
        <v/>
      </c>
      <c r="Y368" s="114" t="str">
        <f t="shared" si="29"/>
        <v/>
      </c>
      <c r="Z368" s="141"/>
      <c r="AA368" s="116"/>
      <c r="AB368" s="116"/>
      <c r="AC368" s="116"/>
      <c r="AD368" s="117"/>
      <c r="AE368" s="117"/>
    </row>
    <row r="369" s="81" customFormat="1" customHeight="1" spans="1:31">
      <c r="A369" s="116"/>
      <c r="B369" s="116"/>
      <c r="C369" s="116"/>
      <c r="D369" s="116"/>
      <c r="E369" s="133"/>
      <c r="F369" s="116"/>
      <c r="G369" s="116"/>
      <c r="H369" s="159"/>
      <c r="I369" s="146"/>
      <c r="J369" s="166"/>
      <c r="K369" s="116"/>
      <c r="L369" s="88"/>
      <c r="M369" s="164">
        <f>IF(T369="","",COUNTIFS($F$2:F369,F369))</f>
        <v>0</v>
      </c>
      <c r="N369" s="165">
        <f>IF(T369="","",SUMIFS(实收!E:E,实收!S:S,T369))</f>
        <v>0</v>
      </c>
      <c r="O369" s="165">
        <f t="shared" si="25"/>
        <v>0</v>
      </c>
      <c r="P369" s="165" t="str">
        <f>IF(D369="","",SUMIFS(#REF!,#REF!,U369))</f>
        <v/>
      </c>
      <c r="Q369" s="165" t="str">
        <f t="shared" si="26"/>
        <v/>
      </c>
      <c r="R369" s="114" t="str">
        <f>IF($C369="","",_xlfn.XLOOKUP($C369,设置!$M:$M,设置!N:N,""))</f>
        <v/>
      </c>
      <c r="S369" s="114" t="str">
        <f>IF($C369="","",_xlfn.XLOOKUP($C369,设置!$M:$M,设置!O:O,""))</f>
        <v/>
      </c>
      <c r="T369" s="114" t="s">
        <v>1809</v>
      </c>
      <c r="U369" s="114" t="str">
        <f t="shared" si="27"/>
        <v/>
      </c>
      <c r="V369" s="114" t="str">
        <f t="shared" si="28"/>
        <v/>
      </c>
      <c r="W369" s="114" t="str">
        <f>IF(V369="","",_xlfn.XLOOKUP(V369,立项!W:W,立项!N:N))</f>
        <v/>
      </c>
      <c r="X369" s="114" t="str">
        <f>IF(V369="","",_xlfn.XLOOKUP(V369,立项!W:W,立项!P:P))</f>
        <v/>
      </c>
      <c r="Y369" s="114" t="str">
        <f t="shared" si="29"/>
        <v/>
      </c>
      <c r="Z369" s="141"/>
      <c r="AA369" s="116"/>
      <c r="AB369" s="116"/>
      <c r="AC369" s="116"/>
      <c r="AD369" s="117"/>
      <c r="AE369" s="117"/>
    </row>
    <row r="370" s="81" customFormat="1" customHeight="1" spans="1:31">
      <c r="A370" s="116"/>
      <c r="B370" s="116"/>
      <c r="C370" s="116"/>
      <c r="D370" s="116"/>
      <c r="E370" s="133"/>
      <c r="F370" s="116"/>
      <c r="G370" s="116"/>
      <c r="H370" s="159"/>
      <c r="I370" s="146"/>
      <c r="J370" s="166"/>
      <c r="K370" s="116"/>
      <c r="L370" s="88"/>
      <c r="M370" s="164">
        <f>IF(T370="","",COUNTIFS($F$2:F370,F370))</f>
        <v>0</v>
      </c>
      <c r="N370" s="165">
        <f>IF(T370="","",SUMIFS(实收!E:E,实收!S:S,T370))</f>
        <v>0</v>
      </c>
      <c r="O370" s="165">
        <f t="shared" si="25"/>
        <v>0</v>
      </c>
      <c r="P370" s="165" t="str">
        <f>IF(D370="","",SUMIFS(#REF!,#REF!,U370))</f>
        <v/>
      </c>
      <c r="Q370" s="165" t="str">
        <f t="shared" si="26"/>
        <v/>
      </c>
      <c r="R370" s="114" t="str">
        <f>IF($C370="","",_xlfn.XLOOKUP($C370,设置!$M:$M,设置!N:N,""))</f>
        <v/>
      </c>
      <c r="S370" s="114" t="str">
        <f>IF($C370="","",_xlfn.XLOOKUP($C370,设置!$M:$M,设置!O:O,""))</f>
        <v/>
      </c>
      <c r="T370" s="114" t="s">
        <v>1810</v>
      </c>
      <c r="U370" s="114" t="str">
        <f t="shared" si="27"/>
        <v/>
      </c>
      <c r="V370" s="114" t="str">
        <f t="shared" si="28"/>
        <v/>
      </c>
      <c r="W370" s="114" t="str">
        <f>IF(V370="","",_xlfn.XLOOKUP(V370,立项!W:W,立项!N:N))</f>
        <v/>
      </c>
      <c r="X370" s="114" t="str">
        <f>IF(V370="","",_xlfn.XLOOKUP(V370,立项!W:W,立项!P:P))</f>
        <v/>
      </c>
      <c r="Y370" s="114" t="str">
        <f t="shared" si="29"/>
        <v/>
      </c>
      <c r="Z370" s="141"/>
      <c r="AA370" s="116"/>
      <c r="AB370" s="116"/>
      <c r="AC370" s="116"/>
      <c r="AD370" s="117"/>
      <c r="AE370" s="117"/>
    </row>
    <row r="371" s="81" customFormat="1" customHeight="1" spans="1:31">
      <c r="A371" s="116"/>
      <c r="B371" s="116"/>
      <c r="D371" s="116"/>
      <c r="E371" s="133"/>
      <c r="F371" s="116"/>
      <c r="G371" s="116"/>
      <c r="H371" s="159"/>
      <c r="I371" s="146"/>
      <c r="J371" s="166"/>
      <c r="K371" s="116"/>
      <c r="L371" s="88"/>
      <c r="M371" s="164">
        <f>IF(T371="","",COUNTIFS($F$2:F371,F371))</f>
        <v>0</v>
      </c>
      <c r="N371" s="165">
        <f>IF(T371="","",SUMIFS(实收!E:E,实收!S:S,T371))</f>
        <v>0</v>
      </c>
      <c r="O371" s="165">
        <f t="shared" si="25"/>
        <v>0</v>
      </c>
      <c r="P371" s="165" t="str">
        <f>IF(D371="","",SUMIFS(#REF!,#REF!,U371))</f>
        <v/>
      </c>
      <c r="Q371" s="165" t="str">
        <f t="shared" si="26"/>
        <v/>
      </c>
      <c r="R371" s="114" t="str">
        <f>IF($C371="","",_xlfn.XLOOKUP($C371,设置!$M:$M,设置!N:N,""))</f>
        <v/>
      </c>
      <c r="S371" s="114" t="str">
        <f>IF($C371="","",_xlfn.XLOOKUP($C371,设置!$M:$M,设置!O:O,""))</f>
        <v/>
      </c>
      <c r="T371" s="114" t="s">
        <v>1811</v>
      </c>
      <c r="U371" s="114" t="str">
        <f t="shared" si="27"/>
        <v/>
      </c>
      <c r="V371" s="114" t="str">
        <f t="shared" si="28"/>
        <v/>
      </c>
      <c r="W371" s="114" t="str">
        <f>IF(V371="","",_xlfn.XLOOKUP(V371,立项!W:W,立项!N:N))</f>
        <v/>
      </c>
      <c r="X371" s="114" t="str">
        <f>IF(V371="","",_xlfn.XLOOKUP(V371,立项!W:W,立项!P:P))</f>
        <v/>
      </c>
      <c r="Y371" s="114" t="str">
        <f t="shared" si="29"/>
        <v/>
      </c>
      <c r="Z371" s="141"/>
      <c r="AA371" s="116"/>
      <c r="AB371" s="116"/>
      <c r="AC371" s="116"/>
      <c r="AD371" s="117"/>
      <c r="AE371" s="117"/>
    </row>
    <row r="372" s="81" customFormat="1" customHeight="1" spans="1:31">
      <c r="A372" s="116"/>
      <c r="B372" s="116"/>
      <c r="D372" s="116"/>
      <c r="E372" s="133"/>
      <c r="F372" s="116"/>
      <c r="G372" s="116"/>
      <c r="H372" s="159"/>
      <c r="I372" s="146"/>
      <c r="J372" s="166"/>
      <c r="K372" s="116"/>
      <c r="L372" s="88"/>
      <c r="M372" s="164">
        <f>IF(T372="","",COUNTIFS($F$2:F372,F372))</f>
        <v>0</v>
      </c>
      <c r="N372" s="165">
        <f>IF(T372="","",SUMIFS(实收!E:E,实收!S:S,T372))</f>
        <v>0</v>
      </c>
      <c r="O372" s="165">
        <f t="shared" si="25"/>
        <v>0</v>
      </c>
      <c r="P372" s="165" t="str">
        <f>IF(D372="","",SUMIFS(#REF!,#REF!,U372))</f>
        <v/>
      </c>
      <c r="Q372" s="165" t="str">
        <f t="shared" si="26"/>
        <v/>
      </c>
      <c r="R372" s="114" t="str">
        <f>IF($C372="","",_xlfn.XLOOKUP($C372,设置!$M:$M,设置!N:N,""))</f>
        <v/>
      </c>
      <c r="S372" s="114" t="str">
        <f>IF($C372="","",_xlfn.XLOOKUP($C372,设置!$M:$M,设置!O:O,""))</f>
        <v/>
      </c>
      <c r="T372" s="114" t="s">
        <v>1812</v>
      </c>
      <c r="U372" s="114" t="str">
        <f t="shared" si="27"/>
        <v/>
      </c>
      <c r="V372" s="114" t="str">
        <f t="shared" si="28"/>
        <v/>
      </c>
      <c r="W372" s="114" t="str">
        <f>IF(V372="","",_xlfn.XLOOKUP(V372,立项!W:W,立项!N:N))</f>
        <v/>
      </c>
      <c r="X372" s="114" t="str">
        <f>IF(V372="","",_xlfn.XLOOKUP(V372,立项!W:W,立项!P:P))</f>
        <v/>
      </c>
      <c r="Y372" s="114" t="str">
        <f t="shared" si="29"/>
        <v/>
      </c>
      <c r="Z372" s="141"/>
      <c r="AA372" s="116"/>
      <c r="AB372" s="116"/>
      <c r="AC372" s="116"/>
      <c r="AD372" s="117"/>
      <c r="AE372" s="117"/>
    </row>
    <row r="373" s="81" customFormat="1" customHeight="1" spans="1:31">
      <c r="A373" s="116"/>
      <c r="B373" s="116"/>
      <c r="D373" s="116"/>
      <c r="E373" s="133"/>
      <c r="F373" s="116"/>
      <c r="G373" s="116"/>
      <c r="H373" s="159"/>
      <c r="I373" s="146"/>
      <c r="J373" s="166"/>
      <c r="K373" s="116"/>
      <c r="L373" s="88"/>
      <c r="M373" s="164">
        <f>IF(T373="","",COUNTIFS($F$2:F373,F373))</f>
        <v>0</v>
      </c>
      <c r="N373" s="165">
        <f>IF(T373="","",SUMIFS(实收!E:E,实收!S:S,T373))</f>
        <v>0</v>
      </c>
      <c r="O373" s="165">
        <f t="shared" si="25"/>
        <v>0</v>
      </c>
      <c r="P373" s="165" t="str">
        <f>IF(D373="","",SUMIFS(#REF!,#REF!,U373))</f>
        <v/>
      </c>
      <c r="Q373" s="165" t="str">
        <f t="shared" si="26"/>
        <v/>
      </c>
      <c r="R373" s="114" t="str">
        <f>IF($C373="","",_xlfn.XLOOKUP($C373,设置!$M:$M,设置!N:N,""))</f>
        <v/>
      </c>
      <c r="S373" s="114" t="str">
        <f>IF($C373="","",_xlfn.XLOOKUP($C373,设置!$M:$M,设置!O:O,""))</f>
        <v/>
      </c>
      <c r="T373" s="114" t="s">
        <v>1813</v>
      </c>
      <c r="U373" s="114" t="str">
        <f t="shared" si="27"/>
        <v/>
      </c>
      <c r="V373" s="114" t="str">
        <f t="shared" si="28"/>
        <v/>
      </c>
      <c r="W373" s="114" t="str">
        <f>IF(V373="","",_xlfn.XLOOKUP(V373,立项!W:W,立项!N:N))</f>
        <v/>
      </c>
      <c r="X373" s="114" t="str">
        <f>IF(V373="","",_xlfn.XLOOKUP(V373,立项!W:W,立项!P:P))</f>
        <v/>
      </c>
      <c r="Y373" s="114" t="str">
        <f t="shared" si="29"/>
        <v/>
      </c>
      <c r="Z373" s="141"/>
      <c r="AA373" s="116"/>
      <c r="AB373" s="116"/>
      <c r="AC373" s="116"/>
      <c r="AD373" s="117"/>
      <c r="AE373" s="117"/>
    </row>
    <row r="374" s="81" customFormat="1" customHeight="1" spans="1:31">
      <c r="A374" s="116"/>
      <c r="B374" s="116"/>
      <c r="D374" s="116"/>
      <c r="E374" s="133"/>
      <c r="F374" s="116"/>
      <c r="G374" s="116"/>
      <c r="H374" s="159"/>
      <c r="I374" s="146"/>
      <c r="J374" s="166"/>
      <c r="K374" s="116"/>
      <c r="L374" s="88"/>
      <c r="M374" s="164">
        <f>IF(T374="","",COUNTIFS($F$2:F374,F374))</f>
        <v>0</v>
      </c>
      <c r="N374" s="165">
        <f>IF(T374="","",SUMIFS(实收!E:E,实收!S:S,T374))</f>
        <v>0</v>
      </c>
      <c r="O374" s="165">
        <f t="shared" si="25"/>
        <v>0</v>
      </c>
      <c r="P374" s="165" t="str">
        <f>IF(D374="","",SUMIFS(#REF!,#REF!,U374))</f>
        <v/>
      </c>
      <c r="Q374" s="165" t="str">
        <f t="shared" si="26"/>
        <v/>
      </c>
      <c r="R374" s="114" t="str">
        <f>IF($C374="","",_xlfn.XLOOKUP($C374,设置!$M:$M,设置!N:N,""))</f>
        <v/>
      </c>
      <c r="S374" s="114" t="str">
        <f>IF($C374="","",_xlfn.XLOOKUP($C374,设置!$M:$M,设置!O:O,""))</f>
        <v/>
      </c>
      <c r="T374" s="114" t="s">
        <v>1814</v>
      </c>
      <c r="U374" s="114" t="str">
        <f t="shared" si="27"/>
        <v/>
      </c>
      <c r="V374" s="114" t="str">
        <f t="shared" si="28"/>
        <v/>
      </c>
      <c r="W374" s="114" t="str">
        <f>IF(V374="","",_xlfn.XLOOKUP(V374,立项!W:W,立项!N:N))</f>
        <v/>
      </c>
      <c r="X374" s="114" t="str">
        <f>IF(V374="","",_xlfn.XLOOKUP(V374,立项!W:W,立项!P:P))</f>
        <v/>
      </c>
      <c r="Y374" s="114" t="str">
        <f t="shared" si="29"/>
        <v/>
      </c>
      <c r="Z374" s="141"/>
      <c r="AA374" s="116"/>
      <c r="AB374" s="116"/>
      <c r="AC374" s="116"/>
      <c r="AD374" s="117"/>
      <c r="AE374" s="117"/>
    </row>
    <row r="375" s="81" customFormat="1" customHeight="1" spans="1:31">
      <c r="A375" s="116"/>
      <c r="B375" s="116"/>
      <c r="D375" s="116"/>
      <c r="E375" s="133"/>
      <c r="F375" s="116"/>
      <c r="G375" s="116"/>
      <c r="H375" s="159"/>
      <c r="I375" s="146"/>
      <c r="J375" s="166"/>
      <c r="K375" s="116"/>
      <c r="L375" s="88"/>
      <c r="M375" s="164">
        <f>IF(T375="","",COUNTIFS($F$2:F375,F375))</f>
        <v>0</v>
      </c>
      <c r="N375" s="165">
        <f>IF(T375="","",SUMIFS(实收!E:E,实收!S:S,T375))</f>
        <v>0</v>
      </c>
      <c r="O375" s="165">
        <f t="shared" si="25"/>
        <v>0</v>
      </c>
      <c r="P375" s="165" t="str">
        <f>IF(D375="","",SUMIFS(#REF!,#REF!,U375))</f>
        <v/>
      </c>
      <c r="Q375" s="165" t="str">
        <f t="shared" si="26"/>
        <v/>
      </c>
      <c r="R375" s="114" t="str">
        <f>IF($C375="","",_xlfn.XLOOKUP($C375,设置!$M:$M,设置!N:N,""))</f>
        <v/>
      </c>
      <c r="S375" s="114" t="str">
        <f>IF($C375="","",_xlfn.XLOOKUP($C375,设置!$M:$M,设置!O:O,""))</f>
        <v/>
      </c>
      <c r="T375" s="114" t="s">
        <v>1815</v>
      </c>
      <c r="U375" s="114" t="str">
        <f t="shared" si="27"/>
        <v/>
      </c>
      <c r="V375" s="114" t="str">
        <f t="shared" si="28"/>
        <v/>
      </c>
      <c r="W375" s="114" t="str">
        <f>IF(V375="","",_xlfn.XLOOKUP(V375,立项!W:W,立项!N:N))</f>
        <v/>
      </c>
      <c r="X375" s="114" t="str">
        <f>IF(V375="","",_xlfn.XLOOKUP(V375,立项!W:W,立项!P:P))</f>
        <v/>
      </c>
      <c r="Y375" s="114" t="str">
        <f t="shared" si="29"/>
        <v/>
      </c>
      <c r="Z375" s="141"/>
      <c r="AA375" s="116"/>
      <c r="AB375" s="116"/>
      <c r="AC375" s="116"/>
      <c r="AD375" s="117"/>
      <c r="AE375" s="117"/>
    </row>
    <row r="376" s="81" customFormat="1" customHeight="1" spans="1:31">
      <c r="A376" s="116"/>
      <c r="B376" s="116"/>
      <c r="D376" s="116"/>
      <c r="E376" s="133"/>
      <c r="F376" s="116"/>
      <c r="G376" s="116"/>
      <c r="H376" s="159"/>
      <c r="I376" s="146"/>
      <c r="J376" s="166"/>
      <c r="K376" s="116"/>
      <c r="L376" s="88"/>
      <c r="M376" s="164">
        <f>IF(T376="","",COUNTIFS($F$2:F376,F376))</f>
        <v>0</v>
      </c>
      <c r="N376" s="165">
        <f>IF(T376="","",SUMIFS(实收!E:E,实收!S:S,T376))</f>
        <v>0</v>
      </c>
      <c r="O376" s="165">
        <f t="shared" si="25"/>
        <v>0</v>
      </c>
      <c r="P376" s="165" t="str">
        <f>IF(D376="","",SUMIFS(#REF!,#REF!,U376))</f>
        <v/>
      </c>
      <c r="Q376" s="165" t="str">
        <f t="shared" si="26"/>
        <v/>
      </c>
      <c r="R376" s="114" t="str">
        <f>IF($C376="","",_xlfn.XLOOKUP($C376,设置!$M:$M,设置!N:N,""))</f>
        <v/>
      </c>
      <c r="S376" s="114" t="str">
        <f>IF($C376="","",_xlfn.XLOOKUP($C376,设置!$M:$M,设置!O:O,""))</f>
        <v/>
      </c>
      <c r="T376" s="114" t="s">
        <v>1816</v>
      </c>
      <c r="U376" s="114" t="str">
        <f t="shared" si="27"/>
        <v/>
      </c>
      <c r="V376" s="114" t="str">
        <f t="shared" si="28"/>
        <v/>
      </c>
      <c r="W376" s="114" t="str">
        <f>IF(V376="","",_xlfn.XLOOKUP(V376,立项!W:W,立项!N:N))</f>
        <v/>
      </c>
      <c r="X376" s="114" t="str">
        <f>IF(V376="","",_xlfn.XLOOKUP(V376,立项!W:W,立项!P:P))</f>
        <v/>
      </c>
      <c r="Y376" s="114" t="str">
        <f t="shared" si="29"/>
        <v/>
      </c>
      <c r="Z376" s="141"/>
      <c r="AA376" s="116"/>
      <c r="AB376" s="116"/>
      <c r="AC376" s="116"/>
      <c r="AD376" s="117"/>
      <c r="AE376" s="117"/>
    </row>
    <row r="377" s="81" customFormat="1" customHeight="1" spans="1:31">
      <c r="A377" s="116"/>
      <c r="B377" s="116"/>
      <c r="D377" s="116"/>
      <c r="E377" s="133"/>
      <c r="F377" s="116"/>
      <c r="G377" s="116"/>
      <c r="H377" s="159"/>
      <c r="I377" s="146"/>
      <c r="J377" s="166"/>
      <c r="K377" s="116"/>
      <c r="L377" s="88"/>
      <c r="M377" s="164">
        <f>IF(T377="","",COUNTIFS($F$2:F377,F377))</f>
        <v>0</v>
      </c>
      <c r="N377" s="165">
        <f>IF(T377="","",SUMIFS(实收!E:E,实收!S:S,T377))</f>
        <v>0</v>
      </c>
      <c r="O377" s="165">
        <f t="shared" si="25"/>
        <v>0</v>
      </c>
      <c r="P377" s="165" t="str">
        <f>IF(D377="","",SUMIFS(#REF!,#REF!,U377))</f>
        <v/>
      </c>
      <c r="Q377" s="165" t="str">
        <f t="shared" si="26"/>
        <v/>
      </c>
      <c r="R377" s="114" t="str">
        <f>IF($C377="","",_xlfn.XLOOKUP($C377,设置!$M:$M,设置!N:N,""))</f>
        <v/>
      </c>
      <c r="S377" s="114" t="str">
        <f>IF($C377="","",_xlfn.XLOOKUP($C377,设置!$M:$M,设置!O:O,""))</f>
        <v/>
      </c>
      <c r="T377" s="114" t="s">
        <v>1817</v>
      </c>
      <c r="U377" s="114" t="str">
        <f t="shared" si="27"/>
        <v/>
      </c>
      <c r="V377" s="114" t="str">
        <f t="shared" si="28"/>
        <v/>
      </c>
      <c r="W377" s="114" t="str">
        <f>IF(V377="","",_xlfn.XLOOKUP(V377,立项!W:W,立项!N:N))</f>
        <v/>
      </c>
      <c r="X377" s="114" t="str">
        <f>IF(V377="","",_xlfn.XLOOKUP(V377,立项!W:W,立项!P:P))</f>
        <v/>
      </c>
      <c r="Y377" s="114" t="str">
        <f t="shared" si="29"/>
        <v/>
      </c>
      <c r="Z377" s="141"/>
      <c r="AA377" s="116"/>
      <c r="AB377" s="116"/>
      <c r="AC377" s="116"/>
      <c r="AD377" s="117"/>
      <c r="AE377" s="117"/>
    </row>
    <row r="378" s="81" customFormat="1" customHeight="1" spans="1:31">
      <c r="A378" s="116"/>
      <c r="B378" s="116"/>
      <c r="D378" s="116"/>
      <c r="E378" s="133"/>
      <c r="F378" s="116"/>
      <c r="G378" s="116"/>
      <c r="H378" s="159"/>
      <c r="I378" s="146"/>
      <c r="J378" s="166"/>
      <c r="K378" s="116"/>
      <c r="L378" s="88"/>
      <c r="M378" s="164">
        <f>IF(T378="","",COUNTIFS($F$2:F378,F378))</f>
        <v>0</v>
      </c>
      <c r="N378" s="165">
        <f>IF(T378="","",SUMIFS(实收!E:E,实收!S:S,T378))</f>
        <v>0</v>
      </c>
      <c r="O378" s="165">
        <f t="shared" si="25"/>
        <v>0</v>
      </c>
      <c r="P378" s="165" t="str">
        <f>IF(D378="","",SUMIFS(#REF!,#REF!,U378))</f>
        <v/>
      </c>
      <c r="Q378" s="165" t="str">
        <f t="shared" si="26"/>
        <v/>
      </c>
      <c r="R378" s="114" t="str">
        <f>IF($C378="","",_xlfn.XLOOKUP($C378,设置!$M:$M,设置!N:N,""))</f>
        <v/>
      </c>
      <c r="S378" s="114" t="str">
        <f>IF($C378="","",_xlfn.XLOOKUP($C378,设置!$M:$M,设置!O:O,""))</f>
        <v/>
      </c>
      <c r="T378" s="114" t="s">
        <v>1818</v>
      </c>
      <c r="U378" s="114" t="str">
        <f t="shared" si="27"/>
        <v/>
      </c>
      <c r="V378" s="114" t="str">
        <f t="shared" si="28"/>
        <v/>
      </c>
      <c r="W378" s="114" t="str">
        <f>IF(V378="","",_xlfn.XLOOKUP(V378,立项!W:W,立项!N:N))</f>
        <v/>
      </c>
      <c r="X378" s="114" t="str">
        <f>IF(V378="","",_xlfn.XLOOKUP(V378,立项!W:W,立项!P:P))</f>
        <v/>
      </c>
      <c r="Y378" s="114" t="str">
        <f t="shared" si="29"/>
        <v/>
      </c>
      <c r="Z378" s="141"/>
      <c r="AA378" s="116"/>
      <c r="AB378" s="116"/>
      <c r="AC378" s="116"/>
      <c r="AD378" s="117"/>
      <c r="AE378" s="117"/>
    </row>
    <row r="379" s="81" customFormat="1" customHeight="1" spans="1:31">
      <c r="A379" s="116"/>
      <c r="B379" s="116"/>
      <c r="D379" s="116"/>
      <c r="E379" s="133"/>
      <c r="F379" s="116"/>
      <c r="G379" s="116"/>
      <c r="H379" s="159"/>
      <c r="I379" s="146"/>
      <c r="J379" s="166"/>
      <c r="K379" s="116"/>
      <c r="L379" s="88"/>
      <c r="M379" s="164">
        <f>IF(T379="","",COUNTIFS($F$2:F379,F379))</f>
        <v>0</v>
      </c>
      <c r="N379" s="165">
        <f>IF(T379="","",SUMIFS(实收!E:E,实收!S:S,T379))</f>
        <v>0</v>
      </c>
      <c r="O379" s="165">
        <f t="shared" si="25"/>
        <v>0</v>
      </c>
      <c r="P379" s="165" t="str">
        <f>IF(D379="","",SUMIFS(#REF!,#REF!,U379))</f>
        <v/>
      </c>
      <c r="Q379" s="165" t="str">
        <f t="shared" si="26"/>
        <v/>
      </c>
      <c r="R379" s="114" t="str">
        <f>IF($C379="","",_xlfn.XLOOKUP($C379,设置!$M:$M,设置!N:N,""))</f>
        <v/>
      </c>
      <c r="S379" s="114" t="str">
        <f>IF($C379="","",_xlfn.XLOOKUP($C379,设置!$M:$M,设置!O:O,""))</f>
        <v/>
      </c>
      <c r="T379" s="114" t="s">
        <v>1819</v>
      </c>
      <c r="U379" s="114" t="str">
        <f t="shared" si="27"/>
        <v/>
      </c>
      <c r="V379" s="114" t="str">
        <f t="shared" si="28"/>
        <v/>
      </c>
      <c r="W379" s="114" t="str">
        <f>IF(V379="","",_xlfn.XLOOKUP(V379,立项!W:W,立项!N:N))</f>
        <v/>
      </c>
      <c r="X379" s="114" t="str">
        <f>IF(V379="","",_xlfn.XLOOKUP(V379,立项!W:W,立项!P:P))</f>
        <v/>
      </c>
      <c r="Y379" s="114" t="str">
        <f t="shared" si="29"/>
        <v/>
      </c>
      <c r="Z379" s="141"/>
      <c r="AA379" s="116"/>
      <c r="AB379" s="116"/>
      <c r="AC379" s="116"/>
      <c r="AD379" s="117"/>
      <c r="AE379" s="117"/>
    </row>
    <row r="380" s="81" customFormat="1" customHeight="1" spans="1:31">
      <c r="A380" s="116"/>
      <c r="B380" s="116"/>
      <c r="D380" s="116"/>
      <c r="E380" s="133"/>
      <c r="F380" s="116"/>
      <c r="G380" s="116"/>
      <c r="H380" s="159"/>
      <c r="I380" s="146"/>
      <c r="J380" s="166"/>
      <c r="K380" s="116"/>
      <c r="L380" s="88"/>
      <c r="M380" s="164">
        <f>IF(T380="","",COUNTIFS($F$2:F380,F380))</f>
        <v>0</v>
      </c>
      <c r="N380" s="165">
        <f>IF(T380="","",SUMIFS(实收!E:E,实收!S:S,T380))</f>
        <v>0</v>
      </c>
      <c r="O380" s="165">
        <f t="shared" si="25"/>
        <v>0</v>
      </c>
      <c r="P380" s="165" t="str">
        <f>IF(D380="","",SUMIFS(#REF!,#REF!,U380))</f>
        <v/>
      </c>
      <c r="Q380" s="165" t="str">
        <f t="shared" si="26"/>
        <v/>
      </c>
      <c r="R380" s="114" t="str">
        <f>IF($C380="","",_xlfn.XLOOKUP($C380,设置!$M:$M,设置!N:N,""))</f>
        <v/>
      </c>
      <c r="S380" s="114" t="str">
        <f>IF($C380="","",_xlfn.XLOOKUP($C380,设置!$M:$M,设置!O:O,""))</f>
        <v/>
      </c>
      <c r="T380" s="114" t="s">
        <v>1820</v>
      </c>
      <c r="U380" s="114" t="str">
        <f t="shared" si="27"/>
        <v/>
      </c>
      <c r="V380" s="114" t="str">
        <f t="shared" si="28"/>
        <v/>
      </c>
      <c r="W380" s="114" t="str">
        <f>IF(V380="","",_xlfn.XLOOKUP(V380,立项!W:W,立项!N:N))</f>
        <v/>
      </c>
      <c r="X380" s="114" t="str">
        <f>IF(V380="","",_xlfn.XLOOKUP(V380,立项!W:W,立项!P:P))</f>
        <v/>
      </c>
      <c r="Y380" s="114" t="str">
        <f t="shared" si="29"/>
        <v/>
      </c>
      <c r="Z380" s="141"/>
      <c r="AA380" s="116"/>
      <c r="AB380" s="116"/>
      <c r="AC380" s="116"/>
      <c r="AD380" s="117"/>
      <c r="AE380" s="117"/>
    </row>
    <row r="381" s="81" customFormat="1" customHeight="1" spans="1:31">
      <c r="A381" s="116"/>
      <c r="B381" s="116"/>
      <c r="D381" s="116"/>
      <c r="E381" s="133"/>
      <c r="F381" s="116"/>
      <c r="G381" s="116"/>
      <c r="H381" s="159"/>
      <c r="I381" s="146"/>
      <c r="J381" s="166"/>
      <c r="K381" s="116"/>
      <c r="L381" s="88"/>
      <c r="M381" s="164">
        <f>IF(T381="","",COUNTIFS($F$2:F381,F381))</f>
        <v>0</v>
      </c>
      <c r="N381" s="165">
        <f>IF(T381="","",SUMIFS(实收!E:E,实收!S:S,T381))</f>
        <v>0</v>
      </c>
      <c r="O381" s="165">
        <f t="shared" si="25"/>
        <v>0</v>
      </c>
      <c r="P381" s="165" t="str">
        <f>IF(D381="","",SUMIFS(#REF!,#REF!,U381))</f>
        <v/>
      </c>
      <c r="Q381" s="165" t="str">
        <f t="shared" si="26"/>
        <v/>
      </c>
      <c r="R381" s="114" t="str">
        <f>IF($C381="","",_xlfn.XLOOKUP($C381,设置!$M:$M,设置!N:N,""))</f>
        <v/>
      </c>
      <c r="S381" s="114" t="str">
        <f>IF($C381="","",_xlfn.XLOOKUP($C381,设置!$M:$M,设置!O:O,""))</f>
        <v/>
      </c>
      <c r="T381" s="114" t="s">
        <v>1821</v>
      </c>
      <c r="U381" s="114" t="str">
        <f t="shared" si="27"/>
        <v/>
      </c>
      <c r="V381" s="114" t="str">
        <f t="shared" si="28"/>
        <v/>
      </c>
      <c r="W381" s="114" t="str">
        <f>IF(V381="","",_xlfn.XLOOKUP(V381,立项!W:W,立项!N:N))</f>
        <v/>
      </c>
      <c r="X381" s="114" t="str">
        <f>IF(V381="","",_xlfn.XLOOKUP(V381,立项!W:W,立项!P:P))</f>
        <v/>
      </c>
      <c r="Y381" s="114" t="str">
        <f t="shared" si="29"/>
        <v/>
      </c>
      <c r="Z381" s="141"/>
      <c r="AA381" s="116"/>
      <c r="AB381" s="116"/>
      <c r="AC381" s="116"/>
      <c r="AD381" s="117"/>
      <c r="AE381" s="117"/>
    </row>
    <row r="382" s="81" customFormat="1" customHeight="1" spans="1:31">
      <c r="A382" s="116"/>
      <c r="B382" s="116"/>
      <c r="D382" s="116"/>
      <c r="E382" s="133"/>
      <c r="F382" s="116"/>
      <c r="G382" s="116"/>
      <c r="H382" s="159"/>
      <c r="I382" s="146"/>
      <c r="J382" s="166"/>
      <c r="K382" s="116"/>
      <c r="L382" s="88"/>
      <c r="M382" s="164">
        <f>IF(T382="","",COUNTIFS($F$2:F382,F382))</f>
        <v>0</v>
      </c>
      <c r="N382" s="165">
        <f>IF(T382="","",SUMIFS(实收!E:E,实收!S:S,T382))</f>
        <v>0</v>
      </c>
      <c r="O382" s="165">
        <f t="shared" si="25"/>
        <v>0</v>
      </c>
      <c r="P382" s="165" t="str">
        <f>IF(D382="","",SUMIFS(#REF!,#REF!,U382))</f>
        <v/>
      </c>
      <c r="Q382" s="165" t="str">
        <f t="shared" si="26"/>
        <v/>
      </c>
      <c r="R382" s="114" t="str">
        <f>IF($C382="","",_xlfn.XLOOKUP($C382,设置!$M:$M,设置!N:N,""))</f>
        <v/>
      </c>
      <c r="S382" s="114" t="str">
        <f>IF($C382="","",_xlfn.XLOOKUP($C382,设置!$M:$M,设置!O:O,""))</f>
        <v/>
      </c>
      <c r="T382" s="114" t="s">
        <v>1822</v>
      </c>
      <c r="U382" s="114" t="str">
        <f t="shared" si="27"/>
        <v/>
      </c>
      <c r="V382" s="114" t="str">
        <f t="shared" si="28"/>
        <v/>
      </c>
      <c r="W382" s="114" t="str">
        <f>IF(V382="","",_xlfn.XLOOKUP(V382,立项!W:W,立项!N:N))</f>
        <v/>
      </c>
      <c r="X382" s="114" t="str">
        <f>IF(V382="","",_xlfn.XLOOKUP(V382,立项!W:W,立项!P:P))</f>
        <v/>
      </c>
      <c r="Y382" s="114" t="str">
        <f t="shared" si="29"/>
        <v/>
      </c>
      <c r="Z382" s="141"/>
      <c r="AA382" s="116"/>
      <c r="AB382" s="116"/>
      <c r="AC382" s="116"/>
      <c r="AD382" s="117"/>
      <c r="AE382" s="117"/>
    </row>
    <row r="383" s="81" customFormat="1" customHeight="1" spans="1:31">
      <c r="A383" s="116"/>
      <c r="B383" s="116"/>
      <c r="D383" s="116"/>
      <c r="E383" s="133"/>
      <c r="F383" s="116"/>
      <c r="G383" s="116"/>
      <c r="H383" s="159"/>
      <c r="I383" s="146"/>
      <c r="J383" s="166"/>
      <c r="K383" s="116"/>
      <c r="L383" s="88"/>
      <c r="M383" s="164">
        <f>IF(T383="","",COUNTIFS($F$2:F383,F383))</f>
        <v>0</v>
      </c>
      <c r="N383" s="165">
        <f>IF(T383="","",SUMIFS(实收!E:E,实收!S:S,T383))</f>
        <v>0</v>
      </c>
      <c r="O383" s="165">
        <f t="shared" si="25"/>
        <v>0</v>
      </c>
      <c r="P383" s="165" t="str">
        <f>IF(D383="","",SUMIFS(#REF!,#REF!,U383))</f>
        <v/>
      </c>
      <c r="Q383" s="165" t="str">
        <f t="shared" si="26"/>
        <v/>
      </c>
      <c r="R383" s="114" t="str">
        <f>IF($C383="","",_xlfn.XLOOKUP($C383,设置!$M:$M,设置!N:N,""))</f>
        <v/>
      </c>
      <c r="S383" s="114" t="str">
        <f>IF($C383="","",_xlfn.XLOOKUP($C383,设置!$M:$M,设置!O:O,""))</f>
        <v/>
      </c>
      <c r="T383" s="114" t="s">
        <v>1823</v>
      </c>
      <c r="U383" s="114" t="str">
        <f t="shared" si="27"/>
        <v/>
      </c>
      <c r="V383" s="114" t="str">
        <f t="shared" si="28"/>
        <v/>
      </c>
      <c r="W383" s="114" t="str">
        <f>IF(V383="","",_xlfn.XLOOKUP(V383,立项!W:W,立项!N:N))</f>
        <v/>
      </c>
      <c r="X383" s="114" t="str">
        <f>IF(V383="","",_xlfn.XLOOKUP(V383,立项!W:W,立项!P:P))</f>
        <v/>
      </c>
      <c r="Y383" s="114" t="str">
        <f t="shared" si="29"/>
        <v/>
      </c>
      <c r="Z383" s="141"/>
      <c r="AA383" s="116"/>
      <c r="AB383" s="116"/>
      <c r="AC383" s="116"/>
      <c r="AD383" s="117"/>
      <c r="AE383" s="117"/>
    </row>
    <row r="384" s="81" customFormat="1" customHeight="1" spans="1:31">
      <c r="A384" s="116"/>
      <c r="B384" s="116"/>
      <c r="D384" s="116"/>
      <c r="E384" s="133"/>
      <c r="F384" s="116"/>
      <c r="G384" s="116"/>
      <c r="H384" s="159"/>
      <c r="I384" s="146"/>
      <c r="J384" s="166"/>
      <c r="K384" s="116"/>
      <c r="L384" s="88"/>
      <c r="M384" s="164">
        <f>IF(T384="","",COUNTIFS($F$2:F384,F384))</f>
        <v>0</v>
      </c>
      <c r="N384" s="165">
        <f>IF(T384="","",SUMIFS(实收!E:E,实收!S:S,T384))</f>
        <v>0</v>
      </c>
      <c r="O384" s="165">
        <f t="shared" si="25"/>
        <v>0</v>
      </c>
      <c r="P384" s="165" t="str">
        <f>IF(D384="","",SUMIFS(#REF!,#REF!,U384))</f>
        <v/>
      </c>
      <c r="Q384" s="165" t="str">
        <f t="shared" si="26"/>
        <v/>
      </c>
      <c r="R384" s="114" t="str">
        <f>IF($C384="","",_xlfn.XLOOKUP($C384,设置!$M:$M,设置!N:N,""))</f>
        <v/>
      </c>
      <c r="S384" s="114" t="str">
        <f>IF($C384="","",_xlfn.XLOOKUP($C384,设置!$M:$M,设置!O:O,""))</f>
        <v/>
      </c>
      <c r="T384" s="114" t="s">
        <v>1824</v>
      </c>
      <c r="U384" s="114" t="str">
        <f t="shared" si="27"/>
        <v/>
      </c>
      <c r="V384" s="114" t="str">
        <f t="shared" si="28"/>
        <v/>
      </c>
      <c r="W384" s="114" t="str">
        <f>IF(V384="","",_xlfn.XLOOKUP(V384,立项!W:W,立项!N:N))</f>
        <v/>
      </c>
      <c r="X384" s="114" t="str">
        <f>IF(V384="","",_xlfn.XLOOKUP(V384,立项!W:W,立项!P:P))</f>
        <v/>
      </c>
      <c r="Y384" s="114" t="str">
        <f t="shared" si="29"/>
        <v/>
      </c>
      <c r="Z384" s="141"/>
      <c r="AA384" s="116"/>
      <c r="AB384" s="116"/>
      <c r="AC384" s="116"/>
      <c r="AD384" s="117"/>
      <c r="AE384" s="117"/>
    </row>
    <row r="385" s="81" customFormat="1" customHeight="1" spans="1:31">
      <c r="A385" s="116"/>
      <c r="B385" s="116"/>
      <c r="D385" s="116"/>
      <c r="E385" s="133"/>
      <c r="F385" s="116"/>
      <c r="G385" s="116"/>
      <c r="H385" s="159"/>
      <c r="I385" s="146"/>
      <c r="J385" s="166"/>
      <c r="K385" s="116"/>
      <c r="L385" s="88"/>
      <c r="M385" s="164">
        <f>IF(T385="","",COUNTIFS($F$2:F385,F385))</f>
        <v>0</v>
      </c>
      <c r="N385" s="165">
        <f>IF(T385="","",SUMIFS(实收!E:E,实收!S:S,T385))</f>
        <v>0</v>
      </c>
      <c r="O385" s="165">
        <f t="shared" si="25"/>
        <v>0</v>
      </c>
      <c r="P385" s="165" t="str">
        <f>IF(D385="","",SUMIFS(#REF!,#REF!,U385))</f>
        <v/>
      </c>
      <c r="Q385" s="165" t="str">
        <f t="shared" si="26"/>
        <v/>
      </c>
      <c r="R385" s="114" t="str">
        <f>IF($C385="","",_xlfn.XLOOKUP($C385,设置!$M:$M,设置!N:N,""))</f>
        <v/>
      </c>
      <c r="S385" s="114" t="str">
        <f>IF($C385="","",_xlfn.XLOOKUP($C385,设置!$M:$M,设置!O:O,""))</f>
        <v/>
      </c>
      <c r="T385" s="114" t="s">
        <v>1825</v>
      </c>
      <c r="U385" s="114" t="str">
        <f t="shared" si="27"/>
        <v/>
      </c>
      <c r="V385" s="114" t="str">
        <f t="shared" si="28"/>
        <v/>
      </c>
      <c r="W385" s="114" t="str">
        <f>IF(V385="","",_xlfn.XLOOKUP(V385,立项!W:W,立项!N:N))</f>
        <v/>
      </c>
      <c r="X385" s="114" t="str">
        <f>IF(V385="","",_xlfn.XLOOKUP(V385,立项!W:W,立项!P:P))</f>
        <v/>
      </c>
      <c r="Y385" s="114" t="str">
        <f t="shared" si="29"/>
        <v/>
      </c>
      <c r="Z385" s="141"/>
      <c r="AA385" s="116"/>
      <c r="AB385" s="116"/>
      <c r="AC385" s="116"/>
      <c r="AD385" s="117"/>
      <c r="AE385" s="117"/>
    </row>
    <row r="386" s="81" customFormat="1" customHeight="1" spans="1:31">
      <c r="A386" s="116"/>
      <c r="B386" s="116"/>
      <c r="D386" s="116"/>
      <c r="E386" s="133"/>
      <c r="F386" s="116"/>
      <c r="G386" s="116"/>
      <c r="H386" s="159"/>
      <c r="I386" s="146"/>
      <c r="J386" s="166"/>
      <c r="K386" s="116"/>
      <c r="L386" s="88"/>
      <c r="M386" s="164">
        <f>IF(T386="","",COUNTIFS($F$2:F386,F386))</f>
        <v>0</v>
      </c>
      <c r="N386" s="165">
        <f>IF(T386="","",SUMIFS(实收!E:E,实收!S:S,T386))</f>
        <v>0</v>
      </c>
      <c r="O386" s="165">
        <f t="shared" ref="O386:O449" si="30">IF(T386="","",I386-N386)</f>
        <v>0</v>
      </c>
      <c r="P386" s="165" t="str">
        <f>IF(D386="","",SUMIFS(#REF!,#REF!,U386))</f>
        <v/>
      </c>
      <c r="Q386" s="165" t="str">
        <f t="shared" ref="Q386:Q449" si="31">IF(D386="","",I386-P386)</f>
        <v/>
      </c>
      <c r="R386" s="114" t="str">
        <f>IF($C386="","",_xlfn.XLOOKUP($C386,设置!$M:$M,设置!N:N,""))</f>
        <v/>
      </c>
      <c r="S386" s="114" t="str">
        <f>IF($C386="","",_xlfn.XLOOKUP($C386,设置!$M:$M,设置!O:O,""))</f>
        <v/>
      </c>
      <c r="T386" s="114" t="s">
        <v>1826</v>
      </c>
      <c r="U386" s="114" t="str">
        <f t="shared" ref="U386:U449" si="32">IF(F386="","",_xlfn.TEXTJOIN("-",1,T386,F386,M386,TEXT(H386,"yyyymmdd"),J386,I386))</f>
        <v/>
      </c>
      <c r="V386" s="114" t="str">
        <f t="shared" ref="V386:V449" si="33">IF(F386="","",LEFT(F386,16))</f>
        <v/>
      </c>
      <c r="W386" s="114" t="str">
        <f>IF(V386="","",_xlfn.XLOOKUP(V386,立项!W:W,立项!N:N))</f>
        <v/>
      </c>
      <c r="X386" s="114" t="str">
        <f>IF(V386="","",_xlfn.XLOOKUP(V386,立项!W:W,立项!P:P))</f>
        <v/>
      </c>
      <c r="Y386" s="114" t="str">
        <f t="shared" ref="Y386:Y449" si="34">IF(U386="","",_xlfn.TEXTJOIN("-",1,C386,X386,V386,B386))</f>
        <v/>
      </c>
      <c r="Z386" s="141"/>
      <c r="AA386" s="116"/>
      <c r="AB386" s="116"/>
      <c r="AC386" s="116"/>
      <c r="AD386" s="117"/>
      <c r="AE386" s="117"/>
    </row>
    <row r="387" s="81" customFormat="1" customHeight="1" spans="1:31">
      <c r="A387" s="116"/>
      <c r="B387" s="116"/>
      <c r="D387" s="116"/>
      <c r="E387" s="133"/>
      <c r="F387" s="116"/>
      <c r="G387" s="116"/>
      <c r="H387" s="159"/>
      <c r="I387" s="146"/>
      <c r="J387" s="166"/>
      <c r="K387" s="116"/>
      <c r="L387" s="88"/>
      <c r="M387" s="164">
        <f>IF(T387="","",COUNTIFS($F$2:F387,F387))</f>
        <v>0</v>
      </c>
      <c r="N387" s="165">
        <f>IF(T387="","",SUMIFS(实收!E:E,实收!S:S,T387))</f>
        <v>0</v>
      </c>
      <c r="O387" s="165">
        <f t="shared" si="30"/>
        <v>0</v>
      </c>
      <c r="P387" s="165" t="str">
        <f>IF(D387="","",SUMIFS(#REF!,#REF!,U387))</f>
        <v/>
      </c>
      <c r="Q387" s="165" t="str">
        <f t="shared" si="31"/>
        <v/>
      </c>
      <c r="R387" s="114" t="str">
        <f>IF($C387="","",_xlfn.XLOOKUP($C387,设置!$M:$M,设置!N:N,""))</f>
        <v/>
      </c>
      <c r="S387" s="114" t="str">
        <f>IF($C387="","",_xlfn.XLOOKUP($C387,设置!$M:$M,设置!O:O,""))</f>
        <v/>
      </c>
      <c r="T387" s="114" t="s">
        <v>1827</v>
      </c>
      <c r="U387" s="114" t="str">
        <f t="shared" si="32"/>
        <v/>
      </c>
      <c r="V387" s="114" t="str">
        <f t="shared" si="33"/>
        <v/>
      </c>
      <c r="W387" s="114" t="str">
        <f>IF(V387="","",_xlfn.XLOOKUP(V387,立项!W:W,立项!N:N))</f>
        <v/>
      </c>
      <c r="X387" s="114" t="str">
        <f>IF(V387="","",_xlfn.XLOOKUP(V387,立项!W:W,立项!P:P))</f>
        <v/>
      </c>
      <c r="Y387" s="114" t="str">
        <f t="shared" si="34"/>
        <v/>
      </c>
      <c r="Z387" s="141"/>
      <c r="AA387" s="116"/>
      <c r="AB387" s="116"/>
      <c r="AC387" s="116"/>
      <c r="AD387" s="117"/>
      <c r="AE387" s="117"/>
    </row>
    <row r="388" s="81" customFormat="1" customHeight="1" spans="1:31">
      <c r="A388" s="116"/>
      <c r="B388" s="116"/>
      <c r="D388" s="116"/>
      <c r="E388" s="133"/>
      <c r="F388" s="116"/>
      <c r="G388" s="116"/>
      <c r="H388" s="159"/>
      <c r="I388" s="146"/>
      <c r="J388" s="166"/>
      <c r="K388" s="116"/>
      <c r="L388" s="88"/>
      <c r="M388" s="164">
        <f>IF(T388="","",COUNTIFS($F$2:F388,F388))</f>
        <v>0</v>
      </c>
      <c r="N388" s="165">
        <f>IF(T388="","",SUMIFS(实收!E:E,实收!S:S,T388))</f>
        <v>0</v>
      </c>
      <c r="O388" s="165">
        <f t="shared" si="30"/>
        <v>0</v>
      </c>
      <c r="P388" s="165" t="str">
        <f>IF(D388="","",SUMIFS(#REF!,#REF!,U388))</f>
        <v/>
      </c>
      <c r="Q388" s="165" t="str">
        <f t="shared" si="31"/>
        <v/>
      </c>
      <c r="R388" s="114" t="str">
        <f>IF($C388="","",_xlfn.XLOOKUP($C388,设置!$M:$M,设置!N:N,""))</f>
        <v/>
      </c>
      <c r="S388" s="114" t="str">
        <f>IF($C388="","",_xlfn.XLOOKUP($C388,设置!$M:$M,设置!O:O,""))</f>
        <v/>
      </c>
      <c r="T388" s="114" t="s">
        <v>1828</v>
      </c>
      <c r="U388" s="114" t="str">
        <f t="shared" si="32"/>
        <v/>
      </c>
      <c r="V388" s="114" t="str">
        <f t="shared" si="33"/>
        <v/>
      </c>
      <c r="W388" s="114" t="str">
        <f>IF(V388="","",_xlfn.XLOOKUP(V388,立项!W:W,立项!N:N))</f>
        <v/>
      </c>
      <c r="X388" s="114" t="str">
        <f>IF(V388="","",_xlfn.XLOOKUP(V388,立项!W:W,立项!P:P))</f>
        <v/>
      </c>
      <c r="Y388" s="114" t="str">
        <f t="shared" si="34"/>
        <v/>
      </c>
      <c r="Z388" s="141"/>
      <c r="AA388" s="116"/>
      <c r="AB388" s="116"/>
      <c r="AC388" s="116"/>
      <c r="AD388" s="117"/>
      <c r="AE388" s="117"/>
    </row>
    <row r="389" s="81" customFormat="1" customHeight="1" spans="1:31">
      <c r="A389" s="116"/>
      <c r="B389" s="116"/>
      <c r="D389" s="116"/>
      <c r="E389" s="133"/>
      <c r="F389" s="116"/>
      <c r="G389" s="116"/>
      <c r="H389" s="159"/>
      <c r="I389" s="146"/>
      <c r="J389" s="166"/>
      <c r="K389" s="116"/>
      <c r="L389" s="88"/>
      <c r="M389" s="164">
        <f>IF(T389="","",COUNTIFS($F$2:F389,F389))</f>
        <v>0</v>
      </c>
      <c r="N389" s="165">
        <f>IF(T389="","",SUMIFS(实收!E:E,实收!S:S,T389))</f>
        <v>0</v>
      </c>
      <c r="O389" s="165">
        <f t="shared" si="30"/>
        <v>0</v>
      </c>
      <c r="P389" s="165" t="str">
        <f>IF(D389="","",SUMIFS(#REF!,#REF!,U389))</f>
        <v/>
      </c>
      <c r="Q389" s="165" t="str">
        <f t="shared" si="31"/>
        <v/>
      </c>
      <c r="R389" s="114" t="str">
        <f>IF($C389="","",_xlfn.XLOOKUP($C389,设置!$M:$M,设置!N:N,""))</f>
        <v/>
      </c>
      <c r="S389" s="114" t="str">
        <f>IF($C389="","",_xlfn.XLOOKUP($C389,设置!$M:$M,设置!O:O,""))</f>
        <v/>
      </c>
      <c r="T389" s="114" t="s">
        <v>1829</v>
      </c>
      <c r="U389" s="114" t="str">
        <f t="shared" si="32"/>
        <v/>
      </c>
      <c r="V389" s="114" t="str">
        <f t="shared" si="33"/>
        <v/>
      </c>
      <c r="W389" s="114" t="str">
        <f>IF(V389="","",_xlfn.XLOOKUP(V389,立项!W:W,立项!N:N))</f>
        <v/>
      </c>
      <c r="X389" s="114" t="str">
        <f>IF(V389="","",_xlfn.XLOOKUP(V389,立项!W:W,立项!P:P))</f>
        <v/>
      </c>
      <c r="Y389" s="114" t="str">
        <f t="shared" si="34"/>
        <v/>
      </c>
      <c r="Z389" s="141"/>
      <c r="AA389" s="116"/>
      <c r="AB389" s="116"/>
      <c r="AC389" s="116"/>
      <c r="AD389" s="117"/>
      <c r="AE389" s="117"/>
    </row>
    <row r="390" s="81" customFormat="1" customHeight="1" spans="1:31">
      <c r="A390" s="116"/>
      <c r="B390" s="116"/>
      <c r="D390" s="116"/>
      <c r="E390" s="133"/>
      <c r="F390" s="116"/>
      <c r="G390" s="116"/>
      <c r="H390" s="159"/>
      <c r="I390" s="146"/>
      <c r="J390" s="166"/>
      <c r="K390" s="116"/>
      <c r="L390" s="88"/>
      <c r="M390" s="164">
        <f>IF(T390="","",COUNTIFS($F$2:F390,F390))</f>
        <v>0</v>
      </c>
      <c r="N390" s="165">
        <f>IF(T390="","",SUMIFS(实收!E:E,实收!S:S,T390))</f>
        <v>0</v>
      </c>
      <c r="O390" s="165">
        <f t="shared" si="30"/>
        <v>0</v>
      </c>
      <c r="P390" s="165" t="str">
        <f>IF(D390="","",SUMIFS(#REF!,#REF!,U390))</f>
        <v/>
      </c>
      <c r="Q390" s="165" t="str">
        <f t="shared" si="31"/>
        <v/>
      </c>
      <c r="R390" s="114" t="str">
        <f>IF($C390="","",_xlfn.XLOOKUP($C390,设置!$M:$M,设置!N:N,""))</f>
        <v/>
      </c>
      <c r="S390" s="114" t="str">
        <f>IF($C390="","",_xlfn.XLOOKUP($C390,设置!$M:$M,设置!O:O,""))</f>
        <v/>
      </c>
      <c r="T390" s="114" t="s">
        <v>1830</v>
      </c>
      <c r="U390" s="114" t="str">
        <f t="shared" si="32"/>
        <v/>
      </c>
      <c r="V390" s="114" t="str">
        <f t="shared" si="33"/>
        <v/>
      </c>
      <c r="W390" s="114" t="str">
        <f>IF(V390="","",_xlfn.XLOOKUP(V390,立项!W:W,立项!N:N))</f>
        <v/>
      </c>
      <c r="X390" s="114" t="str">
        <f>IF(V390="","",_xlfn.XLOOKUP(V390,立项!W:W,立项!P:P))</f>
        <v/>
      </c>
      <c r="Y390" s="114" t="str">
        <f t="shared" si="34"/>
        <v/>
      </c>
      <c r="Z390" s="141"/>
      <c r="AA390" s="116"/>
      <c r="AB390" s="116"/>
      <c r="AC390" s="116"/>
      <c r="AD390" s="117"/>
      <c r="AE390" s="117"/>
    </row>
    <row r="391" s="81" customFormat="1" customHeight="1" spans="1:31">
      <c r="A391" s="116"/>
      <c r="B391" s="116"/>
      <c r="D391" s="116"/>
      <c r="E391" s="133"/>
      <c r="F391" s="116"/>
      <c r="G391" s="116"/>
      <c r="H391" s="159"/>
      <c r="I391" s="146"/>
      <c r="J391" s="166"/>
      <c r="K391" s="116"/>
      <c r="L391" s="88"/>
      <c r="M391" s="164">
        <f>IF(T391="","",COUNTIFS($F$2:F391,F391))</f>
        <v>0</v>
      </c>
      <c r="N391" s="165">
        <f>IF(T391="","",SUMIFS(实收!E:E,实收!S:S,T391))</f>
        <v>0</v>
      </c>
      <c r="O391" s="165">
        <f t="shared" si="30"/>
        <v>0</v>
      </c>
      <c r="P391" s="165" t="str">
        <f>IF(D391="","",SUMIFS(#REF!,#REF!,U391))</f>
        <v/>
      </c>
      <c r="Q391" s="165" t="str">
        <f t="shared" si="31"/>
        <v/>
      </c>
      <c r="R391" s="114" t="str">
        <f>IF($C391="","",_xlfn.XLOOKUP($C391,设置!$M:$M,设置!N:N,""))</f>
        <v/>
      </c>
      <c r="S391" s="114" t="str">
        <f>IF($C391="","",_xlfn.XLOOKUP($C391,设置!$M:$M,设置!O:O,""))</f>
        <v/>
      </c>
      <c r="T391" s="114" t="s">
        <v>1831</v>
      </c>
      <c r="U391" s="114" t="str">
        <f t="shared" si="32"/>
        <v/>
      </c>
      <c r="V391" s="114" t="str">
        <f t="shared" si="33"/>
        <v/>
      </c>
      <c r="W391" s="114" t="str">
        <f>IF(V391="","",_xlfn.XLOOKUP(V391,立项!W:W,立项!N:N))</f>
        <v/>
      </c>
      <c r="X391" s="114" t="str">
        <f>IF(V391="","",_xlfn.XLOOKUP(V391,立项!W:W,立项!P:P))</f>
        <v/>
      </c>
      <c r="Y391" s="114" t="str">
        <f t="shared" si="34"/>
        <v/>
      </c>
      <c r="Z391" s="141"/>
      <c r="AA391" s="116"/>
      <c r="AB391" s="116"/>
      <c r="AC391" s="116"/>
      <c r="AD391" s="117"/>
      <c r="AE391" s="117"/>
    </row>
    <row r="392" s="81" customFormat="1" customHeight="1" spans="1:31">
      <c r="A392" s="116"/>
      <c r="B392" s="116"/>
      <c r="D392" s="116"/>
      <c r="E392" s="133"/>
      <c r="F392" s="116"/>
      <c r="G392" s="116"/>
      <c r="H392" s="159"/>
      <c r="I392" s="146"/>
      <c r="J392" s="166"/>
      <c r="K392" s="116"/>
      <c r="L392" s="88"/>
      <c r="M392" s="164">
        <f>IF(T392="","",COUNTIFS($F$2:F392,F392))</f>
        <v>0</v>
      </c>
      <c r="N392" s="165">
        <f>IF(T392="","",SUMIFS(实收!E:E,实收!S:S,T392))</f>
        <v>0</v>
      </c>
      <c r="O392" s="165">
        <f t="shared" si="30"/>
        <v>0</v>
      </c>
      <c r="P392" s="165" t="str">
        <f>IF(D392="","",SUMIFS(#REF!,#REF!,U392))</f>
        <v/>
      </c>
      <c r="Q392" s="165" t="str">
        <f t="shared" si="31"/>
        <v/>
      </c>
      <c r="R392" s="114" t="str">
        <f>IF($C392="","",_xlfn.XLOOKUP($C392,设置!$M:$M,设置!N:N,""))</f>
        <v/>
      </c>
      <c r="S392" s="114" t="str">
        <f>IF($C392="","",_xlfn.XLOOKUP($C392,设置!$M:$M,设置!O:O,""))</f>
        <v/>
      </c>
      <c r="T392" s="114" t="s">
        <v>1832</v>
      </c>
      <c r="U392" s="114" t="str">
        <f t="shared" si="32"/>
        <v/>
      </c>
      <c r="V392" s="114" t="str">
        <f t="shared" si="33"/>
        <v/>
      </c>
      <c r="W392" s="114" t="str">
        <f>IF(V392="","",_xlfn.XLOOKUP(V392,立项!W:W,立项!N:N))</f>
        <v/>
      </c>
      <c r="X392" s="114" t="str">
        <f>IF(V392="","",_xlfn.XLOOKUP(V392,立项!W:W,立项!P:P))</f>
        <v/>
      </c>
      <c r="Y392" s="114" t="str">
        <f t="shared" si="34"/>
        <v/>
      </c>
      <c r="Z392" s="141"/>
      <c r="AA392" s="116"/>
      <c r="AB392" s="116"/>
      <c r="AC392" s="116"/>
      <c r="AD392" s="117"/>
      <c r="AE392" s="117"/>
    </row>
    <row r="393" s="81" customFormat="1" customHeight="1" spans="1:31">
      <c r="A393" s="116"/>
      <c r="B393" s="116"/>
      <c r="D393" s="116"/>
      <c r="E393" s="133"/>
      <c r="F393" s="116"/>
      <c r="G393" s="116"/>
      <c r="H393" s="159"/>
      <c r="I393" s="146"/>
      <c r="J393" s="166"/>
      <c r="K393" s="116"/>
      <c r="L393" s="88"/>
      <c r="M393" s="164">
        <f>IF(T393="","",COUNTIFS($F$2:F393,F393))</f>
        <v>0</v>
      </c>
      <c r="N393" s="165">
        <f>IF(T393="","",SUMIFS(实收!E:E,实收!S:S,T393))</f>
        <v>0</v>
      </c>
      <c r="O393" s="165">
        <f t="shared" si="30"/>
        <v>0</v>
      </c>
      <c r="P393" s="165" t="str">
        <f>IF(D393="","",SUMIFS(#REF!,#REF!,U393))</f>
        <v/>
      </c>
      <c r="Q393" s="165" t="str">
        <f t="shared" si="31"/>
        <v/>
      </c>
      <c r="R393" s="114" t="str">
        <f>IF($C393="","",_xlfn.XLOOKUP($C393,设置!$M:$M,设置!N:N,""))</f>
        <v/>
      </c>
      <c r="S393" s="114" t="str">
        <f>IF($C393="","",_xlfn.XLOOKUP($C393,设置!$M:$M,设置!O:O,""))</f>
        <v/>
      </c>
      <c r="T393" s="114" t="s">
        <v>1833</v>
      </c>
      <c r="U393" s="114" t="str">
        <f t="shared" si="32"/>
        <v/>
      </c>
      <c r="V393" s="114" t="str">
        <f t="shared" si="33"/>
        <v/>
      </c>
      <c r="W393" s="114" t="str">
        <f>IF(V393="","",_xlfn.XLOOKUP(V393,立项!W:W,立项!N:N))</f>
        <v/>
      </c>
      <c r="X393" s="114" t="str">
        <f>IF(V393="","",_xlfn.XLOOKUP(V393,立项!W:W,立项!P:P))</f>
        <v/>
      </c>
      <c r="Y393" s="114" t="str">
        <f t="shared" si="34"/>
        <v/>
      </c>
      <c r="Z393" s="141"/>
      <c r="AA393" s="116"/>
      <c r="AB393" s="116"/>
      <c r="AC393" s="116"/>
      <c r="AD393" s="117"/>
      <c r="AE393" s="117"/>
    </row>
    <row r="394" s="81" customFormat="1" customHeight="1" spans="1:31">
      <c r="A394" s="116"/>
      <c r="B394" s="116"/>
      <c r="D394" s="116"/>
      <c r="E394" s="133"/>
      <c r="F394" s="116"/>
      <c r="G394" s="116"/>
      <c r="H394" s="159"/>
      <c r="I394" s="146"/>
      <c r="J394" s="166"/>
      <c r="K394" s="116"/>
      <c r="L394" s="88"/>
      <c r="M394" s="164">
        <f>IF(T394="","",COUNTIFS($F$2:F394,F394))</f>
        <v>0</v>
      </c>
      <c r="N394" s="165">
        <f>IF(T394="","",SUMIFS(实收!E:E,实收!S:S,T394))</f>
        <v>0</v>
      </c>
      <c r="O394" s="165">
        <f t="shared" si="30"/>
        <v>0</v>
      </c>
      <c r="P394" s="165" t="str">
        <f>IF(D394="","",SUMIFS(#REF!,#REF!,U394))</f>
        <v/>
      </c>
      <c r="Q394" s="165" t="str">
        <f t="shared" si="31"/>
        <v/>
      </c>
      <c r="R394" s="114" t="str">
        <f>IF($C394="","",_xlfn.XLOOKUP($C394,设置!$M:$M,设置!N:N,""))</f>
        <v/>
      </c>
      <c r="S394" s="114" t="str">
        <f>IF($C394="","",_xlfn.XLOOKUP($C394,设置!$M:$M,设置!O:O,""))</f>
        <v/>
      </c>
      <c r="T394" s="114" t="s">
        <v>1834</v>
      </c>
      <c r="U394" s="114" t="str">
        <f t="shared" si="32"/>
        <v/>
      </c>
      <c r="V394" s="114" t="str">
        <f t="shared" si="33"/>
        <v/>
      </c>
      <c r="W394" s="114" t="str">
        <f>IF(V394="","",_xlfn.XLOOKUP(V394,立项!W:W,立项!N:N))</f>
        <v/>
      </c>
      <c r="X394" s="114" t="str">
        <f>IF(V394="","",_xlfn.XLOOKUP(V394,立项!W:W,立项!P:P))</f>
        <v/>
      </c>
      <c r="Y394" s="114" t="str">
        <f t="shared" si="34"/>
        <v/>
      </c>
      <c r="Z394" s="141"/>
      <c r="AA394" s="116"/>
      <c r="AB394" s="116"/>
      <c r="AC394" s="116"/>
      <c r="AD394" s="117"/>
      <c r="AE394" s="117"/>
    </row>
    <row r="395" s="81" customFormat="1" customHeight="1" spans="1:31">
      <c r="A395" s="116"/>
      <c r="B395" s="116"/>
      <c r="D395" s="116"/>
      <c r="E395" s="133"/>
      <c r="F395" s="116"/>
      <c r="G395" s="116"/>
      <c r="H395" s="159"/>
      <c r="I395" s="146"/>
      <c r="J395" s="166"/>
      <c r="K395" s="116"/>
      <c r="L395" s="88"/>
      <c r="M395" s="164">
        <f>IF(T395="","",COUNTIFS($F$2:F395,F395))</f>
        <v>0</v>
      </c>
      <c r="N395" s="165">
        <f>IF(T395="","",SUMIFS(实收!E:E,实收!S:S,T395))</f>
        <v>0</v>
      </c>
      <c r="O395" s="165">
        <f t="shared" si="30"/>
        <v>0</v>
      </c>
      <c r="P395" s="165" t="str">
        <f>IF(D395="","",SUMIFS(#REF!,#REF!,U395))</f>
        <v/>
      </c>
      <c r="Q395" s="165" t="str">
        <f t="shared" si="31"/>
        <v/>
      </c>
      <c r="R395" s="114" t="str">
        <f>IF($C395="","",_xlfn.XLOOKUP($C395,设置!$M:$M,设置!N:N,""))</f>
        <v/>
      </c>
      <c r="S395" s="114" t="str">
        <f>IF($C395="","",_xlfn.XLOOKUP($C395,设置!$M:$M,设置!O:O,""))</f>
        <v/>
      </c>
      <c r="T395" s="114" t="s">
        <v>1835</v>
      </c>
      <c r="U395" s="114" t="str">
        <f t="shared" si="32"/>
        <v/>
      </c>
      <c r="V395" s="114" t="str">
        <f t="shared" si="33"/>
        <v/>
      </c>
      <c r="W395" s="114" t="str">
        <f>IF(V395="","",_xlfn.XLOOKUP(V395,立项!W:W,立项!N:N))</f>
        <v/>
      </c>
      <c r="X395" s="114" t="str">
        <f>IF(V395="","",_xlfn.XLOOKUP(V395,立项!W:W,立项!P:P))</f>
        <v/>
      </c>
      <c r="Y395" s="114" t="str">
        <f t="shared" si="34"/>
        <v/>
      </c>
      <c r="Z395" s="141"/>
      <c r="AA395" s="116"/>
      <c r="AB395" s="116"/>
      <c r="AC395" s="116"/>
      <c r="AD395" s="117"/>
      <c r="AE395" s="117"/>
    </row>
    <row r="396" s="81" customFormat="1" customHeight="1" spans="1:31">
      <c r="A396" s="116"/>
      <c r="B396" s="116"/>
      <c r="D396" s="116"/>
      <c r="E396" s="133"/>
      <c r="F396" s="116"/>
      <c r="G396" s="116"/>
      <c r="H396" s="159"/>
      <c r="I396" s="146"/>
      <c r="J396" s="166"/>
      <c r="K396" s="116"/>
      <c r="L396" s="88"/>
      <c r="M396" s="164">
        <f>IF(T396="","",COUNTIFS($F$2:F396,F396))</f>
        <v>0</v>
      </c>
      <c r="N396" s="165">
        <f>IF(T396="","",SUMIFS(实收!E:E,实收!S:S,T396))</f>
        <v>0</v>
      </c>
      <c r="O396" s="165">
        <f t="shared" si="30"/>
        <v>0</v>
      </c>
      <c r="P396" s="165" t="str">
        <f>IF(D396="","",SUMIFS(#REF!,#REF!,U396))</f>
        <v/>
      </c>
      <c r="Q396" s="165" t="str">
        <f t="shared" si="31"/>
        <v/>
      </c>
      <c r="R396" s="114" t="str">
        <f>IF($C396="","",_xlfn.XLOOKUP($C396,设置!$M:$M,设置!N:N,""))</f>
        <v/>
      </c>
      <c r="S396" s="114" t="str">
        <f>IF($C396="","",_xlfn.XLOOKUP($C396,设置!$M:$M,设置!O:O,""))</f>
        <v/>
      </c>
      <c r="T396" s="114" t="s">
        <v>1836</v>
      </c>
      <c r="U396" s="114" t="str">
        <f t="shared" si="32"/>
        <v/>
      </c>
      <c r="V396" s="114" t="str">
        <f t="shared" si="33"/>
        <v/>
      </c>
      <c r="W396" s="114" t="str">
        <f>IF(V396="","",_xlfn.XLOOKUP(V396,立项!W:W,立项!N:N))</f>
        <v/>
      </c>
      <c r="X396" s="114" t="str">
        <f>IF(V396="","",_xlfn.XLOOKUP(V396,立项!W:W,立项!P:P))</f>
        <v/>
      </c>
      <c r="Y396" s="114" t="str">
        <f t="shared" si="34"/>
        <v/>
      </c>
      <c r="Z396" s="141"/>
      <c r="AA396" s="116"/>
      <c r="AB396" s="116"/>
      <c r="AC396" s="116"/>
      <c r="AD396" s="117"/>
      <c r="AE396" s="117"/>
    </row>
    <row r="397" s="81" customFormat="1" customHeight="1" spans="1:31">
      <c r="A397" s="116"/>
      <c r="B397" s="116"/>
      <c r="D397" s="116"/>
      <c r="E397" s="133"/>
      <c r="F397" s="116"/>
      <c r="G397" s="116"/>
      <c r="H397" s="159"/>
      <c r="I397" s="146"/>
      <c r="J397" s="166"/>
      <c r="K397" s="116"/>
      <c r="L397" s="88"/>
      <c r="M397" s="164">
        <f>IF(T397="","",COUNTIFS($F$2:F397,F397))</f>
        <v>0</v>
      </c>
      <c r="N397" s="165">
        <f>IF(T397="","",SUMIFS(实收!E:E,实收!S:S,T397))</f>
        <v>0</v>
      </c>
      <c r="O397" s="165">
        <f t="shared" si="30"/>
        <v>0</v>
      </c>
      <c r="P397" s="165" t="str">
        <f>IF(D397="","",SUMIFS(#REF!,#REF!,U397))</f>
        <v/>
      </c>
      <c r="Q397" s="165" t="str">
        <f t="shared" si="31"/>
        <v/>
      </c>
      <c r="R397" s="114" t="str">
        <f>IF($C397="","",_xlfn.XLOOKUP($C397,设置!$M:$M,设置!N:N,""))</f>
        <v/>
      </c>
      <c r="S397" s="114" t="str">
        <f>IF($C397="","",_xlfn.XLOOKUP($C397,设置!$M:$M,设置!O:O,""))</f>
        <v/>
      </c>
      <c r="T397" s="114" t="s">
        <v>1837</v>
      </c>
      <c r="U397" s="114" t="str">
        <f t="shared" si="32"/>
        <v/>
      </c>
      <c r="V397" s="114" t="str">
        <f t="shared" si="33"/>
        <v/>
      </c>
      <c r="W397" s="114" t="str">
        <f>IF(V397="","",_xlfn.XLOOKUP(V397,立项!W:W,立项!N:N))</f>
        <v/>
      </c>
      <c r="X397" s="114" t="str">
        <f>IF(V397="","",_xlfn.XLOOKUP(V397,立项!W:W,立项!P:P))</f>
        <v/>
      </c>
      <c r="Y397" s="114" t="str">
        <f t="shared" si="34"/>
        <v/>
      </c>
      <c r="Z397" s="141"/>
      <c r="AA397" s="116"/>
      <c r="AB397" s="116"/>
      <c r="AC397" s="116"/>
      <c r="AD397" s="117"/>
      <c r="AE397" s="117"/>
    </row>
    <row r="398" s="81" customFormat="1" customHeight="1" spans="1:31">
      <c r="A398" s="116"/>
      <c r="B398" s="116"/>
      <c r="D398" s="116"/>
      <c r="E398" s="133"/>
      <c r="F398" s="116"/>
      <c r="G398" s="116"/>
      <c r="H398" s="159"/>
      <c r="I398" s="146"/>
      <c r="J398" s="166"/>
      <c r="K398" s="116"/>
      <c r="L398" s="88"/>
      <c r="M398" s="164">
        <f>IF(T398="","",COUNTIFS($F$2:F398,F398))</f>
        <v>0</v>
      </c>
      <c r="N398" s="165">
        <f>IF(T398="","",SUMIFS(实收!E:E,实收!S:S,T398))</f>
        <v>0</v>
      </c>
      <c r="O398" s="165">
        <f t="shared" si="30"/>
        <v>0</v>
      </c>
      <c r="P398" s="165" t="str">
        <f>IF(D398="","",SUMIFS(#REF!,#REF!,U398))</f>
        <v/>
      </c>
      <c r="Q398" s="165" t="str">
        <f t="shared" si="31"/>
        <v/>
      </c>
      <c r="R398" s="114" t="str">
        <f>IF($C398="","",_xlfn.XLOOKUP($C398,设置!$M:$M,设置!N:N,""))</f>
        <v/>
      </c>
      <c r="S398" s="114" t="str">
        <f>IF($C398="","",_xlfn.XLOOKUP($C398,设置!$M:$M,设置!O:O,""))</f>
        <v/>
      </c>
      <c r="T398" s="114" t="s">
        <v>1838</v>
      </c>
      <c r="U398" s="114" t="str">
        <f t="shared" si="32"/>
        <v/>
      </c>
      <c r="V398" s="114" t="str">
        <f t="shared" si="33"/>
        <v/>
      </c>
      <c r="W398" s="114" t="str">
        <f>IF(V398="","",_xlfn.XLOOKUP(V398,立项!W:W,立项!N:N))</f>
        <v/>
      </c>
      <c r="X398" s="114" t="str">
        <f>IF(V398="","",_xlfn.XLOOKUP(V398,立项!W:W,立项!P:P))</f>
        <v/>
      </c>
      <c r="Y398" s="114" t="str">
        <f t="shared" si="34"/>
        <v/>
      </c>
      <c r="Z398" s="141"/>
      <c r="AA398" s="116"/>
      <c r="AB398" s="116"/>
      <c r="AC398" s="116"/>
      <c r="AD398" s="117"/>
      <c r="AE398" s="117"/>
    </row>
    <row r="399" s="81" customFormat="1" customHeight="1" spans="1:31">
      <c r="A399" s="116"/>
      <c r="B399" s="116"/>
      <c r="D399" s="116"/>
      <c r="E399" s="133"/>
      <c r="F399" s="116"/>
      <c r="G399" s="116"/>
      <c r="H399" s="159"/>
      <c r="I399" s="146"/>
      <c r="J399" s="166"/>
      <c r="K399" s="116"/>
      <c r="L399" s="88"/>
      <c r="M399" s="164">
        <f>IF(T399="","",COUNTIFS($F$2:F399,F399))</f>
        <v>0</v>
      </c>
      <c r="N399" s="165">
        <f>IF(T399="","",SUMIFS(实收!E:E,实收!S:S,T399))</f>
        <v>0</v>
      </c>
      <c r="O399" s="165">
        <f t="shared" si="30"/>
        <v>0</v>
      </c>
      <c r="P399" s="165" t="str">
        <f>IF(D399="","",SUMIFS(#REF!,#REF!,U399))</f>
        <v/>
      </c>
      <c r="Q399" s="165" t="str">
        <f t="shared" si="31"/>
        <v/>
      </c>
      <c r="R399" s="114" t="str">
        <f>IF($C399="","",_xlfn.XLOOKUP($C399,设置!$M:$M,设置!N:N,""))</f>
        <v/>
      </c>
      <c r="S399" s="114" t="str">
        <f>IF($C399="","",_xlfn.XLOOKUP($C399,设置!$M:$M,设置!O:O,""))</f>
        <v/>
      </c>
      <c r="T399" s="114" t="s">
        <v>1839</v>
      </c>
      <c r="U399" s="114" t="str">
        <f t="shared" si="32"/>
        <v/>
      </c>
      <c r="V399" s="114" t="str">
        <f t="shared" si="33"/>
        <v/>
      </c>
      <c r="W399" s="114" t="str">
        <f>IF(V399="","",_xlfn.XLOOKUP(V399,立项!W:W,立项!N:N))</f>
        <v/>
      </c>
      <c r="X399" s="114" t="str">
        <f>IF(V399="","",_xlfn.XLOOKUP(V399,立项!W:W,立项!P:P))</f>
        <v/>
      </c>
      <c r="Y399" s="114" t="str">
        <f t="shared" si="34"/>
        <v/>
      </c>
      <c r="Z399" s="141"/>
      <c r="AA399" s="116"/>
      <c r="AB399" s="116"/>
      <c r="AC399" s="116"/>
      <c r="AD399" s="117"/>
      <c r="AE399" s="117"/>
    </row>
    <row r="400" s="81" customFormat="1" customHeight="1" spans="1:31">
      <c r="A400" s="116"/>
      <c r="B400" s="116"/>
      <c r="D400" s="116"/>
      <c r="E400" s="133"/>
      <c r="F400" s="116"/>
      <c r="G400" s="116"/>
      <c r="H400" s="159"/>
      <c r="I400" s="146"/>
      <c r="J400" s="166"/>
      <c r="K400" s="116"/>
      <c r="L400" s="88"/>
      <c r="M400" s="164">
        <f>IF(T400="","",COUNTIFS($F$2:F400,F400))</f>
        <v>0</v>
      </c>
      <c r="N400" s="165">
        <f>IF(T400="","",SUMIFS(实收!E:E,实收!S:S,T400))</f>
        <v>0</v>
      </c>
      <c r="O400" s="165">
        <f t="shared" si="30"/>
        <v>0</v>
      </c>
      <c r="P400" s="165" t="str">
        <f>IF(D400="","",SUMIFS(#REF!,#REF!,U400))</f>
        <v/>
      </c>
      <c r="Q400" s="165" t="str">
        <f t="shared" si="31"/>
        <v/>
      </c>
      <c r="R400" s="114" t="str">
        <f>IF($C400="","",_xlfn.XLOOKUP($C400,设置!$M:$M,设置!N:N,""))</f>
        <v/>
      </c>
      <c r="S400" s="114" t="str">
        <f>IF($C400="","",_xlfn.XLOOKUP($C400,设置!$M:$M,设置!O:O,""))</f>
        <v/>
      </c>
      <c r="T400" s="114" t="s">
        <v>1840</v>
      </c>
      <c r="U400" s="114" t="str">
        <f t="shared" si="32"/>
        <v/>
      </c>
      <c r="V400" s="114" t="str">
        <f t="shared" si="33"/>
        <v/>
      </c>
      <c r="W400" s="114" t="str">
        <f>IF(V400="","",_xlfn.XLOOKUP(V400,立项!W:W,立项!N:N))</f>
        <v/>
      </c>
      <c r="X400" s="114" t="str">
        <f>IF(V400="","",_xlfn.XLOOKUP(V400,立项!W:W,立项!P:P))</f>
        <v/>
      </c>
      <c r="Y400" s="114" t="str">
        <f t="shared" si="34"/>
        <v/>
      </c>
      <c r="Z400" s="141"/>
      <c r="AA400" s="116"/>
      <c r="AB400" s="116"/>
      <c r="AC400" s="116"/>
      <c r="AD400" s="117"/>
      <c r="AE400" s="117"/>
    </row>
    <row r="401" s="81" customFormat="1" customHeight="1" spans="1:31">
      <c r="A401" s="116"/>
      <c r="B401" s="116"/>
      <c r="D401" s="116"/>
      <c r="E401" s="133"/>
      <c r="F401" s="116"/>
      <c r="G401" s="116"/>
      <c r="H401" s="159"/>
      <c r="I401" s="146"/>
      <c r="J401" s="166"/>
      <c r="K401" s="116"/>
      <c r="L401" s="88"/>
      <c r="M401" s="164">
        <f>IF(T401="","",COUNTIFS($F$2:F401,F401))</f>
        <v>0</v>
      </c>
      <c r="N401" s="165">
        <f>IF(T401="","",SUMIFS(实收!E:E,实收!S:S,T401))</f>
        <v>0</v>
      </c>
      <c r="O401" s="165">
        <f t="shared" si="30"/>
        <v>0</v>
      </c>
      <c r="P401" s="165" t="str">
        <f>IF(D401="","",SUMIFS(#REF!,#REF!,U401))</f>
        <v/>
      </c>
      <c r="Q401" s="165" t="str">
        <f t="shared" si="31"/>
        <v/>
      </c>
      <c r="R401" s="114" t="str">
        <f>IF($C401="","",_xlfn.XLOOKUP($C401,设置!$M:$M,设置!N:N,""))</f>
        <v/>
      </c>
      <c r="S401" s="114" t="str">
        <f>IF($C401="","",_xlfn.XLOOKUP($C401,设置!$M:$M,设置!O:O,""))</f>
        <v/>
      </c>
      <c r="T401" s="114" t="s">
        <v>1841</v>
      </c>
      <c r="U401" s="114" t="str">
        <f t="shared" si="32"/>
        <v/>
      </c>
      <c r="V401" s="114" t="str">
        <f t="shared" si="33"/>
        <v/>
      </c>
      <c r="W401" s="114" t="str">
        <f>IF(V401="","",_xlfn.XLOOKUP(V401,立项!W:W,立项!N:N))</f>
        <v/>
      </c>
      <c r="X401" s="114" t="str">
        <f>IF(V401="","",_xlfn.XLOOKUP(V401,立项!W:W,立项!P:P))</f>
        <v/>
      </c>
      <c r="Y401" s="114" t="str">
        <f t="shared" si="34"/>
        <v/>
      </c>
      <c r="Z401" s="141"/>
      <c r="AA401" s="116"/>
      <c r="AB401" s="116"/>
      <c r="AC401" s="116"/>
      <c r="AD401" s="117"/>
      <c r="AE401" s="117"/>
    </row>
    <row r="402" s="81" customFormat="1" customHeight="1" spans="1:31">
      <c r="A402" s="116"/>
      <c r="B402" s="116"/>
      <c r="D402" s="116"/>
      <c r="E402" s="133"/>
      <c r="F402" s="116"/>
      <c r="G402" s="116"/>
      <c r="H402" s="159"/>
      <c r="I402" s="146"/>
      <c r="J402" s="166"/>
      <c r="K402" s="116"/>
      <c r="L402" s="88"/>
      <c r="M402" s="164">
        <f>IF(T402="","",COUNTIFS($F$2:F402,F402))</f>
        <v>0</v>
      </c>
      <c r="N402" s="165">
        <f>IF(T402="","",SUMIFS(实收!E:E,实收!S:S,T402))</f>
        <v>0</v>
      </c>
      <c r="O402" s="165">
        <f t="shared" si="30"/>
        <v>0</v>
      </c>
      <c r="P402" s="165" t="str">
        <f>IF(D402="","",SUMIFS(#REF!,#REF!,U402))</f>
        <v/>
      </c>
      <c r="Q402" s="165" t="str">
        <f t="shared" si="31"/>
        <v/>
      </c>
      <c r="R402" s="114" t="str">
        <f>IF($C402="","",_xlfn.XLOOKUP($C402,设置!$M:$M,设置!N:N,""))</f>
        <v/>
      </c>
      <c r="S402" s="114" t="str">
        <f>IF($C402="","",_xlfn.XLOOKUP($C402,设置!$M:$M,设置!O:O,""))</f>
        <v/>
      </c>
      <c r="T402" s="114" t="s">
        <v>1842</v>
      </c>
      <c r="U402" s="114" t="str">
        <f t="shared" si="32"/>
        <v/>
      </c>
      <c r="V402" s="114" t="str">
        <f t="shared" si="33"/>
        <v/>
      </c>
      <c r="W402" s="114" t="str">
        <f>IF(V402="","",_xlfn.XLOOKUP(V402,立项!W:W,立项!N:N))</f>
        <v/>
      </c>
      <c r="X402" s="114" t="str">
        <f>IF(V402="","",_xlfn.XLOOKUP(V402,立项!W:W,立项!P:P))</f>
        <v/>
      </c>
      <c r="Y402" s="114" t="str">
        <f t="shared" si="34"/>
        <v/>
      </c>
      <c r="Z402" s="141"/>
      <c r="AA402" s="116"/>
      <c r="AB402" s="116"/>
      <c r="AC402" s="116"/>
      <c r="AD402" s="117"/>
      <c r="AE402" s="117"/>
    </row>
    <row r="403" s="81" customFormat="1" customHeight="1" spans="1:31">
      <c r="A403" s="116"/>
      <c r="B403" s="116"/>
      <c r="D403" s="116"/>
      <c r="E403" s="133"/>
      <c r="F403" s="116"/>
      <c r="G403" s="116"/>
      <c r="H403" s="159"/>
      <c r="I403" s="146"/>
      <c r="J403" s="166"/>
      <c r="K403" s="116"/>
      <c r="L403" s="88"/>
      <c r="M403" s="164">
        <f>IF(T403="","",COUNTIFS($F$2:F403,F403))</f>
        <v>0</v>
      </c>
      <c r="N403" s="165">
        <f>IF(T403="","",SUMIFS(实收!E:E,实收!S:S,T403))</f>
        <v>0</v>
      </c>
      <c r="O403" s="165">
        <f t="shared" si="30"/>
        <v>0</v>
      </c>
      <c r="P403" s="165" t="str">
        <f>IF(D403="","",SUMIFS(#REF!,#REF!,U403))</f>
        <v/>
      </c>
      <c r="Q403" s="165" t="str">
        <f t="shared" si="31"/>
        <v/>
      </c>
      <c r="R403" s="114" t="str">
        <f>IF($C403="","",_xlfn.XLOOKUP($C403,设置!$M:$M,设置!N:N,""))</f>
        <v/>
      </c>
      <c r="S403" s="114" t="str">
        <f>IF($C403="","",_xlfn.XLOOKUP($C403,设置!$M:$M,设置!O:O,""))</f>
        <v/>
      </c>
      <c r="T403" s="114" t="s">
        <v>1843</v>
      </c>
      <c r="U403" s="114" t="str">
        <f t="shared" si="32"/>
        <v/>
      </c>
      <c r="V403" s="114" t="str">
        <f t="shared" si="33"/>
        <v/>
      </c>
      <c r="W403" s="114" t="str">
        <f>IF(V403="","",_xlfn.XLOOKUP(V403,立项!W:W,立项!N:N))</f>
        <v/>
      </c>
      <c r="X403" s="114" t="str">
        <f>IF(V403="","",_xlfn.XLOOKUP(V403,立项!W:W,立项!P:P))</f>
        <v/>
      </c>
      <c r="Y403" s="114" t="str">
        <f t="shared" si="34"/>
        <v/>
      </c>
      <c r="Z403" s="141"/>
      <c r="AA403" s="116"/>
      <c r="AB403" s="116"/>
      <c r="AC403" s="116"/>
      <c r="AD403" s="117"/>
      <c r="AE403" s="117"/>
    </row>
    <row r="404" s="81" customFormat="1" customHeight="1" spans="1:31">
      <c r="A404" s="116"/>
      <c r="B404" s="116"/>
      <c r="D404" s="116"/>
      <c r="E404" s="133"/>
      <c r="F404" s="116"/>
      <c r="G404" s="116"/>
      <c r="H404" s="159"/>
      <c r="I404" s="146"/>
      <c r="J404" s="166"/>
      <c r="K404" s="116"/>
      <c r="L404" s="88"/>
      <c r="M404" s="164">
        <f>IF(T404="","",COUNTIFS($F$2:F404,F404))</f>
        <v>0</v>
      </c>
      <c r="N404" s="165">
        <f>IF(T404="","",SUMIFS(实收!E:E,实收!S:S,T404))</f>
        <v>0</v>
      </c>
      <c r="O404" s="165">
        <f t="shared" si="30"/>
        <v>0</v>
      </c>
      <c r="P404" s="165" t="str">
        <f>IF(D404="","",SUMIFS(#REF!,#REF!,U404))</f>
        <v/>
      </c>
      <c r="Q404" s="165" t="str">
        <f t="shared" si="31"/>
        <v/>
      </c>
      <c r="R404" s="114" t="str">
        <f>IF($C404="","",_xlfn.XLOOKUP($C404,设置!$M:$M,设置!N:N,""))</f>
        <v/>
      </c>
      <c r="S404" s="114" t="str">
        <f>IF($C404="","",_xlfn.XLOOKUP($C404,设置!$M:$M,设置!O:O,""))</f>
        <v/>
      </c>
      <c r="T404" s="114" t="s">
        <v>1844</v>
      </c>
      <c r="U404" s="114" t="str">
        <f t="shared" si="32"/>
        <v/>
      </c>
      <c r="V404" s="114" t="str">
        <f t="shared" si="33"/>
        <v/>
      </c>
      <c r="W404" s="114" t="str">
        <f>IF(V404="","",_xlfn.XLOOKUP(V404,立项!W:W,立项!N:N))</f>
        <v/>
      </c>
      <c r="X404" s="114" t="str">
        <f>IF(V404="","",_xlfn.XLOOKUP(V404,立项!W:W,立项!P:P))</f>
        <v/>
      </c>
      <c r="Y404" s="114" t="str">
        <f t="shared" si="34"/>
        <v/>
      </c>
      <c r="Z404" s="141"/>
      <c r="AA404" s="116"/>
      <c r="AB404" s="116"/>
      <c r="AC404" s="116"/>
      <c r="AD404" s="117"/>
      <c r="AE404" s="117"/>
    </row>
    <row r="405" s="81" customFormat="1" customHeight="1" spans="1:31">
      <c r="A405" s="116"/>
      <c r="B405" s="116"/>
      <c r="D405" s="116"/>
      <c r="E405" s="133"/>
      <c r="F405" s="116"/>
      <c r="G405" s="116"/>
      <c r="H405" s="159"/>
      <c r="I405" s="146"/>
      <c r="J405" s="166"/>
      <c r="K405" s="116"/>
      <c r="L405" s="88"/>
      <c r="M405" s="164">
        <f>IF(T405="","",COUNTIFS($F$2:F405,F405))</f>
        <v>0</v>
      </c>
      <c r="N405" s="165">
        <f>IF(T405="","",SUMIFS(实收!E:E,实收!S:S,T405))</f>
        <v>0</v>
      </c>
      <c r="O405" s="165">
        <f t="shared" si="30"/>
        <v>0</v>
      </c>
      <c r="P405" s="165" t="str">
        <f>IF(D405="","",SUMIFS(#REF!,#REF!,U405))</f>
        <v/>
      </c>
      <c r="Q405" s="165" t="str">
        <f t="shared" si="31"/>
        <v/>
      </c>
      <c r="R405" s="114" t="str">
        <f>IF($C405="","",_xlfn.XLOOKUP($C405,设置!$M:$M,设置!N:N,""))</f>
        <v/>
      </c>
      <c r="S405" s="114" t="str">
        <f>IF($C405="","",_xlfn.XLOOKUP($C405,设置!$M:$M,设置!O:O,""))</f>
        <v/>
      </c>
      <c r="T405" s="114" t="s">
        <v>1845</v>
      </c>
      <c r="U405" s="114" t="str">
        <f t="shared" si="32"/>
        <v/>
      </c>
      <c r="V405" s="114" t="str">
        <f t="shared" si="33"/>
        <v/>
      </c>
      <c r="W405" s="114" t="str">
        <f>IF(V405="","",_xlfn.XLOOKUP(V405,立项!W:W,立项!N:N))</f>
        <v/>
      </c>
      <c r="X405" s="114" t="str">
        <f>IF(V405="","",_xlfn.XLOOKUP(V405,立项!W:W,立项!P:P))</f>
        <v/>
      </c>
      <c r="Y405" s="114" t="str">
        <f t="shared" si="34"/>
        <v/>
      </c>
      <c r="Z405" s="141"/>
      <c r="AA405" s="116"/>
      <c r="AB405" s="116"/>
      <c r="AC405" s="116"/>
      <c r="AD405" s="117"/>
      <c r="AE405" s="117"/>
    </row>
    <row r="406" s="81" customFormat="1" customHeight="1" spans="1:31">
      <c r="A406" s="116"/>
      <c r="B406" s="116"/>
      <c r="D406" s="116"/>
      <c r="E406" s="133"/>
      <c r="F406" s="116"/>
      <c r="G406" s="116"/>
      <c r="H406" s="159"/>
      <c r="I406" s="146"/>
      <c r="J406" s="166"/>
      <c r="K406" s="116"/>
      <c r="L406" s="88"/>
      <c r="M406" s="164">
        <f>IF(T406="","",COUNTIFS($F$2:F406,F406))</f>
        <v>0</v>
      </c>
      <c r="N406" s="165">
        <f>IF(T406="","",SUMIFS(实收!E:E,实收!S:S,T406))</f>
        <v>0</v>
      </c>
      <c r="O406" s="165">
        <f t="shared" si="30"/>
        <v>0</v>
      </c>
      <c r="P406" s="165" t="str">
        <f>IF(D406="","",SUMIFS(#REF!,#REF!,U406))</f>
        <v/>
      </c>
      <c r="Q406" s="165" t="str">
        <f t="shared" si="31"/>
        <v/>
      </c>
      <c r="R406" s="114" t="str">
        <f>IF($C406="","",_xlfn.XLOOKUP($C406,设置!$M:$M,设置!N:N,""))</f>
        <v/>
      </c>
      <c r="S406" s="114" t="str">
        <f>IF($C406="","",_xlfn.XLOOKUP($C406,设置!$M:$M,设置!O:O,""))</f>
        <v/>
      </c>
      <c r="T406" s="114" t="s">
        <v>1846</v>
      </c>
      <c r="U406" s="114" t="str">
        <f t="shared" si="32"/>
        <v/>
      </c>
      <c r="V406" s="114" t="str">
        <f t="shared" si="33"/>
        <v/>
      </c>
      <c r="W406" s="114" t="str">
        <f>IF(V406="","",_xlfn.XLOOKUP(V406,立项!W:W,立项!N:N))</f>
        <v/>
      </c>
      <c r="X406" s="114" t="str">
        <f>IF(V406="","",_xlfn.XLOOKUP(V406,立项!W:W,立项!P:P))</f>
        <v/>
      </c>
      <c r="Y406" s="114" t="str">
        <f t="shared" si="34"/>
        <v/>
      </c>
      <c r="Z406" s="141"/>
      <c r="AA406" s="116"/>
      <c r="AB406" s="116"/>
      <c r="AC406" s="116"/>
      <c r="AD406" s="117"/>
      <c r="AE406" s="117"/>
    </row>
    <row r="407" s="81" customFormat="1" customHeight="1" spans="1:31">
      <c r="A407" s="116"/>
      <c r="B407" s="116"/>
      <c r="D407" s="116"/>
      <c r="E407" s="133"/>
      <c r="F407" s="116"/>
      <c r="G407" s="116"/>
      <c r="H407" s="159"/>
      <c r="I407" s="146"/>
      <c r="J407" s="166"/>
      <c r="K407" s="116"/>
      <c r="L407" s="88"/>
      <c r="M407" s="164">
        <f>IF(T407="","",COUNTIFS($F$2:F407,F407))</f>
        <v>0</v>
      </c>
      <c r="N407" s="165">
        <f>IF(T407="","",SUMIFS(实收!E:E,实收!S:S,T407))</f>
        <v>0</v>
      </c>
      <c r="O407" s="165">
        <f t="shared" si="30"/>
        <v>0</v>
      </c>
      <c r="P407" s="165" t="str">
        <f>IF(D407="","",SUMIFS(#REF!,#REF!,U407))</f>
        <v/>
      </c>
      <c r="Q407" s="165" t="str">
        <f t="shared" si="31"/>
        <v/>
      </c>
      <c r="R407" s="114" t="str">
        <f>IF($C407="","",_xlfn.XLOOKUP($C407,设置!$M:$M,设置!N:N,""))</f>
        <v/>
      </c>
      <c r="S407" s="114" t="str">
        <f>IF($C407="","",_xlfn.XLOOKUP($C407,设置!$M:$M,设置!O:O,""))</f>
        <v/>
      </c>
      <c r="T407" s="114" t="s">
        <v>1847</v>
      </c>
      <c r="U407" s="114" t="str">
        <f t="shared" si="32"/>
        <v/>
      </c>
      <c r="V407" s="114" t="str">
        <f t="shared" si="33"/>
        <v/>
      </c>
      <c r="W407" s="114" t="str">
        <f>IF(V407="","",_xlfn.XLOOKUP(V407,立项!W:W,立项!N:N))</f>
        <v/>
      </c>
      <c r="X407" s="114" t="str">
        <f>IF(V407="","",_xlfn.XLOOKUP(V407,立项!W:W,立项!P:P))</f>
        <v/>
      </c>
      <c r="Y407" s="114" t="str">
        <f t="shared" si="34"/>
        <v/>
      </c>
      <c r="Z407" s="141"/>
      <c r="AA407" s="116"/>
      <c r="AB407" s="116"/>
      <c r="AC407" s="116"/>
      <c r="AD407" s="117"/>
      <c r="AE407" s="117"/>
    </row>
    <row r="408" s="81" customFormat="1" customHeight="1" spans="1:31">
      <c r="A408" s="116"/>
      <c r="B408" s="116"/>
      <c r="D408" s="116"/>
      <c r="E408" s="133"/>
      <c r="F408" s="116"/>
      <c r="G408" s="116"/>
      <c r="H408" s="159"/>
      <c r="I408" s="146"/>
      <c r="J408" s="166"/>
      <c r="K408" s="116"/>
      <c r="L408" s="88"/>
      <c r="M408" s="164">
        <f>IF(T408="","",COUNTIFS($F$2:F408,F408))</f>
        <v>0</v>
      </c>
      <c r="N408" s="165">
        <f>IF(T408="","",SUMIFS(实收!E:E,实收!S:S,T408))</f>
        <v>0</v>
      </c>
      <c r="O408" s="165">
        <f t="shared" si="30"/>
        <v>0</v>
      </c>
      <c r="P408" s="165" t="str">
        <f>IF(D408="","",SUMIFS(#REF!,#REF!,U408))</f>
        <v/>
      </c>
      <c r="Q408" s="165" t="str">
        <f t="shared" si="31"/>
        <v/>
      </c>
      <c r="R408" s="114" t="str">
        <f>IF($C408="","",_xlfn.XLOOKUP($C408,设置!$M:$M,设置!N:N,""))</f>
        <v/>
      </c>
      <c r="S408" s="114" t="str">
        <f>IF($C408="","",_xlfn.XLOOKUP($C408,设置!$M:$M,设置!O:O,""))</f>
        <v/>
      </c>
      <c r="T408" s="114" t="s">
        <v>1848</v>
      </c>
      <c r="U408" s="114" t="str">
        <f t="shared" si="32"/>
        <v/>
      </c>
      <c r="V408" s="114" t="str">
        <f t="shared" si="33"/>
        <v/>
      </c>
      <c r="W408" s="114" t="str">
        <f>IF(V408="","",_xlfn.XLOOKUP(V408,立项!W:W,立项!N:N))</f>
        <v/>
      </c>
      <c r="X408" s="114" t="str">
        <f>IF(V408="","",_xlfn.XLOOKUP(V408,立项!W:W,立项!P:P))</f>
        <v/>
      </c>
      <c r="Y408" s="114" t="str">
        <f t="shared" si="34"/>
        <v/>
      </c>
      <c r="Z408" s="141"/>
      <c r="AA408" s="116"/>
      <c r="AB408" s="116"/>
      <c r="AC408" s="116"/>
      <c r="AD408" s="117"/>
      <c r="AE408" s="117"/>
    </row>
    <row r="409" s="81" customFormat="1" customHeight="1" spans="1:31">
      <c r="A409" s="116"/>
      <c r="B409" s="116"/>
      <c r="D409" s="116"/>
      <c r="E409" s="133"/>
      <c r="F409" s="116"/>
      <c r="G409" s="116"/>
      <c r="H409" s="159"/>
      <c r="I409" s="146"/>
      <c r="J409" s="166"/>
      <c r="K409" s="116"/>
      <c r="L409" s="88"/>
      <c r="M409" s="164">
        <f>IF(T409="","",COUNTIFS($F$2:F409,F409))</f>
        <v>0</v>
      </c>
      <c r="N409" s="165">
        <f>IF(T409="","",SUMIFS(实收!E:E,实收!S:S,T409))</f>
        <v>0</v>
      </c>
      <c r="O409" s="165">
        <f t="shared" si="30"/>
        <v>0</v>
      </c>
      <c r="P409" s="165" t="str">
        <f>IF(D409="","",SUMIFS(#REF!,#REF!,U409))</f>
        <v/>
      </c>
      <c r="Q409" s="165" t="str">
        <f t="shared" si="31"/>
        <v/>
      </c>
      <c r="R409" s="114" t="str">
        <f>IF($C409="","",_xlfn.XLOOKUP($C409,设置!$M:$M,设置!N:N,""))</f>
        <v/>
      </c>
      <c r="S409" s="114" t="str">
        <f>IF($C409="","",_xlfn.XLOOKUP($C409,设置!$M:$M,设置!O:O,""))</f>
        <v/>
      </c>
      <c r="T409" s="114" t="s">
        <v>1849</v>
      </c>
      <c r="U409" s="114" t="str">
        <f t="shared" si="32"/>
        <v/>
      </c>
      <c r="V409" s="114" t="str">
        <f t="shared" si="33"/>
        <v/>
      </c>
      <c r="W409" s="114" t="str">
        <f>IF(V409="","",_xlfn.XLOOKUP(V409,立项!W:W,立项!N:N))</f>
        <v/>
      </c>
      <c r="X409" s="114" t="str">
        <f>IF(V409="","",_xlfn.XLOOKUP(V409,立项!W:W,立项!P:P))</f>
        <v/>
      </c>
      <c r="Y409" s="114" t="str">
        <f t="shared" si="34"/>
        <v/>
      </c>
      <c r="Z409" s="141"/>
      <c r="AA409" s="116"/>
      <c r="AB409" s="116"/>
      <c r="AC409" s="116"/>
      <c r="AD409" s="117"/>
      <c r="AE409" s="117"/>
    </row>
    <row r="410" s="81" customFormat="1" customHeight="1" spans="1:31">
      <c r="A410" s="116"/>
      <c r="B410" s="116"/>
      <c r="D410" s="116"/>
      <c r="E410" s="133"/>
      <c r="F410" s="116"/>
      <c r="G410" s="116"/>
      <c r="H410" s="159"/>
      <c r="I410" s="146"/>
      <c r="J410" s="166"/>
      <c r="K410" s="116"/>
      <c r="L410" s="88"/>
      <c r="M410" s="164">
        <f>IF(T410="","",COUNTIFS($F$2:F410,F410))</f>
        <v>0</v>
      </c>
      <c r="N410" s="165">
        <f>IF(T410="","",SUMIFS(实收!E:E,实收!S:S,T410))</f>
        <v>0</v>
      </c>
      <c r="O410" s="165">
        <f t="shared" si="30"/>
        <v>0</v>
      </c>
      <c r="P410" s="165" t="str">
        <f>IF(D410="","",SUMIFS(#REF!,#REF!,U410))</f>
        <v/>
      </c>
      <c r="Q410" s="165" t="str">
        <f t="shared" si="31"/>
        <v/>
      </c>
      <c r="R410" s="114" t="str">
        <f>IF($C410="","",_xlfn.XLOOKUP($C410,设置!$M:$M,设置!N:N,""))</f>
        <v/>
      </c>
      <c r="S410" s="114" t="str">
        <f>IF($C410="","",_xlfn.XLOOKUP($C410,设置!$M:$M,设置!O:O,""))</f>
        <v/>
      </c>
      <c r="T410" s="114" t="s">
        <v>1850</v>
      </c>
      <c r="U410" s="114" t="str">
        <f t="shared" si="32"/>
        <v/>
      </c>
      <c r="V410" s="114" t="str">
        <f t="shared" si="33"/>
        <v/>
      </c>
      <c r="W410" s="114" t="str">
        <f>IF(V410="","",_xlfn.XLOOKUP(V410,立项!W:W,立项!N:N))</f>
        <v/>
      </c>
      <c r="X410" s="114" t="str">
        <f>IF(V410="","",_xlfn.XLOOKUP(V410,立项!W:W,立项!P:P))</f>
        <v/>
      </c>
      <c r="Y410" s="114" t="str">
        <f t="shared" si="34"/>
        <v/>
      </c>
      <c r="Z410" s="141"/>
      <c r="AA410" s="116"/>
      <c r="AB410" s="116"/>
      <c r="AC410" s="116"/>
      <c r="AD410" s="117"/>
      <c r="AE410" s="117"/>
    </row>
    <row r="411" s="81" customFormat="1" customHeight="1" spans="1:31">
      <c r="A411" s="116"/>
      <c r="B411" s="116"/>
      <c r="D411" s="116"/>
      <c r="E411" s="133"/>
      <c r="F411" s="116"/>
      <c r="G411" s="116"/>
      <c r="H411" s="159"/>
      <c r="I411" s="146"/>
      <c r="J411" s="166"/>
      <c r="K411" s="116"/>
      <c r="L411" s="88"/>
      <c r="M411" s="164">
        <f>IF(T411="","",COUNTIFS($F$2:F411,F411))</f>
        <v>0</v>
      </c>
      <c r="N411" s="165">
        <f>IF(T411="","",SUMIFS(实收!E:E,实收!S:S,T411))</f>
        <v>0</v>
      </c>
      <c r="O411" s="165">
        <f t="shared" si="30"/>
        <v>0</v>
      </c>
      <c r="P411" s="165" t="str">
        <f>IF(D411="","",SUMIFS(#REF!,#REF!,U411))</f>
        <v/>
      </c>
      <c r="Q411" s="165" t="str">
        <f t="shared" si="31"/>
        <v/>
      </c>
      <c r="R411" s="114" t="str">
        <f>IF($C411="","",_xlfn.XLOOKUP($C411,设置!$M:$M,设置!N:N,""))</f>
        <v/>
      </c>
      <c r="S411" s="114" t="str">
        <f>IF($C411="","",_xlfn.XLOOKUP($C411,设置!$M:$M,设置!O:O,""))</f>
        <v/>
      </c>
      <c r="T411" s="114" t="s">
        <v>1851</v>
      </c>
      <c r="U411" s="114" t="str">
        <f t="shared" si="32"/>
        <v/>
      </c>
      <c r="V411" s="114" t="str">
        <f t="shared" si="33"/>
        <v/>
      </c>
      <c r="W411" s="114" t="str">
        <f>IF(V411="","",_xlfn.XLOOKUP(V411,立项!W:W,立项!N:N))</f>
        <v/>
      </c>
      <c r="X411" s="114" t="str">
        <f>IF(V411="","",_xlfn.XLOOKUP(V411,立项!W:W,立项!P:P))</f>
        <v/>
      </c>
      <c r="Y411" s="114" t="str">
        <f t="shared" si="34"/>
        <v/>
      </c>
      <c r="Z411" s="141"/>
      <c r="AA411" s="116"/>
      <c r="AB411" s="116"/>
      <c r="AC411" s="116"/>
      <c r="AD411" s="117"/>
      <c r="AE411" s="117"/>
    </row>
    <row r="412" s="81" customFormat="1" customHeight="1" spans="1:31">
      <c r="A412" s="116"/>
      <c r="B412" s="116"/>
      <c r="D412" s="116"/>
      <c r="E412" s="133"/>
      <c r="F412" s="116"/>
      <c r="G412" s="116"/>
      <c r="H412" s="159"/>
      <c r="I412" s="146"/>
      <c r="J412" s="166"/>
      <c r="K412" s="116"/>
      <c r="L412" s="88"/>
      <c r="M412" s="164">
        <f>IF(T412="","",COUNTIFS($F$2:F412,F412))</f>
        <v>0</v>
      </c>
      <c r="N412" s="165">
        <f>IF(T412="","",SUMIFS(实收!E:E,实收!S:S,T412))</f>
        <v>0</v>
      </c>
      <c r="O412" s="165">
        <f t="shared" si="30"/>
        <v>0</v>
      </c>
      <c r="P412" s="165" t="str">
        <f>IF(D412="","",SUMIFS(#REF!,#REF!,U412))</f>
        <v/>
      </c>
      <c r="Q412" s="165" t="str">
        <f t="shared" si="31"/>
        <v/>
      </c>
      <c r="R412" s="114" t="str">
        <f>IF($C412="","",_xlfn.XLOOKUP($C412,设置!$M:$M,设置!N:N,""))</f>
        <v/>
      </c>
      <c r="S412" s="114" t="str">
        <f>IF($C412="","",_xlfn.XLOOKUP($C412,设置!$M:$M,设置!O:O,""))</f>
        <v/>
      </c>
      <c r="T412" s="114" t="s">
        <v>1852</v>
      </c>
      <c r="U412" s="114" t="str">
        <f t="shared" si="32"/>
        <v/>
      </c>
      <c r="V412" s="114" t="str">
        <f t="shared" si="33"/>
        <v/>
      </c>
      <c r="W412" s="114" t="str">
        <f>IF(V412="","",_xlfn.XLOOKUP(V412,立项!W:W,立项!N:N))</f>
        <v/>
      </c>
      <c r="X412" s="114" t="str">
        <f>IF(V412="","",_xlfn.XLOOKUP(V412,立项!W:W,立项!P:P))</f>
        <v/>
      </c>
      <c r="Y412" s="114" t="str">
        <f t="shared" si="34"/>
        <v/>
      </c>
      <c r="Z412" s="141"/>
      <c r="AA412" s="116"/>
      <c r="AB412" s="116"/>
      <c r="AC412" s="116"/>
      <c r="AD412" s="117"/>
      <c r="AE412" s="117"/>
    </row>
    <row r="413" s="81" customFormat="1" customHeight="1" spans="1:31">
      <c r="A413" s="116"/>
      <c r="B413" s="116"/>
      <c r="D413" s="116"/>
      <c r="E413" s="133"/>
      <c r="F413" s="116"/>
      <c r="G413" s="116"/>
      <c r="H413" s="159"/>
      <c r="I413" s="146"/>
      <c r="J413" s="166"/>
      <c r="K413" s="116"/>
      <c r="L413" s="88"/>
      <c r="M413" s="164">
        <f>IF(T413="","",COUNTIFS($F$2:F413,F413))</f>
        <v>0</v>
      </c>
      <c r="N413" s="165">
        <f>IF(T413="","",SUMIFS(实收!E:E,实收!S:S,T413))</f>
        <v>0</v>
      </c>
      <c r="O413" s="165">
        <f t="shared" si="30"/>
        <v>0</v>
      </c>
      <c r="P413" s="165" t="str">
        <f>IF(D413="","",SUMIFS(#REF!,#REF!,U413))</f>
        <v/>
      </c>
      <c r="Q413" s="165" t="str">
        <f t="shared" si="31"/>
        <v/>
      </c>
      <c r="R413" s="114" t="str">
        <f>IF($C413="","",_xlfn.XLOOKUP($C413,设置!$M:$M,设置!N:N,""))</f>
        <v/>
      </c>
      <c r="S413" s="114" t="str">
        <f>IF($C413="","",_xlfn.XLOOKUP($C413,设置!$M:$M,设置!O:O,""))</f>
        <v/>
      </c>
      <c r="T413" s="114" t="s">
        <v>1853</v>
      </c>
      <c r="U413" s="114" t="str">
        <f t="shared" si="32"/>
        <v/>
      </c>
      <c r="V413" s="114" t="str">
        <f t="shared" si="33"/>
        <v/>
      </c>
      <c r="W413" s="114" t="str">
        <f>IF(V413="","",_xlfn.XLOOKUP(V413,立项!W:W,立项!N:N))</f>
        <v/>
      </c>
      <c r="X413" s="114" t="str">
        <f>IF(V413="","",_xlfn.XLOOKUP(V413,立项!W:W,立项!P:P))</f>
        <v/>
      </c>
      <c r="Y413" s="114" t="str">
        <f t="shared" si="34"/>
        <v/>
      </c>
      <c r="Z413" s="141"/>
      <c r="AA413" s="116"/>
      <c r="AB413" s="116"/>
      <c r="AC413" s="116"/>
      <c r="AD413" s="117"/>
      <c r="AE413" s="117"/>
    </row>
    <row r="414" s="81" customFormat="1" customHeight="1" spans="1:31">
      <c r="A414" s="116"/>
      <c r="B414" s="116"/>
      <c r="D414" s="116"/>
      <c r="E414" s="133"/>
      <c r="F414" s="116"/>
      <c r="G414" s="116"/>
      <c r="H414" s="159"/>
      <c r="I414" s="146"/>
      <c r="J414" s="166"/>
      <c r="K414" s="116"/>
      <c r="L414" s="88"/>
      <c r="M414" s="164">
        <f>IF(T414="","",COUNTIFS($F$2:F414,F414))</f>
        <v>0</v>
      </c>
      <c r="N414" s="165">
        <f>IF(T414="","",SUMIFS(实收!E:E,实收!S:S,T414))</f>
        <v>0</v>
      </c>
      <c r="O414" s="165">
        <f t="shared" si="30"/>
        <v>0</v>
      </c>
      <c r="P414" s="165" t="str">
        <f>IF(D414="","",SUMIFS(#REF!,#REF!,U414))</f>
        <v/>
      </c>
      <c r="Q414" s="165" t="str">
        <f t="shared" si="31"/>
        <v/>
      </c>
      <c r="R414" s="114" t="str">
        <f>IF($C414="","",_xlfn.XLOOKUP($C414,设置!$M:$M,设置!N:N,""))</f>
        <v/>
      </c>
      <c r="S414" s="114" t="str">
        <f>IF($C414="","",_xlfn.XLOOKUP($C414,设置!$M:$M,设置!O:O,""))</f>
        <v/>
      </c>
      <c r="T414" s="114" t="s">
        <v>1854</v>
      </c>
      <c r="U414" s="114" t="str">
        <f t="shared" si="32"/>
        <v/>
      </c>
      <c r="V414" s="114" t="str">
        <f t="shared" si="33"/>
        <v/>
      </c>
      <c r="W414" s="114" t="str">
        <f>IF(V414="","",_xlfn.XLOOKUP(V414,立项!W:W,立项!N:N))</f>
        <v/>
      </c>
      <c r="X414" s="114" t="str">
        <f>IF(V414="","",_xlfn.XLOOKUP(V414,立项!W:W,立项!P:P))</f>
        <v/>
      </c>
      <c r="Y414" s="114" t="str">
        <f t="shared" si="34"/>
        <v/>
      </c>
      <c r="Z414" s="141"/>
      <c r="AA414" s="116"/>
      <c r="AB414" s="116"/>
      <c r="AC414" s="116"/>
      <c r="AD414" s="117"/>
      <c r="AE414" s="117"/>
    </row>
    <row r="415" s="81" customFormat="1" customHeight="1" spans="1:31">
      <c r="A415" s="116"/>
      <c r="B415" s="116"/>
      <c r="D415" s="116"/>
      <c r="E415" s="133"/>
      <c r="F415" s="116"/>
      <c r="G415" s="116"/>
      <c r="H415" s="159"/>
      <c r="I415" s="146"/>
      <c r="J415" s="166"/>
      <c r="K415" s="116"/>
      <c r="L415" s="88"/>
      <c r="M415" s="164">
        <f>IF(T415="","",COUNTIFS($F$2:F415,F415))</f>
        <v>0</v>
      </c>
      <c r="N415" s="165">
        <f>IF(T415="","",SUMIFS(实收!E:E,实收!S:S,T415))</f>
        <v>0</v>
      </c>
      <c r="O415" s="165">
        <f t="shared" si="30"/>
        <v>0</v>
      </c>
      <c r="P415" s="165" t="str">
        <f>IF(D415="","",SUMIFS(#REF!,#REF!,U415))</f>
        <v/>
      </c>
      <c r="Q415" s="165" t="str">
        <f t="shared" si="31"/>
        <v/>
      </c>
      <c r="R415" s="114" t="str">
        <f>IF($C415="","",_xlfn.XLOOKUP($C415,设置!$M:$M,设置!N:N,""))</f>
        <v/>
      </c>
      <c r="S415" s="114" t="str">
        <f>IF($C415="","",_xlfn.XLOOKUP($C415,设置!$M:$M,设置!O:O,""))</f>
        <v/>
      </c>
      <c r="T415" s="114" t="s">
        <v>1855</v>
      </c>
      <c r="U415" s="114" t="str">
        <f t="shared" si="32"/>
        <v/>
      </c>
      <c r="V415" s="114" t="str">
        <f t="shared" si="33"/>
        <v/>
      </c>
      <c r="W415" s="114" t="str">
        <f>IF(V415="","",_xlfn.XLOOKUP(V415,立项!W:W,立项!N:N))</f>
        <v/>
      </c>
      <c r="X415" s="114" t="str">
        <f>IF(V415="","",_xlfn.XLOOKUP(V415,立项!W:W,立项!P:P))</f>
        <v/>
      </c>
      <c r="Y415" s="114" t="str">
        <f t="shared" si="34"/>
        <v/>
      </c>
      <c r="Z415" s="141"/>
      <c r="AA415" s="116"/>
      <c r="AB415" s="116"/>
      <c r="AC415" s="116"/>
      <c r="AD415" s="117"/>
      <c r="AE415" s="117"/>
    </row>
    <row r="416" s="81" customFormat="1" customHeight="1" spans="1:31">
      <c r="A416" s="116"/>
      <c r="B416" s="116"/>
      <c r="D416" s="116"/>
      <c r="E416" s="133"/>
      <c r="F416" s="116"/>
      <c r="G416" s="116"/>
      <c r="H416" s="159"/>
      <c r="I416" s="146"/>
      <c r="J416" s="166"/>
      <c r="K416" s="116"/>
      <c r="L416" s="88"/>
      <c r="M416" s="164">
        <f>IF(T416="","",COUNTIFS($F$2:F416,F416))</f>
        <v>0</v>
      </c>
      <c r="N416" s="165">
        <f>IF(T416="","",SUMIFS(实收!E:E,实收!S:S,T416))</f>
        <v>0</v>
      </c>
      <c r="O416" s="165">
        <f t="shared" si="30"/>
        <v>0</v>
      </c>
      <c r="P416" s="165" t="str">
        <f>IF(D416="","",SUMIFS(#REF!,#REF!,U416))</f>
        <v/>
      </c>
      <c r="Q416" s="165" t="str">
        <f t="shared" si="31"/>
        <v/>
      </c>
      <c r="R416" s="114" t="str">
        <f>IF($C416="","",_xlfn.XLOOKUP($C416,设置!$M:$M,设置!N:N,""))</f>
        <v/>
      </c>
      <c r="S416" s="114" t="str">
        <f>IF($C416="","",_xlfn.XLOOKUP($C416,设置!$M:$M,设置!O:O,""))</f>
        <v/>
      </c>
      <c r="T416" s="114" t="s">
        <v>1856</v>
      </c>
      <c r="U416" s="114" t="str">
        <f t="shared" si="32"/>
        <v/>
      </c>
      <c r="V416" s="114" t="str">
        <f t="shared" si="33"/>
        <v/>
      </c>
      <c r="W416" s="114" t="str">
        <f>IF(V416="","",_xlfn.XLOOKUP(V416,立项!W:W,立项!N:N))</f>
        <v/>
      </c>
      <c r="X416" s="114" t="str">
        <f>IF(V416="","",_xlfn.XLOOKUP(V416,立项!W:W,立项!P:P))</f>
        <v/>
      </c>
      <c r="Y416" s="114" t="str">
        <f t="shared" si="34"/>
        <v/>
      </c>
      <c r="Z416" s="141"/>
      <c r="AA416" s="116"/>
      <c r="AB416" s="116"/>
      <c r="AC416" s="116"/>
      <c r="AD416" s="117"/>
      <c r="AE416" s="117"/>
    </row>
    <row r="417" s="81" customFormat="1" customHeight="1" spans="1:31">
      <c r="A417" s="116"/>
      <c r="B417" s="116"/>
      <c r="D417" s="116"/>
      <c r="E417" s="133"/>
      <c r="F417" s="116"/>
      <c r="G417" s="116"/>
      <c r="H417" s="159"/>
      <c r="I417" s="146"/>
      <c r="J417" s="166"/>
      <c r="K417" s="116"/>
      <c r="L417" s="88"/>
      <c r="M417" s="164">
        <f>IF(T417="","",COUNTIFS($F$2:F417,F417))</f>
        <v>0</v>
      </c>
      <c r="N417" s="165">
        <f>IF(T417="","",SUMIFS(实收!E:E,实收!S:S,T417))</f>
        <v>0</v>
      </c>
      <c r="O417" s="165">
        <f t="shared" si="30"/>
        <v>0</v>
      </c>
      <c r="P417" s="165" t="str">
        <f>IF(D417="","",SUMIFS(#REF!,#REF!,U417))</f>
        <v/>
      </c>
      <c r="Q417" s="165" t="str">
        <f t="shared" si="31"/>
        <v/>
      </c>
      <c r="R417" s="114" t="str">
        <f>IF($C417="","",_xlfn.XLOOKUP($C417,设置!$M:$M,设置!N:N,""))</f>
        <v/>
      </c>
      <c r="S417" s="114" t="str">
        <f>IF($C417="","",_xlfn.XLOOKUP($C417,设置!$M:$M,设置!O:O,""))</f>
        <v/>
      </c>
      <c r="T417" s="114" t="s">
        <v>1857</v>
      </c>
      <c r="U417" s="114" t="str">
        <f t="shared" si="32"/>
        <v/>
      </c>
      <c r="V417" s="114" t="str">
        <f t="shared" si="33"/>
        <v/>
      </c>
      <c r="W417" s="114" t="str">
        <f>IF(V417="","",_xlfn.XLOOKUP(V417,立项!W:W,立项!N:N))</f>
        <v/>
      </c>
      <c r="X417" s="114" t="str">
        <f>IF(V417="","",_xlfn.XLOOKUP(V417,立项!W:W,立项!P:P))</f>
        <v/>
      </c>
      <c r="Y417" s="114" t="str">
        <f t="shared" si="34"/>
        <v/>
      </c>
      <c r="Z417" s="141"/>
      <c r="AA417" s="116"/>
      <c r="AB417" s="116"/>
      <c r="AC417" s="116"/>
      <c r="AD417" s="117"/>
      <c r="AE417" s="117"/>
    </row>
    <row r="418" s="81" customFormat="1" customHeight="1" spans="1:31">
      <c r="A418" s="116"/>
      <c r="B418" s="116"/>
      <c r="D418" s="116"/>
      <c r="E418" s="133"/>
      <c r="F418" s="116"/>
      <c r="G418" s="116"/>
      <c r="H418" s="159"/>
      <c r="I418" s="146"/>
      <c r="J418" s="166"/>
      <c r="K418" s="116"/>
      <c r="L418" s="88"/>
      <c r="M418" s="164">
        <f>IF(T418="","",COUNTIFS($F$2:F418,F418))</f>
        <v>0</v>
      </c>
      <c r="N418" s="165">
        <f>IF(T418="","",SUMIFS(实收!E:E,实收!S:S,T418))</f>
        <v>0</v>
      </c>
      <c r="O418" s="165">
        <f t="shared" si="30"/>
        <v>0</v>
      </c>
      <c r="P418" s="165" t="str">
        <f>IF(D418="","",SUMIFS(#REF!,#REF!,U418))</f>
        <v/>
      </c>
      <c r="Q418" s="165" t="str">
        <f t="shared" si="31"/>
        <v/>
      </c>
      <c r="R418" s="114" t="str">
        <f>IF($C418="","",_xlfn.XLOOKUP($C418,设置!$M:$M,设置!N:N,""))</f>
        <v/>
      </c>
      <c r="S418" s="114" t="str">
        <f>IF($C418="","",_xlfn.XLOOKUP($C418,设置!$M:$M,设置!O:O,""))</f>
        <v/>
      </c>
      <c r="T418" s="114" t="s">
        <v>1858</v>
      </c>
      <c r="U418" s="114" t="str">
        <f t="shared" si="32"/>
        <v/>
      </c>
      <c r="V418" s="114" t="str">
        <f t="shared" si="33"/>
        <v/>
      </c>
      <c r="W418" s="114" t="str">
        <f>IF(V418="","",_xlfn.XLOOKUP(V418,立项!W:W,立项!N:N))</f>
        <v/>
      </c>
      <c r="X418" s="114" t="str">
        <f>IF(V418="","",_xlfn.XLOOKUP(V418,立项!W:W,立项!P:P))</f>
        <v/>
      </c>
      <c r="Y418" s="114" t="str">
        <f t="shared" si="34"/>
        <v/>
      </c>
      <c r="Z418" s="141"/>
      <c r="AA418" s="116"/>
      <c r="AB418" s="116"/>
      <c r="AC418" s="116"/>
      <c r="AD418" s="117"/>
      <c r="AE418" s="117"/>
    </row>
    <row r="419" s="81" customFormat="1" customHeight="1" spans="1:31">
      <c r="A419" s="116"/>
      <c r="B419" s="116"/>
      <c r="D419" s="116"/>
      <c r="E419" s="133"/>
      <c r="F419" s="116"/>
      <c r="G419" s="116"/>
      <c r="H419" s="159"/>
      <c r="I419" s="146"/>
      <c r="J419" s="166"/>
      <c r="K419" s="116"/>
      <c r="L419" s="88"/>
      <c r="M419" s="164">
        <f>IF(T419="","",COUNTIFS($F$2:F419,F419))</f>
        <v>0</v>
      </c>
      <c r="N419" s="165">
        <f>IF(T419="","",SUMIFS(实收!E:E,实收!S:S,T419))</f>
        <v>0</v>
      </c>
      <c r="O419" s="165">
        <f t="shared" si="30"/>
        <v>0</v>
      </c>
      <c r="P419" s="165" t="str">
        <f>IF(D419="","",SUMIFS(#REF!,#REF!,U419))</f>
        <v/>
      </c>
      <c r="Q419" s="165" t="str">
        <f t="shared" si="31"/>
        <v/>
      </c>
      <c r="R419" s="114" t="str">
        <f>IF($C419="","",_xlfn.XLOOKUP($C419,设置!$M:$M,设置!N:N,""))</f>
        <v/>
      </c>
      <c r="S419" s="114" t="str">
        <f>IF($C419="","",_xlfn.XLOOKUP($C419,设置!$M:$M,设置!O:O,""))</f>
        <v/>
      </c>
      <c r="T419" s="114" t="s">
        <v>1859</v>
      </c>
      <c r="U419" s="114" t="str">
        <f t="shared" si="32"/>
        <v/>
      </c>
      <c r="V419" s="114" t="str">
        <f t="shared" si="33"/>
        <v/>
      </c>
      <c r="W419" s="114" t="str">
        <f>IF(V419="","",_xlfn.XLOOKUP(V419,立项!W:W,立项!N:N))</f>
        <v/>
      </c>
      <c r="X419" s="114" t="str">
        <f>IF(V419="","",_xlfn.XLOOKUP(V419,立项!W:W,立项!P:P))</f>
        <v/>
      </c>
      <c r="Y419" s="114" t="str">
        <f t="shared" si="34"/>
        <v/>
      </c>
      <c r="Z419" s="141"/>
      <c r="AA419" s="116"/>
      <c r="AB419" s="116"/>
      <c r="AC419" s="116"/>
      <c r="AD419" s="117"/>
      <c r="AE419" s="117"/>
    </row>
    <row r="420" s="81" customFormat="1" customHeight="1" spans="1:31">
      <c r="A420" s="116"/>
      <c r="B420" s="116"/>
      <c r="D420" s="116"/>
      <c r="E420" s="133"/>
      <c r="F420" s="116"/>
      <c r="G420" s="116"/>
      <c r="H420" s="159"/>
      <c r="I420" s="146"/>
      <c r="J420" s="166"/>
      <c r="K420" s="116"/>
      <c r="L420" s="88"/>
      <c r="M420" s="164">
        <f>IF(T420="","",COUNTIFS($F$2:F420,F420))</f>
        <v>0</v>
      </c>
      <c r="N420" s="165">
        <f>IF(T420="","",SUMIFS(实收!E:E,实收!S:S,T420))</f>
        <v>0</v>
      </c>
      <c r="O420" s="165">
        <f t="shared" si="30"/>
        <v>0</v>
      </c>
      <c r="P420" s="165" t="str">
        <f>IF(D420="","",SUMIFS(#REF!,#REF!,U420))</f>
        <v/>
      </c>
      <c r="Q420" s="165" t="str">
        <f t="shared" si="31"/>
        <v/>
      </c>
      <c r="R420" s="114" t="str">
        <f>IF($C420="","",_xlfn.XLOOKUP($C420,设置!$M:$M,设置!N:N,""))</f>
        <v/>
      </c>
      <c r="S420" s="114" t="str">
        <f>IF($C420="","",_xlfn.XLOOKUP($C420,设置!$M:$M,设置!O:O,""))</f>
        <v/>
      </c>
      <c r="T420" s="114" t="s">
        <v>1860</v>
      </c>
      <c r="U420" s="114" t="str">
        <f t="shared" si="32"/>
        <v/>
      </c>
      <c r="V420" s="114" t="str">
        <f t="shared" si="33"/>
        <v/>
      </c>
      <c r="W420" s="114" t="str">
        <f>IF(V420="","",_xlfn.XLOOKUP(V420,立项!W:W,立项!N:N))</f>
        <v/>
      </c>
      <c r="X420" s="114" t="str">
        <f>IF(V420="","",_xlfn.XLOOKUP(V420,立项!W:W,立项!P:P))</f>
        <v/>
      </c>
      <c r="Y420" s="114" t="str">
        <f t="shared" si="34"/>
        <v/>
      </c>
      <c r="Z420" s="141"/>
      <c r="AA420" s="116"/>
      <c r="AB420" s="116"/>
      <c r="AC420" s="116"/>
      <c r="AD420" s="117"/>
      <c r="AE420" s="117"/>
    </row>
    <row r="421" s="81" customFormat="1" customHeight="1" spans="1:31">
      <c r="A421" s="116"/>
      <c r="B421" s="116"/>
      <c r="D421" s="116"/>
      <c r="E421" s="133"/>
      <c r="F421" s="116"/>
      <c r="G421" s="116"/>
      <c r="H421" s="159"/>
      <c r="I421" s="146"/>
      <c r="J421" s="166"/>
      <c r="K421" s="116"/>
      <c r="L421" s="88"/>
      <c r="M421" s="164">
        <f>IF(T421="","",COUNTIFS($F$2:F421,F421))</f>
        <v>0</v>
      </c>
      <c r="N421" s="165">
        <f>IF(T421="","",SUMIFS(实收!E:E,实收!S:S,T421))</f>
        <v>0</v>
      </c>
      <c r="O421" s="165">
        <f t="shared" si="30"/>
        <v>0</v>
      </c>
      <c r="P421" s="165" t="str">
        <f>IF(D421="","",SUMIFS(#REF!,#REF!,U421))</f>
        <v/>
      </c>
      <c r="Q421" s="165" t="str">
        <f t="shared" si="31"/>
        <v/>
      </c>
      <c r="R421" s="114" t="str">
        <f>IF($C421="","",_xlfn.XLOOKUP($C421,设置!$M:$M,设置!N:N,""))</f>
        <v/>
      </c>
      <c r="S421" s="114" t="str">
        <f>IF($C421="","",_xlfn.XLOOKUP($C421,设置!$M:$M,设置!O:O,""))</f>
        <v/>
      </c>
      <c r="T421" s="114" t="s">
        <v>1861</v>
      </c>
      <c r="U421" s="114" t="str">
        <f t="shared" si="32"/>
        <v/>
      </c>
      <c r="V421" s="114" t="str">
        <f t="shared" si="33"/>
        <v/>
      </c>
      <c r="W421" s="114" t="str">
        <f>IF(V421="","",_xlfn.XLOOKUP(V421,立项!W:W,立项!N:N))</f>
        <v/>
      </c>
      <c r="X421" s="114" t="str">
        <f>IF(V421="","",_xlfn.XLOOKUP(V421,立项!W:W,立项!P:P))</f>
        <v/>
      </c>
      <c r="Y421" s="114" t="str">
        <f t="shared" si="34"/>
        <v/>
      </c>
      <c r="Z421" s="141"/>
      <c r="AA421" s="116"/>
      <c r="AB421" s="116"/>
      <c r="AC421" s="116"/>
      <c r="AD421" s="117"/>
      <c r="AE421" s="117"/>
    </row>
    <row r="422" s="81" customFormat="1" customHeight="1" spans="1:31">
      <c r="A422" s="116"/>
      <c r="B422" s="116"/>
      <c r="D422" s="116"/>
      <c r="E422" s="133"/>
      <c r="F422" s="116"/>
      <c r="G422" s="116"/>
      <c r="H422" s="159"/>
      <c r="I422" s="146"/>
      <c r="J422" s="166"/>
      <c r="K422" s="116"/>
      <c r="L422" s="88"/>
      <c r="M422" s="164">
        <f>IF(T422="","",COUNTIFS($F$2:F422,F422))</f>
        <v>0</v>
      </c>
      <c r="N422" s="165">
        <f>IF(T422="","",SUMIFS(实收!E:E,实收!S:S,T422))</f>
        <v>0</v>
      </c>
      <c r="O422" s="165">
        <f t="shared" si="30"/>
        <v>0</v>
      </c>
      <c r="P422" s="165" t="str">
        <f>IF(D422="","",SUMIFS(#REF!,#REF!,U422))</f>
        <v/>
      </c>
      <c r="Q422" s="165" t="str">
        <f t="shared" si="31"/>
        <v/>
      </c>
      <c r="R422" s="114" t="str">
        <f>IF($C422="","",_xlfn.XLOOKUP($C422,设置!$M:$M,设置!N:N,""))</f>
        <v/>
      </c>
      <c r="S422" s="114" t="str">
        <f>IF($C422="","",_xlfn.XLOOKUP($C422,设置!$M:$M,设置!O:O,""))</f>
        <v/>
      </c>
      <c r="T422" s="114" t="s">
        <v>1862</v>
      </c>
      <c r="U422" s="114" t="str">
        <f t="shared" si="32"/>
        <v/>
      </c>
      <c r="V422" s="114" t="str">
        <f t="shared" si="33"/>
        <v/>
      </c>
      <c r="W422" s="114" t="str">
        <f>IF(V422="","",_xlfn.XLOOKUP(V422,立项!W:W,立项!N:N))</f>
        <v/>
      </c>
      <c r="X422" s="114" t="str">
        <f>IF(V422="","",_xlfn.XLOOKUP(V422,立项!W:W,立项!P:P))</f>
        <v/>
      </c>
      <c r="Y422" s="114" t="str">
        <f t="shared" si="34"/>
        <v/>
      </c>
      <c r="Z422" s="141"/>
      <c r="AA422" s="116"/>
      <c r="AB422" s="116"/>
      <c r="AC422" s="116"/>
      <c r="AD422" s="117"/>
      <c r="AE422" s="117"/>
    </row>
    <row r="423" s="81" customFormat="1" customHeight="1" spans="1:31">
      <c r="A423" s="116"/>
      <c r="B423" s="116"/>
      <c r="D423" s="116"/>
      <c r="E423" s="133"/>
      <c r="F423" s="116"/>
      <c r="G423" s="116"/>
      <c r="H423" s="159"/>
      <c r="I423" s="146"/>
      <c r="J423" s="166"/>
      <c r="K423" s="116"/>
      <c r="L423" s="88"/>
      <c r="M423" s="164">
        <f>IF(T423="","",COUNTIFS($F$2:F423,F423))</f>
        <v>0</v>
      </c>
      <c r="N423" s="165">
        <f>IF(T423="","",SUMIFS(实收!E:E,实收!S:S,T423))</f>
        <v>0</v>
      </c>
      <c r="O423" s="165">
        <f t="shared" si="30"/>
        <v>0</v>
      </c>
      <c r="P423" s="165" t="str">
        <f>IF(D423="","",SUMIFS(#REF!,#REF!,U423))</f>
        <v/>
      </c>
      <c r="Q423" s="165" t="str">
        <f t="shared" si="31"/>
        <v/>
      </c>
      <c r="R423" s="114" t="str">
        <f>IF($C423="","",_xlfn.XLOOKUP($C423,设置!$M:$M,设置!N:N,""))</f>
        <v/>
      </c>
      <c r="S423" s="114" t="str">
        <f>IF($C423="","",_xlfn.XLOOKUP($C423,设置!$M:$M,设置!O:O,""))</f>
        <v/>
      </c>
      <c r="T423" s="114" t="s">
        <v>1863</v>
      </c>
      <c r="U423" s="114" t="str">
        <f t="shared" si="32"/>
        <v/>
      </c>
      <c r="V423" s="114" t="str">
        <f t="shared" si="33"/>
        <v/>
      </c>
      <c r="W423" s="114" t="str">
        <f>IF(V423="","",_xlfn.XLOOKUP(V423,立项!W:W,立项!N:N))</f>
        <v/>
      </c>
      <c r="X423" s="114" t="str">
        <f>IF(V423="","",_xlfn.XLOOKUP(V423,立项!W:W,立项!P:P))</f>
        <v/>
      </c>
      <c r="Y423" s="114" t="str">
        <f t="shared" si="34"/>
        <v/>
      </c>
      <c r="Z423" s="141"/>
      <c r="AA423" s="116"/>
      <c r="AB423" s="116"/>
      <c r="AC423" s="116"/>
      <c r="AD423" s="117"/>
      <c r="AE423" s="117"/>
    </row>
    <row r="424" s="81" customFormat="1" customHeight="1" spans="1:31">
      <c r="A424" s="116"/>
      <c r="B424" s="116"/>
      <c r="D424" s="116"/>
      <c r="E424" s="133"/>
      <c r="F424" s="116"/>
      <c r="G424" s="116"/>
      <c r="H424" s="159"/>
      <c r="I424" s="146"/>
      <c r="J424" s="166"/>
      <c r="K424" s="116"/>
      <c r="L424" s="88"/>
      <c r="M424" s="164">
        <f>IF(T424="","",COUNTIFS($F$2:F424,F424))</f>
        <v>0</v>
      </c>
      <c r="N424" s="165">
        <f>IF(T424="","",SUMIFS(实收!E:E,实收!S:S,T424))</f>
        <v>0</v>
      </c>
      <c r="O424" s="165">
        <f t="shared" si="30"/>
        <v>0</v>
      </c>
      <c r="P424" s="165" t="str">
        <f>IF(D424="","",SUMIFS(#REF!,#REF!,U424))</f>
        <v/>
      </c>
      <c r="Q424" s="165" t="str">
        <f t="shared" si="31"/>
        <v/>
      </c>
      <c r="R424" s="114" t="str">
        <f>IF($C424="","",_xlfn.XLOOKUP($C424,设置!$M:$M,设置!N:N,""))</f>
        <v/>
      </c>
      <c r="S424" s="114" t="str">
        <f>IF($C424="","",_xlfn.XLOOKUP($C424,设置!$M:$M,设置!O:O,""))</f>
        <v/>
      </c>
      <c r="T424" s="114" t="s">
        <v>1864</v>
      </c>
      <c r="U424" s="114" t="str">
        <f t="shared" si="32"/>
        <v/>
      </c>
      <c r="V424" s="114" t="str">
        <f t="shared" si="33"/>
        <v/>
      </c>
      <c r="W424" s="114" t="str">
        <f>IF(V424="","",_xlfn.XLOOKUP(V424,立项!W:W,立项!N:N))</f>
        <v/>
      </c>
      <c r="X424" s="114" t="str">
        <f>IF(V424="","",_xlfn.XLOOKUP(V424,立项!W:W,立项!P:P))</f>
        <v/>
      </c>
      <c r="Y424" s="114" t="str">
        <f t="shared" si="34"/>
        <v/>
      </c>
      <c r="Z424" s="141"/>
      <c r="AA424" s="116"/>
      <c r="AB424" s="116"/>
      <c r="AC424" s="116"/>
      <c r="AD424" s="117"/>
      <c r="AE424" s="117"/>
    </row>
    <row r="425" s="81" customFormat="1" customHeight="1" spans="1:31">
      <c r="A425" s="116"/>
      <c r="B425" s="116"/>
      <c r="D425" s="116"/>
      <c r="E425" s="133"/>
      <c r="F425" s="116"/>
      <c r="G425" s="116"/>
      <c r="H425" s="159"/>
      <c r="I425" s="146"/>
      <c r="J425" s="166"/>
      <c r="K425" s="116"/>
      <c r="L425" s="88"/>
      <c r="M425" s="164">
        <f>IF(T425="","",COUNTIFS($F$2:F425,F425))</f>
        <v>0</v>
      </c>
      <c r="N425" s="165">
        <f>IF(T425="","",SUMIFS(实收!E:E,实收!S:S,T425))</f>
        <v>0</v>
      </c>
      <c r="O425" s="165">
        <f t="shared" si="30"/>
        <v>0</v>
      </c>
      <c r="P425" s="165" t="str">
        <f>IF(D425="","",SUMIFS(#REF!,#REF!,U425))</f>
        <v/>
      </c>
      <c r="Q425" s="165" t="str">
        <f t="shared" si="31"/>
        <v/>
      </c>
      <c r="R425" s="114" t="str">
        <f>IF($C425="","",_xlfn.XLOOKUP($C425,设置!$M:$M,设置!N:N,""))</f>
        <v/>
      </c>
      <c r="S425" s="114" t="str">
        <f>IF($C425="","",_xlfn.XLOOKUP($C425,设置!$M:$M,设置!O:O,""))</f>
        <v/>
      </c>
      <c r="T425" s="114" t="s">
        <v>1865</v>
      </c>
      <c r="U425" s="114" t="str">
        <f t="shared" si="32"/>
        <v/>
      </c>
      <c r="V425" s="114" t="str">
        <f t="shared" si="33"/>
        <v/>
      </c>
      <c r="W425" s="114" t="str">
        <f>IF(V425="","",_xlfn.XLOOKUP(V425,立项!W:W,立项!N:N))</f>
        <v/>
      </c>
      <c r="X425" s="114" t="str">
        <f>IF(V425="","",_xlfn.XLOOKUP(V425,立项!W:W,立项!P:P))</f>
        <v/>
      </c>
      <c r="Y425" s="114" t="str">
        <f t="shared" si="34"/>
        <v/>
      </c>
      <c r="Z425" s="141"/>
      <c r="AA425" s="116"/>
      <c r="AB425" s="116"/>
      <c r="AC425" s="116"/>
      <c r="AD425" s="117"/>
      <c r="AE425" s="117"/>
    </row>
    <row r="426" s="81" customFormat="1" customHeight="1" spans="1:31">
      <c r="A426" s="116"/>
      <c r="B426" s="116"/>
      <c r="D426" s="116"/>
      <c r="E426" s="133"/>
      <c r="F426" s="116"/>
      <c r="G426" s="116"/>
      <c r="H426" s="159"/>
      <c r="I426" s="146"/>
      <c r="J426" s="166"/>
      <c r="K426" s="116"/>
      <c r="L426" s="88"/>
      <c r="M426" s="164">
        <f>IF(T426="","",COUNTIFS($F$2:F426,F426))</f>
        <v>0</v>
      </c>
      <c r="N426" s="165">
        <f>IF(T426="","",SUMIFS(实收!E:E,实收!S:S,T426))</f>
        <v>0</v>
      </c>
      <c r="O426" s="165">
        <f t="shared" si="30"/>
        <v>0</v>
      </c>
      <c r="P426" s="165" t="str">
        <f>IF(D426="","",SUMIFS(#REF!,#REF!,U426))</f>
        <v/>
      </c>
      <c r="Q426" s="165" t="str">
        <f t="shared" si="31"/>
        <v/>
      </c>
      <c r="R426" s="114" t="str">
        <f>IF($C426="","",_xlfn.XLOOKUP($C426,设置!$M:$M,设置!N:N,""))</f>
        <v/>
      </c>
      <c r="S426" s="114" t="str">
        <f>IF($C426="","",_xlfn.XLOOKUP($C426,设置!$M:$M,设置!O:O,""))</f>
        <v/>
      </c>
      <c r="T426" s="114" t="s">
        <v>1866</v>
      </c>
      <c r="U426" s="114" t="str">
        <f t="shared" si="32"/>
        <v/>
      </c>
      <c r="V426" s="114" t="str">
        <f t="shared" si="33"/>
        <v/>
      </c>
      <c r="W426" s="114" t="str">
        <f>IF(V426="","",_xlfn.XLOOKUP(V426,立项!W:W,立项!N:N))</f>
        <v/>
      </c>
      <c r="X426" s="114" t="str">
        <f>IF(V426="","",_xlfn.XLOOKUP(V426,立项!W:W,立项!P:P))</f>
        <v/>
      </c>
      <c r="Y426" s="114" t="str">
        <f t="shared" si="34"/>
        <v/>
      </c>
      <c r="Z426" s="141"/>
      <c r="AA426" s="116"/>
      <c r="AB426" s="116"/>
      <c r="AC426" s="116"/>
      <c r="AD426" s="117"/>
      <c r="AE426" s="117"/>
    </row>
    <row r="427" s="81" customFormat="1" customHeight="1" spans="1:31">
      <c r="A427" s="116"/>
      <c r="B427" s="116"/>
      <c r="D427" s="116"/>
      <c r="E427" s="133"/>
      <c r="F427" s="116"/>
      <c r="G427" s="116"/>
      <c r="H427" s="159"/>
      <c r="I427" s="146"/>
      <c r="J427" s="166"/>
      <c r="K427" s="116"/>
      <c r="L427" s="88"/>
      <c r="M427" s="164">
        <f>IF(T427="","",COUNTIFS($F$2:F427,F427))</f>
        <v>0</v>
      </c>
      <c r="N427" s="165">
        <f>IF(T427="","",SUMIFS(实收!E:E,实收!S:S,T427))</f>
        <v>0</v>
      </c>
      <c r="O427" s="165">
        <f t="shared" si="30"/>
        <v>0</v>
      </c>
      <c r="P427" s="165" t="str">
        <f>IF(D427="","",SUMIFS(#REF!,#REF!,U427))</f>
        <v/>
      </c>
      <c r="Q427" s="165" t="str">
        <f t="shared" si="31"/>
        <v/>
      </c>
      <c r="R427" s="114" t="str">
        <f>IF($C427="","",_xlfn.XLOOKUP($C427,设置!$M:$M,设置!N:N,""))</f>
        <v/>
      </c>
      <c r="S427" s="114" t="str">
        <f>IF($C427="","",_xlfn.XLOOKUP($C427,设置!$M:$M,设置!O:O,""))</f>
        <v/>
      </c>
      <c r="T427" s="114" t="s">
        <v>1867</v>
      </c>
      <c r="U427" s="114" t="str">
        <f t="shared" si="32"/>
        <v/>
      </c>
      <c r="V427" s="114" t="str">
        <f t="shared" si="33"/>
        <v/>
      </c>
      <c r="W427" s="114" t="str">
        <f>IF(V427="","",_xlfn.XLOOKUP(V427,立项!W:W,立项!N:N))</f>
        <v/>
      </c>
      <c r="X427" s="114" t="str">
        <f>IF(V427="","",_xlfn.XLOOKUP(V427,立项!W:W,立项!P:P))</f>
        <v/>
      </c>
      <c r="Y427" s="114" t="str">
        <f t="shared" si="34"/>
        <v/>
      </c>
      <c r="Z427" s="141"/>
      <c r="AA427" s="116"/>
      <c r="AB427" s="116"/>
      <c r="AC427" s="116"/>
      <c r="AD427" s="117"/>
      <c r="AE427" s="117"/>
    </row>
    <row r="428" s="81" customFormat="1" customHeight="1" spans="1:31">
      <c r="A428" s="116"/>
      <c r="B428" s="116"/>
      <c r="D428" s="116"/>
      <c r="E428" s="133"/>
      <c r="F428" s="116"/>
      <c r="G428" s="116"/>
      <c r="H428" s="159"/>
      <c r="I428" s="146"/>
      <c r="J428" s="166"/>
      <c r="K428" s="116"/>
      <c r="L428" s="88"/>
      <c r="M428" s="164">
        <f>IF(T428="","",COUNTIFS($F$2:F428,F428))</f>
        <v>0</v>
      </c>
      <c r="N428" s="165">
        <f>IF(T428="","",SUMIFS(实收!E:E,实收!S:S,T428))</f>
        <v>0</v>
      </c>
      <c r="O428" s="165">
        <f t="shared" si="30"/>
        <v>0</v>
      </c>
      <c r="P428" s="165" t="str">
        <f>IF(D428="","",SUMIFS(#REF!,#REF!,U428))</f>
        <v/>
      </c>
      <c r="Q428" s="165" t="str">
        <f t="shared" si="31"/>
        <v/>
      </c>
      <c r="R428" s="114" t="str">
        <f>IF($C428="","",_xlfn.XLOOKUP($C428,设置!$M:$M,设置!N:N,""))</f>
        <v/>
      </c>
      <c r="S428" s="114" t="str">
        <f>IF($C428="","",_xlfn.XLOOKUP($C428,设置!$M:$M,设置!O:O,""))</f>
        <v/>
      </c>
      <c r="T428" s="114" t="s">
        <v>1868</v>
      </c>
      <c r="U428" s="114" t="str">
        <f t="shared" si="32"/>
        <v/>
      </c>
      <c r="V428" s="114" t="str">
        <f t="shared" si="33"/>
        <v/>
      </c>
      <c r="W428" s="114" t="str">
        <f>IF(V428="","",_xlfn.XLOOKUP(V428,立项!W:W,立项!N:N))</f>
        <v/>
      </c>
      <c r="X428" s="114" t="str">
        <f>IF(V428="","",_xlfn.XLOOKUP(V428,立项!W:W,立项!P:P))</f>
        <v/>
      </c>
      <c r="Y428" s="114" t="str">
        <f t="shared" si="34"/>
        <v/>
      </c>
      <c r="Z428" s="141"/>
      <c r="AA428" s="116"/>
      <c r="AB428" s="116"/>
      <c r="AC428" s="116"/>
      <c r="AD428" s="117"/>
      <c r="AE428" s="117"/>
    </row>
    <row r="429" s="81" customFormat="1" customHeight="1" spans="1:31">
      <c r="A429" s="116"/>
      <c r="B429" s="116"/>
      <c r="D429" s="116"/>
      <c r="E429" s="133"/>
      <c r="F429" s="116"/>
      <c r="G429" s="116"/>
      <c r="H429" s="159"/>
      <c r="I429" s="146"/>
      <c r="J429" s="166"/>
      <c r="K429" s="116"/>
      <c r="L429" s="88"/>
      <c r="M429" s="164">
        <f>IF(T429="","",COUNTIFS($F$2:F429,F429))</f>
        <v>0</v>
      </c>
      <c r="N429" s="165">
        <f>IF(T429="","",SUMIFS(实收!E:E,实收!S:S,T429))</f>
        <v>0</v>
      </c>
      <c r="O429" s="165">
        <f t="shared" si="30"/>
        <v>0</v>
      </c>
      <c r="P429" s="165" t="str">
        <f>IF(D429="","",SUMIFS(#REF!,#REF!,U429))</f>
        <v/>
      </c>
      <c r="Q429" s="165" t="str">
        <f t="shared" si="31"/>
        <v/>
      </c>
      <c r="R429" s="114" t="str">
        <f>IF($C429="","",_xlfn.XLOOKUP($C429,设置!$M:$M,设置!N:N,""))</f>
        <v/>
      </c>
      <c r="S429" s="114" t="str">
        <f>IF($C429="","",_xlfn.XLOOKUP($C429,设置!$M:$M,设置!O:O,""))</f>
        <v/>
      </c>
      <c r="T429" s="114" t="s">
        <v>1869</v>
      </c>
      <c r="U429" s="114" t="str">
        <f t="shared" si="32"/>
        <v/>
      </c>
      <c r="V429" s="114" t="str">
        <f t="shared" si="33"/>
        <v/>
      </c>
      <c r="W429" s="114" t="str">
        <f>IF(V429="","",_xlfn.XLOOKUP(V429,立项!W:W,立项!N:N))</f>
        <v/>
      </c>
      <c r="X429" s="114" t="str">
        <f>IF(V429="","",_xlfn.XLOOKUP(V429,立项!W:W,立项!P:P))</f>
        <v/>
      </c>
      <c r="Y429" s="114" t="str">
        <f t="shared" si="34"/>
        <v/>
      </c>
      <c r="Z429" s="141"/>
      <c r="AA429" s="116"/>
      <c r="AB429" s="116"/>
      <c r="AC429" s="116"/>
      <c r="AD429" s="117"/>
      <c r="AE429" s="117"/>
    </row>
    <row r="430" s="81" customFormat="1" customHeight="1" spans="1:31">
      <c r="A430" s="116"/>
      <c r="B430" s="116"/>
      <c r="D430" s="116"/>
      <c r="E430" s="133"/>
      <c r="F430" s="116"/>
      <c r="G430" s="116"/>
      <c r="H430" s="159"/>
      <c r="I430" s="146"/>
      <c r="J430" s="166"/>
      <c r="K430" s="116"/>
      <c r="L430" s="88"/>
      <c r="M430" s="164">
        <f>IF(T430="","",COUNTIFS($F$2:F430,F430))</f>
        <v>0</v>
      </c>
      <c r="N430" s="165">
        <f>IF(T430="","",SUMIFS(实收!E:E,实收!S:S,T430))</f>
        <v>0</v>
      </c>
      <c r="O430" s="165">
        <f t="shared" si="30"/>
        <v>0</v>
      </c>
      <c r="P430" s="165" t="str">
        <f>IF(D430="","",SUMIFS(#REF!,#REF!,U430))</f>
        <v/>
      </c>
      <c r="Q430" s="165" t="str">
        <f t="shared" si="31"/>
        <v/>
      </c>
      <c r="R430" s="114" t="str">
        <f>IF($C430="","",_xlfn.XLOOKUP($C430,设置!$M:$M,设置!N:N,""))</f>
        <v/>
      </c>
      <c r="S430" s="114" t="str">
        <f>IF($C430="","",_xlfn.XLOOKUP($C430,设置!$M:$M,设置!O:O,""))</f>
        <v/>
      </c>
      <c r="T430" s="114" t="s">
        <v>1870</v>
      </c>
      <c r="U430" s="114" t="str">
        <f t="shared" si="32"/>
        <v/>
      </c>
      <c r="V430" s="114" t="str">
        <f t="shared" si="33"/>
        <v/>
      </c>
      <c r="W430" s="114" t="str">
        <f>IF(V430="","",_xlfn.XLOOKUP(V430,立项!W:W,立项!N:N))</f>
        <v/>
      </c>
      <c r="X430" s="114" t="str">
        <f>IF(V430="","",_xlfn.XLOOKUP(V430,立项!W:W,立项!P:P))</f>
        <v/>
      </c>
      <c r="Y430" s="114" t="str">
        <f t="shared" si="34"/>
        <v/>
      </c>
      <c r="Z430" s="141"/>
      <c r="AA430" s="116"/>
      <c r="AB430" s="116"/>
      <c r="AC430" s="116"/>
      <c r="AD430" s="117"/>
      <c r="AE430" s="117"/>
    </row>
    <row r="431" s="81" customFormat="1" customHeight="1" spans="1:31">
      <c r="A431" s="116"/>
      <c r="B431" s="116"/>
      <c r="D431" s="116"/>
      <c r="E431" s="133"/>
      <c r="F431" s="116"/>
      <c r="G431" s="116"/>
      <c r="H431" s="159"/>
      <c r="I431" s="146"/>
      <c r="J431" s="166"/>
      <c r="K431" s="116"/>
      <c r="L431" s="88"/>
      <c r="M431" s="164">
        <f>IF(T431="","",COUNTIFS($F$2:F431,F431))</f>
        <v>0</v>
      </c>
      <c r="N431" s="165">
        <f>IF(T431="","",SUMIFS(实收!E:E,实收!S:S,T431))</f>
        <v>0</v>
      </c>
      <c r="O431" s="165">
        <f t="shared" si="30"/>
        <v>0</v>
      </c>
      <c r="P431" s="165" t="str">
        <f>IF(D431="","",SUMIFS(#REF!,#REF!,U431))</f>
        <v/>
      </c>
      <c r="Q431" s="165" t="str">
        <f t="shared" si="31"/>
        <v/>
      </c>
      <c r="R431" s="114" t="str">
        <f>IF($C431="","",_xlfn.XLOOKUP($C431,设置!$M:$M,设置!N:N,""))</f>
        <v/>
      </c>
      <c r="S431" s="114" t="str">
        <f>IF($C431="","",_xlfn.XLOOKUP($C431,设置!$M:$M,设置!O:O,""))</f>
        <v/>
      </c>
      <c r="T431" s="114" t="s">
        <v>1871</v>
      </c>
      <c r="U431" s="114" t="str">
        <f t="shared" si="32"/>
        <v/>
      </c>
      <c r="V431" s="114" t="str">
        <f t="shared" si="33"/>
        <v/>
      </c>
      <c r="W431" s="114" t="str">
        <f>IF(V431="","",_xlfn.XLOOKUP(V431,立项!W:W,立项!N:N))</f>
        <v/>
      </c>
      <c r="X431" s="114" t="str">
        <f>IF(V431="","",_xlfn.XLOOKUP(V431,立项!W:W,立项!P:P))</f>
        <v/>
      </c>
      <c r="Y431" s="114" t="str">
        <f t="shared" si="34"/>
        <v/>
      </c>
      <c r="Z431" s="141"/>
      <c r="AA431" s="116"/>
      <c r="AB431" s="116"/>
      <c r="AC431" s="116"/>
      <c r="AD431" s="117"/>
      <c r="AE431" s="117"/>
    </row>
    <row r="432" s="81" customFormat="1" customHeight="1" spans="1:31">
      <c r="A432" s="116"/>
      <c r="B432" s="116"/>
      <c r="D432" s="116"/>
      <c r="E432" s="133"/>
      <c r="F432" s="116"/>
      <c r="G432" s="116"/>
      <c r="H432" s="159"/>
      <c r="I432" s="146"/>
      <c r="J432" s="166"/>
      <c r="K432" s="116"/>
      <c r="L432" s="88"/>
      <c r="M432" s="164">
        <f>IF(T432="","",COUNTIFS($F$2:F432,F432))</f>
        <v>0</v>
      </c>
      <c r="N432" s="165">
        <f>IF(T432="","",SUMIFS(实收!E:E,实收!S:S,T432))</f>
        <v>0</v>
      </c>
      <c r="O432" s="165">
        <f t="shared" si="30"/>
        <v>0</v>
      </c>
      <c r="P432" s="165" t="str">
        <f>IF(D432="","",SUMIFS(#REF!,#REF!,U432))</f>
        <v/>
      </c>
      <c r="Q432" s="165" t="str">
        <f t="shared" si="31"/>
        <v/>
      </c>
      <c r="R432" s="114" t="str">
        <f>IF($C432="","",_xlfn.XLOOKUP($C432,设置!$M:$M,设置!N:N,""))</f>
        <v/>
      </c>
      <c r="S432" s="114" t="str">
        <f>IF($C432="","",_xlfn.XLOOKUP($C432,设置!$M:$M,设置!O:O,""))</f>
        <v/>
      </c>
      <c r="T432" s="114" t="s">
        <v>1872</v>
      </c>
      <c r="U432" s="114" t="str">
        <f t="shared" si="32"/>
        <v/>
      </c>
      <c r="V432" s="114" t="str">
        <f t="shared" si="33"/>
        <v/>
      </c>
      <c r="W432" s="114" t="str">
        <f>IF(V432="","",_xlfn.XLOOKUP(V432,立项!W:W,立项!N:N))</f>
        <v/>
      </c>
      <c r="X432" s="114" t="str">
        <f>IF(V432="","",_xlfn.XLOOKUP(V432,立项!W:W,立项!P:P))</f>
        <v/>
      </c>
      <c r="Y432" s="114" t="str">
        <f t="shared" si="34"/>
        <v/>
      </c>
      <c r="Z432" s="141"/>
      <c r="AA432" s="116"/>
      <c r="AB432" s="116"/>
      <c r="AC432" s="116"/>
      <c r="AD432" s="117"/>
      <c r="AE432" s="117"/>
    </row>
    <row r="433" s="81" customFormat="1" customHeight="1" spans="1:31">
      <c r="A433" s="116"/>
      <c r="B433" s="116"/>
      <c r="D433" s="116"/>
      <c r="E433" s="133"/>
      <c r="F433" s="116"/>
      <c r="G433" s="116"/>
      <c r="H433" s="159"/>
      <c r="I433" s="146"/>
      <c r="J433" s="166"/>
      <c r="K433" s="116"/>
      <c r="L433" s="88"/>
      <c r="M433" s="164">
        <f>IF(T433="","",COUNTIFS($F$2:F433,F433))</f>
        <v>0</v>
      </c>
      <c r="N433" s="165">
        <f>IF(T433="","",SUMIFS(实收!E:E,实收!S:S,T433))</f>
        <v>0</v>
      </c>
      <c r="O433" s="165">
        <f t="shared" si="30"/>
        <v>0</v>
      </c>
      <c r="P433" s="165" t="str">
        <f>IF(D433="","",SUMIFS(#REF!,#REF!,U433))</f>
        <v/>
      </c>
      <c r="Q433" s="165" t="str">
        <f t="shared" si="31"/>
        <v/>
      </c>
      <c r="R433" s="114" t="str">
        <f>IF($C433="","",_xlfn.XLOOKUP($C433,设置!$M:$M,设置!N:N,""))</f>
        <v/>
      </c>
      <c r="S433" s="114" t="str">
        <f>IF($C433="","",_xlfn.XLOOKUP($C433,设置!$M:$M,设置!O:O,""))</f>
        <v/>
      </c>
      <c r="T433" s="114" t="s">
        <v>1873</v>
      </c>
      <c r="U433" s="114" t="str">
        <f t="shared" si="32"/>
        <v/>
      </c>
      <c r="V433" s="114" t="str">
        <f t="shared" si="33"/>
        <v/>
      </c>
      <c r="W433" s="114" t="str">
        <f>IF(V433="","",_xlfn.XLOOKUP(V433,立项!W:W,立项!N:N))</f>
        <v/>
      </c>
      <c r="X433" s="114" t="str">
        <f>IF(V433="","",_xlfn.XLOOKUP(V433,立项!W:W,立项!P:P))</f>
        <v/>
      </c>
      <c r="Y433" s="114" t="str">
        <f t="shared" si="34"/>
        <v/>
      </c>
      <c r="Z433" s="141"/>
      <c r="AA433" s="116"/>
      <c r="AB433" s="116"/>
      <c r="AC433" s="116"/>
      <c r="AD433" s="117"/>
      <c r="AE433" s="117"/>
    </row>
    <row r="434" s="81" customFormat="1" customHeight="1" spans="1:31">
      <c r="A434" s="116"/>
      <c r="B434" s="116"/>
      <c r="D434" s="116"/>
      <c r="E434" s="133"/>
      <c r="F434" s="116"/>
      <c r="G434" s="116"/>
      <c r="H434" s="159"/>
      <c r="I434" s="146"/>
      <c r="J434" s="166"/>
      <c r="K434" s="116"/>
      <c r="L434" s="88"/>
      <c r="M434" s="164">
        <f>IF(T434="","",COUNTIFS($F$2:F434,F434))</f>
        <v>0</v>
      </c>
      <c r="N434" s="165">
        <f>IF(T434="","",SUMIFS(实收!E:E,实收!S:S,T434))</f>
        <v>0</v>
      </c>
      <c r="O434" s="165">
        <f t="shared" si="30"/>
        <v>0</v>
      </c>
      <c r="P434" s="165" t="str">
        <f>IF(D434="","",SUMIFS(#REF!,#REF!,U434))</f>
        <v/>
      </c>
      <c r="Q434" s="165" t="str">
        <f t="shared" si="31"/>
        <v/>
      </c>
      <c r="R434" s="114" t="str">
        <f>IF($C434="","",_xlfn.XLOOKUP($C434,设置!$M:$M,设置!N:N,""))</f>
        <v/>
      </c>
      <c r="S434" s="114" t="str">
        <f>IF($C434="","",_xlfn.XLOOKUP($C434,设置!$M:$M,设置!O:O,""))</f>
        <v/>
      </c>
      <c r="T434" s="114" t="s">
        <v>1874</v>
      </c>
      <c r="U434" s="114" t="str">
        <f t="shared" si="32"/>
        <v/>
      </c>
      <c r="V434" s="114" t="str">
        <f t="shared" si="33"/>
        <v/>
      </c>
      <c r="W434" s="114" t="str">
        <f>IF(V434="","",_xlfn.XLOOKUP(V434,立项!W:W,立项!N:N))</f>
        <v/>
      </c>
      <c r="X434" s="114" t="str">
        <f>IF(V434="","",_xlfn.XLOOKUP(V434,立项!W:W,立项!P:P))</f>
        <v/>
      </c>
      <c r="Y434" s="114" t="str">
        <f t="shared" si="34"/>
        <v/>
      </c>
      <c r="Z434" s="141"/>
      <c r="AA434" s="116"/>
      <c r="AB434" s="116"/>
      <c r="AC434" s="116"/>
      <c r="AD434" s="117"/>
      <c r="AE434" s="117"/>
    </row>
    <row r="435" s="81" customFormat="1" customHeight="1" spans="1:31">
      <c r="A435" s="116"/>
      <c r="B435" s="116"/>
      <c r="D435" s="116"/>
      <c r="E435" s="133"/>
      <c r="F435" s="116"/>
      <c r="G435" s="116"/>
      <c r="H435" s="159"/>
      <c r="I435" s="146"/>
      <c r="J435" s="166"/>
      <c r="K435" s="116"/>
      <c r="L435" s="88"/>
      <c r="M435" s="164">
        <f>IF(T435="","",COUNTIFS($F$2:F435,F435))</f>
        <v>0</v>
      </c>
      <c r="N435" s="165">
        <f>IF(T435="","",SUMIFS(实收!E:E,实收!S:S,T435))</f>
        <v>0</v>
      </c>
      <c r="O435" s="165">
        <f t="shared" si="30"/>
        <v>0</v>
      </c>
      <c r="P435" s="165" t="str">
        <f>IF(D435="","",SUMIFS(#REF!,#REF!,U435))</f>
        <v/>
      </c>
      <c r="Q435" s="165" t="str">
        <f t="shared" si="31"/>
        <v/>
      </c>
      <c r="R435" s="114" t="str">
        <f>IF($C435="","",_xlfn.XLOOKUP($C435,设置!$M:$M,设置!N:N,""))</f>
        <v/>
      </c>
      <c r="S435" s="114" t="str">
        <f>IF($C435="","",_xlfn.XLOOKUP($C435,设置!$M:$M,设置!O:O,""))</f>
        <v/>
      </c>
      <c r="T435" s="114" t="s">
        <v>1875</v>
      </c>
      <c r="U435" s="114" t="str">
        <f t="shared" si="32"/>
        <v/>
      </c>
      <c r="V435" s="114" t="str">
        <f t="shared" si="33"/>
        <v/>
      </c>
      <c r="W435" s="114" t="str">
        <f>IF(V435="","",_xlfn.XLOOKUP(V435,立项!W:W,立项!N:N))</f>
        <v/>
      </c>
      <c r="X435" s="114" t="str">
        <f>IF(V435="","",_xlfn.XLOOKUP(V435,立项!W:W,立项!P:P))</f>
        <v/>
      </c>
      <c r="Y435" s="114" t="str">
        <f t="shared" si="34"/>
        <v/>
      </c>
      <c r="Z435" s="141"/>
      <c r="AA435" s="116"/>
      <c r="AB435" s="116"/>
      <c r="AC435" s="116"/>
      <c r="AD435" s="117"/>
      <c r="AE435" s="117"/>
    </row>
    <row r="436" s="81" customFormat="1" customHeight="1" spans="1:31">
      <c r="A436" s="116"/>
      <c r="B436" s="116"/>
      <c r="D436" s="116"/>
      <c r="E436" s="133"/>
      <c r="F436" s="116"/>
      <c r="G436" s="116"/>
      <c r="H436" s="159"/>
      <c r="I436" s="146"/>
      <c r="J436" s="166"/>
      <c r="K436" s="116"/>
      <c r="L436" s="88"/>
      <c r="M436" s="164">
        <f>IF(T436="","",COUNTIFS($F$2:F436,F436))</f>
        <v>0</v>
      </c>
      <c r="N436" s="165">
        <f>IF(T436="","",SUMIFS(实收!E:E,实收!S:S,T436))</f>
        <v>0</v>
      </c>
      <c r="O436" s="165">
        <f t="shared" si="30"/>
        <v>0</v>
      </c>
      <c r="P436" s="165" t="str">
        <f>IF(D436="","",SUMIFS(#REF!,#REF!,U436))</f>
        <v/>
      </c>
      <c r="Q436" s="165" t="str">
        <f t="shared" si="31"/>
        <v/>
      </c>
      <c r="R436" s="114" t="str">
        <f>IF($C436="","",_xlfn.XLOOKUP($C436,设置!$M:$M,设置!N:N,""))</f>
        <v/>
      </c>
      <c r="S436" s="114" t="str">
        <f>IF($C436="","",_xlfn.XLOOKUP($C436,设置!$M:$M,设置!O:O,""))</f>
        <v/>
      </c>
      <c r="T436" s="114" t="s">
        <v>1876</v>
      </c>
      <c r="U436" s="114" t="str">
        <f t="shared" si="32"/>
        <v/>
      </c>
      <c r="V436" s="114" t="str">
        <f t="shared" si="33"/>
        <v/>
      </c>
      <c r="W436" s="114" t="str">
        <f>IF(V436="","",_xlfn.XLOOKUP(V436,立项!W:W,立项!N:N))</f>
        <v/>
      </c>
      <c r="X436" s="114" t="str">
        <f>IF(V436="","",_xlfn.XLOOKUP(V436,立项!W:W,立项!P:P))</f>
        <v/>
      </c>
      <c r="Y436" s="114" t="str">
        <f t="shared" si="34"/>
        <v/>
      </c>
      <c r="Z436" s="141"/>
      <c r="AA436" s="116"/>
      <c r="AB436" s="116"/>
      <c r="AC436" s="116"/>
      <c r="AD436" s="117"/>
      <c r="AE436" s="117"/>
    </row>
    <row r="437" s="81" customFormat="1" customHeight="1" spans="1:31">
      <c r="A437" s="116"/>
      <c r="B437" s="116"/>
      <c r="D437" s="116"/>
      <c r="E437" s="133"/>
      <c r="F437" s="116"/>
      <c r="G437" s="116"/>
      <c r="H437" s="159"/>
      <c r="I437" s="146"/>
      <c r="J437" s="166"/>
      <c r="K437" s="116"/>
      <c r="L437" s="88"/>
      <c r="M437" s="164">
        <f>IF(T437="","",COUNTIFS($F$2:F437,F437))</f>
        <v>0</v>
      </c>
      <c r="N437" s="165">
        <f>IF(T437="","",SUMIFS(实收!E:E,实收!S:S,T437))</f>
        <v>0</v>
      </c>
      <c r="O437" s="165">
        <f t="shared" si="30"/>
        <v>0</v>
      </c>
      <c r="P437" s="165" t="str">
        <f>IF(D437="","",SUMIFS(#REF!,#REF!,U437))</f>
        <v/>
      </c>
      <c r="Q437" s="165" t="str">
        <f t="shared" si="31"/>
        <v/>
      </c>
      <c r="R437" s="114" t="str">
        <f>IF($C437="","",_xlfn.XLOOKUP($C437,设置!$M:$M,设置!N:N,""))</f>
        <v/>
      </c>
      <c r="S437" s="114" t="str">
        <f>IF($C437="","",_xlfn.XLOOKUP($C437,设置!$M:$M,设置!O:O,""))</f>
        <v/>
      </c>
      <c r="T437" s="114" t="s">
        <v>1877</v>
      </c>
      <c r="U437" s="114" t="str">
        <f t="shared" si="32"/>
        <v/>
      </c>
      <c r="V437" s="114" t="str">
        <f t="shared" si="33"/>
        <v/>
      </c>
      <c r="W437" s="114" t="str">
        <f>IF(V437="","",_xlfn.XLOOKUP(V437,立项!W:W,立项!N:N))</f>
        <v/>
      </c>
      <c r="X437" s="114" t="str">
        <f>IF(V437="","",_xlfn.XLOOKUP(V437,立项!W:W,立项!P:P))</f>
        <v/>
      </c>
      <c r="Y437" s="114" t="str">
        <f t="shared" si="34"/>
        <v/>
      </c>
      <c r="Z437" s="141"/>
      <c r="AA437" s="116"/>
      <c r="AB437" s="116"/>
      <c r="AC437" s="116"/>
      <c r="AD437" s="117"/>
      <c r="AE437" s="117"/>
    </row>
    <row r="438" s="81" customFormat="1" customHeight="1" spans="1:31">
      <c r="A438" s="116"/>
      <c r="B438" s="116"/>
      <c r="D438" s="116"/>
      <c r="E438" s="133"/>
      <c r="F438" s="116"/>
      <c r="G438" s="116"/>
      <c r="H438" s="159"/>
      <c r="I438" s="146"/>
      <c r="J438" s="166"/>
      <c r="K438" s="116"/>
      <c r="L438" s="88"/>
      <c r="M438" s="164">
        <f>IF(T438="","",COUNTIFS($F$2:F438,F438))</f>
        <v>0</v>
      </c>
      <c r="N438" s="165">
        <f>IF(T438="","",SUMIFS(实收!E:E,实收!S:S,T438))</f>
        <v>0</v>
      </c>
      <c r="O438" s="165">
        <f t="shared" si="30"/>
        <v>0</v>
      </c>
      <c r="P438" s="165" t="str">
        <f>IF(D438="","",SUMIFS(#REF!,#REF!,U438))</f>
        <v/>
      </c>
      <c r="Q438" s="165" t="str">
        <f t="shared" si="31"/>
        <v/>
      </c>
      <c r="R438" s="114" t="str">
        <f>IF($C438="","",_xlfn.XLOOKUP($C438,设置!$M:$M,设置!N:N,""))</f>
        <v/>
      </c>
      <c r="S438" s="114" t="str">
        <f>IF($C438="","",_xlfn.XLOOKUP($C438,设置!$M:$M,设置!O:O,""))</f>
        <v/>
      </c>
      <c r="T438" s="114" t="s">
        <v>1878</v>
      </c>
      <c r="U438" s="114" t="str">
        <f t="shared" si="32"/>
        <v/>
      </c>
      <c r="V438" s="114" t="str">
        <f t="shared" si="33"/>
        <v/>
      </c>
      <c r="W438" s="114" t="str">
        <f>IF(V438="","",_xlfn.XLOOKUP(V438,立项!W:W,立项!N:N))</f>
        <v/>
      </c>
      <c r="X438" s="114" t="str">
        <f>IF(V438="","",_xlfn.XLOOKUP(V438,立项!W:W,立项!P:P))</f>
        <v/>
      </c>
      <c r="Y438" s="114" t="str">
        <f t="shared" si="34"/>
        <v/>
      </c>
      <c r="Z438" s="141"/>
      <c r="AA438" s="116"/>
      <c r="AB438" s="116"/>
      <c r="AC438" s="116"/>
      <c r="AD438" s="117"/>
      <c r="AE438" s="117"/>
    </row>
    <row r="439" s="81" customFormat="1" customHeight="1" spans="1:31">
      <c r="A439" s="116"/>
      <c r="B439" s="116"/>
      <c r="D439" s="116"/>
      <c r="E439" s="133"/>
      <c r="F439" s="116"/>
      <c r="G439" s="116"/>
      <c r="H439" s="159"/>
      <c r="I439" s="146"/>
      <c r="J439" s="166"/>
      <c r="K439" s="116"/>
      <c r="L439" s="88"/>
      <c r="M439" s="164">
        <f>IF(T439="","",COUNTIFS($F$2:F439,F439))</f>
        <v>0</v>
      </c>
      <c r="N439" s="165">
        <f>IF(T439="","",SUMIFS(实收!E:E,实收!S:S,T439))</f>
        <v>0</v>
      </c>
      <c r="O439" s="165">
        <f t="shared" si="30"/>
        <v>0</v>
      </c>
      <c r="P439" s="165" t="str">
        <f>IF(D439="","",SUMIFS(#REF!,#REF!,U439))</f>
        <v/>
      </c>
      <c r="Q439" s="165" t="str">
        <f t="shared" si="31"/>
        <v/>
      </c>
      <c r="R439" s="114" t="str">
        <f>IF($C439="","",_xlfn.XLOOKUP($C439,设置!$M:$M,设置!N:N,""))</f>
        <v/>
      </c>
      <c r="S439" s="114" t="str">
        <f>IF($C439="","",_xlfn.XLOOKUP($C439,设置!$M:$M,设置!O:O,""))</f>
        <v/>
      </c>
      <c r="T439" s="114" t="s">
        <v>1879</v>
      </c>
      <c r="U439" s="114" t="str">
        <f t="shared" si="32"/>
        <v/>
      </c>
      <c r="V439" s="114" t="str">
        <f t="shared" si="33"/>
        <v/>
      </c>
      <c r="W439" s="114" t="str">
        <f>IF(V439="","",_xlfn.XLOOKUP(V439,立项!W:W,立项!N:N))</f>
        <v/>
      </c>
      <c r="X439" s="114" t="str">
        <f>IF(V439="","",_xlfn.XLOOKUP(V439,立项!W:W,立项!P:P))</f>
        <v/>
      </c>
      <c r="Y439" s="114" t="str">
        <f t="shared" si="34"/>
        <v/>
      </c>
      <c r="Z439" s="141"/>
      <c r="AA439" s="116"/>
      <c r="AB439" s="116"/>
      <c r="AC439" s="116"/>
      <c r="AD439" s="117"/>
      <c r="AE439" s="117"/>
    </row>
    <row r="440" s="81" customFormat="1" customHeight="1" spans="1:31">
      <c r="A440" s="116"/>
      <c r="B440" s="116"/>
      <c r="D440" s="116"/>
      <c r="E440" s="133"/>
      <c r="F440" s="116"/>
      <c r="G440" s="116"/>
      <c r="H440" s="159"/>
      <c r="I440" s="146"/>
      <c r="J440" s="166"/>
      <c r="K440" s="116"/>
      <c r="L440" s="88"/>
      <c r="M440" s="164">
        <f>IF(T440="","",COUNTIFS($F$2:F440,F440))</f>
        <v>0</v>
      </c>
      <c r="N440" s="165">
        <f>IF(T440="","",SUMIFS(实收!E:E,实收!S:S,T440))</f>
        <v>0</v>
      </c>
      <c r="O440" s="165">
        <f t="shared" si="30"/>
        <v>0</v>
      </c>
      <c r="P440" s="165" t="str">
        <f>IF(D440="","",SUMIFS(#REF!,#REF!,U440))</f>
        <v/>
      </c>
      <c r="Q440" s="165" t="str">
        <f t="shared" si="31"/>
        <v/>
      </c>
      <c r="R440" s="114" t="str">
        <f>IF($C440="","",_xlfn.XLOOKUP($C440,设置!$M:$M,设置!N:N,""))</f>
        <v/>
      </c>
      <c r="S440" s="114" t="str">
        <f>IF($C440="","",_xlfn.XLOOKUP($C440,设置!$M:$M,设置!O:O,""))</f>
        <v/>
      </c>
      <c r="T440" s="114" t="s">
        <v>1880</v>
      </c>
      <c r="U440" s="114" t="str">
        <f t="shared" si="32"/>
        <v/>
      </c>
      <c r="V440" s="114" t="str">
        <f t="shared" si="33"/>
        <v/>
      </c>
      <c r="W440" s="114" t="str">
        <f>IF(V440="","",_xlfn.XLOOKUP(V440,立项!W:W,立项!N:N))</f>
        <v/>
      </c>
      <c r="X440" s="114" t="str">
        <f>IF(V440="","",_xlfn.XLOOKUP(V440,立项!W:W,立项!P:P))</f>
        <v/>
      </c>
      <c r="Y440" s="114" t="str">
        <f t="shared" si="34"/>
        <v/>
      </c>
      <c r="Z440" s="141"/>
      <c r="AA440" s="116"/>
      <c r="AB440" s="116"/>
      <c r="AC440" s="116"/>
      <c r="AD440" s="117"/>
      <c r="AE440" s="117"/>
    </row>
    <row r="441" s="81" customFormat="1" customHeight="1" spans="1:31">
      <c r="A441" s="116"/>
      <c r="B441" s="116"/>
      <c r="D441" s="116"/>
      <c r="E441" s="133"/>
      <c r="F441" s="116"/>
      <c r="G441" s="116"/>
      <c r="H441" s="159"/>
      <c r="I441" s="146"/>
      <c r="J441" s="166"/>
      <c r="K441" s="116"/>
      <c r="L441" s="88"/>
      <c r="M441" s="164">
        <f>IF(T441="","",COUNTIFS($F$2:F441,F441))</f>
        <v>0</v>
      </c>
      <c r="N441" s="165">
        <f>IF(T441="","",SUMIFS(实收!E:E,实收!S:S,T441))</f>
        <v>0</v>
      </c>
      <c r="O441" s="165">
        <f t="shared" si="30"/>
        <v>0</v>
      </c>
      <c r="P441" s="165" t="str">
        <f>IF(D441="","",SUMIFS(#REF!,#REF!,U441))</f>
        <v/>
      </c>
      <c r="Q441" s="165" t="str">
        <f t="shared" si="31"/>
        <v/>
      </c>
      <c r="R441" s="114" t="str">
        <f>IF($C441="","",_xlfn.XLOOKUP($C441,设置!$M:$M,设置!N:N,""))</f>
        <v/>
      </c>
      <c r="S441" s="114" t="str">
        <f>IF($C441="","",_xlfn.XLOOKUP($C441,设置!$M:$M,设置!O:O,""))</f>
        <v/>
      </c>
      <c r="T441" s="114" t="s">
        <v>1881</v>
      </c>
      <c r="U441" s="114" t="str">
        <f t="shared" si="32"/>
        <v/>
      </c>
      <c r="V441" s="114" t="str">
        <f t="shared" si="33"/>
        <v/>
      </c>
      <c r="W441" s="114" t="str">
        <f>IF(V441="","",_xlfn.XLOOKUP(V441,立项!W:W,立项!N:N))</f>
        <v/>
      </c>
      <c r="X441" s="114" t="str">
        <f>IF(V441="","",_xlfn.XLOOKUP(V441,立项!W:W,立项!P:P))</f>
        <v/>
      </c>
      <c r="Y441" s="114" t="str">
        <f t="shared" si="34"/>
        <v/>
      </c>
      <c r="Z441" s="141"/>
      <c r="AA441" s="116"/>
      <c r="AB441" s="116"/>
      <c r="AC441" s="116"/>
      <c r="AD441" s="117"/>
      <c r="AE441" s="117"/>
    </row>
    <row r="442" s="81" customFormat="1" customHeight="1" spans="1:31">
      <c r="A442" s="116"/>
      <c r="B442" s="116"/>
      <c r="D442" s="116"/>
      <c r="E442" s="133"/>
      <c r="F442" s="116"/>
      <c r="G442" s="116"/>
      <c r="H442" s="159"/>
      <c r="I442" s="146"/>
      <c r="J442" s="166"/>
      <c r="K442" s="116"/>
      <c r="L442" s="88"/>
      <c r="M442" s="164">
        <f>IF(T442="","",COUNTIFS($F$2:F442,F442))</f>
        <v>0</v>
      </c>
      <c r="N442" s="165">
        <f>IF(T442="","",SUMIFS(实收!E:E,实收!S:S,T442))</f>
        <v>0</v>
      </c>
      <c r="O442" s="165">
        <f t="shared" si="30"/>
        <v>0</v>
      </c>
      <c r="P442" s="165" t="str">
        <f>IF(D442="","",SUMIFS(#REF!,#REF!,U442))</f>
        <v/>
      </c>
      <c r="Q442" s="165" t="str">
        <f t="shared" si="31"/>
        <v/>
      </c>
      <c r="R442" s="114" t="str">
        <f>IF($C442="","",_xlfn.XLOOKUP($C442,设置!$M:$M,设置!N:N,""))</f>
        <v/>
      </c>
      <c r="S442" s="114" t="str">
        <f>IF($C442="","",_xlfn.XLOOKUP($C442,设置!$M:$M,设置!O:O,""))</f>
        <v/>
      </c>
      <c r="T442" s="114" t="s">
        <v>1882</v>
      </c>
      <c r="U442" s="114" t="str">
        <f t="shared" si="32"/>
        <v/>
      </c>
      <c r="V442" s="114" t="str">
        <f t="shared" si="33"/>
        <v/>
      </c>
      <c r="W442" s="114" t="str">
        <f>IF(V442="","",_xlfn.XLOOKUP(V442,立项!W:W,立项!N:N))</f>
        <v/>
      </c>
      <c r="X442" s="114" t="str">
        <f>IF(V442="","",_xlfn.XLOOKUP(V442,立项!W:W,立项!P:P))</f>
        <v/>
      </c>
      <c r="Y442" s="114" t="str">
        <f t="shared" si="34"/>
        <v/>
      </c>
      <c r="Z442" s="141"/>
      <c r="AA442" s="116"/>
      <c r="AB442" s="116"/>
      <c r="AC442" s="116"/>
      <c r="AD442" s="117"/>
      <c r="AE442" s="117"/>
    </row>
    <row r="443" s="81" customFormat="1" customHeight="1" spans="1:31">
      <c r="A443" s="116"/>
      <c r="B443" s="116"/>
      <c r="D443" s="116"/>
      <c r="E443" s="133"/>
      <c r="F443" s="116"/>
      <c r="G443" s="116"/>
      <c r="H443" s="159"/>
      <c r="I443" s="146"/>
      <c r="J443" s="166"/>
      <c r="K443" s="116"/>
      <c r="L443" s="88"/>
      <c r="M443" s="164">
        <f>IF(T443="","",COUNTIFS($F$2:F443,F443))</f>
        <v>0</v>
      </c>
      <c r="N443" s="165">
        <f>IF(T443="","",SUMIFS(实收!E:E,实收!S:S,T443))</f>
        <v>0</v>
      </c>
      <c r="O443" s="165">
        <f t="shared" si="30"/>
        <v>0</v>
      </c>
      <c r="P443" s="165" t="str">
        <f>IF(D443="","",SUMIFS(#REF!,#REF!,U443))</f>
        <v/>
      </c>
      <c r="Q443" s="165" t="str">
        <f t="shared" si="31"/>
        <v/>
      </c>
      <c r="R443" s="114" t="str">
        <f>IF($C443="","",_xlfn.XLOOKUP($C443,设置!$M:$M,设置!N:N,""))</f>
        <v/>
      </c>
      <c r="S443" s="114" t="str">
        <f>IF($C443="","",_xlfn.XLOOKUP($C443,设置!$M:$M,设置!O:O,""))</f>
        <v/>
      </c>
      <c r="T443" s="114" t="s">
        <v>1883</v>
      </c>
      <c r="U443" s="114" t="str">
        <f t="shared" si="32"/>
        <v/>
      </c>
      <c r="V443" s="114" t="str">
        <f t="shared" si="33"/>
        <v/>
      </c>
      <c r="W443" s="114" t="str">
        <f>IF(V443="","",_xlfn.XLOOKUP(V443,立项!W:W,立项!N:N))</f>
        <v/>
      </c>
      <c r="X443" s="114" t="str">
        <f>IF(V443="","",_xlfn.XLOOKUP(V443,立项!W:W,立项!P:P))</f>
        <v/>
      </c>
      <c r="Y443" s="114" t="str">
        <f t="shared" si="34"/>
        <v/>
      </c>
      <c r="Z443" s="141"/>
      <c r="AA443" s="116"/>
      <c r="AB443" s="116"/>
      <c r="AC443" s="116"/>
      <c r="AD443" s="117"/>
      <c r="AE443" s="117"/>
    </row>
    <row r="444" s="81" customFormat="1" customHeight="1" spans="1:31">
      <c r="A444" s="116"/>
      <c r="B444" s="116"/>
      <c r="D444" s="116"/>
      <c r="E444" s="133"/>
      <c r="F444" s="116"/>
      <c r="G444" s="116"/>
      <c r="H444" s="159"/>
      <c r="I444" s="146"/>
      <c r="J444" s="166"/>
      <c r="K444" s="116"/>
      <c r="L444" s="88"/>
      <c r="M444" s="164">
        <f>IF(T444="","",COUNTIFS($F$2:F444,F444))</f>
        <v>0</v>
      </c>
      <c r="N444" s="165">
        <f>IF(T444="","",SUMIFS(实收!E:E,实收!S:S,T444))</f>
        <v>0</v>
      </c>
      <c r="O444" s="165">
        <f t="shared" si="30"/>
        <v>0</v>
      </c>
      <c r="P444" s="165" t="str">
        <f>IF(D444="","",SUMIFS(#REF!,#REF!,U444))</f>
        <v/>
      </c>
      <c r="Q444" s="165" t="str">
        <f t="shared" si="31"/>
        <v/>
      </c>
      <c r="R444" s="114" t="str">
        <f>IF($C444="","",_xlfn.XLOOKUP($C444,设置!$M:$M,设置!N:N,""))</f>
        <v/>
      </c>
      <c r="S444" s="114" t="str">
        <f>IF($C444="","",_xlfn.XLOOKUP($C444,设置!$M:$M,设置!O:O,""))</f>
        <v/>
      </c>
      <c r="T444" s="114" t="s">
        <v>1884</v>
      </c>
      <c r="U444" s="114" t="str">
        <f t="shared" si="32"/>
        <v/>
      </c>
      <c r="V444" s="114" t="str">
        <f t="shared" si="33"/>
        <v/>
      </c>
      <c r="W444" s="114" t="str">
        <f>IF(V444="","",_xlfn.XLOOKUP(V444,立项!W:W,立项!N:N))</f>
        <v/>
      </c>
      <c r="X444" s="114" t="str">
        <f>IF(V444="","",_xlfn.XLOOKUP(V444,立项!W:W,立项!P:P))</f>
        <v/>
      </c>
      <c r="Y444" s="114" t="str">
        <f t="shared" si="34"/>
        <v/>
      </c>
      <c r="Z444" s="141"/>
      <c r="AA444" s="116"/>
      <c r="AB444" s="116"/>
      <c r="AC444" s="116"/>
      <c r="AD444" s="117"/>
      <c r="AE444" s="117"/>
    </row>
    <row r="445" s="81" customFormat="1" customHeight="1" spans="1:31">
      <c r="A445" s="116"/>
      <c r="B445" s="116"/>
      <c r="D445" s="116"/>
      <c r="E445" s="133"/>
      <c r="F445" s="116"/>
      <c r="G445" s="116"/>
      <c r="H445" s="159"/>
      <c r="I445" s="146"/>
      <c r="J445" s="166"/>
      <c r="K445" s="116"/>
      <c r="L445" s="88"/>
      <c r="M445" s="164">
        <f>IF(T445="","",COUNTIFS($F$2:F445,F445))</f>
        <v>0</v>
      </c>
      <c r="N445" s="165">
        <f>IF(T445="","",SUMIFS(实收!E:E,实收!S:S,T445))</f>
        <v>0</v>
      </c>
      <c r="O445" s="165">
        <f t="shared" si="30"/>
        <v>0</v>
      </c>
      <c r="P445" s="165" t="str">
        <f>IF(D445="","",SUMIFS(#REF!,#REF!,U445))</f>
        <v/>
      </c>
      <c r="Q445" s="165" t="str">
        <f t="shared" si="31"/>
        <v/>
      </c>
      <c r="R445" s="114" t="str">
        <f>IF($C445="","",_xlfn.XLOOKUP($C445,设置!$M:$M,设置!N:N,""))</f>
        <v/>
      </c>
      <c r="S445" s="114" t="str">
        <f>IF($C445="","",_xlfn.XLOOKUP($C445,设置!$M:$M,设置!O:O,""))</f>
        <v/>
      </c>
      <c r="T445" s="114" t="s">
        <v>1885</v>
      </c>
      <c r="U445" s="114" t="str">
        <f t="shared" si="32"/>
        <v/>
      </c>
      <c r="V445" s="114" t="str">
        <f t="shared" si="33"/>
        <v/>
      </c>
      <c r="W445" s="114" t="str">
        <f>IF(V445="","",_xlfn.XLOOKUP(V445,立项!W:W,立项!N:N))</f>
        <v/>
      </c>
      <c r="X445" s="114" t="str">
        <f>IF(V445="","",_xlfn.XLOOKUP(V445,立项!W:W,立项!P:P))</f>
        <v/>
      </c>
      <c r="Y445" s="114" t="str">
        <f t="shared" si="34"/>
        <v/>
      </c>
      <c r="Z445" s="141"/>
      <c r="AA445" s="116"/>
      <c r="AB445" s="116"/>
      <c r="AC445" s="116"/>
      <c r="AD445" s="117"/>
      <c r="AE445" s="117"/>
    </row>
    <row r="446" s="81" customFormat="1" customHeight="1" spans="1:31">
      <c r="A446" s="116"/>
      <c r="B446" s="116"/>
      <c r="D446" s="116"/>
      <c r="E446" s="133"/>
      <c r="F446" s="116"/>
      <c r="G446" s="116"/>
      <c r="H446" s="159"/>
      <c r="I446" s="146"/>
      <c r="J446" s="166"/>
      <c r="K446" s="116"/>
      <c r="L446" s="88"/>
      <c r="M446" s="164">
        <f>IF(T446="","",COUNTIFS($F$2:F446,F446))</f>
        <v>0</v>
      </c>
      <c r="N446" s="165">
        <f>IF(T446="","",SUMIFS(实收!E:E,实收!S:S,T446))</f>
        <v>0</v>
      </c>
      <c r="O446" s="165">
        <f t="shared" si="30"/>
        <v>0</v>
      </c>
      <c r="P446" s="165" t="str">
        <f>IF(D446="","",SUMIFS(#REF!,#REF!,U446))</f>
        <v/>
      </c>
      <c r="Q446" s="165" t="str">
        <f t="shared" si="31"/>
        <v/>
      </c>
      <c r="R446" s="114" t="str">
        <f>IF($C446="","",_xlfn.XLOOKUP($C446,设置!$M:$M,设置!N:N,""))</f>
        <v/>
      </c>
      <c r="S446" s="114" t="str">
        <f>IF($C446="","",_xlfn.XLOOKUP($C446,设置!$M:$M,设置!O:O,""))</f>
        <v/>
      </c>
      <c r="T446" s="114" t="s">
        <v>1886</v>
      </c>
      <c r="U446" s="114" t="str">
        <f t="shared" si="32"/>
        <v/>
      </c>
      <c r="V446" s="114" t="str">
        <f t="shared" si="33"/>
        <v/>
      </c>
      <c r="W446" s="114" t="str">
        <f>IF(V446="","",_xlfn.XLOOKUP(V446,立项!W:W,立项!N:N))</f>
        <v/>
      </c>
      <c r="X446" s="114" t="str">
        <f>IF(V446="","",_xlfn.XLOOKUP(V446,立项!W:W,立项!P:P))</f>
        <v/>
      </c>
      <c r="Y446" s="114" t="str">
        <f t="shared" si="34"/>
        <v/>
      </c>
      <c r="Z446" s="141"/>
      <c r="AA446" s="116"/>
      <c r="AB446" s="116"/>
      <c r="AC446" s="116"/>
      <c r="AD446" s="117"/>
      <c r="AE446" s="117"/>
    </row>
    <row r="447" s="81" customFormat="1" customHeight="1" spans="1:31">
      <c r="A447" s="116"/>
      <c r="B447" s="116"/>
      <c r="D447" s="116"/>
      <c r="E447" s="133"/>
      <c r="F447" s="116"/>
      <c r="G447" s="116"/>
      <c r="H447" s="159"/>
      <c r="I447" s="146"/>
      <c r="J447" s="166"/>
      <c r="K447" s="116"/>
      <c r="L447" s="88"/>
      <c r="M447" s="164">
        <f>IF(T447="","",COUNTIFS($F$2:F447,F447))</f>
        <v>0</v>
      </c>
      <c r="N447" s="165">
        <f>IF(T447="","",SUMIFS(实收!E:E,实收!S:S,T447))</f>
        <v>0</v>
      </c>
      <c r="O447" s="165">
        <f t="shared" si="30"/>
        <v>0</v>
      </c>
      <c r="P447" s="165" t="str">
        <f>IF(D447="","",SUMIFS(#REF!,#REF!,U447))</f>
        <v/>
      </c>
      <c r="Q447" s="165" t="str">
        <f t="shared" si="31"/>
        <v/>
      </c>
      <c r="R447" s="114" t="str">
        <f>IF($C447="","",_xlfn.XLOOKUP($C447,设置!$M:$M,设置!N:N,""))</f>
        <v/>
      </c>
      <c r="S447" s="114" t="str">
        <f>IF($C447="","",_xlfn.XLOOKUP($C447,设置!$M:$M,设置!O:O,""))</f>
        <v/>
      </c>
      <c r="T447" s="114" t="s">
        <v>1887</v>
      </c>
      <c r="U447" s="114" t="str">
        <f t="shared" si="32"/>
        <v/>
      </c>
      <c r="V447" s="114" t="str">
        <f t="shared" si="33"/>
        <v/>
      </c>
      <c r="W447" s="114" t="str">
        <f>IF(V447="","",_xlfn.XLOOKUP(V447,立项!W:W,立项!N:N))</f>
        <v/>
      </c>
      <c r="X447" s="114" t="str">
        <f>IF(V447="","",_xlfn.XLOOKUP(V447,立项!W:W,立项!P:P))</f>
        <v/>
      </c>
      <c r="Y447" s="114" t="str">
        <f t="shared" si="34"/>
        <v/>
      </c>
      <c r="Z447" s="141"/>
      <c r="AA447" s="116"/>
      <c r="AB447" s="116"/>
      <c r="AC447" s="116"/>
      <c r="AD447" s="117"/>
      <c r="AE447" s="117"/>
    </row>
    <row r="448" s="81" customFormat="1" customHeight="1" spans="1:31">
      <c r="A448" s="116"/>
      <c r="B448" s="116"/>
      <c r="D448" s="116"/>
      <c r="E448" s="133"/>
      <c r="F448" s="116"/>
      <c r="G448" s="116"/>
      <c r="H448" s="159"/>
      <c r="I448" s="146"/>
      <c r="J448" s="166"/>
      <c r="K448" s="116"/>
      <c r="L448" s="88"/>
      <c r="M448" s="164">
        <f>IF(T448="","",COUNTIFS($F$2:F448,F448))</f>
        <v>0</v>
      </c>
      <c r="N448" s="165">
        <f>IF(T448="","",SUMIFS(实收!E:E,实收!S:S,T448))</f>
        <v>0</v>
      </c>
      <c r="O448" s="165">
        <f t="shared" si="30"/>
        <v>0</v>
      </c>
      <c r="P448" s="165" t="str">
        <f>IF(D448="","",SUMIFS(#REF!,#REF!,U448))</f>
        <v/>
      </c>
      <c r="Q448" s="165" t="str">
        <f t="shared" si="31"/>
        <v/>
      </c>
      <c r="R448" s="114" t="str">
        <f>IF($C448="","",_xlfn.XLOOKUP($C448,设置!$M:$M,设置!N:N,""))</f>
        <v/>
      </c>
      <c r="S448" s="114" t="str">
        <f>IF($C448="","",_xlfn.XLOOKUP($C448,设置!$M:$M,设置!O:O,""))</f>
        <v/>
      </c>
      <c r="T448" s="114" t="s">
        <v>1888</v>
      </c>
      <c r="U448" s="114" t="str">
        <f t="shared" si="32"/>
        <v/>
      </c>
      <c r="V448" s="114" t="str">
        <f t="shared" si="33"/>
        <v/>
      </c>
      <c r="W448" s="114" t="str">
        <f>IF(V448="","",_xlfn.XLOOKUP(V448,立项!W:W,立项!N:N))</f>
        <v/>
      </c>
      <c r="X448" s="114" t="str">
        <f>IF(V448="","",_xlfn.XLOOKUP(V448,立项!W:W,立项!P:P))</f>
        <v/>
      </c>
      <c r="Y448" s="114" t="str">
        <f t="shared" si="34"/>
        <v/>
      </c>
      <c r="Z448" s="141"/>
      <c r="AA448" s="116"/>
      <c r="AB448" s="116"/>
      <c r="AC448" s="116"/>
      <c r="AD448" s="117"/>
      <c r="AE448" s="117"/>
    </row>
    <row r="449" s="81" customFormat="1" customHeight="1" spans="1:31">
      <c r="A449" s="116"/>
      <c r="B449" s="116"/>
      <c r="D449" s="116"/>
      <c r="E449" s="133"/>
      <c r="F449" s="116"/>
      <c r="G449" s="116"/>
      <c r="H449" s="159"/>
      <c r="I449" s="146"/>
      <c r="J449" s="166"/>
      <c r="K449" s="116"/>
      <c r="L449" s="88"/>
      <c r="M449" s="164">
        <f>IF(T449="","",COUNTIFS($F$2:F449,F449))</f>
        <v>0</v>
      </c>
      <c r="N449" s="165">
        <f>IF(T449="","",SUMIFS(实收!E:E,实收!S:S,T449))</f>
        <v>0</v>
      </c>
      <c r="O449" s="165">
        <f t="shared" si="30"/>
        <v>0</v>
      </c>
      <c r="P449" s="165" t="str">
        <f>IF(D449="","",SUMIFS(#REF!,#REF!,U449))</f>
        <v/>
      </c>
      <c r="Q449" s="165" t="str">
        <f t="shared" si="31"/>
        <v/>
      </c>
      <c r="R449" s="114" t="str">
        <f>IF($C449="","",_xlfn.XLOOKUP($C449,设置!$M:$M,设置!N:N,""))</f>
        <v/>
      </c>
      <c r="S449" s="114" t="str">
        <f>IF($C449="","",_xlfn.XLOOKUP($C449,设置!$M:$M,设置!O:O,""))</f>
        <v/>
      </c>
      <c r="T449" s="114" t="s">
        <v>1889</v>
      </c>
      <c r="U449" s="114" t="str">
        <f t="shared" si="32"/>
        <v/>
      </c>
      <c r="V449" s="114" t="str">
        <f t="shared" si="33"/>
        <v/>
      </c>
      <c r="W449" s="114" t="str">
        <f>IF(V449="","",_xlfn.XLOOKUP(V449,立项!W:W,立项!N:N))</f>
        <v/>
      </c>
      <c r="X449" s="114" t="str">
        <f>IF(V449="","",_xlfn.XLOOKUP(V449,立项!W:W,立项!P:P))</f>
        <v/>
      </c>
      <c r="Y449" s="114" t="str">
        <f t="shared" si="34"/>
        <v/>
      </c>
      <c r="Z449" s="141"/>
      <c r="AA449" s="116"/>
      <c r="AB449" s="116"/>
      <c r="AC449" s="116"/>
      <c r="AD449" s="117"/>
      <c r="AE449" s="117"/>
    </row>
    <row r="450" s="81" customFormat="1" customHeight="1" spans="1:31">
      <c r="A450" s="116"/>
      <c r="B450" s="116"/>
      <c r="D450" s="116"/>
      <c r="E450" s="133"/>
      <c r="F450" s="116"/>
      <c r="G450" s="116"/>
      <c r="H450" s="159"/>
      <c r="I450" s="146"/>
      <c r="J450" s="166"/>
      <c r="K450" s="116"/>
      <c r="L450" s="88"/>
      <c r="M450" s="164">
        <f>IF(T450="","",COUNTIFS($F$2:F450,F450))</f>
        <v>0</v>
      </c>
      <c r="N450" s="165">
        <f>IF(T450="","",SUMIFS(实收!E:E,实收!S:S,T450))</f>
        <v>0</v>
      </c>
      <c r="O450" s="165">
        <f>IF(T450="","",I450-N450)</f>
        <v>0</v>
      </c>
      <c r="P450" s="165" t="str">
        <f>IF(D450="","",SUMIFS(#REF!,#REF!,U450))</f>
        <v/>
      </c>
      <c r="Q450" s="165" t="str">
        <f>IF(D450="","",I450-P450)</f>
        <v/>
      </c>
      <c r="R450" s="114" t="str">
        <f>IF($C450="","",_xlfn.XLOOKUP($C450,设置!$M:$M,设置!N:N,""))</f>
        <v/>
      </c>
      <c r="S450" s="114" t="str">
        <f>IF($C450="","",_xlfn.XLOOKUP($C450,设置!$M:$M,设置!O:O,""))</f>
        <v/>
      </c>
      <c r="T450" s="114" t="s">
        <v>1890</v>
      </c>
      <c r="U450" s="114" t="str">
        <f>IF(F450="","",_xlfn.TEXTJOIN("-",1,T450,F450,M450,TEXT(H450,"yyyymmdd"),J450,I450))</f>
        <v/>
      </c>
      <c r="V450" s="114" t="str">
        <f>IF(F450="","",LEFT(F450,16))</f>
        <v/>
      </c>
      <c r="W450" s="114" t="str">
        <f>IF(V450="","",_xlfn.XLOOKUP(V450,立项!W:W,立项!N:N))</f>
        <v/>
      </c>
      <c r="X450" s="114" t="str">
        <f>IF(V450="","",_xlfn.XLOOKUP(V450,立项!W:W,立项!P:P))</f>
        <v/>
      </c>
      <c r="Y450" s="114" t="str">
        <f>IF(U450="","",_xlfn.TEXTJOIN("-",1,C450,X450,V450,B450))</f>
        <v/>
      </c>
      <c r="Z450" s="141"/>
      <c r="AA450" s="116"/>
      <c r="AB450" s="116"/>
      <c r="AC450" s="116"/>
      <c r="AD450" s="117"/>
      <c r="AE450" s="117"/>
    </row>
    <row r="451" s="81" customFormat="1" customHeight="1" spans="1:31">
      <c r="A451" s="116"/>
      <c r="B451" s="116"/>
      <c r="D451" s="116"/>
      <c r="E451" s="133"/>
      <c r="F451" s="116"/>
      <c r="G451" s="116"/>
      <c r="H451" s="159"/>
      <c r="I451" s="146"/>
      <c r="J451" s="166"/>
      <c r="K451" s="116"/>
      <c r="L451" s="88"/>
      <c r="M451" s="164">
        <f>IF(T451="","",COUNTIFS($F$2:F451,F451))</f>
        <v>0</v>
      </c>
      <c r="N451" s="165">
        <f>IF(T451="","",SUMIFS(实收!E:E,实收!S:S,T451))</f>
        <v>0</v>
      </c>
      <c r="O451" s="165">
        <f>IF(T451="","",I451-N451)</f>
        <v>0</v>
      </c>
      <c r="P451" s="165" t="str">
        <f>IF(D451="","",SUMIFS(#REF!,#REF!,U451))</f>
        <v/>
      </c>
      <c r="Q451" s="165" t="str">
        <f>IF(D451="","",I451-P451)</f>
        <v/>
      </c>
      <c r="R451" s="114" t="str">
        <f>IF($C451="","",_xlfn.XLOOKUP($C451,设置!$M:$M,设置!N:N,""))</f>
        <v/>
      </c>
      <c r="S451" s="114" t="str">
        <f>IF($C451="","",_xlfn.XLOOKUP($C451,设置!$M:$M,设置!O:O,""))</f>
        <v/>
      </c>
      <c r="T451" s="114" t="s">
        <v>1891</v>
      </c>
      <c r="U451" s="114" t="str">
        <f>IF(F451="","",_xlfn.TEXTJOIN("-",1,T451,F451,M451,TEXT(H451,"yyyymmdd"),J451,I451))</f>
        <v/>
      </c>
      <c r="V451" s="114" t="str">
        <f>IF(F451="","",LEFT(F451,16))</f>
        <v/>
      </c>
      <c r="W451" s="114" t="str">
        <f>IF(V451="","",_xlfn.XLOOKUP(V451,立项!W:W,立项!N:N))</f>
        <v/>
      </c>
      <c r="X451" s="114" t="str">
        <f>IF(V451="","",_xlfn.XLOOKUP(V451,立项!W:W,立项!P:P))</f>
        <v/>
      </c>
      <c r="Y451" s="114" t="str">
        <f>IF(U451="","",_xlfn.TEXTJOIN("-",1,C451,X451,V451,B451))</f>
        <v/>
      </c>
      <c r="Z451" s="141"/>
      <c r="AA451" s="116"/>
      <c r="AB451" s="116"/>
      <c r="AC451" s="116"/>
      <c r="AD451" s="117"/>
      <c r="AE451" s="117"/>
    </row>
    <row r="452" s="81" customFormat="1" customHeight="1" spans="1:31">
      <c r="A452" s="116"/>
      <c r="B452" s="116"/>
      <c r="D452" s="116"/>
      <c r="E452" s="133"/>
      <c r="F452" s="116"/>
      <c r="G452" s="116"/>
      <c r="H452" s="159"/>
      <c r="I452" s="146"/>
      <c r="J452" s="166"/>
      <c r="K452" s="116"/>
      <c r="L452" s="88"/>
      <c r="M452" s="164">
        <f>IF(T452="","",COUNTIFS($F$2:F452,F452))</f>
        <v>0</v>
      </c>
      <c r="N452" s="165">
        <f>IF(T452="","",SUMIFS(实收!E:E,实收!S:S,T452))</f>
        <v>0</v>
      </c>
      <c r="O452" s="165">
        <f>IF(T452="","",I452-N452)</f>
        <v>0</v>
      </c>
      <c r="P452" s="165" t="str">
        <f>IF(D452="","",SUMIFS(#REF!,#REF!,U452))</f>
        <v/>
      </c>
      <c r="Q452" s="165" t="str">
        <f>IF(D452="","",I452-P452)</f>
        <v/>
      </c>
      <c r="R452" s="114" t="str">
        <f>IF($C452="","",_xlfn.XLOOKUP($C452,设置!$M:$M,设置!N:N,""))</f>
        <v/>
      </c>
      <c r="S452" s="114" t="str">
        <f>IF($C452="","",_xlfn.XLOOKUP($C452,设置!$M:$M,设置!O:O,""))</f>
        <v/>
      </c>
      <c r="T452" s="114" t="s">
        <v>1892</v>
      </c>
      <c r="U452" s="114" t="str">
        <f>IF(F452="","",_xlfn.TEXTJOIN("-",1,T452,F452,M452,TEXT(H452,"yyyymmdd"),J452,I452))</f>
        <v/>
      </c>
      <c r="V452" s="114" t="str">
        <f>IF(F452="","",LEFT(F452,16))</f>
        <v/>
      </c>
      <c r="W452" s="114" t="str">
        <f>IF(V452="","",_xlfn.XLOOKUP(V452,立项!W:W,立项!N:N))</f>
        <v/>
      </c>
      <c r="X452" s="114" t="str">
        <f>IF(V452="","",_xlfn.XLOOKUP(V452,立项!W:W,立项!P:P))</f>
        <v/>
      </c>
      <c r="Y452" s="114" t="str">
        <f>IF(U452="","",_xlfn.TEXTJOIN("-",1,C452,X452,V452,B452))</f>
        <v/>
      </c>
      <c r="Z452" s="141"/>
      <c r="AA452" s="116"/>
      <c r="AB452" s="116"/>
      <c r="AC452" s="116"/>
      <c r="AD452" s="117"/>
      <c r="AE452" s="117"/>
    </row>
    <row r="453" s="81" customFormat="1" customHeight="1" spans="1:31">
      <c r="A453" s="116"/>
      <c r="B453" s="116"/>
      <c r="D453" s="116"/>
      <c r="E453" s="133"/>
      <c r="F453" s="116"/>
      <c r="G453" s="116"/>
      <c r="H453" s="159"/>
      <c r="I453" s="146"/>
      <c r="J453" s="166"/>
      <c r="K453" s="116"/>
      <c r="L453" s="88"/>
      <c r="M453" s="164">
        <f>IF(T453="","",COUNTIFS($F$2:F453,F453))</f>
        <v>0</v>
      </c>
      <c r="N453" s="165">
        <f>IF(T453="","",SUMIFS(实收!E:E,实收!S:S,T453))</f>
        <v>0</v>
      </c>
      <c r="O453" s="165">
        <f>IF(T453="","",I453-N453)</f>
        <v>0</v>
      </c>
      <c r="P453" s="165" t="str">
        <f>IF(D453="","",SUMIFS(#REF!,#REF!,U453))</f>
        <v/>
      </c>
      <c r="Q453" s="165" t="str">
        <f>IF(D453="","",I453-P453)</f>
        <v/>
      </c>
      <c r="R453" s="114" t="str">
        <f>IF($C453="","",_xlfn.XLOOKUP($C453,设置!$M:$M,设置!N:N,""))</f>
        <v/>
      </c>
      <c r="S453" s="114" t="str">
        <f>IF($C453="","",_xlfn.XLOOKUP($C453,设置!$M:$M,设置!O:O,""))</f>
        <v/>
      </c>
      <c r="T453" s="114" t="s">
        <v>1893</v>
      </c>
      <c r="U453" s="114" t="str">
        <f>IF(F453="","",_xlfn.TEXTJOIN("-",1,T453,F453,M453,TEXT(H453,"yyyymmdd"),J453,I453))</f>
        <v/>
      </c>
      <c r="V453" s="114" t="str">
        <f>IF(F453="","",LEFT(F453,16))</f>
        <v/>
      </c>
      <c r="W453" s="114" t="str">
        <f>IF(V453="","",_xlfn.XLOOKUP(V453,立项!W:W,立项!N:N))</f>
        <v/>
      </c>
      <c r="X453" s="114" t="str">
        <f>IF(V453="","",_xlfn.XLOOKUP(V453,立项!W:W,立项!P:P))</f>
        <v/>
      </c>
      <c r="Y453" s="114" t="str">
        <f>IF(U453="","",_xlfn.TEXTJOIN("-",1,C453,X453,V453,B453))</f>
        <v/>
      </c>
      <c r="Z453" s="141"/>
      <c r="AA453" s="116"/>
      <c r="AB453" s="116"/>
      <c r="AC453" s="116"/>
      <c r="AD453" s="117"/>
      <c r="AE453" s="117"/>
    </row>
  </sheetData>
  <autoFilter ref="A1:AD3000">
    <extLst/>
  </autoFilter>
  <mergeCells count="1">
    <mergeCell ref="A1:A4"/>
  </mergeCells>
  <conditionalFormatting sqref="G106">
    <cfRule type="duplicateValues" dxfId="0" priority="12"/>
  </conditionalFormatting>
  <conditionalFormatting sqref="G140">
    <cfRule type="duplicateValues" dxfId="0" priority="13"/>
  </conditionalFormatting>
  <conditionalFormatting sqref="G145">
    <cfRule type="duplicateValues" dxfId="0" priority="9"/>
  </conditionalFormatting>
  <conditionalFormatting sqref="G149">
    <cfRule type="duplicateValues" dxfId="0" priority="14"/>
  </conditionalFormatting>
  <conditionalFormatting sqref="G204">
    <cfRule type="duplicateValues" dxfId="0" priority="11"/>
  </conditionalFormatting>
  <conditionalFormatting sqref="G206">
    <cfRule type="duplicateValues" dxfId="0" priority="10"/>
  </conditionalFormatting>
  <conditionalFormatting sqref="G319">
    <cfRule type="duplicateValues" dxfId="0" priority="8"/>
  </conditionalFormatting>
  <dataValidations count="13">
    <dataValidation type="list" showInputMessage="1" showErrorMessage="1" sqref="J2 J3 J6 J11 J28 J38 J39 J40 J44 J52 J83 J92 J93 J97 J98 J99 J106 J129 J145 J146 J147 J170 J171 J172 J200 J201 J204 J205 J206 J207 J208 J231 J234 J239 J249 J250 J251 J257 J262 J263 J264 J265 J266 J267 J268 J269 J270 J271 J272 J273 J274 J275 J276 J277 J278 J279 J280 J281 J282 J283 J284 J285 J286 J287 J288 J289 J290 J291 J292 J293 J294 J295 J296 J297 J298 J299 J308 J309 J310 J311 J312 J313 J314 J315 J316 J317 J318 J319 J320 J323 J324 J325 J326 J331 J337 J340 J341 J4:J5 J7:J10 J12:J17 J18:J25 J26:J27 J29:J37 J41:J43 J45:J51 J53:J82 J84:J86 J87:J91 J94:J96 J100:J105 J107:J126 J127:J128 J130:J136 J137:J138 J139:J144 J148:J163 J164:J165 J166:J169 J173:J177 J178:J180 J181:J183 J184:J186 J187:J191 J192:J193 J194:J199 J202:J203 J209:J230 J232:J233 J235:J236 J237:J238 J240:J241 J242:J248 J252:J253 J254:J256 J258:J261 J300:J301 J302:J303 J304:J307 J321:J322 J327:J330 J332:J333 J334:J336 J338:J339 J342:J1000">
      <formula1>款项类型</formula1>
    </dataValidation>
    <dataValidation type="list" showInputMessage="1" showErrorMessage="1" sqref="C4 C5 C6 C7 C8 C9 C10 C11 C12 C13 C14 C15 C16 C17 C18 C19 C20 C21 C22 C23 C24 C25 C26 C27 C28 C29 C30 C313 C319 C322 C323 C324 C325 C326 C330 C333 C334 C335 C336 C337 C338 C339 C2:C3 C31:C188 C189:C211 C212:C258 C259:C312 C314:C315 C316:C318 C320:C321 C327:C329 C331:C332 C341:C370 C371:C1000">
      <formula1>INDIRECT($B2)</formula1>
    </dataValidation>
    <dataValidation type="list" showInputMessage="1" showErrorMessage="1" sqref="E4 E5 E6 E10 E11 E18 E26 E27 E28 E29 E35 E39 E40 E49 E50 E51 E59 E79 E80 E83 E90 E91 E92 E98 E99 E106 E107 E116 E131 E135 E136 E137 E138 E139 E140 E141 E147 E158 E159 E160 E168 E171 E172 E181 E201 E247 E248 E258 E264 E265 E266 E271 E282 E297 E298 E299 E304 E305 E306 E307 E308 E309 E312 E313 E330 E333 E334 E335 E336 E337 E338 E339 E340 E2:E3 E7:E9 E12:E13 E14:E15 E16:E17 E19:E25 E30:E32 E33:E34 E36:E38 E41:E46 E47:E48 E52:E54 E55:E58 E60:E62 E63:E65 E66:E74 E75:E76 E77:E78 E81:E82 E84:E89 E93:E97 E100:E105 E108:E115 E117:E119 E120:E122 E123:E130 E132:E134 E142:E144 E145:E146 E148:E149 E150:E151 E152:E155 E156:E157 E161:E162 E163:E165 E166:E167 E169:E170 E173:E180 E182:E191 E192:E193 E194:E200 E202:E203 E204:E205 E206:E207 E208:E246 E249:E250 E251:E257 E259:E261 E262:E263 E267:E270 E272:E279 E280:E281 E283:E291 E292:E296 E300:E303 E310:E311 E319:E320 E327:E329 E331:E332 E341:E1000 E10001:E1048576">
      <formula1>INDIRECT($D2)</formula1>
    </dataValidation>
    <dataValidation type="list" showInputMessage="1" showErrorMessage="1" sqref="F39 F49 F307 F308 F309 F315 F316 F322 F323 F324 F325 F326 F327 F330 F333 F334 F335 F336 F337 F338 F339 F340 F2:F38 F40:F48 F50:F135 F136:F138 F139:F246 F247:F297 F298:F299 F300:F306 F310:F311 F312:F314 F317:F318 F319:F321 F328:F329 F331:F332 F341:F1048576">
      <formula1>项目编号</formula1>
    </dataValidation>
    <dataValidation type="list" showInputMessage="1" showErrorMessage="1" sqref="K41 K52 K83 K106 K168 K171 K172 K202 K203 K204 K205 K231 K293 K294 K295 K300 K310 K311 K312 K313 K316 K317 K318 K319 K320 K321 K322 K323 K324 K325 K326 K331 K337 K340 K341 K2:K3 K4:K5 K6:K8 K9:K12 K13:K14 K15:K38 K39:K40 K42:K51 K53:K82 K84:K105 K107:K163 K164:K165 K166:K167 K169:K170 K173:K191 K192:K193 K194:K201 K206:K220 K221:K230 K232:K234 K235:K236 K237:K238 K239:K252 K253:K262 K263:K268 K269:K292 K296:K297 K298:K299 K301:K307 K308:K309 K314:K315 K327:K328 K329:K330 K332:K333 K334:K336 K338:K339 K342:K1000">
      <formula1>财务部</formula1>
    </dataValidation>
    <dataValidation type="list" showInputMessage="1" showErrorMessage="1" sqref="AB103 AB164 AB2:AB102 AB104:AB163 AB165:AB200 AB201:AB211 AB212:AB219 AB220:AB1000">
      <formula1>审核状态</formula1>
    </dataValidation>
    <dataValidation type="list" showInputMessage="1" showErrorMessage="1" sqref="L231">
      <formula1>'[6]应收单位-客户'!#REF!</formula1>
    </dataValidation>
    <dataValidation type="list" showInputMessage="1" showErrorMessage="1" sqref="E314 E315 E316 E317 E318 E321 E322 E323 E324 E325 E326">
      <formula1>INDIRECT($C314)</formula1>
    </dataValidation>
    <dataValidation type="list" showInputMessage="1" showErrorMessage="1" sqref="B320 B325 B329 B330 B333 B334 B335 B336 B337 B338 B339 B2:B30 B31:B258 B259:B311 B312:B313 B314:B317 B318:B319 B321:B322 B323:B324 B327:B328 B331:B332 B341:B1000 B10001:B1048576">
      <formula1>人员姓名</formula1>
    </dataValidation>
    <dataValidation type="list" showInputMessage="1" showErrorMessage="1" sqref="D325 D330 D333 D334 D335 D336 D337 D338 D339 D340 D2:D324 D326:D329 D331:D332 D341:D1000 D10001:D1048576">
      <formula1>收入一类</formula1>
    </dataValidation>
    <dataValidation type="list" allowBlank="1" showInputMessage="1" showErrorMessage="1" sqref="B326 B340">
      <formula1>姓名</formula1>
    </dataValidation>
    <dataValidation type="list" allowBlank="1" showInputMessage="1" showErrorMessage="1" sqref="C340">
      <formula1>归属主体</formula1>
    </dataValidation>
    <dataValidation type="list" allowBlank="1" showInputMessage="1" showErrorMessage="1" sqref="C10001:C1048576">
      <formula1>组织名称</formula1>
    </dataValidation>
  </dataValidation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D258"/>
  <sheetViews>
    <sheetView workbookViewId="0">
      <pane xSplit="4" ySplit="1" topLeftCell="E2" activePane="bottomRight" state="frozen"/>
      <selection/>
      <selection pane="topRight"/>
      <selection pane="bottomLeft"/>
      <selection pane="bottomRight" activeCell="AJ13" sqref="AJ13"/>
    </sheetView>
  </sheetViews>
  <sheetFormatPr defaultColWidth="8.83333333333333" defaultRowHeight="25" customHeight="1"/>
  <cols>
    <col min="1" max="1" width="5.16666666666667" style="117" customWidth="1"/>
    <col min="2" max="2" width="49.6666666666667" style="117" customWidth="1"/>
    <col min="3" max="3" width="24.5" style="117" customWidth="1"/>
    <col min="4" max="4" width="10.8333333333333" style="117" customWidth="1"/>
    <col min="5" max="5" width="14.3333333333333" style="117" customWidth="1"/>
    <col min="6" max="6" width="30.6666666666667" style="117" customWidth="1"/>
    <col min="7" max="7" width="11.5" style="117" customWidth="1"/>
    <col min="9" max="9" width="22.1666666666667" style="117" customWidth="1"/>
    <col min="10" max="10" width="13.1666666666667" style="117" customWidth="1"/>
    <col min="12" max="12" width="8.5" style="117" customWidth="1"/>
    <col min="13" max="13" width="13.3333333333333" style="117" customWidth="1"/>
    <col min="14" max="14" width="16.3333333333333" style="117" customWidth="1"/>
    <col min="15" max="15" width="13.3333333333333" style="117" customWidth="1"/>
    <col min="16" max="16" width="14.5" style="117" customWidth="1"/>
    <col min="17" max="17" width="6.83333333333333" style="117" customWidth="1"/>
    <col min="18" max="18" width="8.16666666666667" style="117" customWidth="1"/>
    <col min="19" max="19" width="16.1666666666667" style="117" customWidth="1"/>
    <col min="21" max="21" width="17.1666666666667" style="117" customWidth="1"/>
    <col min="22" max="22" width="20.3333333333333" style="117" customWidth="1"/>
    <col min="23" max="23" width="12.8333333333333" style="117" customWidth="1"/>
    <col min="24" max="24" width="21.8333333333333" style="117" customWidth="1"/>
    <col min="25" max="28" width="8.16666666666667" style="117" customWidth="1"/>
    <col min="29" max="29" width="11.1666666666667" style="117" customWidth="1"/>
  </cols>
  <sheetData>
    <row r="1" s="126" customFormat="1" ht="19" customHeight="1" spans="1:29">
      <c r="A1" s="127" t="s">
        <v>0</v>
      </c>
      <c r="B1" s="128" t="s">
        <v>1436</v>
      </c>
      <c r="C1" s="129" t="s">
        <v>1894</v>
      </c>
      <c r="D1" s="130" t="s">
        <v>1895</v>
      </c>
      <c r="E1" s="131" t="s">
        <v>1896</v>
      </c>
      <c r="F1" s="128" t="s">
        <v>1897</v>
      </c>
      <c r="G1" s="128" t="s">
        <v>279</v>
      </c>
      <c r="H1" s="132" t="s">
        <v>1428</v>
      </c>
      <c r="I1" s="132" t="s">
        <v>1429</v>
      </c>
      <c r="J1" s="137" t="s">
        <v>1898</v>
      </c>
      <c r="K1" s="111" t="s">
        <v>292</v>
      </c>
      <c r="L1" s="111" t="s">
        <v>1423</v>
      </c>
      <c r="M1" s="138" t="s">
        <v>1899</v>
      </c>
      <c r="N1" s="138" t="s">
        <v>1900</v>
      </c>
      <c r="O1" s="138" t="s">
        <v>1901</v>
      </c>
      <c r="P1" s="138" t="s">
        <v>1902</v>
      </c>
      <c r="Q1" s="111" t="s">
        <v>1903</v>
      </c>
      <c r="R1" s="111" t="s">
        <v>1904</v>
      </c>
      <c r="S1" s="111" t="s">
        <v>1436</v>
      </c>
      <c r="T1" s="111" t="s">
        <v>1905</v>
      </c>
      <c r="U1" s="111" t="s">
        <v>227</v>
      </c>
      <c r="V1" s="111" t="s">
        <v>518</v>
      </c>
      <c r="W1" s="111" t="s">
        <v>1421</v>
      </c>
      <c r="X1" s="111" t="s">
        <v>202</v>
      </c>
      <c r="Y1" s="140" t="s">
        <v>1438</v>
      </c>
      <c r="Z1" s="132" t="s">
        <v>1439</v>
      </c>
      <c r="AA1" s="132" t="s">
        <v>1440</v>
      </c>
      <c r="AB1" s="132" t="s">
        <v>1441</v>
      </c>
      <c r="AC1" s="117"/>
    </row>
    <row r="2" s="72" customFormat="1" customHeight="1" spans="1:30">
      <c r="A2" s="127"/>
      <c r="B2" s="133"/>
      <c r="C2" s="134"/>
      <c r="D2" s="135"/>
      <c r="E2" s="136"/>
      <c r="F2" s="116"/>
      <c r="G2" s="133"/>
      <c r="H2" s="116"/>
      <c r="I2" s="116"/>
      <c r="J2" s="139" t="s">
        <v>1906</v>
      </c>
      <c r="K2" s="114" t="str">
        <f>IF($B2="","",_xlfn.XLOOKUP(S2,应收!T:T,应收!D:D))</f>
        <v/>
      </c>
      <c r="L2" s="114" t="str">
        <f>IF($B2="","",_xlfn.XLOOKUP($S2,应收!$T:$T,应收!E:E))</f>
        <v/>
      </c>
      <c r="M2" s="114" t="str">
        <f>IF($B2="","",_xlfn.XLOOKUP($S2,应收!$T:$T,应收!N:N))</f>
        <v/>
      </c>
      <c r="N2" s="114" t="str">
        <f>IF($B2="","",_xlfn.XLOOKUP($S2,应收!$T:$T,应收!O:O))</f>
        <v/>
      </c>
      <c r="O2" s="114" t="str">
        <f>IF($B2="","",_xlfn.XLOOKUP($S2,应收!$T:$T,应收!P:P))</f>
        <v/>
      </c>
      <c r="P2" s="114" t="str">
        <f>IF($B2="","",_xlfn.XLOOKUP($S2,应收!$T:$T,应收!Q:Q))</f>
        <v/>
      </c>
      <c r="Q2" s="114" t="str">
        <f>IF($B2="","",_xlfn.XLOOKUP($S2,应收!$T:$T,应收!R:R))</f>
        <v/>
      </c>
      <c r="R2" s="114" t="str">
        <f>IF($B2="","",_xlfn.XLOOKUP($S2,应收!$T:$T,应收!S:S))</f>
        <v/>
      </c>
      <c r="S2" s="114" t="str">
        <f t="shared" ref="S2:S65" si="0">IF(B2="","",LEFT(B2,7))</f>
        <v/>
      </c>
      <c r="T2" s="114" t="str">
        <f t="shared" ref="T2:T65" si="1">IF(F2="","",LEFT(F2,6))</f>
        <v/>
      </c>
      <c r="U2" s="114" t="str">
        <f>IF($B2="","",_xlfn.XLOOKUP(S2,应收!T:T,应收!V:V))</f>
        <v/>
      </c>
      <c r="V2" s="114" t="str">
        <f>IF(U2="","",_xlfn.XLOOKUP(U2,立项!W:W,立项!P:P))</f>
        <v/>
      </c>
      <c r="W2" s="114" t="str">
        <f>IF(B2="","",_xlfn.XLOOKUP($S2,应收!$T:$T,应收!B:B))</f>
        <v/>
      </c>
      <c r="X2" s="114" t="str">
        <f t="shared" ref="X2:X39" si="2">IF(S2="","",_xlfn.TEXTJOIN("-",1,Q2,R2,V2,U2,W2))</f>
        <v/>
      </c>
      <c r="Y2" s="141"/>
      <c r="Z2" s="116"/>
      <c r="AA2" s="116"/>
      <c r="AB2" s="116"/>
      <c r="AC2" s="117" t="s">
        <v>1703</v>
      </c>
      <c r="AD2" s="72" t="s">
        <v>1907</v>
      </c>
    </row>
    <row r="3" s="72" customFormat="1" customHeight="1" spans="1:30">
      <c r="A3" s="127"/>
      <c r="B3" s="133"/>
      <c r="C3" s="134"/>
      <c r="D3" s="135"/>
      <c r="E3" s="136"/>
      <c r="F3" s="116"/>
      <c r="G3" s="133"/>
      <c r="H3" s="116"/>
      <c r="I3" s="116"/>
      <c r="J3" s="139" t="s">
        <v>1908</v>
      </c>
      <c r="K3" s="114" t="str">
        <f>IF($B3="","",_xlfn.XLOOKUP(S3,应收!T:T,应收!D:D))</f>
        <v/>
      </c>
      <c r="L3" s="114" t="str">
        <f>IF($B3="","",_xlfn.XLOOKUP($S3,应收!$T:$T,应收!E:E))</f>
        <v/>
      </c>
      <c r="M3" s="114" t="str">
        <f>IF($B3="","",_xlfn.XLOOKUP($S3,应收!$T:$T,应收!N:N))</f>
        <v/>
      </c>
      <c r="N3" s="114" t="str">
        <f>IF($B3="","",_xlfn.XLOOKUP($S3,应收!$T:$T,应收!O:O))</f>
        <v/>
      </c>
      <c r="O3" s="114" t="str">
        <f>IF($B3="","",_xlfn.XLOOKUP($S3,应收!$T:$T,应收!P:P))</f>
        <v/>
      </c>
      <c r="P3" s="114" t="str">
        <f>IF($B3="","",_xlfn.XLOOKUP($S3,应收!$T:$T,应收!Q:Q))</f>
        <v/>
      </c>
      <c r="Q3" s="114" t="str">
        <f>IF($B3="","",_xlfn.XLOOKUP($S3,应收!$T:$T,应收!R:R))</f>
        <v/>
      </c>
      <c r="R3" s="114" t="str">
        <f>IF($B3="","",_xlfn.XLOOKUP($S3,应收!$T:$T,应收!S:S))</f>
        <v/>
      </c>
      <c r="S3" s="114" t="str">
        <f t="shared" si="0"/>
        <v/>
      </c>
      <c r="T3" s="114" t="str">
        <f t="shared" si="1"/>
        <v/>
      </c>
      <c r="U3" s="114" t="str">
        <f>IF($B3="","",_xlfn.XLOOKUP(S3,应收!T:T,应收!V:V))</f>
        <v/>
      </c>
      <c r="V3" s="114" t="str">
        <f>IF(U3="","",_xlfn.XLOOKUP(U3,立项!W:W,立项!P:P))</f>
        <v/>
      </c>
      <c r="W3" s="114" t="str">
        <f>IF(B3="","",_xlfn.XLOOKUP($S3,应收!$T:$T,应收!B:B))</f>
        <v/>
      </c>
      <c r="X3" s="114" t="str">
        <f t="shared" si="2"/>
        <v/>
      </c>
      <c r="Y3" s="141"/>
      <c r="Z3" s="116"/>
      <c r="AA3" s="116"/>
      <c r="AB3" s="116"/>
      <c r="AC3" s="117" t="s">
        <v>1644</v>
      </c>
      <c r="AD3" s="72" t="s">
        <v>1909</v>
      </c>
    </row>
    <row r="4" s="72" customFormat="1" customHeight="1" spans="1:30">
      <c r="A4" s="127"/>
      <c r="B4" s="133"/>
      <c r="C4" s="134"/>
      <c r="D4" s="135"/>
      <c r="E4" s="136"/>
      <c r="F4" s="116"/>
      <c r="G4" s="133"/>
      <c r="H4" s="116"/>
      <c r="I4" s="116"/>
      <c r="J4" s="139" t="s">
        <v>1910</v>
      </c>
      <c r="K4" s="114" t="str">
        <f>IF($B4="","",_xlfn.XLOOKUP(S4,应收!T:T,应收!D:D))</f>
        <v/>
      </c>
      <c r="L4" s="114" t="str">
        <f>IF($B4="","",_xlfn.XLOOKUP($S4,应收!$T:$T,应收!E:E))</f>
        <v/>
      </c>
      <c r="M4" s="114" t="str">
        <f>IF($B4="","",_xlfn.XLOOKUP($S4,应收!$T:$T,应收!N:N))</f>
        <v/>
      </c>
      <c r="N4" s="114" t="str">
        <f>IF($B4="","",_xlfn.XLOOKUP($S4,应收!$T:$T,应收!O:O))</f>
        <v/>
      </c>
      <c r="O4" s="114" t="str">
        <f>IF($B4="","",_xlfn.XLOOKUP($S4,应收!$T:$T,应收!P:P))</f>
        <v/>
      </c>
      <c r="P4" s="114" t="str">
        <f>IF($B4="","",_xlfn.XLOOKUP($S4,应收!$T:$T,应收!Q:Q))</f>
        <v/>
      </c>
      <c r="Q4" s="114" t="str">
        <f>IF($B4="","",_xlfn.XLOOKUP($S4,应收!$T:$T,应收!R:R))</f>
        <v/>
      </c>
      <c r="R4" s="114" t="str">
        <f>IF($B4="","",_xlfn.XLOOKUP($S4,应收!$T:$T,应收!S:S))</f>
        <v/>
      </c>
      <c r="S4" s="114" t="str">
        <f t="shared" si="0"/>
        <v/>
      </c>
      <c r="T4" s="114" t="str">
        <f t="shared" si="1"/>
        <v/>
      </c>
      <c r="U4" s="114" t="str">
        <f>IF($B4="","",_xlfn.XLOOKUP(S4,应收!T:T,应收!V:V))</f>
        <v/>
      </c>
      <c r="V4" s="114" t="str">
        <f>IF(U4="","",_xlfn.XLOOKUP(U4,立项!W:W,立项!P:P))</f>
        <v/>
      </c>
      <c r="W4" s="114" t="str">
        <f>IF(B4="","",_xlfn.XLOOKUP($S4,应收!$T:$T,应收!B:B))</f>
        <v/>
      </c>
      <c r="X4" s="114" t="str">
        <f t="shared" si="2"/>
        <v/>
      </c>
      <c r="Y4" s="141"/>
      <c r="Z4" s="116"/>
      <c r="AA4" s="116"/>
      <c r="AB4" s="116"/>
      <c r="AC4" s="117" t="s">
        <v>1641</v>
      </c>
      <c r="AD4" s="72" t="s">
        <v>1911</v>
      </c>
    </row>
    <row r="5" s="72" customFormat="1" customHeight="1" spans="1:30">
      <c r="A5" s="127"/>
      <c r="B5" s="133"/>
      <c r="C5" s="134"/>
      <c r="D5" s="135"/>
      <c r="E5" s="136"/>
      <c r="F5" s="116"/>
      <c r="G5" s="133"/>
      <c r="H5" s="116"/>
      <c r="I5" s="116"/>
      <c r="J5" s="139" t="s">
        <v>1912</v>
      </c>
      <c r="K5" s="114" t="str">
        <f>IF($B5="","",_xlfn.XLOOKUP(S5,应收!T:T,应收!D:D))</f>
        <v/>
      </c>
      <c r="L5" s="114" t="str">
        <f>IF($B5="","",_xlfn.XLOOKUP($S5,应收!$T:$T,应收!E:E))</f>
        <v/>
      </c>
      <c r="M5" s="114" t="str">
        <f>IF($B5="","",_xlfn.XLOOKUP($S5,应收!$T:$T,应收!N:N))</f>
        <v/>
      </c>
      <c r="N5" s="114" t="str">
        <f>IF($B5="","",_xlfn.XLOOKUP($S5,应收!$T:$T,应收!O:O))</f>
        <v/>
      </c>
      <c r="O5" s="114" t="str">
        <f>IF($B5="","",_xlfn.XLOOKUP($S5,应收!$T:$T,应收!P:P))</f>
        <v/>
      </c>
      <c r="P5" s="114" t="str">
        <f>IF($B5="","",_xlfn.XLOOKUP($S5,应收!$T:$T,应收!Q:Q))</f>
        <v/>
      </c>
      <c r="Q5" s="114" t="str">
        <f>IF($B5="","",_xlfn.XLOOKUP($S5,应收!$T:$T,应收!R:R))</f>
        <v/>
      </c>
      <c r="R5" s="114" t="str">
        <f>IF($B5="","",_xlfn.XLOOKUP($S5,应收!$T:$T,应收!S:S))</f>
        <v/>
      </c>
      <c r="S5" s="114" t="str">
        <f t="shared" si="0"/>
        <v/>
      </c>
      <c r="T5" s="114" t="str">
        <f t="shared" si="1"/>
        <v/>
      </c>
      <c r="U5" s="114" t="str">
        <f>IF($B5="","",_xlfn.XLOOKUP(S5,应收!T:T,应收!V:V))</f>
        <v/>
      </c>
      <c r="V5" s="114" t="str">
        <f>IF(U5="","",_xlfn.XLOOKUP(U5,立项!W:W,立项!P:P))</f>
        <v/>
      </c>
      <c r="W5" s="114" t="str">
        <f>IF(B5="","",_xlfn.XLOOKUP($S5,应收!$T:$T,应收!B:B))</f>
        <v/>
      </c>
      <c r="X5" s="114" t="str">
        <f t="shared" si="2"/>
        <v/>
      </c>
      <c r="Y5" s="141"/>
      <c r="Z5" s="116"/>
      <c r="AA5" s="116"/>
      <c r="AB5" s="116"/>
      <c r="AC5" s="117" t="s">
        <v>1641</v>
      </c>
      <c r="AD5" s="72" t="s">
        <v>1911</v>
      </c>
    </row>
    <row r="6" s="72" customFormat="1" customHeight="1" spans="1:30">
      <c r="A6" s="127"/>
      <c r="B6" s="133"/>
      <c r="C6" s="134"/>
      <c r="D6" s="135"/>
      <c r="E6" s="136"/>
      <c r="F6" s="116"/>
      <c r="G6" s="133"/>
      <c r="H6" s="116"/>
      <c r="I6" s="116"/>
      <c r="J6" s="139" t="s">
        <v>1913</v>
      </c>
      <c r="K6" s="114" t="str">
        <f>IF($B6="","",_xlfn.XLOOKUP(S6,应收!T:T,应收!D:D))</f>
        <v/>
      </c>
      <c r="L6" s="114" t="str">
        <f>IF($B6="","",_xlfn.XLOOKUP($S6,应收!$T:$T,应收!E:E))</f>
        <v/>
      </c>
      <c r="M6" s="114" t="str">
        <f>IF($B6="","",_xlfn.XLOOKUP($S6,应收!$T:$T,应收!N:N))</f>
        <v/>
      </c>
      <c r="N6" s="114" t="str">
        <f>IF($B6="","",_xlfn.XLOOKUP($S6,应收!$T:$T,应收!O:O))</f>
        <v/>
      </c>
      <c r="O6" s="114" t="str">
        <f>IF($B6="","",_xlfn.XLOOKUP($S6,应收!$T:$T,应收!P:P))</f>
        <v/>
      </c>
      <c r="P6" s="114" t="str">
        <f>IF($B6="","",_xlfn.XLOOKUP($S6,应收!$T:$T,应收!Q:Q))</f>
        <v/>
      </c>
      <c r="Q6" s="114" t="str">
        <f>IF($B6="","",_xlfn.XLOOKUP($S6,应收!$T:$T,应收!R:R))</f>
        <v/>
      </c>
      <c r="R6" s="114" t="str">
        <f>IF($B6="","",_xlfn.XLOOKUP($S6,应收!$T:$T,应收!S:S))</f>
        <v/>
      </c>
      <c r="S6" s="114" t="str">
        <f t="shared" si="0"/>
        <v/>
      </c>
      <c r="T6" s="114" t="str">
        <f t="shared" si="1"/>
        <v/>
      </c>
      <c r="U6" s="114" t="str">
        <f>IF($B6="","",_xlfn.XLOOKUP(S6,应收!T:T,应收!V:V))</f>
        <v/>
      </c>
      <c r="V6" s="114" t="str">
        <f>IF(U6="","",_xlfn.XLOOKUP(U6,立项!W:W,立项!P:P))</f>
        <v/>
      </c>
      <c r="W6" s="114" t="str">
        <f>IF(B6="","",_xlfn.XLOOKUP($S6,应收!$T:$T,应收!B:B))</f>
        <v/>
      </c>
      <c r="X6" s="114" t="str">
        <f t="shared" si="2"/>
        <v/>
      </c>
      <c r="Y6" s="141"/>
      <c r="Z6" s="116"/>
      <c r="AA6" s="116"/>
      <c r="AB6" s="116"/>
      <c r="AC6" s="117" t="s">
        <v>1639</v>
      </c>
      <c r="AD6" s="72" t="s">
        <v>1911</v>
      </c>
    </row>
    <row r="7" s="72" customFormat="1" customHeight="1" spans="1:30">
      <c r="A7" s="127"/>
      <c r="B7" s="133"/>
      <c r="C7" s="134"/>
      <c r="D7" s="135"/>
      <c r="E7" s="136"/>
      <c r="F7" s="116"/>
      <c r="G7" s="133"/>
      <c r="H7" s="116"/>
      <c r="I7" s="116"/>
      <c r="J7" s="139" t="s">
        <v>1914</v>
      </c>
      <c r="K7" s="114" t="str">
        <f>IF($B7="","",_xlfn.XLOOKUP(S7,应收!T:T,应收!D:D))</f>
        <v/>
      </c>
      <c r="L7" s="114" t="str">
        <f>IF($B7="","",_xlfn.XLOOKUP($S7,应收!$T:$T,应收!E:E))</f>
        <v/>
      </c>
      <c r="M7" s="114" t="str">
        <f>IF($B7="","",_xlfn.XLOOKUP($S7,应收!$T:$T,应收!N:N))</f>
        <v/>
      </c>
      <c r="N7" s="114" t="str">
        <f>IF($B7="","",_xlfn.XLOOKUP($S7,应收!$T:$T,应收!O:O))</f>
        <v/>
      </c>
      <c r="O7" s="114" t="str">
        <f>IF($B7="","",_xlfn.XLOOKUP($S7,应收!$T:$T,应收!P:P))</f>
        <v/>
      </c>
      <c r="P7" s="114" t="str">
        <f>IF($B7="","",_xlfn.XLOOKUP($S7,应收!$T:$T,应收!Q:Q))</f>
        <v/>
      </c>
      <c r="Q7" s="114" t="str">
        <f>IF($B7="","",_xlfn.XLOOKUP($S7,应收!$T:$T,应收!R:R))</f>
        <v/>
      </c>
      <c r="R7" s="114" t="str">
        <f>IF($B7="","",_xlfn.XLOOKUP($S7,应收!$T:$T,应收!S:S))</f>
        <v/>
      </c>
      <c r="S7" s="114" t="str">
        <f t="shared" si="0"/>
        <v/>
      </c>
      <c r="T7" s="114" t="str">
        <f t="shared" si="1"/>
        <v/>
      </c>
      <c r="U7" s="114" t="str">
        <f>IF($B7="","",_xlfn.XLOOKUP(S7,应收!T:T,应收!V:V))</f>
        <v/>
      </c>
      <c r="V7" s="114" t="str">
        <f>IF(U7="","",_xlfn.XLOOKUP(U7,立项!W:W,立项!P:P))</f>
        <v/>
      </c>
      <c r="W7" s="114" t="str">
        <f>IF(B7="","",_xlfn.XLOOKUP($S7,应收!$T:$T,应收!B:B))</f>
        <v/>
      </c>
      <c r="X7" s="114" t="str">
        <f t="shared" si="2"/>
        <v/>
      </c>
      <c r="Y7" s="141"/>
      <c r="Z7" s="116"/>
      <c r="AA7" s="116"/>
      <c r="AB7" s="116"/>
      <c r="AC7" s="117" t="s">
        <v>1641</v>
      </c>
      <c r="AD7" s="72" t="s">
        <v>1911</v>
      </c>
    </row>
    <row r="8" s="72" customFormat="1" customHeight="1" spans="1:30">
      <c r="A8" s="127"/>
      <c r="B8" s="133"/>
      <c r="C8" s="134"/>
      <c r="D8" s="135"/>
      <c r="E8" s="136"/>
      <c r="F8" s="116"/>
      <c r="G8" s="133"/>
      <c r="H8" s="116"/>
      <c r="I8" s="116"/>
      <c r="J8" s="139" t="s">
        <v>1915</v>
      </c>
      <c r="K8" s="114" t="str">
        <f>IF($B8="","",_xlfn.XLOOKUP(S8,应收!T:T,应收!D:D))</f>
        <v/>
      </c>
      <c r="L8" s="114" t="str">
        <f>IF($B8="","",_xlfn.XLOOKUP($S8,应收!$T:$T,应收!E:E))</f>
        <v/>
      </c>
      <c r="M8" s="114" t="str">
        <f>IF($B8="","",_xlfn.XLOOKUP($S8,应收!$T:$T,应收!N:N))</f>
        <v/>
      </c>
      <c r="N8" s="114" t="str">
        <f>IF($B8="","",_xlfn.XLOOKUP($S8,应收!$T:$T,应收!O:O))</f>
        <v/>
      </c>
      <c r="O8" s="114" t="str">
        <f>IF($B8="","",_xlfn.XLOOKUP($S8,应收!$T:$T,应收!P:P))</f>
        <v/>
      </c>
      <c r="P8" s="114" t="str">
        <f>IF($B8="","",_xlfn.XLOOKUP($S8,应收!$T:$T,应收!Q:Q))</f>
        <v/>
      </c>
      <c r="Q8" s="114" t="str">
        <f>IF($B8="","",_xlfn.XLOOKUP($S8,应收!$T:$T,应收!R:R))</f>
        <v/>
      </c>
      <c r="R8" s="114" t="str">
        <f>IF($B8="","",_xlfn.XLOOKUP($S8,应收!$T:$T,应收!S:S))</f>
        <v/>
      </c>
      <c r="S8" s="114" t="str">
        <f t="shared" si="0"/>
        <v/>
      </c>
      <c r="T8" s="114" t="str">
        <f t="shared" si="1"/>
        <v/>
      </c>
      <c r="U8" s="114" t="str">
        <f>IF($B8="","",_xlfn.XLOOKUP(S8,应收!T:T,应收!V:V))</f>
        <v/>
      </c>
      <c r="V8" s="114" t="str">
        <f>IF(U8="","",_xlfn.XLOOKUP(U8,立项!W:W,立项!P:P))</f>
        <v/>
      </c>
      <c r="W8" s="114" t="str">
        <f>IF(B8="","",_xlfn.XLOOKUP($S8,应收!$T:$T,应收!B:B))</f>
        <v/>
      </c>
      <c r="X8" s="114" t="str">
        <f t="shared" si="2"/>
        <v/>
      </c>
      <c r="Y8" s="141"/>
      <c r="Z8" s="116"/>
      <c r="AA8" s="116"/>
      <c r="AB8" s="116"/>
      <c r="AC8" s="117" t="s">
        <v>1639</v>
      </c>
      <c r="AD8" s="72" t="s">
        <v>1911</v>
      </c>
    </row>
    <row r="9" s="72" customFormat="1" customHeight="1" spans="1:30">
      <c r="A9" s="127"/>
      <c r="B9" s="133"/>
      <c r="C9" s="134"/>
      <c r="D9" s="135"/>
      <c r="E9" s="136"/>
      <c r="F9" s="116"/>
      <c r="G9" s="133"/>
      <c r="H9" s="116"/>
      <c r="I9" s="116"/>
      <c r="J9" s="139" t="s">
        <v>1916</v>
      </c>
      <c r="K9" s="114" t="str">
        <f>IF($B9="","",_xlfn.XLOOKUP(S9,应收!T:T,应收!D:D))</f>
        <v/>
      </c>
      <c r="L9" s="114" t="str">
        <f>IF($B9="","",_xlfn.XLOOKUP($S9,应收!$T:$T,应收!E:E))</f>
        <v/>
      </c>
      <c r="M9" s="114" t="str">
        <f>IF($B9="","",_xlfn.XLOOKUP($S9,应收!$T:$T,应收!N:N))</f>
        <v/>
      </c>
      <c r="N9" s="114" t="str">
        <f>IF($B9="","",_xlfn.XLOOKUP($S9,应收!$T:$T,应收!O:O))</f>
        <v/>
      </c>
      <c r="O9" s="114" t="str">
        <f>IF($B9="","",_xlfn.XLOOKUP($S9,应收!$T:$T,应收!P:P))</f>
        <v/>
      </c>
      <c r="P9" s="114" t="str">
        <f>IF($B9="","",_xlfn.XLOOKUP($S9,应收!$T:$T,应收!Q:Q))</f>
        <v/>
      </c>
      <c r="Q9" s="114" t="str">
        <f>IF($B9="","",_xlfn.XLOOKUP($S9,应收!$T:$T,应收!R:R))</f>
        <v/>
      </c>
      <c r="R9" s="114" t="str">
        <f>IF($B9="","",_xlfn.XLOOKUP($S9,应收!$T:$T,应收!S:S))</f>
        <v/>
      </c>
      <c r="S9" s="114" t="str">
        <f t="shared" si="0"/>
        <v/>
      </c>
      <c r="T9" s="114" t="str">
        <f t="shared" si="1"/>
        <v/>
      </c>
      <c r="U9" s="114" t="str">
        <f>IF($B9="","",_xlfn.XLOOKUP(S9,应收!T:T,应收!V:V))</f>
        <v/>
      </c>
      <c r="V9" s="114" t="str">
        <f>IF(U9="","",_xlfn.XLOOKUP(U9,立项!W:W,立项!P:P))</f>
        <v/>
      </c>
      <c r="W9" s="114" t="str">
        <f>IF(B9="","",_xlfn.XLOOKUP($S9,应收!$T:$T,应收!B:B))</f>
        <v/>
      </c>
      <c r="X9" s="114" t="str">
        <f t="shared" si="2"/>
        <v/>
      </c>
      <c r="Y9" s="141"/>
      <c r="Z9" s="116"/>
      <c r="AA9" s="116"/>
      <c r="AB9" s="116"/>
      <c r="AC9" s="117" t="s">
        <v>1643</v>
      </c>
      <c r="AD9" s="72" t="s">
        <v>1911</v>
      </c>
    </row>
    <row r="10" s="72" customFormat="1" customHeight="1" spans="1:30">
      <c r="A10" s="127"/>
      <c r="B10" s="133"/>
      <c r="C10" s="134"/>
      <c r="D10" s="135"/>
      <c r="E10" s="136"/>
      <c r="F10" s="116"/>
      <c r="G10" s="133"/>
      <c r="H10" s="116"/>
      <c r="I10" s="116"/>
      <c r="J10" s="139" t="s">
        <v>1917</v>
      </c>
      <c r="K10" s="114" t="str">
        <f>IF($B10="","",_xlfn.XLOOKUP(S10,应收!T:T,应收!D:D))</f>
        <v/>
      </c>
      <c r="L10" s="114" t="str">
        <f>IF($B10="","",_xlfn.XLOOKUP($S10,应收!$T:$T,应收!E:E))</f>
        <v/>
      </c>
      <c r="M10" s="114" t="str">
        <f>IF($B10="","",_xlfn.XLOOKUP($S10,应收!$T:$T,应收!N:N))</f>
        <v/>
      </c>
      <c r="N10" s="114" t="str">
        <f>IF($B10="","",_xlfn.XLOOKUP($S10,应收!$T:$T,应收!O:O))</f>
        <v/>
      </c>
      <c r="O10" s="114" t="str">
        <f>IF($B10="","",_xlfn.XLOOKUP($S10,应收!$T:$T,应收!P:P))</f>
        <v/>
      </c>
      <c r="P10" s="114" t="str">
        <f>IF($B10="","",_xlfn.XLOOKUP($S10,应收!$T:$T,应收!Q:Q))</f>
        <v/>
      </c>
      <c r="Q10" s="114" t="str">
        <f>IF($B10="","",_xlfn.XLOOKUP($S10,应收!$T:$T,应收!R:R))</f>
        <v/>
      </c>
      <c r="R10" s="114" t="str">
        <f>IF($B10="","",_xlfn.XLOOKUP($S10,应收!$T:$T,应收!S:S))</f>
        <v/>
      </c>
      <c r="S10" s="114" t="str">
        <f t="shared" si="0"/>
        <v/>
      </c>
      <c r="T10" s="114" t="str">
        <f t="shared" si="1"/>
        <v/>
      </c>
      <c r="U10" s="114" t="str">
        <f>IF($B10="","",_xlfn.XLOOKUP(S10,应收!T:T,应收!V:V))</f>
        <v/>
      </c>
      <c r="V10" s="114" t="str">
        <f>IF(U10="","",_xlfn.XLOOKUP(U10,立项!W:W,立项!P:P))</f>
        <v/>
      </c>
      <c r="W10" s="114" t="str">
        <f>IF(B10="","",_xlfn.XLOOKUP($S10,应收!$T:$T,应收!B:B))</f>
        <v/>
      </c>
      <c r="X10" s="114" t="str">
        <f t="shared" si="2"/>
        <v/>
      </c>
      <c r="Y10" s="141"/>
      <c r="Z10" s="116"/>
      <c r="AA10" s="116"/>
      <c r="AB10" s="116"/>
      <c r="AC10" s="117" t="s">
        <v>1640</v>
      </c>
      <c r="AD10" s="72" t="s">
        <v>1911</v>
      </c>
    </row>
    <row r="11" s="72" customFormat="1" customHeight="1" spans="1:30">
      <c r="A11" s="127"/>
      <c r="B11" s="133"/>
      <c r="C11" s="134"/>
      <c r="D11" s="135"/>
      <c r="E11" s="136"/>
      <c r="F11" s="116"/>
      <c r="G11" s="133"/>
      <c r="H11" s="116"/>
      <c r="I11" s="116"/>
      <c r="J11" s="139" t="s">
        <v>1918</v>
      </c>
      <c r="K11" s="114" t="str">
        <f>IF($B11="","",_xlfn.XLOOKUP(S11,应收!T:T,应收!D:D))</f>
        <v/>
      </c>
      <c r="L11" s="114" t="str">
        <f>IF($B11="","",_xlfn.XLOOKUP($S11,应收!$T:$T,应收!E:E))</f>
        <v/>
      </c>
      <c r="M11" s="114" t="str">
        <f>IF($B11="","",_xlfn.XLOOKUP($S11,应收!$T:$T,应收!N:N))</f>
        <v/>
      </c>
      <c r="N11" s="114" t="str">
        <f>IF($B11="","",_xlfn.XLOOKUP($S11,应收!$T:$T,应收!O:O))</f>
        <v/>
      </c>
      <c r="O11" s="114" t="str">
        <f>IF($B11="","",_xlfn.XLOOKUP($S11,应收!$T:$T,应收!P:P))</f>
        <v/>
      </c>
      <c r="P11" s="114" t="str">
        <f>IF($B11="","",_xlfn.XLOOKUP($S11,应收!$T:$T,应收!Q:Q))</f>
        <v/>
      </c>
      <c r="Q11" s="114" t="str">
        <f>IF($B11="","",_xlfn.XLOOKUP($S11,应收!$T:$T,应收!R:R))</f>
        <v/>
      </c>
      <c r="R11" s="114" t="str">
        <f>IF($B11="","",_xlfn.XLOOKUP($S11,应收!$T:$T,应收!S:S))</f>
        <v/>
      </c>
      <c r="S11" s="114" t="str">
        <f t="shared" si="0"/>
        <v/>
      </c>
      <c r="T11" s="114" t="str">
        <f t="shared" si="1"/>
        <v/>
      </c>
      <c r="U11" s="114" t="str">
        <f>IF($B11="","",_xlfn.XLOOKUP(S11,应收!T:T,应收!V:V))</f>
        <v/>
      </c>
      <c r="V11" s="114" t="str">
        <f>IF(U11="","",_xlfn.XLOOKUP(U11,立项!W:W,立项!P:P))</f>
        <v/>
      </c>
      <c r="W11" s="114" t="str">
        <f>IF(B11="","",_xlfn.XLOOKUP($S11,应收!$T:$T,应收!B:B))</f>
        <v/>
      </c>
      <c r="X11" s="114" t="str">
        <f t="shared" si="2"/>
        <v/>
      </c>
      <c r="Y11" s="141"/>
      <c r="Z11" s="116"/>
      <c r="AA11" s="116"/>
      <c r="AB11" s="116"/>
      <c r="AC11" s="117" t="s">
        <v>1644</v>
      </c>
      <c r="AD11" s="72" t="s">
        <v>1909</v>
      </c>
    </row>
    <row r="12" s="72" customFormat="1" customHeight="1" spans="1:30">
      <c r="A12" s="127"/>
      <c r="B12" s="133"/>
      <c r="C12" s="134"/>
      <c r="D12" s="135"/>
      <c r="E12" s="136"/>
      <c r="F12" s="116"/>
      <c r="G12" s="133"/>
      <c r="H12" s="116"/>
      <c r="I12" s="116"/>
      <c r="J12" s="139" t="s">
        <v>1919</v>
      </c>
      <c r="K12" s="114" t="str">
        <f>IF($B12="","",_xlfn.XLOOKUP(S12,应收!T:T,应收!D:D))</f>
        <v/>
      </c>
      <c r="L12" s="114" t="str">
        <f>IF($B12="","",_xlfn.XLOOKUP($S12,应收!$T:$T,应收!E:E))</f>
        <v/>
      </c>
      <c r="M12" s="114" t="str">
        <f>IF($B12="","",_xlfn.XLOOKUP($S12,应收!$T:$T,应收!N:N))</f>
        <v/>
      </c>
      <c r="N12" s="114" t="str">
        <f>IF($B12="","",_xlfn.XLOOKUP($S12,应收!$T:$T,应收!O:O))</f>
        <v/>
      </c>
      <c r="O12" s="114" t="str">
        <f>IF($B12="","",_xlfn.XLOOKUP($S12,应收!$T:$T,应收!P:P))</f>
        <v/>
      </c>
      <c r="P12" s="114" t="str">
        <f>IF($B12="","",_xlfn.XLOOKUP($S12,应收!$T:$T,应收!Q:Q))</f>
        <v/>
      </c>
      <c r="Q12" s="114" t="str">
        <f>IF($B12="","",_xlfn.XLOOKUP($S12,应收!$T:$T,应收!R:R))</f>
        <v/>
      </c>
      <c r="R12" s="114" t="str">
        <f>IF($B12="","",_xlfn.XLOOKUP($S12,应收!$T:$T,应收!S:S))</f>
        <v/>
      </c>
      <c r="S12" s="114" t="str">
        <f t="shared" si="0"/>
        <v/>
      </c>
      <c r="T12" s="114" t="str">
        <f t="shared" si="1"/>
        <v/>
      </c>
      <c r="U12" s="114" t="str">
        <f>IF($B12="","",_xlfn.XLOOKUP(S12,应收!T:T,应收!V:V))</f>
        <v/>
      </c>
      <c r="V12" s="114" t="str">
        <f>IF(U12="","",_xlfn.XLOOKUP(U12,立项!W:W,立项!P:P))</f>
        <v/>
      </c>
      <c r="W12" s="114" t="str">
        <f>IF(B12="","",_xlfn.XLOOKUP($S12,应收!$T:$T,应收!B:B))</f>
        <v/>
      </c>
      <c r="X12" s="114" t="str">
        <f t="shared" si="2"/>
        <v/>
      </c>
      <c r="Y12" s="141"/>
      <c r="Z12" s="116"/>
      <c r="AA12" s="116"/>
      <c r="AB12" s="116"/>
      <c r="AC12" s="117" t="s">
        <v>1644</v>
      </c>
      <c r="AD12" s="72" t="s">
        <v>1909</v>
      </c>
    </row>
    <row r="13" s="72" customFormat="1" customHeight="1" spans="1:30">
      <c r="A13" s="127"/>
      <c r="B13" s="133"/>
      <c r="C13" s="134"/>
      <c r="D13" s="135"/>
      <c r="E13" s="136"/>
      <c r="F13" s="116"/>
      <c r="G13" s="133"/>
      <c r="H13" s="116"/>
      <c r="I13" s="116"/>
      <c r="J13" s="139" t="s">
        <v>1920</v>
      </c>
      <c r="K13" s="114" t="str">
        <f>IF($B13="","",_xlfn.XLOOKUP(S13,应收!T:T,应收!D:D))</f>
        <v/>
      </c>
      <c r="L13" s="114" t="str">
        <f>IF($B13="","",_xlfn.XLOOKUP($S13,应收!$T:$T,应收!E:E))</f>
        <v/>
      </c>
      <c r="M13" s="114" t="str">
        <f>IF($B13="","",_xlfn.XLOOKUP($S13,应收!$T:$T,应收!N:N))</f>
        <v/>
      </c>
      <c r="N13" s="114" t="str">
        <f>IF($B13="","",_xlfn.XLOOKUP($S13,应收!$T:$T,应收!O:O))</f>
        <v/>
      </c>
      <c r="O13" s="114" t="str">
        <f>IF($B13="","",_xlfn.XLOOKUP($S13,应收!$T:$T,应收!P:P))</f>
        <v/>
      </c>
      <c r="P13" s="114" t="str">
        <f>IF($B13="","",_xlfn.XLOOKUP($S13,应收!$T:$T,应收!Q:Q))</f>
        <v/>
      </c>
      <c r="Q13" s="114" t="str">
        <f>IF($B13="","",_xlfn.XLOOKUP($S13,应收!$T:$T,应收!R:R))</f>
        <v/>
      </c>
      <c r="R13" s="114" t="str">
        <f>IF($B13="","",_xlfn.XLOOKUP($S13,应收!$T:$T,应收!S:S))</f>
        <v/>
      </c>
      <c r="S13" s="114" t="str">
        <f t="shared" si="0"/>
        <v/>
      </c>
      <c r="T13" s="114" t="str">
        <f t="shared" si="1"/>
        <v/>
      </c>
      <c r="U13" s="114" t="str">
        <f>IF($B13="","",_xlfn.XLOOKUP(S13,应收!T:T,应收!V:V))</f>
        <v/>
      </c>
      <c r="V13" s="114" t="str">
        <f>IF(U13="","",_xlfn.XLOOKUP(U13,立项!W:W,立项!P:P))</f>
        <v/>
      </c>
      <c r="W13" s="114" t="str">
        <f>IF(B13="","",_xlfn.XLOOKUP($S13,应收!$T:$T,应收!B:B))</f>
        <v/>
      </c>
      <c r="X13" s="114" t="str">
        <f t="shared" si="2"/>
        <v/>
      </c>
      <c r="Y13" s="141"/>
      <c r="Z13" s="116"/>
      <c r="AA13" s="116"/>
      <c r="AB13" s="116"/>
      <c r="AC13" s="117" t="s">
        <v>1470</v>
      </c>
      <c r="AD13" s="72" t="s">
        <v>1907</v>
      </c>
    </row>
    <row r="14" s="72" customFormat="1" customHeight="1" spans="1:30">
      <c r="A14" s="127"/>
      <c r="B14" s="133"/>
      <c r="C14" s="134"/>
      <c r="D14" s="135"/>
      <c r="E14" s="136"/>
      <c r="F14" s="116"/>
      <c r="G14" s="133"/>
      <c r="H14" s="116"/>
      <c r="I14" s="116"/>
      <c r="J14" s="139" t="s">
        <v>1921</v>
      </c>
      <c r="K14" s="114" t="str">
        <f>IF($B14="","",_xlfn.XLOOKUP(S14,应收!T:T,应收!D:D))</f>
        <v/>
      </c>
      <c r="L14" s="114" t="str">
        <f>IF($B14="","",_xlfn.XLOOKUP($S14,应收!$T:$T,应收!E:E))</f>
        <v/>
      </c>
      <c r="M14" s="114" t="str">
        <f>IF($B14="","",_xlfn.XLOOKUP($S14,应收!$T:$T,应收!N:N))</f>
        <v/>
      </c>
      <c r="N14" s="114" t="str">
        <f>IF($B14="","",_xlfn.XLOOKUP($S14,应收!$T:$T,应收!O:O))</f>
        <v/>
      </c>
      <c r="O14" s="114" t="str">
        <f>IF($B14="","",_xlfn.XLOOKUP($S14,应收!$T:$T,应收!P:P))</f>
        <v/>
      </c>
      <c r="P14" s="114" t="str">
        <f>IF($B14="","",_xlfn.XLOOKUP($S14,应收!$T:$T,应收!Q:Q))</f>
        <v/>
      </c>
      <c r="Q14" s="114" t="str">
        <f>IF($B14="","",_xlfn.XLOOKUP($S14,应收!$T:$T,应收!R:R))</f>
        <v/>
      </c>
      <c r="R14" s="114" t="str">
        <f>IF($B14="","",_xlfn.XLOOKUP($S14,应收!$T:$T,应收!S:S))</f>
        <v/>
      </c>
      <c r="S14" s="114" t="str">
        <f t="shared" si="0"/>
        <v/>
      </c>
      <c r="T14" s="114" t="str">
        <f t="shared" si="1"/>
        <v/>
      </c>
      <c r="U14" s="114" t="str">
        <f>IF($B14="","",_xlfn.XLOOKUP(S14,应收!T:T,应收!V:V))</f>
        <v/>
      </c>
      <c r="V14" s="114" t="str">
        <f>IF(U14="","",_xlfn.XLOOKUP(U14,立项!W:W,立项!P:P))</f>
        <v/>
      </c>
      <c r="W14" s="114" t="str">
        <f>IF(B14="","",_xlfn.XLOOKUP($S14,应收!$T:$T,应收!B:B))</f>
        <v/>
      </c>
      <c r="X14" s="114" t="str">
        <f t="shared" si="2"/>
        <v/>
      </c>
      <c r="Y14" s="141"/>
      <c r="Z14" s="116"/>
      <c r="AA14" s="116"/>
      <c r="AB14" s="116"/>
      <c r="AC14" s="117" t="s">
        <v>1448</v>
      </c>
      <c r="AD14" s="72" t="s">
        <v>1907</v>
      </c>
    </row>
    <row r="15" s="72" customFormat="1" customHeight="1" spans="1:30">
      <c r="A15" s="127"/>
      <c r="B15" s="133"/>
      <c r="C15" s="134"/>
      <c r="D15" s="135"/>
      <c r="E15" s="136"/>
      <c r="F15" s="116"/>
      <c r="G15" s="133"/>
      <c r="H15" s="116"/>
      <c r="I15" s="116"/>
      <c r="J15" s="139" t="s">
        <v>1922</v>
      </c>
      <c r="K15" s="114" t="str">
        <f>IF($B15="","",_xlfn.XLOOKUP(S15,应收!T:T,应收!D:D))</f>
        <v/>
      </c>
      <c r="L15" s="114" t="str">
        <f>IF($B15="","",_xlfn.XLOOKUP($S15,应收!$T:$T,应收!E:E))</f>
        <v/>
      </c>
      <c r="M15" s="114" t="str">
        <f>IF($B15="","",_xlfn.XLOOKUP($S15,应收!$T:$T,应收!N:N))</f>
        <v/>
      </c>
      <c r="N15" s="114" t="str">
        <f>IF($B15="","",_xlfn.XLOOKUP($S15,应收!$T:$T,应收!O:O))</f>
        <v/>
      </c>
      <c r="O15" s="114" t="str">
        <f>IF($B15="","",_xlfn.XLOOKUP($S15,应收!$T:$T,应收!P:P))</f>
        <v/>
      </c>
      <c r="P15" s="114" t="str">
        <f>IF($B15="","",_xlfn.XLOOKUP($S15,应收!$T:$T,应收!Q:Q))</f>
        <v/>
      </c>
      <c r="Q15" s="114" t="str">
        <f>IF($B15="","",_xlfn.XLOOKUP($S15,应收!$T:$T,应收!R:R))</f>
        <v/>
      </c>
      <c r="R15" s="114" t="str">
        <f>IF($B15="","",_xlfn.XLOOKUP($S15,应收!$T:$T,应收!S:S))</f>
        <v/>
      </c>
      <c r="S15" s="114" t="str">
        <f t="shared" si="0"/>
        <v/>
      </c>
      <c r="T15" s="114" t="str">
        <f t="shared" si="1"/>
        <v/>
      </c>
      <c r="U15" s="114" t="str">
        <f>IF($B15="","",_xlfn.XLOOKUP(S15,应收!T:T,应收!V:V))</f>
        <v/>
      </c>
      <c r="V15" s="114" t="str">
        <f>IF(U15="","",_xlfn.XLOOKUP(U15,立项!W:W,立项!P:P))</f>
        <v/>
      </c>
      <c r="W15" s="114" t="str">
        <f>IF(B15="","",_xlfn.XLOOKUP($S15,应收!$T:$T,应收!B:B))</f>
        <v/>
      </c>
      <c r="X15" s="114" t="str">
        <f t="shared" si="2"/>
        <v/>
      </c>
      <c r="Y15" s="141"/>
      <c r="Z15" s="116"/>
      <c r="AA15" s="116"/>
      <c r="AB15" s="116"/>
      <c r="AC15" s="117" t="s">
        <v>1571</v>
      </c>
      <c r="AD15" s="72" t="s">
        <v>1907</v>
      </c>
    </row>
    <row r="16" s="72" customFormat="1" customHeight="1" spans="1:30">
      <c r="A16" s="127"/>
      <c r="B16" s="133"/>
      <c r="C16" s="134"/>
      <c r="D16" s="135"/>
      <c r="E16" s="136"/>
      <c r="F16" s="116"/>
      <c r="G16" s="133"/>
      <c r="H16" s="116"/>
      <c r="I16" s="116"/>
      <c r="J16" s="139" t="s">
        <v>1923</v>
      </c>
      <c r="K16" s="114" t="str">
        <f>IF($B16="","",_xlfn.XLOOKUP(S16,应收!T:T,应收!D:D))</f>
        <v/>
      </c>
      <c r="L16" s="114" t="str">
        <f>IF($B16="","",_xlfn.XLOOKUP($S16,应收!$T:$T,应收!E:E))</f>
        <v/>
      </c>
      <c r="M16" s="114" t="str">
        <f>IF($B16="","",_xlfn.XLOOKUP($S16,应收!$T:$T,应收!N:N))</f>
        <v/>
      </c>
      <c r="N16" s="114" t="str">
        <f>IF($B16="","",_xlfn.XLOOKUP($S16,应收!$T:$T,应收!O:O))</f>
        <v/>
      </c>
      <c r="O16" s="114" t="str">
        <f>IF($B16="","",_xlfn.XLOOKUP($S16,应收!$T:$T,应收!P:P))</f>
        <v/>
      </c>
      <c r="P16" s="114" t="str">
        <f>IF($B16="","",_xlfn.XLOOKUP($S16,应收!$T:$T,应收!Q:Q))</f>
        <v/>
      </c>
      <c r="Q16" s="114" t="str">
        <f>IF($B16="","",_xlfn.XLOOKUP($S16,应收!$T:$T,应收!R:R))</f>
        <v/>
      </c>
      <c r="R16" s="114" t="str">
        <f>IF($B16="","",_xlfn.XLOOKUP($S16,应收!$T:$T,应收!S:S))</f>
        <v/>
      </c>
      <c r="S16" s="114" t="str">
        <f t="shared" si="0"/>
        <v/>
      </c>
      <c r="T16" s="114" t="str">
        <f t="shared" si="1"/>
        <v/>
      </c>
      <c r="U16" s="114" t="str">
        <f>IF($B16="","",_xlfn.XLOOKUP(S16,应收!T:T,应收!V:V))</f>
        <v/>
      </c>
      <c r="V16" s="114" t="str">
        <f>IF(U16="","",_xlfn.XLOOKUP(U16,立项!W:W,立项!P:P))</f>
        <v/>
      </c>
      <c r="W16" s="114" t="str">
        <f>IF(B16="","",_xlfn.XLOOKUP($S16,应收!$T:$T,应收!B:B))</f>
        <v/>
      </c>
      <c r="X16" s="114" t="str">
        <f t="shared" si="2"/>
        <v/>
      </c>
      <c r="Y16" s="141"/>
      <c r="Z16" s="116"/>
      <c r="AA16" s="116"/>
      <c r="AB16" s="116"/>
      <c r="AC16" s="117" t="s">
        <v>1614</v>
      </c>
      <c r="AD16" s="72" t="s">
        <v>1907</v>
      </c>
    </row>
    <row r="17" s="72" customFormat="1" customHeight="1" spans="1:30">
      <c r="A17" s="116"/>
      <c r="B17" s="133"/>
      <c r="C17" s="134"/>
      <c r="D17" s="135"/>
      <c r="E17" s="136"/>
      <c r="F17" s="116"/>
      <c r="G17" s="133"/>
      <c r="H17" s="116"/>
      <c r="I17" s="116"/>
      <c r="J17" s="139" t="s">
        <v>1924</v>
      </c>
      <c r="K17" s="114" t="str">
        <f>IF($B17="","",_xlfn.XLOOKUP(S17,应收!T:T,应收!D:D))</f>
        <v/>
      </c>
      <c r="L17" s="114" t="str">
        <f>IF($B17="","",_xlfn.XLOOKUP($S17,应收!$T:$T,应收!E:E))</f>
        <v/>
      </c>
      <c r="M17" s="114" t="str">
        <f>IF($B17="","",_xlfn.XLOOKUP($S17,应收!$T:$T,应收!N:N))</f>
        <v/>
      </c>
      <c r="N17" s="114" t="str">
        <f>IF($B17="","",_xlfn.XLOOKUP($S17,应收!$T:$T,应收!O:O))</f>
        <v/>
      </c>
      <c r="O17" s="114" t="str">
        <f>IF($B17="","",_xlfn.XLOOKUP($S17,应收!$T:$T,应收!P:P))</f>
        <v/>
      </c>
      <c r="P17" s="114" t="str">
        <f>IF($B17="","",_xlfn.XLOOKUP($S17,应收!$T:$T,应收!Q:Q))</f>
        <v/>
      </c>
      <c r="Q17" s="114" t="str">
        <f>IF($B17="","",_xlfn.XLOOKUP($S17,应收!$T:$T,应收!R:R))</f>
        <v/>
      </c>
      <c r="R17" s="114" t="str">
        <f>IF($B17="","",_xlfn.XLOOKUP($S17,应收!$T:$T,应收!S:S))</f>
        <v/>
      </c>
      <c r="S17" s="114" t="str">
        <f t="shared" si="0"/>
        <v/>
      </c>
      <c r="T17" s="114" t="str">
        <f t="shared" si="1"/>
        <v/>
      </c>
      <c r="U17" s="114" t="str">
        <f>IF($B17="","",_xlfn.XLOOKUP(S17,应收!T:T,应收!V:V))</f>
        <v/>
      </c>
      <c r="V17" s="114" t="str">
        <f>IF(U17="","",_xlfn.XLOOKUP(U17,立项!W:W,立项!P:P))</f>
        <v/>
      </c>
      <c r="W17" s="114" t="str">
        <f>IF(B17="","",_xlfn.XLOOKUP($S17,应收!$T:$T,应收!B:B))</f>
        <v/>
      </c>
      <c r="X17" s="114" t="str">
        <f t="shared" si="2"/>
        <v/>
      </c>
      <c r="Y17" s="141"/>
      <c r="Z17" s="116"/>
      <c r="AA17" s="116"/>
      <c r="AB17" s="116"/>
      <c r="AC17" s="117" t="s">
        <v>1513</v>
      </c>
      <c r="AD17" s="72" t="s">
        <v>1907</v>
      </c>
    </row>
    <row r="18" s="72" customFormat="1" customHeight="1" spans="1:30">
      <c r="A18" s="116"/>
      <c r="B18" s="133"/>
      <c r="C18" s="134"/>
      <c r="D18" s="135"/>
      <c r="E18" s="136"/>
      <c r="F18" s="116"/>
      <c r="G18" s="133"/>
      <c r="H18" s="116"/>
      <c r="I18" s="116"/>
      <c r="J18" s="139" t="s">
        <v>1925</v>
      </c>
      <c r="K18" s="114" t="str">
        <f>IF($B18="","",_xlfn.XLOOKUP(S18,应收!T:T,应收!D:D))</f>
        <v/>
      </c>
      <c r="L18" s="114" t="str">
        <f>IF($B18="","",_xlfn.XLOOKUP($S18,应收!$T:$T,应收!E:E))</f>
        <v/>
      </c>
      <c r="M18" s="114" t="str">
        <f>IF($B18="","",_xlfn.XLOOKUP($S18,应收!$T:$T,应收!N:N))</f>
        <v/>
      </c>
      <c r="N18" s="114" t="str">
        <f>IF($B18="","",_xlfn.XLOOKUP($S18,应收!$T:$T,应收!O:O))</f>
        <v/>
      </c>
      <c r="O18" s="114" t="str">
        <f>IF($B18="","",_xlfn.XLOOKUP($S18,应收!$T:$T,应收!P:P))</f>
        <v/>
      </c>
      <c r="P18" s="114" t="str">
        <f>IF($B18="","",_xlfn.XLOOKUP($S18,应收!$T:$T,应收!Q:Q))</f>
        <v/>
      </c>
      <c r="Q18" s="114" t="str">
        <f>IF($B18="","",_xlfn.XLOOKUP($S18,应收!$T:$T,应收!R:R))</f>
        <v/>
      </c>
      <c r="R18" s="114" t="str">
        <f>IF($B18="","",_xlfn.XLOOKUP($S18,应收!$T:$T,应收!S:S))</f>
        <v/>
      </c>
      <c r="S18" s="114" t="str">
        <f t="shared" si="0"/>
        <v/>
      </c>
      <c r="T18" s="114" t="str">
        <f t="shared" si="1"/>
        <v/>
      </c>
      <c r="U18" s="114" t="str">
        <f>IF($B18="","",_xlfn.XLOOKUP(S18,应收!T:T,应收!V:V))</f>
        <v/>
      </c>
      <c r="V18" s="114" t="str">
        <f>IF(U18="","",_xlfn.XLOOKUP(U18,立项!W:W,立项!P:P))</f>
        <v/>
      </c>
      <c r="W18" s="114" t="str">
        <f>IF(B18="","",_xlfn.XLOOKUP($S18,应收!$T:$T,应收!B:B))</f>
        <v/>
      </c>
      <c r="X18" s="114" t="str">
        <f t="shared" si="2"/>
        <v/>
      </c>
      <c r="Y18" s="141"/>
      <c r="Z18" s="116"/>
      <c r="AA18" s="116"/>
      <c r="AB18" s="116"/>
      <c r="AC18" s="117" t="s">
        <v>1518</v>
      </c>
      <c r="AD18" s="72" t="s">
        <v>1907</v>
      </c>
    </row>
    <row r="19" s="72" customFormat="1" customHeight="1" spans="1:30">
      <c r="A19" s="116"/>
      <c r="B19" s="133"/>
      <c r="C19" s="134"/>
      <c r="D19" s="135"/>
      <c r="E19" s="136"/>
      <c r="F19" s="116"/>
      <c r="G19" s="133"/>
      <c r="H19" s="116"/>
      <c r="I19" s="116"/>
      <c r="J19" s="139" t="s">
        <v>1926</v>
      </c>
      <c r="K19" s="114" t="str">
        <f>IF($B19="","",_xlfn.XLOOKUP(S19,应收!T:T,应收!D:D))</f>
        <v/>
      </c>
      <c r="L19" s="114" t="str">
        <f>IF($B19="","",_xlfn.XLOOKUP($S19,应收!$T:$T,应收!E:E))</f>
        <v/>
      </c>
      <c r="M19" s="114" t="str">
        <f>IF($B19="","",_xlfn.XLOOKUP($S19,应收!$T:$T,应收!N:N))</f>
        <v/>
      </c>
      <c r="N19" s="114" t="str">
        <f>IF($B19="","",_xlfn.XLOOKUP($S19,应收!$T:$T,应收!O:O))</f>
        <v/>
      </c>
      <c r="O19" s="114" t="str">
        <f>IF($B19="","",_xlfn.XLOOKUP($S19,应收!$T:$T,应收!P:P))</f>
        <v/>
      </c>
      <c r="P19" s="114" t="str">
        <f>IF($B19="","",_xlfn.XLOOKUP($S19,应收!$T:$T,应收!Q:Q))</f>
        <v/>
      </c>
      <c r="Q19" s="114" t="str">
        <f>IF($B19="","",_xlfn.XLOOKUP($S19,应收!$T:$T,应收!R:R))</f>
        <v/>
      </c>
      <c r="R19" s="114" t="str">
        <f>IF($B19="","",_xlfn.XLOOKUP($S19,应收!$T:$T,应收!S:S))</f>
        <v/>
      </c>
      <c r="S19" s="114" t="str">
        <f t="shared" si="0"/>
        <v/>
      </c>
      <c r="T19" s="114" t="str">
        <f t="shared" si="1"/>
        <v/>
      </c>
      <c r="U19" s="114" t="str">
        <f>IF($B19="","",_xlfn.XLOOKUP(S19,应收!T:T,应收!V:V))</f>
        <v/>
      </c>
      <c r="V19" s="114" t="str">
        <f>IF(U19="","",_xlfn.XLOOKUP(U19,立项!W:W,立项!P:P))</f>
        <v/>
      </c>
      <c r="W19" s="114" t="str">
        <f>IF(B19="","",_xlfn.XLOOKUP($S19,应收!$T:$T,应收!B:B))</f>
        <v/>
      </c>
      <c r="X19" s="114" t="str">
        <f t="shared" si="2"/>
        <v/>
      </c>
      <c r="Y19" s="141"/>
      <c r="Z19" s="116"/>
      <c r="AA19" s="116"/>
      <c r="AB19" s="116"/>
      <c r="AC19" s="117" t="s">
        <v>1643</v>
      </c>
      <c r="AD19" s="72" t="s">
        <v>1911</v>
      </c>
    </row>
    <row r="20" s="72" customFormat="1" customHeight="1" spans="1:30">
      <c r="A20" s="116"/>
      <c r="B20" s="133"/>
      <c r="C20" s="134"/>
      <c r="D20" s="135"/>
      <c r="E20" s="136"/>
      <c r="F20" s="116"/>
      <c r="G20" s="133"/>
      <c r="H20" s="116"/>
      <c r="I20" s="116"/>
      <c r="J20" s="139" t="s">
        <v>1927</v>
      </c>
      <c r="K20" s="114" t="str">
        <f>IF($B20="","",_xlfn.XLOOKUP(S20,应收!T:T,应收!D:D))</f>
        <v/>
      </c>
      <c r="L20" s="114" t="str">
        <f>IF($B20="","",_xlfn.XLOOKUP($S20,应收!$T:$T,应收!E:E))</f>
        <v/>
      </c>
      <c r="M20" s="114" t="str">
        <f>IF($B20="","",_xlfn.XLOOKUP($S20,应收!$T:$T,应收!N:N))</f>
        <v/>
      </c>
      <c r="N20" s="114" t="str">
        <f>IF($B20="","",_xlfn.XLOOKUP($S20,应收!$T:$T,应收!O:O))</f>
        <v/>
      </c>
      <c r="O20" s="114" t="str">
        <f>IF($B20="","",_xlfn.XLOOKUP($S20,应收!$T:$T,应收!P:P))</f>
        <v/>
      </c>
      <c r="P20" s="114" t="str">
        <f>IF($B20="","",_xlfn.XLOOKUP($S20,应收!$T:$T,应收!Q:Q))</f>
        <v/>
      </c>
      <c r="Q20" s="114" t="str">
        <f>IF($B20="","",_xlfn.XLOOKUP($S20,应收!$T:$T,应收!R:R))</f>
        <v/>
      </c>
      <c r="R20" s="114" t="str">
        <f>IF($B20="","",_xlfn.XLOOKUP($S20,应收!$T:$T,应收!S:S))</f>
        <v/>
      </c>
      <c r="S20" s="114" t="str">
        <f t="shared" si="0"/>
        <v/>
      </c>
      <c r="T20" s="114" t="str">
        <f t="shared" si="1"/>
        <v/>
      </c>
      <c r="U20" s="114" t="str">
        <f>IF($B20="","",_xlfn.XLOOKUP(S20,应收!T:T,应收!V:V))</f>
        <v/>
      </c>
      <c r="V20" s="114" t="str">
        <f>IF(U20="","",_xlfn.XLOOKUP(U20,立项!W:W,立项!P:P))</f>
        <v/>
      </c>
      <c r="W20" s="114" t="str">
        <f>IF(B20="","",_xlfn.XLOOKUP($S20,应收!$T:$T,应收!B:B))</f>
        <v/>
      </c>
      <c r="X20" s="114" t="str">
        <f t="shared" si="2"/>
        <v/>
      </c>
      <c r="Y20" s="141"/>
      <c r="Z20" s="116"/>
      <c r="AA20" s="116"/>
      <c r="AB20" s="116"/>
      <c r="AC20" s="117" t="s">
        <v>1640</v>
      </c>
      <c r="AD20" s="72" t="s">
        <v>1911</v>
      </c>
    </row>
    <row r="21" s="72" customFormat="1" customHeight="1" spans="1:30">
      <c r="A21" s="116"/>
      <c r="B21" s="133"/>
      <c r="C21" s="134"/>
      <c r="D21" s="135"/>
      <c r="E21" s="136"/>
      <c r="F21" s="116"/>
      <c r="G21" s="133"/>
      <c r="H21" s="116"/>
      <c r="I21" s="116"/>
      <c r="J21" s="139" t="s">
        <v>1928</v>
      </c>
      <c r="K21" s="114" t="str">
        <f>IF($B21="","",_xlfn.XLOOKUP(S21,应收!T:T,应收!D:D))</f>
        <v/>
      </c>
      <c r="L21" s="114" t="str">
        <f>IF($B21="","",_xlfn.XLOOKUP($S21,应收!$T:$T,应收!E:E))</f>
        <v/>
      </c>
      <c r="M21" s="114" t="str">
        <f>IF($B21="","",_xlfn.XLOOKUP($S21,应收!$T:$T,应收!N:N))</f>
        <v/>
      </c>
      <c r="N21" s="114" t="str">
        <f>IF($B21="","",_xlfn.XLOOKUP($S21,应收!$T:$T,应收!O:O))</f>
        <v/>
      </c>
      <c r="O21" s="114" t="str">
        <f>IF($B21="","",_xlfn.XLOOKUP($S21,应收!$T:$T,应收!P:P))</f>
        <v/>
      </c>
      <c r="P21" s="114" t="str">
        <f>IF($B21="","",_xlfn.XLOOKUP($S21,应收!$T:$T,应收!Q:Q))</f>
        <v/>
      </c>
      <c r="Q21" s="114" t="str">
        <f>IF($B21="","",_xlfn.XLOOKUP($S21,应收!$T:$T,应收!R:R))</f>
        <v/>
      </c>
      <c r="R21" s="114" t="str">
        <f>IF($B21="","",_xlfn.XLOOKUP($S21,应收!$T:$T,应收!S:S))</f>
        <v/>
      </c>
      <c r="S21" s="114" t="str">
        <f t="shared" si="0"/>
        <v/>
      </c>
      <c r="T21" s="114" t="str">
        <f t="shared" si="1"/>
        <v/>
      </c>
      <c r="U21" s="114" t="str">
        <f>IF($B21="","",_xlfn.XLOOKUP(S21,应收!T:T,应收!V:V))</f>
        <v/>
      </c>
      <c r="V21" s="114" t="str">
        <f>IF(U21="","",_xlfn.XLOOKUP(U21,立项!W:W,立项!P:P))</f>
        <v/>
      </c>
      <c r="W21" s="114" t="str">
        <f>IF(B21="","",_xlfn.XLOOKUP($S21,应收!$T:$T,应收!B:B))</f>
        <v/>
      </c>
      <c r="X21" s="114" t="str">
        <f t="shared" si="2"/>
        <v/>
      </c>
      <c r="Y21" s="141"/>
      <c r="Z21" s="116"/>
      <c r="AA21" s="116"/>
      <c r="AB21" s="116"/>
      <c r="AC21" s="117" t="s">
        <v>1644</v>
      </c>
      <c r="AD21" s="72" t="s">
        <v>1909</v>
      </c>
    </row>
    <row r="22" s="72" customFormat="1" customHeight="1" spans="1:30">
      <c r="A22" s="116"/>
      <c r="B22" s="133"/>
      <c r="C22" s="134"/>
      <c r="D22" s="135"/>
      <c r="E22" s="136"/>
      <c r="F22" s="116"/>
      <c r="G22" s="133"/>
      <c r="H22" s="116"/>
      <c r="I22" s="116"/>
      <c r="J22" s="139" t="s">
        <v>1929</v>
      </c>
      <c r="K22" s="114" t="str">
        <f>IF($B22="","",_xlfn.XLOOKUP(S22,应收!T:T,应收!D:D))</f>
        <v/>
      </c>
      <c r="L22" s="114" t="str">
        <f>IF($B22="","",_xlfn.XLOOKUP($S22,应收!$T:$T,应收!E:E))</f>
        <v/>
      </c>
      <c r="M22" s="114" t="str">
        <f>IF($B22="","",_xlfn.XLOOKUP($S22,应收!$T:$T,应收!N:N))</f>
        <v/>
      </c>
      <c r="N22" s="114" t="str">
        <f>IF($B22="","",_xlfn.XLOOKUP($S22,应收!$T:$T,应收!O:O))</f>
        <v/>
      </c>
      <c r="O22" s="114" t="str">
        <f>IF($B22="","",_xlfn.XLOOKUP($S22,应收!$T:$T,应收!P:P))</f>
        <v/>
      </c>
      <c r="P22" s="114" t="str">
        <f>IF($B22="","",_xlfn.XLOOKUP($S22,应收!$T:$T,应收!Q:Q))</f>
        <v/>
      </c>
      <c r="Q22" s="114" t="str">
        <f>IF($B22="","",_xlfn.XLOOKUP($S22,应收!$T:$T,应收!R:R))</f>
        <v/>
      </c>
      <c r="R22" s="114" t="str">
        <f>IF($B22="","",_xlfn.XLOOKUP($S22,应收!$T:$T,应收!S:S))</f>
        <v/>
      </c>
      <c r="S22" s="114" t="str">
        <f t="shared" si="0"/>
        <v/>
      </c>
      <c r="T22" s="114" t="str">
        <f t="shared" si="1"/>
        <v/>
      </c>
      <c r="U22" s="114" t="str">
        <f>IF($B22="","",_xlfn.XLOOKUP(S22,应收!T:T,应收!V:V))</f>
        <v/>
      </c>
      <c r="V22" s="114" t="str">
        <f>IF(U22="","",_xlfn.XLOOKUP(U22,立项!W:W,立项!P:P))</f>
        <v/>
      </c>
      <c r="W22" s="114" t="str">
        <f>IF(B22="","",_xlfn.XLOOKUP($S22,应收!$T:$T,应收!B:B))</f>
        <v/>
      </c>
      <c r="X22" s="114" t="str">
        <f t="shared" si="2"/>
        <v/>
      </c>
      <c r="Y22" s="141"/>
      <c r="Z22" s="116"/>
      <c r="AA22" s="116"/>
      <c r="AB22" s="116"/>
      <c r="AC22" s="117" t="s">
        <v>1643</v>
      </c>
      <c r="AD22" s="72" t="s">
        <v>1911</v>
      </c>
    </row>
    <row r="23" s="72" customFormat="1" customHeight="1" spans="1:30">
      <c r="A23" s="116"/>
      <c r="B23" s="133"/>
      <c r="C23" s="134"/>
      <c r="D23" s="135"/>
      <c r="E23" s="136"/>
      <c r="F23" s="116"/>
      <c r="G23" s="133"/>
      <c r="H23" s="116"/>
      <c r="I23" s="116"/>
      <c r="J23" s="139" t="s">
        <v>1930</v>
      </c>
      <c r="K23" s="114" t="str">
        <f>IF($B23="","",_xlfn.XLOOKUP(S23,应收!T:T,应收!D:D))</f>
        <v/>
      </c>
      <c r="L23" s="114" t="str">
        <f>IF($B23="","",_xlfn.XLOOKUP($S23,应收!$T:$T,应收!E:E))</f>
        <v/>
      </c>
      <c r="M23" s="114" t="str">
        <f>IF($B23="","",_xlfn.XLOOKUP($S23,应收!$T:$T,应收!N:N))</f>
        <v/>
      </c>
      <c r="N23" s="114" t="str">
        <f>IF($B23="","",_xlfn.XLOOKUP($S23,应收!$T:$T,应收!O:O))</f>
        <v/>
      </c>
      <c r="O23" s="114" t="str">
        <f>IF($B23="","",_xlfn.XLOOKUP($S23,应收!$T:$T,应收!P:P))</f>
        <v/>
      </c>
      <c r="P23" s="114" t="str">
        <f>IF($B23="","",_xlfn.XLOOKUP($S23,应收!$T:$T,应收!Q:Q))</f>
        <v/>
      </c>
      <c r="Q23" s="114" t="str">
        <f>IF($B23="","",_xlfn.XLOOKUP($S23,应收!$T:$T,应收!R:R))</f>
        <v/>
      </c>
      <c r="R23" s="114" t="str">
        <f>IF($B23="","",_xlfn.XLOOKUP($S23,应收!$T:$T,应收!S:S))</f>
        <v/>
      </c>
      <c r="S23" s="114" t="str">
        <f t="shared" si="0"/>
        <v/>
      </c>
      <c r="T23" s="114" t="str">
        <f t="shared" si="1"/>
        <v/>
      </c>
      <c r="U23" s="114" t="str">
        <f>IF($B23="","",_xlfn.XLOOKUP(S23,应收!T:T,应收!V:V))</f>
        <v/>
      </c>
      <c r="V23" s="114" t="str">
        <f>IF(U23="","",_xlfn.XLOOKUP(U23,立项!W:W,立项!P:P))</f>
        <v/>
      </c>
      <c r="W23" s="114" t="str">
        <f>IF(B23="","",_xlfn.XLOOKUP($S23,应收!$T:$T,应收!B:B))</f>
        <v/>
      </c>
      <c r="X23" s="114" t="str">
        <f t="shared" si="2"/>
        <v/>
      </c>
      <c r="Y23" s="141"/>
      <c r="Z23" s="116"/>
      <c r="AA23" s="116"/>
      <c r="AB23" s="116"/>
      <c r="AC23" s="117" t="s">
        <v>1695</v>
      </c>
      <c r="AD23" s="72" t="s">
        <v>1907</v>
      </c>
    </row>
    <row r="24" s="72" customFormat="1" customHeight="1" spans="1:30">
      <c r="A24" s="116"/>
      <c r="B24" s="133"/>
      <c r="C24" s="134"/>
      <c r="D24" s="135"/>
      <c r="E24" s="136"/>
      <c r="F24" s="116"/>
      <c r="G24" s="133"/>
      <c r="H24" s="116"/>
      <c r="I24" s="116"/>
      <c r="J24" s="139" t="s">
        <v>1931</v>
      </c>
      <c r="K24" s="114" t="str">
        <f>IF($B24="","",_xlfn.XLOOKUP(S24,应收!T:T,应收!D:D))</f>
        <v/>
      </c>
      <c r="L24" s="114" t="str">
        <f>IF($B24="","",_xlfn.XLOOKUP($S24,应收!$T:$T,应收!E:E))</f>
        <v/>
      </c>
      <c r="M24" s="114" t="str">
        <f>IF($B24="","",_xlfn.XLOOKUP($S24,应收!$T:$T,应收!N:N))</f>
        <v/>
      </c>
      <c r="N24" s="114" t="str">
        <f>IF($B24="","",_xlfn.XLOOKUP($S24,应收!$T:$T,应收!O:O))</f>
        <v/>
      </c>
      <c r="O24" s="114" t="str">
        <f>IF($B24="","",_xlfn.XLOOKUP($S24,应收!$T:$T,应收!P:P))</f>
        <v/>
      </c>
      <c r="P24" s="114" t="str">
        <f>IF($B24="","",_xlfn.XLOOKUP($S24,应收!$T:$T,应收!Q:Q))</f>
        <v/>
      </c>
      <c r="Q24" s="114" t="str">
        <f>IF($B24="","",_xlfn.XLOOKUP($S24,应收!$T:$T,应收!R:R))</f>
        <v/>
      </c>
      <c r="R24" s="114" t="str">
        <f>IF($B24="","",_xlfn.XLOOKUP($S24,应收!$T:$T,应收!S:S))</f>
        <v/>
      </c>
      <c r="S24" s="114" t="str">
        <f t="shared" si="0"/>
        <v/>
      </c>
      <c r="T24" s="114" t="str">
        <f t="shared" si="1"/>
        <v/>
      </c>
      <c r="U24" s="114" t="str">
        <f>IF($B24="","",_xlfn.XLOOKUP(S24,应收!T:T,应收!V:V))</f>
        <v/>
      </c>
      <c r="V24" s="114" t="str">
        <f>IF(U24="","",_xlfn.XLOOKUP(U24,立项!W:W,立项!P:P))</f>
        <v/>
      </c>
      <c r="W24" s="114" t="str">
        <f>IF(B24="","",_xlfn.XLOOKUP($S24,应收!$T:$T,应收!B:B))</f>
        <v/>
      </c>
      <c r="X24" s="114" t="str">
        <f t="shared" si="2"/>
        <v/>
      </c>
      <c r="Y24" s="141"/>
      <c r="Z24" s="116"/>
      <c r="AA24" s="116"/>
      <c r="AB24" s="116"/>
      <c r="AC24" s="117" t="s">
        <v>1644</v>
      </c>
      <c r="AD24" s="72" t="s">
        <v>1909</v>
      </c>
    </row>
    <row r="25" s="72" customFormat="1" customHeight="1" spans="1:30">
      <c r="A25" s="116"/>
      <c r="B25" s="133"/>
      <c r="C25" s="134"/>
      <c r="D25" s="135"/>
      <c r="E25" s="136"/>
      <c r="F25" s="116"/>
      <c r="G25" s="133"/>
      <c r="H25" s="116"/>
      <c r="I25" s="116"/>
      <c r="J25" s="139" t="s">
        <v>1932</v>
      </c>
      <c r="K25" s="114" t="str">
        <f>IF($B25="","",_xlfn.XLOOKUP(S25,应收!T:T,应收!D:D))</f>
        <v/>
      </c>
      <c r="L25" s="114" t="str">
        <f>IF($B25="","",_xlfn.XLOOKUP($S25,应收!$T:$T,应收!E:E))</f>
        <v/>
      </c>
      <c r="M25" s="114" t="str">
        <f>IF($B25="","",_xlfn.XLOOKUP($S25,应收!$T:$T,应收!N:N))</f>
        <v/>
      </c>
      <c r="N25" s="114" t="str">
        <f>IF($B25="","",_xlfn.XLOOKUP($S25,应收!$T:$T,应收!O:O))</f>
        <v/>
      </c>
      <c r="O25" s="114" t="str">
        <f>IF($B25="","",_xlfn.XLOOKUP($S25,应收!$T:$T,应收!P:P))</f>
        <v/>
      </c>
      <c r="P25" s="114" t="str">
        <f>IF($B25="","",_xlfn.XLOOKUP($S25,应收!$T:$T,应收!Q:Q))</f>
        <v/>
      </c>
      <c r="Q25" s="114" t="str">
        <f>IF($B25="","",_xlfn.XLOOKUP($S25,应收!$T:$T,应收!R:R))</f>
        <v/>
      </c>
      <c r="R25" s="114" t="str">
        <f>IF($B25="","",_xlfn.XLOOKUP($S25,应收!$T:$T,应收!S:S))</f>
        <v/>
      </c>
      <c r="S25" s="114" t="str">
        <f t="shared" si="0"/>
        <v/>
      </c>
      <c r="T25" s="114" t="str">
        <f t="shared" si="1"/>
        <v/>
      </c>
      <c r="U25" s="114" t="str">
        <f>IF($B25="","",_xlfn.XLOOKUP(S25,应收!T:T,应收!V:V))</f>
        <v/>
      </c>
      <c r="V25" s="114" t="str">
        <f>IF(U25="","",_xlfn.XLOOKUP(U25,立项!W:W,立项!P:P))</f>
        <v/>
      </c>
      <c r="W25" s="114" t="str">
        <f>IF(B25="","",_xlfn.XLOOKUP($S25,应收!$T:$T,应收!B:B))</f>
        <v/>
      </c>
      <c r="X25" s="114" t="str">
        <f t="shared" si="2"/>
        <v/>
      </c>
      <c r="Y25" s="141"/>
      <c r="Z25" s="116"/>
      <c r="AA25" s="116"/>
      <c r="AB25" s="116"/>
      <c r="AC25" s="117" t="s">
        <v>1747</v>
      </c>
      <c r="AD25" s="72" t="s">
        <v>1909</v>
      </c>
    </row>
    <row r="26" s="72" customFormat="1" customHeight="1" spans="1:30">
      <c r="A26" s="116"/>
      <c r="B26" s="133"/>
      <c r="C26" s="134"/>
      <c r="D26" s="135"/>
      <c r="E26" s="136"/>
      <c r="F26" s="116"/>
      <c r="G26" s="133"/>
      <c r="H26" s="116"/>
      <c r="I26" s="116"/>
      <c r="J26" s="139" t="s">
        <v>1933</v>
      </c>
      <c r="K26" s="114" t="str">
        <f>IF($B26="","",_xlfn.XLOOKUP(S26,应收!T:T,应收!D:D))</f>
        <v/>
      </c>
      <c r="L26" s="114" t="str">
        <f>IF($B26="","",_xlfn.XLOOKUP($S26,应收!$T:$T,应收!E:E))</f>
        <v/>
      </c>
      <c r="M26" s="114" t="str">
        <f>IF($B26="","",_xlfn.XLOOKUP($S26,应收!$T:$T,应收!N:N))</f>
        <v/>
      </c>
      <c r="N26" s="114" t="str">
        <f>IF($B26="","",_xlfn.XLOOKUP($S26,应收!$T:$T,应收!O:O))</f>
        <v/>
      </c>
      <c r="O26" s="114" t="str">
        <f>IF($B26="","",_xlfn.XLOOKUP($S26,应收!$T:$T,应收!P:P))</f>
        <v/>
      </c>
      <c r="P26" s="114" t="str">
        <f>IF($B26="","",_xlfn.XLOOKUP($S26,应收!$T:$T,应收!Q:Q))</f>
        <v/>
      </c>
      <c r="Q26" s="114" t="str">
        <f>IF($B26="","",_xlfn.XLOOKUP($S26,应收!$T:$T,应收!R:R))</f>
        <v/>
      </c>
      <c r="R26" s="114" t="str">
        <f>IF($B26="","",_xlfn.XLOOKUP($S26,应收!$T:$T,应收!S:S))</f>
        <v/>
      </c>
      <c r="S26" s="114" t="str">
        <f t="shared" si="0"/>
        <v/>
      </c>
      <c r="T26" s="114" t="str">
        <f t="shared" si="1"/>
        <v/>
      </c>
      <c r="U26" s="114" t="str">
        <f>IF($B26="","",_xlfn.XLOOKUP(S26,应收!T:T,应收!V:V))</f>
        <v/>
      </c>
      <c r="V26" s="114" t="str">
        <f>IF(U26="","",_xlfn.XLOOKUP(U26,立项!W:W,立项!P:P))</f>
        <v/>
      </c>
      <c r="W26" s="114" t="str">
        <f>IF(B26="","",_xlfn.XLOOKUP($S26,应收!$T:$T,应收!B:B))</f>
        <v/>
      </c>
      <c r="X26" s="114" t="str">
        <f t="shared" si="2"/>
        <v/>
      </c>
      <c r="Y26" s="141"/>
      <c r="Z26" s="116"/>
      <c r="AA26" s="116"/>
      <c r="AB26" s="116"/>
      <c r="AC26" s="117" t="s">
        <v>1641</v>
      </c>
      <c r="AD26" s="72" t="s">
        <v>1911</v>
      </c>
    </row>
    <row r="27" s="72" customFormat="1" customHeight="1" spans="1:30">
      <c r="A27" s="116"/>
      <c r="B27" s="133"/>
      <c r="C27" s="134"/>
      <c r="D27" s="135"/>
      <c r="E27" s="136"/>
      <c r="F27" s="116"/>
      <c r="G27" s="133"/>
      <c r="H27" s="116"/>
      <c r="I27" s="116"/>
      <c r="J27" s="139" t="s">
        <v>1934</v>
      </c>
      <c r="K27" s="114" t="str">
        <f>IF($B27="","",_xlfn.XLOOKUP(S27,应收!T:T,应收!D:D))</f>
        <v/>
      </c>
      <c r="L27" s="114" t="str">
        <f>IF($B27="","",_xlfn.XLOOKUP($S27,应收!$T:$T,应收!E:E))</f>
        <v/>
      </c>
      <c r="M27" s="114" t="str">
        <f>IF($B27="","",_xlfn.XLOOKUP($S27,应收!$T:$T,应收!N:N))</f>
        <v/>
      </c>
      <c r="N27" s="114" t="str">
        <f>IF($B27="","",_xlfn.XLOOKUP($S27,应收!$T:$T,应收!O:O))</f>
        <v/>
      </c>
      <c r="O27" s="114" t="str">
        <f>IF($B27="","",_xlfn.XLOOKUP($S27,应收!$T:$T,应收!P:P))</f>
        <v/>
      </c>
      <c r="P27" s="114" t="str">
        <f>IF($B27="","",_xlfn.XLOOKUP($S27,应收!$T:$T,应收!Q:Q))</f>
        <v/>
      </c>
      <c r="Q27" s="114" t="str">
        <f>IF($B27="","",_xlfn.XLOOKUP($S27,应收!$T:$T,应收!R:R))</f>
        <v/>
      </c>
      <c r="R27" s="114" t="str">
        <f>IF($B27="","",_xlfn.XLOOKUP($S27,应收!$T:$T,应收!S:S))</f>
        <v/>
      </c>
      <c r="S27" s="114" t="str">
        <f t="shared" si="0"/>
        <v/>
      </c>
      <c r="T27" s="114" t="str">
        <f t="shared" si="1"/>
        <v/>
      </c>
      <c r="U27" s="114" t="str">
        <f>IF($B27="","",_xlfn.XLOOKUP(S27,应收!T:T,应收!V:V))</f>
        <v/>
      </c>
      <c r="V27" s="114" t="str">
        <f>IF(U27="","",_xlfn.XLOOKUP(U27,立项!W:W,立项!P:P))</f>
        <v/>
      </c>
      <c r="W27" s="114" t="str">
        <f>IF(B27="","",_xlfn.XLOOKUP($S27,应收!$T:$T,应收!B:B))</f>
        <v/>
      </c>
      <c r="X27" s="114" t="str">
        <f t="shared" si="2"/>
        <v/>
      </c>
      <c r="Y27" s="141"/>
      <c r="Z27" s="116"/>
      <c r="AA27" s="116"/>
      <c r="AB27" s="116"/>
      <c r="AC27" s="117" t="s">
        <v>1644</v>
      </c>
      <c r="AD27" s="72" t="s">
        <v>1909</v>
      </c>
    </row>
    <row r="28" s="72" customFormat="1" customHeight="1" spans="1:30">
      <c r="A28" s="116"/>
      <c r="B28" s="133"/>
      <c r="C28" s="134"/>
      <c r="D28" s="135"/>
      <c r="E28" s="136"/>
      <c r="F28" s="116"/>
      <c r="G28" s="133"/>
      <c r="H28" s="116"/>
      <c r="I28" s="116"/>
      <c r="J28" s="139" t="s">
        <v>1935</v>
      </c>
      <c r="K28" s="114" t="str">
        <f>IF($B28="","",_xlfn.XLOOKUP(S28,应收!T:T,应收!D:D))</f>
        <v/>
      </c>
      <c r="L28" s="114" t="str">
        <f>IF($B28="","",_xlfn.XLOOKUP($S28,应收!$T:$T,应收!E:E))</f>
        <v/>
      </c>
      <c r="M28" s="114" t="str">
        <f>IF($B28="","",_xlfn.XLOOKUP($S28,应收!$T:$T,应收!N:N))</f>
        <v/>
      </c>
      <c r="N28" s="114" t="str">
        <f>IF($B28="","",_xlfn.XLOOKUP($S28,应收!$T:$T,应收!O:O))</f>
        <v/>
      </c>
      <c r="O28" s="114" t="str">
        <f>IF($B28="","",_xlfn.XLOOKUP($S28,应收!$T:$T,应收!P:P))</f>
        <v/>
      </c>
      <c r="P28" s="114" t="str">
        <f>IF($B28="","",_xlfn.XLOOKUP($S28,应收!$T:$T,应收!Q:Q))</f>
        <v/>
      </c>
      <c r="Q28" s="114" t="str">
        <f>IF($B28="","",_xlfn.XLOOKUP($S28,应收!$T:$T,应收!R:R))</f>
        <v/>
      </c>
      <c r="R28" s="114" t="str">
        <f>IF($B28="","",_xlfn.XLOOKUP($S28,应收!$T:$T,应收!S:S))</f>
        <v/>
      </c>
      <c r="S28" s="114" t="str">
        <f t="shared" si="0"/>
        <v/>
      </c>
      <c r="T28" s="114" t="str">
        <f t="shared" si="1"/>
        <v/>
      </c>
      <c r="U28" s="114" t="str">
        <f>IF($B28="","",_xlfn.XLOOKUP(S28,应收!T:T,应收!V:V))</f>
        <v/>
      </c>
      <c r="V28" s="114" t="str">
        <f>IF(U28="","",_xlfn.XLOOKUP(U28,立项!W:W,立项!P:P))</f>
        <v/>
      </c>
      <c r="W28" s="114" t="str">
        <f>IF(B28="","",_xlfn.XLOOKUP($S28,应收!$T:$T,应收!B:B))</f>
        <v/>
      </c>
      <c r="X28" s="114" t="str">
        <f t="shared" si="2"/>
        <v/>
      </c>
      <c r="Y28" s="141"/>
      <c r="Z28" s="116"/>
      <c r="AA28" s="116"/>
      <c r="AB28" s="116"/>
      <c r="AC28" s="117" t="s">
        <v>1644</v>
      </c>
      <c r="AD28" s="72" t="s">
        <v>1909</v>
      </c>
    </row>
    <row r="29" s="72" customFormat="1" customHeight="1" spans="1:30">
      <c r="A29" s="116"/>
      <c r="B29" s="133"/>
      <c r="C29" s="134"/>
      <c r="D29" s="135"/>
      <c r="E29" s="136"/>
      <c r="F29" s="116"/>
      <c r="G29" s="133"/>
      <c r="H29" s="116"/>
      <c r="I29" s="116"/>
      <c r="J29" s="139" t="s">
        <v>1936</v>
      </c>
      <c r="K29" s="114" t="str">
        <f>IF($B29="","",_xlfn.XLOOKUP(S29,应收!T:T,应收!D:D))</f>
        <v/>
      </c>
      <c r="L29" s="114" t="str">
        <f>IF($B29="","",_xlfn.XLOOKUP($S29,应收!$T:$T,应收!E:E))</f>
        <v/>
      </c>
      <c r="M29" s="114" t="str">
        <f>IF($B29="","",_xlfn.XLOOKUP($S29,应收!$T:$T,应收!N:N))</f>
        <v/>
      </c>
      <c r="N29" s="114" t="str">
        <f>IF($B29="","",_xlfn.XLOOKUP($S29,应收!$T:$T,应收!O:O))</f>
        <v/>
      </c>
      <c r="O29" s="114" t="str">
        <f>IF($B29="","",_xlfn.XLOOKUP($S29,应收!$T:$T,应收!P:P))</f>
        <v/>
      </c>
      <c r="P29" s="114" t="str">
        <f>IF($B29="","",_xlfn.XLOOKUP($S29,应收!$T:$T,应收!Q:Q))</f>
        <v/>
      </c>
      <c r="Q29" s="114" t="str">
        <f>IF($B29="","",_xlfn.XLOOKUP($S29,应收!$T:$T,应收!R:R))</f>
        <v/>
      </c>
      <c r="R29" s="114" t="str">
        <f>IF($B29="","",_xlfn.XLOOKUP($S29,应收!$T:$T,应收!S:S))</f>
        <v/>
      </c>
      <c r="S29" s="114" t="str">
        <f t="shared" si="0"/>
        <v/>
      </c>
      <c r="T29" s="114" t="str">
        <f t="shared" si="1"/>
        <v/>
      </c>
      <c r="U29" s="114" t="str">
        <f>IF($B29="","",_xlfn.XLOOKUP(S29,应收!T:T,应收!V:V))</f>
        <v/>
      </c>
      <c r="V29" s="114" t="str">
        <f>IF(U29="","",_xlfn.XLOOKUP(U29,立项!W:W,立项!P:P))</f>
        <v/>
      </c>
      <c r="W29" s="114" t="str">
        <f>IF(B29="","",_xlfn.XLOOKUP($S29,应收!$T:$T,应收!B:B))</f>
        <v/>
      </c>
      <c r="X29" s="114" t="str">
        <f t="shared" si="2"/>
        <v/>
      </c>
      <c r="Y29" s="141"/>
      <c r="Z29" s="116"/>
      <c r="AA29" s="116"/>
      <c r="AB29" s="116"/>
      <c r="AC29" s="117" t="s">
        <v>1722</v>
      </c>
      <c r="AD29" s="72" t="s">
        <v>1909</v>
      </c>
    </row>
    <row r="30" s="72" customFormat="1" customHeight="1" spans="1:30">
      <c r="A30" s="116"/>
      <c r="B30" s="133"/>
      <c r="C30" s="134"/>
      <c r="D30" s="135"/>
      <c r="E30" s="136"/>
      <c r="F30" s="116"/>
      <c r="G30" s="133"/>
      <c r="H30" s="116"/>
      <c r="I30" s="116"/>
      <c r="J30" s="139" t="s">
        <v>1937</v>
      </c>
      <c r="K30" s="114" t="str">
        <f>IF($B30="","",_xlfn.XLOOKUP(S30,应收!T:T,应收!D:D))</f>
        <v/>
      </c>
      <c r="L30" s="114" t="str">
        <f>IF($B30="","",_xlfn.XLOOKUP($S30,应收!$T:$T,应收!E:E))</f>
        <v/>
      </c>
      <c r="M30" s="114" t="str">
        <f>IF($B30="","",_xlfn.XLOOKUP($S30,应收!$T:$T,应收!N:N))</f>
        <v/>
      </c>
      <c r="N30" s="114" t="str">
        <f>IF($B30="","",_xlfn.XLOOKUP($S30,应收!$T:$T,应收!O:O))</f>
        <v/>
      </c>
      <c r="O30" s="114" t="str">
        <f>IF($B30="","",_xlfn.XLOOKUP($S30,应收!$T:$T,应收!P:P))</f>
        <v/>
      </c>
      <c r="P30" s="114" t="str">
        <f>IF($B30="","",_xlfn.XLOOKUP($S30,应收!$T:$T,应收!Q:Q))</f>
        <v/>
      </c>
      <c r="Q30" s="114" t="str">
        <f>IF($B30="","",_xlfn.XLOOKUP($S30,应收!$T:$T,应收!R:R))</f>
        <v/>
      </c>
      <c r="R30" s="114" t="str">
        <f>IF($B30="","",_xlfn.XLOOKUP($S30,应收!$T:$T,应收!S:S))</f>
        <v/>
      </c>
      <c r="S30" s="114" t="str">
        <f t="shared" si="0"/>
        <v/>
      </c>
      <c r="T30" s="114" t="str">
        <f t="shared" si="1"/>
        <v/>
      </c>
      <c r="U30" s="114" t="str">
        <f>IF($B30="","",_xlfn.XLOOKUP(S30,应收!T:T,应收!V:V))</f>
        <v/>
      </c>
      <c r="V30" s="114" t="str">
        <f>IF(U30="","",_xlfn.XLOOKUP(U30,立项!W:W,立项!P:P))</f>
        <v/>
      </c>
      <c r="W30" s="114" t="str">
        <f>IF(B30="","",_xlfn.XLOOKUP($S30,应收!$T:$T,应收!B:B))</f>
        <v/>
      </c>
      <c r="X30" s="114" t="str">
        <f t="shared" si="2"/>
        <v/>
      </c>
      <c r="Y30" s="141"/>
      <c r="Z30" s="116"/>
      <c r="AA30" s="116"/>
      <c r="AB30" s="116"/>
      <c r="AC30" s="117" t="s">
        <v>1643</v>
      </c>
      <c r="AD30" s="72" t="s">
        <v>1911</v>
      </c>
    </row>
    <row r="31" s="72" customFormat="1" customHeight="1" spans="1:30">
      <c r="A31" s="116"/>
      <c r="B31" s="133"/>
      <c r="C31" s="134"/>
      <c r="D31" s="135"/>
      <c r="E31" s="136"/>
      <c r="F31" s="116"/>
      <c r="G31" s="133"/>
      <c r="H31" s="116"/>
      <c r="I31" s="116"/>
      <c r="J31" s="139" t="s">
        <v>1938</v>
      </c>
      <c r="K31" s="114" t="str">
        <f>IF($B31="","",_xlfn.XLOOKUP(S31,应收!T:T,应收!D:D))</f>
        <v/>
      </c>
      <c r="L31" s="114" t="str">
        <f>IF($B31="","",_xlfn.XLOOKUP($S31,应收!$T:$T,应收!E:E))</f>
        <v/>
      </c>
      <c r="M31" s="114" t="str">
        <f>IF($B31="","",_xlfn.XLOOKUP($S31,应收!$T:$T,应收!N:N))</f>
        <v/>
      </c>
      <c r="N31" s="114" t="str">
        <f>IF($B31="","",_xlfn.XLOOKUP($S31,应收!$T:$T,应收!O:O))</f>
        <v/>
      </c>
      <c r="O31" s="114" t="str">
        <f>IF($B31="","",_xlfn.XLOOKUP($S31,应收!$T:$T,应收!P:P))</f>
        <v/>
      </c>
      <c r="P31" s="114" t="str">
        <f>IF($B31="","",_xlfn.XLOOKUP($S31,应收!$T:$T,应收!Q:Q))</f>
        <v/>
      </c>
      <c r="Q31" s="114" t="str">
        <f>IF($B31="","",_xlfn.XLOOKUP($S31,应收!$T:$T,应收!R:R))</f>
        <v/>
      </c>
      <c r="R31" s="114" t="str">
        <f>IF($B31="","",_xlfn.XLOOKUP($S31,应收!$T:$T,应收!S:S))</f>
        <v/>
      </c>
      <c r="S31" s="114" t="str">
        <f t="shared" si="0"/>
        <v/>
      </c>
      <c r="T31" s="114" t="str">
        <f t="shared" si="1"/>
        <v/>
      </c>
      <c r="U31" s="114" t="str">
        <f>IF($B31="","",_xlfn.XLOOKUP(S31,应收!T:T,应收!V:V))</f>
        <v/>
      </c>
      <c r="V31" s="114" t="str">
        <f>IF(U31="","",_xlfn.XLOOKUP(U31,立项!W:W,立项!P:P))</f>
        <v/>
      </c>
      <c r="W31" s="114" t="str">
        <f>IF(B31="","",_xlfn.XLOOKUP($S31,应收!$T:$T,应收!B:B))</f>
        <v/>
      </c>
      <c r="X31" s="114" t="str">
        <f t="shared" si="2"/>
        <v/>
      </c>
      <c r="Y31" s="141"/>
      <c r="Z31" s="116"/>
      <c r="AA31" s="116"/>
      <c r="AB31" s="116"/>
      <c r="AC31" s="117" t="s">
        <v>1644</v>
      </c>
      <c r="AD31" s="72" t="s">
        <v>1909</v>
      </c>
    </row>
    <row r="32" s="72" customFormat="1" customHeight="1" spans="1:30">
      <c r="A32" s="116"/>
      <c r="B32" s="133"/>
      <c r="C32" s="134"/>
      <c r="D32" s="135"/>
      <c r="E32" s="136"/>
      <c r="F32" s="116"/>
      <c r="G32" s="133"/>
      <c r="H32" s="116"/>
      <c r="I32" s="116"/>
      <c r="J32" s="139" t="s">
        <v>1939</v>
      </c>
      <c r="K32" s="114" t="str">
        <f>IF($B32="","",_xlfn.XLOOKUP(S32,应收!T:T,应收!D:D))</f>
        <v/>
      </c>
      <c r="L32" s="114" t="str">
        <f>IF($B32="","",_xlfn.XLOOKUP($S32,应收!$T:$T,应收!E:E))</f>
        <v/>
      </c>
      <c r="M32" s="114" t="str">
        <f>IF($B32="","",_xlfn.XLOOKUP($S32,应收!$T:$T,应收!N:N))</f>
        <v/>
      </c>
      <c r="N32" s="114" t="str">
        <f>IF($B32="","",_xlfn.XLOOKUP($S32,应收!$T:$T,应收!O:O))</f>
        <v/>
      </c>
      <c r="O32" s="114" t="str">
        <f>IF($B32="","",_xlfn.XLOOKUP($S32,应收!$T:$T,应收!P:P))</f>
        <v/>
      </c>
      <c r="P32" s="114" t="str">
        <f>IF($B32="","",_xlfn.XLOOKUP($S32,应收!$T:$T,应收!Q:Q))</f>
        <v/>
      </c>
      <c r="Q32" s="114" t="str">
        <f>IF($B32="","",_xlfn.XLOOKUP($S32,应收!$T:$T,应收!R:R))</f>
        <v/>
      </c>
      <c r="R32" s="114" t="str">
        <f>IF($B32="","",_xlfn.XLOOKUP($S32,应收!$T:$T,应收!S:S))</f>
        <v/>
      </c>
      <c r="S32" s="114" t="str">
        <f t="shared" si="0"/>
        <v/>
      </c>
      <c r="T32" s="114" t="str">
        <f t="shared" si="1"/>
        <v/>
      </c>
      <c r="U32" s="114" t="str">
        <f>IF($B32="","",_xlfn.XLOOKUP(S32,应收!T:T,应收!V:V))</f>
        <v/>
      </c>
      <c r="V32" s="114" t="str">
        <f>IF(U32="","",_xlfn.XLOOKUP(U32,立项!W:W,立项!P:P))</f>
        <v/>
      </c>
      <c r="W32" s="114" t="str">
        <f>IF(B32="","",_xlfn.XLOOKUP($S32,应收!$T:$T,应收!B:B))</f>
        <v/>
      </c>
      <c r="X32" s="114" t="str">
        <f t="shared" si="2"/>
        <v/>
      </c>
      <c r="Y32" s="141"/>
      <c r="Z32" s="116"/>
      <c r="AA32" s="116"/>
      <c r="AB32" s="116"/>
      <c r="AC32" s="117" t="s">
        <v>1577</v>
      </c>
      <c r="AD32" s="72" t="s">
        <v>1909</v>
      </c>
    </row>
    <row r="33" s="72" customFormat="1" customHeight="1" spans="1:30">
      <c r="A33" s="116"/>
      <c r="B33" s="133"/>
      <c r="C33" s="134"/>
      <c r="D33" s="135"/>
      <c r="E33" s="136"/>
      <c r="F33" s="116"/>
      <c r="G33" s="133"/>
      <c r="H33" s="116"/>
      <c r="I33" s="116"/>
      <c r="J33" s="139" t="s">
        <v>1940</v>
      </c>
      <c r="K33" s="114" t="str">
        <f>IF($B33="","",_xlfn.XLOOKUP(S33,应收!T:T,应收!D:D))</f>
        <v/>
      </c>
      <c r="L33" s="114" t="str">
        <f>IF($B33="","",_xlfn.XLOOKUP($S33,应收!$T:$T,应收!E:E))</f>
        <v/>
      </c>
      <c r="M33" s="114" t="str">
        <f>IF($B33="","",_xlfn.XLOOKUP($S33,应收!$T:$T,应收!N:N))</f>
        <v/>
      </c>
      <c r="N33" s="114" t="str">
        <f>IF($B33="","",_xlfn.XLOOKUP($S33,应收!$T:$T,应收!O:O))</f>
        <v/>
      </c>
      <c r="O33" s="114" t="str">
        <f>IF($B33="","",_xlfn.XLOOKUP($S33,应收!$T:$T,应收!P:P))</f>
        <v/>
      </c>
      <c r="P33" s="114" t="str">
        <f>IF($B33="","",_xlfn.XLOOKUP($S33,应收!$T:$T,应收!Q:Q))</f>
        <v/>
      </c>
      <c r="Q33" s="114" t="str">
        <f>IF($B33="","",_xlfn.XLOOKUP($S33,应收!$T:$T,应收!R:R))</f>
        <v/>
      </c>
      <c r="R33" s="114" t="str">
        <f>IF($B33="","",_xlfn.XLOOKUP($S33,应收!$T:$T,应收!S:S))</f>
        <v/>
      </c>
      <c r="S33" s="114" t="str">
        <f t="shared" si="0"/>
        <v/>
      </c>
      <c r="T33" s="114" t="str">
        <f t="shared" si="1"/>
        <v/>
      </c>
      <c r="U33" s="114" t="str">
        <f>IF($B33="","",_xlfn.XLOOKUP(S33,应收!T:T,应收!V:V))</f>
        <v/>
      </c>
      <c r="V33" s="114" t="str">
        <f>IF(U33="","",_xlfn.XLOOKUP(U33,立项!W:W,立项!P:P))</f>
        <v/>
      </c>
      <c r="W33" s="114" t="str">
        <f>IF(B33="","",_xlfn.XLOOKUP($S33,应收!$T:$T,应收!B:B))</f>
        <v/>
      </c>
      <c r="X33" s="114" t="str">
        <f t="shared" si="2"/>
        <v/>
      </c>
      <c r="Y33" s="141"/>
      <c r="Z33" s="116"/>
      <c r="AA33" s="116"/>
      <c r="AB33" s="116"/>
      <c r="AC33" s="117" t="s">
        <v>1578</v>
      </c>
      <c r="AD33" s="72" t="s">
        <v>1909</v>
      </c>
    </row>
    <row r="34" s="72" customFormat="1" customHeight="1" spans="1:30">
      <c r="A34" s="116"/>
      <c r="B34" s="133"/>
      <c r="C34" s="134"/>
      <c r="D34" s="135"/>
      <c r="E34" s="136"/>
      <c r="F34" s="116"/>
      <c r="G34" s="133"/>
      <c r="H34" s="116"/>
      <c r="I34" s="116"/>
      <c r="J34" s="139" t="s">
        <v>1941</v>
      </c>
      <c r="K34" s="114" t="str">
        <f>IF($B34="","",_xlfn.XLOOKUP(S34,应收!T:T,应收!D:D))</f>
        <v/>
      </c>
      <c r="L34" s="114" t="str">
        <f>IF($B34="","",_xlfn.XLOOKUP($S34,应收!$T:$T,应收!E:E))</f>
        <v/>
      </c>
      <c r="M34" s="114" t="str">
        <f>IF($B34="","",_xlfn.XLOOKUP($S34,应收!$T:$T,应收!N:N))</f>
        <v/>
      </c>
      <c r="N34" s="114" t="str">
        <f>IF($B34="","",_xlfn.XLOOKUP($S34,应收!$T:$T,应收!O:O))</f>
        <v/>
      </c>
      <c r="O34" s="114" t="str">
        <f>IF($B34="","",_xlfn.XLOOKUP($S34,应收!$T:$T,应收!P:P))</f>
        <v/>
      </c>
      <c r="P34" s="114" t="str">
        <f>IF($B34="","",_xlfn.XLOOKUP($S34,应收!$T:$T,应收!Q:Q))</f>
        <v/>
      </c>
      <c r="Q34" s="114" t="str">
        <f>IF($B34="","",_xlfn.XLOOKUP($S34,应收!$T:$T,应收!R:R))</f>
        <v/>
      </c>
      <c r="R34" s="114" t="str">
        <f>IF($B34="","",_xlfn.XLOOKUP($S34,应收!$T:$T,应收!S:S))</f>
        <v/>
      </c>
      <c r="S34" s="114" t="str">
        <f t="shared" si="0"/>
        <v/>
      </c>
      <c r="T34" s="114" t="str">
        <f t="shared" si="1"/>
        <v/>
      </c>
      <c r="U34" s="114" t="str">
        <f>IF($B34="","",_xlfn.XLOOKUP(S34,应收!T:T,应收!V:V))</f>
        <v/>
      </c>
      <c r="V34" s="114" t="str">
        <f>IF(U34="","",_xlfn.XLOOKUP(U34,立项!W:W,立项!P:P))</f>
        <v/>
      </c>
      <c r="W34" s="114" t="str">
        <f>IF(B34="","",_xlfn.XLOOKUP($S34,应收!$T:$T,应收!B:B))</f>
        <v/>
      </c>
      <c r="X34" s="114" t="str">
        <f t="shared" si="2"/>
        <v/>
      </c>
      <c r="Y34" s="141"/>
      <c r="Z34" s="116"/>
      <c r="AA34" s="116"/>
      <c r="AB34" s="116"/>
      <c r="AC34" s="117" t="s">
        <v>1643</v>
      </c>
      <c r="AD34" s="72" t="s">
        <v>1911</v>
      </c>
    </row>
    <row r="35" s="72" customFormat="1" customHeight="1" spans="1:30">
      <c r="A35" s="116"/>
      <c r="B35" s="133"/>
      <c r="C35" s="134"/>
      <c r="D35" s="135"/>
      <c r="E35" s="136"/>
      <c r="F35" s="116"/>
      <c r="G35" s="133"/>
      <c r="H35" s="116"/>
      <c r="I35" s="116"/>
      <c r="J35" s="139" t="s">
        <v>1942</v>
      </c>
      <c r="K35" s="114" t="str">
        <f>IF($B35="","",_xlfn.XLOOKUP(S35,应收!T:T,应收!D:D))</f>
        <v/>
      </c>
      <c r="L35" s="114" t="str">
        <f>IF($B35="","",_xlfn.XLOOKUP($S35,应收!$T:$T,应收!E:E))</f>
        <v/>
      </c>
      <c r="M35" s="114" t="str">
        <f>IF($B35="","",_xlfn.XLOOKUP($S35,应收!$T:$T,应收!N:N))</f>
        <v/>
      </c>
      <c r="N35" s="114" t="str">
        <f>IF($B35="","",_xlfn.XLOOKUP($S35,应收!$T:$T,应收!O:O))</f>
        <v/>
      </c>
      <c r="O35" s="114" t="str">
        <f>IF($B35="","",_xlfn.XLOOKUP($S35,应收!$T:$T,应收!P:P))</f>
        <v/>
      </c>
      <c r="P35" s="114" t="str">
        <f>IF($B35="","",_xlfn.XLOOKUP($S35,应收!$T:$T,应收!Q:Q))</f>
        <v/>
      </c>
      <c r="Q35" s="114" t="str">
        <f>IF($B35="","",_xlfn.XLOOKUP($S35,应收!$T:$T,应收!R:R))</f>
        <v/>
      </c>
      <c r="R35" s="114" t="str">
        <f>IF($B35="","",_xlfn.XLOOKUP($S35,应收!$T:$T,应收!S:S))</f>
        <v/>
      </c>
      <c r="S35" s="114" t="str">
        <f t="shared" si="0"/>
        <v/>
      </c>
      <c r="T35" s="114" t="str">
        <f t="shared" si="1"/>
        <v/>
      </c>
      <c r="U35" s="114" t="str">
        <f>IF($B35="","",_xlfn.XLOOKUP(S35,应收!T:T,应收!V:V))</f>
        <v/>
      </c>
      <c r="V35" s="114" t="str">
        <f>IF(U35="","",_xlfn.XLOOKUP(U35,立项!W:W,立项!P:P))</f>
        <v/>
      </c>
      <c r="W35" s="114" t="str">
        <f>IF(B35="","",_xlfn.XLOOKUP($S35,应收!$T:$T,应收!B:B))</f>
        <v/>
      </c>
      <c r="X35" s="114" t="str">
        <f t="shared" si="2"/>
        <v/>
      </c>
      <c r="Y35" s="141"/>
      <c r="Z35" s="116"/>
      <c r="AA35" s="116"/>
      <c r="AB35" s="116"/>
      <c r="AC35" s="117" t="s">
        <v>1640</v>
      </c>
      <c r="AD35" s="72" t="s">
        <v>1911</v>
      </c>
    </row>
    <row r="36" s="72" customFormat="1" customHeight="1" spans="1:30">
      <c r="A36" s="116"/>
      <c r="B36" s="133"/>
      <c r="C36" s="134"/>
      <c r="D36" s="135"/>
      <c r="E36" s="136"/>
      <c r="F36" s="116"/>
      <c r="G36" s="133"/>
      <c r="H36" s="116"/>
      <c r="I36" s="116"/>
      <c r="J36" s="139" t="s">
        <v>1943</v>
      </c>
      <c r="K36" s="114" t="str">
        <f>IF($B36="","",_xlfn.XLOOKUP(S36,应收!T:T,应收!D:D))</f>
        <v/>
      </c>
      <c r="L36" s="114" t="str">
        <f>IF($B36="","",_xlfn.XLOOKUP($S36,应收!$T:$T,应收!E:E))</f>
        <v/>
      </c>
      <c r="M36" s="114" t="str">
        <f>IF($B36="","",_xlfn.XLOOKUP($S36,应收!$T:$T,应收!N:N))</f>
        <v/>
      </c>
      <c r="N36" s="114" t="str">
        <f>IF($B36="","",_xlfn.XLOOKUP($S36,应收!$T:$T,应收!O:O))</f>
        <v/>
      </c>
      <c r="O36" s="114" t="str">
        <f>IF($B36="","",_xlfn.XLOOKUP($S36,应收!$T:$T,应收!P:P))</f>
        <v/>
      </c>
      <c r="P36" s="114" t="str">
        <f>IF($B36="","",_xlfn.XLOOKUP($S36,应收!$T:$T,应收!Q:Q))</f>
        <v/>
      </c>
      <c r="Q36" s="114" t="str">
        <f>IF($B36="","",_xlfn.XLOOKUP($S36,应收!$T:$T,应收!R:R))</f>
        <v/>
      </c>
      <c r="R36" s="114" t="str">
        <f>IF($B36="","",_xlfn.XLOOKUP($S36,应收!$T:$T,应收!S:S))</f>
        <v/>
      </c>
      <c r="S36" s="114" t="str">
        <f t="shared" si="0"/>
        <v/>
      </c>
      <c r="T36" s="114" t="str">
        <f t="shared" si="1"/>
        <v/>
      </c>
      <c r="U36" s="114" t="str">
        <f>IF($B36="","",_xlfn.XLOOKUP(S36,应收!T:T,应收!V:V))</f>
        <v/>
      </c>
      <c r="V36" s="114" t="str">
        <f>IF(U36="","",_xlfn.XLOOKUP(U36,立项!W:W,立项!P:P))</f>
        <v/>
      </c>
      <c r="W36" s="114" t="str">
        <f>IF(B36="","",_xlfn.XLOOKUP($S36,应收!$T:$T,应收!B:B))</f>
        <v/>
      </c>
      <c r="X36" s="114" t="str">
        <f t="shared" si="2"/>
        <v/>
      </c>
      <c r="Y36" s="141"/>
      <c r="Z36" s="116"/>
      <c r="AA36" s="116"/>
      <c r="AB36" s="116"/>
      <c r="AC36" s="117" t="s">
        <v>1644</v>
      </c>
      <c r="AD36" s="72" t="s">
        <v>1909</v>
      </c>
    </row>
    <row r="37" s="72" customFormat="1" customHeight="1" spans="1:30">
      <c r="A37" s="116"/>
      <c r="B37" s="133"/>
      <c r="C37" s="134"/>
      <c r="D37" s="135"/>
      <c r="E37" s="136"/>
      <c r="F37" s="116"/>
      <c r="G37" s="133"/>
      <c r="H37" s="116"/>
      <c r="I37" s="116"/>
      <c r="J37" s="139" t="s">
        <v>1944</v>
      </c>
      <c r="K37" s="114" t="str">
        <f>IF($B37="","",_xlfn.XLOOKUP(S37,应收!T:T,应收!D:D))</f>
        <v/>
      </c>
      <c r="L37" s="114" t="str">
        <f>IF($B37="","",_xlfn.XLOOKUP($S37,应收!$T:$T,应收!E:E))</f>
        <v/>
      </c>
      <c r="M37" s="114" t="str">
        <f>IF($B37="","",_xlfn.XLOOKUP($S37,应收!$T:$T,应收!N:N))</f>
        <v/>
      </c>
      <c r="N37" s="114" t="str">
        <f>IF($B37="","",_xlfn.XLOOKUP($S37,应收!$T:$T,应收!O:O))</f>
        <v/>
      </c>
      <c r="O37" s="114" t="str">
        <f>IF($B37="","",_xlfn.XLOOKUP($S37,应收!$T:$T,应收!P:P))</f>
        <v/>
      </c>
      <c r="P37" s="114" t="str">
        <f>IF($B37="","",_xlfn.XLOOKUP($S37,应收!$T:$T,应收!Q:Q))</f>
        <v/>
      </c>
      <c r="Q37" s="114" t="str">
        <f>IF($B37="","",_xlfn.XLOOKUP($S37,应收!$T:$T,应收!R:R))</f>
        <v/>
      </c>
      <c r="R37" s="114" t="str">
        <f>IF($B37="","",_xlfn.XLOOKUP($S37,应收!$T:$T,应收!S:S))</f>
        <v/>
      </c>
      <c r="S37" s="114" t="str">
        <f t="shared" si="0"/>
        <v/>
      </c>
      <c r="T37" s="114" t="str">
        <f t="shared" si="1"/>
        <v/>
      </c>
      <c r="U37" s="114" t="str">
        <f>IF($B37="","",_xlfn.XLOOKUP(S37,应收!T:T,应收!V:V))</f>
        <v/>
      </c>
      <c r="V37" s="114" t="str">
        <f>IF(U37="","",_xlfn.XLOOKUP(U37,立项!W:W,立项!P:P))</f>
        <v/>
      </c>
      <c r="W37" s="114" t="str">
        <f>IF(B37="","",_xlfn.XLOOKUP($S37,应收!$T:$T,应收!B:B))</f>
        <v/>
      </c>
      <c r="X37" s="114" t="str">
        <f t="shared" si="2"/>
        <v/>
      </c>
      <c r="Y37" s="141"/>
      <c r="Z37" s="116"/>
      <c r="AA37" s="116"/>
      <c r="AB37" s="116"/>
      <c r="AC37" s="117" t="s">
        <v>1644</v>
      </c>
      <c r="AD37" s="72" t="s">
        <v>1909</v>
      </c>
    </row>
    <row r="38" s="72" customFormat="1" customHeight="1" spans="1:30">
      <c r="A38" s="116"/>
      <c r="B38" s="133"/>
      <c r="C38" s="134"/>
      <c r="D38" s="135"/>
      <c r="E38" s="136"/>
      <c r="F38" s="116"/>
      <c r="G38" s="133"/>
      <c r="H38" s="116"/>
      <c r="I38" s="116"/>
      <c r="J38" s="139" t="s">
        <v>1945</v>
      </c>
      <c r="K38" s="114" t="str">
        <f>IF($B38="","",_xlfn.XLOOKUP(S38,应收!T:T,应收!D:D))</f>
        <v/>
      </c>
      <c r="L38" s="114" t="str">
        <f>IF($B38="","",_xlfn.XLOOKUP($S38,应收!$T:$T,应收!E:E))</f>
        <v/>
      </c>
      <c r="M38" s="114" t="str">
        <f>IF($B38="","",_xlfn.XLOOKUP($S38,应收!$T:$T,应收!N:N))</f>
        <v/>
      </c>
      <c r="N38" s="114" t="str">
        <f>IF($B38="","",_xlfn.XLOOKUP($S38,应收!$T:$T,应收!O:O))</f>
        <v/>
      </c>
      <c r="O38" s="114" t="str">
        <f>IF($B38="","",_xlfn.XLOOKUP($S38,应收!$T:$T,应收!P:P))</f>
        <v/>
      </c>
      <c r="P38" s="114" t="str">
        <f>IF($B38="","",_xlfn.XLOOKUP($S38,应收!$T:$T,应收!Q:Q))</f>
        <v/>
      </c>
      <c r="Q38" s="114" t="str">
        <f>IF($B38="","",_xlfn.XLOOKUP($S38,应收!$T:$T,应收!R:R))</f>
        <v/>
      </c>
      <c r="R38" s="114" t="str">
        <f>IF($B38="","",_xlfn.XLOOKUP($S38,应收!$T:$T,应收!S:S))</f>
        <v/>
      </c>
      <c r="S38" s="114" t="str">
        <f t="shared" si="0"/>
        <v/>
      </c>
      <c r="T38" s="114" t="str">
        <f t="shared" si="1"/>
        <v/>
      </c>
      <c r="U38" s="114" t="str">
        <f>IF($B38="","",_xlfn.XLOOKUP(S38,应收!T:T,应收!V:V))</f>
        <v/>
      </c>
      <c r="V38" s="114" t="str">
        <f>IF(U38="","",_xlfn.XLOOKUP(U38,立项!W:W,立项!P:P))</f>
        <v/>
      </c>
      <c r="W38" s="114" t="str">
        <f>IF(B38="","",_xlfn.XLOOKUP($S38,应收!$T:$T,应收!B:B))</f>
        <v/>
      </c>
      <c r="X38" s="114" t="str">
        <f t="shared" si="2"/>
        <v/>
      </c>
      <c r="Y38" s="141"/>
      <c r="Z38" s="116"/>
      <c r="AA38" s="116"/>
      <c r="AB38" s="116"/>
      <c r="AC38" s="117" t="s">
        <v>1534</v>
      </c>
      <c r="AD38" s="72" t="s">
        <v>1907</v>
      </c>
    </row>
    <row r="39" s="72" customFormat="1" customHeight="1" spans="1:30">
      <c r="A39" s="116"/>
      <c r="B39" s="133"/>
      <c r="C39" s="134"/>
      <c r="D39" s="135"/>
      <c r="E39" s="136"/>
      <c r="F39" s="116"/>
      <c r="G39" s="133"/>
      <c r="H39" s="116"/>
      <c r="I39" s="116"/>
      <c r="J39" s="139" t="s">
        <v>1946</v>
      </c>
      <c r="K39" s="114" t="str">
        <f>IF($B39="","",_xlfn.XLOOKUP(S39,应收!T:T,应收!D:D))</f>
        <v/>
      </c>
      <c r="L39" s="114" t="str">
        <f>IF($B39="","",_xlfn.XLOOKUP($S39,应收!$T:$T,应收!E:E))</f>
        <v/>
      </c>
      <c r="M39" s="114" t="str">
        <f>IF($B39="","",_xlfn.XLOOKUP($S39,应收!$T:$T,应收!N:N))</f>
        <v/>
      </c>
      <c r="N39" s="114" t="str">
        <f>IF($B39="","",_xlfn.XLOOKUP($S39,应收!$T:$T,应收!O:O))</f>
        <v/>
      </c>
      <c r="O39" s="114" t="str">
        <f>IF($B39="","",_xlfn.XLOOKUP($S39,应收!$T:$T,应收!P:P))</f>
        <v/>
      </c>
      <c r="P39" s="114" t="str">
        <f>IF($B39="","",_xlfn.XLOOKUP($S39,应收!$T:$T,应收!Q:Q))</f>
        <v/>
      </c>
      <c r="Q39" s="114" t="str">
        <f>IF($B39="","",_xlfn.XLOOKUP($S39,应收!$T:$T,应收!R:R))</f>
        <v/>
      </c>
      <c r="R39" s="114" t="str">
        <f>IF($B39="","",_xlfn.XLOOKUP($S39,应收!$T:$T,应收!S:S))</f>
        <v/>
      </c>
      <c r="S39" s="114" t="str">
        <f t="shared" si="0"/>
        <v/>
      </c>
      <c r="T39" s="114" t="str">
        <f t="shared" si="1"/>
        <v/>
      </c>
      <c r="U39" s="114" t="str">
        <f>IF($B39="","",_xlfn.XLOOKUP(S39,应收!T:T,应收!V:V))</f>
        <v/>
      </c>
      <c r="V39" s="114" t="str">
        <f>IF(U39="","",_xlfn.XLOOKUP(U39,立项!W:W,立项!P:P))</f>
        <v/>
      </c>
      <c r="W39" s="114" t="str">
        <f>IF(B39="","",_xlfn.XLOOKUP($S39,应收!$T:$T,应收!B:B))</f>
        <v/>
      </c>
      <c r="X39" s="114" t="str">
        <f t="shared" si="2"/>
        <v/>
      </c>
      <c r="Y39" s="141"/>
      <c r="Z39" s="116"/>
      <c r="AA39" s="116"/>
      <c r="AB39" s="116"/>
      <c r="AC39" s="117" t="s">
        <v>1573</v>
      </c>
      <c r="AD39" s="72" t="s">
        <v>1947</v>
      </c>
    </row>
    <row r="40" s="72" customFormat="1" customHeight="1" spans="1:30">
      <c r="A40" s="116"/>
      <c r="B40" s="133"/>
      <c r="C40" s="134"/>
      <c r="D40" s="135"/>
      <c r="E40" s="136"/>
      <c r="F40" s="116"/>
      <c r="G40" s="133"/>
      <c r="H40" s="116"/>
      <c r="I40" s="116"/>
      <c r="J40" s="139" t="s">
        <v>1948</v>
      </c>
      <c r="K40" s="114" t="str">
        <f>IF($B40="","",_xlfn.XLOOKUP(S40,应收!T:T,应收!D:D))</f>
        <v/>
      </c>
      <c r="L40" s="114" t="str">
        <f>IF($B40="","",_xlfn.XLOOKUP($S40,应收!$T:$T,应收!E:E))</f>
        <v/>
      </c>
      <c r="M40" s="114" t="str">
        <f>IF($B40="","",_xlfn.XLOOKUP($S40,应收!$T:$T,应收!N:N))</f>
        <v/>
      </c>
      <c r="N40" s="114" t="str">
        <f>IF($B40="","",_xlfn.XLOOKUP($S40,应收!$T:$T,应收!O:O))</f>
        <v/>
      </c>
      <c r="O40" s="114" t="str">
        <f>IF($B40="","",_xlfn.XLOOKUP($S40,应收!$T:$T,应收!P:P))</f>
        <v/>
      </c>
      <c r="P40" s="114" t="str">
        <f>IF($B40="","",_xlfn.XLOOKUP($S40,应收!$T:$T,应收!Q:Q))</f>
        <v/>
      </c>
      <c r="Q40" s="114" t="str">
        <f>IF($B40="","",_xlfn.XLOOKUP($S40,应收!$T:$T,应收!R:R))</f>
        <v/>
      </c>
      <c r="R40" s="114" t="str">
        <f>IF($B40="","",_xlfn.XLOOKUP($S40,应收!$T:$T,应收!S:S))</f>
        <v/>
      </c>
      <c r="S40" s="114" t="str">
        <f t="shared" si="0"/>
        <v/>
      </c>
      <c r="T40" s="114" t="str">
        <f t="shared" si="1"/>
        <v/>
      </c>
      <c r="U40" s="114" t="str">
        <f>IF($B40="","",_xlfn.XLOOKUP(S40,应收!T:T,应收!V:V))</f>
        <v/>
      </c>
      <c r="V40" s="114" t="str">
        <f>IF(U40="","",_xlfn.XLOOKUP(U40,立项!W:W,立项!P:P))</f>
        <v/>
      </c>
      <c r="W40" s="114" t="str">
        <f>IF(B40="","",_xlfn.XLOOKUP($S40,应收!$T:$T,应收!B:B))</f>
        <v/>
      </c>
      <c r="X40" s="114"/>
      <c r="Y40" s="141"/>
      <c r="Z40" s="116"/>
      <c r="AA40" s="116"/>
      <c r="AB40" s="116"/>
      <c r="AC40" s="117" t="s">
        <v>1723</v>
      </c>
      <c r="AD40" s="72" t="s">
        <v>1907</v>
      </c>
    </row>
    <row r="41" s="72" customFormat="1" customHeight="1" spans="1:30">
      <c r="A41" s="116"/>
      <c r="B41" s="133"/>
      <c r="C41" s="134"/>
      <c r="D41" s="135"/>
      <c r="E41" s="136"/>
      <c r="F41" s="116"/>
      <c r="G41" s="133"/>
      <c r="H41" s="116"/>
      <c r="I41" s="116"/>
      <c r="J41" s="139" t="s">
        <v>1949</v>
      </c>
      <c r="K41" s="114" t="str">
        <f>IF($B41="","",_xlfn.XLOOKUP(S41,应收!T:T,应收!D:D))</f>
        <v/>
      </c>
      <c r="L41" s="114" t="str">
        <f>IF($B41="","",_xlfn.XLOOKUP($S41,应收!$T:$T,应收!E:E))</f>
        <v/>
      </c>
      <c r="M41" s="114" t="str">
        <f>IF($B41="","",_xlfn.XLOOKUP($S41,应收!$T:$T,应收!N:N))</f>
        <v/>
      </c>
      <c r="N41" s="114" t="str">
        <f>IF($B41="","",_xlfn.XLOOKUP($S41,应收!$T:$T,应收!O:O))</f>
        <v/>
      </c>
      <c r="O41" s="114" t="str">
        <f>IF($B41="","",_xlfn.XLOOKUP($S41,应收!$T:$T,应收!P:P))</f>
        <v/>
      </c>
      <c r="P41" s="114" t="str">
        <f>IF($B41="","",_xlfn.XLOOKUP($S41,应收!$T:$T,应收!Q:Q))</f>
        <v/>
      </c>
      <c r="Q41" s="114" t="str">
        <f>IF($B41="","",_xlfn.XLOOKUP($S41,应收!$T:$T,应收!R:R))</f>
        <v/>
      </c>
      <c r="R41" s="114" t="str">
        <f>IF($B41="","",_xlfn.XLOOKUP($S41,应收!$T:$T,应收!S:S))</f>
        <v/>
      </c>
      <c r="S41" s="114" t="str">
        <f t="shared" si="0"/>
        <v/>
      </c>
      <c r="T41" s="114" t="str">
        <f t="shared" si="1"/>
        <v/>
      </c>
      <c r="U41" s="114" t="str">
        <f>IF($B41="","",_xlfn.XLOOKUP(S41,应收!T:T,应收!V:V))</f>
        <v/>
      </c>
      <c r="V41" s="114" t="str">
        <f>IF(U41="","",_xlfn.XLOOKUP(U41,立项!W:W,立项!P:P))</f>
        <v/>
      </c>
      <c r="W41" s="114" t="str">
        <f>IF(B41="","",_xlfn.XLOOKUP($S41,应收!$T:$T,应收!B:B))</f>
        <v/>
      </c>
      <c r="X41" s="114" t="str">
        <f t="shared" ref="X41:X104" si="3">IF(H41="","",LEFT(H41,16))</f>
        <v/>
      </c>
      <c r="Y41" s="141"/>
      <c r="Z41" s="116"/>
      <c r="AA41" s="116"/>
      <c r="AB41" s="116"/>
      <c r="AC41" s="117" t="s">
        <v>1574</v>
      </c>
      <c r="AD41" s="72" t="s">
        <v>1950</v>
      </c>
    </row>
    <row r="42" s="72" customFormat="1" customHeight="1" spans="1:30">
      <c r="A42" s="116"/>
      <c r="B42" s="133"/>
      <c r="C42" s="134"/>
      <c r="D42" s="135"/>
      <c r="E42" s="136"/>
      <c r="F42" s="116"/>
      <c r="G42" s="133"/>
      <c r="H42" s="116"/>
      <c r="I42" s="116"/>
      <c r="J42" s="139" t="s">
        <v>1951</v>
      </c>
      <c r="K42" s="114" t="str">
        <f>IF($B42="","",_xlfn.XLOOKUP(S42,应收!T:T,应收!D:D))</f>
        <v/>
      </c>
      <c r="L42" s="114" t="str">
        <f>IF($B42="","",_xlfn.XLOOKUP($S42,应收!$T:$T,应收!E:E))</f>
        <v/>
      </c>
      <c r="M42" s="114" t="str">
        <f>IF($B42="","",_xlfn.XLOOKUP($S42,应收!$T:$T,应收!N:N))</f>
        <v/>
      </c>
      <c r="N42" s="114" t="str">
        <f>IF($B42="","",_xlfn.XLOOKUP($S42,应收!$T:$T,应收!O:O))</f>
        <v/>
      </c>
      <c r="O42" s="114" t="str">
        <f>IF($B42="","",_xlfn.XLOOKUP($S42,应收!$T:$T,应收!P:P))</f>
        <v/>
      </c>
      <c r="P42" s="114" t="str">
        <f>IF($B42="","",_xlfn.XLOOKUP($S42,应收!$T:$T,应收!Q:Q))</f>
        <v/>
      </c>
      <c r="Q42" s="114" t="str">
        <f>IF($B42="","",_xlfn.XLOOKUP($S42,应收!$T:$T,应收!R:R))</f>
        <v/>
      </c>
      <c r="R42" s="114" t="str">
        <f>IF($B42="","",_xlfn.XLOOKUP($S42,应收!$T:$T,应收!S:S))</f>
        <v/>
      </c>
      <c r="S42" s="114" t="str">
        <f t="shared" si="0"/>
        <v/>
      </c>
      <c r="T42" s="114" t="str">
        <f t="shared" si="1"/>
        <v/>
      </c>
      <c r="U42" s="114" t="str">
        <f>IF($B42="","",_xlfn.XLOOKUP(S42,应收!T:T,应收!V:V))</f>
        <v/>
      </c>
      <c r="V42" s="114" t="str">
        <f>IF(U42="","",_xlfn.XLOOKUP(U42,立项!W:W,立项!P:P))</f>
        <v/>
      </c>
      <c r="W42" s="114" t="str">
        <f>IF(B42="","",_xlfn.XLOOKUP($S42,应收!$T:$T,应收!B:B))</f>
        <v/>
      </c>
      <c r="X42" s="114" t="str">
        <f t="shared" si="3"/>
        <v/>
      </c>
      <c r="Y42" s="141"/>
      <c r="Z42" s="116"/>
      <c r="AA42" s="116"/>
      <c r="AB42" s="116"/>
      <c r="AC42" s="117" t="s">
        <v>1581</v>
      </c>
      <c r="AD42" s="72" t="s">
        <v>1907</v>
      </c>
    </row>
    <row r="43" s="72" customFormat="1" customHeight="1" spans="1:30">
      <c r="A43" s="116"/>
      <c r="B43" s="133"/>
      <c r="C43" s="134"/>
      <c r="D43" s="135"/>
      <c r="E43" s="136"/>
      <c r="F43" s="116"/>
      <c r="G43" s="133"/>
      <c r="H43" s="116"/>
      <c r="I43" s="116"/>
      <c r="J43" s="139" t="s">
        <v>1952</v>
      </c>
      <c r="K43" s="114" t="str">
        <f>IF($B43="","",_xlfn.XLOOKUP(S43,应收!T:T,应收!D:D))</f>
        <v/>
      </c>
      <c r="L43" s="114" t="str">
        <f>IF($B43="","",_xlfn.XLOOKUP($S43,应收!$T:$T,应收!E:E))</f>
        <v/>
      </c>
      <c r="M43" s="114" t="str">
        <f>IF($B43="","",_xlfn.XLOOKUP($S43,应收!$T:$T,应收!N:N))</f>
        <v/>
      </c>
      <c r="N43" s="114" t="str">
        <f>IF($B43="","",_xlfn.XLOOKUP($S43,应收!$T:$T,应收!O:O))</f>
        <v/>
      </c>
      <c r="O43" s="114" t="str">
        <f>IF($B43="","",_xlfn.XLOOKUP($S43,应收!$T:$T,应收!P:P))</f>
        <v/>
      </c>
      <c r="P43" s="114" t="str">
        <f>IF($B43="","",_xlfn.XLOOKUP($S43,应收!$T:$T,应收!Q:Q))</f>
        <v/>
      </c>
      <c r="Q43" s="114" t="str">
        <f>IF($B43="","",_xlfn.XLOOKUP($S43,应收!$T:$T,应收!R:R))</f>
        <v/>
      </c>
      <c r="R43" s="114" t="str">
        <f>IF($B43="","",_xlfn.XLOOKUP($S43,应收!$T:$T,应收!S:S))</f>
        <v/>
      </c>
      <c r="S43" s="114" t="str">
        <f t="shared" si="0"/>
        <v/>
      </c>
      <c r="T43" s="114" t="str">
        <f t="shared" si="1"/>
        <v/>
      </c>
      <c r="U43" s="114" t="str">
        <f>IF($B43="","",_xlfn.XLOOKUP(S43,应收!T:T,应收!V:V))</f>
        <v/>
      </c>
      <c r="V43" s="114" t="str">
        <f>IF(U43="","",_xlfn.XLOOKUP(U43,立项!W:W,立项!P:P))</f>
        <v/>
      </c>
      <c r="W43" s="114" t="str">
        <f>IF(B43="","",_xlfn.XLOOKUP($S43,应收!$T:$T,应收!B:B))</f>
        <v/>
      </c>
      <c r="X43" s="114" t="str">
        <f t="shared" si="3"/>
        <v/>
      </c>
      <c r="Y43" s="141"/>
      <c r="Z43" s="116"/>
      <c r="AA43" s="116"/>
      <c r="AB43" s="116"/>
      <c r="AC43" s="117" t="s">
        <v>1643</v>
      </c>
      <c r="AD43" s="72" t="s">
        <v>1911</v>
      </c>
    </row>
    <row r="44" s="72" customFormat="1" customHeight="1" spans="1:30">
      <c r="A44" s="116"/>
      <c r="B44" s="133"/>
      <c r="C44" s="134"/>
      <c r="D44" s="135"/>
      <c r="E44" s="136"/>
      <c r="F44" s="116"/>
      <c r="G44" s="133"/>
      <c r="H44" s="116"/>
      <c r="I44" s="116"/>
      <c r="J44" s="139" t="s">
        <v>1953</v>
      </c>
      <c r="K44" s="114" t="str">
        <f>IF($B44="","",_xlfn.XLOOKUP(S44,应收!T:T,应收!D:D))</f>
        <v/>
      </c>
      <c r="L44" s="114" t="str">
        <f>IF($B44="","",_xlfn.XLOOKUP($S44,应收!$T:$T,应收!E:E))</f>
        <v/>
      </c>
      <c r="M44" s="114" t="str">
        <f>IF($B44="","",_xlfn.XLOOKUP($S44,应收!$T:$T,应收!N:N))</f>
        <v/>
      </c>
      <c r="N44" s="114" t="str">
        <f>IF($B44="","",_xlfn.XLOOKUP($S44,应收!$T:$T,应收!O:O))</f>
        <v/>
      </c>
      <c r="O44" s="114" t="str">
        <f>IF($B44="","",_xlfn.XLOOKUP($S44,应收!$T:$T,应收!P:P))</f>
        <v/>
      </c>
      <c r="P44" s="114" t="str">
        <f>IF($B44="","",_xlfn.XLOOKUP($S44,应收!$T:$T,应收!Q:Q))</f>
        <v/>
      </c>
      <c r="Q44" s="114" t="str">
        <f>IF($B44="","",_xlfn.XLOOKUP($S44,应收!$T:$T,应收!R:R))</f>
        <v/>
      </c>
      <c r="R44" s="114" t="str">
        <f>IF($B44="","",_xlfn.XLOOKUP($S44,应收!$T:$T,应收!S:S))</f>
        <v/>
      </c>
      <c r="S44" s="114" t="str">
        <f t="shared" si="0"/>
        <v/>
      </c>
      <c r="T44" s="114" t="str">
        <f t="shared" si="1"/>
        <v/>
      </c>
      <c r="U44" s="114" t="str">
        <f>IF($B44="","",_xlfn.XLOOKUP(S44,应收!T:T,应收!V:V))</f>
        <v/>
      </c>
      <c r="V44" s="114" t="str">
        <f>IF(U44="","",_xlfn.XLOOKUP(U44,立项!W:W,立项!P:P))</f>
        <v/>
      </c>
      <c r="W44" s="114" t="str">
        <f>IF(B44="","",_xlfn.XLOOKUP($S44,应收!$T:$T,应收!B:B))</f>
        <v/>
      </c>
      <c r="X44" s="114" t="str">
        <f t="shared" si="3"/>
        <v/>
      </c>
      <c r="Y44" s="141"/>
      <c r="Z44" s="116"/>
      <c r="AA44" s="116"/>
      <c r="AB44" s="116"/>
      <c r="AC44" s="117" t="s">
        <v>1644</v>
      </c>
      <c r="AD44" s="72" t="s">
        <v>1909</v>
      </c>
    </row>
    <row r="45" s="72" customFormat="1" customHeight="1" spans="1:30">
      <c r="A45" s="116"/>
      <c r="B45" s="133"/>
      <c r="C45" s="134"/>
      <c r="D45" s="135"/>
      <c r="E45" s="136"/>
      <c r="F45" s="116"/>
      <c r="G45" s="133"/>
      <c r="H45" s="116"/>
      <c r="I45" s="116"/>
      <c r="J45" s="139" t="s">
        <v>1954</v>
      </c>
      <c r="K45" s="114" t="str">
        <f>IF($B45="","",_xlfn.XLOOKUP(S45,应收!T:T,应收!D:D))</f>
        <v/>
      </c>
      <c r="L45" s="114" t="str">
        <f>IF($B45="","",_xlfn.XLOOKUP($S45,应收!$T:$T,应收!E:E))</f>
        <v/>
      </c>
      <c r="M45" s="114" t="str">
        <f>IF($B45="","",_xlfn.XLOOKUP($S45,应收!$T:$T,应收!N:N))</f>
        <v/>
      </c>
      <c r="N45" s="114" t="str">
        <f>IF($B45="","",_xlfn.XLOOKUP($S45,应收!$T:$T,应收!O:O))</f>
        <v/>
      </c>
      <c r="O45" s="114" t="str">
        <f>IF($B45="","",_xlfn.XLOOKUP($S45,应收!$T:$T,应收!P:P))</f>
        <v/>
      </c>
      <c r="P45" s="114" t="str">
        <f>IF($B45="","",_xlfn.XLOOKUP($S45,应收!$T:$T,应收!Q:Q))</f>
        <v/>
      </c>
      <c r="Q45" s="114" t="str">
        <f>IF($B45="","",_xlfn.XLOOKUP($S45,应收!$T:$T,应收!R:R))</f>
        <v/>
      </c>
      <c r="R45" s="114" t="str">
        <f>IF($B45="","",_xlfn.XLOOKUP($S45,应收!$T:$T,应收!S:S))</f>
        <v/>
      </c>
      <c r="S45" s="114" t="str">
        <f t="shared" si="0"/>
        <v/>
      </c>
      <c r="T45" s="114" t="str">
        <f t="shared" si="1"/>
        <v/>
      </c>
      <c r="U45" s="114" t="str">
        <f>IF($B45="","",_xlfn.XLOOKUP(S45,应收!T:T,应收!V:V))</f>
        <v/>
      </c>
      <c r="V45" s="114" t="str">
        <f>IF(U45="","",_xlfn.XLOOKUP(U45,立项!W:W,立项!P:P))</f>
        <v/>
      </c>
      <c r="W45" s="114" t="str">
        <f>IF(B45="","",_xlfn.XLOOKUP($S45,应收!$T:$T,应收!B:B))</f>
        <v/>
      </c>
      <c r="X45" s="114" t="str">
        <f t="shared" si="3"/>
        <v/>
      </c>
      <c r="Y45" s="141"/>
      <c r="Z45" s="116"/>
      <c r="AA45" s="116"/>
      <c r="AB45" s="116"/>
      <c r="AC45" s="117" t="s">
        <v>1575</v>
      </c>
      <c r="AD45" s="72" t="s">
        <v>1909</v>
      </c>
    </row>
    <row r="46" s="72" customFormat="1" customHeight="1" spans="1:30">
      <c r="A46" s="116"/>
      <c r="B46" s="133"/>
      <c r="C46" s="134"/>
      <c r="D46" s="135"/>
      <c r="E46" s="136"/>
      <c r="F46" s="116"/>
      <c r="G46" s="133"/>
      <c r="H46" s="116"/>
      <c r="I46" s="116"/>
      <c r="J46" s="139" t="s">
        <v>1955</v>
      </c>
      <c r="K46" s="114" t="str">
        <f>IF($B46="","",_xlfn.XLOOKUP(S46,应收!T:T,应收!D:D))</f>
        <v/>
      </c>
      <c r="L46" s="114" t="str">
        <f>IF($B46="","",_xlfn.XLOOKUP($S46,应收!$T:$T,应收!E:E))</f>
        <v/>
      </c>
      <c r="M46" s="114" t="str">
        <f>IF($B46="","",_xlfn.XLOOKUP($S46,应收!$T:$T,应收!N:N))</f>
        <v/>
      </c>
      <c r="N46" s="114" t="str">
        <f>IF($B46="","",_xlfn.XLOOKUP($S46,应收!$T:$T,应收!O:O))</f>
        <v/>
      </c>
      <c r="O46" s="114" t="str">
        <f>IF($B46="","",_xlfn.XLOOKUP($S46,应收!$T:$T,应收!P:P))</f>
        <v/>
      </c>
      <c r="P46" s="114" t="str">
        <f>IF($B46="","",_xlfn.XLOOKUP($S46,应收!$T:$T,应收!Q:Q))</f>
        <v/>
      </c>
      <c r="Q46" s="114" t="str">
        <f>IF($B46="","",_xlfn.XLOOKUP($S46,应收!$T:$T,应收!R:R))</f>
        <v/>
      </c>
      <c r="R46" s="114" t="str">
        <f>IF($B46="","",_xlfn.XLOOKUP($S46,应收!$T:$T,应收!S:S))</f>
        <v/>
      </c>
      <c r="S46" s="114" t="str">
        <f t="shared" si="0"/>
        <v/>
      </c>
      <c r="T46" s="114" t="str">
        <f t="shared" si="1"/>
        <v/>
      </c>
      <c r="U46" s="114" t="str">
        <f>IF($B46="","",_xlfn.XLOOKUP(S46,应收!T:T,应收!V:V))</f>
        <v/>
      </c>
      <c r="V46" s="114" t="str">
        <f>IF(U46="","",_xlfn.XLOOKUP(U46,立项!W:W,立项!P:P))</f>
        <v/>
      </c>
      <c r="W46" s="114" t="str">
        <f>IF(B46="","",_xlfn.XLOOKUP($S46,应收!$T:$T,应收!B:B))</f>
        <v/>
      </c>
      <c r="X46" s="114" t="str">
        <f t="shared" si="3"/>
        <v/>
      </c>
      <c r="Y46" s="141"/>
      <c r="Z46" s="116"/>
      <c r="AA46" s="116"/>
      <c r="AB46" s="116"/>
      <c r="AC46" s="117" t="s">
        <v>1576</v>
      </c>
      <c r="AD46" s="72" t="s">
        <v>1909</v>
      </c>
    </row>
    <row r="47" s="72" customFormat="1" customHeight="1" spans="1:30">
      <c r="A47" s="116"/>
      <c r="B47" s="133"/>
      <c r="C47" s="134"/>
      <c r="D47" s="135"/>
      <c r="E47" s="136"/>
      <c r="F47" s="116"/>
      <c r="G47" s="133"/>
      <c r="H47" s="116"/>
      <c r="I47" s="116"/>
      <c r="J47" s="139" t="s">
        <v>1956</v>
      </c>
      <c r="K47" s="114" t="str">
        <f>IF($B47="","",_xlfn.XLOOKUP(S47,应收!T:T,应收!D:D))</f>
        <v/>
      </c>
      <c r="L47" s="114" t="str">
        <f>IF($B47="","",_xlfn.XLOOKUP($S47,应收!$T:$T,应收!E:E))</f>
        <v/>
      </c>
      <c r="M47" s="114" t="str">
        <f>IF($B47="","",_xlfn.XLOOKUP($S47,应收!$T:$T,应收!N:N))</f>
        <v/>
      </c>
      <c r="N47" s="114" t="str">
        <f>IF($B47="","",_xlfn.XLOOKUP($S47,应收!$T:$T,应收!O:O))</f>
        <v/>
      </c>
      <c r="O47" s="114" t="str">
        <f>IF($B47="","",_xlfn.XLOOKUP($S47,应收!$T:$T,应收!P:P))</f>
        <v/>
      </c>
      <c r="P47" s="114" t="str">
        <f>IF($B47="","",_xlfn.XLOOKUP($S47,应收!$T:$T,应收!Q:Q))</f>
        <v/>
      </c>
      <c r="Q47" s="114" t="str">
        <f>IF($B47="","",_xlfn.XLOOKUP($S47,应收!$T:$T,应收!R:R))</f>
        <v/>
      </c>
      <c r="R47" s="114" t="str">
        <f>IF($B47="","",_xlfn.XLOOKUP($S47,应收!$T:$T,应收!S:S))</f>
        <v/>
      </c>
      <c r="S47" s="114" t="str">
        <f t="shared" si="0"/>
        <v/>
      </c>
      <c r="T47" s="114" t="str">
        <f t="shared" si="1"/>
        <v/>
      </c>
      <c r="U47" s="114" t="str">
        <f>IF($B47="","",_xlfn.XLOOKUP(S47,应收!T:T,应收!V:V))</f>
        <v/>
      </c>
      <c r="V47" s="114" t="str">
        <f>IF(U47="","",_xlfn.XLOOKUP(U47,立项!W:W,立项!P:P))</f>
        <v/>
      </c>
      <c r="W47" s="114" t="str">
        <f>IF(B47="","",_xlfn.XLOOKUP($S47,应收!$T:$T,应收!B:B))</f>
        <v/>
      </c>
      <c r="X47" s="114" t="str">
        <f t="shared" si="3"/>
        <v/>
      </c>
      <c r="Y47" s="141"/>
      <c r="Z47" s="116"/>
      <c r="AA47" s="116"/>
      <c r="AB47" s="116"/>
      <c r="AC47" s="117" t="s">
        <v>1644</v>
      </c>
      <c r="AD47" s="72" t="s">
        <v>1909</v>
      </c>
    </row>
    <row r="48" s="72" customFormat="1" customHeight="1" spans="1:30">
      <c r="A48" s="116"/>
      <c r="B48" s="133"/>
      <c r="C48" s="134"/>
      <c r="D48" s="135"/>
      <c r="E48" s="136"/>
      <c r="F48" s="116"/>
      <c r="G48" s="133"/>
      <c r="H48" s="116"/>
      <c r="I48" s="116"/>
      <c r="J48" s="139" t="s">
        <v>1957</v>
      </c>
      <c r="K48" s="114" t="str">
        <f>IF($B48="","",_xlfn.XLOOKUP(S48,应收!T:T,应收!D:D))</f>
        <v/>
      </c>
      <c r="L48" s="114" t="str">
        <f>IF($B48="","",_xlfn.XLOOKUP($S48,应收!$T:$T,应收!E:E))</f>
        <v/>
      </c>
      <c r="M48" s="114" t="str">
        <f>IF($B48="","",_xlfn.XLOOKUP($S48,应收!$T:$T,应收!N:N))</f>
        <v/>
      </c>
      <c r="N48" s="114" t="str">
        <f>IF($B48="","",_xlfn.XLOOKUP($S48,应收!$T:$T,应收!O:O))</f>
        <v/>
      </c>
      <c r="O48" s="114" t="str">
        <f>IF($B48="","",_xlfn.XLOOKUP($S48,应收!$T:$T,应收!P:P))</f>
        <v/>
      </c>
      <c r="P48" s="114" t="str">
        <f>IF($B48="","",_xlfn.XLOOKUP($S48,应收!$T:$T,应收!Q:Q))</f>
        <v/>
      </c>
      <c r="Q48" s="114" t="str">
        <f>IF($B48="","",_xlfn.XLOOKUP($S48,应收!$T:$T,应收!R:R))</f>
        <v/>
      </c>
      <c r="R48" s="114" t="str">
        <f>IF($B48="","",_xlfn.XLOOKUP($S48,应收!$T:$T,应收!S:S))</f>
        <v/>
      </c>
      <c r="S48" s="114" t="str">
        <f t="shared" si="0"/>
        <v/>
      </c>
      <c r="T48" s="114" t="str">
        <f t="shared" si="1"/>
        <v/>
      </c>
      <c r="U48" s="114" t="str">
        <f>IF($B48="","",_xlfn.XLOOKUP(S48,应收!T:T,应收!V:V))</f>
        <v/>
      </c>
      <c r="V48" s="114" t="str">
        <f>IF(U48="","",_xlfn.XLOOKUP(U48,立项!W:W,立项!P:P))</f>
        <v/>
      </c>
      <c r="W48" s="114" t="str">
        <f>IF(B48="","",_xlfn.XLOOKUP($S48,应收!$T:$T,应收!B:B))</f>
        <v/>
      </c>
      <c r="X48" s="114" t="str">
        <f t="shared" si="3"/>
        <v/>
      </c>
      <c r="Y48" s="141"/>
      <c r="Z48" s="116"/>
      <c r="AA48" s="116"/>
      <c r="AB48" s="116"/>
      <c r="AC48" s="117" t="s">
        <v>1644</v>
      </c>
      <c r="AD48" s="72" t="s">
        <v>1909</v>
      </c>
    </row>
    <row r="49" s="72" customFormat="1" customHeight="1" spans="1:30">
      <c r="A49" s="116"/>
      <c r="B49" s="133"/>
      <c r="C49" s="134"/>
      <c r="D49" s="135"/>
      <c r="E49" s="136"/>
      <c r="F49" s="116"/>
      <c r="G49" s="133"/>
      <c r="H49" s="116"/>
      <c r="I49" s="116"/>
      <c r="J49" s="139" t="s">
        <v>1958</v>
      </c>
      <c r="K49" s="114" t="str">
        <f>IF($B49="","",_xlfn.XLOOKUP(S49,应收!T:T,应收!D:D))</f>
        <v/>
      </c>
      <c r="L49" s="114" t="str">
        <f>IF($B49="","",_xlfn.XLOOKUP($S49,应收!$T:$T,应收!E:E))</f>
        <v/>
      </c>
      <c r="M49" s="114" t="str">
        <f>IF($B49="","",_xlfn.XLOOKUP($S49,应收!$T:$T,应收!N:N))</f>
        <v/>
      </c>
      <c r="N49" s="114" t="str">
        <f>IF($B49="","",_xlfn.XLOOKUP($S49,应收!$T:$T,应收!O:O))</f>
        <v/>
      </c>
      <c r="O49" s="114" t="str">
        <f>IF($B49="","",_xlfn.XLOOKUP($S49,应收!$T:$T,应收!P:P))</f>
        <v/>
      </c>
      <c r="P49" s="114" t="str">
        <f>IF($B49="","",_xlfn.XLOOKUP($S49,应收!$T:$T,应收!Q:Q))</f>
        <v/>
      </c>
      <c r="Q49" s="114" t="str">
        <f>IF($B49="","",_xlfn.XLOOKUP($S49,应收!$T:$T,应收!R:R))</f>
        <v/>
      </c>
      <c r="R49" s="114" t="str">
        <f>IF($B49="","",_xlfn.XLOOKUP($S49,应收!$T:$T,应收!S:S))</f>
        <v/>
      </c>
      <c r="S49" s="114" t="str">
        <f t="shared" si="0"/>
        <v/>
      </c>
      <c r="T49" s="114" t="str">
        <f t="shared" si="1"/>
        <v/>
      </c>
      <c r="U49" s="114" t="str">
        <f>IF($B49="","",_xlfn.XLOOKUP(S49,应收!T:T,应收!V:V))</f>
        <v/>
      </c>
      <c r="V49" s="114" t="str">
        <f>IF(U49="","",_xlfn.XLOOKUP(U49,立项!W:W,立项!P:P))</f>
        <v/>
      </c>
      <c r="W49" s="114" t="str">
        <f>IF(B49="","",_xlfn.XLOOKUP($S49,应收!$T:$T,应收!B:B))</f>
        <v/>
      </c>
      <c r="X49" s="114" t="str">
        <f t="shared" si="3"/>
        <v/>
      </c>
      <c r="Y49" s="141"/>
      <c r="Z49" s="116"/>
      <c r="AA49" s="116"/>
      <c r="AB49" s="116"/>
      <c r="AC49" s="117" t="s">
        <v>1643</v>
      </c>
      <c r="AD49" s="72" t="s">
        <v>1911</v>
      </c>
    </row>
    <row r="50" s="72" customFormat="1" customHeight="1" spans="1:30">
      <c r="A50" s="116"/>
      <c r="B50" s="133"/>
      <c r="C50" s="134"/>
      <c r="D50" s="135"/>
      <c r="E50" s="136"/>
      <c r="F50" s="116"/>
      <c r="G50" s="133"/>
      <c r="H50" s="116"/>
      <c r="I50" s="116"/>
      <c r="J50" s="139" t="s">
        <v>1959</v>
      </c>
      <c r="K50" s="114" t="str">
        <f>IF($B50="","",_xlfn.XLOOKUP(S50,应收!T:T,应收!D:D))</f>
        <v/>
      </c>
      <c r="L50" s="114" t="str">
        <f>IF($B50="","",_xlfn.XLOOKUP($S50,应收!$T:$T,应收!E:E))</f>
        <v/>
      </c>
      <c r="M50" s="114" t="str">
        <f>IF($B50="","",_xlfn.XLOOKUP($S50,应收!$T:$T,应收!N:N))</f>
        <v/>
      </c>
      <c r="N50" s="114" t="str">
        <f>IF($B50="","",_xlfn.XLOOKUP($S50,应收!$T:$T,应收!O:O))</f>
        <v/>
      </c>
      <c r="O50" s="114" t="str">
        <f>IF($B50="","",_xlfn.XLOOKUP($S50,应收!$T:$T,应收!P:P))</f>
        <v/>
      </c>
      <c r="P50" s="114" t="str">
        <f>IF($B50="","",_xlfn.XLOOKUP($S50,应收!$T:$T,应收!Q:Q))</f>
        <v/>
      </c>
      <c r="Q50" s="114" t="str">
        <f>IF($B50="","",_xlfn.XLOOKUP($S50,应收!$T:$T,应收!R:R))</f>
        <v/>
      </c>
      <c r="R50" s="114" t="str">
        <f>IF($B50="","",_xlfn.XLOOKUP($S50,应收!$T:$T,应收!S:S))</f>
        <v/>
      </c>
      <c r="S50" s="114" t="str">
        <f t="shared" si="0"/>
        <v/>
      </c>
      <c r="T50" s="114" t="str">
        <f t="shared" si="1"/>
        <v/>
      </c>
      <c r="U50" s="114" t="str">
        <f>IF($B50="","",_xlfn.XLOOKUP(S50,应收!T:T,应收!V:V))</f>
        <v/>
      </c>
      <c r="V50" s="114" t="str">
        <f>IF(U50="","",_xlfn.XLOOKUP(U50,立项!W:W,立项!P:P))</f>
        <v/>
      </c>
      <c r="W50" s="114" t="str">
        <f>IF(B50="","",_xlfn.XLOOKUP($S50,应收!$T:$T,应收!B:B))</f>
        <v/>
      </c>
      <c r="X50" s="114" t="str">
        <f t="shared" si="3"/>
        <v/>
      </c>
      <c r="Y50" s="141"/>
      <c r="Z50" s="116"/>
      <c r="AA50" s="116"/>
      <c r="AB50" s="116"/>
      <c r="AC50" s="117" t="s">
        <v>1640</v>
      </c>
      <c r="AD50" s="72" t="s">
        <v>1911</v>
      </c>
    </row>
    <row r="51" s="72" customFormat="1" customHeight="1" spans="1:30">
      <c r="A51" s="116"/>
      <c r="B51" s="133"/>
      <c r="C51" s="134"/>
      <c r="D51" s="135"/>
      <c r="E51" s="136"/>
      <c r="F51" s="116"/>
      <c r="G51" s="133"/>
      <c r="H51" s="116"/>
      <c r="I51" s="116"/>
      <c r="J51" s="139" t="s">
        <v>1960</v>
      </c>
      <c r="K51" s="114" t="str">
        <f>IF($B51="","",_xlfn.XLOOKUP(S51,应收!T:T,应收!D:D))</f>
        <v/>
      </c>
      <c r="L51" s="114" t="str">
        <f>IF($B51="","",_xlfn.XLOOKUP($S51,应收!$T:$T,应收!E:E))</f>
        <v/>
      </c>
      <c r="M51" s="114" t="str">
        <f>IF($B51="","",_xlfn.XLOOKUP($S51,应收!$T:$T,应收!N:N))</f>
        <v/>
      </c>
      <c r="N51" s="114" t="str">
        <f>IF($B51="","",_xlfn.XLOOKUP($S51,应收!$T:$T,应收!O:O))</f>
        <v/>
      </c>
      <c r="O51" s="114" t="str">
        <f>IF($B51="","",_xlfn.XLOOKUP($S51,应收!$T:$T,应收!P:P))</f>
        <v/>
      </c>
      <c r="P51" s="114" t="str">
        <f>IF($B51="","",_xlfn.XLOOKUP($S51,应收!$T:$T,应收!Q:Q))</f>
        <v/>
      </c>
      <c r="Q51" s="114" t="str">
        <f>IF($B51="","",_xlfn.XLOOKUP($S51,应收!$T:$T,应收!R:R))</f>
        <v/>
      </c>
      <c r="R51" s="114" t="str">
        <f>IF($B51="","",_xlfn.XLOOKUP($S51,应收!$T:$T,应收!S:S))</f>
        <v/>
      </c>
      <c r="S51" s="114" t="str">
        <f t="shared" si="0"/>
        <v/>
      </c>
      <c r="T51" s="114" t="str">
        <f t="shared" si="1"/>
        <v/>
      </c>
      <c r="U51" s="114" t="str">
        <f>IF($B51="","",_xlfn.XLOOKUP(S51,应收!T:T,应收!V:V))</f>
        <v/>
      </c>
      <c r="V51" s="114" t="str">
        <f>IF(U51="","",_xlfn.XLOOKUP(U51,立项!W:W,立项!P:P))</f>
        <v/>
      </c>
      <c r="W51" s="114" t="str">
        <f>IF(B51="","",_xlfn.XLOOKUP($S51,应收!$T:$T,应收!B:B))</f>
        <v/>
      </c>
      <c r="X51" s="114" t="str">
        <f t="shared" si="3"/>
        <v/>
      </c>
      <c r="Y51" s="141"/>
      <c r="Z51" s="116"/>
      <c r="AA51" s="116"/>
      <c r="AB51" s="116"/>
      <c r="AC51" s="117" t="s">
        <v>1633</v>
      </c>
      <c r="AD51" s="72" t="s">
        <v>1907</v>
      </c>
    </row>
    <row r="52" s="72" customFormat="1" customHeight="1" spans="1:30">
      <c r="A52" s="116"/>
      <c r="B52" s="133"/>
      <c r="C52" s="134"/>
      <c r="D52" s="135"/>
      <c r="E52" s="136"/>
      <c r="F52" s="116"/>
      <c r="G52" s="133"/>
      <c r="H52" s="116"/>
      <c r="I52" s="116"/>
      <c r="J52" s="139" t="s">
        <v>1961</v>
      </c>
      <c r="K52" s="114" t="str">
        <f>IF($B52="","",_xlfn.XLOOKUP(S52,应收!T:T,应收!D:D))</f>
        <v/>
      </c>
      <c r="L52" s="114" t="str">
        <f>IF($B52="","",_xlfn.XLOOKUP($S52,应收!$T:$T,应收!E:E))</f>
        <v/>
      </c>
      <c r="M52" s="114" t="str">
        <f>IF($B52="","",_xlfn.XLOOKUP($S52,应收!$T:$T,应收!N:N))</f>
        <v/>
      </c>
      <c r="N52" s="114" t="str">
        <f>IF($B52="","",_xlfn.XLOOKUP($S52,应收!$T:$T,应收!O:O))</f>
        <v/>
      </c>
      <c r="O52" s="114" t="str">
        <f>IF($B52="","",_xlfn.XLOOKUP($S52,应收!$T:$T,应收!P:P))</f>
        <v/>
      </c>
      <c r="P52" s="114" t="str">
        <f>IF($B52="","",_xlfn.XLOOKUP($S52,应收!$T:$T,应收!Q:Q))</f>
        <v/>
      </c>
      <c r="Q52" s="114" t="str">
        <f>IF($B52="","",_xlfn.XLOOKUP($S52,应收!$T:$T,应收!R:R))</f>
        <v/>
      </c>
      <c r="R52" s="114" t="str">
        <f>IF($B52="","",_xlfn.XLOOKUP($S52,应收!$T:$T,应收!S:S))</f>
        <v/>
      </c>
      <c r="S52" s="114" t="str">
        <f t="shared" si="0"/>
        <v/>
      </c>
      <c r="T52" s="114" t="str">
        <f t="shared" si="1"/>
        <v/>
      </c>
      <c r="U52" s="114" t="str">
        <f>IF($B52="","",_xlfn.XLOOKUP(S52,应收!T:T,应收!V:V))</f>
        <v/>
      </c>
      <c r="V52" s="114" t="str">
        <f>IF(U52="","",_xlfn.XLOOKUP(U52,立项!W:W,立项!P:P))</f>
        <v/>
      </c>
      <c r="W52" s="114" t="str">
        <f>IF(B52="","",_xlfn.XLOOKUP($S52,应收!$T:$T,应收!B:B))</f>
        <v/>
      </c>
      <c r="X52" s="114" t="str">
        <f t="shared" si="3"/>
        <v/>
      </c>
      <c r="Y52" s="141"/>
      <c r="Z52" s="116"/>
      <c r="AA52" s="116"/>
      <c r="AB52" s="116"/>
      <c r="AC52" s="117" t="s">
        <v>1748</v>
      </c>
      <c r="AD52" s="72" t="s">
        <v>1909</v>
      </c>
    </row>
    <row r="53" s="72" customFormat="1" customHeight="1" spans="1:30">
      <c r="A53" s="116"/>
      <c r="B53" s="133"/>
      <c r="C53" s="134"/>
      <c r="D53" s="135"/>
      <c r="E53" s="136"/>
      <c r="F53" s="116"/>
      <c r="G53" s="133"/>
      <c r="H53" s="116"/>
      <c r="I53" s="116"/>
      <c r="J53" s="139" t="s">
        <v>1962</v>
      </c>
      <c r="K53" s="114" t="str">
        <f>IF($B53="","",_xlfn.XLOOKUP(S53,应收!T:T,应收!D:D))</f>
        <v/>
      </c>
      <c r="L53" s="114" t="str">
        <f>IF($B53="","",_xlfn.XLOOKUP($S53,应收!$T:$T,应收!E:E))</f>
        <v/>
      </c>
      <c r="M53" s="114" t="str">
        <f>IF($B53="","",_xlfn.XLOOKUP($S53,应收!$T:$T,应收!N:N))</f>
        <v/>
      </c>
      <c r="N53" s="114" t="str">
        <f>IF($B53="","",_xlfn.XLOOKUP($S53,应收!$T:$T,应收!O:O))</f>
        <v/>
      </c>
      <c r="O53" s="114" t="str">
        <f>IF($B53="","",_xlfn.XLOOKUP($S53,应收!$T:$T,应收!P:P))</f>
        <v/>
      </c>
      <c r="P53" s="114" t="str">
        <f>IF($B53="","",_xlfn.XLOOKUP($S53,应收!$T:$T,应收!Q:Q))</f>
        <v/>
      </c>
      <c r="Q53" s="114" t="str">
        <f>IF($B53="","",_xlfn.XLOOKUP($S53,应收!$T:$T,应收!R:R))</f>
        <v/>
      </c>
      <c r="R53" s="114" t="str">
        <f>IF($B53="","",_xlfn.XLOOKUP($S53,应收!$T:$T,应收!S:S))</f>
        <v/>
      </c>
      <c r="S53" s="114" t="str">
        <f t="shared" si="0"/>
        <v/>
      </c>
      <c r="T53" s="114" t="str">
        <f t="shared" si="1"/>
        <v/>
      </c>
      <c r="U53" s="114" t="str">
        <f>IF($B53="","",_xlfn.XLOOKUP(S53,应收!T:T,应收!V:V))</f>
        <v/>
      </c>
      <c r="V53" s="114" t="str">
        <f>IF(U53="","",_xlfn.XLOOKUP(U53,立项!W:W,立项!P:P))</f>
        <v/>
      </c>
      <c r="W53" s="114" t="str">
        <f>IF(B53="","",_xlfn.XLOOKUP($S53,应收!$T:$T,应收!B:B))</f>
        <v/>
      </c>
      <c r="X53" s="114" t="str">
        <f t="shared" si="3"/>
        <v/>
      </c>
      <c r="Y53" s="141"/>
      <c r="Z53" s="116"/>
      <c r="AA53" s="116"/>
      <c r="AB53" s="116"/>
      <c r="AC53" s="117" t="s">
        <v>1644</v>
      </c>
      <c r="AD53" s="72" t="s">
        <v>1909</v>
      </c>
    </row>
    <row r="54" s="72" customFormat="1" customHeight="1" spans="1:30">
      <c r="A54" s="116"/>
      <c r="B54" s="133"/>
      <c r="C54" s="134"/>
      <c r="D54" s="135"/>
      <c r="E54" s="136"/>
      <c r="F54" s="116"/>
      <c r="G54" s="133"/>
      <c r="H54" s="116"/>
      <c r="I54" s="116"/>
      <c r="J54" s="139" t="s">
        <v>1963</v>
      </c>
      <c r="K54" s="114" t="str">
        <f>IF($B54="","",_xlfn.XLOOKUP(S54,应收!T:T,应收!D:D))</f>
        <v/>
      </c>
      <c r="L54" s="114" t="str">
        <f>IF($B54="","",_xlfn.XLOOKUP($S54,应收!$T:$T,应收!E:E))</f>
        <v/>
      </c>
      <c r="M54" s="114" t="str">
        <f>IF($B54="","",_xlfn.XLOOKUP($S54,应收!$T:$T,应收!N:N))</f>
        <v/>
      </c>
      <c r="N54" s="114" t="str">
        <f>IF($B54="","",_xlfn.XLOOKUP($S54,应收!$T:$T,应收!O:O))</f>
        <v/>
      </c>
      <c r="O54" s="114" t="str">
        <f>IF($B54="","",_xlfn.XLOOKUP($S54,应收!$T:$T,应收!P:P))</f>
        <v/>
      </c>
      <c r="P54" s="114" t="str">
        <f>IF($B54="","",_xlfn.XLOOKUP($S54,应收!$T:$T,应收!Q:Q))</f>
        <v/>
      </c>
      <c r="Q54" s="114" t="str">
        <f>IF($B54="","",_xlfn.XLOOKUP($S54,应收!$T:$T,应收!R:R))</f>
        <v/>
      </c>
      <c r="R54" s="114" t="str">
        <f>IF($B54="","",_xlfn.XLOOKUP($S54,应收!$T:$T,应收!S:S))</f>
        <v/>
      </c>
      <c r="S54" s="114" t="str">
        <f t="shared" si="0"/>
        <v/>
      </c>
      <c r="T54" s="114" t="str">
        <f t="shared" si="1"/>
        <v/>
      </c>
      <c r="U54" s="114" t="str">
        <f>IF($B54="","",_xlfn.XLOOKUP(S54,应收!T:T,应收!V:V))</f>
        <v/>
      </c>
      <c r="V54" s="114" t="str">
        <f>IF(U54="","",_xlfn.XLOOKUP(U54,立项!W:W,立项!P:P))</f>
        <v/>
      </c>
      <c r="W54" s="114" t="str">
        <f>IF(B54="","",_xlfn.XLOOKUP($S54,应收!$T:$T,应收!B:B))</f>
        <v/>
      </c>
      <c r="X54" s="114" t="str">
        <f t="shared" si="3"/>
        <v/>
      </c>
      <c r="Y54" s="141"/>
      <c r="Z54" s="116"/>
      <c r="AA54" s="116"/>
      <c r="AB54" s="116"/>
      <c r="AC54" s="117" t="s">
        <v>1644</v>
      </c>
      <c r="AD54" s="72" t="s">
        <v>1909</v>
      </c>
    </row>
    <row r="55" s="72" customFormat="1" customHeight="1" spans="1:30">
      <c r="A55" s="116"/>
      <c r="B55" s="133"/>
      <c r="C55" s="134"/>
      <c r="D55" s="135"/>
      <c r="E55" s="136"/>
      <c r="F55" s="116"/>
      <c r="G55" s="133"/>
      <c r="H55" s="116"/>
      <c r="I55" s="116"/>
      <c r="J55" s="139" t="s">
        <v>1964</v>
      </c>
      <c r="K55" s="114" t="str">
        <f>IF($B55="","",_xlfn.XLOOKUP(S55,应收!T:T,应收!D:D))</f>
        <v/>
      </c>
      <c r="L55" s="114" t="str">
        <f>IF($B55="","",_xlfn.XLOOKUP($S55,应收!$T:$T,应收!E:E))</f>
        <v/>
      </c>
      <c r="M55" s="114" t="str">
        <f>IF($B55="","",_xlfn.XLOOKUP($S55,应收!$T:$T,应收!N:N))</f>
        <v/>
      </c>
      <c r="N55" s="114" t="str">
        <f>IF($B55="","",_xlfn.XLOOKUP($S55,应收!$T:$T,应收!O:O))</f>
        <v/>
      </c>
      <c r="O55" s="114" t="str">
        <f>IF($B55="","",_xlfn.XLOOKUP($S55,应收!$T:$T,应收!P:P))</f>
        <v/>
      </c>
      <c r="P55" s="114" t="str">
        <f>IF($B55="","",_xlfn.XLOOKUP($S55,应收!$T:$T,应收!Q:Q))</f>
        <v/>
      </c>
      <c r="Q55" s="114" t="str">
        <f>IF($B55="","",_xlfn.XLOOKUP($S55,应收!$T:$T,应收!R:R))</f>
        <v/>
      </c>
      <c r="R55" s="114" t="str">
        <f>IF($B55="","",_xlfn.XLOOKUP($S55,应收!$T:$T,应收!S:S))</f>
        <v/>
      </c>
      <c r="S55" s="114" t="str">
        <f t="shared" si="0"/>
        <v/>
      </c>
      <c r="T55" s="114" t="str">
        <f t="shared" si="1"/>
        <v/>
      </c>
      <c r="U55" s="114" t="str">
        <f>IF($B55="","",_xlfn.XLOOKUP(S55,应收!T:T,应收!V:V))</f>
        <v/>
      </c>
      <c r="V55" s="114" t="str">
        <f>IF(U55="","",_xlfn.XLOOKUP(U55,立项!W:W,立项!P:P))</f>
        <v/>
      </c>
      <c r="W55" s="114" t="str">
        <f>IF(B55="","",_xlfn.XLOOKUP($S55,应收!$T:$T,应收!B:B))</f>
        <v/>
      </c>
      <c r="X55" s="114" t="str">
        <f t="shared" si="3"/>
        <v/>
      </c>
      <c r="Y55" s="141"/>
      <c r="Z55" s="116"/>
      <c r="AA55" s="116"/>
      <c r="AB55" s="116"/>
      <c r="AC55" s="117" t="s">
        <v>1640</v>
      </c>
      <c r="AD55" s="72" t="s">
        <v>1911</v>
      </c>
    </row>
    <row r="56" s="72" customFormat="1" customHeight="1" spans="1:30">
      <c r="A56" s="116"/>
      <c r="B56" s="133"/>
      <c r="C56" s="134"/>
      <c r="D56" s="135"/>
      <c r="E56" s="136"/>
      <c r="F56" s="116"/>
      <c r="G56" s="133"/>
      <c r="H56" s="116"/>
      <c r="I56" s="116"/>
      <c r="J56" s="139" t="s">
        <v>1965</v>
      </c>
      <c r="K56" s="114" t="str">
        <f>IF($B56="","",_xlfn.XLOOKUP(S56,应收!T:T,应收!D:D))</f>
        <v/>
      </c>
      <c r="L56" s="114" t="str">
        <f>IF($B56="","",_xlfn.XLOOKUP($S56,应收!$T:$T,应收!E:E))</f>
        <v/>
      </c>
      <c r="M56" s="114" t="str">
        <f>IF($B56="","",_xlfn.XLOOKUP($S56,应收!$T:$T,应收!N:N))</f>
        <v/>
      </c>
      <c r="N56" s="114" t="str">
        <f>IF($B56="","",_xlfn.XLOOKUP($S56,应收!$T:$T,应收!O:O))</f>
        <v/>
      </c>
      <c r="O56" s="114" t="str">
        <f>IF($B56="","",_xlfn.XLOOKUP($S56,应收!$T:$T,应收!P:P))</f>
        <v/>
      </c>
      <c r="P56" s="114" t="str">
        <f>IF($B56="","",_xlfn.XLOOKUP($S56,应收!$T:$T,应收!Q:Q))</f>
        <v/>
      </c>
      <c r="Q56" s="114" t="str">
        <f>IF($B56="","",_xlfn.XLOOKUP($S56,应收!$T:$T,应收!R:R))</f>
        <v/>
      </c>
      <c r="R56" s="114" t="str">
        <f>IF($B56="","",_xlfn.XLOOKUP($S56,应收!$T:$T,应收!S:S))</f>
        <v/>
      </c>
      <c r="S56" s="114" t="str">
        <f t="shared" si="0"/>
        <v/>
      </c>
      <c r="T56" s="114" t="str">
        <f t="shared" si="1"/>
        <v/>
      </c>
      <c r="U56" s="114" t="str">
        <f>IF($B56="","",_xlfn.XLOOKUP(S56,应收!T:T,应收!V:V))</f>
        <v/>
      </c>
      <c r="V56" s="114" t="str">
        <f>IF(U56="","",_xlfn.XLOOKUP(U56,立项!W:W,立项!P:P))</f>
        <v/>
      </c>
      <c r="W56" s="114" t="str">
        <f>IF(B56="","",_xlfn.XLOOKUP($S56,应收!$T:$T,应收!B:B))</f>
        <v/>
      </c>
      <c r="X56" s="114" t="str">
        <f t="shared" si="3"/>
        <v/>
      </c>
      <c r="Y56" s="141"/>
      <c r="Z56" s="116"/>
      <c r="AA56" s="116"/>
      <c r="AB56" s="116"/>
      <c r="AC56" s="117" t="s">
        <v>1644</v>
      </c>
      <c r="AD56" s="72" t="s">
        <v>1909</v>
      </c>
    </row>
    <row r="57" s="72" customFormat="1" customHeight="1" spans="1:30">
      <c r="A57" s="116"/>
      <c r="B57" s="133"/>
      <c r="C57" s="134"/>
      <c r="D57" s="135"/>
      <c r="E57" s="136"/>
      <c r="F57" s="116"/>
      <c r="G57" s="133"/>
      <c r="H57" s="116"/>
      <c r="I57" s="116"/>
      <c r="J57" s="139" t="s">
        <v>1966</v>
      </c>
      <c r="K57" s="114" t="str">
        <f>IF($B57="","",_xlfn.XLOOKUP(S57,应收!T:T,应收!D:D))</f>
        <v/>
      </c>
      <c r="L57" s="114" t="str">
        <f>IF($B57="","",_xlfn.XLOOKUP($S57,应收!$T:$T,应收!E:E))</f>
        <v/>
      </c>
      <c r="M57" s="114" t="str">
        <f>IF($B57="","",_xlfn.XLOOKUP($S57,应收!$T:$T,应收!N:N))</f>
        <v/>
      </c>
      <c r="N57" s="114" t="str">
        <f>IF($B57="","",_xlfn.XLOOKUP($S57,应收!$T:$T,应收!O:O))</f>
        <v/>
      </c>
      <c r="O57" s="114" t="str">
        <f>IF($B57="","",_xlfn.XLOOKUP($S57,应收!$T:$T,应收!P:P))</f>
        <v/>
      </c>
      <c r="P57" s="114" t="str">
        <f>IF($B57="","",_xlfn.XLOOKUP($S57,应收!$T:$T,应收!Q:Q))</f>
        <v/>
      </c>
      <c r="Q57" s="114" t="str">
        <f>IF($B57="","",_xlfn.XLOOKUP($S57,应收!$T:$T,应收!R:R))</f>
        <v/>
      </c>
      <c r="R57" s="114" t="str">
        <f>IF($B57="","",_xlfn.XLOOKUP($S57,应收!$T:$T,应收!S:S))</f>
        <v/>
      </c>
      <c r="S57" s="114" t="str">
        <f t="shared" si="0"/>
        <v/>
      </c>
      <c r="T57" s="114" t="str">
        <f t="shared" si="1"/>
        <v/>
      </c>
      <c r="U57" s="114" t="str">
        <f>IF($B57="","",_xlfn.XLOOKUP(S57,应收!T:T,应收!V:V))</f>
        <v/>
      </c>
      <c r="V57" s="114" t="str">
        <f>IF(U57="","",_xlfn.XLOOKUP(U57,立项!W:W,立项!P:P))</f>
        <v/>
      </c>
      <c r="W57" s="114" t="str">
        <f>IF(B57="","",_xlfn.XLOOKUP($S57,应收!$T:$T,应收!B:B))</f>
        <v/>
      </c>
      <c r="X57" s="114" t="str">
        <f t="shared" si="3"/>
        <v/>
      </c>
      <c r="Y57" s="141"/>
      <c r="Z57" s="116"/>
      <c r="AA57" s="116"/>
      <c r="AB57" s="116"/>
      <c r="AC57" s="117" t="s">
        <v>1644</v>
      </c>
      <c r="AD57" s="72" t="s">
        <v>1909</v>
      </c>
    </row>
    <row r="58" s="72" customFormat="1" customHeight="1" spans="1:30">
      <c r="A58" s="116"/>
      <c r="B58" s="133"/>
      <c r="C58" s="134"/>
      <c r="D58" s="135"/>
      <c r="E58" s="136"/>
      <c r="F58" s="116"/>
      <c r="G58" s="133"/>
      <c r="H58" s="116"/>
      <c r="I58" s="116"/>
      <c r="J58" s="139" t="s">
        <v>1967</v>
      </c>
      <c r="K58" s="114" t="str">
        <f>IF($B58="","",_xlfn.XLOOKUP(S58,应收!T:T,应收!D:D))</f>
        <v/>
      </c>
      <c r="L58" s="114" t="str">
        <f>IF($B58="","",_xlfn.XLOOKUP($S58,应收!$T:$T,应收!E:E))</f>
        <v/>
      </c>
      <c r="M58" s="114" t="str">
        <f>IF($B58="","",_xlfn.XLOOKUP($S58,应收!$T:$T,应收!N:N))</f>
        <v/>
      </c>
      <c r="N58" s="114" t="str">
        <f>IF($B58="","",_xlfn.XLOOKUP($S58,应收!$T:$T,应收!O:O))</f>
        <v/>
      </c>
      <c r="O58" s="114" t="str">
        <f>IF($B58="","",_xlfn.XLOOKUP($S58,应收!$T:$T,应收!P:P))</f>
        <v/>
      </c>
      <c r="P58" s="114" t="str">
        <f>IF($B58="","",_xlfn.XLOOKUP($S58,应收!$T:$T,应收!Q:Q))</f>
        <v/>
      </c>
      <c r="Q58" s="114" t="str">
        <f>IF($B58="","",_xlfn.XLOOKUP($S58,应收!$T:$T,应收!R:R))</f>
        <v/>
      </c>
      <c r="R58" s="114" t="str">
        <f>IF($B58="","",_xlfn.XLOOKUP($S58,应收!$T:$T,应收!S:S))</f>
        <v/>
      </c>
      <c r="S58" s="114" t="str">
        <f t="shared" si="0"/>
        <v/>
      </c>
      <c r="T58" s="114" t="str">
        <f t="shared" si="1"/>
        <v/>
      </c>
      <c r="U58" s="114" t="str">
        <f>IF($B58="","",_xlfn.XLOOKUP(S58,应收!T:T,应收!V:V))</f>
        <v/>
      </c>
      <c r="V58" s="114" t="str">
        <f>IF(U58="","",_xlfn.XLOOKUP(U58,立项!W:W,立项!P:P))</f>
        <v/>
      </c>
      <c r="W58" s="114" t="str">
        <f>IF(B58="","",_xlfn.XLOOKUP($S58,应收!$T:$T,应收!B:B))</f>
        <v/>
      </c>
      <c r="X58" s="114" t="str">
        <f t="shared" si="3"/>
        <v/>
      </c>
      <c r="Y58" s="141"/>
      <c r="Z58" s="116"/>
      <c r="AA58" s="116"/>
      <c r="AB58" s="116"/>
      <c r="AC58" s="117" t="s">
        <v>1476</v>
      </c>
      <c r="AD58" s="72" t="s">
        <v>1907</v>
      </c>
    </row>
    <row r="59" s="72" customFormat="1" customHeight="1" spans="1:30">
      <c r="A59" s="116"/>
      <c r="B59" s="133"/>
      <c r="C59" s="134"/>
      <c r="D59" s="135"/>
      <c r="E59" s="136"/>
      <c r="F59" s="116"/>
      <c r="G59" s="133"/>
      <c r="H59" s="116"/>
      <c r="I59" s="116"/>
      <c r="J59" s="139" t="s">
        <v>1968</v>
      </c>
      <c r="K59" s="114" t="str">
        <f>IF($B59="","",_xlfn.XLOOKUP(S59,应收!T:T,应收!D:D))</f>
        <v/>
      </c>
      <c r="L59" s="114" t="str">
        <f>IF($B59="","",_xlfn.XLOOKUP($S59,应收!$T:$T,应收!E:E))</f>
        <v/>
      </c>
      <c r="M59" s="114" t="str">
        <f>IF($B59="","",_xlfn.XLOOKUP($S59,应收!$T:$T,应收!N:N))</f>
        <v/>
      </c>
      <c r="N59" s="114" t="str">
        <f>IF($B59="","",_xlfn.XLOOKUP($S59,应收!$T:$T,应收!O:O))</f>
        <v/>
      </c>
      <c r="O59" s="114" t="str">
        <f>IF($B59="","",_xlfn.XLOOKUP($S59,应收!$T:$T,应收!P:P))</f>
        <v/>
      </c>
      <c r="P59" s="114" t="str">
        <f>IF($B59="","",_xlfn.XLOOKUP($S59,应收!$T:$T,应收!Q:Q))</f>
        <v/>
      </c>
      <c r="Q59" s="114" t="str">
        <f>IF($B59="","",_xlfn.XLOOKUP($S59,应收!$T:$T,应收!R:R))</f>
        <v/>
      </c>
      <c r="R59" s="114" t="str">
        <f>IF($B59="","",_xlfn.XLOOKUP($S59,应收!$T:$T,应收!S:S))</f>
        <v/>
      </c>
      <c r="S59" s="114" t="str">
        <f t="shared" si="0"/>
        <v/>
      </c>
      <c r="T59" s="114" t="str">
        <f t="shared" si="1"/>
        <v/>
      </c>
      <c r="U59" s="114" t="str">
        <f>IF($B59="","",_xlfn.XLOOKUP(S59,应收!T:T,应收!V:V))</f>
        <v/>
      </c>
      <c r="V59" s="114" t="str">
        <f>IF(U59="","",_xlfn.XLOOKUP(U59,立项!W:W,立项!P:P))</f>
        <v/>
      </c>
      <c r="W59" s="114" t="str">
        <f>IF(B59="","",_xlfn.XLOOKUP($S59,应收!$T:$T,应收!B:B))</f>
        <v/>
      </c>
      <c r="X59" s="114" t="str">
        <f t="shared" si="3"/>
        <v/>
      </c>
      <c r="Y59" s="141"/>
      <c r="Z59" s="116"/>
      <c r="AA59" s="116"/>
      <c r="AB59" s="116"/>
      <c r="AC59" s="117" t="s">
        <v>1750</v>
      </c>
      <c r="AD59" s="72" t="s">
        <v>1909</v>
      </c>
    </row>
    <row r="60" s="72" customFormat="1" customHeight="1" spans="1:30">
      <c r="A60" s="116"/>
      <c r="B60" s="133"/>
      <c r="C60" s="134"/>
      <c r="D60" s="135"/>
      <c r="E60" s="136"/>
      <c r="F60" s="116"/>
      <c r="G60" s="133"/>
      <c r="H60" s="116"/>
      <c r="I60" s="116"/>
      <c r="J60" s="139" t="s">
        <v>1969</v>
      </c>
      <c r="K60" s="114" t="str">
        <f>IF($B60="","",_xlfn.XLOOKUP(S60,应收!T:T,应收!D:D))</f>
        <v/>
      </c>
      <c r="L60" s="114" t="str">
        <f>IF($B60="","",_xlfn.XLOOKUP($S60,应收!$T:$T,应收!E:E))</f>
        <v/>
      </c>
      <c r="M60" s="114" t="str">
        <f>IF($B60="","",_xlfn.XLOOKUP($S60,应收!$T:$T,应收!N:N))</f>
        <v/>
      </c>
      <c r="N60" s="114" t="str">
        <f>IF($B60="","",_xlfn.XLOOKUP($S60,应收!$T:$T,应收!O:O))</f>
        <v/>
      </c>
      <c r="O60" s="114" t="str">
        <f>IF($B60="","",_xlfn.XLOOKUP($S60,应收!$T:$T,应收!P:P))</f>
        <v/>
      </c>
      <c r="P60" s="114" t="str">
        <f>IF($B60="","",_xlfn.XLOOKUP($S60,应收!$T:$T,应收!Q:Q))</f>
        <v/>
      </c>
      <c r="Q60" s="114" t="str">
        <f>IF($B60="","",_xlfn.XLOOKUP($S60,应收!$T:$T,应收!R:R))</f>
        <v/>
      </c>
      <c r="R60" s="114" t="str">
        <f>IF($B60="","",_xlfn.XLOOKUP($S60,应收!$T:$T,应收!S:S))</f>
        <v/>
      </c>
      <c r="S60" s="114" t="str">
        <f t="shared" si="0"/>
        <v/>
      </c>
      <c r="T60" s="114" t="str">
        <f t="shared" si="1"/>
        <v/>
      </c>
      <c r="U60" s="114" t="str">
        <f>IF($B60="","",_xlfn.XLOOKUP(S60,应收!T:T,应收!V:V))</f>
        <v/>
      </c>
      <c r="V60" s="114" t="str">
        <f>IF(U60="","",_xlfn.XLOOKUP(U60,立项!W:W,立项!P:P))</f>
        <v/>
      </c>
      <c r="W60" s="114" t="str">
        <f>IF(B60="","",_xlfn.XLOOKUP($S60,应收!$T:$T,应收!B:B))</f>
        <v/>
      </c>
      <c r="X60" s="114" t="str">
        <f t="shared" si="3"/>
        <v/>
      </c>
      <c r="Y60" s="141"/>
      <c r="Z60" s="116"/>
      <c r="AA60" s="116"/>
      <c r="AB60" s="116"/>
      <c r="AC60" s="117" t="s">
        <v>1644</v>
      </c>
      <c r="AD60" s="72" t="s">
        <v>1909</v>
      </c>
    </row>
    <row r="61" s="72" customFormat="1" customHeight="1" spans="1:30">
      <c r="A61" s="116"/>
      <c r="B61" s="133"/>
      <c r="C61" s="134"/>
      <c r="D61" s="135"/>
      <c r="E61" s="136"/>
      <c r="F61" s="116"/>
      <c r="G61" s="133"/>
      <c r="H61" s="116"/>
      <c r="I61" s="116"/>
      <c r="J61" s="139" t="s">
        <v>1970</v>
      </c>
      <c r="K61" s="114" t="str">
        <f>IF($B61="","",_xlfn.XLOOKUP(S61,应收!T:T,应收!D:D))</f>
        <v/>
      </c>
      <c r="L61" s="114" t="str">
        <f>IF($B61="","",_xlfn.XLOOKUP($S61,应收!$T:$T,应收!E:E))</f>
        <v/>
      </c>
      <c r="M61" s="114" t="str">
        <f>IF($B61="","",_xlfn.XLOOKUP($S61,应收!$T:$T,应收!N:N))</f>
        <v/>
      </c>
      <c r="N61" s="114" t="str">
        <f>IF($B61="","",_xlfn.XLOOKUP($S61,应收!$T:$T,应收!O:O))</f>
        <v/>
      </c>
      <c r="O61" s="114" t="str">
        <f>IF($B61="","",_xlfn.XLOOKUP($S61,应收!$T:$T,应收!P:P))</f>
        <v/>
      </c>
      <c r="P61" s="114" t="str">
        <f>IF($B61="","",_xlfn.XLOOKUP($S61,应收!$T:$T,应收!Q:Q))</f>
        <v/>
      </c>
      <c r="Q61" s="114" t="str">
        <f>IF($B61="","",_xlfn.XLOOKUP($S61,应收!$T:$T,应收!R:R))</f>
        <v/>
      </c>
      <c r="R61" s="114" t="str">
        <f>IF($B61="","",_xlfn.XLOOKUP($S61,应收!$T:$T,应收!S:S))</f>
        <v/>
      </c>
      <c r="S61" s="114" t="str">
        <f t="shared" si="0"/>
        <v/>
      </c>
      <c r="T61" s="114" t="str">
        <f t="shared" si="1"/>
        <v/>
      </c>
      <c r="U61" s="114" t="str">
        <f>IF($B61="","",_xlfn.XLOOKUP(S61,应收!T:T,应收!V:V))</f>
        <v/>
      </c>
      <c r="V61" s="114" t="str">
        <f>IF(U61="","",_xlfn.XLOOKUP(U61,立项!W:W,立项!P:P))</f>
        <v/>
      </c>
      <c r="W61" s="114" t="str">
        <f>IF(B61="","",_xlfn.XLOOKUP($S61,应收!$T:$T,应收!B:B))</f>
        <v/>
      </c>
      <c r="X61" s="114" t="str">
        <f t="shared" si="3"/>
        <v/>
      </c>
      <c r="Y61" s="141"/>
      <c r="Z61" s="116"/>
      <c r="AA61" s="116"/>
      <c r="AB61" s="116"/>
      <c r="AC61" s="117" t="s">
        <v>1644</v>
      </c>
      <c r="AD61" s="72" t="s">
        <v>1909</v>
      </c>
    </row>
    <row r="62" s="72" customFormat="1" customHeight="1" spans="1:30">
      <c r="A62" s="116"/>
      <c r="B62" s="133"/>
      <c r="C62" s="134"/>
      <c r="D62" s="135"/>
      <c r="E62" s="136"/>
      <c r="F62" s="116"/>
      <c r="G62" s="133"/>
      <c r="H62" s="116"/>
      <c r="I62" s="116"/>
      <c r="J62" s="139" t="s">
        <v>1971</v>
      </c>
      <c r="K62" s="114" t="str">
        <f>IF($B62="","",_xlfn.XLOOKUP(S62,应收!T:T,应收!D:D))</f>
        <v/>
      </c>
      <c r="L62" s="114" t="str">
        <f>IF($B62="","",_xlfn.XLOOKUP($S62,应收!$T:$T,应收!E:E))</f>
        <v/>
      </c>
      <c r="M62" s="114" t="str">
        <f>IF($B62="","",_xlfn.XLOOKUP($S62,应收!$T:$T,应收!N:N))</f>
        <v/>
      </c>
      <c r="N62" s="114" t="str">
        <f>IF($B62="","",_xlfn.XLOOKUP($S62,应收!$T:$T,应收!O:O))</f>
        <v/>
      </c>
      <c r="O62" s="114" t="str">
        <f>IF($B62="","",_xlfn.XLOOKUP($S62,应收!$T:$T,应收!P:P))</f>
        <v/>
      </c>
      <c r="P62" s="114" t="str">
        <f>IF($B62="","",_xlfn.XLOOKUP($S62,应收!$T:$T,应收!Q:Q))</f>
        <v/>
      </c>
      <c r="Q62" s="114" t="str">
        <f>IF($B62="","",_xlfn.XLOOKUP($S62,应收!$T:$T,应收!R:R))</f>
        <v/>
      </c>
      <c r="R62" s="114" t="str">
        <f>IF($B62="","",_xlfn.XLOOKUP($S62,应收!$T:$T,应收!S:S))</f>
        <v/>
      </c>
      <c r="S62" s="114" t="str">
        <f t="shared" si="0"/>
        <v/>
      </c>
      <c r="T62" s="114" t="str">
        <f t="shared" si="1"/>
        <v/>
      </c>
      <c r="U62" s="114" t="str">
        <f>IF($B62="","",_xlfn.XLOOKUP(S62,应收!T:T,应收!V:V))</f>
        <v/>
      </c>
      <c r="V62" s="114" t="str">
        <f>IF(U62="","",_xlfn.XLOOKUP(U62,立项!W:W,立项!P:P))</f>
        <v/>
      </c>
      <c r="W62" s="114" t="str">
        <f>IF(B62="","",_xlfn.XLOOKUP($S62,应收!$T:$T,应收!B:B))</f>
        <v/>
      </c>
      <c r="X62" s="114" t="str">
        <f t="shared" si="3"/>
        <v/>
      </c>
      <c r="Y62" s="141"/>
      <c r="Z62" s="116"/>
      <c r="AA62" s="116"/>
      <c r="AB62" s="116"/>
      <c r="AC62" s="117" t="s">
        <v>1644</v>
      </c>
      <c r="AD62" s="72" t="s">
        <v>1909</v>
      </c>
    </row>
    <row r="63" s="72" customFormat="1" customHeight="1" spans="1:30">
      <c r="A63" s="116"/>
      <c r="B63" s="133"/>
      <c r="C63" s="134"/>
      <c r="D63" s="135"/>
      <c r="E63" s="136"/>
      <c r="F63" s="116"/>
      <c r="G63" s="133"/>
      <c r="H63" s="116"/>
      <c r="I63" s="116"/>
      <c r="J63" s="139" t="s">
        <v>1972</v>
      </c>
      <c r="K63" s="114" t="str">
        <f>IF($B63="","",_xlfn.XLOOKUP(S63,应收!T:T,应收!D:D))</f>
        <v/>
      </c>
      <c r="L63" s="114" t="str">
        <f>IF($B63="","",_xlfn.XLOOKUP($S63,应收!$T:$T,应收!E:E))</f>
        <v/>
      </c>
      <c r="M63" s="114" t="str">
        <f>IF($B63="","",_xlfn.XLOOKUP($S63,应收!$T:$T,应收!N:N))</f>
        <v/>
      </c>
      <c r="N63" s="114" t="str">
        <f>IF($B63="","",_xlfn.XLOOKUP($S63,应收!$T:$T,应收!O:O))</f>
        <v/>
      </c>
      <c r="O63" s="114" t="str">
        <f>IF($B63="","",_xlfn.XLOOKUP($S63,应收!$T:$T,应收!P:P))</f>
        <v/>
      </c>
      <c r="P63" s="114" t="str">
        <f>IF($B63="","",_xlfn.XLOOKUP($S63,应收!$T:$T,应收!Q:Q))</f>
        <v/>
      </c>
      <c r="Q63" s="114" t="str">
        <f>IF($B63="","",_xlfn.XLOOKUP($S63,应收!$T:$T,应收!R:R))</f>
        <v/>
      </c>
      <c r="R63" s="114" t="str">
        <f>IF($B63="","",_xlfn.XLOOKUP($S63,应收!$T:$T,应收!S:S))</f>
        <v/>
      </c>
      <c r="S63" s="114" t="str">
        <f t="shared" si="0"/>
        <v/>
      </c>
      <c r="T63" s="114" t="str">
        <f t="shared" si="1"/>
        <v/>
      </c>
      <c r="U63" s="114" t="str">
        <f>IF($B63="","",_xlfn.XLOOKUP(S63,应收!T:T,应收!V:V))</f>
        <v/>
      </c>
      <c r="V63" s="114" t="str">
        <f>IF(U63="","",_xlfn.XLOOKUP(U63,立项!W:W,立项!P:P))</f>
        <v/>
      </c>
      <c r="W63" s="114" t="str">
        <f>IF(B63="","",_xlfn.XLOOKUP($S63,应收!$T:$T,应收!B:B))</f>
        <v/>
      </c>
      <c r="X63" s="114" t="str">
        <f t="shared" si="3"/>
        <v/>
      </c>
      <c r="Y63" s="141"/>
      <c r="Z63" s="116"/>
      <c r="AA63" s="116"/>
      <c r="AB63" s="116"/>
      <c r="AC63" s="117" t="s">
        <v>1751</v>
      </c>
      <c r="AD63" s="72" t="s">
        <v>1909</v>
      </c>
    </row>
    <row r="64" s="72" customFormat="1" customHeight="1" spans="1:30">
      <c r="A64" s="116"/>
      <c r="B64" s="133"/>
      <c r="C64" s="134"/>
      <c r="D64" s="135"/>
      <c r="E64" s="136"/>
      <c r="F64" s="116"/>
      <c r="G64" s="133"/>
      <c r="H64" s="116"/>
      <c r="I64" s="116"/>
      <c r="J64" s="139" t="s">
        <v>1973</v>
      </c>
      <c r="K64" s="114" t="str">
        <f>IF($B64="","",_xlfn.XLOOKUP(S64,应收!T:T,应收!D:D))</f>
        <v/>
      </c>
      <c r="L64" s="114" t="str">
        <f>IF($B64="","",_xlfn.XLOOKUP($S64,应收!$T:$T,应收!E:E))</f>
        <v/>
      </c>
      <c r="M64" s="114" t="str">
        <f>IF($B64="","",_xlfn.XLOOKUP($S64,应收!$T:$T,应收!N:N))</f>
        <v/>
      </c>
      <c r="N64" s="114" t="str">
        <f>IF($B64="","",_xlfn.XLOOKUP($S64,应收!$T:$T,应收!O:O))</f>
        <v/>
      </c>
      <c r="O64" s="114" t="str">
        <f>IF($B64="","",_xlfn.XLOOKUP($S64,应收!$T:$T,应收!P:P))</f>
        <v/>
      </c>
      <c r="P64" s="114" t="str">
        <f>IF($B64="","",_xlfn.XLOOKUP($S64,应收!$T:$T,应收!Q:Q))</f>
        <v/>
      </c>
      <c r="Q64" s="114" t="str">
        <f>IF($B64="","",_xlfn.XLOOKUP($S64,应收!$T:$T,应收!R:R))</f>
        <v/>
      </c>
      <c r="R64" s="114" t="str">
        <f>IF($B64="","",_xlfn.XLOOKUP($S64,应收!$T:$T,应收!S:S))</f>
        <v/>
      </c>
      <c r="S64" s="114" t="str">
        <f t="shared" si="0"/>
        <v/>
      </c>
      <c r="T64" s="114" t="str">
        <f t="shared" si="1"/>
        <v/>
      </c>
      <c r="U64" s="114" t="str">
        <f>IF($B64="","",_xlfn.XLOOKUP(S64,应收!T:T,应收!V:V))</f>
        <v/>
      </c>
      <c r="V64" s="114" t="str">
        <f>IF(U64="","",_xlfn.XLOOKUP(U64,立项!W:W,立项!P:P))</f>
        <v/>
      </c>
      <c r="W64" s="114" t="str">
        <f>IF(B64="","",_xlfn.XLOOKUP($S64,应收!$T:$T,应收!B:B))</f>
        <v/>
      </c>
      <c r="X64" s="114" t="str">
        <f t="shared" si="3"/>
        <v/>
      </c>
      <c r="Y64" s="141"/>
      <c r="Z64" s="116"/>
      <c r="AA64" s="116"/>
      <c r="AB64" s="116"/>
      <c r="AC64" s="117" t="s">
        <v>1643</v>
      </c>
      <c r="AD64" s="72" t="s">
        <v>1911</v>
      </c>
    </row>
    <row r="65" s="72" customFormat="1" customHeight="1" spans="1:30">
      <c r="A65" s="116"/>
      <c r="B65" s="133"/>
      <c r="C65" s="134"/>
      <c r="D65" s="135"/>
      <c r="E65" s="136"/>
      <c r="F65" s="116"/>
      <c r="G65" s="133"/>
      <c r="H65" s="116"/>
      <c r="I65" s="116"/>
      <c r="J65" s="139" t="s">
        <v>1974</v>
      </c>
      <c r="K65" s="114" t="str">
        <f>IF($B65="","",_xlfn.XLOOKUP(S65,应收!T:T,应收!D:D))</f>
        <v/>
      </c>
      <c r="L65" s="114" t="str">
        <f>IF($B65="","",_xlfn.XLOOKUP($S65,应收!$T:$T,应收!E:E))</f>
        <v/>
      </c>
      <c r="M65" s="114" t="str">
        <f>IF($B65="","",_xlfn.XLOOKUP($S65,应收!$T:$T,应收!N:N))</f>
        <v/>
      </c>
      <c r="N65" s="114" t="str">
        <f>IF($B65="","",_xlfn.XLOOKUP($S65,应收!$T:$T,应收!O:O))</f>
        <v/>
      </c>
      <c r="O65" s="114" t="str">
        <f>IF($B65="","",_xlfn.XLOOKUP($S65,应收!$T:$T,应收!P:P))</f>
        <v/>
      </c>
      <c r="P65" s="114" t="str">
        <f>IF($B65="","",_xlfn.XLOOKUP($S65,应收!$T:$T,应收!Q:Q))</f>
        <v/>
      </c>
      <c r="Q65" s="114" t="str">
        <f>IF($B65="","",_xlfn.XLOOKUP($S65,应收!$T:$T,应收!R:R))</f>
        <v/>
      </c>
      <c r="R65" s="114" t="str">
        <f>IF($B65="","",_xlfn.XLOOKUP($S65,应收!$T:$T,应收!S:S))</f>
        <v/>
      </c>
      <c r="S65" s="114" t="str">
        <f t="shared" si="0"/>
        <v/>
      </c>
      <c r="T65" s="114" t="str">
        <f t="shared" si="1"/>
        <v/>
      </c>
      <c r="U65" s="114" t="str">
        <f>IF($B65="","",_xlfn.XLOOKUP(S65,应收!T:T,应收!V:V))</f>
        <v/>
      </c>
      <c r="V65" s="114" t="str">
        <f>IF(U65="","",_xlfn.XLOOKUP(U65,立项!W:W,立项!P:P))</f>
        <v/>
      </c>
      <c r="W65" s="114" t="str">
        <f>IF(B65="","",_xlfn.XLOOKUP($S65,应收!$T:$T,应收!B:B))</f>
        <v/>
      </c>
      <c r="X65" s="114" t="str">
        <f t="shared" si="3"/>
        <v/>
      </c>
      <c r="Y65" s="141"/>
      <c r="Z65" s="116"/>
      <c r="AA65" s="116"/>
      <c r="AB65" s="116"/>
      <c r="AC65" s="117" t="s">
        <v>1752</v>
      </c>
      <c r="AD65" s="72" t="s">
        <v>1950</v>
      </c>
    </row>
    <row r="66" s="72" customFormat="1" customHeight="1" spans="1:30">
      <c r="A66" s="116"/>
      <c r="B66" s="133"/>
      <c r="C66" s="134"/>
      <c r="D66" s="135"/>
      <c r="E66" s="136"/>
      <c r="F66" s="116"/>
      <c r="G66" s="133"/>
      <c r="H66" s="116"/>
      <c r="I66" s="116"/>
      <c r="J66" s="139" t="s">
        <v>1975</v>
      </c>
      <c r="K66" s="114" t="str">
        <f>IF($B66="","",_xlfn.XLOOKUP(S66,应收!T:T,应收!D:D))</f>
        <v/>
      </c>
      <c r="L66" s="114" t="str">
        <f>IF($B66="","",_xlfn.XLOOKUP($S66,应收!$T:$T,应收!E:E))</f>
        <v/>
      </c>
      <c r="M66" s="114" t="str">
        <f>IF($B66="","",_xlfn.XLOOKUP($S66,应收!$T:$T,应收!N:N))</f>
        <v/>
      </c>
      <c r="N66" s="114" t="str">
        <f>IF($B66="","",_xlfn.XLOOKUP($S66,应收!$T:$T,应收!O:O))</f>
        <v/>
      </c>
      <c r="O66" s="114" t="str">
        <f>IF($B66="","",_xlfn.XLOOKUP($S66,应收!$T:$T,应收!P:P))</f>
        <v/>
      </c>
      <c r="P66" s="114" t="str">
        <f>IF($B66="","",_xlfn.XLOOKUP($S66,应收!$T:$T,应收!Q:Q))</f>
        <v/>
      </c>
      <c r="Q66" s="114" t="str">
        <f>IF($B66="","",_xlfn.XLOOKUP($S66,应收!$T:$T,应收!R:R))</f>
        <v/>
      </c>
      <c r="R66" s="114" t="str">
        <f>IF($B66="","",_xlfn.XLOOKUP($S66,应收!$T:$T,应收!S:S))</f>
        <v/>
      </c>
      <c r="S66" s="114" t="str">
        <f t="shared" ref="S66:S129" si="4">IF(B66="","",LEFT(B66,7))</f>
        <v/>
      </c>
      <c r="T66" s="114" t="str">
        <f t="shared" ref="T66:T129" si="5">IF(F66="","",LEFT(F66,6))</f>
        <v/>
      </c>
      <c r="U66" s="114" t="str">
        <f>IF($B66="","",_xlfn.XLOOKUP(S66,应收!T:T,应收!V:V))</f>
        <v/>
      </c>
      <c r="V66" s="114" t="str">
        <f>IF(U66="","",_xlfn.XLOOKUP(U66,立项!W:W,立项!P:P))</f>
        <v/>
      </c>
      <c r="W66" s="114" t="str">
        <f>IF(B66="","",_xlfn.XLOOKUP($S66,应收!$T:$T,应收!B:B))</f>
        <v/>
      </c>
      <c r="X66" s="114" t="str">
        <f t="shared" si="3"/>
        <v/>
      </c>
      <c r="Y66" s="141"/>
      <c r="Z66" s="116"/>
      <c r="AA66" s="116"/>
      <c r="AB66" s="116"/>
      <c r="AC66" s="117" t="s">
        <v>1753</v>
      </c>
      <c r="AD66" s="72" t="s">
        <v>1947</v>
      </c>
    </row>
    <row r="67" s="72" customFormat="1" customHeight="1" spans="1:30">
      <c r="A67" s="116"/>
      <c r="B67" s="133"/>
      <c r="C67" s="134"/>
      <c r="D67" s="135"/>
      <c r="E67" s="136"/>
      <c r="F67" s="116"/>
      <c r="G67" s="133"/>
      <c r="H67" s="116"/>
      <c r="I67" s="116"/>
      <c r="J67" s="139" t="s">
        <v>1976</v>
      </c>
      <c r="K67" s="114" t="str">
        <f>IF($B67="","",_xlfn.XLOOKUP(S67,应收!T:T,应收!D:D))</f>
        <v/>
      </c>
      <c r="L67" s="114" t="str">
        <f>IF($B67="","",_xlfn.XLOOKUP($S67,应收!$T:$T,应收!E:E))</f>
        <v/>
      </c>
      <c r="M67" s="114" t="str">
        <f>IF($B67="","",_xlfn.XLOOKUP($S67,应收!$T:$T,应收!N:N))</f>
        <v/>
      </c>
      <c r="N67" s="114" t="str">
        <f>IF($B67="","",_xlfn.XLOOKUP($S67,应收!$T:$T,应收!O:O))</f>
        <v/>
      </c>
      <c r="O67" s="114" t="str">
        <f>IF($B67="","",_xlfn.XLOOKUP($S67,应收!$T:$T,应收!P:P))</f>
        <v/>
      </c>
      <c r="P67" s="114" t="str">
        <f>IF($B67="","",_xlfn.XLOOKUP($S67,应收!$T:$T,应收!Q:Q))</f>
        <v/>
      </c>
      <c r="Q67" s="114" t="str">
        <f>IF($B67="","",_xlfn.XLOOKUP($S67,应收!$T:$T,应收!R:R))</f>
        <v/>
      </c>
      <c r="R67" s="114" t="str">
        <f>IF($B67="","",_xlfn.XLOOKUP($S67,应收!$T:$T,应收!S:S))</f>
        <v/>
      </c>
      <c r="S67" s="114" t="str">
        <f t="shared" si="4"/>
        <v/>
      </c>
      <c r="T67" s="114" t="str">
        <f t="shared" si="5"/>
        <v/>
      </c>
      <c r="U67" s="114" t="str">
        <f>IF($B67="","",_xlfn.XLOOKUP(S67,应收!T:T,应收!V:V))</f>
        <v/>
      </c>
      <c r="V67" s="114" t="str">
        <f>IF(U67="","",_xlfn.XLOOKUP(U67,立项!W:W,立项!P:P))</f>
        <v/>
      </c>
      <c r="W67" s="114" t="str">
        <f>IF(B67="","",_xlfn.XLOOKUP($S67,应收!$T:$T,应收!B:B))</f>
        <v/>
      </c>
      <c r="X67" s="114" t="str">
        <f t="shared" si="3"/>
        <v/>
      </c>
      <c r="Y67" s="141"/>
      <c r="Z67" s="116"/>
      <c r="AA67" s="116"/>
      <c r="AB67" s="116"/>
      <c r="AC67" s="117" t="s">
        <v>1640</v>
      </c>
      <c r="AD67" s="72" t="s">
        <v>1911</v>
      </c>
    </row>
    <row r="68" s="72" customFormat="1" customHeight="1" spans="1:30">
      <c r="A68" s="116"/>
      <c r="B68" s="133"/>
      <c r="C68" s="134"/>
      <c r="D68" s="135"/>
      <c r="E68" s="136"/>
      <c r="F68" s="116"/>
      <c r="G68" s="133"/>
      <c r="H68" s="116"/>
      <c r="I68" s="116"/>
      <c r="J68" s="139" t="s">
        <v>1977</v>
      </c>
      <c r="K68" s="114" t="str">
        <f>IF($B68="","",_xlfn.XLOOKUP(S68,应收!T:T,应收!D:D))</f>
        <v/>
      </c>
      <c r="L68" s="114" t="str">
        <f>IF($B68="","",_xlfn.XLOOKUP($S68,应收!$T:$T,应收!E:E))</f>
        <v/>
      </c>
      <c r="M68" s="114" t="str">
        <f>IF($B68="","",_xlfn.XLOOKUP($S68,应收!$T:$T,应收!N:N))</f>
        <v/>
      </c>
      <c r="N68" s="114" t="str">
        <f>IF($B68="","",_xlfn.XLOOKUP($S68,应收!$T:$T,应收!O:O))</f>
        <v/>
      </c>
      <c r="O68" s="114" t="str">
        <f>IF($B68="","",_xlfn.XLOOKUP($S68,应收!$T:$T,应收!P:P))</f>
        <v/>
      </c>
      <c r="P68" s="114" t="str">
        <f>IF($B68="","",_xlfn.XLOOKUP($S68,应收!$T:$T,应收!Q:Q))</f>
        <v/>
      </c>
      <c r="Q68" s="114" t="str">
        <f>IF($B68="","",_xlfn.XLOOKUP($S68,应收!$T:$T,应收!R:R))</f>
        <v/>
      </c>
      <c r="R68" s="114" t="str">
        <f>IF($B68="","",_xlfn.XLOOKUP($S68,应收!$T:$T,应收!S:S))</f>
        <v/>
      </c>
      <c r="S68" s="114" t="str">
        <f t="shared" si="4"/>
        <v/>
      </c>
      <c r="T68" s="114" t="str">
        <f t="shared" si="5"/>
        <v/>
      </c>
      <c r="U68" s="114" t="str">
        <f>IF($B68="","",_xlfn.XLOOKUP(S68,应收!T:T,应收!V:V))</f>
        <v/>
      </c>
      <c r="V68" s="114" t="str">
        <f>IF(U68="","",_xlfn.XLOOKUP(U68,立项!W:W,立项!P:P))</f>
        <v/>
      </c>
      <c r="W68" s="114" t="str">
        <f>IF(B68="","",_xlfn.XLOOKUP($S68,应收!$T:$T,应收!B:B))</f>
        <v/>
      </c>
      <c r="X68" s="114" t="str">
        <f t="shared" si="3"/>
        <v/>
      </c>
      <c r="Y68" s="141"/>
      <c r="Z68" s="116"/>
      <c r="AA68" s="116"/>
      <c r="AB68" s="116"/>
      <c r="AC68" s="117">
        <v>0</v>
      </c>
      <c r="AD68" s="72" t="s">
        <v>1978</v>
      </c>
    </row>
    <row r="69" s="72" customFormat="1" customHeight="1" spans="1:30">
      <c r="A69" s="116"/>
      <c r="B69" s="133"/>
      <c r="C69" s="134"/>
      <c r="D69" s="135"/>
      <c r="E69" s="136"/>
      <c r="F69" s="116"/>
      <c r="G69" s="133"/>
      <c r="H69" s="116"/>
      <c r="I69" s="116"/>
      <c r="J69" s="139" t="s">
        <v>1979</v>
      </c>
      <c r="K69" s="114" t="str">
        <f>IF($B69="","",_xlfn.XLOOKUP(S69,应收!T:T,应收!D:D))</f>
        <v/>
      </c>
      <c r="L69" s="114" t="str">
        <f>IF($B69="","",_xlfn.XLOOKUP($S69,应收!$T:$T,应收!E:E))</f>
        <v/>
      </c>
      <c r="M69" s="114" t="str">
        <f>IF($B69="","",_xlfn.XLOOKUP($S69,应收!$T:$T,应收!N:N))</f>
        <v/>
      </c>
      <c r="N69" s="114" t="str">
        <f>IF($B69="","",_xlfn.XLOOKUP($S69,应收!$T:$T,应收!O:O))</f>
        <v/>
      </c>
      <c r="O69" s="114" t="str">
        <f>IF($B69="","",_xlfn.XLOOKUP($S69,应收!$T:$T,应收!P:P))</f>
        <v/>
      </c>
      <c r="P69" s="114" t="str">
        <f>IF($B69="","",_xlfn.XLOOKUP($S69,应收!$T:$T,应收!Q:Q))</f>
        <v/>
      </c>
      <c r="Q69" s="114" t="str">
        <f>IF($B69="","",_xlfn.XLOOKUP($S69,应收!$T:$T,应收!R:R))</f>
        <v/>
      </c>
      <c r="R69" s="114" t="str">
        <f>IF($B69="","",_xlfn.XLOOKUP($S69,应收!$T:$T,应收!S:S))</f>
        <v/>
      </c>
      <c r="S69" s="114" t="str">
        <f t="shared" si="4"/>
        <v/>
      </c>
      <c r="T69" s="114" t="str">
        <f t="shared" si="5"/>
        <v/>
      </c>
      <c r="U69" s="114" t="str">
        <f>IF($B69="","",_xlfn.XLOOKUP(S69,应收!T:T,应收!V:V))</f>
        <v/>
      </c>
      <c r="V69" s="114" t="str">
        <f>IF(U69="","",_xlfn.XLOOKUP(U69,立项!W:W,立项!P:P))</f>
        <v/>
      </c>
      <c r="W69" s="114" t="str">
        <f>IF(B69="","",_xlfn.XLOOKUP($S69,应收!$T:$T,应收!B:B))</f>
        <v/>
      </c>
      <c r="X69" s="114" t="str">
        <f t="shared" si="3"/>
        <v/>
      </c>
      <c r="Y69" s="141"/>
      <c r="Z69" s="116"/>
      <c r="AA69" s="116"/>
      <c r="AB69" s="116"/>
      <c r="AC69" s="117" t="s">
        <v>1756</v>
      </c>
      <c r="AD69" s="72" t="s">
        <v>1909</v>
      </c>
    </row>
    <row r="70" s="72" customFormat="1" customHeight="1" spans="1:30">
      <c r="A70" s="116"/>
      <c r="B70" s="133"/>
      <c r="C70" s="134"/>
      <c r="D70" s="135"/>
      <c r="E70" s="136"/>
      <c r="F70" s="116"/>
      <c r="G70" s="133"/>
      <c r="H70" s="116"/>
      <c r="I70" s="116"/>
      <c r="J70" s="139" t="s">
        <v>1980</v>
      </c>
      <c r="K70" s="114" t="str">
        <f>IF($B70="","",_xlfn.XLOOKUP(S70,应收!T:T,应收!D:D))</f>
        <v/>
      </c>
      <c r="L70" s="114" t="str">
        <f>IF($B70="","",_xlfn.XLOOKUP($S70,应收!$T:$T,应收!E:E))</f>
        <v/>
      </c>
      <c r="M70" s="114" t="str">
        <f>IF($B70="","",_xlfn.XLOOKUP($S70,应收!$T:$T,应收!N:N))</f>
        <v/>
      </c>
      <c r="N70" s="114" t="str">
        <f>IF($B70="","",_xlfn.XLOOKUP($S70,应收!$T:$T,应收!O:O))</f>
        <v/>
      </c>
      <c r="O70" s="114" t="str">
        <f>IF($B70="","",_xlfn.XLOOKUP($S70,应收!$T:$T,应收!P:P))</f>
        <v/>
      </c>
      <c r="P70" s="114" t="str">
        <f>IF($B70="","",_xlfn.XLOOKUP($S70,应收!$T:$T,应收!Q:Q))</f>
        <v/>
      </c>
      <c r="Q70" s="114" t="str">
        <f>IF($B70="","",_xlfn.XLOOKUP($S70,应收!$T:$T,应收!R:R))</f>
        <v/>
      </c>
      <c r="R70" s="114" t="str">
        <f>IF($B70="","",_xlfn.XLOOKUP($S70,应收!$T:$T,应收!S:S))</f>
        <v/>
      </c>
      <c r="S70" s="114" t="str">
        <f t="shared" si="4"/>
        <v/>
      </c>
      <c r="T70" s="114" t="str">
        <f t="shared" si="5"/>
        <v/>
      </c>
      <c r="U70" s="114" t="str">
        <f>IF($B70="","",_xlfn.XLOOKUP(S70,应收!T:T,应收!V:V))</f>
        <v/>
      </c>
      <c r="V70" s="114" t="str">
        <f>IF(U70="","",_xlfn.XLOOKUP(U70,立项!W:W,立项!P:P))</f>
        <v/>
      </c>
      <c r="W70" s="114" t="str">
        <f>IF(B70="","",_xlfn.XLOOKUP($S70,应收!$T:$T,应收!B:B))</f>
        <v/>
      </c>
      <c r="X70" s="114" t="str">
        <f t="shared" si="3"/>
        <v/>
      </c>
      <c r="Y70" s="141"/>
      <c r="Z70" s="116"/>
      <c r="AA70" s="116"/>
      <c r="AB70" s="116"/>
      <c r="AC70" s="117" t="s">
        <v>1758</v>
      </c>
      <c r="AD70" s="72" t="s">
        <v>1981</v>
      </c>
    </row>
    <row r="71" s="72" customFormat="1" customHeight="1" spans="1:30">
      <c r="A71" s="116"/>
      <c r="B71" s="133"/>
      <c r="C71" s="134"/>
      <c r="D71" s="135"/>
      <c r="E71" s="136"/>
      <c r="F71" s="116"/>
      <c r="G71" s="133"/>
      <c r="H71" s="116"/>
      <c r="I71" s="116"/>
      <c r="J71" s="139" t="s">
        <v>1982</v>
      </c>
      <c r="K71" s="114" t="str">
        <f>IF($B71="","",_xlfn.XLOOKUP(S71,应收!T:T,应收!D:D))</f>
        <v/>
      </c>
      <c r="L71" s="114" t="str">
        <f>IF($B71="","",_xlfn.XLOOKUP($S71,应收!$T:$T,应收!E:E))</f>
        <v/>
      </c>
      <c r="M71" s="114" t="str">
        <f>IF($B71="","",_xlfn.XLOOKUP($S71,应收!$T:$T,应收!N:N))</f>
        <v/>
      </c>
      <c r="N71" s="114" t="str">
        <f>IF($B71="","",_xlfn.XLOOKUP($S71,应收!$T:$T,应收!O:O))</f>
        <v/>
      </c>
      <c r="O71" s="114" t="str">
        <f>IF($B71="","",_xlfn.XLOOKUP($S71,应收!$T:$T,应收!P:P))</f>
        <v/>
      </c>
      <c r="P71" s="114" t="str">
        <f>IF($B71="","",_xlfn.XLOOKUP($S71,应收!$T:$T,应收!Q:Q))</f>
        <v/>
      </c>
      <c r="Q71" s="114" t="str">
        <f>IF($B71="","",_xlfn.XLOOKUP($S71,应收!$T:$T,应收!R:R))</f>
        <v/>
      </c>
      <c r="R71" s="114" t="str">
        <f>IF($B71="","",_xlfn.XLOOKUP($S71,应收!$T:$T,应收!S:S))</f>
        <v/>
      </c>
      <c r="S71" s="114" t="str">
        <f t="shared" si="4"/>
        <v/>
      </c>
      <c r="T71" s="114" t="str">
        <f t="shared" si="5"/>
        <v/>
      </c>
      <c r="U71" s="114" t="str">
        <f>IF($B71="","",_xlfn.XLOOKUP(S71,应收!T:T,应收!V:V))</f>
        <v/>
      </c>
      <c r="V71" s="114" t="str">
        <f>IF(U71="","",_xlfn.XLOOKUP(U71,立项!W:W,立项!P:P))</f>
        <v/>
      </c>
      <c r="W71" s="114" t="str">
        <f>IF(B71="","",_xlfn.XLOOKUP($S71,应收!$T:$T,应收!B:B))</f>
        <v/>
      </c>
      <c r="X71" s="114" t="str">
        <f t="shared" si="3"/>
        <v/>
      </c>
      <c r="Y71" s="141"/>
      <c r="Z71" s="116"/>
      <c r="AA71" s="116"/>
      <c r="AB71" s="116"/>
      <c r="AC71" s="117" t="s">
        <v>1644</v>
      </c>
      <c r="AD71" s="72" t="s">
        <v>1909</v>
      </c>
    </row>
    <row r="72" s="72" customFormat="1" customHeight="1" spans="1:30">
      <c r="A72" s="116"/>
      <c r="B72" s="133"/>
      <c r="C72" s="134"/>
      <c r="D72" s="135"/>
      <c r="E72" s="136"/>
      <c r="F72" s="116"/>
      <c r="G72" s="133"/>
      <c r="H72" s="116"/>
      <c r="I72" s="116"/>
      <c r="J72" s="139" t="s">
        <v>1983</v>
      </c>
      <c r="K72" s="114" t="str">
        <f>IF($B72="","",_xlfn.XLOOKUP(S72,应收!T:T,应收!D:D))</f>
        <v/>
      </c>
      <c r="L72" s="114" t="str">
        <f>IF($B72="","",_xlfn.XLOOKUP($S72,应收!$T:$T,应收!E:E))</f>
        <v/>
      </c>
      <c r="M72" s="114" t="str">
        <f>IF($B72="","",_xlfn.XLOOKUP($S72,应收!$T:$T,应收!N:N))</f>
        <v/>
      </c>
      <c r="N72" s="114" t="str">
        <f>IF($B72="","",_xlfn.XLOOKUP($S72,应收!$T:$T,应收!O:O))</f>
        <v/>
      </c>
      <c r="O72" s="114" t="str">
        <f>IF($B72="","",_xlfn.XLOOKUP($S72,应收!$T:$T,应收!P:P))</f>
        <v/>
      </c>
      <c r="P72" s="114" t="str">
        <f>IF($B72="","",_xlfn.XLOOKUP($S72,应收!$T:$T,应收!Q:Q))</f>
        <v/>
      </c>
      <c r="Q72" s="114" t="str">
        <f>IF($B72="","",_xlfn.XLOOKUP($S72,应收!$T:$T,应收!R:R))</f>
        <v/>
      </c>
      <c r="R72" s="114" t="str">
        <f>IF($B72="","",_xlfn.XLOOKUP($S72,应收!$T:$T,应收!S:S))</f>
        <v/>
      </c>
      <c r="S72" s="114" t="str">
        <f t="shared" si="4"/>
        <v/>
      </c>
      <c r="T72" s="114" t="str">
        <f t="shared" si="5"/>
        <v/>
      </c>
      <c r="U72" s="114" t="str">
        <f>IF($B72="","",_xlfn.XLOOKUP(S72,应收!T:T,应收!V:V))</f>
        <v/>
      </c>
      <c r="V72" s="114" t="str">
        <f>IF(U72="","",_xlfn.XLOOKUP(U72,立项!W:W,立项!P:P))</f>
        <v/>
      </c>
      <c r="W72" s="114" t="str">
        <f>IF(B72="","",_xlfn.XLOOKUP($S72,应收!$T:$T,应收!B:B))</f>
        <v/>
      </c>
      <c r="X72" s="114" t="str">
        <f t="shared" si="3"/>
        <v/>
      </c>
      <c r="Y72" s="141"/>
      <c r="Z72" s="116"/>
      <c r="AA72" s="116"/>
      <c r="AB72" s="116"/>
      <c r="AC72" s="117" t="s">
        <v>1641</v>
      </c>
      <c r="AD72" s="72" t="s">
        <v>1911</v>
      </c>
    </row>
    <row r="73" s="72" customFormat="1" customHeight="1" spans="1:30">
      <c r="A73" s="116"/>
      <c r="B73" s="116"/>
      <c r="C73" s="134"/>
      <c r="D73" s="135"/>
      <c r="E73" s="136"/>
      <c r="F73" s="116"/>
      <c r="G73" s="133"/>
      <c r="H73" s="116"/>
      <c r="I73" s="116"/>
      <c r="J73" s="139" t="s">
        <v>1984</v>
      </c>
      <c r="K73" s="114" t="str">
        <f>IF($B73="","",_xlfn.XLOOKUP(S73,应收!T:T,应收!D:D))</f>
        <v/>
      </c>
      <c r="L73" s="114" t="str">
        <f>IF($B73="","",_xlfn.XLOOKUP($S73,应收!$T:$T,应收!E:E))</f>
        <v/>
      </c>
      <c r="M73" s="114" t="str">
        <f>IF($B73="","",_xlfn.XLOOKUP($S73,应收!$T:$T,应收!N:N))</f>
        <v/>
      </c>
      <c r="N73" s="114" t="str">
        <f>IF($B73="","",_xlfn.XLOOKUP($S73,应收!$T:$T,应收!O:O))</f>
        <v/>
      </c>
      <c r="O73" s="114" t="str">
        <f>IF($B73="","",_xlfn.XLOOKUP($S73,应收!$T:$T,应收!P:P))</f>
        <v/>
      </c>
      <c r="P73" s="114" t="str">
        <f>IF($B73="","",_xlfn.XLOOKUP($S73,应收!$T:$T,应收!Q:Q))</f>
        <v/>
      </c>
      <c r="Q73" s="114" t="str">
        <f>IF($B73="","",_xlfn.XLOOKUP($S73,应收!$T:$T,应收!R:R))</f>
        <v/>
      </c>
      <c r="R73" s="114" t="str">
        <f>IF($B73="","",_xlfn.XLOOKUP($S73,应收!$T:$T,应收!S:S))</f>
        <v/>
      </c>
      <c r="S73" s="114" t="str">
        <f t="shared" si="4"/>
        <v/>
      </c>
      <c r="T73" s="114" t="str">
        <f t="shared" si="5"/>
        <v/>
      </c>
      <c r="U73" s="114" t="str">
        <f>IF($B73="","",_xlfn.XLOOKUP(S73,应收!T:T,应收!V:V))</f>
        <v/>
      </c>
      <c r="V73" s="114" t="str">
        <f>IF(U73="","",_xlfn.XLOOKUP(U73,立项!W:W,立项!P:P))</f>
        <v/>
      </c>
      <c r="W73" s="114" t="str">
        <f>IF(B73="","",_xlfn.XLOOKUP($S73,应收!$T:$T,应收!B:B))</f>
        <v/>
      </c>
      <c r="X73" s="114" t="str">
        <f t="shared" si="3"/>
        <v/>
      </c>
      <c r="Y73" s="141"/>
      <c r="Z73" s="116"/>
      <c r="AA73" s="116"/>
      <c r="AB73" s="116"/>
      <c r="AC73" s="117"/>
      <c r="AD73" s="72" t="s">
        <v>1978</v>
      </c>
    </row>
    <row r="74" s="72" customFormat="1" customHeight="1" spans="1:30">
      <c r="A74" s="116"/>
      <c r="B74" s="116"/>
      <c r="C74" s="134"/>
      <c r="D74" s="135"/>
      <c r="E74" s="136"/>
      <c r="F74" s="116"/>
      <c r="G74" s="133"/>
      <c r="H74" s="116"/>
      <c r="I74" s="116"/>
      <c r="J74" s="139" t="s">
        <v>1985</v>
      </c>
      <c r="K74" s="114" t="str">
        <f>IF($B74="","",_xlfn.XLOOKUP(S74,应收!T:T,应收!D:D))</f>
        <v/>
      </c>
      <c r="L74" s="114" t="str">
        <f>IF($B74="","",_xlfn.XLOOKUP($S74,应收!$T:$T,应收!E:E))</f>
        <v/>
      </c>
      <c r="M74" s="114" t="str">
        <f>IF($B74="","",_xlfn.XLOOKUP($S74,应收!$T:$T,应收!N:N))</f>
        <v/>
      </c>
      <c r="N74" s="114" t="str">
        <f>IF($B74="","",_xlfn.XLOOKUP($S74,应收!$T:$T,应收!O:O))</f>
        <v/>
      </c>
      <c r="O74" s="114" t="str">
        <f>IF($B74="","",_xlfn.XLOOKUP($S74,应收!$T:$T,应收!P:P))</f>
        <v/>
      </c>
      <c r="P74" s="114" t="str">
        <f>IF($B74="","",_xlfn.XLOOKUP($S74,应收!$T:$T,应收!Q:Q))</f>
        <v/>
      </c>
      <c r="Q74" s="114" t="str">
        <f>IF($B74="","",_xlfn.XLOOKUP($S74,应收!$T:$T,应收!R:R))</f>
        <v/>
      </c>
      <c r="R74" s="114" t="str">
        <f>IF($B74="","",_xlfn.XLOOKUP($S74,应收!$T:$T,应收!S:S))</f>
        <v/>
      </c>
      <c r="S74" s="114" t="str">
        <f t="shared" si="4"/>
        <v/>
      </c>
      <c r="T74" s="114" t="str">
        <f t="shared" si="5"/>
        <v/>
      </c>
      <c r="U74" s="114" t="str">
        <f>IF($B74="","",_xlfn.XLOOKUP(S74,应收!T:T,应收!V:V))</f>
        <v/>
      </c>
      <c r="V74" s="114" t="str">
        <f>IF(U74="","",_xlfn.XLOOKUP(U74,立项!W:W,立项!P:P))</f>
        <v/>
      </c>
      <c r="W74" s="114" t="str">
        <f>IF(B74="","",_xlfn.XLOOKUP($S74,应收!$T:$T,应收!B:B))</f>
        <v/>
      </c>
      <c r="X74" s="114" t="str">
        <f t="shared" si="3"/>
        <v/>
      </c>
      <c r="Y74" s="141"/>
      <c r="Z74" s="116"/>
      <c r="AA74" s="116"/>
      <c r="AB74" s="116"/>
      <c r="AC74" s="117"/>
      <c r="AD74" s="72" t="s">
        <v>1978</v>
      </c>
    </row>
    <row r="75" s="72" customFormat="1" customHeight="1" spans="1:30">
      <c r="A75" s="116"/>
      <c r="B75" s="116"/>
      <c r="C75" s="134"/>
      <c r="D75" s="135"/>
      <c r="E75" s="142"/>
      <c r="F75" s="116"/>
      <c r="G75" s="133"/>
      <c r="H75" s="116"/>
      <c r="I75" s="116"/>
      <c r="J75" s="139" t="s">
        <v>1986</v>
      </c>
      <c r="K75" s="114" t="str">
        <f>IF($B75="","",_xlfn.XLOOKUP(S75,应收!T:T,应收!D:D))</f>
        <v/>
      </c>
      <c r="L75" s="114" t="str">
        <f>IF($B75="","",_xlfn.XLOOKUP($S75,应收!$T:$T,应收!E:E))</f>
        <v/>
      </c>
      <c r="M75" s="114" t="str">
        <f>IF($B75="","",_xlfn.XLOOKUP($S75,应收!$T:$T,应收!N:N))</f>
        <v/>
      </c>
      <c r="N75" s="114" t="str">
        <f>IF($B75="","",_xlfn.XLOOKUP($S75,应收!$T:$T,应收!O:O))</f>
        <v/>
      </c>
      <c r="O75" s="114" t="str">
        <f>IF($B75="","",_xlfn.XLOOKUP($S75,应收!$T:$T,应收!P:P))</f>
        <v/>
      </c>
      <c r="P75" s="114" t="str">
        <f>IF($B75="","",_xlfn.XLOOKUP($S75,应收!$T:$T,应收!Q:Q))</f>
        <v/>
      </c>
      <c r="Q75" s="114" t="str">
        <f>IF($B75="","",_xlfn.XLOOKUP($S75,应收!$T:$T,应收!R:R))</f>
        <v/>
      </c>
      <c r="R75" s="114" t="str">
        <f>IF($B75="","",_xlfn.XLOOKUP($S75,应收!$T:$T,应收!S:S))</f>
        <v/>
      </c>
      <c r="S75" s="114" t="str">
        <f t="shared" si="4"/>
        <v/>
      </c>
      <c r="T75" s="114" t="str">
        <f t="shared" si="5"/>
        <v/>
      </c>
      <c r="U75" s="114" t="str">
        <f>IF($B75="","",_xlfn.XLOOKUP(S75,应收!T:T,应收!V:V))</f>
        <v/>
      </c>
      <c r="V75" s="114" t="str">
        <f>IF(U75="","",_xlfn.XLOOKUP(U75,立项!W:W,立项!P:P))</f>
        <v/>
      </c>
      <c r="W75" s="114" t="str">
        <f>IF(B75="","",_xlfn.XLOOKUP($S75,应收!$T:$T,应收!B:B))</f>
        <v/>
      </c>
      <c r="X75" s="114" t="str">
        <f t="shared" si="3"/>
        <v/>
      </c>
      <c r="Y75" s="141"/>
      <c r="Z75" s="116"/>
      <c r="AA75" s="116"/>
      <c r="AB75" s="116"/>
      <c r="AC75" s="117"/>
      <c r="AD75" s="72" t="s">
        <v>1978</v>
      </c>
    </row>
    <row r="76" s="72" customFormat="1" customHeight="1" spans="1:30">
      <c r="A76" s="116"/>
      <c r="B76" s="116"/>
      <c r="C76" s="134"/>
      <c r="D76" s="135"/>
      <c r="E76" s="136"/>
      <c r="F76" s="116"/>
      <c r="G76" s="133"/>
      <c r="H76" s="116"/>
      <c r="I76" s="116"/>
      <c r="J76" s="139" t="s">
        <v>1987</v>
      </c>
      <c r="K76" s="114" t="str">
        <f>IF($B76="","",_xlfn.XLOOKUP(S76,应收!T:T,应收!D:D))</f>
        <v/>
      </c>
      <c r="L76" s="114" t="str">
        <f>IF($B76="","",_xlfn.XLOOKUP($S76,应收!$T:$T,应收!E:E))</f>
        <v/>
      </c>
      <c r="M76" s="114" t="str">
        <f>IF($B76="","",_xlfn.XLOOKUP($S76,应收!$T:$T,应收!N:N))</f>
        <v/>
      </c>
      <c r="N76" s="114" t="str">
        <f>IF($B76="","",_xlfn.XLOOKUP($S76,应收!$T:$T,应收!O:O))</f>
        <v/>
      </c>
      <c r="O76" s="114" t="str">
        <f>IF($B76="","",_xlfn.XLOOKUP($S76,应收!$T:$T,应收!P:P))</f>
        <v/>
      </c>
      <c r="P76" s="114" t="str">
        <f>IF($B76="","",_xlfn.XLOOKUP($S76,应收!$T:$T,应收!Q:Q))</f>
        <v/>
      </c>
      <c r="Q76" s="114" t="str">
        <f>IF($B76="","",_xlfn.XLOOKUP($S76,应收!$T:$T,应收!R:R))</f>
        <v/>
      </c>
      <c r="R76" s="114" t="str">
        <f>IF($B76="","",_xlfn.XLOOKUP($S76,应收!$T:$T,应收!S:S))</f>
        <v/>
      </c>
      <c r="S76" s="114" t="str">
        <f t="shared" si="4"/>
        <v/>
      </c>
      <c r="T76" s="114" t="str">
        <f t="shared" si="5"/>
        <v/>
      </c>
      <c r="U76" s="114" t="str">
        <f>IF($B76="","",_xlfn.XLOOKUP(S76,应收!T:T,应收!V:V))</f>
        <v/>
      </c>
      <c r="V76" s="114" t="str">
        <f>IF(U76="","",_xlfn.XLOOKUP(U76,立项!W:W,立项!P:P))</f>
        <v/>
      </c>
      <c r="W76" s="114" t="str">
        <f>IF(B76="","",_xlfn.XLOOKUP($S76,应收!$T:$T,应收!B:B))</f>
        <v/>
      </c>
      <c r="X76" s="114" t="str">
        <f t="shared" si="3"/>
        <v/>
      </c>
      <c r="Y76" s="141"/>
      <c r="Z76" s="116"/>
      <c r="AA76" s="116"/>
      <c r="AB76" s="116"/>
      <c r="AC76" s="117"/>
      <c r="AD76" s="72" t="s">
        <v>1978</v>
      </c>
    </row>
    <row r="77" s="72" customFormat="1" customHeight="1" spans="1:30">
      <c r="A77" s="116"/>
      <c r="B77" s="116"/>
      <c r="C77" s="134"/>
      <c r="D77" s="135"/>
      <c r="E77" s="136"/>
      <c r="F77" s="116"/>
      <c r="G77" s="133"/>
      <c r="H77" s="116"/>
      <c r="I77" s="116"/>
      <c r="J77" s="139" t="s">
        <v>1988</v>
      </c>
      <c r="K77" s="114" t="str">
        <f>IF($B77="","",_xlfn.XLOOKUP(S77,应收!T:T,应收!D:D))</f>
        <v/>
      </c>
      <c r="L77" s="114" t="str">
        <f>IF($B77="","",_xlfn.XLOOKUP($S77,应收!$T:$T,应收!E:E))</f>
        <v/>
      </c>
      <c r="M77" s="114" t="str">
        <f>IF($B77="","",_xlfn.XLOOKUP($S77,应收!$T:$T,应收!N:N))</f>
        <v/>
      </c>
      <c r="N77" s="114" t="str">
        <f>IF($B77="","",_xlfn.XLOOKUP($S77,应收!$T:$T,应收!O:O))</f>
        <v/>
      </c>
      <c r="O77" s="114" t="str">
        <f>IF($B77="","",_xlfn.XLOOKUP($S77,应收!$T:$T,应收!P:P))</f>
        <v/>
      </c>
      <c r="P77" s="114" t="str">
        <f>IF($B77="","",_xlfn.XLOOKUP($S77,应收!$T:$T,应收!Q:Q))</f>
        <v/>
      </c>
      <c r="Q77" s="114" t="str">
        <f>IF($B77="","",_xlfn.XLOOKUP($S77,应收!$T:$T,应收!R:R))</f>
        <v/>
      </c>
      <c r="R77" s="114" t="str">
        <f>IF($B77="","",_xlfn.XLOOKUP($S77,应收!$T:$T,应收!S:S))</f>
        <v/>
      </c>
      <c r="S77" s="114" t="str">
        <f t="shared" si="4"/>
        <v/>
      </c>
      <c r="T77" s="114" t="str">
        <f t="shared" si="5"/>
        <v/>
      </c>
      <c r="U77" s="114" t="str">
        <f>IF($B77="","",_xlfn.XLOOKUP(S77,应收!T:T,应收!V:V))</f>
        <v/>
      </c>
      <c r="V77" s="114" t="str">
        <f>IF(U77="","",_xlfn.XLOOKUP(U77,立项!W:W,立项!P:P))</f>
        <v/>
      </c>
      <c r="W77" s="114" t="str">
        <f>IF(B77="","",_xlfn.XLOOKUP($S77,应收!$T:$T,应收!B:B))</f>
        <v/>
      </c>
      <c r="X77" s="114" t="str">
        <f t="shared" si="3"/>
        <v/>
      </c>
      <c r="Y77" s="141"/>
      <c r="Z77" s="116"/>
      <c r="AA77" s="116"/>
      <c r="AB77" s="116"/>
      <c r="AC77" s="117"/>
      <c r="AD77" s="72" t="s">
        <v>1978</v>
      </c>
    </row>
    <row r="78" s="72" customFormat="1" customHeight="1" spans="1:30">
      <c r="A78" s="116"/>
      <c r="B78" s="116"/>
      <c r="C78" s="134"/>
      <c r="D78" s="135"/>
      <c r="E78" s="136"/>
      <c r="F78" s="116"/>
      <c r="G78" s="133"/>
      <c r="H78" s="116"/>
      <c r="I78" s="116"/>
      <c r="J78" s="139" t="s">
        <v>1989</v>
      </c>
      <c r="K78" s="114" t="str">
        <f>IF($B78="","",_xlfn.XLOOKUP(S78,应收!T:T,应收!D:D))</f>
        <v/>
      </c>
      <c r="L78" s="114" t="str">
        <f>IF($B78="","",_xlfn.XLOOKUP($S78,应收!$T:$T,应收!E:E))</f>
        <v/>
      </c>
      <c r="M78" s="114" t="str">
        <f>IF($B78="","",_xlfn.XLOOKUP($S78,应收!$T:$T,应收!N:N))</f>
        <v/>
      </c>
      <c r="N78" s="114" t="str">
        <f>IF($B78="","",_xlfn.XLOOKUP($S78,应收!$T:$T,应收!O:O))</f>
        <v/>
      </c>
      <c r="O78" s="114" t="str">
        <f>IF($B78="","",_xlfn.XLOOKUP($S78,应收!$T:$T,应收!P:P))</f>
        <v/>
      </c>
      <c r="P78" s="114" t="str">
        <f>IF($B78="","",_xlfn.XLOOKUP($S78,应收!$T:$T,应收!Q:Q))</f>
        <v/>
      </c>
      <c r="Q78" s="114" t="str">
        <f>IF($B78="","",_xlfn.XLOOKUP($S78,应收!$T:$T,应收!R:R))</f>
        <v/>
      </c>
      <c r="R78" s="114" t="str">
        <f>IF($B78="","",_xlfn.XLOOKUP($S78,应收!$T:$T,应收!S:S))</f>
        <v/>
      </c>
      <c r="S78" s="114" t="str">
        <f t="shared" si="4"/>
        <v/>
      </c>
      <c r="T78" s="114" t="str">
        <f t="shared" si="5"/>
        <v/>
      </c>
      <c r="U78" s="114" t="str">
        <f>IF($B78="","",_xlfn.XLOOKUP(S78,应收!T:T,应收!V:V))</f>
        <v/>
      </c>
      <c r="V78" s="114" t="str">
        <f>IF(U78="","",_xlfn.XLOOKUP(U78,立项!W:W,立项!P:P))</f>
        <v/>
      </c>
      <c r="W78" s="114" t="str">
        <f>IF(B78="","",_xlfn.XLOOKUP($S78,应收!$T:$T,应收!B:B))</f>
        <v/>
      </c>
      <c r="X78" s="114" t="str">
        <f t="shared" si="3"/>
        <v/>
      </c>
      <c r="Y78" s="141"/>
      <c r="Z78" s="116"/>
      <c r="AA78" s="116"/>
      <c r="AB78" s="116"/>
      <c r="AC78" s="117"/>
      <c r="AD78" s="72" t="s">
        <v>1978</v>
      </c>
    </row>
    <row r="79" s="72" customFormat="1" customHeight="1" spans="1:30">
      <c r="A79" s="116"/>
      <c r="B79" s="116"/>
      <c r="C79" s="134"/>
      <c r="D79" s="135"/>
      <c r="E79" s="136"/>
      <c r="F79" s="116"/>
      <c r="G79" s="133"/>
      <c r="H79" s="116"/>
      <c r="I79" s="116"/>
      <c r="J79" s="139" t="s">
        <v>1990</v>
      </c>
      <c r="K79" s="114" t="str">
        <f>IF($B79="","",_xlfn.XLOOKUP(S79,应收!T:T,应收!D:D))</f>
        <v/>
      </c>
      <c r="L79" s="114" t="str">
        <f>IF($B79="","",_xlfn.XLOOKUP($S79,应收!$T:$T,应收!E:E))</f>
        <v/>
      </c>
      <c r="M79" s="114" t="str">
        <f>IF($B79="","",_xlfn.XLOOKUP($S79,应收!$T:$T,应收!N:N))</f>
        <v/>
      </c>
      <c r="N79" s="114" t="str">
        <f>IF($B79="","",_xlfn.XLOOKUP($S79,应收!$T:$T,应收!O:O))</f>
        <v/>
      </c>
      <c r="O79" s="114" t="str">
        <f>IF($B79="","",_xlfn.XLOOKUP($S79,应收!$T:$T,应收!P:P))</f>
        <v/>
      </c>
      <c r="P79" s="114" t="str">
        <f>IF($B79="","",_xlfn.XLOOKUP($S79,应收!$T:$T,应收!Q:Q))</f>
        <v/>
      </c>
      <c r="Q79" s="114" t="str">
        <f>IF($B79="","",_xlfn.XLOOKUP($S79,应收!$T:$T,应收!R:R))</f>
        <v/>
      </c>
      <c r="R79" s="114" t="str">
        <f>IF($B79="","",_xlfn.XLOOKUP($S79,应收!$T:$T,应收!S:S))</f>
        <v/>
      </c>
      <c r="S79" s="114" t="str">
        <f t="shared" si="4"/>
        <v/>
      </c>
      <c r="T79" s="114" t="str">
        <f t="shared" si="5"/>
        <v/>
      </c>
      <c r="U79" s="114" t="str">
        <f>IF($B79="","",_xlfn.XLOOKUP(S79,应收!T:T,应收!V:V))</f>
        <v/>
      </c>
      <c r="V79" s="114" t="str">
        <f>IF(U79="","",_xlfn.XLOOKUP(U79,立项!W:W,立项!P:P))</f>
        <v/>
      </c>
      <c r="W79" s="114" t="str">
        <f>IF(B79="","",_xlfn.XLOOKUP($S79,应收!$T:$T,应收!B:B))</f>
        <v/>
      </c>
      <c r="X79" s="114" t="str">
        <f t="shared" si="3"/>
        <v/>
      </c>
      <c r="Y79" s="141"/>
      <c r="Z79" s="116"/>
      <c r="AA79" s="116"/>
      <c r="AB79" s="116"/>
      <c r="AC79" s="117"/>
      <c r="AD79" s="72" t="s">
        <v>1978</v>
      </c>
    </row>
    <row r="80" s="72" customFormat="1" customHeight="1" spans="1:30">
      <c r="A80" s="116"/>
      <c r="B80" s="116"/>
      <c r="C80" s="134"/>
      <c r="D80" s="135"/>
      <c r="E80" s="136"/>
      <c r="F80" s="116"/>
      <c r="G80" s="133"/>
      <c r="H80" s="116"/>
      <c r="I80" s="116"/>
      <c r="J80" s="139" t="s">
        <v>1991</v>
      </c>
      <c r="K80" s="114" t="str">
        <f>IF($B80="","",_xlfn.XLOOKUP(S80,应收!T:T,应收!D:D))</f>
        <v/>
      </c>
      <c r="L80" s="114" t="str">
        <f>IF($B80="","",_xlfn.XLOOKUP($S80,应收!$T:$T,应收!E:E))</f>
        <v/>
      </c>
      <c r="M80" s="114" t="str">
        <f>IF($B80="","",_xlfn.XLOOKUP($S80,应收!$T:$T,应收!N:N))</f>
        <v/>
      </c>
      <c r="N80" s="114" t="str">
        <f>IF($B80="","",_xlfn.XLOOKUP($S80,应收!$T:$T,应收!O:O))</f>
        <v/>
      </c>
      <c r="O80" s="114" t="str">
        <f>IF($B80="","",_xlfn.XLOOKUP($S80,应收!$T:$T,应收!P:P))</f>
        <v/>
      </c>
      <c r="P80" s="114" t="str">
        <f>IF($B80="","",_xlfn.XLOOKUP($S80,应收!$T:$T,应收!Q:Q))</f>
        <v/>
      </c>
      <c r="Q80" s="114" t="str">
        <f>IF($B80="","",_xlfn.XLOOKUP($S80,应收!$T:$T,应收!R:R))</f>
        <v/>
      </c>
      <c r="R80" s="114" t="str">
        <f>IF($B80="","",_xlfn.XLOOKUP($S80,应收!$T:$T,应收!S:S))</f>
        <v/>
      </c>
      <c r="S80" s="114" t="str">
        <f t="shared" si="4"/>
        <v/>
      </c>
      <c r="T80" s="114" t="str">
        <f t="shared" si="5"/>
        <v/>
      </c>
      <c r="U80" s="114" t="str">
        <f>IF($B80="","",_xlfn.XLOOKUP(S80,应收!T:T,应收!V:V))</f>
        <v/>
      </c>
      <c r="V80" s="114" t="str">
        <f>IF(U80="","",_xlfn.XLOOKUP(U80,立项!W:W,立项!P:P))</f>
        <v/>
      </c>
      <c r="W80" s="114" t="str">
        <f>IF(B80="","",_xlfn.XLOOKUP($S80,应收!$T:$T,应收!B:B))</f>
        <v/>
      </c>
      <c r="X80" s="114" t="str">
        <f t="shared" si="3"/>
        <v/>
      </c>
      <c r="Y80" s="141"/>
      <c r="Z80" s="116"/>
      <c r="AA80" s="116"/>
      <c r="AB80" s="116"/>
      <c r="AC80" s="117"/>
      <c r="AD80" s="72" t="s">
        <v>1978</v>
      </c>
    </row>
    <row r="81" s="72" customFormat="1" customHeight="1" spans="1:30">
      <c r="A81" s="116"/>
      <c r="B81" s="116"/>
      <c r="C81" s="134"/>
      <c r="D81" s="135"/>
      <c r="E81" s="136"/>
      <c r="F81" s="116"/>
      <c r="G81" s="133"/>
      <c r="H81" s="116"/>
      <c r="I81" s="116"/>
      <c r="J81" s="139" t="s">
        <v>1992</v>
      </c>
      <c r="K81" s="114" t="str">
        <f>IF($B81="","",_xlfn.XLOOKUP(S81,应收!T:T,应收!D:D))</f>
        <v/>
      </c>
      <c r="L81" s="114" t="str">
        <f>IF($B81="","",_xlfn.XLOOKUP($S81,应收!$T:$T,应收!E:E))</f>
        <v/>
      </c>
      <c r="M81" s="114" t="str">
        <f>IF($B81="","",_xlfn.XLOOKUP($S81,应收!$T:$T,应收!N:N))</f>
        <v/>
      </c>
      <c r="N81" s="114" t="str">
        <f>IF($B81="","",_xlfn.XLOOKUP($S81,应收!$T:$T,应收!O:O))</f>
        <v/>
      </c>
      <c r="O81" s="114" t="str">
        <f>IF($B81="","",_xlfn.XLOOKUP($S81,应收!$T:$T,应收!P:P))</f>
        <v/>
      </c>
      <c r="P81" s="114" t="str">
        <f>IF($B81="","",_xlfn.XLOOKUP($S81,应收!$T:$T,应收!Q:Q))</f>
        <v/>
      </c>
      <c r="Q81" s="114" t="str">
        <f>IF($B81="","",_xlfn.XLOOKUP($S81,应收!$T:$T,应收!R:R))</f>
        <v/>
      </c>
      <c r="R81" s="114" t="str">
        <f>IF($B81="","",_xlfn.XLOOKUP($S81,应收!$T:$T,应收!S:S))</f>
        <v/>
      </c>
      <c r="S81" s="114" t="str">
        <f t="shared" si="4"/>
        <v/>
      </c>
      <c r="T81" s="114" t="str">
        <f t="shared" si="5"/>
        <v/>
      </c>
      <c r="U81" s="114" t="str">
        <f>IF($B81="","",_xlfn.XLOOKUP(S81,应收!T:T,应收!V:V))</f>
        <v/>
      </c>
      <c r="V81" s="114" t="str">
        <f>IF(U81="","",_xlfn.XLOOKUP(U81,立项!W:W,立项!P:P))</f>
        <v/>
      </c>
      <c r="W81" s="114" t="str">
        <f>IF(B81="","",_xlfn.XLOOKUP($S81,应收!$T:$T,应收!B:B))</f>
        <v/>
      </c>
      <c r="X81" s="114" t="str">
        <f t="shared" si="3"/>
        <v/>
      </c>
      <c r="Y81" s="141"/>
      <c r="Z81" s="116"/>
      <c r="AA81" s="116"/>
      <c r="AB81" s="116"/>
      <c r="AC81" s="117"/>
      <c r="AD81" s="72" t="s">
        <v>1978</v>
      </c>
    </row>
    <row r="82" s="72" customFormat="1" customHeight="1" spans="1:30">
      <c r="A82" s="116"/>
      <c r="B82" s="116"/>
      <c r="C82" s="134"/>
      <c r="D82" s="135"/>
      <c r="E82" s="136"/>
      <c r="F82" s="116"/>
      <c r="G82" s="133"/>
      <c r="H82" s="116"/>
      <c r="I82" s="116"/>
      <c r="J82" s="139" t="s">
        <v>1993</v>
      </c>
      <c r="K82" s="114" t="str">
        <f>IF($B82="","",_xlfn.XLOOKUP(S82,应收!T:T,应收!D:D))</f>
        <v/>
      </c>
      <c r="L82" s="114" t="str">
        <f>IF($B82="","",_xlfn.XLOOKUP($S82,应收!$T:$T,应收!E:E))</f>
        <v/>
      </c>
      <c r="M82" s="114" t="str">
        <f>IF($B82="","",_xlfn.XLOOKUP($S82,应收!$T:$T,应收!N:N))</f>
        <v/>
      </c>
      <c r="N82" s="114" t="str">
        <f>IF($B82="","",_xlfn.XLOOKUP($S82,应收!$T:$T,应收!O:O))</f>
        <v/>
      </c>
      <c r="O82" s="114" t="str">
        <f>IF($B82="","",_xlfn.XLOOKUP($S82,应收!$T:$T,应收!P:P))</f>
        <v/>
      </c>
      <c r="P82" s="114" t="str">
        <f>IF($B82="","",_xlfn.XLOOKUP($S82,应收!$T:$T,应收!Q:Q))</f>
        <v/>
      </c>
      <c r="Q82" s="114" t="str">
        <f>IF($B82="","",_xlfn.XLOOKUP($S82,应收!$T:$T,应收!R:R))</f>
        <v/>
      </c>
      <c r="R82" s="114" t="str">
        <f>IF($B82="","",_xlfn.XLOOKUP($S82,应收!$T:$T,应收!S:S))</f>
        <v/>
      </c>
      <c r="S82" s="114" t="str">
        <f t="shared" si="4"/>
        <v/>
      </c>
      <c r="T82" s="114" t="str">
        <f t="shared" si="5"/>
        <v/>
      </c>
      <c r="U82" s="114" t="str">
        <f>IF($B82="","",_xlfn.XLOOKUP(S82,应收!T:T,应收!V:V))</f>
        <v/>
      </c>
      <c r="V82" s="114" t="str">
        <f>IF(U82="","",_xlfn.XLOOKUP(U82,立项!W:W,立项!P:P))</f>
        <v/>
      </c>
      <c r="W82" s="114" t="str">
        <f>IF(B82="","",_xlfn.XLOOKUP($S82,应收!$T:$T,应收!B:B))</f>
        <v/>
      </c>
      <c r="X82" s="114" t="str">
        <f t="shared" si="3"/>
        <v/>
      </c>
      <c r="Y82" s="141"/>
      <c r="Z82" s="116"/>
      <c r="AA82" s="116"/>
      <c r="AB82" s="116"/>
      <c r="AC82" s="117"/>
      <c r="AD82" s="72" t="s">
        <v>1978</v>
      </c>
    </row>
    <row r="83" s="72" customFormat="1" customHeight="1" spans="1:30">
      <c r="A83" s="116"/>
      <c r="B83" s="116"/>
      <c r="C83" s="134"/>
      <c r="D83" s="135"/>
      <c r="E83" s="136"/>
      <c r="F83" s="116"/>
      <c r="G83" s="133"/>
      <c r="H83" s="116"/>
      <c r="I83" s="116"/>
      <c r="J83" s="139" t="s">
        <v>1994</v>
      </c>
      <c r="K83" s="114" t="str">
        <f>IF($B83="","",_xlfn.XLOOKUP(S83,应收!T:T,应收!D:D))</f>
        <v/>
      </c>
      <c r="L83" s="114" t="str">
        <f>IF($B83="","",_xlfn.XLOOKUP($S83,应收!$T:$T,应收!E:E))</f>
        <v/>
      </c>
      <c r="M83" s="114" t="str">
        <f>IF($B83="","",_xlfn.XLOOKUP($S83,应收!$T:$T,应收!N:N))</f>
        <v/>
      </c>
      <c r="N83" s="114" t="str">
        <f>IF($B83="","",_xlfn.XLOOKUP($S83,应收!$T:$T,应收!O:O))</f>
        <v/>
      </c>
      <c r="O83" s="114" t="str">
        <f>IF($B83="","",_xlfn.XLOOKUP($S83,应收!$T:$T,应收!P:P))</f>
        <v/>
      </c>
      <c r="P83" s="114" t="str">
        <f>IF($B83="","",_xlfn.XLOOKUP($S83,应收!$T:$T,应收!Q:Q))</f>
        <v/>
      </c>
      <c r="Q83" s="114" t="str">
        <f>IF($B83="","",_xlfn.XLOOKUP($S83,应收!$T:$T,应收!R:R))</f>
        <v/>
      </c>
      <c r="R83" s="114" t="str">
        <f>IF($B83="","",_xlfn.XLOOKUP($S83,应收!$T:$T,应收!S:S))</f>
        <v/>
      </c>
      <c r="S83" s="114" t="str">
        <f t="shared" si="4"/>
        <v/>
      </c>
      <c r="T83" s="114" t="str">
        <f t="shared" si="5"/>
        <v/>
      </c>
      <c r="U83" s="114" t="str">
        <f>IF($B83="","",_xlfn.XLOOKUP(S83,应收!T:T,应收!V:V))</f>
        <v/>
      </c>
      <c r="V83" s="114" t="str">
        <f>IF(U83="","",_xlfn.XLOOKUP(U83,立项!W:W,立项!P:P))</f>
        <v/>
      </c>
      <c r="W83" s="114" t="str">
        <f>IF(B83="","",_xlfn.XLOOKUP($S83,应收!$T:$T,应收!B:B))</f>
        <v/>
      </c>
      <c r="X83" s="114" t="str">
        <f t="shared" si="3"/>
        <v/>
      </c>
      <c r="Y83" s="141"/>
      <c r="Z83" s="116"/>
      <c r="AA83" s="116"/>
      <c r="AB83" s="116"/>
      <c r="AC83" s="117"/>
      <c r="AD83" s="72" t="s">
        <v>1978</v>
      </c>
    </row>
    <row r="84" s="72" customFormat="1" customHeight="1" spans="1:30">
      <c r="A84" s="116"/>
      <c r="B84" s="116"/>
      <c r="C84" s="134"/>
      <c r="D84" s="135"/>
      <c r="E84" s="143"/>
      <c r="F84" s="116"/>
      <c r="G84" s="133"/>
      <c r="H84" s="116"/>
      <c r="I84" s="116"/>
      <c r="J84" s="139" t="s">
        <v>1995</v>
      </c>
      <c r="K84" s="114" t="str">
        <f>IF($B84="","",_xlfn.XLOOKUP(S84,应收!T:T,应收!D:D))</f>
        <v/>
      </c>
      <c r="L84" s="114" t="str">
        <f>IF($B84="","",_xlfn.XLOOKUP($S84,应收!$T:$T,应收!E:E))</f>
        <v/>
      </c>
      <c r="M84" s="114" t="str">
        <f>IF($B84="","",_xlfn.XLOOKUP($S84,应收!$T:$T,应收!N:N))</f>
        <v/>
      </c>
      <c r="N84" s="114" t="str">
        <f>IF($B84="","",_xlfn.XLOOKUP($S84,应收!$T:$T,应收!O:O))</f>
        <v/>
      </c>
      <c r="O84" s="114" t="str">
        <f>IF($B84="","",_xlfn.XLOOKUP($S84,应收!$T:$T,应收!P:P))</f>
        <v/>
      </c>
      <c r="P84" s="114" t="str">
        <f>IF($B84="","",_xlfn.XLOOKUP($S84,应收!$T:$T,应收!Q:Q))</f>
        <v/>
      </c>
      <c r="Q84" s="114" t="str">
        <f>IF($B84="","",_xlfn.XLOOKUP($S84,应收!$T:$T,应收!R:R))</f>
        <v/>
      </c>
      <c r="R84" s="114" t="str">
        <f>IF($B84="","",_xlfn.XLOOKUP($S84,应收!$T:$T,应收!S:S))</f>
        <v/>
      </c>
      <c r="S84" s="114" t="str">
        <f t="shared" si="4"/>
        <v/>
      </c>
      <c r="T84" s="114" t="str">
        <f t="shared" si="5"/>
        <v/>
      </c>
      <c r="U84" s="114" t="str">
        <f>IF($B84="","",_xlfn.XLOOKUP(S84,应收!T:T,应收!V:V))</f>
        <v/>
      </c>
      <c r="V84" s="114" t="str">
        <f>IF(U84="","",_xlfn.XLOOKUP(U84,立项!W:W,立项!P:P))</f>
        <v/>
      </c>
      <c r="W84" s="114" t="str">
        <f>IF(B84="","",_xlfn.XLOOKUP($S84,应收!$T:$T,应收!B:B))</f>
        <v/>
      </c>
      <c r="X84" s="114" t="str">
        <f t="shared" si="3"/>
        <v/>
      </c>
      <c r="Y84" s="141"/>
      <c r="Z84" s="116"/>
      <c r="AA84" s="116"/>
      <c r="AB84" s="116"/>
      <c r="AC84" s="117"/>
      <c r="AD84" s="72" t="s">
        <v>1978</v>
      </c>
    </row>
    <row r="85" s="72" customFormat="1" customHeight="1" spans="1:30">
      <c r="A85" s="116"/>
      <c r="B85" s="116"/>
      <c r="C85" s="134"/>
      <c r="D85" s="135"/>
      <c r="E85" s="144"/>
      <c r="F85" s="116"/>
      <c r="G85" s="133"/>
      <c r="H85" s="116"/>
      <c r="I85" s="116"/>
      <c r="J85" s="139" t="s">
        <v>1996</v>
      </c>
      <c r="K85" s="114" t="str">
        <f>IF($B85="","",_xlfn.XLOOKUP(S85,应收!T:T,应收!D:D))</f>
        <v/>
      </c>
      <c r="L85" s="114" t="str">
        <f>IF($B85="","",_xlfn.XLOOKUP($S85,应收!$T:$T,应收!E:E))</f>
        <v/>
      </c>
      <c r="M85" s="114" t="str">
        <f>IF($B85="","",_xlfn.XLOOKUP($S85,应收!$T:$T,应收!N:N))</f>
        <v/>
      </c>
      <c r="N85" s="114" t="str">
        <f>IF($B85="","",_xlfn.XLOOKUP($S85,应收!$T:$T,应收!O:O))</f>
        <v/>
      </c>
      <c r="O85" s="114" t="str">
        <f>IF($B85="","",_xlfn.XLOOKUP($S85,应收!$T:$T,应收!P:P))</f>
        <v/>
      </c>
      <c r="P85" s="114" t="str">
        <f>IF($B85="","",_xlfn.XLOOKUP($S85,应收!$T:$T,应收!Q:Q))</f>
        <v/>
      </c>
      <c r="Q85" s="114" t="str">
        <f>IF($B85="","",_xlfn.XLOOKUP($S85,应收!$T:$T,应收!R:R))</f>
        <v/>
      </c>
      <c r="R85" s="114" t="str">
        <f>IF($B85="","",_xlfn.XLOOKUP($S85,应收!$T:$T,应收!S:S))</f>
        <v/>
      </c>
      <c r="S85" s="114" t="str">
        <f t="shared" si="4"/>
        <v/>
      </c>
      <c r="T85" s="114" t="str">
        <f t="shared" si="5"/>
        <v/>
      </c>
      <c r="U85" s="114" t="str">
        <f>IF($B85="","",_xlfn.XLOOKUP(S85,应收!T:T,应收!V:V))</f>
        <v/>
      </c>
      <c r="V85" s="114" t="str">
        <f>IF(U85="","",_xlfn.XLOOKUP(U85,立项!W:W,立项!P:P))</f>
        <v/>
      </c>
      <c r="W85" s="114" t="str">
        <f>IF(B85="","",_xlfn.XLOOKUP($S85,应收!$T:$T,应收!B:B))</f>
        <v/>
      </c>
      <c r="X85" s="114" t="str">
        <f t="shared" si="3"/>
        <v/>
      </c>
      <c r="Y85" s="141"/>
      <c r="Z85" s="116"/>
      <c r="AA85" s="116"/>
      <c r="AB85" s="116"/>
      <c r="AC85" s="117"/>
      <c r="AD85" s="72" t="s">
        <v>1978</v>
      </c>
    </row>
    <row r="86" s="72" customFormat="1" customHeight="1" spans="1:30">
      <c r="A86" s="116"/>
      <c r="B86" s="116"/>
      <c r="C86" s="134"/>
      <c r="D86" s="135"/>
      <c r="E86" s="144"/>
      <c r="F86" s="116"/>
      <c r="G86" s="133"/>
      <c r="H86" s="116"/>
      <c r="I86" s="116"/>
      <c r="J86" s="139" t="s">
        <v>1997</v>
      </c>
      <c r="K86" s="114" t="str">
        <f>IF($B86="","",_xlfn.XLOOKUP(S86,应收!T:T,应收!D:D))</f>
        <v/>
      </c>
      <c r="L86" s="114" t="str">
        <f>IF($B86="","",_xlfn.XLOOKUP($S86,应收!$T:$T,应收!E:E))</f>
        <v/>
      </c>
      <c r="M86" s="114" t="str">
        <f>IF($B86="","",_xlfn.XLOOKUP($S86,应收!$T:$T,应收!N:N))</f>
        <v/>
      </c>
      <c r="N86" s="114" t="str">
        <f>IF($B86="","",_xlfn.XLOOKUP($S86,应收!$T:$T,应收!O:O))</f>
        <v/>
      </c>
      <c r="O86" s="114" t="str">
        <f>IF($B86="","",_xlfn.XLOOKUP($S86,应收!$T:$T,应收!P:P))</f>
        <v/>
      </c>
      <c r="P86" s="114" t="str">
        <f>IF($B86="","",_xlfn.XLOOKUP($S86,应收!$T:$T,应收!Q:Q))</f>
        <v/>
      </c>
      <c r="Q86" s="114" t="str">
        <f>IF($B86="","",_xlfn.XLOOKUP($S86,应收!$T:$T,应收!R:R))</f>
        <v/>
      </c>
      <c r="R86" s="114" t="str">
        <f>IF($B86="","",_xlfn.XLOOKUP($S86,应收!$T:$T,应收!S:S))</f>
        <v/>
      </c>
      <c r="S86" s="114" t="str">
        <f t="shared" si="4"/>
        <v/>
      </c>
      <c r="T86" s="114" t="str">
        <f t="shared" si="5"/>
        <v/>
      </c>
      <c r="U86" s="114" t="str">
        <f>IF($B86="","",_xlfn.XLOOKUP(S86,应收!T:T,应收!V:V))</f>
        <v/>
      </c>
      <c r="V86" s="114" t="str">
        <f>IF(U86="","",_xlfn.XLOOKUP(U86,立项!W:W,立项!P:P))</f>
        <v/>
      </c>
      <c r="W86" s="114" t="str">
        <f>IF(B86="","",_xlfn.XLOOKUP($S86,应收!$T:$T,应收!B:B))</f>
        <v/>
      </c>
      <c r="X86" s="114" t="str">
        <f t="shared" si="3"/>
        <v/>
      </c>
      <c r="Y86" s="141"/>
      <c r="Z86" s="116"/>
      <c r="AA86" s="116"/>
      <c r="AB86" s="116"/>
      <c r="AC86" s="117"/>
      <c r="AD86" s="72" t="s">
        <v>1978</v>
      </c>
    </row>
    <row r="87" s="72" customFormat="1" customHeight="1" spans="1:30">
      <c r="A87" s="116"/>
      <c r="B87" s="116"/>
      <c r="C87" s="134"/>
      <c r="D87" s="135"/>
      <c r="E87" s="144"/>
      <c r="F87" s="116"/>
      <c r="G87" s="133"/>
      <c r="H87" s="116"/>
      <c r="I87" s="116"/>
      <c r="J87" s="139" t="s">
        <v>1998</v>
      </c>
      <c r="K87" s="114" t="str">
        <f>IF($B87="","",_xlfn.XLOOKUP(S87,应收!T:T,应收!D:D))</f>
        <v/>
      </c>
      <c r="L87" s="114" t="str">
        <f>IF($B87="","",_xlfn.XLOOKUP($S87,应收!$T:$T,应收!E:E))</f>
        <v/>
      </c>
      <c r="M87" s="114" t="str">
        <f>IF($B87="","",_xlfn.XLOOKUP($S87,应收!$T:$T,应收!N:N))</f>
        <v/>
      </c>
      <c r="N87" s="114" t="str">
        <f>IF($B87="","",_xlfn.XLOOKUP($S87,应收!$T:$T,应收!O:O))</f>
        <v/>
      </c>
      <c r="O87" s="114" t="str">
        <f>IF($B87="","",_xlfn.XLOOKUP($S87,应收!$T:$T,应收!P:P))</f>
        <v/>
      </c>
      <c r="P87" s="114" t="str">
        <f>IF($B87="","",_xlfn.XLOOKUP($S87,应收!$T:$T,应收!Q:Q))</f>
        <v/>
      </c>
      <c r="Q87" s="114" t="str">
        <f>IF($B87="","",_xlfn.XLOOKUP($S87,应收!$T:$T,应收!R:R))</f>
        <v/>
      </c>
      <c r="R87" s="114" t="str">
        <f>IF($B87="","",_xlfn.XLOOKUP($S87,应收!$T:$T,应收!S:S))</f>
        <v/>
      </c>
      <c r="S87" s="114" t="str">
        <f t="shared" si="4"/>
        <v/>
      </c>
      <c r="T87" s="114" t="str">
        <f t="shared" si="5"/>
        <v/>
      </c>
      <c r="U87" s="114" t="str">
        <f>IF($B87="","",_xlfn.XLOOKUP(S87,应收!T:T,应收!V:V))</f>
        <v/>
      </c>
      <c r="V87" s="114" t="str">
        <f>IF(U87="","",_xlfn.XLOOKUP(U87,立项!W:W,立项!P:P))</f>
        <v/>
      </c>
      <c r="W87" s="114" t="str">
        <f>IF(B87="","",_xlfn.XLOOKUP($S87,应收!$T:$T,应收!B:B))</f>
        <v/>
      </c>
      <c r="X87" s="114" t="str">
        <f t="shared" si="3"/>
        <v/>
      </c>
      <c r="Y87" s="141"/>
      <c r="Z87" s="116"/>
      <c r="AA87" s="116"/>
      <c r="AB87" s="116"/>
      <c r="AC87" s="117"/>
      <c r="AD87" s="72" t="s">
        <v>1978</v>
      </c>
    </row>
    <row r="88" s="72" customFormat="1" customHeight="1" spans="1:30">
      <c r="A88" s="116"/>
      <c r="B88" s="133"/>
      <c r="C88" s="134"/>
      <c r="D88" s="135"/>
      <c r="E88" s="136"/>
      <c r="F88" s="116"/>
      <c r="G88" s="133"/>
      <c r="H88" s="116"/>
      <c r="I88" s="116"/>
      <c r="J88" s="139" t="s">
        <v>1999</v>
      </c>
      <c r="K88" s="114" t="str">
        <f>IF($B88="","",_xlfn.XLOOKUP(S88,应收!T:T,应收!D:D))</f>
        <v/>
      </c>
      <c r="L88" s="114" t="str">
        <f>IF($B88="","",_xlfn.XLOOKUP($S88,应收!$T:$T,应收!E:E))</f>
        <v/>
      </c>
      <c r="M88" s="114" t="str">
        <f>IF($B88="","",_xlfn.XLOOKUP($S88,应收!$T:$T,应收!N:N))</f>
        <v/>
      </c>
      <c r="N88" s="114" t="str">
        <f>IF($B88="","",_xlfn.XLOOKUP($S88,应收!$T:$T,应收!O:O))</f>
        <v/>
      </c>
      <c r="O88" s="114" t="str">
        <f>IF($B88="","",_xlfn.XLOOKUP($S88,应收!$T:$T,应收!P:P))</f>
        <v/>
      </c>
      <c r="P88" s="114" t="str">
        <f>IF($B88="","",_xlfn.XLOOKUP($S88,应收!$T:$T,应收!Q:Q))</f>
        <v/>
      </c>
      <c r="Q88" s="114" t="str">
        <f>IF($B88="","",_xlfn.XLOOKUP($S88,应收!$T:$T,应收!R:R))</f>
        <v/>
      </c>
      <c r="R88" s="114" t="str">
        <f>IF($B88="","",_xlfn.XLOOKUP($S88,应收!$T:$T,应收!S:S))</f>
        <v/>
      </c>
      <c r="S88" s="114" t="str">
        <f t="shared" si="4"/>
        <v/>
      </c>
      <c r="T88" s="114" t="str">
        <f t="shared" si="5"/>
        <v/>
      </c>
      <c r="U88" s="114" t="str">
        <f>IF($B88="","",_xlfn.XLOOKUP(S88,应收!T:T,应收!V:V))</f>
        <v/>
      </c>
      <c r="V88" s="114" t="str">
        <f>IF(U88="","",_xlfn.XLOOKUP(U88,立项!W:W,立项!P:P))</f>
        <v/>
      </c>
      <c r="W88" s="114" t="str">
        <f>IF(B88="","",_xlfn.XLOOKUP($S88,应收!$T:$T,应收!B:B))</f>
        <v/>
      </c>
      <c r="X88" s="114" t="str">
        <f t="shared" si="3"/>
        <v/>
      </c>
      <c r="Y88" s="141"/>
      <c r="Z88" s="116"/>
      <c r="AA88" s="116"/>
      <c r="AB88" s="116"/>
      <c r="AC88" s="117"/>
      <c r="AD88" s="72" t="s">
        <v>1978</v>
      </c>
    </row>
    <row r="89" s="72" customFormat="1" customHeight="1" spans="1:30">
      <c r="A89" s="116"/>
      <c r="B89" s="116"/>
      <c r="C89" s="134"/>
      <c r="D89" s="135"/>
      <c r="E89" s="136"/>
      <c r="F89" s="116"/>
      <c r="G89" s="133"/>
      <c r="H89" s="116"/>
      <c r="I89" s="116"/>
      <c r="J89" s="139" t="s">
        <v>2000</v>
      </c>
      <c r="K89" s="114" t="str">
        <f>IF($B89="","",_xlfn.XLOOKUP(S89,应收!T:T,应收!D:D))</f>
        <v/>
      </c>
      <c r="L89" s="114" t="str">
        <f>IF($B89="","",_xlfn.XLOOKUP($S89,应收!$T:$T,应收!E:E))</f>
        <v/>
      </c>
      <c r="M89" s="114" t="str">
        <f>IF($B89="","",_xlfn.XLOOKUP($S89,应收!$T:$T,应收!N:N))</f>
        <v/>
      </c>
      <c r="N89" s="114" t="str">
        <f>IF($B89="","",_xlfn.XLOOKUP($S89,应收!$T:$T,应收!O:O))</f>
        <v/>
      </c>
      <c r="O89" s="114" t="str">
        <f>IF($B89="","",_xlfn.XLOOKUP($S89,应收!$T:$T,应收!P:P))</f>
        <v/>
      </c>
      <c r="P89" s="114" t="str">
        <f>IF($B89="","",_xlfn.XLOOKUP($S89,应收!$T:$T,应收!Q:Q))</f>
        <v/>
      </c>
      <c r="Q89" s="114" t="str">
        <f>IF($B89="","",_xlfn.XLOOKUP($S89,应收!$T:$T,应收!R:R))</f>
        <v/>
      </c>
      <c r="R89" s="114" t="str">
        <f>IF($B89="","",_xlfn.XLOOKUP($S89,应收!$T:$T,应收!S:S))</f>
        <v/>
      </c>
      <c r="S89" s="114" t="str">
        <f t="shared" si="4"/>
        <v/>
      </c>
      <c r="T89" s="114" t="str">
        <f t="shared" si="5"/>
        <v/>
      </c>
      <c r="U89" s="114" t="str">
        <f>IF($B89="","",_xlfn.XLOOKUP(S89,应收!T:T,应收!V:V))</f>
        <v/>
      </c>
      <c r="V89" s="114" t="str">
        <f>IF(U89="","",_xlfn.XLOOKUP(U89,立项!W:W,立项!P:P))</f>
        <v/>
      </c>
      <c r="W89" s="114" t="str">
        <f>IF(B89="","",_xlfn.XLOOKUP($S89,应收!$T:$T,应收!B:B))</f>
        <v/>
      </c>
      <c r="X89" s="114" t="str">
        <f t="shared" si="3"/>
        <v/>
      </c>
      <c r="Y89" s="141"/>
      <c r="Z89" s="116"/>
      <c r="AA89" s="116"/>
      <c r="AB89" s="116"/>
      <c r="AC89" s="117"/>
      <c r="AD89" s="72" t="s">
        <v>1978</v>
      </c>
    </row>
    <row r="90" s="72" customFormat="1" customHeight="1" spans="1:30">
      <c r="A90" s="116"/>
      <c r="B90" s="116"/>
      <c r="C90" s="134"/>
      <c r="D90" s="135"/>
      <c r="E90" s="136"/>
      <c r="F90" s="116"/>
      <c r="G90" s="133"/>
      <c r="H90" s="116"/>
      <c r="I90" s="116"/>
      <c r="J90" s="139" t="s">
        <v>2001</v>
      </c>
      <c r="K90" s="114" t="str">
        <f>IF($B90="","",_xlfn.XLOOKUP(S90,应收!T:T,应收!D:D))</f>
        <v/>
      </c>
      <c r="L90" s="114" t="str">
        <f>IF($B90="","",_xlfn.XLOOKUP($S90,应收!$T:$T,应收!E:E))</f>
        <v/>
      </c>
      <c r="M90" s="114" t="str">
        <f>IF($B90="","",_xlfn.XLOOKUP($S90,应收!$T:$T,应收!N:N))</f>
        <v/>
      </c>
      <c r="N90" s="114" t="str">
        <f>IF($B90="","",_xlfn.XLOOKUP($S90,应收!$T:$T,应收!O:O))</f>
        <v/>
      </c>
      <c r="O90" s="114" t="str">
        <f>IF($B90="","",_xlfn.XLOOKUP($S90,应收!$T:$T,应收!P:P))</f>
        <v/>
      </c>
      <c r="P90" s="114" t="str">
        <f>IF($B90="","",_xlfn.XLOOKUP($S90,应收!$T:$T,应收!Q:Q))</f>
        <v/>
      </c>
      <c r="Q90" s="114" t="str">
        <f>IF($B90="","",_xlfn.XLOOKUP($S90,应收!$T:$T,应收!R:R))</f>
        <v/>
      </c>
      <c r="R90" s="114" t="str">
        <f>IF($B90="","",_xlfn.XLOOKUP($S90,应收!$T:$T,应收!S:S))</f>
        <v/>
      </c>
      <c r="S90" s="114" t="str">
        <f t="shared" si="4"/>
        <v/>
      </c>
      <c r="T90" s="114" t="str">
        <f t="shared" si="5"/>
        <v/>
      </c>
      <c r="U90" s="114" t="str">
        <f>IF($B90="","",_xlfn.XLOOKUP(S90,应收!T:T,应收!V:V))</f>
        <v/>
      </c>
      <c r="V90" s="114" t="str">
        <f>IF(U90="","",_xlfn.XLOOKUP(U90,立项!W:W,立项!P:P))</f>
        <v/>
      </c>
      <c r="W90" s="114" t="str">
        <f>IF(B90="","",_xlfn.XLOOKUP($S90,应收!$T:$T,应收!B:B))</f>
        <v/>
      </c>
      <c r="X90" s="114" t="str">
        <f t="shared" si="3"/>
        <v/>
      </c>
      <c r="Y90" s="141"/>
      <c r="Z90" s="116"/>
      <c r="AA90" s="116"/>
      <c r="AB90" s="116"/>
      <c r="AC90" s="117"/>
      <c r="AD90" s="72" t="s">
        <v>1978</v>
      </c>
    </row>
    <row r="91" s="72" customFormat="1" customHeight="1" spans="1:30">
      <c r="A91" s="116"/>
      <c r="B91" s="116"/>
      <c r="C91" s="134"/>
      <c r="D91" s="135"/>
      <c r="E91" s="136"/>
      <c r="F91" s="116"/>
      <c r="G91" s="133"/>
      <c r="H91" s="116"/>
      <c r="I91" s="116"/>
      <c r="J91" s="139" t="s">
        <v>2002</v>
      </c>
      <c r="K91" s="114" t="str">
        <f>IF($B91="","",_xlfn.XLOOKUP(S91,应收!T:T,应收!D:D))</f>
        <v/>
      </c>
      <c r="L91" s="114" t="str">
        <f>IF($B91="","",_xlfn.XLOOKUP($S91,应收!$T:$T,应收!E:E))</f>
        <v/>
      </c>
      <c r="M91" s="114" t="str">
        <f>IF($B91="","",_xlfn.XLOOKUP($S91,应收!$T:$T,应收!N:N))</f>
        <v/>
      </c>
      <c r="N91" s="114" t="str">
        <f>IF($B91="","",_xlfn.XLOOKUP($S91,应收!$T:$T,应收!O:O))</f>
        <v/>
      </c>
      <c r="O91" s="114" t="str">
        <f>IF($B91="","",_xlfn.XLOOKUP($S91,应收!$T:$T,应收!P:P))</f>
        <v/>
      </c>
      <c r="P91" s="114" t="str">
        <f>IF($B91="","",_xlfn.XLOOKUP($S91,应收!$T:$T,应收!Q:Q))</f>
        <v/>
      </c>
      <c r="Q91" s="114" t="str">
        <f>IF($B91="","",_xlfn.XLOOKUP($S91,应收!$T:$T,应收!R:R))</f>
        <v/>
      </c>
      <c r="R91" s="114" t="str">
        <f>IF($B91="","",_xlfn.XLOOKUP($S91,应收!$T:$T,应收!S:S))</f>
        <v/>
      </c>
      <c r="S91" s="114" t="str">
        <f t="shared" si="4"/>
        <v/>
      </c>
      <c r="T91" s="114" t="str">
        <f t="shared" si="5"/>
        <v/>
      </c>
      <c r="U91" s="114" t="str">
        <f>IF($B91="","",_xlfn.XLOOKUP(S91,应收!T:T,应收!V:V))</f>
        <v/>
      </c>
      <c r="V91" s="114" t="str">
        <f>IF(U91="","",_xlfn.XLOOKUP(U91,立项!W:W,立项!P:P))</f>
        <v/>
      </c>
      <c r="W91" s="114" t="str">
        <f>IF(B91="","",_xlfn.XLOOKUP($S91,应收!$T:$T,应收!B:B))</f>
        <v/>
      </c>
      <c r="X91" s="114" t="str">
        <f t="shared" si="3"/>
        <v/>
      </c>
      <c r="Y91" s="141"/>
      <c r="Z91" s="116"/>
      <c r="AA91" s="116"/>
      <c r="AB91" s="116"/>
      <c r="AC91" s="117"/>
      <c r="AD91" s="72" t="s">
        <v>1978</v>
      </c>
    </row>
    <row r="92" s="72" customFormat="1" customHeight="1" spans="1:30">
      <c r="A92" s="116"/>
      <c r="B92" s="116"/>
      <c r="C92" s="134"/>
      <c r="D92" s="135"/>
      <c r="E92" s="136"/>
      <c r="F92" s="116"/>
      <c r="G92" s="133"/>
      <c r="H92" s="116"/>
      <c r="I92" s="116"/>
      <c r="J92" s="139" t="s">
        <v>2003</v>
      </c>
      <c r="K92" s="114" t="str">
        <f>IF($B92="","",_xlfn.XLOOKUP(S92,应收!T:T,应收!D:D))</f>
        <v/>
      </c>
      <c r="L92" s="114" t="str">
        <f>IF($B92="","",_xlfn.XLOOKUP($S92,应收!$T:$T,应收!E:E))</f>
        <v/>
      </c>
      <c r="M92" s="114" t="str">
        <f>IF($B92="","",_xlfn.XLOOKUP($S92,应收!$T:$T,应收!N:N))</f>
        <v/>
      </c>
      <c r="N92" s="114" t="str">
        <f>IF($B92="","",_xlfn.XLOOKUP($S92,应收!$T:$T,应收!O:O))</f>
        <v/>
      </c>
      <c r="O92" s="114" t="str">
        <f>IF($B92="","",_xlfn.XLOOKUP($S92,应收!$T:$T,应收!P:P))</f>
        <v/>
      </c>
      <c r="P92" s="114" t="str">
        <f>IF($B92="","",_xlfn.XLOOKUP($S92,应收!$T:$T,应收!Q:Q))</f>
        <v/>
      </c>
      <c r="Q92" s="114" t="str">
        <f>IF($B92="","",_xlfn.XLOOKUP($S92,应收!$T:$T,应收!R:R))</f>
        <v/>
      </c>
      <c r="R92" s="114" t="str">
        <f>IF($B92="","",_xlfn.XLOOKUP($S92,应收!$T:$T,应收!S:S))</f>
        <v/>
      </c>
      <c r="S92" s="114" t="str">
        <f t="shared" si="4"/>
        <v/>
      </c>
      <c r="T92" s="114" t="str">
        <f t="shared" si="5"/>
        <v/>
      </c>
      <c r="U92" s="114" t="str">
        <f>IF($B92="","",_xlfn.XLOOKUP(S92,应收!T:T,应收!V:V))</f>
        <v/>
      </c>
      <c r="V92" s="114" t="str">
        <f>IF(U92="","",_xlfn.XLOOKUP(U92,立项!W:W,立项!P:P))</f>
        <v/>
      </c>
      <c r="W92" s="114" t="str">
        <f>IF(B92="","",_xlfn.XLOOKUP($S92,应收!$T:$T,应收!B:B))</f>
        <v/>
      </c>
      <c r="X92" s="114" t="str">
        <f t="shared" si="3"/>
        <v/>
      </c>
      <c r="Y92" s="141"/>
      <c r="Z92" s="116"/>
      <c r="AA92" s="116"/>
      <c r="AB92" s="116"/>
      <c r="AC92" s="117"/>
      <c r="AD92" s="72" t="s">
        <v>1978</v>
      </c>
    </row>
    <row r="93" s="72" customFormat="1" customHeight="1" spans="1:30">
      <c r="A93" s="116"/>
      <c r="B93" s="116"/>
      <c r="C93" s="134"/>
      <c r="D93" s="135"/>
      <c r="E93" s="145"/>
      <c r="F93" s="116"/>
      <c r="G93" s="133"/>
      <c r="H93" s="116"/>
      <c r="I93" s="116"/>
      <c r="J93" s="139" t="s">
        <v>2004</v>
      </c>
      <c r="K93" s="114" t="str">
        <f>IF($B93="","",_xlfn.XLOOKUP(S93,应收!T:T,应收!D:D))</f>
        <v/>
      </c>
      <c r="L93" s="114" t="str">
        <f>IF($B93="","",_xlfn.XLOOKUP($S93,应收!$T:$T,应收!E:E))</f>
        <v/>
      </c>
      <c r="M93" s="114" t="str">
        <f>IF($B93="","",_xlfn.XLOOKUP($S93,应收!$T:$T,应收!N:N))</f>
        <v/>
      </c>
      <c r="N93" s="114" t="str">
        <f>IF($B93="","",_xlfn.XLOOKUP($S93,应收!$T:$T,应收!O:O))</f>
        <v/>
      </c>
      <c r="O93" s="114" t="str">
        <f>IF($B93="","",_xlfn.XLOOKUP($S93,应收!$T:$T,应收!P:P))</f>
        <v/>
      </c>
      <c r="P93" s="114" t="str">
        <f>IF($B93="","",_xlfn.XLOOKUP($S93,应收!$T:$T,应收!Q:Q))</f>
        <v/>
      </c>
      <c r="Q93" s="114" t="str">
        <f>IF($B93="","",_xlfn.XLOOKUP($S93,应收!$T:$T,应收!R:R))</f>
        <v/>
      </c>
      <c r="R93" s="114" t="str">
        <f>IF($B93="","",_xlfn.XLOOKUP($S93,应收!$T:$T,应收!S:S))</f>
        <v/>
      </c>
      <c r="S93" s="114" t="str">
        <f t="shared" si="4"/>
        <v/>
      </c>
      <c r="T93" s="114" t="str">
        <f t="shared" si="5"/>
        <v/>
      </c>
      <c r="U93" s="114" t="str">
        <f>IF($B93="","",_xlfn.XLOOKUP(S93,应收!T:T,应收!V:V))</f>
        <v/>
      </c>
      <c r="V93" s="114" t="str">
        <f>IF(U93="","",_xlfn.XLOOKUP(U93,立项!W:W,立项!P:P))</f>
        <v/>
      </c>
      <c r="W93" s="114" t="str">
        <f>IF(B93="","",_xlfn.XLOOKUP($S93,应收!$T:$T,应收!B:B))</f>
        <v/>
      </c>
      <c r="X93" s="114" t="str">
        <f t="shared" si="3"/>
        <v/>
      </c>
      <c r="Y93" s="141"/>
      <c r="Z93" s="116"/>
      <c r="AA93" s="116"/>
      <c r="AB93" s="116"/>
      <c r="AC93" s="117"/>
      <c r="AD93" s="72" t="s">
        <v>1978</v>
      </c>
    </row>
    <row r="94" s="72" customFormat="1" customHeight="1" spans="1:30">
      <c r="A94" s="116"/>
      <c r="B94" s="116"/>
      <c r="C94" s="134"/>
      <c r="D94" s="135"/>
      <c r="E94" s="145"/>
      <c r="F94" s="116"/>
      <c r="G94" s="133"/>
      <c r="H94" s="116"/>
      <c r="I94" s="116"/>
      <c r="J94" s="139" t="s">
        <v>2005</v>
      </c>
      <c r="K94" s="114" t="str">
        <f>IF($B94="","",_xlfn.XLOOKUP(S94,应收!T:T,应收!D:D))</f>
        <v/>
      </c>
      <c r="L94" s="114" t="str">
        <f>IF($B94="","",_xlfn.XLOOKUP($S94,应收!$T:$T,应收!E:E))</f>
        <v/>
      </c>
      <c r="M94" s="114" t="str">
        <f>IF($B94="","",_xlfn.XLOOKUP($S94,应收!$T:$T,应收!N:N))</f>
        <v/>
      </c>
      <c r="N94" s="114" t="str">
        <f>IF($B94="","",_xlfn.XLOOKUP($S94,应收!$T:$T,应收!O:O))</f>
        <v/>
      </c>
      <c r="O94" s="114" t="str">
        <f>IF($B94="","",_xlfn.XLOOKUP($S94,应收!$T:$T,应收!P:P))</f>
        <v/>
      </c>
      <c r="P94" s="114" t="str">
        <f>IF($B94="","",_xlfn.XLOOKUP($S94,应收!$T:$T,应收!Q:Q))</f>
        <v/>
      </c>
      <c r="Q94" s="114" t="str">
        <f>IF($B94="","",_xlfn.XLOOKUP($S94,应收!$T:$T,应收!R:R))</f>
        <v/>
      </c>
      <c r="R94" s="114" t="str">
        <f>IF($B94="","",_xlfn.XLOOKUP($S94,应收!$T:$T,应收!S:S))</f>
        <v/>
      </c>
      <c r="S94" s="114" t="str">
        <f t="shared" si="4"/>
        <v/>
      </c>
      <c r="T94" s="114" t="str">
        <f t="shared" si="5"/>
        <v/>
      </c>
      <c r="U94" s="114" t="str">
        <f>IF($B94="","",_xlfn.XLOOKUP(S94,应收!T:T,应收!V:V))</f>
        <v/>
      </c>
      <c r="V94" s="114" t="str">
        <f>IF(U94="","",_xlfn.XLOOKUP(U94,立项!W:W,立项!P:P))</f>
        <v/>
      </c>
      <c r="W94" s="114" t="str">
        <f>IF(B94="","",_xlfn.XLOOKUP($S94,应收!$T:$T,应收!B:B))</f>
        <v/>
      </c>
      <c r="X94" s="114" t="str">
        <f t="shared" si="3"/>
        <v/>
      </c>
      <c r="Y94" s="141"/>
      <c r="Z94" s="116"/>
      <c r="AA94" s="116"/>
      <c r="AB94" s="116"/>
      <c r="AC94" s="117"/>
      <c r="AD94" s="72" t="s">
        <v>1978</v>
      </c>
    </row>
    <row r="95" s="72" customFormat="1" customHeight="1" spans="1:30">
      <c r="A95" s="116"/>
      <c r="B95" s="116"/>
      <c r="C95" s="134"/>
      <c r="D95" s="135"/>
      <c r="E95" s="145"/>
      <c r="F95" s="116"/>
      <c r="G95" s="133"/>
      <c r="H95" s="116"/>
      <c r="I95" s="116"/>
      <c r="J95" s="139" t="s">
        <v>2006</v>
      </c>
      <c r="K95" s="114" t="str">
        <f>IF($B95="","",_xlfn.XLOOKUP(S95,应收!T:T,应收!D:D))</f>
        <v/>
      </c>
      <c r="L95" s="114" t="str">
        <f>IF($B95="","",_xlfn.XLOOKUP($S95,应收!$T:$T,应收!E:E))</f>
        <v/>
      </c>
      <c r="M95" s="114" t="str">
        <f>IF($B95="","",_xlfn.XLOOKUP($S95,应收!$T:$T,应收!N:N))</f>
        <v/>
      </c>
      <c r="N95" s="114" t="str">
        <f>IF($B95="","",_xlfn.XLOOKUP($S95,应收!$T:$T,应收!O:O))</f>
        <v/>
      </c>
      <c r="O95" s="114" t="str">
        <f>IF($B95="","",_xlfn.XLOOKUP($S95,应收!$T:$T,应收!P:P))</f>
        <v/>
      </c>
      <c r="P95" s="114" t="str">
        <f>IF($B95="","",_xlfn.XLOOKUP($S95,应收!$T:$T,应收!Q:Q))</f>
        <v/>
      </c>
      <c r="Q95" s="114" t="str">
        <f>IF($B95="","",_xlfn.XLOOKUP($S95,应收!$T:$T,应收!R:R))</f>
        <v/>
      </c>
      <c r="R95" s="114" t="str">
        <f>IF($B95="","",_xlfn.XLOOKUP($S95,应收!$T:$T,应收!S:S))</f>
        <v/>
      </c>
      <c r="S95" s="114" t="str">
        <f t="shared" si="4"/>
        <v/>
      </c>
      <c r="T95" s="114" t="str">
        <f t="shared" si="5"/>
        <v/>
      </c>
      <c r="U95" s="114" t="str">
        <f>IF($B95="","",_xlfn.XLOOKUP(S95,应收!T:T,应收!V:V))</f>
        <v/>
      </c>
      <c r="V95" s="114" t="str">
        <f>IF(U95="","",_xlfn.XLOOKUP(U95,立项!W:W,立项!P:P))</f>
        <v/>
      </c>
      <c r="W95" s="114" t="str">
        <f>IF(B95="","",_xlfn.XLOOKUP($S95,应收!$T:$T,应收!B:B))</f>
        <v/>
      </c>
      <c r="X95" s="114" t="str">
        <f t="shared" si="3"/>
        <v/>
      </c>
      <c r="Y95" s="141"/>
      <c r="Z95" s="116"/>
      <c r="AA95" s="116"/>
      <c r="AB95" s="116"/>
      <c r="AC95" s="117"/>
      <c r="AD95" s="72" t="s">
        <v>1978</v>
      </c>
    </row>
    <row r="96" s="72" customFormat="1" customHeight="1" spans="1:30">
      <c r="A96" s="116"/>
      <c r="B96" s="116"/>
      <c r="C96" s="134"/>
      <c r="D96" s="135"/>
      <c r="E96" s="136"/>
      <c r="F96" s="116"/>
      <c r="G96" s="133"/>
      <c r="H96" s="116"/>
      <c r="I96" s="116"/>
      <c r="J96" s="139" t="s">
        <v>2007</v>
      </c>
      <c r="K96" s="114" t="str">
        <f>IF($B96="","",_xlfn.XLOOKUP(S96,应收!T:T,应收!D:D))</f>
        <v/>
      </c>
      <c r="L96" s="114" t="str">
        <f>IF($B96="","",_xlfn.XLOOKUP($S96,应收!$T:$T,应收!E:E))</f>
        <v/>
      </c>
      <c r="M96" s="114" t="str">
        <f>IF($B96="","",_xlfn.XLOOKUP($S96,应收!$T:$T,应收!N:N))</f>
        <v/>
      </c>
      <c r="N96" s="114" t="str">
        <f>IF($B96="","",_xlfn.XLOOKUP($S96,应收!$T:$T,应收!O:O))</f>
        <v/>
      </c>
      <c r="O96" s="114" t="str">
        <f>IF($B96="","",_xlfn.XLOOKUP($S96,应收!$T:$T,应收!P:P))</f>
        <v/>
      </c>
      <c r="P96" s="114" t="str">
        <f>IF($B96="","",_xlfn.XLOOKUP($S96,应收!$T:$T,应收!Q:Q))</f>
        <v/>
      </c>
      <c r="Q96" s="114" t="str">
        <f>IF($B96="","",_xlfn.XLOOKUP($S96,应收!$T:$T,应收!R:R))</f>
        <v/>
      </c>
      <c r="R96" s="114" t="str">
        <f>IF($B96="","",_xlfn.XLOOKUP($S96,应收!$T:$T,应收!S:S))</f>
        <v/>
      </c>
      <c r="S96" s="114" t="str">
        <f t="shared" si="4"/>
        <v/>
      </c>
      <c r="T96" s="114" t="str">
        <f t="shared" si="5"/>
        <v/>
      </c>
      <c r="U96" s="114" t="str">
        <f>IF($B96="","",_xlfn.XLOOKUP(S96,应收!T:T,应收!V:V))</f>
        <v/>
      </c>
      <c r="V96" s="114" t="str">
        <f>IF(U96="","",_xlfn.XLOOKUP(U96,立项!W:W,立项!P:P))</f>
        <v/>
      </c>
      <c r="W96" s="114" t="str">
        <f>IF(B96="","",_xlfn.XLOOKUP($S96,应收!$T:$T,应收!B:B))</f>
        <v/>
      </c>
      <c r="X96" s="114" t="str">
        <f t="shared" si="3"/>
        <v/>
      </c>
      <c r="Y96" s="141"/>
      <c r="Z96" s="116"/>
      <c r="AA96" s="116"/>
      <c r="AB96" s="116"/>
      <c r="AC96" s="117"/>
      <c r="AD96" s="72" t="s">
        <v>1978</v>
      </c>
    </row>
    <row r="97" s="72" customFormat="1" customHeight="1" spans="1:30">
      <c r="A97" s="116"/>
      <c r="B97" s="116"/>
      <c r="C97" s="134"/>
      <c r="D97" s="135"/>
      <c r="E97" s="136"/>
      <c r="F97" s="116"/>
      <c r="G97" s="133"/>
      <c r="H97" s="116"/>
      <c r="I97" s="116"/>
      <c r="J97" s="139" t="s">
        <v>2008</v>
      </c>
      <c r="K97" s="114" t="str">
        <f>IF($B97="","",_xlfn.XLOOKUP(S97,应收!T:T,应收!D:D))</f>
        <v/>
      </c>
      <c r="L97" s="114" t="str">
        <f>IF($B97="","",_xlfn.XLOOKUP($S97,应收!$T:$T,应收!E:E))</f>
        <v/>
      </c>
      <c r="M97" s="114" t="str">
        <f>IF($B97="","",_xlfn.XLOOKUP($S97,应收!$T:$T,应收!N:N))</f>
        <v/>
      </c>
      <c r="N97" s="114" t="str">
        <f>IF($B97="","",_xlfn.XLOOKUP($S97,应收!$T:$T,应收!O:O))</f>
        <v/>
      </c>
      <c r="O97" s="114" t="str">
        <f>IF($B97="","",_xlfn.XLOOKUP($S97,应收!$T:$T,应收!P:P))</f>
        <v/>
      </c>
      <c r="P97" s="114" t="str">
        <f>IF($B97="","",_xlfn.XLOOKUP($S97,应收!$T:$T,应收!Q:Q))</f>
        <v/>
      </c>
      <c r="Q97" s="114" t="str">
        <f>IF($B97="","",_xlfn.XLOOKUP($S97,应收!$T:$T,应收!R:R))</f>
        <v/>
      </c>
      <c r="R97" s="114" t="str">
        <f>IF($B97="","",_xlfn.XLOOKUP($S97,应收!$T:$T,应收!S:S))</f>
        <v/>
      </c>
      <c r="S97" s="114" t="str">
        <f t="shared" si="4"/>
        <v/>
      </c>
      <c r="T97" s="114" t="str">
        <f t="shared" si="5"/>
        <v/>
      </c>
      <c r="U97" s="114" t="str">
        <f>IF($B97="","",_xlfn.XLOOKUP(S97,应收!T:T,应收!V:V))</f>
        <v/>
      </c>
      <c r="V97" s="114" t="str">
        <f>IF(U97="","",_xlfn.XLOOKUP(U97,立项!W:W,立项!P:P))</f>
        <v/>
      </c>
      <c r="W97" s="114" t="str">
        <f>IF(B97="","",_xlfn.XLOOKUP($S97,应收!$T:$T,应收!B:B))</f>
        <v/>
      </c>
      <c r="X97" s="114" t="str">
        <f t="shared" si="3"/>
        <v/>
      </c>
      <c r="Y97" s="141"/>
      <c r="Z97" s="116"/>
      <c r="AA97" s="116"/>
      <c r="AB97" s="116"/>
      <c r="AC97" s="117"/>
      <c r="AD97" s="72" t="s">
        <v>1978</v>
      </c>
    </row>
    <row r="98" s="72" customFormat="1" customHeight="1" spans="1:30">
      <c r="A98" s="116"/>
      <c r="B98" s="116"/>
      <c r="C98" s="134"/>
      <c r="D98" s="135"/>
      <c r="E98" s="136"/>
      <c r="F98" s="116"/>
      <c r="G98" s="133"/>
      <c r="H98" s="116"/>
      <c r="I98" s="116"/>
      <c r="J98" s="139" t="s">
        <v>2009</v>
      </c>
      <c r="K98" s="114" t="str">
        <f>IF($B98="","",_xlfn.XLOOKUP(S98,应收!T:T,应收!D:D))</f>
        <v/>
      </c>
      <c r="L98" s="114" t="str">
        <f>IF($B98="","",_xlfn.XLOOKUP($S98,应收!$T:$T,应收!E:E))</f>
        <v/>
      </c>
      <c r="M98" s="114" t="str">
        <f>IF($B98="","",_xlfn.XLOOKUP($S98,应收!$T:$T,应收!N:N))</f>
        <v/>
      </c>
      <c r="N98" s="114" t="str">
        <f>IF($B98="","",_xlfn.XLOOKUP($S98,应收!$T:$T,应收!O:O))</f>
        <v/>
      </c>
      <c r="O98" s="114" t="str">
        <f>IF($B98="","",_xlfn.XLOOKUP($S98,应收!$T:$T,应收!P:P))</f>
        <v/>
      </c>
      <c r="P98" s="114" t="str">
        <f>IF($B98="","",_xlfn.XLOOKUP($S98,应收!$T:$T,应收!Q:Q))</f>
        <v/>
      </c>
      <c r="Q98" s="114" t="str">
        <f>IF($B98="","",_xlfn.XLOOKUP($S98,应收!$T:$T,应收!R:R))</f>
        <v/>
      </c>
      <c r="R98" s="114" t="str">
        <f>IF($B98="","",_xlfn.XLOOKUP($S98,应收!$T:$T,应收!S:S))</f>
        <v/>
      </c>
      <c r="S98" s="114" t="str">
        <f t="shared" si="4"/>
        <v/>
      </c>
      <c r="T98" s="114" t="str">
        <f t="shared" si="5"/>
        <v/>
      </c>
      <c r="U98" s="114" t="str">
        <f>IF($B98="","",_xlfn.XLOOKUP(S98,应收!T:T,应收!V:V))</f>
        <v/>
      </c>
      <c r="V98" s="114" t="str">
        <f>IF(U98="","",_xlfn.XLOOKUP(U98,立项!W:W,立项!P:P))</f>
        <v/>
      </c>
      <c r="W98" s="114" t="str">
        <f>IF(B98="","",_xlfn.XLOOKUP($S98,应收!$T:$T,应收!B:B))</f>
        <v/>
      </c>
      <c r="X98" s="114" t="str">
        <f t="shared" si="3"/>
        <v/>
      </c>
      <c r="Y98" s="141"/>
      <c r="Z98" s="116"/>
      <c r="AA98" s="116"/>
      <c r="AB98" s="116"/>
      <c r="AC98" s="117"/>
      <c r="AD98" s="72" t="s">
        <v>1978</v>
      </c>
    </row>
    <row r="99" s="72" customFormat="1" customHeight="1" spans="1:30">
      <c r="A99" s="116"/>
      <c r="B99" s="116"/>
      <c r="C99" s="134"/>
      <c r="D99" s="135"/>
      <c r="E99" s="146"/>
      <c r="F99" s="116"/>
      <c r="G99" s="133"/>
      <c r="H99" s="116"/>
      <c r="I99" s="116"/>
      <c r="J99" s="139" t="s">
        <v>2010</v>
      </c>
      <c r="K99" s="114" t="str">
        <f>IF($B99="","",_xlfn.XLOOKUP(S99,应收!T:T,应收!D:D))</f>
        <v/>
      </c>
      <c r="L99" s="114" t="str">
        <f>IF($B99="","",_xlfn.XLOOKUP($S99,应收!$T:$T,应收!E:E))</f>
        <v/>
      </c>
      <c r="M99" s="114" t="str">
        <f>IF($B99="","",_xlfn.XLOOKUP($S99,应收!$T:$T,应收!N:N))</f>
        <v/>
      </c>
      <c r="N99" s="114" t="str">
        <f>IF($B99="","",_xlfn.XLOOKUP($S99,应收!$T:$T,应收!O:O))</f>
        <v/>
      </c>
      <c r="O99" s="114" t="str">
        <f>IF($B99="","",_xlfn.XLOOKUP($S99,应收!$T:$T,应收!P:P))</f>
        <v/>
      </c>
      <c r="P99" s="114" t="str">
        <f>IF($B99="","",_xlfn.XLOOKUP($S99,应收!$T:$T,应收!Q:Q))</f>
        <v/>
      </c>
      <c r="Q99" s="114" t="str">
        <f>IF($B99="","",_xlfn.XLOOKUP($S99,应收!$T:$T,应收!R:R))</f>
        <v/>
      </c>
      <c r="R99" s="114" t="str">
        <f>IF($B99="","",_xlfn.XLOOKUP($S99,应收!$T:$T,应收!S:S))</f>
        <v/>
      </c>
      <c r="S99" s="114" t="str">
        <f t="shared" si="4"/>
        <v/>
      </c>
      <c r="T99" s="114" t="str">
        <f t="shared" si="5"/>
        <v/>
      </c>
      <c r="U99" s="114" t="str">
        <f>IF($B99="","",_xlfn.XLOOKUP(S99,应收!T:T,应收!V:V))</f>
        <v/>
      </c>
      <c r="V99" s="114" t="str">
        <f>IF(U99="","",_xlfn.XLOOKUP(U99,立项!W:W,立项!P:P))</f>
        <v/>
      </c>
      <c r="W99" s="114" t="str">
        <f>IF(B99="","",_xlfn.XLOOKUP($S99,应收!$T:$T,应收!B:B))</f>
        <v/>
      </c>
      <c r="X99" s="114" t="str">
        <f t="shared" si="3"/>
        <v/>
      </c>
      <c r="Y99" s="141"/>
      <c r="Z99" s="116"/>
      <c r="AA99" s="116"/>
      <c r="AB99" s="116"/>
      <c r="AC99" s="117"/>
      <c r="AD99" s="72" t="s">
        <v>1978</v>
      </c>
    </row>
    <row r="100" s="72" customFormat="1" customHeight="1" spans="1:30">
      <c r="A100" s="116"/>
      <c r="B100" s="116"/>
      <c r="C100" s="134"/>
      <c r="D100" s="135"/>
      <c r="E100" s="146"/>
      <c r="F100" s="116"/>
      <c r="G100" s="133"/>
      <c r="H100" s="116"/>
      <c r="I100" s="116"/>
      <c r="J100" s="139" t="s">
        <v>2011</v>
      </c>
      <c r="K100" s="114" t="str">
        <f>IF($B100="","",_xlfn.XLOOKUP(S100,应收!T:T,应收!D:D))</f>
        <v/>
      </c>
      <c r="L100" s="114" t="str">
        <f>IF($B100="","",_xlfn.XLOOKUP($S100,应收!$T:$T,应收!E:E))</f>
        <v/>
      </c>
      <c r="M100" s="114" t="str">
        <f>IF($B100="","",_xlfn.XLOOKUP($S100,应收!$T:$T,应收!N:N))</f>
        <v/>
      </c>
      <c r="N100" s="114" t="str">
        <f>IF($B100="","",_xlfn.XLOOKUP($S100,应收!$T:$T,应收!O:O))</f>
        <v/>
      </c>
      <c r="O100" s="114" t="str">
        <f>IF($B100="","",_xlfn.XLOOKUP($S100,应收!$T:$T,应收!P:P))</f>
        <v/>
      </c>
      <c r="P100" s="114" t="str">
        <f>IF($B100="","",_xlfn.XLOOKUP($S100,应收!$T:$T,应收!Q:Q))</f>
        <v/>
      </c>
      <c r="Q100" s="114" t="str">
        <f>IF($B100="","",_xlfn.XLOOKUP($S100,应收!$T:$T,应收!R:R))</f>
        <v/>
      </c>
      <c r="R100" s="114" t="str">
        <f>IF($B100="","",_xlfn.XLOOKUP($S100,应收!$T:$T,应收!S:S))</f>
        <v/>
      </c>
      <c r="S100" s="114" t="str">
        <f t="shared" si="4"/>
        <v/>
      </c>
      <c r="T100" s="114" t="str">
        <f t="shared" si="5"/>
        <v/>
      </c>
      <c r="U100" s="114" t="str">
        <f>IF($B100="","",_xlfn.XLOOKUP(S100,应收!T:T,应收!V:V))</f>
        <v/>
      </c>
      <c r="V100" s="114" t="str">
        <f>IF(U100="","",_xlfn.XLOOKUP(U100,立项!W:W,立项!P:P))</f>
        <v/>
      </c>
      <c r="W100" s="114" t="str">
        <f>IF(B100="","",_xlfn.XLOOKUP($S100,应收!$T:$T,应收!B:B))</f>
        <v/>
      </c>
      <c r="X100" s="114" t="str">
        <f t="shared" si="3"/>
        <v/>
      </c>
      <c r="Y100" s="141"/>
      <c r="Z100" s="116"/>
      <c r="AA100" s="116"/>
      <c r="AB100" s="116"/>
      <c r="AC100" s="117"/>
      <c r="AD100" s="72" t="s">
        <v>1978</v>
      </c>
    </row>
    <row r="101" s="72" customFormat="1" customHeight="1" spans="1:30">
      <c r="A101" s="116"/>
      <c r="B101" s="116"/>
      <c r="C101" s="134"/>
      <c r="D101" s="135"/>
      <c r="E101" s="147"/>
      <c r="F101" s="116"/>
      <c r="G101" s="133"/>
      <c r="H101" s="116"/>
      <c r="I101" s="116"/>
      <c r="J101" s="139" t="s">
        <v>2012</v>
      </c>
      <c r="K101" s="114" t="str">
        <f>IF($B101="","",_xlfn.XLOOKUP(S101,应收!T:T,应收!D:D))</f>
        <v/>
      </c>
      <c r="L101" s="114" t="str">
        <f>IF($B101="","",_xlfn.XLOOKUP($S101,应收!$T:$T,应收!E:E))</f>
        <v/>
      </c>
      <c r="M101" s="114" t="str">
        <f>IF($B101="","",_xlfn.XLOOKUP($S101,应收!$T:$T,应收!N:N))</f>
        <v/>
      </c>
      <c r="N101" s="114" t="str">
        <f>IF($B101="","",_xlfn.XLOOKUP($S101,应收!$T:$T,应收!O:O))</f>
        <v/>
      </c>
      <c r="O101" s="114" t="str">
        <f>IF($B101="","",_xlfn.XLOOKUP($S101,应收!$T:$T,应收!P:P))</f>
        <v/>
      </c>
      <c r="P101" s="114" t="str">
        <f>IF($B101="","",_xlfn.XLOOKUP($S101,应收!$T:$T,应收!Q:Q))</f>
        <v/>
      </c>
      <c r="Q101" s="114" t="str">
        <f>IF($B101="","",_xlfn.XLOOKUP($S101,应收!$T:$T,应收!R:R))</f>
        <v/>
      </c>
      <c r="R101" s="114" t="str">
        <f>IF($B101="","",_xlfn.XLOOKUP($S101,应收!$T:$T,应收!S:S))</f>
        <v/>
      </c>
      <c r="S101" s="114" t="str">
        <f t="shared" si="4"/>
        <v/>
      </c>
      <c r="T101" s="114" t="str">
        <f t="shared" si="5"/>
        <v/>
      </c>
      <c r="U101" s="114" t="str">
        <f>IF($B101="","",_xlfn.XLOOKUP(S101,应收!T:T,应收!V:V))</f>
        <v/>
      </c>
      <c r="V101" s="114" t="str">
        <f>IF(U101="","",_xlfn.XLOOKUP(U101,立项!W:W,立项!P:P))</f>
        <v/>
      </c>
      <c r="W101" s="114" t="str">
        <f>IF(B101="","",_xlfn.XLOOKUP($S101,应收!$T:$T,应收!B:B))</f>
        <v/>
      </c>
      <c r="X101" s="114" t="str">
        <f t="shared" si="3"/>
        <v/>
      </c>
      <c r="Y101" s="141"/>
      <c r="Z101" s="116"/>
      <c r="AA101" s="116"/>
      <c r="AB101" s="116"/>
      <c r="AC101" s="117"/>
      <c r="AD101" s="72" t="s">
        <v>1978</v>
      </c>
    </row>
    <row r="102" s="72" customFormat="1" customHeight="1" spans="1:30">
      <c r="A102" s="116"/>
      <c r="B102" s="116"/>
      <c r="C102" s="134"/>
      <c r="D102" s="135"/>
      <c r="E102" s="147"/>
      <c r="F102" s="116"/>
      <c r="G102" s="133"/>
      <c r="H102" s="116"/>
      <c r="I102" s="116"/>
      <c r="J102" s="139" t="s">
        <v>2013</v>
      </c>
      <c r="K102" s="114" t="str">
        <f>IF($B102="","",_xlfn.XLOOKUP(S102,应收!T:T,应收!D:D))</f>
        <v/>
      </c>
      <c r="L102" s="114" t="str">
        <f>IF($B102="","",_xlfn.XLOOKUP($S102,应收!$T:$T,应收!E:E))</f>
        <v/>
      </c>
      <c r="M102" s="114" t="str">
        <f>IF($B102="","",_xlfn.XLOOKUP($S102,应收!$T:$T,应收!N:N))</f>
        <v/>
      </c>
      <c r="N102" s="114" t="str">
        <f>IF($B102="","",_xlfn.XLOOKUP($S102,应收!$T:$T,应收!O:O))</f>
        <v/>
      </c>
      <c r="O102" s="114" t="str">
        <f>IF($B102="","",_xlfn.XLOOKUP($S102,应收!$T:$T,应收!P:P))</f>
        <v/>
      </c>
      <c r="P102" s="114" t="str">
        <f>IF($B102="","",_xlfn.XLOOKUP($S102,应收!$T:$T,应收!Q:Q))</f>
        <v/>
      </c>
      <c r="Q102" s="114" t="str">
        <f>IF($B102="","",_xlfn.XLOOKUP($S102,应收!$T:$T,应收!R:R))</f>
        <v/>
      </c>
      <c r="R102" s="114" t="str">
        <f>IF($B102="","",_xlfn.XLOOKUP($S102,应收!$T:$T,应收!S:S))</f>
        <v/>
      </c>
      <c r="S102" s="114" t="str">
        <f t="shared" si="4"/>
        <v/>
      </c>
      <c r="T102" s="114" t="str">
        <f t="shared" si="5"/>
        <v/>
      </c>
      <c r="U102" s="114" t="str">
        <f>IF($B102="","",_xlfn.XLOOKUP(S102,应收!T:T,应收!V:V))</f>
        <v/>
      </c>
      <c r="V102" s="114" t="str">
        <f>IF(U102="","",_xlfn.XLOOKUP(U102,立项!W:W,立项!P:P))</f>
        <v/>
      </c>
      <c r="W102" s="114" t="str">
        <f>IF(B102="","",_xlfn.XLOOKUP($S102,应收!$T:$T,应收!B:B))</f>
        <v/>
      </c>
      <c r="X102" s="114" t="str">
        <f t="shared" si="3"/>
        <v/>
      </c>
      <c r="Y102" s="141"/>
      <c r="Z102" s="116"/>
      <c r="AA102" s="116"/>
      <c r="AB102" s="116"/>
      <c r="AC102" s="117"/>
      <c r="AD102" s="72" t="s">
        <v>1978</v>
      </c>
    </row>
    <row r="103" s="72" customFormat="1" customHeight="1" spans="1:30">
      <c r="A103" s="116"/>
      <c r="B103" s="133"/>
      <c r="C103" s="134"/>
      <c r="D103" s="135"/>
      <c r="E103" s="136"/>
      <c r="F103" s="116"/>
      <c r="G103" s="133"/>
      <c r="H103" s="116"/>
      <c r="I103" s="116"/>
      <c r="J103" s="139" t="s">
        <v>2014</v>
      </c>
      <c r="K103" s="114" t="str">
        <f>IF($B103="","",_xlfn.XLOOKUP(S103,应收!T:T,应收!D:D))</f>
        <v/>
      </c>
      <c r="L103" s="114" t="str">
        <f>IF($B103="","",_xlfn.XLOOKUP($S103,应收!$T:$T,应收!E:E))</f>
        <v/>
      </c>
      <c r="M103" s="114" t="str">
        <f>IF($B103="","",_xlfn.XLOOKUP($S103,应收!$T:$T,应收!N:N))</f>
        <v/>
      </c>
      <c r="N103" s="114" t="str">
        <f>IF($B103="","",_xlfn.XLOOKUP($S103,应收!$T:$T,应收!O:O))</f>
        <v/>
      </c>
      <c r="O103" s="114" t="str">
        <f>IF($B103="","",_xlfn.XLOOKUP($S103,应收!$T:$T,应收!P:P))</f>
        <v/>
      </c>
      <c r="P103" s="114" t="str">
        <f>IF($B103="","",_xlfn.XLOOKUP($S103,应收!$T:$T,应收!Q:Q))</f>
        <v/>
      </c>
      <c r="Q103" s="114" t="str">
        <f>IF($B103="","",_xlfn.XLOOKUP($S103,应收!$T:$T,应收!R:R))</f>
        <v/>
      </c>
      <c r="R103" s="114" t="str">
        <f>IF($B103="","",_xlfn.XLOOKUP($S103,应收!$T:$T,应收!S:S))</f>
        <v/>
      </c>
      <c r="S103" s="114" t="str">
        <f t="shared" si="4"/>
        <v/>
      </c>
      <c r="T103" s="114" t="str">
        <f t="shared" si="5"/>
        <v/>
      </c>
      <c r="U103" s="114" t="str">
        <f>IF($B103="","",_xlfn.XLOOKUP(S103,应收!T:T,应收!V:V))</f>
        <v/>
      </c>
      <c r="V103" s="114" t="str">
        <f>IF(U103="","",_xlfn.XLOOKUP(U103,立项!W:W,立项!P:P))</f>
        <v/>
      </c>
      <c r="W103" s="114" t="str">
        <f>IF(B103="","",_xlfn.XLOOKUP($S103,应收!$T:$T,应收!B:B))</f>
        <v/>
      </c>
      <c r="X103" s="114" t="str">
        <f t="shared" si="3"/>
        <v/>
      </c>
      <c r="Y103" s="141"/>
      <c r="Z103" s="116"/>
      <c r="AA103" s="116"/>
      <c r="AB103" s="116"/>
      <c r="AC103" s="117"/>
      <c r="AD103" s="72" t="s">
        <v>1978</v>
      </c>
    </row>
    <row r="104" s="72" customFormat="1" customHeight="1" spans="1:30">
      <c r="A104" s="116"/>
      <c r="B104" s="133"/>
      <c r="C104" s="134"/>
      <c r="D104" s="135"/>
      <c r="E104" s="148"/>
      <c r="F104" s="116"/>
      <c r="G104" s="133"/>
      <c r="H104" s="116"/>
      <c r="I104" s="116"/>
      <c r="J104" s="139" t="s">
        <v>2015</v>
      </c>
      <c r="K104" s="114" t="str">
        <f>IF($B104="","",_xlfn.XLOOKUP(S104,应收!T:T,应收!D:D))</f>
        <v/>
      </c>
      <c r="L104" s="114" t="str">
        <f>IF($B104="","",_xlfn.XLOOKUP($S104,应收!$T:$T,应收!E:E))</f>
        <v/>
      </c>
      <c r="M104" s="114" t="str">
        <f>IF($B104="","",_xlfn.XLOOKUP($S104,应收!$T:$T,应收!N:N))</f>
        <v/>
      </c>
      <c r="N104" s="114" t="str">
        <f>IF($B104="","",_xlfn.XLOOKUP($S104,应收!$T:$T,应收!O:O))</f>
        <v/>
      </c>
      <c r="O104" s="114" t="str">
        <f>IF($B104="","",_xlfn.XLOOKUP($S104,应收!$T:$T,应收!P:P))</f>
        <v/>
      </c>
      <c r="P104" s="114" t="str">
        <f>IF($B104="","",_xlfn.XLOOKUP($S104,应收!$T:$T,应收!Q:Q))</f>
        <v/>
      </c>
      <c r="Q104" s="114" t="str">
        <f>IF($B104="","",_xlfn.XLOOKUP($S104,应收!$T:$T,应收!R:R))</f>
        <v/>
      </c>
      <c r="R104" s="114" t="str">
        <f>IF($B104="","",_xlfn.XLOOKUP($S104,应收!$T:$T,应收!S:S))</f>
        <v/>
      </c>
      <c r="S104" s="114" t="str">
        <f t="shared" si="4"/>
        <v/>
      </c>
      <c r="T104" s="114" t="str">
        <f t="shared" si="5"/>
        <v/>
      </c>
      <c r="U104" s="114" t="str">
        <f>IF($B104="","",_xlfn.XLOOKUP(S104,应收!T:T,应收!V:V))</f>
        <v/>
      </c>
      <c r="V104" s="114" t="str">
        <f>IF(U104="","",_xlfn.XLOOKUP(U104,立项!W:W,立项!P:P))</f>
        <v/>
      </c>
      <c r="W104" s="114" t="str">
        <f>IF(B104="","",_xlfn.XLOOKUP($S104,应收!$T:$T,应收!B:B))</f>
        <v/>
      </c>
      <c r="X104" s="114" t="str">
        <f t="shared" si="3"/>
        <v/>
      </c>
      <c r="Y104" s="141"/>
      <c r="Z104" s="116"/>
      <c r="AA104" s="116"/>
      <c r="AB104" s="116"/>
      <c r="AC104" s="117"/>
      <c r="AD104" s="72" t="s">
        <v>1978</v>
      </c>
    </row>
    <row r="105" s="72" customFormat="1" customHeight="1" spans="1:30">
      <c r="A105" s="116"/>
      <c r="B105" s="133"/>
      <c r="C105" s="134"/>
      <c r="D105" s="135"/>
      <c r="E105" s="136"/>
      <c r="F105" s="116"/>
      <c r="G105" s="133"/>
      <c r="H105" s="116"/>
      <c r="I105" s="116"/>
      <c r="J105" s="139" t="s">
        <v>2016</v>
      </c>
      <c r="K105" s="114" t="str">
        <f>IF($B105="","",_xlfn.XLOOKUP(S105,应收!T:T,应收!D:D))</f>
        <v/>
      </c>
      <c r="L105" s="114" t="str">
        <f>IF($B105="","",_xlfn.XLOOKUP($S105,应收!$T:$T,应收!E:E))</f>
        <v/>
      </c>
      <c r="M105" s="114" t="str">
        <f>IF($B105="","",_xlfn.XLOOKUP($S105,应收!$T:$T,应收!N:N))</f>
        <v/>
      </c>
      <c r="N105" s="114" t="str">
        <f>IF($B105="","",_xlfn.XLOOKUP($S105,应收!$T:$T,应收!O:O))</f>
        <v/>
      </c>
      <c r="O105" s="114" t="str">
        <f>IF($B105="","",_xlfn.XLOOKUP($S105,应收!$T:$T,应收!P:P))</f>
        <v/>
      </c>
      <c r="P105" s="114" t="str">
        <f>IF($B105="","",_xlfn.XLOOKUP($S105,应收!$T:$T,应收!Q:Q))</f>
        <v/>
      </c>
      <c r="Q105" s="114" t="str">
        <f>IF($B105="","",_xlfn.XLOOKUP($S105,应收!$T:$T,应收!R:R))</f>
        <v/>
      </c>
      <c r="R105" s="114" t="str">
        <f>IF($B105="","",_xlfn.XLOOKUP($S105,应收!$T:$T,应收!S:S))</f>
        <v/>
      </c>
      <c r="S105" s="114" t="str">
        <f t="shared" si="4"/>
        <v/>
      </c>
      <c r="T105" s="114" t="str">
        <f t="shared" si="5"/>
        <v/>
      </c>
      <c r="U105" s="114" t="str">
        <f>IF($B105="","",_xlfn.XLOOKUP(S105,应收!T:T,应收!V:V))</f>
        <v/>
      </c>
      <c r="V105" s="114" t="str">
        <f>IF(U105="","",_xlfn.XLOOKUP(U105,立项!W:W,立项!P:P))</f>
        <v/>
      </c>
      <c r="W105" s="114" t="str">
        <f>IF(B105="","",_xlfn.XLOOKUP($S105,应收!$T:$T,应收!B:B))</f>
        <v/>
      </c>
      <c r="X105" s="114" t="str">
        <f t="shared" ref="X105:X165" si="6">IF(H105="","",LEFT(H105,16))</f>
        <v/>
      </c>
      <c r="Y105" s="141"/>
      <c r="Z105" s="116"/>
      <c r="AA105" s="116"/>
      <c r="AB105" s="116"/>
      <c r="AC105" s="117"/>
      <c r="AD105" s="72" t="s">
        <v>1978</v>
      </c>
    </row>
    <row r="106" s="72" customFormat="1" customHeight="1" spans="1:30">
      <c r="A106" s="116"/>
      <c r="B106" s="133"/>
      <c r="C106" s="134"/>
      <c r="D106" s="135"/>
      <c r="E106" s="136"/>
      <c r="F106" s="116"/>
      <c r="G106" s="133"/>
      <c r="H106" s="116"/>
      <c r="I106" s="116"/>
      <c r="J106" s="139" t="s">
        <v>2017</v>
      </c>
      <c r="K106" s="114" t="str">
        <f>IF($B106="","",_xlfn.XLOOKUP(S106,应收!T:T,应收!D:D))</f>
        <v/>
      </c>
      <c r="L106" s="114" t="str">
        <f>IF($B106="","",_xlfn.XLOOKUP($S106,应收!$T:$T,应收!E:E))</f>
        <v/>
      </c>
      <c r="M106" s="114" t="str">
        <f>IF($B106="","",_xlfn.XLOOKUP($S106,应收!$T:$T,应收!N:N))</f>
        <v/>
      </c>
      <c r="N106" s="114" t="str">
        <f>IF($B106="","",_xlfn.XLOOKUP($S106,应收!$T:$T,应收!O:O))</f>
        <v/>
      </c>
      <c r="O106" s="114" t="str">
        <f>IF($B106="","",_xlfn.XLOOKUP($S106,应收!$T:$T,应收!P:P))</f>
        <v/>
      </c>
      <c r="P106" s="114" t="str">
        <f>IF($B106="","",_xlfn.XLOOKUP($S106,应收!$T:$T,应收!Q:Q))</f>
        <v/>
      </c>
      <c r="Q106" s="114" t="str">
        <f>IF($B106="","",_xlfn.XLOOKUP($S106,应收!$T:$T,应收!R:R))</f>
        <v/>
      </c>
      <c r="R106" s="114" t="str">
        <f>IF($B106="","",_xlfn.XLOOKUP($S106,应收!$T:$T,应收!S:S))</f>
        <v/>
      </c>
      <c r="S106" s="114" t="str">
        <f t="shared" si="4"/>
        <v/>
      </c>
      <c r="T106" s="114" t="str">
        <f t="shared" si="5"/>
        <v/>
      </c>
      <c r="U106" s="114" t="str">
        <f>IF($B106="","",_xlfn.XLOOKUP(S106,应收!T:T,应收!V:V))</f>
        <v/>
      </c>
      <c r="V106" s="114" t="str">
        <f>IF(U106="","",_xlfn.XLOOKUP(U106,立项!W:W,立项!P:P))</f>
        <v/>
      </c>
      <c r="W106" s="114" t="str">
        <f>IF(B106="","",_xlfn.XLOOKUP($S106,应收!$T:$T,应收!B:B))</f>
        <v/>
      </c>
      <c r="X106" s="114" t="str">
        <f t="shared" si="6"/>
        <v/>
      </c>
      <c r="Y106" s="141"/>
      <c r="Z106" s="116"/>
      <c r="AA106" s="116"/>
      <c r="AB106" s="116"/>
      <c r="AC106" s="117"/>
      <c r="AD106" s="72" t="s">
        <v>1978</v>
      </c>
    </row>
    <row r="107" s="72" customFormat="1" customHeight="1" spans="1:30">
      <c r="A107" s="116"/>
      <c r="B107" s="133"/>
      <c r="C107" s="134"/>
      <c r="D107" s="135"/>
      <c r="E107" s="136"/>
      <c r="F107" s="116"/>
      <c r="G107" s="133"/>
      <c r="H107" s="116"/>
      <c r="I107" s="116"/>
      <c r="J107" s="139" t="s">
        <v>2018</v>
      </c>
      <c r="K107" s="114" t="str">
        <f>IF($B107="","",_xlfn.XLOOKUP(S107,应收!T:T,应收!D:D))</f>
        <v/>
      </c>
      <c r="L107" s="114" t="str">
        <f>IF($B107="","",_xlfn.XLOOKUP($S107,应收!$T:$T,应收!E:E))</f>
        <v/>
      </c>
      <c r="M107" s="114" t="str">
        <f>IF($B107="","",_xlfn.XLOOKUP($S107,应收!$T:$T,应收!N:N))</f>
        <v/>
      </c>
      <c r="N107" s="114" t="str">
        <f>IF($B107="","",_xlfn.XLOOKUP($S107,应收!$T:$T,应收!O:O))</f>
        <v/>
      </c>
      <c r="O107" s="114" t="str">
        <f>IF($B107="","",_xlfn.XLOOKUP($S107,应收!$T:$T,应收!P:P))</f>
        <v/>
      </c>
      <c r="P107" s="114" t="str">
        <f>IF($B107="","",_xlfn.XLOOKUP($S107,应收!$T:$T,应收!Q:Q))</f>
        <v/>
      </c>
      <c r="Q107" s="114" t="str">
        <f>IF($B107="","",_xlfn.XLOOKUP($S107,应收!$T:$T,应收!R:R))</f>
        <v/>
      </c>
      <c r="R107" s="114" t="str">
        <f>IF($B107="","",_xlfn.XLOOKUP($S107,应收!$T:$T,应收!S:S))</f>
        <v/>
      </c>
      <c r="S107" s="114" t="str">
        <f t="shared" si="4"/>
        <v/>
      </c>
      <c r="T107" s="114" t="str">
        <f t="shared" si="5"/>
        <v/>
      </c>
      <c r="U107" s="114" t="str">
        <f>IF($B107="","",_xlfn.XLOOKUP(S107,应收!T:T,应收!V:V))</f>
        <v/>
      </c>
      <c r="V107" s="114" t="str">
        <f>IF(U107="","",_xlfn.XLOOKUP(U107,立项!W:W,立项!P:P))</f>
        <v/>
      </c>
      <c r="W107" s="114" t="str">
        <f>IF(B107="","",_xlfn.XLOOKUP($S107,应收!$T:$T,应收!B:B))</f>
        <v/>
      </c>
      <c r="X107" s="114" t="str">
        <f t="shared" si="6"/>
        <v/>
      </c>
      <c r="Y107" s="141"/>
      <c r="Z107" s="116"/>
      <c r="AA107" s="116"/>
      <c r="AB107" s="116"/>
      <c r="AC107" s="117"/>
      <c r="AD107" s="72" t="s">
        <v>1978</v>
      </c>
    </row>
    <row r="108" s="72" customFormat="1" customHeight="1" spans="1:30">
      <c r="A108" s="116"/>
      <c r="B108" s="133"/>
      <c r="C108" s="134"/>
      <c r="D108" s="135"/>
      <c r="E108" s="136"/>
      <c r="F108" s="116"/>
      <c r="G108" s="133"/>
      <c r="H108" s="116"/>
      <c r="I108" s="116"/>
      <c r="J108" s="139" t="s">
        <v>2019</v>
      </c>
      <c r="K108" s="114" t="str">
        <f>IF($B108="","",_xlfn.XLOOKUP(S108,应收!T:T,应收!D:D))</f>
        <v/>
      </c>
      <c r="L108" s="114" t="str">
        <f>IF($B108="","",_xlfn.XLOOKUP($S108,应收!$T:$T,应收!E:E))</f>
        <v/>
      </c>
      <c r="M108" s="114" t="str">
        <f>IF($B108="","",_xlfn.XLOOKUP($S108,应收!$T:$T,应收!N:N))</f>
        <v/>
      </c>
      <c r="N108" s="114" t="str">
        <f>IF($B108="","",_xlfn.XLOOKUP($S108,应收!$T:$T,应收!O:O))</f>
        <v/>
      </c>
      <c r="O108" s="114" t="str">
        <f>IF($B108="","",_xlfn.XLOOKUP($S108,应收!$T:$T,应收!P:P))</f>
        <v/>
      </c>
      <c r="P108" s="114" t="str">
        <f>IF($B108="","",_xlfn.XLOOKUP($S108,应收!$T:$T,应收!Q:Q))</f>
        <v/>
      </c>
      <c r="Q108" s="114" t="str">
        <f>IF($B108="","",_xlfn.XLOOKUP($S108,应收!$T:$T,应收!R:R))</f>
        <v/>
      </c>
      <c r="R108" s="114" t="str">
        <f>IF($B108="","",_xlfn.XLOOKUP($S108,应收!$T:$T,应收!S:S))</f>
        <v/>
      </c>
      <c r="S108" s="114" t="str">
        <f t="shared" si="4"/>
        <v/>
      </c>
      <c r="T108" s="114" t="str">
        <f t="shared" si="5"/>
        <v/>
      </c>
      <c r="U108" s="114" t="str">
        <f>IF($B108="","",_xlfn.XLOOKUP(S108,应收!T:T,应收!V:V))</f>
        <v/>
      </c>
      <c r="V108" s="114" t="str">
        <f>IF(U108="","",_xlfn.XLOOKUP(U108,立项!W:W,立项!P:P))</f>
        <v/>
      </c>
      <c r="W108" s="114" t="str">
        <f>IF(B108="","",_xlfn.XLOOKUP($S108,应收!$T:$T,应收!B:B))</f>
        <v/>
      </c>
      <c r="X108" s="114" t="str">
        <f t="shared" si="6"/>
        <v/>
      </c>
      <c r="Y108" s="141"/>
      <c r="Z108" s="116"/>
      <c r="AA108" s="116"/>
      <c r="AB108" s="116"/>
      <c r="AC108" s="117"/>
      <c r="AD108" s="72" t="s">
        <v>1978</v>
      </c>
    </row>
    <row r="109" s="72" customFormat="1" customHeight="1" spans="1:30">
      <c r="A109" s="116"/>
      <c r="B109" s="133"/>
      <c r="C109" s="134"/>
      <c r="D109" s="135"/>
      <c r="E109" s="136"/>
      <c r="F109" s="116"/>
      <c r="G109" s="133"/>
      <c r="H109" s="116"/>
      <c r="I109" s="116"/>
      <c r="J109" s="139" t="s">
        <v>2020</v>
      </c>
      <c r="K109" s="114" t="str">
        <f>IF($B109="","",_xlfn.XLOOKUP(S109,应收!T:T,应收!D:D))</f>
        <v/>
      </c>
      <c r="L109" s="114" t="str">
        <f>IF($B109="","",_xlfn.XLOOKUP($S109,应收!$T:$T,应收!E:E))</f>
        <v/>
      </c>
      <c r="M109" s="114" t="str">
        <f>IF($B109="","",_xlfn.XLOOKUP($S109,应收!$T:$T,应收!N:N))</f>
        <v/>
      </c>
      <c r="N109" s="114" t="str">
        <f>IF($B109="","",_xlfn.XLOOKUP($S109,应收!$T:$T,应收!O:O))</f>
        <v/>
      </c>
      <c r="O109" s="114" t="str">
        <f>IF($B109="","",_xlfn.XLOOKUP($S109,应收!$T:$T,应收!P:P))</f>
        <v/>
      </c>
      <c r="P109" s="114" t="str">
        <f>IF($B109="","",_xlfn.XLOOKUP($S109,应收!$T:$T,应收!Q:Q))</f>
        <v/>
      </c>
      <c r="Q109" s="114" t="str">
        <f>IF($B109="","",_xlfn.XLOOKUP($S109,应收!$T:$T,应收!R:R))</f>
        <v/>
      </c>
      <c r="R109" s="114" t="str">
        <f>IF($B109="","",_xlfn.XLOOKUP($S109,应收!$T:$T,应收!S:S))</f>
        <v/>
      </c>
      <c r="S109" s="114" t="str">
        <f t="shared" si="4"/>
        <v/>
      </c>
      <c r="T109" s="114" t="str">
        <f t="shared" si="5"/>
        <v/>
      </c>
      <c r="U109" s="114" t="str">
        <f>IF($B109="","",_xlfn.XLOOKUP(S109,应收!T:T,应收!V:V))</f>
        <v/>
      </c>
      <c r="V109" s="114" t="str">
        <f>IF(U109="","",_xlfn.XLOOKUP(U109,立项!W:W,立项!P:P))</f>
        <v/>
      </c>
      <c r="W109" s="114" t="str">
        <f>IF(B109="","",_xlfn.XLOOKUP($S109,应收!$T:$T,应收!B:B))</f>
        <v/>
      </c>
      <c r="X109" s="114" t="str">
        <f t="shared" si="6"/>
        <v/>
      </c>
      <c r="Y109" s="141"/>
      <c r="Z109" s="116"/>
      <c r="AA109" s="116"/>
      <c r="AB109" s="116"/>
      <c r="AC109" s="117"/>
      <c r="AD109" s="72" t="s">
        <v>1978</v>
      </c>
    </row>
    <row r="110" s="72" customFormat="1" customHeight="1" spans="1:30">
      <c r="A110" s="116"/>
      <c r="B110" s="133"/>
      <c r="C110" s="134"/>
      <c r="D110" s="135"/>
      <c r="E110" s="136"/>
      <c r="F110" s="116"/>
      <c r="G110" s="133"/>
      <c r="H110" s="116"/>
      <c r="I110" s="116"/>
      <c r="J110" s="139" t="s">
        <v>2021</v>
      </c>
      <c r="K110" s="114" t="str">
        <f>IF($B110="","",_xlfn.XLOOKUP(S110,应收!T:T,应收!D:D))</f>
        <v/>
      </c>
      <c r="L110" s="114" t="str">
        <f>IF($B110="","",_xlfn.XLOOKUP($S110,应收!$T:$T,应收!E:E))</f>
        <v/>
      </c>
      <c r="M110" s="114" t="str">
        <f>IF($B110="","",_xlfn.XLOOKUP($S110,应收!$T:$T,应收!N:N))</f>
        <v/>
      </c>
      <c r="N110" s="114" t="str">
        <f>IF($B110="","",_xlfn.XLOOKUP($S110,应收!$T:$T,应收!O:O))</f>
        <v/>
      </c>
      <c r="O110" s="114" t="str">
        <f>IF($B110="","",_xlfn.XLOOKUP($S110,应收!$T:$T,应收!P:P))</f>
        <v/>
      </c>
      <c r="P110" s="114" t="str">
        <f>IF($B110="","",_xlfn.XLOOKUP($S110,应收!$T:$T,应收!Q:Q))</f>
        <v/>
      </c>
      <c r="Q110" s="114" t="str">
        <f>IF($B110="","",_xlfn.XLOOKUP($S110,应收!$T:$T,应收!R:R))</f>
        <v/>
      </c>
      <c r="R110" s="114" t="str">
        <f>IF($B110="","",_xlfn.XLOOKUP($S110,应收!$T:$T,应收!S:S))</f>
        <v/>
      </c>
      <c r="S110" s="114" t="str">
        <f t="shared" si="4"/>
        <v/>
      </c>
      <c r="T110" s="114" t="str">
        <f t="shared" si="5"/>
        <v/>
      </c>
      <c r="U110" s="114" t="str">
        <f>IF($B110="","",_xlfn.XLOOKUP(S110,应收!T:T,应收!V:V))</f>
        <v/>
      </c>
      <c r="V110" s="114" t="str">
        <f>IF(U110="","",_xlfn.XLOOKUP(U110,立项!W:W,立项!P:P))</f>
        <v/>
      </c>
      <c r="W110" s="114" t="str">
        <f>IF(B110="","",_xlfn.XLOOKUP($S110,应收!$T:$T,应收!B:B))</f>
        <v/>
      </c>
      <c r="X110" s="114" t="str">
        <f t="shared" si="6"/>
        <v/>
      </c>
      <c r="Y110" s="141"/>
      <c r="Z110" s="116"/>
      <c r="AA110" s="116"/>
      <c r="AB110" s="116"/>
      <c r="AC110" s="117"/>
      <c r="AD110" s="72" t="s">
        <v>1978</v>
      </c>
    </row>
    <row r="111" s="72" customFormat="1" customHeight="1" spans="1:30">
      <c r="A111" s="116"/>
      <c r="B111" s="133"/>
      <c r="C111" s="134"/>
      <c r="D111" s="135"/>
      <c r="E111" s="149"/>
      <c r="F111" s="116"/>
      <c r="G111" s="133"/>
      <c r="H111" s="116"/>
      <c r="I111" s="116"/>
      <c r="J111" s="139" t="s">
        <v>2022</v>
      </c>
      <c r="K111" s="114" t="str">
        <f>IF($B111="","",_xlfn.XLOOKUP(S111,应收!T:T,应收!D:D))</f>
        <v/>
      </c>
      <c r="L111" s="114" t="str">
        <f>IF($B111="","",_xlfn.XLOOKUP($S111,应收!$T:$T,应收!E:E))</f>
        <v/>
      </c>
      <c r="M111" s="114" t="str">
        <f>IF($B111="","",_xlfn.XLOOKUP($S111,应收!$T:$T,应收!N:N))</f>
        <v/>
      </c>
      <c r="N111" s="114" t="str">
        <f>IF($B111="","",_xlfn.XLOOKUP($S111,应收!$T:$T,应收!O:O))</f>
        <v/>
      </c>
      <c r="O111" s="114" t="str">
        <f>IF($B111="","",_xlfn.XLOOKUP($S111,应收!$T:$T,应收!P:P))</f>
        <v/>
      </c>
      <c r="P111" s="114" t="str">
        <f>IF($B111="","",_xlfn.XLOOKUP($S111,应收!$T:$T,应收!Q:Q))</f>
        <v/>
      </c>
      <c r="Q111" s="114" t="str">
        <f>IF($B111="","",_xlfn.XLOOKUP($S111,应收!$T:$T,应收!R:R))</f>
        <v/>
      </c>
      <c r="R111" s="114" t="str">
        <f>IF($B111="","",_xlfn.XLOOKUP($S111,应收!$T:$T,应收!S:S))</f>
        <v/>
      </c>
      <c r="S111" s="114" t="str">
        <f t="shared" si="4"/>
        <v/>
      </c>
      <c r="T111" s="114" t="str">
        <f t="shared" si="5"/>
        <v/>
      </c>
      <c r="U111" s="114" t="str">
        <f>IF($B111="","",_xlfn.XLOOKUP(S111,应收!T:T,应收!V:V))</f>
        <v/>
      </c>
      <c r="V111" s="114" t="str">
        <f>IF(U111="","",_xlfn.XLOOKUP(U111,立项!W:W,立项!P:P))</f>
        <v/>
      </c>
      <c r="W111" s="114" t="str">
        <f>IF(B111="","",_xlfn.XLOOKUP($S111,应收!$T:$T,应收!B:B))</f>
        <v/>
      </c>
      <c r="X111" s="114" t="str">
        <f t="shared" si="6"/>
        <v/>
      </c>
      <c r="Y111" s="141"/>
      <c r="Z111" s="116"/>
      <c r="AA111" s="116"/>
      <c r="AB111" s="116"/>
      <c r="AC111" s="117"/>
      <c r="AD111" s="72" t="s">
        <v>1978</v>
      </c>
    </row>
    <row r="112" s="72" customFormat="1" customHeight="1" spans="1:30">
      <c r="A112" s="116"/>
      <c r="B112" s="133"/>
      <c r="C112" s="134"/>
      <c r="D112" s="135"/>
      <c r="E112" s="136"/>
      <c r="F112" s="116"/>
      <c r="G112" s="133"/>
      <c r="H112" s="116"/>
      <c r="I112" s="116"/>
      <c r="J112" s="139" t="s">
        <v>2023</v>
      </c>
      <c r="K112" s="114" t="str">
        <f>IF($B112="","",_xlfn.XLOOKUP(S112,应收!T:T,应收!D:D))</f>
        <v/>
      </c>
      <c r="L112" s="114" t="str">
        <f>IF($B112="","",_xlfn.XLOOKUP($S112,应收!$T:$T,应收!E:E))</f>
        <v/>
      </c>
      <c r="M112" s="114" t="str">
        <f>IF($B112="","",_xlfn.XLOOKUP($S112,应收!$T:$T,应收!N:N))</f>
        <v/>
      </c>
      <c r="N112" s="114" t="str">
        <f>IF($B112="","",_xlfn.XLOOKUP($S112,应收!$T:$T,应收!O:O))</f>
        <v/>
      </c>
      <c r="O112" s="114" t="str">
        <f>IF($B112="","",_xlfn.XLOOKUP($S112,应收!$T:$T,应收!P:P))</f>
        <v/>
      </c>
      <c r="P112" s="114" t="str">
        <f>IF($B112="","",_xlfn.XLOOKUP($S112,应收!$T:$T,应收!Q:Q))</f>
        <v/>
      </c>
      <c r="Q112" s="114" t="str">
        <f>IF($B112="","",_xlfn.XLOOKUP($S112,应收!$T:$T,应收!R:R))</f>
        <v/>
      </c>
      <c r="R112" s="114" t="str">
        <f>IF($B112="","",_xlfn.XLOOKUP($S112,应收!$T:$T,应收!S:S))</f>
        <v/>
      </c>
      <c r="S112" s="114" t="str">
        <f t="shared" si="4"/>
        <v/>
      </c>
      <c r="T112" s="114" t="str">
        <f t="shared" si="5"/>
        <v/>
      </c>
      <c r="U112" s="114" t="str">
        <f>IF($B112="","",_xlfn.XLOOKUP(S112,应收!T:T,应收!V:V))</f>
        <v/>
      </c>
      <c r="V112" s="114" t="str">
        <f>IF(U112="","",_xlfn.XLOOKUP(U112,立项!W:W,立项!P:P))</f>
        <v/>
      </c>
      <c r="W112" s="114" t="str">
        <f>IF(B112="","",_xlfn.XLOOKUP($S112,应收!$T:$T,应收!B:B))</f>
        <v/>
      </c>
      <c r="X112" s="114" t="str">
        <f t="shared" si="6"/>
        <v/>
      </c>
      <c r="Y112" s="141"/>
      <c r="Z112" s="116"/>
      <c r="AA112" s="116"/>
      <c r="AB112" s="116"/>
      <c r="AC112" s="117"/>
      <c r="AD112" s="72" t="s">
        <v>1978</v>
      </c>
    </row>
    <row r="113" s="72" customFormat="1" customHeight="1" spans="1:30">
      <c r="A113" s="116"/>
      <c r="B113" s="133"/>
      <c r="C113" s="134"/>
      <c r="D113" s="135"/>
      <c r="E113" s="150"/>
      <c r="F113" s="116"/>
      <c r="G113" s="133"/>
      <c r="H113" s="116"/>
      <c r="I113" s="116"/>
      <c r="J113" s="139" t="s">
        <v>2024</v>
      </c>
      <c r="K113" s="114" t="str">
        <f>IF($B113="","",_xlfn.XLOOKUP(S113,应收!T:T,应收!D:D))</f>
        <v/>
      </c>
      <c r="L113" s="114" t="str">
        <f>IF($B113="","",_xlfn.XLOOKUP($S113,应收!$T:$T,应收!E:E))</f>
        <v/>
      </c>
      <c r="M113" s="114" t="str">
        <f>IF($B113="","",_xlfn.XLOOKUP($S113,应收!$T:$T,应收!N:N))</f>
        <v/>
      </c>
      <c r="N113" s="114" t="str">
        <f>IF($B113="","",_xlfn.XLOOKUP($S113,应收!$T:$T,应收!O:O))</f>
        <v/>
      </c>
      <c r="O113" s="114" t="str">
        <f>IF($B113="","",_xlfn.XLOOKUP($S113,应收!$T:$T,应收!P:P))</f>
        <v/>
      </c>
      <c r="P113" s="114" t="str">
        <f>IF($B113="","",_xlfn.XLOOKUP($S113,应收!$T:$T,应收!Q:Q))</f>
        <v/>
      </c>
      <c r="Q113" s="114" t="str">
        <f>IF($B113="","",_xlfn.XLOOKUP($S113,应收!$T:$T,应收!R:R))</f>
        <v/>
      </c>
      <c r="R113" s="114" t="str">
        <f>IF($B113="","",_xlfn.XLOOKUP($S113,应收!$T:$T,应收!S:S))</f>
        <v/>
      </c>
      <c r="S113" s="114" t="str">
        <f t="shared" si="4"/>
        <v/>
      </c>
      <c r="T113" s="114" t="str">
        <f t="shared" si="5"/>
        <v/>
      </c>
      <c r="U113" s="114" t="str">
        <f>IF($B113="","",_xlfn.XLOOKUP(S113,应收!T:T,应收!V:V))</f>
        <v/>
      </c>
      <c r="V113" s="114" t="str">
        <f>IF(U113="","",_xlfn.XLOOKUP(U113,立项!W:W,立项!P:P))</f>
        <v/>
      </c>
      <c r="W113" s="114" t="str">
        <f>IF(B113="","",_xlfn.XLOOKUP($S113,应收!$T:$T,应收!B:B))</f>
        <v/>
      </c>
      <c r="X113" s="114" t="str">
        <f t="shared" si="6"/>
        <v/>
      </c>
      <c r="Y113" s="141"/>
      <c r="Z113" s="116"/>
      <c r="AA113" s="116"/>
      <c r="AB113" s="116"/>
      <c r="AC113" s="117"/>
      <c r="AD113" s="72" t="s">
        <v>1978</v>
      </c>
    </row>
    <row r="114" s="72" customFormat="1" customHeight="1" spans="1:30">
      <c r="A114" s="116"/>
      <c r="B114" s="133"/>
      <c r="C114" s="134"/>
      <c r="D114" s="135"/>
      <c r="E114" s="136"/>
      <c r="F114" s="116"/>
      <c r="G114" s="133"/>
      <c r="H114" s="116"/>
      <c r="I114" s="116"/>
      <c r="J114" s="139" t="s">
        <v>2025</v>
      </c>
      <c r="K114" s="114" t="str">
        <f>IF($B114="","",_xlfn.XLOOKUP(S114,应收!T:T,应收!D:D))</f>
        <v/>
      </c>
      <c r="L114" s="114" t="str">
        <f>IF($B114="","",_xlfn.XLOOKUP($S114,应收!$T:$T,应收!E:E))</f>
        <v/>
      </c>
      <c r="M114" s="114" t="str">
        <f>IF($B114="","",_xlfn.XLOOKUP($S114,应收!$T:$T,应收!N:N))</f>
        <v/>
      </c>
      <c r="N114" s="114" t="str">
        <f>IF($B114="","",_xlfn.XLOOKUP($S114,应收!$T:$T,应收!O:O))</f>
        <v/>
      </c>
      <c r="O114" s="114" t="str">
        <f>IF($B114="","",_xlfn.XLOOKUP($S114,应收!$T:$T,应收!P:P))</f>
        <v/>
      </c>
      <c r="P114" s="114" t="str">
        <f>IF($B114="","",_xlfn.XLOOKUP($S114,应收!$T:$T,应收!Q:Q))</f>
        <v/>
      </c>
      <c r="Q114" s="114" t="str">
        <f>IF($B114="","",_xlfn.XLOOKUP($S114,应收!$T:$T,应收!R:R))</f>
        <v/>
      </c>
      <c r="R114" s="114" t="str">
        <f>IF($B114="","",_xlfn.XLOOKUP($S114,应收!$T:$T,应收!S:S))</f>
        <v/>
      </c>
      <c r="S114" s="114" t="str">
        <f t="shared" si="4"/>
        <v/>
      </c>
      <c r="T114" s="114" t="str">
        <f t="shared" si="5"/>
        <v/>
      </c>
      <c r="U114" s="114" t="str">
        <f>IF($B114="","",_xlfn.XLOOKUP(S114,应收!T:T,应收!V:V))</f>
        <v/>
      </c>
      <c r="V114" s="114" t="str">
        <f>IF(U114="","",_xlfn.XLOOKUP(U114,立项!W:W,立项!P:P))</f>
        <v/>
      </c>
      <c r="W114" s="114" t="str">
        <f>IF(B114="","",_xlfn.XLOOKUP($S114,应收!$T:$T,应收!B:B))</f>
        <v/>
      </c>
      <c r="X114" s="114" t="str">
        <f t="shared" si="6"/>
        <v/>
      </c>
      <c r="Y114" s="141"/>
      <c r="Z114" s="116"/>
      <c r="AA114" s="116"/>
      <c r="AB114" s="116"/>
      <c r="AC114" s="117"/>
      <c r="AD114" s="72" t="s">
        <v>1978</v>
      </c>
    </row>
    <row r="115" s="72" customFormat="1" customHeight="1" spans="1:30">
      <c r="A115" s="116"/>
      <c r="B115" s="133"/>
      <c r="C115" s="134"/>
      <c r="D115" s="135"/>
      <c r="E115" s="151"/>
      <c r="F115" s="116"/>
      <c r="G115" s="133"/>
      <c r="H115" s="116"/>
      <c r="I115" s="116"/>
      <c r="J115" s="139" t="s">
        <v>2026</v>
      </c>
      <c r="K115" s="114" t="str">
        <f>IF($B115="","",_xlfn.XLOOKUP(S115,应收!T:T,应收!D:D))</f>
        <v/>
      </c>
      <c r="L115" s="114" t="str">
        <f>IF($B115="","",_xlfn.XLOOKUP($S115,应收!$T:$T,应收!E:E))</f>
        <v/>
      </c>
      <c r="M115" s="114" t="str">
        <f>IF($B115="","",_xlfn.XLOOKUP($S115,应收!$T:$T,应收!N:N))</f>
        <v/>
      </c>
      <c r="N115" s="114" t="str">
        <f>IF($B115="","",_xlfn.XLOOKUP($S115,应收!$T:$T,应收!O:O))</f>
        <v/>
      </c>
      <c r="O115" s="114" t="str">
        <f>IF($B115="","",_xlfn.XLOOKUP($S115,应收!$T:$T,应收!P:P))</f>
        <v/>
      </c>
      <c r="P115" s="114" t="str">
        <f>IF($B115="","",_xlfn.XLOOKUP($S115,应收!$T:$T,应收!Q:Q))</f>
        <v/>
      </c>
      <c r="Q115" s="114" t="str">
        <f>IF($B115="","",_xlfn.XLOOKUP($S115,应收!$T:$T,应收!R:R))</f>
        <v/>
      </c>
      <c r="R115" s="114" t="str">
        <f>IF($B115="","",_xlfn.XLOOKUP($S115,应收!$T:$T,应收!S:S))</f>
        <v/>
      </c>
      <c r="S115" s="114" t="str">
        <f t="shared" si="4"/>
        <v/>
      </c>
      <c r="T115" s="114" t="str">
        <f t="shared" si="5"/>
        <v/>
      </c>
      <c r="U115" s="114" t="str">
        <f>IF($B115="","",_xlfn.XLOOKUP(S115,应收!T:T,应收!V:V))</f>
        <v/>
      </c>
      <c r="V115" s="114" t="str">
        <f>IF(U115="","",_xlfn.XLOOKUP(U115,立项!W:W,立项!P:P))</f>
        <v/>
      </c>
      <c r="W115" s="114" t="str">
        <f>IF(B115="","",_xlfn.XLOOKUP($S115,应收!$T:$T,应收!B:B))</f>
        <v/>
      </c>
      <c r="X115" s="114" t="str">
        <f t="shared" si="6"/>
        <v/>
      </c>
      <c r="Y115" s="141"/>
      <c r="Z115" s="116"/>
      <c r="AA115" s="116"/>
      <c r="AB115" s="116"/>
      <c r="AC115" s="117"/>
      <c r="AD115" s="72" t="s">
        <v>1978</v>
      </c>
    </row>
    <row r="116" s="72" customFormat="1" customHeight="1" spans="1:30">
      <c r="A116" s="116"/>
      <c r="B116" s="133"/>
      <c r="C116" s="134"/>
      <c r="D116" s="135"/>
      <c r="E116" s="151"/>
      <c r="F116" s="116"/>
      <c r="G116" s="133"/>
      <c r="H116" s="116"/>
      <c r="I116" s="116"/>
      <c r="J116" s="139" t="s">
        <v>2027</v>
      </c>
      <c r="K116" s="114" t="str">
        <f>IF($B116="","",_xlfn.XLOOKUP(S116,应收!T:T,应收!D:D))</f>
        <v/>
      </c>
      <c r="L116" s="114" t="str">
        <f>IF($B116="","",_xlfn.XLOOKUP($S116,应收!$T:$T,应收!E:E))</f>
        <v/>
      </c>
      <c r="M116" s="114" t="str">
        <f>IF($B116="","",_xlfn.XLOOKUP($S116,应收!$T:$T,应收!N:N))</f>
        <v/>
      </c>
      <c r="N116" s="114" t="str">
        <f>IF($B116="","",_xlfn.XLOOKUP($S116,应收!$T:$T,应收!O:O))</f>
        <v/>
      </c>
      <c r="O116" s="114" t="str">
        <f>IF($B116="","",_xlfn.XLOOKUP($S116,应收!$T:$T,应收!P:P))</f>
        <v/>
      </c>
      <c r="P116" s="114" t="str">
        <f>IF($B116="","",_xlfn.XLOOKUP($S116,应收!$T:$T,应收!Q:Q))</f>
        <v/>
      </c>
      <c r="Q116" s="114" t="str">
        <f>IF($B116="","",_xlfn.XLOOKUP($S116,应收!$T:$T,应收!R:R))</f>
        <v/>
      </c>
      <c r="R116" s="114" t="str">
        <f>IF($B116="","",_xlfn.XLOOKUP($S116,应收!$T:$T,应收!S:S))</f>
        <v/>
      </c>
      <c r="S116" s="114" t="str">
        <f t="shared" si="4"/>
        <v/>
      </c>
      <c r="T116" s="114" t="str">
        <f t="shared" si="5"/>
        <v/>
      </c>
      <c r="U116" s="114" t="str">
        <f>IF($B116="","",_xlfn.XLOOKUP(S116,应收!T:T,应收!V:V))</f>
        <v/>
      </c>
      <c r="V116" s="114" t="str">
        <f>IF(U116="","",_xlfn.XLOOKUP(U116,立项!W:W,立项!P:P))</f>
        <v/>
      </c>
      <c r="W116" s="114" t="str">
        <f>IF(B116="","",_xlfn.XLOOKUP($S116,应收!$T:$T,应收!B:B))</f>
        <v/>
      </c>
      <c r="X116" s="114" t="str">
        <f t="shared" si="6"/>
        <v/>
      </c>
      <c r="Y116" s="141"/>
      <c r="Z116" s="116"/>
      <c r="AA116" s="116"/>
      <c r="AB116" s="116"/>
      <c r="AC116" s="117"/>
      <c r="AD116" s="72" t="s">
        <v>1978</v>
      </c>
    </row>
    <row r="117" s="72" customFormat="1" customHeight="1" spans="1:30">
      <c r="A117" s="116"/>
      <c r="B117" s="133"/>
      <c r="C117" s="134"/>
      <c r="D117" s="135"/>
      <c r="E117" s="136"/>
      <c r="F117" s="116"/>
      <c r="G117" s="133"/>
      <c r="H117" s="116"/>
      <c r="I117" s="116"/>
      <c r="J117" s="139" t="s">
        <v>2028</v>
      </c>
      <c r="K117" s="114" t="str">
        <f>IF($B117="","",_xlfn.XLOOKUP(S117,应收!T:T,应收!D:D))</f>
        <v/>
      </c>
      <c r="L117" s="114" t="str">
        <f>IF($B117="","",_xlfn.XLOOKUP($S117,应收!$T:$T,应收!E:E))</f>
        <v/>
      </c>
      <c r="M117" s="114" t="str">
        <f>IF($B117="","",_xlfn.XLOOKUP($S117,应收!$T:$T,应收!N:N))</f>
        <v/>
      </c>
      <c r="N117" s="114" t="str">
        <f>IF($B117="","",_xlfn.XLOOKUP($S117,应收!$T:$T,应收!O:O))</f>
        <v/>
      </c>
      <c r="O117" s="114" t="str">
        <f>IF($B117="","",_xlfn.XLOOKUP($S117,应收!$T:$T,应收!P:P))</f>
        <v/>
      </c>
      <c r="P117" s="114" t="str">
        <f>IF($B117="","",_xlfn.XLOOKUP($S117,应收!$T:$T,应收!Q:Q))</f>
        <v/>
      </c>
      <c r="Q117" s="114" t="str">
        <f>IF($B117="","",_xlfn.XLOOKUP($S117,应收!$T:$T,应收!R:R))</f>
        <v/>
      </c>
      <c r="R117" s="114" t="str">
        <f>IF($B117="","",_xlfn.XLOOKUP($S117,应收!$T:$T,应收!S:S))</f>
        <v/>
      </c>
      <c r="S117" s="114" t="str">
        <f t="shared" si="4"/>
        <v/>
      </c>
      <c r="T117" s="114" t="str">
        <f t="shared" si="5"/>
        <v/>
      </c>
      <c r="U117" s="114" t="str">
        <f>IF($B117="","",_xlfn.XLOOKUP(S117,应收!T:T,应收!V:V))</f>
        <v/>
      </c>
      <c r="V117" s="114" t="str">
        <f>IF(U117="","",_xlfn.XLOOKUP(U117,立项!W:W,立项!P:P))</f>
        <v/>
      </c>
      <c r="W117" s="114" t="str">
        <f>IF(B117="","",_xlfn.XLOOKUP($S117,应收!$T:$T,应收!B:B))</f>
        <v/>
      </c>
      <c r="X117" s="114" t="str">
        <f t="shared" si="6"/>
        <v/>
      </c>
      <c r="Y117" s="141"/>
      <c r="Z117" s="116"/>
      <c r="AA117" s="116"/>
      <c r="AB117" s="116"/>
      <c r="AC117" s="117"/>
      <c r="AD117" s="72" t="s">
        <v>1978</v>
      </c>
    </row>
    <row r="118" s="72" customFormat="1" customHeight="1" spans="1:30">
      <c r="A118" s="116"/>
      <c r="B118" s="133"/>
      <c r="C118" s="134"/>
      <c r="D118" s="135"/>
      <c r="E118" s="136"/>
      <c r="F118" s="116"/>
      <c r="G118" s="133"/>
      <c r="H118" s="116"/>
      <c r="I118" s="116"/>
      <c r="J118" s="139" t="s">
        <v>2029</v>
      </c>
      <c r="K118" s="114" t="str">
        <f>IF($B118="","",_xlfn.XLOOKUP(S118,应收!T:T,应收!D:D))</f>
        <v/>
      </c>
      <c r="L118" s="114" t="str">
        <f>IF($B118="","",_xlfn.XLOOKUP($S118,应收!$T:$T,应收!E:E))</f>
        <v/>
      </c>
      <c r="M118" s="114" t="str">
        <f>IF($B118="","",_xlfn.XLOOKUP($S118,应收!$T:$T,应收!N:N))</f>
        <v/>
      </c>
      <c r="N118" s="114" t="str">
        <f>IF($B118="","",_xlfn.XLOOKUP($S118,应收!$T:$T,应收!O:O))</f>
        <v/>
      </c>
      <c r="O118" s="114" t="str">
        <f>IF($B118="","",_xlfn.XLOOKUP($S118,应收!$T:$T,应收!P:P))</f>
        <v/>
      </c>
      <c r="P118" s="114" t="str">
        <f>IF($B118="","",_xlfn.XLOOKUP($S118,应收!$T:$T,应收!Q:Q))</f>
        <v/>
      </c>
      <c r="Q118" s="114" t="str">
        <f>IF($B118="","",_xlfn.XLOOKUP($S118,应收!$T:$T,应收!R:R))</f>
        <v/>
      </c>
      <c r="R118" s="114" t="str">
        <f>IF($B118="","",_xlfn.XLOOKUP($S118,应收!$T:$T,应收!S:S))</f>
        <v/>
      </c>
      <c r="S118" s="114" t="str">
        <f t="shared" si="4"/>
        <v/>
      </c>
      <c r="T118" s="114" t="str">
        <f t="shared" si="5"/>
        <v/>
      </c>
      <c r="U118" s="114" t="str">
        <f>IF($B118="","",_xlfn.XLOOKUP(S118,应收!T:T,应收!V:V))</f>
        <v/>
      </c>
      <c r="V118" s="114" t="str">
        <f>IF(U118="","",_xlfn.XLOOKUP(U118,立项!W:W,立项!P:P))</f>
        <v/>
      </c>
      <c r="W118" s="114" t="str">
        <f>IF(B118="","",_xlfn.XLOOKUP($S118,应收!$T:$T,应收!B:B))</f>
        <v/>
      </c>
      <c r="X118" s="114" t="str">
        <f t="shared" si="6"/>
        <v/>
      </c>
      <c r="Y118" s="141"/>
      <c r="Z118" s="116"/>
      <c r="AA118" s="116"/>
      <c r="AB118" s="116"/>
      <c r="AC118" s="117"/>
      <c r="AD118" s="72" t="s">
        <v>1978</v>
      </c>
    </row>
    <row r="119" s="72" customFormat="1" customHeight="1" spans="1:30">
      <c r="A119" s="116"/>
      <c r="B119" s="116"/>
      <c r="C119" s="134"/>
      <c r="D119" s="135"/>
      <c r="E119" s="136"/>
      <c r="F119" s="116"/>
      <c r="G119" s="133"/>
      <c r="H119" s="116"/>
      <c r="I119" s="116"/>
      <c r="J119" s="139" t="s">
        <v>2030</v>
      </c>
      <c r="K119" s="114" t="str">
        <f>IF($B119="","",_xlfn.XLOOKUP(S119,应收!T:T,应收!D:D))</f>
        <v/>
      </c>
      <c r="L119" s="114" t="str">
        <f>IF($B119="","",_xlfn.XLOOKUP($S119,应收!$T:$T,应收!E:E))</f>
        <v/>
      </c>
      <c r="M119" s="114" t="str">
        <f>IF($B119="","",_xlfn.XLOOKUP($S119,应收!$T:$T,应收!N:N))</f>
        <v/>
      </c>
      <c r="N119" s="114" t="str">
        <f>IF($B119="","",_xlfn.XLOOKUP($S119,应收!$T:$T,应收!O:O))</f>
        <v/>
      </c>
      <c r="O119" s="114" t="str">
        <f>IF($B119="","",_xlfn.XLOOKUP($S119,应收!$T:$T,应收!P:P))</f>
        <v/>
      </c>
      <c r="P119" s="114" t="str">
        <f>IF($B119="","",_xlfn.XLOOKUP($S119,应收!$T:$T,应收!Q:Q))</f>
        <v/>
      </c>
      <c r="Q119" s="114" t="str">
        <f>IF($B119="","",_xlfn.XLOOKUP($S119,应收!$T:$T,应收!R:R))</f>
        <v/>
      </c>
      <c r="R119" s="114" t="str">
        <f>IF($B119="","",_xlfn.XLOOKUP($S119,应收!$T:$T,应收!S:S))</f>
        <v/>
      </c>
      <c r="S119" s="114" t="str">
        <f t="shared" si="4"/>
        <v/>
      </c>
      <c r="T119" s="114" t="str">
        <f t="shared" si="5"/>
        <v/>
      </c>
      <c r="U119" s="114" t="str">
        <f>IF($B119="","",_xlfn.XLOOKUP(S119,应收!T:T,应收!V:V))</f>
        <v/>
      </c>
      <c r="V119" s="114" t="str">
        <f>IF(U119="","",_xlfn.XLOOKUP(U119,立项!W:W,立项!P:P))</f>
        <v/>
      </c>
      <c r="W119" s="114" t="str">
        <f>IF(B119="","",_xlfn.XLOOKUP($S119,应收!$T:$T,应收!B:B))</f>
        <v/>
      </c>
      <c r="X119" s="114" t="str">
        <f t="shared" si="6"/>
        <v/>
      </c>
      <c r="Y119" s="141"/>
      <c r="Z119" s="116"/>
      <c r="AA119" s="116"/>
      <c r="AB119" s="116"/>
      <c r="AC119" s="117"/>
      <c r="AD119" s="72" t="s">
        <v>1978</v>
      </c>
    </row>
    <row r="120" s="72" customFormat="1" customHeight="1" spans="1:30">
      <c r="A120" s="116"/>
      <c r="B120" s="133"/>
      <c r="C120" s="134"/>
      <c r="D120" s="135"/>
      <c r="E120" s="136"/>
      <c r="F120" s="116"/>
      <c r="G120" s="133"/>
      <c r="H120" s="116"/>
      <c r="I120" s="116"/>
      <c r="J120" s="139" t="s">
        <v>2031</v>
      </c>
      <c r="K120" s="114" t="str">
        <f>IF($B120="","",_xlfn.XLOOKUP(S120,应收!T:T,应收!D:D))</f>
        <v/>
      </c>
      <c r="L120" s="114" t="str">
        <f>IF($B120="","",_xlfn.XLOOKUP($S120,应收!$T:$T,应收!E:E))</f>
        <v/>
      </c>
      <c r="M120" s="114" t="str">
        <f>IF($B120="","",_xlfn.XLOOKUP($S120,应收!$T:$T,应收!N:N))</f>
        <v/>
      </c>
      <c r="N120" s="114" t="str">
        <f>IF($B120="","",_xlfn.XLOOKUP($S120,应收!$T:$T,应收!O:O))</f>
        <v/>
      </c>
      <c r="O120" s="114" t="str">
        <f>IF($B120="","",_xlfn.XLOOKUP($S120,应收!$T:$T,应收!P:P))</f>
        <v/>
      </c>
      <c r="P120" s="114" t="str">
        <f>IF($B120="","",_xlfn.XLOOKUP($S120,应收!$T:$T,应收!Q:Q))</f>
        <v/>
      </c>
      <c r="Q120" s="114" t="str">
        <f>IF($B120="","",_xlfn.XLOOKUP($S120,应收!$T:$T,应收!R:R))</f>
        <v/>
      </c>
      <c r="R120" s="114" t="str">
        <f>IF($B120="","",_xlfn.XLOOKUP($S120,应收!$T:$T,应收!S:S))</f>
        <v/>
      </c>
      <c r="S120" s="114" t="str">
        <f t="shared" si="4"/>
        <v/>
      </c>
      <c r="T120" s="114" t="str">
        <f t="shared" si="5"/>
        <v/>
      </c>
      <c r="U120" s="114" t="str">
        <f>IF($B120="","",_xlfn.XLOOKUP(S120,应收!T:T,应收!V:V))</f>
        <v/>
      </c>
      <c r="V120" s="114" t="str">
        <f>IF(U120="","",_xlfn.XLOOKUP(U120,立项!W:W,立项!P:P))</f>
        <v/>
      </c>
      <c r="W120" s="114" t="str">
        <f>IF(B120="","",_xlfn.XLOOKUP($S120,应收!$T:$T,应收!B:B))</f>
        <v/>
      </c>
      <c r="X120" s="114" t="str">
        <f t="shared" si="6"/>
        <v/>
      </c>
      <c r="Y120" s="141"/>
      <c r="Z120" s="116"/>
      <c r="AA120" s="116"/>
      <c r="AB120" s="116"/>
      <c r="AC120" s="117"/>
      <c r="AD120" s="72" t="s">
        <v>1978</v>
      </c>
    </row>
    <row r="121" s="72" customFormat="1" customHeight="1" spans="1:30">
      <c r="A121" s="116"/>
      <c r="B121" s="133"/>
      <c r="C121" s="134"/>
      <c r="D121" s="135"/>
      <c r="E121" s="136"/>
      <c r="F121" s="116"/>
      <c r="G121" s="133"/>
      <c r="H121" s="116"/>
      <c r="I121" s="116"/>
      <c r="J121" s="139" t="s">
        <v>2032</v>
      </c>
      <c r="K121" s="114" t="str">
        <f>IF($B121="","",_xlfn.XLOOKUP(S121,应收!T:T,应收!D:D))</f>
        <v/>
      </c>
      <c r="L121" s="114" t="str">
        <f>IF($B121="","",_xlfn.XLOOKUP($S121,应收!$T:$T,应收!E:E))</f>
        <v/>
      </c>
      <c r="M121" s="114" t="str">
        <f>IF($B121="","",_xlfn.XLOOKUP($S121,应收!$T:$T,应收!N:N))</f>
        <v/>
      </c>
      <c r="N121" s="114" t="str">
        <f>IF($B121="","",_xlfn.XLOOKUP($S121,应收!$T:$T,应收!O:O))</f>
        <v/>
      </c>
      <c r="O121" s="114" t="str">
        <f>IF($B121="","",_xlfn.XLOOKUP($S121,应收!$T:$T,应收!P:P))</f>
        <v/>
      </c>
      <c r="P121" s="114" t="str">
        <f>IF($B121="","",_xlfn.XLOOKUP($S121,应收!$T:$T,应收!Q:Q))</f>
        <v/>
      </c>
      <c r="Q121" s="114" t="str">
        <f>IF($B121="","",_xlfn.XLOOKUP($S121,应收!$T:$T,应收!R:R))</f>
        <v/>
      </c>
      <c r="R121" s="114" t="str">
        <f>IF($B121="","",_xlfn.XLOOKUP($S121,应收!$T:$T,应收!S:S))</f>
        <v/>
      </c>
      <c r="S121" s="114" t="str">
        <f t="shared" si="4"/>
        <v/>
      </c>
      <c r="T121" s="114" t="str">
        <f t="shared" si="5"/>
        <v/>
      </c>
      <c r="U121" s="114" t="str">
        <f>IF($B121="","",_xlfn.XLOOKUP(S121,应收!T:T,应收!V:V))</f>
        <v/>
      </c>
      <c r="V121" s="114" t="str">
        <f>IF(U121="","",_xlfn.XLOOKUP(U121,立项!W:W,立项!P:P))</f>
        <v/>
      </c>
      <c r="W121" s="114" t="str">
        <f>IF(B121="","",_xlfn.XLOOKUP($S121,应收!$T:$T,应收!B:B))</f>
        <v/>
      </c>
      <c r="X121" s="114" t="str">
        <f t="shared" si="6"/>
        <v/>
      </c>
      <c r="Y121" s="141"/>
      <c r="Z121" s="116"/>
      <c r="AA121" s="116"/>
      <c r="AB121" s="116"/>
      <c r="AC121" s="117"/>
      <c r="AD121" s="72" t="s">
        <v>1978</v>
      </c>
    </row>
    <row r="122" s="72" customFormat="1" customHeight="1" spans="1:30">
      <c r="A122" s="116"/>
      <c r="B122" s="133"/>
      <c r="C122" s="134"/>
      <c r="D122" s="135"/>
      <c r="E122" s="136"/>
      <c r="F122" s="116"/>
      <c r="G122" s="133"/>
      <c r="H122" s="116"/>
      <c r="I122" s="116"/>
      <c r="J122" s="139" t="s">
        <v>2033</v>
      </c>
      <c r="K122" s="114" t="str">
        <f>IF($B122="","",_xlfn.XLOOKUP(S122,应收!T:T,应收!D:D))</f>
        <v/>
      </c>
      <c r="L122" s="114" t="str">
        <f>IF($B122="","",_xlfn.XLOOKUP($S122,应收!$T:$T,应收!E:E))</f>
        <v/>
      </c>
      <c r="M122" s="114" t="str">
        <f>IF($B122="","",_xlfn.XLOOKUP($S122,应收!$T:$T,应收!N:N))</f>
        <v/>
      </c>
      <c r="N122" s="114" t="str">
        <f>IF($B122="","",_xlfn.XLOOKUP($S122,应收!$T:$T,应收!O:O))</f>
        <v/>
      </c>
      <c r="O122" s="114" t="str">
        <f>IF($B122="","",_xlfn.XLOOKUP($S122,应收!$T:$T,应收!P:P))</f>
        <v/>
      </c>
      <c r="P122" s="114" t="str">
        <f>IF($B122="","",_xlfn.XLOOKUP($S122,应收!$T:$T,应收!Q:Q))</f>
        <v/>
      </c>
      <c r="Q122" s="114" t="str">
        <f>IF($B122="","",_xlfn.XLOOKUP($S122,应收!$T:$T,应收!R:R))</f>
        <v/>
      </c>
      <c r="R122" s="114" t="str">
        <f>IF($B122="","",_xlfn.XLOOKUP($S122,应收!$T:$T,应收!S:S))</f>
        <v/>
      </c>
      <c r="S122" s="114" t="str">
        <f t="shared" si="4"/>
        <v/>
      </c>
      <c r="T122" s="114" t="str">
        <f t="shared" si="5"/>
        <v/>
      </c>
      <c r="U122" s="114" t="str">
        <f>IF($B122="","",_xlfn.XLOOKUP(S122,应收!T:T,应收!V:V))</f>
        <v/>
      </c>
      <c r="V122" s="114" t="str">
        <f>IF(U122="","",_xlfn.XLOOKUP(U122,立项!W:W,立项!P:P))</f>
        <v/>
      </c>
      <c r="W122" s="114" t="str">
        <f>IF(B122="","",_xlfn.XLOOKUP($S122,应收!$T:$T,应收!B:B))</f>
        <v/>
      </c>
      <c r="X122" s="114" t="str">
        <f t="shared" si="6"/>
        <v/>
      </c>
      <c r="Y122" s="141"/>
      <c r="Z122" s="116"/>
      <c r="AA122" s="116"/>
      <c r="AB122" s="116"/>
      <c r="AC122" s="117"/>
      <c r="AD122" s="72" t="s">
        <v>1978</v>
      </c>
    </row>
    <row r="123" s="72" customFormat="1" customHeight="1" spans="1:30">
      <c r="A123" s="116"/>
      <c r="B123" s="133"/>
      <c r="C123" s="134"/>
      <c r="D123" s="135"/>
      <c r="E123" s="136"/>
      <c r="F123" s="116"/>
      <c r="G123" s="133"/>
      <c r="H123" s="116"/>
      <c r="I123" s="116"/>
      <c r="J123" s="139" t="s">
        <v>2034</v>
      </c>
      <c r="K123" s="114" t="str">
        <f>IF($B123="","",_xlfn.XLOOKUP(S123,应收!T:T,应收!D:D))</f>
        <v/>
      </c>
      <c r="L123" s="114" t="str">
        <f>IF($B123="","",_xlfn.XLOOKUP($S123,应收!$T:$T,应收!E:E))</f>
        <v/>
      </c>
      <c r="M123" s="114" t="str">
        <f>IF($B123="","",_xlfn.XLOOKUP($S123,应收!$T:$T,应收!N:N))</f>
        <v/>
      </c>
      <c r="N123" s="114" t="str">
        <f>IF($B123="","",_xlfn.XLOOKUP($S123,应收!$T:$T,应收!O:O))</f>
        <v/>
      </c>
      <c r="O123" s="114" t="str">
        <f>IF($B123="","",_xlfn.XLOOKUP($S123,应收!$T:$T,应收!P:P))</f>
        <v/>
      </c>
      <c r="P123" s="114" t="str">
        <f>IF($B123="","",_xlfn.XLOOKUP($S123,应收!$T:$T,应收!Q:Q))</f>
        <v/>
      </c>
      <c r="Q123" s="114" t="str">
        <f>IF($B123="","",_xlfn.XLOOKUP($S123,应收!$T:$T,应收!R:R))</f>
        <v/>
      </c>
      <c r="R123" s="114" t="str">
        <f>IF($B123="","",_xlfn.XLOOKUP($S123,应收!$T:$T,应收!S:S))</f>
        <v/>
      </c>
      <c r="S123" s="114" t="str">
        <f t="shared" si="4"/>
        <v/>
      </c>
      <c r="T123" s="114" t="str">
        <f t="shared" si="5"/>
        <v/>
      </c>
      <c r="U123" s="114" t="str">
        <f>IF($B123="","",_xlfn.XLOOKUP(S123,应收!T:T,应收!V:V))</f>
        <v/>
      </c>
      <c r="V123" s="114" t="str">
        <f>IF(U123="","",_xlfn.XLOOKUP(U123,立项!W:W,立项!P:P))</f>
        <v/>
      </c>
      <c r="W123" s="114" t="str">
        <f>IF(B123="","",_xlfn.XLOOKUP($S123,应收!$T:$T,应收!B:B))</f>
        <v/>
      </c>
      <c r="X123" s="114" t="str">
        <f t="shared" si="6"/>
        <v/>
      </c>
      <c r="Y123" s="141"/>
      <c r="Z123" s="116"/>
      <c r="AA123" s="116"/>
      <c r="AB123" s="116"/>
      <c r="AC123" s="117"/>
      <c r="AD123" s="72" t="s">
        <v>1978</v>
      </c>
    </row>
    <row r="124" s="72" customFormat="1" customHeight="1" spans="1:30">
      <c r="A124" s="116"/>
      <c r="B124" s="133"/>
      <c r="C124" s="134"/>
      <c r="D124" s="135"/>
      <c r="E124" s="136"/>
      <c r="F124" s="116"/>
      <c r="G124" s="133"/>
      <c r="H124" s="116"/>
      <c r="I124" s="116"/>
      <c r="J124" s="139" t="s">
        <v>2035</v>
      </c>
      <c r="K124" s="114" t="str">
        <f>IF($B124="","",_xlfn.XLOOKUP(S124,应收!T:T,应收!D:D))</f>
        <v/>
      </c>
      <c r="L124" s="114" t="str">
        <f>IF($B124="","",_xlfn.XLOOKUP($S124,应收!$T:$T,应收!E:E))</f>
        <v/>
      </c>
      <c r="M124" s="114" t="str">
        <f>IF($B124="","",_xlfn.XLOOKUP($S124,应收!$T:$T,应收!N:N))</f>
        <v/>
      </c>
      <c r="N124" s="114" t="str">
        <f>IF($B124="","",_xlfn.XLOOKUP($S124,应收!$T:$T,应收!O:O))</f>
        <v/>
      </c>
      <c r="O124" s="114" t="str">
        <f>IF($B124="","",_xlfn.XLOOKUP($S124,应收!$T:$T,应收!P:P))</f>
        <v/>
      </c>
      <c r="P124" s="114" t="str">
        <f>IF($B124="","",_xlfn.XLOOKUP($S124,应收!$T:$T,应收!Q:Q))</f>
        <v/>
      </c>
      <c r="Q124" s="114" t="str">
        <f>IF($B124="","",_xlfn.XLOOKUP($S124,应收!$T:$T,应收!R:R))</f>
        <v/>
      </c>
      <c r="R124" s="114" t="str">
        <f>IF($B124="","",_xlfn.XLOOKUP($S124,应收!$T:$T,应收!S:S))</f>
        <v/>
      </c>
      <c r="S124" s="114" t="str">
        <f t="shared" si="4"/>
        <v/>
      </c>
      <c r="T124" s="114" t="str">
        <f t="shared" si="5"/>
        <v/>
      </c>
      <c r="U124" s="114" t="str">
        <f>IF($B124="","",_xlfn.XLOOKUP(S124,应收!T:T,应收!V:V))</f>
        <v/>
      </c>
      <c r="V124" s="114" t="str">
        <f>IF(U124="","",_xlfn.XLOOKUP(U124,立项!W:W,立项!P:P))</f>
        <v/>
      </c>
      <c r="W124" s="114" t="str">
        <f>IF(B124="","",_xlfn.XLOOKUP($S124,应收!$T:$T,应收!B:B))</f>
        <v/>
      </c>
      <c r="X124" s="114" t="str">
        <f t="shared" si="6"/>
        <v/>
      </c>
      <c r="Y124" s="141"/>
      <c r="Z124" s="116"/>
      <c r="AA124" s="116"/>
      <c r="AB124" s="116"/>
      <c r="AC124" s="117"/>
      <c r="AD124" s="72" t="s">
        <v>1978</v>
      </c>
    </row>
    <row r="125" s="72" customFormat="1" customHeight="1" spans="1:30">
      <c r="A125" s="116"/>
      <c r="B125" s="133" t="s">
        <v>1978</v>
      </c>
      <c r="C125" s="134"/>
      <c r="D125" s="135"/>
      <c r="E125" s="136"/>
      <c r="F125" s="116" t="s">
        <v>1978</v>
      </c>
      <c r="G125" s="133"/>
      <c r="H125" s="116" t="s">
        <v>317</v>
      </c>
      <c r="I125" s="116"/>
      <c r="J125" s="139" t="s">
        <v>2036</v>
      </c>
      <c r="K125" s="114" t="str">
        <f>IF($B125="","",_xlfn.XLOOKUP(S125,应收!T:T,应收!D:D))</f>
        <v/>
      </c>
      <c r="L125" s="114" t="str">
        <f>IF($B125="","",_xlfn.XLOOKUP($S125,应收!$T:$T,应收!E:E))</f>
        <v/>
      </c>
      <c r="M125" s="114" t="str">
        <f>IF($B125="","",_xlfn.XLOOKUP($S125,应收!$T:$T,应收!N:N))</f>
        <v/>
      </c>
      <c r="N125" s="114" t="str">
        <f>IF($B125="","",_xlfn.XLOOKUP($S125,应收!$T:$T,应收!O:O))</f>
        <v/>
      </c>
      <c r="O125" s="114" t="str">
        <f>IF($B125="","",_xlfn.XLOOKUP($S125,应收!$T:$T,应收!P:P))</f>
        <v/>
      </c>
      <c r="P125" s="114" t="str">
        <f>IF($B125="","",_xlfn.XLOOKUP($S125,应收!$T:$T,应收!Q:Q))</f>
        <v/>
      </c>
      <c r="Q125" s="114" t="str">
        <f>IF($B125="","",_xlfn.XLOOKUP($S125,应收!$T:$T,应收!R:R))</f>
        <v/>
      </c>
      <c r="R125" s="114" t="str">
        <f>IF($B125="","",_xlfn.XLOOKUP($S125,应收!$T:$T,应收!S:S))</f>
        <v/>
      </c>
      <c r="S125" s="114" t="str">
        <f t="shared" si="4"/>
        <v/>
      </c>
      <c r="T125" s="114" t="str">
        <f t="shared" si="5"/>
        <v/>
      </c>
      <c r="U125" s="114" t="str">
        <f>IF($B125="","",_xlfn.XLOOKUP(S125,应收!T:T,应收!V:V))</f>
        <v/>
      </c>
      <c r="V125" s="114" t="str">
        <f>IF(U125="","",_xlfn.XLOOKUP(U125,立项!W:W,立项!P:P))</f>
        <v/>
      </c>
      <c r="W125" s="114" t="str">
        <f>IF(B125="","",_xlfn.XLOOKUP($S125,应收!$T:$T,应收!B:B))</f>
        <v/>
      </c>
      <c r="X125" s="114" t="str">
        <f t="shared" si="6"/>
        <v>孙莉</v>
      </c>
      <c r="Y125" s="141"/>
      <c r="Z125" s="116"/>
      <c r="AA125" s="116"/>
      <c r="AB125" s="116"/>
      <c r="AC125" s="117"/>
      <c r="AD125" s="72" t="s">
        <v>1978</v>
      </c>
    </row>
    <row r="126" s="72" customFormat="1" customHeight="1" spans="1:30">
      <c r="A126" s="116"/>
      <c r="B126" s="133" t="s">
        <v>1978</v>
      </c>
      <c r="C126" s="134"/>
      <c r="D126" s="135"/>
      <c r="E126" s="136"/>
      <c r="F126" s="116" t="s">
        <v>1978</v>
      </c>
      <c r="G126" s="133"/>
      <c r="H126" s="116" t="s">
        <v>317</v>
      </c>
      <c r="I126" s="116"/>
      <c r="J126" s="139" t="s">
        <v>2037</v>
      </c>
      <c r="K126" s="114" t="str">
        <f>IF($B126="","",_xlfn.XLOOKUP(S126,应收!T:T,应收!D:D))</f>
        <v/>
      </c>
      <c r="L126" s="114" t="str">
        <f>IF($B126="","",_xlfn.XLOOKUP($S126,应收!$T:$T,应收!E:E))</f>
        <v/>
      </c>
      <c r="M126" s="114" t="str">
        <f>IF($B126="","",_xlfn.XLOOKUP($S126,应收!$T:$T,应收!N:N))</f>
        <v/>
      </c>
      <c r="N126" s="114" t="str">
        <f>IF($B126="","",_xlfn.XLOOKUP($S126,应收!$T:$T,应收!O:O))</f>
        <v/>
      </c>
      <c r="O126" s="114" t="str">
        <f>IF($B126="","",_xlfn.XLOOKUP($S126,应收!$T:$T,应收!P:P))</f>
        <v/>
      </c>
      <c r="P126" s="114" t="str">
        <f>IF($B126="","",_xlfn.XLOOKUP($S126,应收!$T:$T,应收!Q:Q))</f>
        <v/>
      </c>
      <c r="Q126" s="114" t="str">
        <f>IF($B126="","",_xlfn.XLOOKUP($S126,应收!$T:$T,应收!R:R))</f>
        <v/>
      </c>
      <c r="R126" s="114" t="str">
        <f>IF($B126="","",_xlfn.XLOOKUP($S126,应收!$T:$T,应收!S:S))</f>
        <v/>
      </c>
      <c r="S126" s="114" t="str">
        <f t="shared" si="4"/>
        <v/>
      </c>
      <c r="T126" s="114" t="str">
        <f t="shared" si="5"/>
        <v/>
      </c>
      <c r="U126" s="114" t="str">
        <f>IF($B126="","",_xlfn.XLOOKUP(S126,应收!T:T,应收!V:V))</f>
        <v/>
      </c>
      <c r="V126" s="114" t="str">
        <f>IF(U126="","",_xlfn.XLOOKUP(U126,立项!W:W,立项!P:P))</f>
        <v/>
      </c>
      <c r="W126" s="114" t="str">
        <f>IF(B126="","",_xlfn.XLOOKUP($S126,应收!$T:$T,应收!B:B))</f>
        <v/>
      </c>
      <c r="X126" s="114" t="str">
        <f t="shared" si="6"/>
        <v>孙莉</v>
      </c>
      <c r="Y126" s="141"/>
      <c r="Z126" s="116"/>
      <c r="AA126" s="116"/>
      <c r="AB126" s="116"/>
      <c r="AC126" s="117"/>
      <c r="AD126" s="72" t="s">
        <v>1978</v>
      </c>
    </row>
    <row r="127" s="72" customFormat="1" customHeight="1" spans="1:30">
      <c r="A127" s="116"/>
      <c r="B127" s="133" t="s">
        <v>1978</v>
      </c>
      <c r="C127" s="134"/>
      <c r="D127" s="135"/>
      <c r="E127" s="136"/>
      <c r="F127" s="116" t="s">
        <v>1978</v>
      </c>
      <c r="G127" s="133"/>
      <c r="H127" s="116" t="s">
        <v>317</v>
      </c>
      <c r="I127" s="116"/>
      <c r="J127" s="139" t="s">
        <v>2038</v>
      </c>
      <c r="K127" s="114" t="str">
        <f>IF($B127="","",_xlfn.XLOOKUP(S127,应收!T:T,应收!D:D))</f>
        <v/>
      </c>
      <c r="L127" s="114" t="str">
        <f>IF($B127="","",_xlfn.XLOOKUP($S127,应收!$T:$T,应收!E:E))</f>
        <v/>
      </c>
      <c r="M127" s="114" t="str">
        <f>IF($B127="","",_xlfn.XLOOKUP($S127,应收!$T:$T,应收!N:N))</f>
        <v/>
      </c>
      <c r="N127" s="114" t="str">
        <f>IF($B127="","",_xlfn.XLOOKUP($S127,应收!$T:$T,应收!O:O))</f>
        <v/>
      </c>
      <c r="O127" s="114" t="str">
        <f>IF($B127="","",_xlfn.XLOOKUP($S127,应收!$T:$T,应收!P:P))</f>
        <v/>
      </c>
      <c r="P127" s="114" t="str">
        <f>IF($B127="","",_xlfn.XLOOKUP($S127,应收!$T:$T,应收!Q:Q))</f>
        <v/>
      </c>
      <c r="Q127" s="114" t="str">
        <f>IF($B127="","",_xlfn.XLOOKUP($S127,应收!$T:$T,应收!R:R))</f>
        <v/>
      </c>
      <c r="R127" s="114" t="str">
        <f>IF($B127="","",_xlfn.XLOOKUP($S127,应收!$T:$T,应收!S:S))</f>
        <v/>
      </c>
      <c r="S127" s="114" t="str">
        <f t="shared" si="4"/>
        <v/>
      </c>
      <c r="T127" s="114" t="str">
        <f t="shared" si="5"/>
        <v/>
      </c>
      <c r="U127" s="114" t="str">
        <f>IF($B127="","",_xlfn.XLOOKUP(S127,应收!T:T,应收!V:V))</f>
        <v/>
      </c>
      <c r="V127" s="114" t="str">
        <f>IF(U127="","",_xlfn.XLOOKUP(U127,立项!W:W,立项!P:P))</f>
        <v/>
      </c>
      <c r="W127" s="114" t="str">
        <f>IF(B127="","",_xlfn.XLOOKUP($S127,应收!$T:$T,应收!B:B))</f>
        <v/>
      </c>
      <c r="X127" s="114" t="str">
        <f t="shared" si="6"/>
        <v>孙莉</v>
      </c>
      <c r="Y127" s="141"/>
      <c r="Z127" s="116"/>
      <c r="AA127" s="116"/>
      <c r="AB127" s="116"/>
      <c r="AC127" s="117"/>
      <c r="AD127" s="72" t="s">
        <v>1978</v>
      </c>
    </row>
    <row r="128" s="72" customFormat="1" customHeight="1" spans="1:30">
      <c r="A128" s="116"/>
      <c r="B128" s="133" t="s">
        <v>1978</v>
      </c>
      <c r="C128" s="134"/>
      <c r="D128" s="135"/>
      <c r="E128" s="136"/>
      <c r="F128" s="116" t="s">
        <v>1978</v>
      </c>
      <c r="G128" s="133"/>
      <c r="H128" s="116" t="s">
        <v>317</v>
      </c>
      <c r="I128" s="116"/>
      <c r="J128" s="139" t="s">
        <v>2039</v>
      </c>
      <c r="K128" s="114" t="str">
        <f>IF($B128="","",_xlfn.XLOOKUP(S128,应收!T:T,应收!D:D))</f>
        <v/>
      </c>
      <c r="L128" s="114" t="str">
        <f>IF($B128="","",_xlfn.XLOOKUP($S128,应收!$T:$T,应收!E:E))</f>
        <v/>
      </c>
      <c r="M128" s="114" t="str">
        <f>IF($B128="","",_xlfn.XLOOKUP($S128,应收!$T:$T,应收!N:N))</f>
        <v/>
      </c>
      <c r="N128" s="114" t="str">
        <f>IF($B128="","",_xlfn.XLOOKUP($S128,应收!$T:$T,应收!O:O))</f>
        <v/>
      </c>
      <c r="O128" s="114" t="str">
        <f>IF($B128="","",_xlfn.XLOOKUP($S128,应收!$T:$T,应收!P:P))</f>
        <v/>
      </c>
      <c r="P128" s="114" t="str">
        <f>IF($B128="","",_xlfn.XLOOKUP($S128,应收!$T:$T,应收!Q:Q))</f>
        <v/>
      </c>
      <c r="Q128" s="114" t="str">
        <f>IF($B128="","",_xlfn.XLOOKUP($S128,应收!$T:$T,应收!R:R))</f>
        <v/>
      </c>
      <c r="R128" s="114" t="str">
        <f>IF($B128="","",_xlfn.XLOOKUP($S128,应收!$T:$T,应收!S:S))</f>
        <v/>
      </c>
      <c r="S128" s="114" t="str">
        <f t="shared" si="4"/>
        <v/>
      </c>
      <c r="T128" s="114" t="str">
        <f t="shared" si="5"/>
        <v/>
      </c>
      <c r="U128" s="114" t="str">
        <f>IF($B128="","",_xlfn.XLOOKUP(S128,应收!T:T,应收!V:V))</f>
        <v/>
      </c>
      <c r="V128" s="114" t="str">
        <f>IF(U128="","",_xlfn.XLOOKUP(U128,立项!W:W,立项!P:P))</f>
        <v/>
      </c>
      <c r="W128" s="114" t="str">
        <f>IF(B128="","",_xlfn.XLOOKUP($S128,应收!$T:$T,应收!B:B))</f>
        <v/>
      </c>
      <c r="X128" s="114" t="str">
        <f t="shared" si="6"/>
        <v>孙莉</v>
      </c>
      <c r="Y128" s="141"/>
      <c r="Z128" s="116"/>
      <c r="AA128" s="116"/>
      <c r="AB128" s="116"/>
      <c r="AC128" s="117"/>
      <c r="AD128" s="72" t="s">
        <v>1978</v>
      </c>
    </row>
    <row r="129" s="72" customFormat="1" customHeight="1" spans="1:30">
      <c r="A129" s="116"/>
      <c r="B129" s="133" t="s">
        <v>1978</v>
      </c>
      <c r="C129" s="134"/>
      <c r="D129" s="135"/>
      <c r="E129" s="136"/>
      <c r="F129" s="116" t="s">
        <v>1978</v>
      </c>
      <c r="G129" s="133"/>
      <c r="H129" s="116" t="s">
        <v>317</v>
      </c>
      <c r="I129" s="116"/>
      <c r="J129" s="139" t="s">
        <v>2040</v>
      </c>
      <c r="K129" s="114" t="str">
        <f>IF($B129="","",_xlfn.XLOOKUP(S129,应收!T:T,应收!D:D))</f>
        <v/>
      </c>
      <c r="L129" s="114" t="str">
        <f>IF($B129="","",_xlfn.XLOOKUP($S129,应收!$T:$T,应收!E:E))</f>
        <v/>
      </c>
      <c r="M129" s="114" t="str">
        <f>IF($B129="","",_xlfn.XLOOKUP($S129,应收!$T:$T,应收!N:N))</f>
        <v/>
      </c>
      <c r="N129" s="114" t="str">
        <f>IF($B129="","",_xlfn.XLOOKUP($S129,应收!$T:$T,应收!O:O))</f>
        <v/>
      </c>
      <c r="O129" s="114" t="str">
        <f>IF($B129="","",_xlfn.XLOOKUP($S129,应收!$T:$T,应收!P:P))</f>
        <v/>
      </c>
      <c r="P129" s="114" t="str">
        <f>IF($B129="","",_xlfn.XLOOKUP($S129,应收!$T:$T,应收!Q:Q))</f>
        <v/>
      </c>
      <c r="Q129" s="114" t="str">
        <f>IF($B129="","",_xlfn.XLOOKUP($S129,应收!$T:$T,应收!R:R))</f>
        <v/>
      </c>
      <c r="R129" s="114" t="str">
        <f>IF($B129="","",_xlfn.XLOOKUP($S129,应收!$T:$T,应收!S:S))</f>
        <v/>
      </c>
      <c r="S129" s="114" t="str">
        <f t="shared" si="4"/>
        <v/>
      </c>
      <c r="T129" s="114" t="str">
        <f t="shared" si="5"/>
        <v/>
      </c>
      <c r="U129" s="114" t="str">
        <f>IF($B129="","",_xlfn.XLOOKUP(S129,应收!T:T,应收!V:V))</f>
        <v/>
      </c>
      <c r="V129" s="114" t="str">
        <f>IF(U129="","",_xlfn.XLOOKUP(U129,立项!W:W,立项!P:P))</f>
        <v/>
      </c>
      <c r="W129" s="114" t="str">
        <f>IF(B129="","",_xlfn.XLOOKUP($S129,应收!$T:$T,应收!B:B))</f>
        <v/>
      </c>
      <c r="X129" s="114" t="str">
        <f t="shared" si="6"/>
        <v>孙莉</v>
      </c>
      <c r="Y129" s="141"/>
      <c r="Z129" s="116"/>
      <c r="AA129" s="116"/>
      <c r="AB129" s="116"/>
      <c r="AC129" s="117"/>
      <c r="AD129" s="72" t="s">
        <v>1978</v>
      </c>
    </row>
    <row r="130" s="72" customFormat="1" customHeight="1" spans="1:30">
      <c r="A130" s="116"/>
      <c r="B130" s="133" t="s">
        <v>1978</v>
      </c>
      <c r="C130" s="134"/>
      <c r="D130" s="135"/>
      <c r="E130" s="136"/>
      <c r="F130" s="116" t="s">
        <v>1978</v>
      </c>
      <c r="G130" s="133"/>
      <c r="H130" s="116" t="s">
        <v>317</v>
      </c>
      <c r="I130" s="116"/>
      <c r="J130" s="139" t="s">
        <v>2041</v>
      </c>
      <c r="K130" s="114" t="str">
        <f>IF($B130="","",_xlfn.XLOOKUP(S130,应收!T:T,应收!D:D))</f>
        <v/>
      </c>
      <c r="L130" s="114" t="str">
        <f>IF($B130="","",_xlfn.XLOOKUP($S130,应收!$T:$T,应收!E:E))</f>
        <v/>
      </c>
      <c r="M130" s="114" t="str">
        <f>IF($B130="","",_xlfn.XLOOKUP($S130,应收!$T:$T,应收!N:N))</f>
        <v/>
      </c>
      <c r="N130" s="114" t="str">
        <f>IF($B130="","",_xlfn.XLOOKUP($S130,应收!$T:$T,应收!O:O))</f>
        <v/>
      </c>
      <c r="O130" s="114" t="str">
        <f>IF($B130="","",_xlfn.XLOOKUP($S130,应收!$T:$T,应收!P:P))</f>
        <v/>
      </c>
      <c r="P130" s="114" t="str">
        <f>IF($B130="","",_xlfn.XLOOKUP($S130,应收!$T:$T,应收!Q:Q))</f>
        <v/>
      </c>
      <c r="Q130" s="114" t="str">
        <f>IF($B130="","",_xlfn.XLOOKUP($S130,应收!$T:$T,应收!R:R))</f>
        <v/>
      </c>
      <c r="R130" s="114" t="str">
        <f>IF($B130="","",_xlfn.XLOOKUP($S130,应收!$T:$T,应收!S:S))</f>
        <v/>
      </c>
      <c r="S130" s="114" t="str">
        <f t="shared" ref="S130:S193" si="7">IF(B130="","",LEFT(B130,7))</f>
        <v/>
      </c>
      <c r="T130" s="114" t="str">
        <f t="shared" ref="T130:T193" si="8">IF(F130="","",LEFT(F130,6))</f>
        <v/>
      </c>
      <c r="U130" s="114" t="str">
        <f>IF($B130="","",_xlfn.XLOOKUP(S130,应收!T:T,应收!V:V))</f>
        <v/>
      </c>
      <c r="V130" s="114" t="str">
        <f>IF(U130="","",_xlfn.XLOOKUP(U130,立项!W:W,立项!P:P))</f>
        <v/>
      </c>
      <c r="W130" s="114" t="str">
        <f>IF(B130="","",_xlfn.XLOOKUP($S130,应收!$T:$T,应收!B:B))</f>
        <v/>
      </c>
      <c r="X130" s="114" t="str">
        <f t="shared" si="6"/>
        <v>孙莉</v>
      </c>
      <c r="Y130" s="141"/>
      <c r="Z130" s="116"/>
      <c r="AA130" s="116"/>
      <c r="AB130" s="116"/>
      <c r="AC130" s="117"/>
      <c r="AD130" s="72" t="s">
        <v>1978</v>
      </c>
    </row>
    <row r="131" s="72" customFormat="1" customHeight="1" spans="1:30">
      <c r="A131" s="116"/>
      <c r="B131" s="133" t="s">
        <v>1978</v>
      </c>
      <c r="C131" s="134"/>
      <c r="D131" s="135"/>
      <c r="E131" s="136"/>
      <c r="F131" s="116" t="s">
        <v>1978</v>
      </c>
      <c r="G131" s="133"/>
      <c r="H131" s="116" t="s">
        <v>317</v>
      </c>
      <c r="I131" s="116"/>
      <c r="J131" s="139" t="s">
        <v>2042</v>
      </c>
      <c r="K131" s="114" t="str">
        <f>IF($B131="","",_xlfn.XLOOKUP(S131,应收!T:T,应收!D:D))</f>
        <v/>
      </c>
      <c r="L131" s="114" t="str">
        <f>IF($B131="","",_xlfn.XLOOKUP($S131,应收!$T:$T,应收!E:E))</f>
        <v/>
      </c>
      <c r="M131" s="114" t="str">
        <f>IF($B131="","",_xlfn.XLOOKUP($S131,应收!$T:$T,应收!N:N))</f>
        <v/>
      </c>
      <c r="N131" s="114" t="str">
        <f>IF($B131="","",_xlfn.XLOOKUP($S131,应收!$T:$T,应收!O:O))</f>
        <v/>
      </c>
      <c r="O131" s="114" t="str">
        <f>IF($B131="","",_xlfn.XLOOKUP($S131,应收!$T:$T,应收!P:P))</f>
        <v/>
      </c>
      <c r="P131" s="114" t="str">
        <f>IF($B131="","",_xlfn.XLOOKUP($S131,应收!$T:$T,应收!Q:Q))</f>
        <v/>
      </c>
      <c r="Q131" s="114" t="str">
        <f>IF($B131="","",_xlfn.XLOOKUP($S131,应收!$T:$T,应收!R:R))</f>
        <v/>
      </c>
      <c r="R131" s="114" t="str">
        <f>IF($B131="","",_xlfn.XLOOKUP($S131,应收!$T:$T,应收!S:S))</f>
        <v/>
      </c>
      <c r="S131" s="114" t="str">
        <f t="shared" si="7"/>
        <v/>
      </c>
      <c r="T131" s="114" t="str">
        <f t="shared" si="8"/>
        <v/>
      </c>
      <c r="U131" s="114" t="str">
        <f>IF($B131="","",_xlfn.XLOOKUP(S131,应收!T:T,应收!V:V))</f>
        <v/>
      </c>
      <c r="V131" s="114" t="str">
        <f>IF(U131="","",_xlfn.XLOOKUP(U131,立项!W:W,立项!P:P))</f>
        <v/>
      </c>
      <c r="W131" s="114" t="str">
        <f>IF(B131="","",_xlfn.XLOOKUP($S131,应收!$T:$T,应收!B:B))</f>
        <v/>
      </c>
      <c r="X131" s="114" t="str">
        <f t="shared" si="6"/>
        <v>孙莉</v>
      </c>
      <c r="Y131" s="141"/>
      <c r="Z131" s="116"/>
      <c r="AA131" s="116"/>
      <c r="AB131" s="116"/>
      <c r="AC131" s="117"/>
      <c r="AD131" s="72" t="s">
        <v>1978</v>
      </c>
    </row>
    <row r="132" s="72" customFormat="1" customHeight="1" spans="1:30">
      <c r="A132" s="116"/>
      <c r="B132" s="133" t="s">
        <v>1978</v>
      </c>
      <c r="C132" s="134"/>
      <c r="D132" s="135"/>
      <c r="E132" s="136"/>
      <c r="F132" s="116" t="s">
        <v>1978</v>
      </c>
      <c r="G132" s="133"/>
      <c r="H132" s="116" t="s">
        <v>317</v>
      </c>
      <c r="I132" s="116"/>
      <c r="J132" s="139" t="s">
        <v>2043</v>
      </c>
      <c r="K132" s="114" t="str">
        <f>IF($B132="","",_xlfn.XLOOKUP(S132,应收!T:T,应收!D:D))</f>
        <v/>
      </c>
      <c r="L132" s="114" t="str">
        <f>IF($B132="","",_xlfn.XLOOKUP($S132,应收!$T:$T,应收!E:E))</f>
        <v/>
      </c>
      <c r="M132" s="114" t="str">
        <f>IF($B132="","",_xlfn.XLOOKUP($S132,应收!$T:$T,应收!N:N))</f>
        <v/>
      </c>
      <c r="N132" s="114" t="str">
        <f>IF($B132="","",_xlfn.XLOOKUP($S132,应收!$T:$T,应收!O:O))</f>
        <v/>
      </c>
      <c r="O132" s="114" t="str">
        <f>IF($B132="","",_xlfn.XLOOKUP($S132,应收!$T:$T,应收!P:P))</f>
        <v/>
      </c>
      <c r="P132" s="114" t="str">
        <f>IF($B132="","",_xlfn.XLOOKUP($S132,应收!$T:$T,应收!Q:Q))</f>
        <v/>
      </c>
      <c r="Q132" s="114" t="str">
        <f>IF($B132="","",_xlfn.XLOOKUP($S132,应收!$T:$T,应收!R:R))</f>
        <v/>
      </c>
      <c r="R132" s="114" t="str">
        <f>IF($B132="","",_xlfn.XLOOKUP($S132,应收!$T:$T,应收!S:S))</f>
        <v/>
      </c>
      <c r="S132" s="114" t="str">
        <f t="shared" si="7"/>
        <v/>
      </c>
      <c r="T132" s="114" t="str">
        <f t="shared" si="8"/>
        <v/>
      </c>
      <c r="U132" s="114" t="str">
        <f>IF($B132="","",_xlfn.XLOOKUP(S132,应收!T:T,应收!V:V))</f>
        <v/>
      </c>
      <c r="V132" s="114" t="str">
        <f>IF(U132="","",_xlfn.XLOOKUP(U132,立项!W:W,立项!P:P))</f>
        <v/>
      </c>
      <c r="W132" s="114" t="str">
        <f>IF(B132="","",_xlfn.XLOOKUP($S132,应收!$T:$T,应收!B:B))</f>
        <v/>
      </c>
      <c r="X132" s="114" t="str">
        <f t="shared" si="6"/>
        <v>孙莉</v>
      </c>
      <c r="Y132" s="141"/>
      <c r="Z132" s="116"/>
      <c r="AA132" s="116"/>
      <c r="AB132" s="116"/>
      <c r="AC132" s="117"/>
      <c r="AD132" s="72" t="s">
        <v>1978</v>
      </c>
    </row>
    <row r="133" s="72" customFormat="1" customHeight="1" spans="1:30">
      <c r="A133" s="116"/>
      <c r="B133" s="133" t="s">
        <v>1978</v>
      </c>
      <c r="C133" s="134"/>
      <c r="D133" s="135"/>
      <c r="E133" s="136"/>
      <c r="F133" s="116" t="s">
        <v>1978</v>
      </c>
      <c r="G133" s="133"/>
      <c r="H133" s="116" t="s">
        <v>317</v>
      </c>
      <c r="I133" s="116"/>
      <c r="J133" s="139" t="s">
        <v>2044</v>
      </c>
      <c r="K133" s="114" t="str">
        <f>IF($B133="","",_xlfn.XLOOKUP(S133,应收!T:T,应收!D:D))</f>
        <v/>
      </c>
      <c r="L133" s="114" t="str">
        <f>IF($B133="","",_xlfn.XLOOKUP($S133,应收!$T:$T,应收!E:E))</f>
        <v/>
      </c>
      <c r="M133" s="114" t="str">
        <f>IF($B133="","",_xlfn.XLOOKUP($S133,应收!$T:$T,应收!N:N))</f>
        <v/>
      </c>
      <c r="N133" s="114" t="str">
        <f>IF($B133="","",_xlfn.XLOOKUP($S133,应收!$T:$T,应收!O:O))</f>
        <v/>
      </c>
      <c r="O133" s="114" t="str">
        <f>IF($B133="","",_xlfn.XLOOKUP($S133,应收!$T:$T,应收!P:P))</f>
        <v/>
      </c>
      <c r="P133" s="114" t="str">
        <f>IF($B133="","",_xlfn.XLOOKUP($S133,应收!$T:$T,应收!Q:Q))</f>
        <v/>
      </c>
      <c r="Q133" s="114" t="str">
        <f>IF($B133="","",_xlfn.XLOOKUP($S133,应收!$T:$T,应收!R:R))</f>
        <v/>
      </c>
      <c r="R133" s="114" t="str">
        <f>IF($B133="","",_xlfn.XLOOKUP($S133,应收!$T:$T,应收!S:S))</f>
        <v/>
      </c>
      <c r="S133" s="114" t="str">
        <f t="shared" si="7"/>
        <v/>
      </c>
      <c r="T133" s="114" t="str">
        <f t="shared" si="8"/>
        <v/>
      </c>
      <c r="U133" s="114" t="str">
        <f>IF($B133="","",_xlfn.XLOOKUP(S133,应收!T:T,应收!V:V))</f>
        <v/>
      </c>
      <c r="V133" s="114" t="str">
        <f>IF(U133="","",_xlfn.XLOOKUP(U133,立项!W:W,立项!P:P))</f>
        <v/>
      </c>
      <c r="W133" s="114" t="str">
        <f>IF(B133="","",_xlfn.XLOOKUP($S133,应收!$T:$T,应收!B:B))</f>
        <v/>
      </c>
      <c r="X133" s="114" t="str">
        <f t="shared" si="6"/>
        <v>孙莉</v>
      </c>
      <c r="Y133" s="141"/>
      <c r="Z133" s="116"/>
      <c r="AA133" s="116"/>
      <c r="AB133" s="116"/>
      <c r="AC133" s="117"/>
      <c r="AD133" s="72" t="s">
        <v>1978</v>
      </c>
    </row>
    <row r="134" s="72" customFormat="1" customHeight="1" spans="1:30">
      <c r="A134" s="116"/>
      <c r="B134" s="133" t="s">
        <v>1978</v>
      </c>
      <c r="C134" s="134"/>
      <c r="D134" s="135"/>
      <c r="E134" s="136"/>
      <c r="F134" s="116" t="s">
        <v>1978</v>
      </c>
      <c r="G134" s="133"/>
      <c r="H134" s="116" t="s">
        <v>317</v>
      </c>
      <c r="I134" s="116"/>
      <c r="J134" s="139" t="s">
        <v>2045</v>
      </c>
      <c r="K134" s="114" t="str">
        <f>IF($B134="","",_xlfn.XLOOKUP(S134,应收!T:T,应收!D:D))</f>
        <v/>
      </c>
      <c r="L134" s="114" t="str">
        <f>IF($B134="","",_xlfn.XLOOKUP($S134,应收!$T:$T,应收!E:E))</f>
        <v/>
      </c>
      <c r="M134" s="114" t="str">
        <f>IF($B134="","",_xlfn.XLOOKUP($S134,应收!$T:$T,应收!N:N))</f>
        <v/>
      </c>
      <c r="N134" s="114" t="str">
        <f>IF($B134="","",_xlfn.XLOOKUP($S134,应收!$T:$T,应收!O:O))</f>
        <v/>
      </c>
      <c r="O134" s="114" t="str">
        <f>IF($B134="","",_xlfn.XLOOKUP($S134,应收!$T:$T,应收!P:P))</f>
        <v/>
      </c>
      <c r="P134" s="114" t="str">
        <f>IF($B134="","",_xlfn.XLOOKUP($S134,应收!$T:$T,应收!Q:Q))</f>
        <v/>
      </c>
      <c r="Q134" s="114" t="str">
        <f>IF($B134="","",_xlfn.XLOOKUP($S134,应收!$T:$T,应收!R:R))</f>
        <v/>
      </c>
      <c r="R134" s="114" t="str">
        <f>IF($B134="","",_xlfn.XLOOKUP($S134,应收!$T:$T,应收!S:S))</f>
        <v/>
      </c>
      <c r="S134" s="114" t="str">
        <f t="shared" si="7"/>
        <v/>
      </c>
      <c r="T134" s="114" t="str">
        <f t="shared" si="8"/>
        <v/>
      </c>
      <c r="U134" s="114" t="str">
        <f>IF($B134="","",_xlfn.XLOOKUP(S134,应收!T:T,应收!V:V))</f>
        <v/>
      </c>
      <c r="V134" s="114" t="str">
        <f>IF(U134="","",_xlfn.XLOOKUP(U134,立项!W:W,立项!P:P))</f>
        <v/>
      </c>
      <c r="W134" s="114" t="str">
        <f>IF(B134="","",_xlfn.XLOOKUP($S134,应收!$T:$T,应收!B:B))</f>
        <v/>
      </c>
      <c r="X134" s="114" t="str">
        <f t="shared" si="6"/>
        <v>孙莉</v>
      </c>
      <c r="Y134" s="141"/>
      <c r="Z134" s="116"/>
      <c r="AA134" s="116"/>
      <c r="AB134" s="116"/>
      <c r="AC134" s="117"/>
      <c r="AD134" s="72" t="s">
        <v>1978</v>
      </c>
    </row>
    <row r="135" s="72" customFormat="1" customHeight="1" spans="1:30">
      <c r="A135" s="116"/>
      <c r="B135" s="133" t="s">
        <v>1978</v>
      </c>
      <c r="C135" s="134"/>
      <c r="D135" s="135"/>
      <c r="E135" s="136"/>
      <c r="F135" s="116" t="s">
        <v>1978</v>
      </c>
      <c r="G135" s="133"/>
      <c r="H135" s="116" t="s">
        <v>317</v>
      </c>
      <c r="I135" s="116"/>
      <c r="J135" s="139" t="s">
        <v>2046</v>
      </c>
      <c r="K135" s="114" t="str">
        <f>IF($B135="","",_xlfn.XLOOKUP(S135,应收!T:T,应收!D:D))</f>
        <v/>
      </c>
      <c r="L135" s="114" t="str">
        <f>IF($B135="","",_xlfn.XLOOKUP($S135,应收!$T:$T,应收!E:E))</f>
        <v/>
      </c>
      <c r="M135" s="114" t="str">
        <f>IF($B135="","",_xlfn.XLOOKUP($S135,应收!$T:$T,应收!N:N))</f>
        <v/>
      </c>
      <c r="N135" s="114" t="str">
        <f>IF($B135="","",_xlfn.XLOOKUP($S135,应收!$T:$T,应收!O:O))</f>
        <v/>
      </c>
      <c r="O135" s="114" t="str">
        <f>IF($B135="","",_xlfn.XLOOKUP($S135,应收!$T:$T,应收!P:P))</f>
        <v/>
      </c>
      <c r="P135" s="114" t="str">
        <f>IF($B135="","",_xlfn.XLOOKUP($S135,应收!$T:$T,应收!Q:Q))</f>
        <v/>
      </c>
      <c r="Q135" s="114" t="str">
        <f>IF($B135="","",_xlfn.XLOOKUP($S135,应收!$T:$T,应收!R:R))</f>
        <v/>
      </c>
      <c r="R135" s="114" t="str">
        <f>IF($B135="","",_xlfn.XLOOKUP($S135,应收!$T:$T,应收!S:S))</f>
        <v/>
      </c>
      <c r="S135" s="114" t="str">
        <f t="shared" si="7"/>
        <v/>
      </c>
      <c r="T135" s="114" t="str">
        <f t="shared" si="8"/>
        <v/>
      </c>
      <c r="U135" s="114" t="str">
        <f>IF($B135="","",_xlfn.XLOOKUP(S135,应收!T:T,应收!V:V))</f>
        <v/>
      </c>
      <c r="V135" s="114" t="str">
        <f>IF(U135="","",_xlfn.XLOOKUP(U135,立项!W:W,立项!P:P))</f>
        <v/>
      </c>
      <c r="W135" s="114" t="str">
        <f>IF(B135="","",_xlfn.XLOOKUP($S135,应收!$T:$T,应收!B:B))</f>
        <v/>
      </c>
      <c r="X135" s="114" t="str">
        <f t="shared" si="6"/>
        <v>孙莉</v>
      </c>
      <c r="Y135" s="141"/>
      <c r="Z135" s="116"/>
      <c r="AA135" s="116"/>
      <c r="AB135" s="116"/>
      <c r="AC135" s="117"/>
      <c r="AD135" s="72" t="s">
        <v>1978</v>
      </c>
    </row>
    <row r="136" s="72" customFormat="1" customHeight="1" spans="1:30">
      <c r="A136" s="116"/>
      <c r="B136" s="133" t="s">
        <v>1978</v>
      </c>
      <c r="C136" s="134"/>
      <c r="D136" s="135"/>
      <c r="E136" s="136"/>
      <c r="F136" s="116" t="s">
        <v>1978</v>
      </c>
      <c r="G136" s="133"/>
      <c r="H136" s="116" t="s">
        <v>317</v>
      </c>
      <c r="I136" s="116"/>
      <c r="J136" s="139" t="s">
        <v>2047</v>
      </c>
      <c r="K136" s="114" t="str">
        <f>IF($B136="","",_xlfn.XLOOKUP(S136,应收!T:T,应收!D:D))</f>
        <v/>
      </c>
      <c r="L136" s="114" t="str">
        <f>IF($B136="","",_xlfn.XLOOKUP($S136,应收!$T:$T,应收!E:E))</f>
        <v/>
      </c>
      <c r="M136" s="114" t="str">
        <f>IF($B136="","",_xlfn.XLOOKUP($S136,应收!$T:$T,应收!N:N))</f>
        <v/>
      </c>
      <c r="N136" s="114" t="str">
        <f>IF($B136="","",_xlfn.XLOOKUP($S136,应收!$T:$T,应收!O:O))</f>
        <v/>
      </c>
      <c r="O136" s="114" t="str">
        <f>IF($B136="","",_xlfn.XLOOKUP($S136,应收!$T:$T,应收!P:P))</f>
        <v/>
      </c>
      <c r="P136" s="114" t="str">
        <f>IF($B136="","",_xlfn.XLOOKUP($S136,应收!$T:$T,应收!Q:Q))</f>
        <v/>
      </c>
      <c r="Q136" s="114" t="str">
        <f>IF($B136="","",_xlfn.XLOOKUP($S136,应收!$T:$T,应收!R:R))</f>
        <v/>
      </c>
      <c r="R136" s="114" t="str">
        <f>IF($B136="","",_xlfn.XLOOKUP($S136,应收!$T:$T,应收!S:S))</f>
        <v/>
      </c>
      <c r="S136" s="114" t="str">
        <f t="shared" si="7"/>
        <v/>
      </c>
      <c r="T136" s="114" t="str">
        <f t="shared" si="8"/>
        <v/>
      </c>
      <c r="U136" s="114" t="str">
        <f>IF($B136="","",_xlfn.XLOOKUP(S136,应收!T:T,应收!V:V))</f>
        <v/>
      </c>
      <c r="V136" s="114" t="str">
        <f>IF(U136="","",_xlfn.XLOOKUP(U136,立项!W:W,立项!P:P))</f>
        <v/>
      </c>
      <c r="W136" s="114" t="str">
        <f>IF(B136="","",_xlfn.XLOOKUP($S136,应收!$T:$T,应收!B:B))</f>
        <v/>
      </c>
      <c r="X136" s="114" t="str">
        <f t="shared" si="6"/>
        <v>孙莉</v>
      </c>
      <c r="Y136" s="141"/>
      <c r="Z136" s="116"/>
      <c r="AA136" s="116"/>
      <c r="AB136" s="116"/>
      <c r="AC136" s="117"/>
      <c r="AD136" s="72" t="s">
        <v>1978</v>
      </c>
    </row>
    <row r="137" s="72" customFormat="1" customHeight="1" spans="1:30">
      <c r="A137" s="116"/>
      <c r="B137" s="133" t="s">
        <v>1978</v>
      </c>
      <c r="C137" s="134"/>
      <c r="D137" s="135"/>
      <c r="E137" s="136"/>
      <c r="F137" s="116" t="s">
        <v>1978</v>
      </c>
      <c r="G137" s="133"/>
      <c r="H137" s="116" t="s">
        <v>317</v>
      </c>
      <c r="I137" s="116"/>
      <c r="J137" s="139" t="s">
        <v>2048</v>
      </c>
      <c r="K137" s="114" t="str">
        <f>IF($B137="","",_xlfn.XLOOKUP(S137,应收!T:T,应收!D:D))</f>
        <v/>
      </c>
      <c r="L137" s="114" t="str">
        <f>IF($B137="","",_xlfn.XLOOKUP($S137,应收!$T:$T,应收!E:E))</f>
        <v/>
      </c>
      <c r="M137" s="114" t="str">
        <f>IF($B137="","",_xlfn.XLOOKUP($S137,应收!$T:$T,应收!N:N))</f>
        <v/>
      </c>
      <c r="N137" s="114" t="str">
        <f>IF($B137="","",_xlfn.XLOOKUP($S137,应收!$T:$T,应收!O:O))</f>
        <v/>
      </c>
      <c r="O137" s="114" t="str">
        <f>IF($B137="","",_xlfn.XLOOKUP($S137,应收!$T:$T,应收!P:P))</f>
        <v/>
      </c>
      <c r="P137" s="114" t="str">
        <f>IF($B137="","",_xlfn.XLOOKUP($S137,应收!$T:$T,应收!Q:Q))</f>
        <v/>
      </c>
      <c r="Q137" s="114" t="str">
        <f>IF($B137="","",_xlfn.XLOOKUP($S137,应收!$T:$T,应收!R:R))</f>
        <v/>
      </c>
      <c r="R137" s="114" t="str">
        <f>IF($B137="","",_xlfn.XLOOKUP($S137,应收!$T:$T,应收!S:S))</f>
        <v/>
      </c>
      <c r="S137" s="114" t="str">
        <f t="shared" si="7"/>
        <v/>
      </c>
      <c r="T137" s="114" t="str">
        <f t="shared" si="8"/>
        <v/>
      </c>
      <c r="U137" s="114" t="str">
        <f>IF($B137="","",_xlfn.XLOOKUP(S137,应收!T:T,应收!V:V))</f>
        <v/>
      </c>
      <c r="V137" s="114" t="str">
        <f>IF(U137="","",_xlfn.XLOOKUP(U137,立项!W:W,立项!P:P))</f>
        <v/>
      </c>
      <c r="W137" s="114" t="str">
        <f>IF(B137="","",_xlfn.XLOOKUP($S137,应收!$T:$T,应收!B:B))</f>
        <v/>
      </c>
      <c r="X137" s="114" t="str">
        <f t="shared" si="6"/>
        <v>孙莉</v>
      </c>
      <c r="Y137" s="141"/>
      <c r="Z137" s="116"/>
      <c r="AA137" s="116"/>
      <c r="AB137" s="116"/>
      <c r="AC137" s="117"/>
      <c r="AD137" s="72" t="s">
        <v>1978</v>
      </c>
    </row>
    <row r="138" s="72" customFormat="1" customHeight="1" spans="1:30">
      <c r="A138" s="116"/>
      <c r="B138" s="133" t="s">
        <v>1978</v>
      </c>
      <c r="C138" s="134"/>
      <c r="D138" s="135"/>
      <c r="E138" s="136"/>
      <c r="F138" s="116" t="s">
        <v>1978</v>
      </c>
      <c r="G138" s="133"/>
      <c r="H138" s="116" t="s">
        <v>317</v>
      </c>
      <c r="I138" s="116"/>
      <c r="J138" s="139" t="s">
        <v>2049</v>
      </c>
      <c r="K138" s="114" t="str">
        <f>IF($B138="","",_xlfn.XLOOKUP(S138,应收!T:T,应收!D:D))</f>
        <v/>
      </c>
      <c r="L138" s="114" t="str">
        <f>IF($B138="","",_xlfn.XLOOKUP($S138,应收!$T:$T,应收!E:E))</f>
        <v/>
      </c>
      <c r="M138" s="114" t="str">
        <f>IF($B138="","",_xlfn.XLOOKUP($S138,应收!$T:$T,应收!N:N))</f>
        <v/>
      </c>
      <c r="N138" s="114" t="str">
        <f>IF($B138="","",_xlfn.XLOOKUP($S138,应收!$T:$T,应收!O:O))</f>
        <v/>
      </c>
      <c r="O138" s="114" t="str">
        <f>IF($B138="","",_xlfn.XLOOKUP($S138,应收!$T:$T,应收!P:P))</f>
        <v/>
      </c>
      <c r="P138" s="114" t="str">
        <f>IF($B138="","",_xlfn.XLOOKUP($S138,应收!$T:$T,应收!Q:Q))</f>
        <v/>
      </c>
      <c r="Q138" s="114" t="str">
        <f>IF($B138="","",_xlfn.XLOOKUP($S138,应收!$T:$T,应收!R:R))</f>
        <v/>
      </c>
      <c r="R138" s="114" t="str">
        <f>IF($B138="","",_xlfn.XLOOKUP($S138,应收!$T:$T,应收!S:S))</f>
        <v/>
      </c>
      <c r="S138" s="114" t="str">
        <f t="shared" si="7"/>
        <v/>
      </c>
      <c r="T138" s="114" t="str">
        <f t="shared" si="8"/>
        <v/>
      </c>
      <c r="U138" s="114" t="str">
        <f>IF($B138="","",_xlfn.XLOOKUP(S138,应收!T:T,应收!V:V))</f>
        <v/>
      </c>
      <c r="V138" s="114" t="str">
        <f>IF(U138="","",_xlfn.XLOOKUP(U138,立项!W:W,立项!P:P))</f>
        <v/>
      </c>
      <c r="W138" s="114" t="str">
        <f>IF(B138="","",_xlfn.XLOOKUP($S138,应收!$T:$T,应收!B:B))</f>
        <v/>
      </c>
      <c r="X138" s="114" t="str">
        <f t="shared" si="6"/>
        <v>孙莉</v>
      </c>
      <c r="Y138" s="141"/>
      <c r="Z138" s="116"/>
      <c r="AA138" s="116"/>
      <c r="AB138" s="116"/>
      <c r="AC138" s="117"/>
      <c r="AD138" s="72" t="s">
        <v>1978</v>
      </c>
    </row>
    <row r="139" s="72" customFormat="1" customHeight="1" spans="1:30">
      <c r="A139" s="116"/>
      <c r="B139" s="133" t="s">
        <v>1978</v>
      </c>
      <c r="C139" s="134"/>
      <c r="D139" s="135"/>
      <c r="E139" s="136"/>
      <c r="F139" s="116" t="s">
        <v>1978</v>
      </c>
      <c r="G139" s="133"/>
      <c r="H139" s="116" t="s">
        <v>317</v>
      </c>
      <c r="I139" s="116"/>
      <c r="J139" s="139" t="s">
        <v>2050</v>
      </c>
      <c r="K139" s="114" t="str">
        <f>IF($B139="","",_xlfn.XLOOKUP(S139,应收!T:T,应收!D:D))</f>
        <v/>
      </c>
      <c r="L139" s="114" t="str">
        <f>IF($B139="","",_xlfn.XLOOKUP($S139,应收!$T:$T,应收!E:E))</f>
        <v/>
      </c>
      <c r="M139" s="114" t="str">
        <f>IF($B139="","",_xlfn.XLOOKUP($S139,应收!$T:$T,应收!N:N))</f>
        <v/>
      </c>
      <c r="N139" s="114" t="str">
        <f>IF($B139="","",_xlfn.XLOOKUP($S139,应收!$T:$T,应收!O:O))</f>
        <v/>
      </c>
      <c r="O139" s="114" t="str">
        <f>IF($B139="","",_xlfn.XLOOKUP($S139,应收!$T:$T,应收!P:P))</f>
        <v/>
      </c>
      <c r="P139" s="114" t="str">
        <f>IF($B139="","",_xlfn.XLOOKUP($S139,应收!$T:$T,应收!Q:Q))</f>
        <v/>
      </c>
      <c r="Q139" s="114" t="str">
        <f>IF($B139="","",_xlfn.XLOOKUP($S139,应收!$T:$T,应收!R:R))</f>
        <v/>
      </c>
      <c r="R139" s="114" t="str">
        <f>IF($B139="","",_xlfn.XLOOKUP($S139,应收!$T:$T,应收!S:S))</f>
        <v/>
      </c>
      <c r="S139" s="114" t="str">
        <f t="shared" si="7"/>
        <v/>
      </c>
      <c r="T139" s="114" t="str">
        <f t="shared" si="8"/>
        <v/>
      </c>
      <c r="U139" s="114" t="str">
        <f>IF($B139="","",_xlfn.XLOOKUP(S139,应收!T:T,应收!V:V))</f>
        <v/>
      </c>
      <c r="V139" s="114" t="str">
        <f>IF(U139="","",_xlfn.XLOOKUP(U139,立项!W:W,立项!P:P))</f>
        <v/>
      </c>
      <c r="W139" s="114" t="str">
        <f>IF(B139="","",_xlfn.XLOOKUP($S139,应收!$T:$T,应收!B:B))</f>
        <v/>
      </c>
      <c r="X139" s="114" t="str">
        <f t="shared" si="6"/>
        <v>孙莉</v>
      </c>
      <c r="Y139" s="141"/>
      <c r="Z139" s="116"/>
      <c r="AA139" s="116"/>
      <c r="AB139" s="116"/>
      <c r="AC139" s="117"/>
      <c r="AD139" s="72" t="s">
        <v>1978</v>
      </c>
    </row>
    <row r="140" s="72" customFormat="1" customHeight="1" spans="1:30">
      <c r="A140" s="116"/>
      <c r="B140" s="133" t="s">
        <v>1978</v>
      </c>
      <c r="C140" s="134"/>
      <c r="D140" s="135"/>
      <c r="E140" s="136"/>
      <c r="F140" s="116" t="s">
        <v>1978</v>
      </c>
      <c r="G140" s="133"/>
      <c r="H140" s="116" t="s">
        <v>317</v>
      </c>
      <c r="I140" s="116"/>
      <c r="J140" s="139" t="s">
        <v>2051</v>
      </c>
      <c r="K140" s="114" t="str">
        <f>IF($B140="","",_xlfn.XLOOKUP(S140,应收!T:T,应收!D:D))</f>
        <v/>
      </c>
      <c r="L140" s="114" t="str">
        <f>IF($B140="","",_xlfn.XLOOKUP($S140,应收!$T:$T,应收!E:E))</f>
        <v/>
      </c>
      <c r="M140" s="114" t="str">
        <f>IF($B140="","",_xlfn.XLOOKUP($S140,应收!$T:$T,应收!N:N))</f>
        <v/>
      </c>
      <c r="N140" s="114" t="str">
        <f>IF($B140="","",_xlfn.XLOOKUP($S140,应收!$T:$T,应收!O:O))</f>
        <v/>
      </c>
      <c r="O140" s="114" t="str">
        <f>IF($B140="","",_xlfn.XLOOKUP($S140,应收!$T:$T,应收!P:P))</f>
        <v/>
      </c>
      <c r="P140" s="114" t="str">
        <f>IF($B140="","",_xlfn.XLOOKUP($S140,应收!$T:$T,应收!Q:Q))</f>
        <v/>
      </c>
      <c r="Q140" s="114" t="str">
        <f>IF($B140="","",_xlfn.XLOOKUP($S140,应收!$T:$T,应收!R:R))</f>
        <v/>
      </c>
      <c r="R140" s="114" t="str">
        <f>IF($B140="","",_xlfn.XLOOKUP($S140,应收!$T:$T,应收!S:S))</f>
        <v/>
      </c>
      <c r="S140" s="114" t="str">
        <f t="shared" si="7"/>
        <v/>
      </c>
      <c r="T140" s="114" t="str">
        <f t="shared" si="8"/>
        <v/>
      </c>
      <c r="U140" s="114" t="str">
        <f>IF($B140="","",_xlfn.XLOOKUP(S140,应收!T:T,应收!V:V))</f>
        <v/>
      </c>
      <c r="V140" s="114" t="str">
        <f>IF(U140="","",_xlfn.XLOOKUP(U140,立项!W:W,立项!P:P))</f>
        <v/>
      </c>
      <c r="W140" s="114" t="str">
        <f>IF(B140="","",_xlfn.XLOOKUP($S140,应收!$T:$T,应收!B:B))</f>
        <v/>
      </c>
      <c r="X140" s="114" t="str">
        <f t="shared" si="6"/>
        <v>孙莉</v>
      </c>
      <c r="Y140" s="141"/>
      <c r="Z140" s="116"/>
      <c r="AA140" s="116"/>
      <c r="AB140" s="116"/>
      <c r="AC140" s="117"/>
      <c r="AD140" s="72" t="s">
        <v>1978</v>
      </c>
    </row>
    <row r="141" s="72" customFormat="1" customHeight="1" spans="1:30">
      <c r="A141" s="116"/>
      <c r="B141" s="133" t="s">
        <v>1978</v>
      </c>
      <c r="C141" s="134"/>
      <c r="D141" s="135"/>
      <c r="E141" s="136"/>
      <c r="F141" s="116" t="s">
        <v>1978</v>
      </c>
      <c r="G141" s="133"/>
      <c r="H141" s="116" t="s">
        <v>317</v>
      </c>
      <c r="I141" s="116"/>
      <c r="J141" s="139" t="s">
        <v>2052</v>
      </c>
      <c r="K141" s="114" t="str">
        <f>IF($B141="","",_xlfn.XLOOKUP(S141,应收!T:T,应收!D:D))</f>
        <v/>
      </c>
      <c r="L141" s="114" t="str">
        <f>IF($B141="","",_xlfn.XLOOKUP($S141,应收!$T:$T,应收!E:E))</f>
        <v/>
      </c>
      <c r="M141" s="114" t="str">
        <f>IF($B141="","",_xlfn.XLOOKUP($S141,应收!$T:$T,应收!N:N))</f>
        <v/>
      </c>
      <c r="N141" s="114" t="str">
        <f>IF($B141="","",_xlfn.XLOOKUP($S141,应收!$T:$T,应收!O:O))</f>
        <v/>
      </c>
      <c r="O141" s="114" t="str">
        <f>IF($B141="","",_xlfn.XLOOKUP($S141,应收!$T:$T,应收!P:P))</f>
        <v/>
      </c>
      <c r="P141" s="114" t="str">
        <f>IF($B141="","",_xlfn.XLOOKUP($S141,应收!$T:$T,应收!Q:Q))</f>
        <v/>
      </c>
      <c r="Q141" s="114" t="str">
        <f>IF($B141="","",_xlfn.XLOOKUP($S141,应收!$T:$T,应收!R:R))</f>
        <v/>
      </c>
      <c r="R141" s="114" t="str">
        <f>IF($B141="","",_xlfn.XLOOKUP($S141,应收!$T:$T,应收!S:S))</f>
        <v/>
      </c>
      <c r="S141" s="114" t="str">
        <f t="shared" si="7"/>
        <v/>
      </c>
      <c r="T141" s="114" t="str">
        <f t="shared" si="8"/>
        <v/>
      </c>
      <c r="U141" s="114" t="str">
        <f>IF($B141="","",_xlfn.XLOOKUP(S141,应收!T:T,应收!V:V))</f>
        <v/>
      </c>
      <c r="V141" s="114" t="str">
        <f>IF(U141="","",_xlfn.XLOOKUP(U141,立项!W:W,立项!P:P))</f>
        <v/>
      </c>
      <c r="W141" s="114" t="str">
        <f>IF(B141="","",_xlfn.XLOOKUP($S141,应收!$T:$T,应收!B:B))</f>
        <v/>
      </c>
      <c r="X141" s="114" t="str">
        <f t="shared" si="6"/>
        <v>孙莉</v>
      </c>
      <c r="Y141" s="141"/>
      <c r="Z141" s="116"/>
      <c r="AA141" s="116"/>
      <c r="AB141" s="116"/>
      <c r="AC141" s="117"/>
      <c r="AD141" s="72" t="s">
        <v>1978</v>
      </c>
    </row>
    <row r="142" s="72" customFormat="1" customHeight="1" spans="1:30">
      <c r="A142" s="116"/>
      <c r="B142" s="133" t="s">
        <v>1978</v>
      </c>
      <c r="C142" s="134"/>
      <c r="D142" s="135"/>
      <c r="E142" s="136"/>
      <c r="F142" s="116" t="s">
        <v>1978</v>
      </c>
      <c r="G142" s="133"/>
      <c r="H142" s="116" t="s">
        <v>317</v>
      </c>
      <c r="I142" s="116"/>
      <c r="J142" s="139" t="s">
        <v>2053</v>
      </c>
      <c r="K142" s="114" t="str">
        <f>IF($B142="","",_xlfn.XLOOKUP(S142,应收!T:T,应收!D:D))</f>
        <v/>
      </c>
      <c r="L142" s="114" t="str">
        <f>IF($B142="","",_xlfn.XLOOKUP($S142,应收!$T:$T,应收!E:E))</f>
        <v/>
      </c>
      <c r="M142" s="114" t="str">
        <f>IF($B142="","",_xlfn.XLOOKUP($S142,应收!$T:$T,应收!N:N))</f>
        <v/>
      </c>
      <c r="N142" s="114" t="str">
        <f>IF($B142="","",_xlfn.XLOOKUP($S142,应收!$T:$T,应收!O:O))</f>
        <v/>
      </c>
      <c r="O142" s="114" t="str">
        <f>IF($B142="","",_xlfn.XLOOKUP($S142,应收!$T:$T,应收!P:P))</f>
        <v/>
      </c>
      <c r="P142" s="114" t="str">
        <f>IF($B142="","",_xlfn.XLOOKUP($S142,应收!$T:$T,应收!Q:Q))</f>
        <v/>
      </c>
      <c r="Q142" s="114" t="str">
        <f>IF($B142="","",_xlfn.XLOOKUP($S142,应收!$T:$T,应收!R:R))</f>
        <v/>
      </c>
      <c r="R142" s="114" t="str">
        <f>IF($B142="","",_xlfn.XLOOKUP($S142,应收!$T:$T,应收!S:S))</f>
        <v/>
      </c>
      <c r="S142" s="114" t="str">
        <f t="shared" si="7"/>
        <v/>
      </c>
      <c r="T142" s="114" t="str">
        <f t="shared" si="8"/>
        <v/>
      </c>
      <c r="U142" s="114" t="str">
        <f>IF($B142="","",_xlfn.XLOOKUP(S142,应收!T:T,应收!V:V))</f>
        <v/>
      </c>
      <c r="V142" s="114" t="str">
        <f>IF(U142="","",_xlfn.XLOOKUP(U142,立项!W:W,立项!P:P))</f>
        <v/>
      </c>
      <c r="W142" s="114" t="str">
        <f>IF(B142="","",_xlfn.XLOOKUP($S142,应收!$T:$T,应收!B:B))</f>
        <v/>
      </c>
      <c r="X142" s="114" t="str">
        <f t="shared" si="6"/>
        <v>孙莉</v>
      </c>
      <c r="Y142" s="141"/>
      <c r="Z142" s="116"/>
      <c r="AA142" s="116"/>
      <c r="AB142" s="116"/>
      <c r="AC142" s="117"/>
      <c r="AD142" s="72" t="s">
        <v>1978</v>
      </c>
    </row>
    <row r="143" s="72" customFormat="1" customHeight="1" spans="1:30">
      <c r="A143" s="116"/>
      <c r="B143" s="133" t="s">
        <v>1978</v>
      </c>
      <c r="C143" s="134"/>
      <c r="D143" s="135"/>
      <c r="E143" s="136"/>
      <c r="F143" s="116" t="s">
        <v>1978</v>
      </c>
      <c r="G143" s="133"/>
      <c r="H143" s="116" t="s">
        <v>317</v>
      </c>
      <c r="I143" s="116"/>
      <c r="J143" s="139" t="s">
        <v>2054</v>
      </c>
      <c r="K143" s="114" t="str">
        <f>IF($B143="","",_xlfn.XLOOKUP(S143,应收!T:T,应收!D:D))</f>
        <v/>
      </c>
      <c r="L143" s="114" t="str">
        <f>IF($B143="","",_xlfn.XLOOKUP($S143,应收!$T:$T,应收!E:E))</f>
        <v/>
      </c>
      <c r="M143" s="114" t="str">
        <f>IF($B143="","",_xlfn.XLOOKUP($S143,应收!$T:$T,应收!N:N))</f>
        <v/>
      </c>
      <c r="N143" s="114" t="str">
        <f>IF($B143="","",_xlfn.XLOOKUP($S143,应收!$T:$T,应收!O:O))</f>
        <v/>
      </c>
      <c r="O143" s="114" t="str">
        <f>IF($B143="","",_xlfn.XLOOKUP($S143,应收!$T:$T,应收!P:P))</f>
        <v/>
      </c>
      <c r="P143" s="114" t="str">
        <f>IF($B143="","",_xlfn.XLOOKUP($S143,应收!$T:$T,应收!Q:Q))</f>
        <v/>
      </c>
      <c r="Q143" s="114" t="str">
        <f>IF($B143="","",_xlfn.XLOOKUP($S143,应收!$T:$T,应收!R:R))</f>
        <v/>
      </c>
      <c r="R143" s="114" t="str">
        <f>IF($B143="","",_xlfn.XLOOKUP($S143,应收!$T:$T,应收!S:S))</f>
        <v/>
      </c>
      <c r="S143" s="114" t="str">
        <f t="shared" si="7"/>
        <v/>
      </c>
      <c r="T143" s="114" t="str">
        <f t="shared" si="8"/>
        <v/>
      </c>
      <c r="U143" s="114" t="str">
        <f>IF($B143="","",_xlfn.XLOOKUP(S143,应收!T:T,应收!V:V))</f>
        <v/>
      </c>
      <c r="V143" s="114" t="str">
        <f>IF(U143="","",_xlfn.XLOOKUP(U143,立项!W:W,立项!P:P))</f>
        <v/>
      </c>
      <c r="W143" s="114" t="str">
        <f>IF(B143="","",_xlfn.XLOOKUP($S143,应收!$T:$T,应收!B:B))</f>
        <v/>
      </c>
      <c r="X143" s="114" t="str">
        <f t="shared" si="6"/>
        <v>孙莉</v>
      </c>
      <c r="Y143" s="141"/>
      <c r="Z143" s="116"/>
      <c r="AA143" s="116"/>
      <c r="AB143" s="116"/>
      <c r="AC143" s="117"/>
      <c r="AD143" s="72" t="s">
        <v>1978</v>
      </c>
    </row>
    <row r="144" s="72" customFormat="1" customHeight="1" spans="1:30">
      <c r="A144" s="116"/>
      <c r="B144" s="133" t="s">
        <v>1978</v>
      </c>
      <c r="C144" s="134"/>
      <c r="D144" s="135"/>
      <c r="E144" s="136"/>
      <c r="F144" s="116" t="s">
        <v>1978</v>
      </c>
      <c r="G144" s="133"/>
      <c r="H144" s="116" t="s">
        <v>317</v>
      </c>
      <c r="I144" s="116"/>
      <c r="J144" s="139" t="s">
        <v>2055</v>
      </c>
      <c r="K144" s="114" t="str">
        <f>IF($B144="","",_xlfn.XLOOKUP(S144,应收!T:T,应收!D:D))</f>
        <v/>
      </c>
      <c r="L144" s="114" t="str">
        <f>IF($B144="","",_xlfn.XLOOKUP($S144,应收!$T:$T,应收!E:E))</f>
        <v/>
      </c>
      <c r="M144" s="114" t="str">
        <f>IF($B144="","",_xlfn.XLOOKUP($S144,应收!$T:$T,应收!N:N))</f>
        <v/>
      </c>
      <c r="N144" s="114" t="str">
        <f>IF($B144="","",_xlfn.XLOOKUP($S144,应收!$T:$T,应收!O:O))</f>
        <v/>
      </c>
      <c r="O144" s="114" t="str">
        <f>IF($B144="","",_xlfn.XLOOKUP($S144,应收!$T:$T,应收!P:P))</f>
        <v/>
      </c>
      <c r="P144" s="114" t="str">
        <f>IF($B144="","",_xlfn.XLOOKUP($S144,应收!$T:$T,应收!Q:Q))</f>
        <v/>
      </c>
      <c r="Q144" s="114" t="str">
        <f>IF($B144="","",_xlfn.XLOOKUP($S144,应收!$T:$T,应收!R:R))</f>
        <v/>
      </c>
      <c r="R144" s="114" t="str">
        <f>IF($B144="","",_xlfn.XLOOKUP($S144,应收!$T:$T,应收!S:S))</f>
        <v/>
      </c>
      <c r="S144" s="114" t="str">
        <f t="shared" si="7"/>
        <v/>
      </c>
      <c r="T144" s="114" t="str">
        <f t="shared" si="8"/>
        <v/>
      </c>
      <c r="U144" s="114" t="str">
        <f>IF($B144="","",_xlfn.XLOOKUP(S144,应收!T:T,应收!V:V))</f>
        <v/>
      </c>
      <c r="V144" s="114" t="str">
        <f>IF(U144="","",_xlfn.XLOOKUP(U144,立项!W:W,立项!P:P))</f>
        <v/>
      </c>
      <c r="W144" s="114" t="str">
        <f>IF(B144="","",_xlfn.XLOOKUP($S144,应收!$T:$T,应收!B:B))</f>
        <v/>
      </c>
      <c r="X144" s="114" t="str">
        <f t="shared" si="6"/>
        <v>孙莉</v>
      </c>
      <c r="Y144" s="141"/>
      <c r="Z144" s="116"/>
      <c r="AA144" s="116"/>
      <c r="AB144" s="116"/>
      <c r="AC144" s="117"/>
      <c r="AD144" s="72" t="s">
        <v>1978</v>
      </c>
    </row>
    <row r="145" s="72" customFormat="1" customHeight="1" spans="1:30">
      <c r="A145" s="116"/>
      <c r="B145" s="133" t="s">
        <v>1978</v>
      </c>
      <c r="C145" s="134"/>
      <c r="D145" s="135"/>
      <c r="E145" s="136"/>
      <c r="F145" s="116" t="s">
        <v>1978</v>
      </c>
      <c r="G145" s="133"/>
      <c r="H145" s="116" t="s">
        <v>317</v>
      </c>
      <c r="I145" s="116"/>
      <c r="J145" s="139" t="s">
        <v>2056</v>
      </c>
      <c r="K145" s="114" t="str">
        <f>IF($B145="","",_xlfn.XLOOKUP(S145,应收!T:T,应收!D:D))</f>
        <v/>
      </c>
      <c r="L145" s="114" t="str">
        <f>IF($B145="","",_xlfn.XLOOKUP($S145,应收!$T:$T,应收!E:E))</f>
        <v/>
      </c>
      <c r="M145" s="114" t="str">
        <f>IF($B145="","",_xlfn.XLOOKUP($S145,应收!$T:$T,应收!N:N))</f>
        <v/>
      </c>
      <c r="N145" s="114" t="str">
        <f>IF($B145="","",_xlfn.XLOOKUP($S145,应收!$T:$T,应收!O:O))</f>
        <v/>
      </c>
      <c r="O145" s="114" t="str">
        <f>IF($B145="","",_xlfn.XLOOKUP($S145,应收!$T:$T,应收!P:P))</f>
        <v/>
      </c>
      <c r="P145" s="114" t="str">
        <f>IF($B145="","",_xlfn.XLOOKUP($S145,应收!$T:$T,应收!Q:Q))</f>
        <v/>
      </c>
      <c r="Q145" s="114" t="str">
        <f>IF($B145="","",_xlfn.XLOOKUP($S145,应收!$T:$T,应收!R:R))</f>
        <v/>
      </c>
      <c r="R145" s="114" t="str">
        <f>IF($B145="","",_xlfn.XLOOKUP($S145,应收!$T:$T,应收!S:S))</f>
        <v/>
      </c>
      <c r="S145" s="114" t="str">
        <f t="shared" si="7"/>
        <v/>
      </c>
      <c r="T145" s="114" t="str">
        <f t="shared" si="8"/>
        <v/>
      </c>
      <c r="U145" s="114" t="str">
        <f>IF($B145="","",_xlfn.XLOOKUP(S145,应收!T:T,应收!V:V))</f>
        <v/>
      </c>
      <c r="V145" s="114" t="str">
        <f>IF(U145="","",_xlfn.XLOOKUP(U145,立项!W:W,立项!P:P))</f>
        <v/>
      </c>
      <c r="W145" s="114" t="str">
        <f>IF(B145="","",_xlfn.XLOOKUP($S145,应收!$T:$T,应收!B:B))</f>
        <v/>
      </c>
      <c r="X145" s="114" t="str">
        <f t="shared" si="6"/>
        <v>孙莉</v>
      </c>
      <c r="Y145" s="141"/>
      <c r="Z145" s="116"/>
      <c r="AA145" s="116"/>
      <c r="AB145" s="116"/>
      <c r="AC145" s="117"/>
      <c r="AD145" s="72" t="s">
        <v>1978</v>
      </c>
    </row>
    <row r="146" s="72" customFormat="1" customHeight="1" spans="1:30">
      <c r="A146" s="116"/>
      <c r="B146" s="133" t="s">
        <v>1978</v>
      </c>
      <c r="C146" s="134"/>
      <c r="D146" s="135"/>
      <c r="E146" s="136"/>
      <c r="F146" s="116" t="s">
        <v>1978</v>
      </c>
      <c r="G146" s="133"/>
      <c r="H146" s="116" t="s">
        <v>317</v>
      </c>
      <c r="I146" s="116"/>
      <c r="J146" s="139" t="s">
        <v>2057</v>
      </c>
      <c r="K146" s="114" t="str">
        <f>IF($B146="","",_xlfn.XLOOKUP(S146,应收!T:T,应收!D:D))</f>
        <v/>
      </c>
      <c r="L146" s="114" t="str">
        <f>IF($B146="","",_xlfn.XLOOKUP($S146,应收!$T:$T,应收!E:E))</f>
        <v/>
      </c>
      <c r="M146" s="114" t="str">
        <f>IF($B146="","",_xlfn.XLOOKUP($S146,应收!$T:$T,应收!N:N))</f>
        <v/>
      </c>
      <c r="N146" s="114" t="str">
        <f>IF($B146="","",_xlfn.XLOOKUP($S146,应收!$T:$T,应收!O:O))</f>
        <v/>
      </c>
      <c r="O146" s="114" t="str">
        <f>IF($B146="","",_xlfn.XLOOKUP($S146,应收!$T:$T,应收!P:P))</f>
        <v/>
      </c>
      <c r="P146" s="114" t="str">
        <f>IF($B146="","",_xlfn.XLOOKUP($S146,应收!$T:$T,应收!Q:Q))</f>
        <v/>
      </c>
      <c r="Q146" s="114" t="str">
        <f>IF($B146="","",_xlfn.XLOOKUP($S146,应收!$T:$T,应收!R:R))</f>
        <v/>
      </c>
      <c r="R146" s="114" t="str">
        <f>IF($B146="","",_xlfn.XLOOKUP($S146,应收!$T:$T,应收!S:S))</f>
        <v/>
      </c>
      <c r="S146" s="114" t="str">
        <f t="shared" si="7"/>
        <v/>
      </c>
      <c r="T146" s="114" t="str">
        <f t="shared" si="8"/>
        <v/>
      </c>
      <c r="U146" s="114" t="str">
        <f>IF($B146="","",_xlfn.XLOOKUP(S146,应收!T:T,应收!V:V))</f>
        <v/>
      </c>
      <c r="V146" s="114" t="str">
        <f>IF(U146="","",_xlfn.XLOOKUP(U146,立项!W:W,立项!P:P))</f>
        <v/>
      </c>
      <c r="W146" s="114" t="str">
        <f>IF(B146="","",_xlfn.XLOOKUP($S146,应收!$T:$T,应收!B:B))</f>
        <v/>
      </c>
      <c r="X146" s="114" t="str">
        <f t="shared" si="6"/>
        <v>孙莉</v>
      </c>
      <c r="Y146" s="141"/>
      <c r="Z146" s="116"/>
      <c r="AA146" s="116"/>
      <c r="AB146" s="116"/>
      <c r="AC146" s="117"/>
      <c r="AD146" s="72" t="s">
        <v>1978</v>
      </c>
    </row>
    <row r="147" s="72" customFormat="1" customHeight="1" spans="1:30">
      <c r="A147" s="116"/>
      <c r="B147" s="133" t="s">
        <v>1978</v>
      </c>
      <c r="C147" s="134"/>
      <c r="D147" s="135"/>
      <c r="E147" s="136"/>
      <c r="F147" s="116" t="s">
        <v>1978</v>
      </c>
      <c r="G147" s="133"/>
      <c r="H147" s="116" t="s">
        <v>317</v>
      </c>
      <c r="I147" s="116"/>
      <c r="J147" s="139" t="s">
        <v>2058</v>
      </c>
      <c r="K147" s="114" t="str">
        <f>IF($B147="","",_xlfn.XLOOKUP(S147,应收!T:T,应收!D:D))</f>
        <v/>
      </c>
      <c r="L147" s="114" t="str">
        <f>IF($B147="","",_xlfn.XLOOKUP($S147,应收!$T:$T,应收!E:E))</f>
        <v/>
      </c>
      <c r="M147" s="114" t="str">
        <f>IF($B147="","",_xlfn.XLOOKUP($S147,应收!$T:$T,应收!N:N))</f>
        <v/>
      </c>
      <c r="N147" s="114" t="str">
        <f>IF($B147="","",_xlfn.XLOOKUP($S147,应收!$T:$T,应收!O:O))</f>
        <v/>
      </c>
      <c r="O147" s="114" t="str">
        <f>IF($B147="","",_xlfn.XLOOKUP($S147,应收!$T:$T,应收!P:P))</f>
        <v/>
      </c>
      <c r="P147" s="114" t="str">
        <f>IF($B147="","",_xlfn.XLOOKUP($S147,应收!$T:$T,应收!Q:Q))</f>
        <v/>
      </c>
      <c r="Q147" s="114" t="str">
        <f>IF($B147="","",_xlfn.XLOOKUP($S147,应收!$T:$T,应收!R:R))</f>
        <v/>
      </c>
      <c r="R147" s="114" t="str">
        <f>IF($B147="","",_xlfn.XLOOKUP($S147,应收!$T:$T,应收!S:S))</f>
        <v/>
      </c>
      <c r="S147" s="114" t="str">
        <f t="shared" si="7"/>
        <v/>
      </c>
      <c r="T147" s="114" t="str">
        <f t="shared" si="8"/>
        <v/>
      </c>
      <c r="U147" s="114" t="str">
        <f>IF($B147="","",_xlfn.XLOOKUP(S147,应收!T:T,应收!V:V))</f>
        <v/>
      </c>
      <c r="V147" s="114" t="str">
        <f>IF(U147="","",_xlfn.XLOOKUP(U147,立项!W:W,立项!P:P))</f>
        <v/>
      </c>
      <c r="W147" s="114" t="str">
        <f>IF(B147="","",_xlfn.XLOOKUP($S147,应收!$T:$T,应收!B:B))</f>
        <v/>
      </c>
      <c r="X147" s="114" t="str">
        <f t="shared" si="6"/>
        <v>孙莉</v>
      </c>
      <c r="Y147" s="141"/>
      <c r="Z147" s="116"/>
      <c r="AA147" s="116"/>
      <c r="AB147" s="116"/>
      <c r="AC147" s="117"/>
      <c r="AD147" s="72" t="s">
        <v>1978</v>
      </c>
    </row>
    <row r="148" s="72" customFormat="1" customHeight="1" spans="1:30">
      <c r="A148" s="116"/>
      <c r="B148" s="133" t="s">
        <v>1978</v>
      </c>
      <c r="C148" s="134"/>
      <c r="D148" s="135"/>
      <c r="E148" s="136"/>
      <c r="F148" s="116" t="s">
        <v>1978</v>
      </c>
      <c r="G148" s="133"/>
      <c r="H148" s="116" t="s">
        <v>317</v>
      </c>
      <c r="I148" s="116"/>
      <c r="J148" s="139" t="s">
        <v>2059</v>
      </c>
      <c r="K148" s="114" t="str">
        <f>IF($B148="","",_xlfn.XLOOKUP(S148,应收!T:T,应收!D:D))</f>
        <v/>
      </c>
      <c r="L148" s="114" t="str">
        <f>IF($B148="","",_xlfn.XLOOKUP($S148,应收!$T:$T,应收!E:E))</f>
        <v/>
      </c>
      <c r="M148" s="114" t="str">
        <f>IF($B148="","",_xlfn.XLOOKUP($S148,应收!$T:$T,应收!N:N))</f>
        <v/>
      </c>
      <c r="N148" s="114" t="str">
        <f>IF($B148="","",_xlfn.XLOOKUP($S148,应收!$T:$T,应收!O:O))</f>
        <v/>
      </c>
      <c r="O148" s="114" t="str">
        <f>IF($B148="","",_xlfn.XLOOKUP($S148,应收!$T:$T,应收!P:P))</f>
        <v/>
      </c>
      <c r="P148" s="114" t="str">
        <f>IF($B148="","",_xlfn.XLOOKUP($S148,应收!$T:$T,应收!Q:Q))</f>
        <v/>
      </c>
      <c r="Q148" s="114" t="str">
        <f>IF($B148="","",_xlfn.XLOOKUP($S148,应收!$T:$T,应收!R:R))</f>
        <v/>
      </c>
      <c r="R148" s="114" t="str">
        <f>IF($B148="","",_xlfn.XLOOKUP($S148,应收!$T:$T,应收!S:S))</f>
        <v/>
      </c>
      <c r="S148" s="114" t="str">
        <f t="shared" si="7"/>
        <v/>
      </c>
      <c r="T148" s="114" t="str">
        <f t="shared" si="8"/>
        <v/>
      </c>
      <c r="U148" s="114" t="str">
        <f>IF($B148="","",_xlfn.XLOOKUP(S148,应收!T:T,应收!V:V))</f>
        <v/>
      </c>
      <c r="V148" s="114" t="str">
        <f>IF(U148="","",_xlfn.XLOOKUP(U148,立项!W:W,立项!P:P))</f>
        <v/>
      </c>
      <c r="W148" s="114" t="str">
        <f>IF(B148="","",_xlfn.XLOOKUP($S148,应收!$T:$T,应收!B:B))</f>
        <v/>
      </c>
      <c r="X148" s="114" t="str">
        <f t="shared" si="6"/>
        <v>孙莉</v>
      </c>
      <c r="Y148" s="141"/>
      <c r="Z148" s="116"/>
      <c r="AA148" s="116"/>
      <c r="AB148" s="116"/>
      <c r="AC148" s="117"/>
      <c r="AD148" s="72" t="s">
        <v>1978</v>
      </c>
    </row>
    <row r="149" s="72" customFormat="1" customHeight="1" spans="1:30">
      <c r="A149" s="116"/>
      <c r="B149" s="133" t="s">
        <v>1978</v>
      </c>
      <c r="C149" s="134"/>
      <c r="D149" s="135"/>
      <c r="E149" s="136"/>
      <c r="F149" s="116" t="s">
        <v>1978</v>
      </c>
      <c r="G149" s="133"/>
      <c r="H149" s="116" t="s">
        <v>317</v>
      </c>
      <c r="I149" s="116"/>
      <c r="J149" s="139" t="s">
        <v>2060</v>
      </c>
      <c r="K149" s="114" t="str">
        <f>IF($B149="","",_xlfn.XLOOKUP(S149,应收!T:T,应收!D:D))</f>
        <v/>
      </c>
      <c r="L149" s="114" t="str">
        <f>IF($B149="","",_xlfn.XLOOKUP($S149,应收!$T:$T,应收!E:E))</f>
        <v/>
      </c>
      <c r="M149" s="114" t="str">
        <f>IF($B149="","",_xlfn.XLOOKUP($S149,应收!$T:$T,应收!N:N))</f>
        <v/>
      </c>
      <c r="N149" s="114" t="str">
        <f>IF($B149="","",_xlfn.XLOOKUP($S149,应收!$T:$T,应收!O:O))</f>
        <v/>
      </c>
      <c r="O149" s="114" t="str">
        <f>IF($B149="","",_xlfn.XLOOKUP($S149,应收!$T:$T,应收!P:P))</f>
        <v/>
      </c>
      <c r="P149" s="114" t="str">
        <f>IF($B149="","",_xlfn.XLOOKUP($S149,应收!$T:$T,应收!Q:Q))</f>
        <v/>
      </c>
      <c r="Q149" s="114" t="str">
        <f>IF($B149="","",_xlfn.XLOOKUP($S149,应收!$T:$T,应收!R:R))</f>
        <v/>
      </c>
      <c r="R149" s="114" t="str">
        <f>IF($B149="","",_xlfn.XLOOKUP($S149,应收!$T:$T,应收!S:S))</f>
        <v/>
      </c>
      <c r="S149" s="114" t="str">
        <f t="shared" si="7"/>
        <v/>
      </c>
      <c r="T149" s="114" t="str">
        <f t="shared" si="8"/>
        <v/>
      </c>
      <c r="U149" s="114" t="str">
        <f>IF($B149="","",_xlfn.XLOOKUP(S149,应收!T:T,应收!V:V))</f>
        <v/>
      </c>
      <c r="V149" s="114" t="str">
        <f>IF(U149="","",_xlfn.XLOOKUP(U149,立项!W:W,立项!P:P))</f>
        <v/>
      </c>
      <c r="W149" s="114" t="str">
        <f>IF(B149="","",_xlfn.XLOOKUP($S149,应收!$T:$T,应收!B:B))</f>
        <v/>
      </c>
      <c r="X149" s="114" t="str">
        <f t="shared" si="6"/>
        <v>孙莉</v>
      </c>
      <c r="Y149" s="141"/>
      <c r="Z149" s="116"/>
      <c r="AA149" s="116"/>
      <c r="AB149" s="116"/>
      <c r="AC149" s="117"/>
      <c r="AD149" s="72" t="s">
        <v>1978</v>
      </c>
    </row>
    <row r="150" s="72" customFormat="1" customHeight="1" spans="1:30">
      <c r="A150" s="116"/>
      <c r="B150" s="133" t="s">
        <v>1978</v>
      </c>
      <c r="C150" s="134"/>
      <c r="D150" s="135"/>
      <c r="E150" s="136"/>
      <c r="F150" s="116" t="s">
        <v>1978</v>
      </c>
      <c r="G150" s="133"/>
      <c r="H150" s="116" t="s">
        <v>317</v>
      </c>
      <c r="I150" s="116"/>
      <c r="J150" s="139" t="s">
        <v>2061</v>
      </c>
      <c r="K150" s="114" t="str">
        <f>IF($B150="","",_xlfn.XLOOKUP(S150,应收!T:T,应收!D:D))</f>
        <v/>
      </c>
      <c r="L150" s="114" t="str">
        <f>IF($B150="","",_xlfn.XLOOKUP($S150,应收!$T:$T,应收!E:E))</f>
        <v/>
      </c>
      <c r="M150" s="114" t="str">
        <f>IF($B150="","",_xlfn.XLOOKUP($S150,应收!$T:$T,应收!N:N))</f>
        <v/>
      </c>
      <c r="N150" s="114" t="str">
        <f>IF($B150="","",_xlfn.XLOOKUP($S150,应收!$T:$T,应收!O:O))</f>
        <v/>
      </c>
      <c r="O150" s="114" t="str">
        <f>IF($B150="","",_xlfn.XLOOKUP($S150,应收!$T:$T,应收!P:P))</f>
        <v/>
      </c>
      <c r="P150" s="114" t="str">
        <f>IF($B150="","",_xlfn.XLOOKUP($S150,应收!$T:$T,应收!Q:Q))</f>
        <v/>
      </c>
      <c r="Q150" s="114" t="str">
        <f>IF($B150="","",_xlfn.XLOOKUP($S150,应收!$T:$T,应收!R:R))</f>
        <v/>
      </c>
      <c r="R150" s="114" t="str">
        <f>IF($B150="","",_xlfn.XLOOKUP($S150,应收!$T:$T,应收!S:S))</f>
        <v/>
      </c>
      <c r="S150" s="114" t="str">
        <f t="shared" si="7"/>
        <v/>
      </c>
      <c r="T150" s="114" t="str">
        <f t="shared" si="8"/>
        <v/>
      </c>
      <c r="U150" s="114" t="str">
        <f>IF($B150="","",_xlfn.XLOOKUP(S150,应收!T:T,应收!V:V))</f>
        <v/>
      </c>
      <c r="V150" s="114" t="str">
        <f>IF(U150="","",_xlfn.XLOOKUP(U150,立项!W:W,立项!P:P))</f>
        <v/>
      </c>
      <c r="W150" s="114" t="str">
        <f>IF(B150="","",_xlfn.XLOOKUP($S150,应收!$T:$T,应收!B:B))</f>
        <v/>
      </c>
      <c r="X150" s="114" t="str">
        <f t="shared" si="6"/>
        <v>孙莉</v>
      </c>
      <c r="Y150" s="141"/>
      <c r="Z150" s="116"/>
      <c r="AA150" s="116"/>
      <c r="AB150" s="116"/>
      <c r="AC150" s="117"/>
      <c r="AD150" s="72" t="s">
        <v>1978</v>
      </c>
    </row>
    <row r="151" s="72" customFormat="1" customHeight="1" spans="1:30">
      <c r="A151" s="116"/>
      <c r="B151" s="133" t="s">
        <v>1978</v>
      </c>
      <c r="C151" s="134"/>
      <c r="D151" s="135"/>
      <c r="E151" s="136"/>
      <c r="F151" s="116" t="s">
        <v>1978</v>
      </c>
      <c r="G151" s="133"/>
      <c r="H151" s="116" t="s">
        <v>317</v>
      </c>
      <c r="I151" s="116"/>
      <c r="J151" s="139" t="s">
        <v>2062</v>
      </c>
      <c r="K151" s="114" t="str">
        <f>IF($B151="","",_xlfn.XLOOKUP(S151,应收!T:T,应收!D:D))</f>
        <v/>
      </c>
      <c r="L151" s="114" t="str">
        <f>IF($B151="","",_xlfn.XLOOKUP($S151,应收!$T:$T,应收!E:E))</f>
        <v/>
      </c>
      <c r="M151" s="114" t="str">
        <f>IF($B151="","",_xlfn.XLOOKUP($S151,应收!$T:$T,应收!N:N))</f>
        <v/>
      </c>
      <c r="N151" s="114" t="str">
        <f>IF($B151="","",_xlfn.XLOOKUP($S151,应收!$T:$T,应收!O:O))</f>
        <v/>
      </c>
      <c r="O151" s="114" t="str">
        <f>IF($B151="","",_xlfn.XLOOKUP($S151,应收!$T:$T,应收!P:P))</f>
        <v/>
      </c>
      <c r="P151" s="114" t="str">
        <f>IF($B151="","",_xlfn.XLOOKUP($S151,应收!$T:$T,应收!Q:Q))</f>
        <v/>
      </c>
      <c r="Q151" s="114" t="str">
        <f>IF($B151="","",_xlfn.XLOOKUP($S151,应收!$T:$T,应收!R:R))</f>
        <v/>
      </c>
      <c r="R151" s="114" t="str">
        <f>IF($B151="","",_xlfn.XLOOKUP($S151,应收!$T:$T,应收!S:S))</f>
        <v/>
      </c>
      <c r="S151" s="114" t="str">
        <f t="shared" si="7"/>
        <v/>
      </c>
      <c r="T151" s="114" t="str">
        <f t="shared" si="8"/>
        <v/>
      </c>
      <c r="U151" s="114" t="str">
        <f>IF($B151="","",_xlfn.XLOOKUP(S151,应收!T:T,应收!V:V))</f>
        <v/>
      </c>
      <c r="V151" s="114" t="str">
        <f>IF(U151="","",_xlfn.XLOOKUP(U151,立项!W:W,立项!P:P))</f>
        <v/>
      </c>
      <c r="W151" s="114" t="str">
        <f>IF(B151="","",_xlfn.XLOOKUP($S151,应收!$T:$T,应收!B:B))</f>
        <v/>
      </c>
      <c r="X151" s="114" t="str">
        <f t="shared" si="6"/>
        <v>孙莉</v>
      </c>
      <c r="Y151" s="141"/>
      <c r="Z151" s="116"/>
      <c r="AA151" s="116"/>
      <c r="AB151" s="116"/>
      <c r="AC151" s="117"/>
      <c r="AD151" s="72" t="s">
        <v>1978</v>
      </c>
    </row>
    <row r="152" s="72" customFormat="1" customHeight="1" spans="1:30">
      <c r="A152" s="116"/>
      <c r="B152" s="133" t="s">
        <v>1978</v>
      </c>
      <c r="C152" s="134"/>
      <c r="D152" s="135"/>
      <c r="E152" s="136"/>
      <c r="F152" s="116" t="s">
        <v>1978</v>
      </c>
      <c r="G152" s="133"/>
      <c r="H152" s="116" t="s">
        <v>317</v>
      </c>
      <c r="I152" s="116"/>
      <c r="J152" s="139" t="s">
        <v>2063</v>
      </c>
      <c r="K152" s="114" t="str">
        <f>IF($B152="","",_xlfn.XLOOKUP(S152,应收!T:T,应收!D:D))</f>
        <v/>
      </c>
      <c r="L152" s="114" t="str">
        <f>IF($B152="","",_xlfn.XLOOKUP($S152,应收!$T:$T,应收!E:E))</f>
        <v/>
      </c>
      <c r="M152" s="114" t="str">
        <f>IF($B152="","",_xlfn.XLOOKUP($S152,应收!$T:$T,应收!N:N))</f>
        <v/>
      </c>
      <c r="N152" s="114" t="str">
        <f>IF($B152="","",_xlfn.XLOOKUP($S152,应收!$T:$T,应收!O:O))</f>
        <v/>
      </c>
      <c r="O152" s="114" t="str">
        <f>IF($B152="","",_xlfn.XLOOKUP($S152,应收!$T:$T,应收!P:P))</f>
        <v/>
      </c>
      <c r="P152" s="114" t="str">
        <f>IF($B152="","",_xlfn.XLOOKUP($S152,应收!$T:$T,应收!Q:Q))</f>
        <v/>
      </c>
      <c r="Q152" s="114" t="str">
        <f>IF($B152="","",_xlfn.XLOOKUP($S152,应收!$T:$T,应收!R:R))</f>
        <v/>
      </c>
      <c r="R152" s="114" t="str">
        <f>IF($B152="","",_xlfn.XLOOKUP($S152,应收!$T:$T,应收!S:S))</f>
        <v/>
      </c>
      <c r="S152" s="114" t="str">
        <f t="shared" si="7"/>
        <v/>
      </c>
      <c r="T152" s="114" t="str">
        <f t="shared" si="8"/>
        <v/>
      </c>
      <c r="U152" s="114" t="str">
        <f>IF($B152="","",_xlfn.XLOOKUP(S152,应收!T:T,应收!V:V))</f>
        <v/>
      </c>
      <c r="V152" s="114" t="str">
        <f>IF(U152="","",_xlfn.XLOOKUP(U152,立项!W:W,立项!P:P))</f>
        <v/>
      </c>
      <c r="W152" s="114" t="str">
        <f>IF(B152="","",_xlfn.XLOOKUP($S152,应收!$T:$T,应收!B:B))</f>
        <v/>
      </c>
      <c r="X152" s="114" t="str">
        <f t="shared" si="6"/>
        <v>孙莉</v>
      </c>
      <c r="Y152" s="141"/>
      <c r="Z152" s="116"/>
      <c r="AA152" s="116"/>
      <c r="AB152" s="116"/>
      <c r="AC152" s="117"/>
      <c r="AD152" s="72" t="s">
        <v>1978</v>
      </c>
    </row>
    <row r="153" s="72" customFormat="1" customHeight="1" spans="1:30">
      <c r="A153" s="116"/>
      <c r="B153" s="133" t="s">
        <v>1978</v>
      </c>
      <c r="C153" s="134"/>
      <c r="D153" s="135"/>
      <c r="E153" s="136"/>
      <c r="F153" s="116" t="s">
        <v>1978</v>
      </c>
      <c r="G153" s="133"/>
      <c r="H153" s="116" t="s">
        <v>317</v>
      </c>
      <c r="I153" s="116"/>
      <c r="J153" s="139" t="s">
        <v>2064</v>
      </c>
      <c r="K153" s="114" t="str">
        <f>IF($B153="","",_xlfn.XLOOKUP(S153,应收!T:T,应收!D:D))</f>
        <v/>
      </c>
      <c r="L153" s="114" t="str">
        <f>IF($B153="","",_xlfn.XLOOKUP($S153,应收!$T:$T,应收!E:E))</f>
        <v/>
      </c>
      <c r="M153" s="114" t="str">
        <f>IF($B153="","",_xlfn.XLOOKUP($S153,应收!$T:$T,应收!N:N))</f>
        <v/>
      </c>
      <c r="N153" s="114" t="str">
        <f>IF($B153="","",_xlfn.XLOOKUP($S153,应收!$T:$T,应收!O:O))</f>
        <v/>
      </c>
      <c r="O153" s="114" t="str">
        <f>IF($B153="","",_xlfn.XLOOKUP($S153,应收!$T:$T,应收!P:P))</f>
        <v/>
      </c>
      <c r="P153" s="114" t="str">
        <f>IF($B153="","",_xlfn.XLOOKUP($S153,应收!$T:$T,应收!Q:Q))</f>
        <v/>
      </c>
      <c r="Q153" s="114" t="str">
        <f>IF($B153="","",_xlfn.XLOOKUP($S153,应收!$T:$T,应收!R:R))</f>
        <v/>
      </c>
      <c r="R153" s="114" t="str">
        <f>IF($B153="","",_xlfn.XLOOKUP($S153,应收!$T:$T,应收!S:S))</f>
        <v/>
      </c>
      <c r="S153" s="114" t="str">
        <f t="shared" si="7"/>
        <v/>
      </c>
      <c r="T153" s="114" t="str">
        <f t="shared" si="8"/>
        <v/>
      </c>
      <c r="U153" s="114" t="str">
        <f>IF($B153="","",_xlfn.XLOOKUP(S153,应收!T:T,应收!V:V))</f>
        <v/>
      </c>
      <c r="V153" s="114" t="str">
        <f>IF(U153="","",_xlfn.XLOOKUP(U153,立项!W:W,立项!P:P))</f>
        <v/>
      </c>
      <c r="W153" s="114" t="str">
        <f>IF(B153="","",_xlfn.XLOOKUP($S153,应收!$T:$T,应收!B:B))</f>
        <v/>
      </c>
      <c r="X153" s="114" t="str">
        <f t="shared" si="6"/>
        <v>孙莉</v>
      </c>
      <c r="Y153" s="141"/>
      <c r="Z153" s="116"/>
      <c r="AA153" s="116"/>
      <c r="AB153" s="116"/>
      <c r="AC153" s="117"/>
      <c r="AD153" s="72" t="s">
        <v>1978</v>
      </c>
    </row>
    <row r="154" s="72" customFormat="1" customHeight="1" spans="1:30">
      <c r="A154" s="116"/>
      <c r="B154" s="133" t="s">
        <v>1978</v>
      </c>
      <c r="C154" s="134"/>
      <c r="D154" s="135"/>
      <c r="E154" s="136"/>
      <c r="F154" s="116" t="s">
        <v>1978</v>
      </c>
      <c r="G154" s="133"/>
      <c r="H154" s="116" t="s">
        <v>317</v>
      </c>
      <c r="I154" s="116"/>
      <c r="J154" s="139" t="s">
        <v>2065</v>
      </c>
      <c r="K154" s="114" t="str">
        <f>IF($B154="","",_xlfn.XLOOKUP(S154,应收!T:T,应收!D:D))</f>
        <v/>
      </c>
      <c r="L154" s="114" t="str">
        <f>IF($B154="","",_xlfn.XLOOKUP($S154,应收!$T:$T,应收!E:E))</f>
        <v/>
      </c>
      <c r="M154" s="114" t="str">
        <f>IF($B154="","",_xlfn.XLOOKUP($S154,应收!$T:$T,应收!N:N))</f>
        <v/>
      </c>
      <c r="N154" s="114" t="str">
        <f>IF($B154="","",_xlfn.XLOOKUP($S154,应收!$T:$T,应收!O:O))</f>
        <v/>
      </c>
      <c r="O154" s="114" t="str">
        <f>IF($B154="","",_xlfn.XLOOKUP($S154,应收!$T:$T,应收!P:P))</f>
        <v/>
      </c>
      <c r="P154" s="114" t="str">
        <f>IF($B154="","",_xlfn.XLOOKUP($S154,应收!$T:$T,应收!Q:Q))</f>
        <v/>
      </c>
      <c r="Q154" s="114" t="str">
        <f>IF($B154="","",_xlfn.XLOOKUP($S154,应收!$T:$T,应收!R:R))</f>
        <v/>
      </c>
      <c r="R154" s="114" t="str">
        <f>IF($B154="","",_xlfn.XLOOKUP($S154,应收!$T:$T,应收!S:S))</f>
        <v/>
      </c>
      <c r="S154" s="114" t="str">
        <f t="shared" si="7"/>
        <v/>
      </c>
      <c r="T154" s="114" t="str">
        <f t="shared" si="8"/>
        <v/>
      </c>
      <c r="U154" s="114" t="str">
        <f>IF($B154="","",_xlfn.XLOOKUP(S154,应收!T:T,应收!V:V))</f>
        <v/>
      </c>
      <c r="V154" s="114" t="str">
        <f>IF(U154="","",_xlfn.XLOOKUP(U154,立项!W:W,立项!P:P))</f>
        <v/>
      </c>
      <c r="W154" s="114" t="str">
        <f>IF(B154="","",_xlfn.XLOOKUP($S154,应收!$T:$T,应收!B:B))</f>
        <v/>
      </c>
      <c r="X154" s="114" t="str">
        <f t="shared" si="6"/>
        <v>孙莉</v>
      </c>
      <c r="Y154" s="141"/>
      <c r="Z154" s="116"/>
      <c r="AA154" s="116"/>
      <c r="AB154" s="116"/>
      <c r="AC154" s="117"/>
      <c r="AD154" s="72" t="s">
        <v>1978</v>
      </c>
    </row>
    <row r="155" s="72" customFormat="1" customHeight="1" spans="1:30">
      <c r="A155" s="116"/>
      <c r="B155" s="133" t="s">
        <v>1978</v>
      </c>
      <c r="C155" s="134"/>
      <c r="D155" s="135"/>
      <c r="E155" s="136"/>
      <c r="F155" s="116" t="s">
        <v>1978</v>
      </c>
      <c r="G155" s="133"/>
      <c r="H155" s="116" t="s">
        <v>317</v>
      </c>
      <c r="I155" s="116"/>
      <c r="J155" s="139" t="s">
        <v>2066</v>
      </c>
      <c r="K155" s="114" t="str">
        <f>IF($B155="","",_xlfn.XLOOKUP(S155,应收!T:T,应收!D:D))</f>
        <v/>
      </c>
      <c r="L155" s="114" t="str">
        <f>IF($B155="","",_xlfn.XLOOKUP($S155,应收!$T:$T,应收!E:E))</f>
        <v/>
      </c>
      <c r="M155" s="114" t="str">
        <f>IF($B155="","",_xlfn.XLOOKUP($S155,应收!$T:$T,应收!N:N))</f>
        <v/>
      </c>
      <c r="N155" s="114" t="str">
        <f>IF($B155="","",_xlfn.XLOOKUP($S155,应收!$T:$T,应收!O:O))</f>
        <v/>
      </c>
      <c r="O155" s="114" t="str">
        <f>IF($B155="","",_xlfn.XLOOKUP($S155,应收!$T:$T,应收!P:P))</f>
        <v/>
      </c>
      <c r="P155" s="114" t="str">
        <f>IF($B155="","",_xlfn.XLOOKUP($S155,应收!$T:$T,应收!Q:Q))</f>
        <v/>
      </c>
      <c r="Q155" s="114" t="str">
        <f>IF($B155="","",_xlfn.XLOOKUP($S155,应收!$T:$T,应收!R:R))</f>
        <v/>
      </c>
      <c r="R155" s="114" t="str">
        <f>IF($B155="","",_xlfn.XLOOKUP($S155,应收!$T:$T,应收!S:S))</f>
        <v/>
      </c>
      <c r="S155" s="114" t="str">
        <f t="shared" si="7"/>
        <v/>
      </c>
      <c r="T155" s="114" t="str">
        <f t="shared" si="8"/>
        <v/>
      </c>
      <c r="U155" s="114" t="str">
        <f>IF($B155="","",_xlfn.XLOOKUP(S155,应收!T:T,应收!V:V))</f>
        <v/>
      </c>
      <c r="V155" s="114" t="str">
        <f>IF(U155="","",_xlfn.XLOOKUP(U155,立项!W:W,立项!P:P))</f>
        <v/>
      </c>
      <c r="W155" s="114" t="str">
        <f>IF(B155="","",_xlfn.XLOOKUP($S155,应收!$T:$T,应收!B:B))</f>
        <v/>
      </c>
      <c r="X155" s="114" t="str">
        <f t="shared" si="6"/>
        <v>孙莉</v>
      </c>
      <c r="Y155" s="141"/>
      <c r="Z155" s="116"/>
      <c r="AA155" s="116"/>
      <c r="AB155" s="116"/>
      <c r="AC155" s="117"/>
      <c r="AD155" s="72" t="s">
        <v>1978</v>
      </c>
    </row>
    <row r="156" s="72" customFormat="1" customHeight="1" spans="1:30">
      <c r="A156" s="116"/>
      <c r="B156" s="133" t="s">
        <v>1978</v>
      </c>
      <c r="C156" s="134"/>
      <c r="D156" s="135"/>
      <c r="E156" s="136"/>
      <c r="F156" s="116" t="s">
        <v>1978</v>
      </c>
      <c r="G156" s="133"/>
      <c r="H156" s="116" t="s">
        <v>317</v>
      </c>
      <c r="I156" s="116"/>
      <c r="J156" s="139" t="s">
        <v>2067</v>
      </c>
      <c r="K156" s="114" t="str">
        <f>IF($B156="","",_xlfn.XLOOKUP(S156,应收!T:T,应收!D:D))</f>
        <v/>
      </c>
      <c r="L156" s="114" t="str">
        <f>IF($B156="","",_xlfn.XLOOKUP($S156,应收!$T:$T,应收!E:E))</f>
        <v/>
      </c>
      <c r="M156" s="114" t="str">
        <f>IF($B156="","",_xlfn.XLOOKUP($S156,应收!$T:$T,应收!N:N))</f>
        <v/>
      </c>
      <c r="N156" s="114" t="str">
        <f>IF($B156="","",_xlfn.XLOOKUP($S156,应收!$T:$T,应收!O:O))</f>
        <v/>
      </c>
      <c r="O156" s="114" t="str">
        <f>IF($B156="","",_xlfn.XLOOKUP($S156,应收!$T:$T,应收!P:P))</f>
        <v/>
      </c>
      <c r="P156" s="114" t="str">
        <f>IF($B156="","",_xlfn.XLOOKUP($S156,应收!$T:$T,应收!Q:Q))</f>
        <v/>
      </c>
      <c r="Q156" s="114" t="str">
        <f>IF($B156="","",_xlfn.XLOOKUP($S156,应收!$T:$T,应收!R:R))</f>
        <v/>
      </c>
      <c r="R156" s="114" t="str">
        <f>IF($B156="","",_xlfn.XLOOKUP($S156,应收!$T:$T,应收!S:S))</f>
        <v/>
      </c>
      <c r="S156" s="114" t="str">
        <f t="shared" si="7"/>
        <v/>
      </c>
      <c r="T156" s="114" t="str">
        <f t="shared" si="8"/>
        <v/>
      </c>
      <c r="U156" s="114" t="str">
        <f>IF($B156="","",_xlfn.XLOOKUP(S156,应收!T:T,应收!V:V))</f>
        <v/>
      </c>
      <c r="V156" s="114" t="str">
        <f>IF(U156="","",_xlfn.XLOOKUP(U156,立项!W:W,立项!P:P))</f>
        <v/>
      </c>
      <c r="W156" s="114" t="str">
        <f>IF(B156="","",_xlfn.XLOOKUP($S156,应收!$T:$T,应收!B:B))</f>
        <v/>
      </c>
      <c r="X156" s="114" t="str">
        <f t="shared" si="6"/>
        <v>孙莉</v>
      </c>
      <c r="Y156" s="141"/>
      <c r="Z156" s="116"/>
      <c r="AA156" s="116"/>
      <c r="AB156" s="116"/>
      <c r="AC156" s="117"/>
      <c r="AD156" s="72" t="s">
        <v>1978</v>
      </c>
    </row>
    <row r="157" s="72" customFormat="1" customHeight="1" spans="1:30">
      <c r="A157" s="116"/>
      <c r="B157" s="133" t="s">
        <v>1978</v>
      </c>
      <c r="C157" s="134"/>
      <c r="D157" s="135"/>
      <c r="E157" s="136"/>
      <c r="F157" s="116" t="s">
        <v>1978</v>
      </c>
      <c r="G157" s="133"/>
      <c r="H157" s="116" t="s">
        <v>317</v>
      </c>
      <c r="I157" s="116"/>
      <c r="J157" s="139" t="s">
        <v>2068</v>
      </c>
      <c r="K157" s="114" t="str">
        <f>IF($B157="","",_xlfn.XLOOKUP(S157,应收!T:T,应收!D:D))</f>
        <v/>
      </c>
      <c r="L157" s="114" t="str">
        <f>IF($B157="","",_xlfn.XLOOKUP($S157,应收!$T:$T,应收!E:E))</f>
        <v/>
      </c>
      <c r="M157" s="114" t="str">
        <f>IF($B157="","",_xlfn.XLOOKUP($S157,应收!$T:$T,应收!N:N))</f>
        <v/>
      </c>
      <c r="N157" s="114" t="str">
        <f>IF($B157="","",_xlfn.XLOOKUP($S157,应收!$T:$T,应收!O:O))</f>
        <v/>
      </c>
      <c r="O157" s="114" t="str">
        <f>IF($B157="","",_xlfn.XLOOKUP($S157,应收!$T:$T,应收!P:P))</f>
        <v/>
      </c>
      <c r="P157" s="114" t="str">
        <f>IF($B157="","",_xlfn.XLOOKUP($S157,应收!$T:$T,应收!Q:Q))</f>
        <v/>
      </c>
      <c r="Q157" s="114" t="str">
        <f>IF($B157="","",_xlfn.XLOOKUP($S157,应收!$T:$T,应收!R:R))</f>
        <v/>
      </c>
      <c r="R157" s="114" t="str">
        <f>IF($B157="","",_xlfn.XLOOKUP($S157,应收!$T:$T,应收!S:S))</f>
        <v/>
      </c>
      <c r="S157" s="114" t="str">
        <f t="shared" si="7"/>
        <v/>
      </c>
      <c r="T157" s="114" t="str">
        <f t="shared" si="8"/>
        <v/>
      </c>
      <c r="U157" s="114" t="str">
        <f>IF($B157="","",_xlfn.XLOOKUP(S157,应收!T:T,应收!V:V))</f>
        <v/>
      </c>
      <c r="V157" s="114" t="str">
        <f>IF(U157="","",_xlfn.XLOOKUP(U157,立项!W:W,立项!P:P))</f>
        <v/>
      </c>
      <c r="W157" s="114" t="str">
        <f>IF(B157="","",_xlfn.XLOOKUP($S157,应收!$T:$T,应收!B:B))</f>
        <v/>
      </c>
      <c r="X157" s="114" t="str">
        <f t="shared" si="6"/>
        <v>孙莉</v>
      </c>
      <c r="Y157" s="141"/>
      <c r="Z157" s="116"/>
      <c r="AA157" s="116"/>
      <c r="AB157" s="116"/>
      <c r="AC157" s="117"/>
      <c r="AD157" s="72" t="s">
        <v>1978</v>
      </c>
    </row>
    <row r="158" s="72" customFormat="1" customHeight="1" spans="1:30">
      <c r="A158" s="116"/>
      <c r="B158" s="133" t="s">
        <v>1978</v>
      </c>
      <c r="C158" s="134"/>
      <c r="D158" s="135"/>
      <c r="E158" s="136"/>
      <c r="F158" s="116" t="s">
        <v>1978</v>
      </c>
      <c r="G158" s="133"/>
      <c r="H158" s="116" t="s">
        <v>317</v>
      </c>
      <c r="I158" s="116"/>
      <c r="J158" s="139" t="s">
        <v>2069</v>
      </c>
      <c r="K158" s="114" t="str">
        <f>IF($B158="","",_xlfn.XLOOKUP(S158,应收!T:T,应收!D:D))</f>
        <v/>
      </c>
      <c r="L158" s="114" t="str">
        <f>IF($B158="","",_xlfn.XLOOKUP($S158,应收!$T:$T,应收!E:E))</f>
        <v/>
      </c>
      <c r="M158" s="114" t="str">
        <f>IF($B158="","",_xlfn.XLOOKUP($S158,应收!$T:$T,应收!N:N))</f>
        <v/>
      </c>
      <c r="N158" s="114" t="str">
        <f>IF($B158="","",_xlfn.XLOOKUP($S158,应收!$T:$T,应收!O:O))</f>
        <v/>
      </c>
      <c r="O158" s="114" t="str">
        <f>IF($B158="","",_xlfn.XLOOKUP($S158,应收!$T:$T,应收!P:P))</f>
        <v/>
      </c>
      <c r="P158" s="114" t="str">
        <f>IF($B158="","",_xlfn.XLOOKUP($S158,应收!$T:$T,应收!Q:Q))</f>
        <v/>
      </c>
      <c r="Q158" s="114" t="str">
        <f>IF($B158="","",_xlfn.XLOOKUP($S158,应收!$T:$T,应收!R:R))</f>
        <v/>
      </c>
      <c r="R158" s="114" t="str">
        <f>IF($B158="","",_xlfn.XLOOKUP($S158,应收!$T:$T,应收!S:S))</f>
        <v/>
      </c>
      <c r="S158" s="114" t="str">
        <f t="shared" si="7"/>
        <v/>
      </c>
      <c r="T158" s="114" t="str">
        <f t="shared" si="8"/>
        <v/>
      </c>
      <c r="U158" s="114" t="str">
        <f>IF($B158="","",_xlfn.XLOOKUP(S158,应收!T:T,应收!V:V))</f>
        <v/>
      </c>
      <c r="V158" s="114" t="str">
        <f>IF(U158="","",_xlfn.XLOOKUP(U158,立项!W:W,立项!P:P))</f>
        <v/>
      </c>
      <c r="W158" s="114" t="str">
        <f>IF(B158="","",_xlfn.XLOOKUP($S158,应收!$T:$T,应收!B:B))</f>
        <v/>
      </c>
      <c r="X158" s="114" t="str">
        <f t="shared" si="6"/>
        <v>孙莉</v>
      </c>
      <c r="Y158" s="141"/>
      <c r="Z158" s="116"/>
      <c r="AA158" s="116"/>
      <c r="AB158" s="116"/>
      <c r="AC158" s="117"/>
      <c r="AD158" s="72" t="s">
        <v>1978</v>
      </c>
    </row>
    <row r="159" s="72" customFormat="1" customHeight="1" spans="1:30">
      <c r="A159" s="116"/>
      <c r="B159" s="133" t="s">
        <v>1978</v>
      </c>
      <c r="C159" s="134"/>
      <c r="D159" s="135"/>
      <c r="E159" s="136"/>
      <c r="F159" s="116" t="s">
        <v>1978</v>
      </c>
      <c r="G159" s="133"/>
      <c r="H159" s="116" t="s">
        <v>317</v>
      </c>
      <c r="I159" s="116"/>
      <c r="J159" s="139" t="s">
        <v>2070</v>
      </c>
      <c r="K159" s="114" t="str">
        <f>IF($B159="","",_xlfn.XLOOKUP(S159,应收!T:T,应收!D:D))</f>
        <v/>
      </c>
      <c r="L159" s="114" t="str">
        <f>IF($B159="","",_xlfn.XLOOKUP($S159,应收!$T:$T,应收!E:E))</f>
        <v/>
      </c>
      <c r="M159" s="114" t="str">
        <f>IF($B159="","",_xlfn.XLOOKUP($S159,应收!$T:$T,应收!N:N))</f>
        <v/>
      </c>
      <c r="N159" s="114" t="str">
        <f>IF($B159="","",_xlfn.XLOOKUP($S159,应收!$T:$T,应收!O:O))</f>
        <v/>
      </c>
      <c r="O159" s="114" t="str">
        <f>IF($B159="","",_xlfn.XLOOKUP($S159,应收!$T:$T,应收!P:P))</f>
        <v/>
      </c>
      <c r="P159" s="114" t="str">
        <f>IF($B159="","",_xlfn.XLOOKUP($S159,应收!$T:$T,应收!Q:Q))</f>
        <v/>
      </c>
      <c r="Q159" s="114" t="str">
        <f>IF($B159="","",_xlfn.XLOOKUP($S159,应收!$T:$T,应收!R:R))</f>
        <v/>
      </c>
      <c r="R159" s="114" t="str">
        <f>IF($B159="","",_xlfn.XLOOKUP($S159,应收!$T:$T,应收!S:S))</f>
        <v/>
      </c>
      <c r="S159" s="114" t="str">
        <f t="shared" si="7"/>
        <v/>
      </c>
      <c r="T159" s="114" t="str">
        <f t="shared" si="8"/>
        <v/>
      </c>
      <c r="U159" s="114" t="str">
        <f>IF($B159="","",_xlfn.XLOOKUP(S159,应收!T:T,应收!V:V))</f>
        <v/>
      </c>
      <c r="V159" s="114" t="str">
        <f>IF(U159="","",_xlfn.XLOOKUP(U159,立项!W:W,立项!P:P))</f>
        <v/>
      </c>
      <c r="W159" s="114" t="str">
        <f>IF(B159="","",_xlfn.XLOOKUP($S159,应收!$T:$T,应收!B:B))</f>
        <v/>
      </c>
      <c r="X159" s="114" t="str">
        <f t="shared" si="6"/>
        <v>孙莉</v>
      </c>
      <c r="Y159" s="141"/>
      <c r="Z159" s="116"/>
      <c r="AA159" s="116"/>
      <c r="AB159" s="116"/>
      <c r="AC159" s="117"/>
      <c r="AD159" s="72" t="s">
        <v>1978</v>
      </c>
    </row>
    <row r="160" s="72" customFormat="1" customHeight="1" spans="1:30">
      <c r="A160" s="116"/>
      <c r="B160" s="133" t="s">
        <v>1978</v>
      </c>
      <c r="C160" s="134"/>
      <c r="D160" s="135"/>
      <c r="E160" s="136"/>
      <c r="F160" s="116" t="s">
        <v>1978</v>
      </c>
      <c r="G160" s="133"/>
      <c r="H160" s="116" t="s">
        <v>317</v>
      </c>
      <c r="I160" s="116"/>
      <c r="J160" s="139" t="s">
        <v>2071</v>
      </c>
      <c r="K160" s="114" t="str">
        <f>IF($B160="","",_xlfn.XLOOKUP(S160,应收!T:T,应收!D:D))</f>
        <v/>
      </c>
      <c r="L160" s="114" t="str">
        <f>IF($B160="","",_xlfn.XLOOKUP($S160,应收!$T:$T,应收!E:E))</f>
        <v/>
      </c>
      <c r="M160" s="114" t="str">
        <f>IF($B160="","",_xlfn.XLOOKUP($S160,应收!$T:$T,应收!N:N))</f>
        <v/>
      </c>
      <c r="N160" s="114" t="str">
        <f>IF($B160="","",_xlfn.XLOOKUP($S160,应收!$T:$T,应收!O:O))</f>
        <v/>
      </c>
      <c r="O160" s="114" t="str">
        <f>IF($B160="","",_xlfn.XLOOKUP($S160,应收!$T:$T,应收!P:P))</f>
        <v/>
      </c>
      <c r="P160" s="114" t="str">
        <f>IF($B160="","",_xlfn.XLOOKUP($S160,应收!$T:$T,应收!Q:Q))</f>
        <v/>
      </c>
      <c r="Q160" s="114" t="str">
        <f>IF($B160="","",_xlfn.XLOOKUP($S160,应收!$T:$T,应收!R:R))</f>
        <v/>
      </c>
      <c r="R160" s="114" t="str">
        <f>IF($B160="","",_xlfn.XLOOKUP($S160,应收!$T:$T,应收!S:S))</f>
        <v/>
      </c>
      <c r="S160" s="114" t="str">
        <f t="shared" si="7"/>
        <v/>
      </c>
      <c r="T160" s="114" t="str">
        <f t="shared" si="8"/>
        <v/>
      </c>
      <c r="U160" s="114" t="str">
        <f>IF($B160="","",_xlfn.XLOOKUP(S160,应收!T:T,应收!V:V))</f>
        <v/>
      </c>
      <c r="V160" s="114" t="str">
        <f>IF(U160="","",_xlfn.XLOOKUP(U160,立项!W:W,立项!P:P))</f>
        <v/>
      </c>
      <c r="W160" s="114" t="str">
        <f>IF(B160="","",_xlfn.XLOOKUP($S160,应收!$T:$T,应收!B:B))</f>
        <v/>
      </c>
      <c r="X160" s="114" t="str">
        <f t="shared" si="6"/>
        <v>孙莉</v>
      </c>
      <c r="Y160" s="141"/>
      <c r="Z160" s="116"/>
      <c r="AA160" s="116"/>
      <c r="AB160" s="116"/>
      <c r="AC160" s="117"/>
      <c r="AD160" s="72" t="s">
        <v>1978</v>
      </c>
    </row>
    <row r="161" s="72" customFormat="1" customHeight="1" spans="1:30">
      <c r="A161" s="116"/>
      <c r="B161" s="133" t="s">
        <v>1978</v>
      </c>
      <c r="C161" s="134"/>
      <c r="D161" s="135"/>
      <c r="E161" s="136"/>
      <c r="F161" s="116" t="s">
        <v>1978</v>
      </c>
      <c r="G161" s="133"/>
      <c r="H161" s="116" t="s">
        <v>317</v>
      </c>
      <c r="I161" s="116"/>
      <c r="J161" s="139" t="s">
        <v>2072</v>
      </c>
      <c r="K161" s="114" t="str">
        <f>IF($B161="","",_xlfn.XLOOKUP(S161,应收!T:T,应收!D:D))</f>
        <v/>
      </c>
      <c r="L161" s="114" t="str">
        <f>IF($B161="","",_xlfn.XLOOKUP($S161,应收!$T:$T,应收!E:E))</f>
        <v/>
      </c>
      <c r="M161" s="114" t="str">
        <f>IF($B161="","",_xlfn.XLOOKUP($S161,应收!$T:$T,应收!N:N))</f>
        <v/>
      </c>
      <c r="N161" s="114" t="str">
        <f>IF($B161="","",_xlfn.XLOOKUP($S161,应收!$T:$T,应收!O:O))</f>
        <v/>
      </c>
      <c r="O161" s="114" t="str">
        <f>IF($B161="","",_xlfn.XLOOKUP($S161,应收!$T:$T,应收!P:P))</f>
        <v/>
      </c>
      <c r="P161" s="114" t="str">
        <f>IF($B161="","",_xlfn.XLOOKUP($S161,应收!$T:$T,应收!Q:Q))</f>
        <v/>
      </c>
      <c r="Q161" s="114" t="str">
        <f>IF($B161="","",_xlfn.XLOOKUP($S161,应收!$T:$T,应收!R:R))</f>
        <v/>
      </c>
      <c r="R161" s="114" t="str">
        <f>IF($B161="","",_xlfn.XLOOKUP($S161,应收!$T:$T,应收!S:S))</f>
        <v/>
      </c>
      <c r="S161" s="114" t="str">
        <f t="shared" si="7"/>
        <v/>
      </c>
      <c r="T161" s="114" t="str">
        <f t="shared" si="8"/>
        <v/>
      </c>
      <c r="U161" s="114" t="str">
        <f>IF($B161="","",_xlfn.XLOOKUP(S161,应收!T:T,应收!V:V))</f>
        <v/>
      </c>
      <c r="V161" s="114" t="str">
        <f>IF(U161="","",_xlfn.XLOOKUP(U161,立项!W:W,立项!P:P))</f>
        <v/>
      </c>
      <c r="W161" s="114" t="str">
        <f>IF(B161="","",_xlfn.XLOOKUP($S161,应收!$T:$T,应收!B:B))</f>
        <v/>
      </c>
      <c r="X161" s="114" t="str">
        <f t="shared" si="6"/>
        <v>孙莉</v>
      </c>
      <c r="Y161" s="141"/>
      <c r="Z161" s="116"/>
      <c r="AA161" s="116"/>
      <c r="AB161" s="116"/>
      <c r="AC161" s="117"/>
      <c r="AD161" s="72" t="s">
        <v>1978</v>
      </c>
    </row>
    <row r="162" s="72" customFormat="1" customHeight="1" spans="1:30">
      <c r="A162" s="116"/>
      <c r="B162" s="133" t="s">
        <v>1978</v>
      </c>
      <c r="C162" s="134"/>
      <c r="D162" s="135"/>
      <c r="E162" s="136"/>
      <c r="F162" s="116" t="s">
        <v>1978</v>
      </c>
      <c r="G162" s="133"/>
      <c r="H162" s="116" t="s">
        <v>317</v>
      </c>
      <c r="I162" s="116"/>
      <c r="J162" s="139" t="s">
        <v>2073</v>
      </c>
      <c r="K162" s="114" t="str">
        <f>IF($B162="","",_xlfn.XLOOKUP(S162,应收!T:T,应收!D:D))</f>
        <v/>
      </c>
      <c r="L162" s="114" t="str">
        <f>IF($B162="","",_xlfn.XLOOKUP($S162,应收!$T:$T,应收!E:E))</f>
        <v/>
      </c>
      <c r="M162" s="114" t="str">
        <f>IF($B162="","",_xlfn.XLOOKUP($S162,应收!$T:$T,应收!N:N))</f>
        <v/>
      </c>
      <c r="N162" s="114" t="str">
        <f>IF($B162="","",_xlfn.XLOOKUP($S162,应收!$T:$T,应收!O:O))</f>
        <v/>
      </c>
      <c r="O162" s="114" t="str">
        <f>IF($B162="","",_xlfn.XLOOKUP($S162,应收!$T:$T,应收!P:P))</f>
        <v/>
      </c>
      <c r="P162" s="114" t="str">
        <f>IF($B162="","",_xlfn.XLOOKUP($S162,应收!$T:$T,应收!Q:Q))</f>
        <v/>
      </c>
      <c r="Q162" s="114" t="str">
        <f>IF($B162="","",_xlfn.XLOOKUP($S162,应收!$T:$T,应收!R:R))</f>
        <v/>
      </c>
      <c r="R162" s="114" t="str">
        <f>IF($B162="","",_xlfn.XLOOKUP($S162,应收!$T:$T,应收!S:S))</f>
        <v/>
      </c>
      <c r="S162" s="114" t="str">
        <f t="shared" si="7"/>
        <v/>
      </c>
      <c r="T162" s="114" t="str">
        <f t="shared" si="8"/>
        <v/>
      </c>
      <c r="U162" s="114" t="str">
        <f>IF($B162="","",_xlfn.XLOOKUP(S162,应收!T:T,应收!V:V))</f>
        <v/>
      </c>
      <c r="V162" s="114" t="str">
        <f>IF(U162="","",_xlfn.XLOOKUP(U162,立项!W:W,立项!P:P))</f>
        <v/>
      </c>
      <c r="W162" s="114" t="str">
        <f>IF(B162="","",_xlfn.XLOOKUP($S162,应收!$T:$T,应收!B:B))</f>
        <v/>
      </c>
      <c r="X162" s="114" t="str">
        <f t="shared" si="6"/>
        <v>孙莉</v>
      </c>
      <c r="Y162" s="141"/>
      <c r="Z162" s="116"/>
      <c r="AA162" s="116"/>
      <c r="AB162" s="116"/>
      <c r="AC162" s="117"/>
      <c r="AD162" s="72" t="s">
        <v>1978</v>
      </c>
    </row>
    <row r="163" s="72" customFormat="1" customHeight="1" spans="1:30">
      <c r="A163" s="116"/>
      <c r="B163" s="133" t="s">
        <v>1978</v>
      </c>
      <c r="C163" s="134"/>
      <c r="D163" s="135"/>
      <c r="E163" s="136"/>
      <c r="F163" s="116" t="s">
        <v>1978</v>
      </c>
      <c r="G163" s="133"/>
      <c r="H163" s="116" t="s">
        <v>317</v>
      </c>
      <c r="I163" s="116"/>
      <c r="J163" s="139" t="s">
        <v>2074</v>
      </c>
      <c r="K163" s="114" t="str">
        <f>IF($B163="","",_xlfn.XLOOKUP(S163,应收!T:T,应收!D:D))</f>
        <v/>
      </c>
      <c r="L163" s="114" t="str">
        <f>IF($B163="","",_xlfn.XLOOKUP($S163,应收!$T:$T,应收!E:E))</f>
        <v/>
      </c>
      <c r="M163" s="114" t="str">
        <f>IF($B163="","",_xlfn.XLOOKUP($S163,应收!$T:$T,应收!N:N))</f>
        <v/>
      </c>
      <c r="N163" s="114" t="str">
        <f>IF($B163="","",_xlfn.XLOOKUP($S163,应收!$T:$T,应收!O:O))</f>
        <v/>
      </c>
      <c r="O163" s="114" t="str">
        <f>IF($B163="","",_xlfn.XLOOKUP($S163,应收!$T:$T,应收!P:P))</f>
        <v/>
      </c>
      <c r="P163" s="114" t="str">
        <f>IF($B163="","",_xlfn.XLOOKUP($S163,应收!$T:$T,应收!Q:Q))</f>
        <v/>
      </c>
      <c r="Q163" s="114" t="str">
        <f>IF($B163="","",_xlfn.XLOOKUP($S163,应收!$T:$T,应收!R:R))</f>
        <v/>
      </c>
      <c r="R163" s="114" t="str">
        <f>IF($B163="","",_xlfn.XLOOKUP($S163,应收!$T:$T,应收!S:S))</f>
        <v/>
      </c>
      <c r="S163" s="114" t="str">
        <f t="shared" si="7"/>
        <v/>
      </c>
      <c r="T163" s="114" t="str">
        <f t="shared" si="8"/>
        <v/>
      </c>
      <c r="U163" s="114" t="str">
        <f>IF($B163="","",_xlfn.XLOOKUP(S163,应收!T:T,应收!V:V))</f>
        <v/>
      </c>
      <c r="V163" s="114" t="str">
        <f>IF(U163="","",_xlfn.XLOOKUP(U163,立项!W:W,立项!P:P))</f>
        <v/>
      </c>
      <c r="W163" s="114" t="str">
        <f>IF(B163="","",_xlfn.XLOOKUP($S163,应收!$T:$T,应收!B:B))</f>
        <v/>
      </c>
      <c r="X163" s="114" t="str">
        <f t="shared" si="6"/>
        <v>孙莉</v>
      </c>
      <c r="Y163" s="141"/>
      <c r="Z163" s="116"/>
      <c r="AA163" s="116"/>
      <c r="AB163" s="116"/>
      <c r="AC163" s="117"/>
      <c r="AD163" s="72" t="s">
        <v>1978</v>
      </c>
    </row>
    <row r="164" s="72" customFormat="1" customHeight="1" spans="1:30">
      <c r="A164" s="116"/>
      <c r="B164" s="133" t="s">
        <v>1978</v>
      </c>
      <c r="C164" s="134"/>
      <c r="D164" s="135"/>
      <c r="E164" s="136"/>
      <c r="F164" s="116" t="s">
        <v>1978</v>
      </c>
      <c r="G164" s="133"/>
      <c r="H164" s="116" t="s">
        <v>317</v>
      </c>
      <c r="I164" s="116"/>
      <c r="J164" s="139" t="s">
        <v>2075</v>
      </c>
      <c r="K164" s="114" t="str">
        <f>IF($B164="","",_xlfn.XLOOKUP(S164,应收!T:T,应收!D:D))</f>
        <v/>
      </c>
      <c r="L164" s="114" t="str">
        <f>IF($B164="","",_xlfn.XLOOKUP($S164,应收!$T:$T,应收!E:E))</f>
        <v/>
      </c>
      <c r="M164" s="114" t="str">
        <f>IF($B164="","",_xlfn.XLOOKUP($S164,应收!$T:$T,应收!N:N))</f>
        <v/>
      </c>
      <c r="N164" s="114" t="str">
        <f>IF($B164="","",_xlfn.XLOOKUP($S164,应收!$T:$T,应收!O:O))</f>
        <v/>
      </c>
      <c r="O164" s="114" t="str">
        <f>IF($B164="","",_xlfn.XLOOKUP($S164,应收!$T:$T,应收!P:P))</f>
        <v/>
      </c>
      <c r="P164" s="114" t="str">
        <f>IF($B164="","",_xlfn.XLOOKUP($S164,应收!$T:$T,应收!Q:Q))</f>
        <v/>
      </c>
      <c r="Q164" s="114" t="str">
        <f>IF($B164="","",_xlfn.XLOOKUP($S164,应收!$T:$T,应收!R:R))</f>
        <v/>
      </c>
      <c r="R164" s="114" t="str">
        <f>IF($B164="","",_xlfn.XLOOKUP($S164,应收!$T:$T,应收!S:S))</f>
        <v/>
      </c>
      <c r="S164" s="114" t="str">
        <f t="shared" si="7"/>
        <v/>
      </c>
      <c r="T164" s="114" t="str">
        <f t="shared" si="8"/>
        <v/>
      </c>
      <c r="U164" s="114" t="str">
        <f>IF($B164="","",_xlfn.XLOOKUP(S164,应收!T:T,应收!V:V))</f>
        <v/>
      </c>
      <c r="V164" s="114" t="str">
        <f>IF(U164="","",_xlfn.XLOOKUP(U164,立项!W:W,立项!P:P))</f>
        <v/>
      </c>
      <c r="W164" s="114" t="str">
        <f>IF(B164="","",_xlfn.XLOOKUP($S164,应收!$T:$T,应收!B:B))</f>
        <v/>
      </c>
      <c r="X164" s="114" t="str">
        <f t="shared" si="6"/>
        <v>孙莉</v>
      </c>
      <c r="Y164" s="141"/>
      <c r="Z164" s="116"/>
      <c r="AA164" s="116"/>
      <c r="AB164" s="116"/>
      <c r="AC164" s="117"/>
      <c r="AD164" s="72" t="s">
        <v>1978</v>
      </c>
    </row>
    <row r="165" s="72" customFormat="1" customHeight="1" spans="1:30">
      <c r="A165" s="116"/>
      <c r="B165" s="133" t="s">
        <v>1978</v>
      </c>
      <c r="C165" s="134"/>
      <c r="D165" s="135"/>
      <c r="E165" s="136"/>
      <c r="F165" s="116" t="s">
        <v>1978</v>
      </c>
      <c r="G165" s="133"/>
      <c r="H165" s="116" t="s">
        <v>317</v>
      </c>
      <c r="I165" s="116"/>
      <c r="J165" s="139" t="s">
        <v>2076</v>
      </c>
      <c r="K165" s="114" t="str">
        <f>IF($B165="","",_xlfn.XLOOKUP(S165,应收!T:T,应收!D:D))</f>
        <v/>
      </c>
      <c r="L165" s="114" t="str">
        <f>IF($B165="","",_xlfn.XLOOKUP($S165,应收!$T:$T,应收!E:E))</f>
        <v/>
      </c>
      <c r="M165" s="114" t="str">
        <f>IF($B165="","",_xlfn.XLOOKUP($S165,应收!$T:$T,应收!N:N))</f>
        <v/>
      </c>
      <c r="N165" s="114" t="str">
        <f>IF($B165="","",_xlfn.XLOOKUP($S165,应收!$T:$T,应收!O:O))</f>
        <v/>
      </c>
      <c r="O165" s="114" t="str">
        <f>IF($B165="","",_xlfn.XLOOKUP($S165,应收!$T:$T,应收!P:P))</f>
        <v/>
      </c>
      <c r="P165" s="114" t="str">
        <f>IF($B165="","",_xlfn.XLOOKUP($S165,应收!$T:$T,应收!Q:Q))</f>
        <v/>
      </c>
      <c r="Q165" s="114" t="str">
        <f>IF($B165="","",_xlfn.XLOOKUP($S165,应收!$T:$T,应收!R:R))</f>
        <v/>
      </c>
      <c r="R165" s="114" t="str">
        <f>IF($B165="","",_xlfn.XLOOKUP($S165,应收!$T:$T,应收!S:S))</f>
        <v/>
      </c>
      <c r="S165" s="114" t="str">
        <f t="shared" si="7"/>
        <v/>
      </c>
      <c r="T165" s="114" t="str">
        <f t="shared" si="8"/>
        <v/>
      </c>
      <c r="U165" s="114" t="str">
        <f>IF($B165="","",_xlfn.XLOOKUP(S165,应收!T:T,应收!V:V))</f>
        <v/>
      </c>
      <c r="V165" s="114" t="str">
        <f>IF(U165="","",_xlfn.XLOOKUP(U165,立项!W:W,立项!P:P))</f>
        <v/>
      </c>
      <c r="W165" s="114" t="str">
        <f>IF(B165="","",_xlfn.XLOOKUP($S165,应收!$T:$T,应收!B:B))</f>
        <v/>
      </c>
      <c r="X165" s="114" t="str">
        <f t="shared" si="6"/>
        <v>孙莉</v>
      </c>
      <c r="Y165" s="141"/>
      <c r="Z165" s="116"/>
      <c r="AA165" s="116"/>
      <c r="AB165" s="116"/>
      <c r="AC165" s="117"/>
      <c r="AD165" s="72" t="s">
        <v>1978</v>
      </c>
    </row>
    <row r="166" s="72" customFormat="1" customHeight="1" spans="1:30">
      <c r="A166" s="116"/>
      <c r="B166" s="133" t="s">
        <v>1978</v>
      </c>
      <c r="C166" s="134"/>
      <c r="D166" s="135"/>
      <c r="E166" s="136"/>
      <c r="F166" s="116" t="s">
        <v>1978</v>
      </c>
      <c r="G166" s="133"/>
      <c r="H166" s="116" t="s">
        <v>317</v>
      </c>
      <c r="I166" s="116"/>
      <c r="J166" s="139" t="s">
        <v>2077</v>
      </c>
      <c r="K166" s="114" t="str">
        <f>IF($B166="","",_xlfn.XLOOKUP(S166,应收!T:T,应收!D:D))</f>
        <v/>
      </c>
      <c r="L166" s="114" t="str">
        <f>IF($B166="","",_xlfn.XLOOKUP($S166,应收!$T:$T,应收!E:E))</f>
        <v/>
      </c>
      <c r="M166" s="114" t="str">
        <f>IF($B166="","",_xlfn.XLOOKUP($S166,应收!$T:$T,应收!N:N))</f>
        <v/>
      </c>
      <c r="N166" s="114" t="str">
        <f>IF($B166="","",_xlfn.XLOOKUP($S166,应收!$T:$T,应收!O:O))</f>
        <v/>
      </c>
      <c r="O166" s="114" t="str">
        <f>IF($B166="","",_xlfn.XLOOKUP($S166,应收!$T:$T,应收!P:P))</f>
        <v/>
      </c>
      <c r="P166" s="114" t="str">
        <f>IF($B166="","",_xlfn.XLOOKUP($S166,应收!$T:$T,应收!Q:Q))</f>
        <v/>
      </c>
      <c r="Q166" s="114" t="str">
        <f>IF($B166="","",_xlfn.XLOOKUP($S166,应收!$T:$T,应收!R:R))</f>
        <v/>
      </c>
      <c r="R166" s="114" t="str">
        <f>IF($B166="","",_xlfn.XLOOKUP($S166,应收!$T:$T,应收!S:S))</f>
        <v/>
      </c>
      <c r="S166" s="114" t="str">
        <f t="shared" si="7"/>
        <v/>
      </c>
      <c r="T166" s="114" t="str">
        <f t="shared" si="8"/>
        <v/>
      </c>
      <c r="U166" s="114" t="str">
        <f>IF($B166="","",_xlfn.XLOOKUP(S166,应收!T:T,应收!V:V))</f>
        <v/>
      </c>
      <c r="V166" s="114" t="str">
        <f>IF(U166="","",_xlfn.XLOOKUP(U166,立项!W:W,立项!P:P))</f>
        <v/>
      </c>
      <c r="W166" s="114" t="str">
        <f>IF(B166="","",_xlfn.XLOOKUP($S166,应收!$T:$T,应收!B:B))</f>
        <v/>
      </c>
      <c r="X166" s="114" t="s">
        <v>2078</v>
      </c>
      <c r="Y166" s="141"/>
      <c r="Z166" s="116"/>
      <c r="AA166" s="116"/>
      <c r="AB166" s="116"/>
      <c r="AC166" s="117"/>
      <c r="AD166" s="72" t="s">
        <v>1978</v>
      </c>
    </row>
    <row r="167" s="72" customFormat="1" customHeight="1" spans="1:30">
      <c r="A167" s="116"/>
      <c r="B167" s="133" t="s">
        <v>1978</v>
      </c>
      <c r="C167" s="134"/>
      <c r="D167" s="135"/>
      <c r="E167" s="136"/>
      <c r="F167" s="116" t="s">
        <v>1978</v>
      </c>
      <c r="G167" s="133"/>
      <c r="H167" s="116" t="s">
        <v>317</v>
      </c>
      <c r="I167" s="116"/>
      <c r="J167" s="139" t="s">
        <v>2079</v>
      </c>
      <c r="K167" s="114" t="str">
        <f>IF($B167="","",_xlfn.XLOOKUP(S167,应收!T:T,应收!D:D))</f>
        <v/>
      </c>
      <c r="L167" s="114" t="str">
        <f>IF($B167="","",_xlfn.XLOOKUP($S167,应收!$T:$T,应收!E:E))</f>
        <v/>
      </c>
      <c r="M167" s="114" t="str">
        <f>IF($B167="","",_xlfn.XLOOKUP($S167,应收!$T:$T,应收!N:N))</f>
        <v/>
      </c>
      <c r="N167" s="114" t="str">
        <f>IF($B167="","",_xlfn.XLOOKUP($S167,应收!$T:$T,应收!O:O))</f>
        <v/>
      </c>
      <c r="O167" s="114" t="str">
        <f>IF($B167="","",_xlfn.XLOOKUP($S167,应收!$T:$T,应收!P:P))</f>
        <v/>
      </c>
      <c r="P167" s="114" t="str">
        <f>IF($B167="","",_xlfn.XLOOKUP($S167,应收!$T:$T,应收!Q:Q))</f>
        <v/>
      </c>
      <c r="Q167" s="114" t="str">
        <f>IF($B167="","",_xlfn.XLOOKUP($S167,应收!$T:$T,应收!R:R))</f>
        <v/>
      </c>
      <c r="R167" s="114" t="str">
        <f>IF($B167="","",_xlfn.XLOOKUP($S167,应收!$T:$T,应收!S:S))</f>
        <v/>
      </c>
      <c r="S167" s="114" t="str">
        <f t="shared" si="7"/>
        <v/>
      </c>
      <c r="T167" s="114" t="str">
        <f t="shared" si="8"/>
        <v/>
      </c>
      <c r="U167" s="114" t="str">
        <f>IF($B167="","",_xlfn.XLOOKUP(S167,应收!T:T,应收!V:V))</f>
        <v/>
      </c>
      <c r="V167" s="114" t="str">
        <f>IF(U167="","",_xlfn.XLOOKUP(U167,立项!W:W,立项!P:P))</f>
        <v/>
      </c>
      <c r="W167" s="114" t="str">
        <f>IF(B167="","",_xlfn.XLOOKUP($S167,应收!$T:$T,应收!B:B))</f>
        <v/>
      </c>
      <c r="X167" s="114" t="s">
        <v>2080</v>
      </c>
      <c r="Y167" s="141"/>
      <c r="Z167" s="116"/>
      <c r="AA167" s="116"/>
      <c r="AB167" s="116"/>
      <c r="AC167" s="117"/>
      <c r="AD167" s="72" t="s">
        <v>1978</v>
      </c>
    </row>
    <row r="168" s="72" customFormat="1" customHeight="1" spans="1:30">
      <c r="A168" s="116"/>
      <c r="B168" s="133" t="s">
        <v>1978</v>
      </c>
      <c r="C168" s="134"/>
      <c r="D168" s="135"/>
      <c r="E168" s="136"/>
      <c r="F168" s="116" t="s">
        <v>1978</v>
      </c>
      <c r="G168" s="133"/>
      <c r="H168" s="116" t="s">
        <v>317</v>
      </c>
      <c r="I168" s="116"/>
      <c r="J168" s="139" t="s">
        <v>2081</v>
      </c>
      <c r="K168" s="114" t="str">
        <f>IF($B168="","",_xlfn.XLOOKUP(S168,应收!T:T,应收!D:D))</f>
        <v/>
      </c>
      <c r="L168" s="114" t="str">
        <f>IF($B168="","",_xlfn.XLOOKUP($S168,应收!$T:$T,应收!E:E))</f>
        <v/>
      </c>
      <c r="M168" s="114" t="str">
        <f>IF($B168="","",_xlfn.XLOOKUP($S168,应收!$T:$T,应收!N:N))</f>
        <v/>
      </c>
      <c r="N168" s="114" t="str">
        <f>IF($B168="","",_xlfn.XLOOKUP($S168,应收!$T:$T,应收!O:O))</f>
        <v/>
      </c>
      <c r="O168" s="114" t="str">
        <f>IF($B168="","",_xlfn.XLOOKUP($S168,应收!$T:$T,应收!P:P))</f>
        <v/>
      </c>
      <c r="P168" s="114" t="str">
        <f>IF($B168="","",_xlfn.XLOOKUP($S168,应收!$T:$T,应收!Q:Q))</f>
        <v/>
      </c>
      <c r="Q168" s="114" t="str">
        <f>IF($B168="","",_xlfn.XLOOKUP($S168,应收!$T:$T,应收!R:R))</f>
        <v/>
      </c>
      <c r="R168" s="114" t="str">
        <f>IF($B168="","",_xlfn.XLOOKUP($S168,应收!$T:$T,应收!S:S))</f>
        <v/>
      </c>
      <c r="S168" s="114" t="str">
        <f t="shared" si="7"/>
        <v/>
      </c>
      <c r="T168" s="114" t="str">
        <f t="shared" si="8"/>
        <v/>
      </c>
      <c r="U168" s="114" t="str">
        <f>IF($B168="","",_xlfn.XLOOKUP(S168,应收!T:T,应收!V:V))</f>
        <v/>
      </c>
      <c r="V168" s="114" t="str">
        <f>IF(U168="","",_xlfn.XLOOKUP(U168,立项!W:W,立项!P:P))</f>
        <v/>
      </c>
      <c r="W168" s="114" t="str">
        <f>IF(B168="","",_xlfn.XLOOKUP($S168,应收!$T:$T,应收!B:B))</f>
        <v/>
      </c>
      <c r="X168" s="114" t="s">
        <v>2080</v>
      </c>
      <c r="Y168" s="141"/>
      <c r="Z168" s="116"/>
      <c r="AA168" s="116"/>
      <c r="AB168" s="116"/>
      <c r="AC168" s="117"/>
      <c r="AD168" s="72" t="s">
        <v>1978</v>
      </c>
    </row>
    <row r="169" s="72" customFormat="1" customHeight="1" spans="1:30">
      <c r="A169" s="116"/>
      <c r="B169" s="133" t="s">
        <v>1978</v>
      </c>
      <c r="C169" s="134"/>
      <c r="D169" s="135"/>
      <c r="E169" s="136"/>
      <c r="F169" s="116" t="s">
        <v>1978</v>
      </c>
      <c r="G169" s="133"/>
      <c r="H169" s="116" t="s">
        <v>317</v>
      </c>
      <c r="I169" s="116"/>
      <c r="J169" s="139" t="s">
        <v>2082</v>
      </c>
      <c r="K169" s="114" t="str">
        <f>IF($B169="","",_xlfn.XLOOKUP(S169,应收!T:T,应收!D:D))</f>
        <v/>
      </c>
      <c r="L169" s="114" t="str">
        <f>IF($B169="","",_xlfn.XLOOKUP($S169,应收!$T:$T,应收!E:E))</f>
        <v/>
      </c>
      <c r="M169" s="114" t="str">
        <f>IF($B169="","",_xlfn.XLOOKUP($S169,应收!$T:$T,应收!N:N))</f>
        <v/>
      </c>
      <c r="N169" s="114" t="str">
        <f>IF($B169="","",_xlfn.XLOOKUP($S169,应收!$T:$T,应收!O:O))</f>
        <v/>
      </c>
      <c r="O169" s="114" t="str">
        <f>IF($B169="","",_xlfn.XLOOKUP($S169,应收!$T:$T,应收!P:P))</f>
        <v/>
      </c>
      <c r="P169" s="114" t="str">
        <f>IF($B169="","",_xlfn.XLOOKUP($S169,应收!$T:$T,应收!Q:Q))</f>
        <v/>
      </c>
      <c r="Q169" s="114" t="str">
        <f>IF($B169="","",_xlfn.XLOOKUP($S169,应收!$T:$T,应收!R:R))</f>
        <v/>
      </c>
      <c r="R169" s="114" t="str">
        <f>IF($B169="","",_xlfn.XLOOKUP($S169,应收!$T:$T,应收!S:S))</f>
        <v/>
      </c>
      <c r="S169" s="114" t="str">
        <f t="shared" si="7"/>
        <v/>
      </c>
      <c r="T169" s="114" t="str">
        <f t="shared" si="8"/>
        <v/>
      </c>
      <c r="U169" s="114" t="str">
        <f>IF($B169="","",_xlfn.XLOOKUP(S169,应收!T:T,应收!V:V))</f>
        <v/>
      </c>
      <c r="V169" s="114" t="str">
        <f>IF(U169="","",_xlfn.XLOOKUP(U169,立项!W:W,立项!P:P))</f>
        <v/>
      </c>
      <c r="W169" s="114" t="str">
        <f>IF(B169="","",_xlfn.XLOOKUP($S169,应收!$T:$T,应收!B:B))</f>
        <v/>
      </c>
      <c r="X169" s="114" t="str">
        <f t="shared" ref="X169:X219" si="9">IF(H169="","",LEFT(H169,16))</f>
        <v>孙莉</v>
      </c>
      <c r="Y169" s="141"/>
      <c r="Z169" s="116"/>
      <c r="AA169" s="116"/>
      <c r="AB169" s="116"/>
      <c r="AC169" s="117"/>
      <c r="AD169" s="72" t="s">
        <v>1978</v>
      </c>
    </row>
    <row r="170" s="72" customFormat="1" customHeight="1" spans="1:30">
      <c r="A170" s="116"/>
      <c r="B170" s="133" t="s">
        <v>1978</v>
      </c>
      <c r="C170" s="134"/>
      <c r="D170" s="135"/>
      <c r="E170" s="136"/>
      <c r="F170" s="116" t="s">
        <v>1978</v>
      </c>
      <c r="G170" s="133"/>
      <c r="H170" s="116" t="s">
        <v>317</v>
      </c>
      <c r="I170" s="116"/>
      <c r="J170" s="139" t="s">
        <v>2083</v>
      </c>
      <c r="K170" s="114" t="str">
        <f>IF($B170="","",_xlfn.XLOOKUP(S170,应收!T:T,应收!D:D))</f>
        <v/>
      </c>
      <c r="L170" s="114" t="str">
        <f>IF($B170="","",_xlfn.XLOOKUP($S170,应收!$T:$T,应收!E:E))</f>
        <v/>
      </c>
      <c r="M170" s="114" t="str">
        <f>IF($B170="","",_xlfn.XLOOKUP($S170,应收!$T:$T,应收!N:N))</f>
        <v/>
      </c>
      <c r="N170" s="114" t="str">
        <f>IF($B170="","",_xlfn.XLOOKUP($S170,应收!$T:$T,应收!O:O))</f>
        <v/>
      </c>
      <c r="O170" s="114" t="str">
        <f>IF($B170="","",_xlfn.XLOOKUP($S170,应收!$T:$T,应收!P:P))</f>
        <v/>
      </c>
      <c r="P170" s="114" t="str">
        <f>IF($B170="","",_xlfn.XLOOKUP($S170,应收!$T:$T,应收!Q:Q))</f>
        <v/>
      </c>
      <c r="Q170" s="114" t="str">
        <f>IF($B170="","",_xlfn.XLOOKUP($S170,应收!$T:$T,应收!R:R))</f>
        <v/>
      </c>
      <c r="R170" s="114" t="str">
        <f>IF($B170="","",_xlfn.XLOOKUP($S170,应收!$T:$T,应收!S:S))</f>
        <v/>
      </c>
      <c r="S170" s="114" t="str">
        <f t="shared" si="7"/>
        <v/>
      </c>
      <c r="T170" s="114" t="str">
        <f t="shared" si="8"/>
        <v/>
      </c>
      <c r="U170" s="114" t="str">
        <f>IF($B170="","",_xlfn.XLOOKUP(S170,应收!T:T,应收!V:V))</f>
        <v/>
      </c>
      <c r="V170" s="114" t="str">
        <f>IF(U170="","",_xlfn.XLOOKUP(U170,立项!W:W,立项!P:P))</f>
        <v/>
      </c>
      <c r="W170" s="114" t="str">
        <f>IF(B170="","",_xlfn.XLOOKUP($S170,应收!$T:$T,应收!B:B))</f>
        <v/>
      </c>
      <c r="X170" s="114" t="str">
        <f t="shared" si="9"/>
        <v>孙莉</v>
      </c>
      <c r="Y170" s="141"/>
      <c r="Z170" s="116"/>
      <c r="AA170" s="116"/>
      <c r="AB170" s="116"/>
      <c r="AC170" s="117"/>
      <c r="AD170" s="72" t="s">
        <v>1978</v>
      </c>
    </row>
    <row r="171" s="72" customFormat="1" customHeight="1" spans="1:30">
      <c r="A171" s="116"/>
      <c r="B171" s="133" t="s">
        <v>1978</v>
      </c>
      <c r="C171" s="134"/>
      <c r="D171" s="135"/>
      <c r="E171" s="136"/>
      <c r="F171" s="116" t="s">
        <v>1978</v>
      </c>
      <c r="G171" s="133"/>
      <c r="H171" s="116" t="s">
        <v>317</v>
      </c>
      <c r="I171" s="116"/>
      <c r="J171" s="139" t="s">
        <v>2084</v>
      </c>
      <c r="K171" s="114" t="str">
        <f>IF($B171="","",_xlfn.XLOOKUP(S171,应收!T:T,应收!D:D))</f>
        <v/>
      </c>
      <c r="L171" s="114" t="str">
        <f>IF($B171="","",_xlfn.XLOOKUP($S171,应收!$T:$T,应收!E:E))</f>
        <v/>
      </c>
      <c r="M171" s="114" t="str">
        <f>IF($B171="","",_xlfn.XLOOKUP($S171,应收!$T:$T,应收!N:N))</f>
        <v/>
      </c>
      <c r="N171" s="114" t="str">
        <f>IF($B171="","",_xlfn.XLOOKUP($S171,应收!$T:$T,应收!O:O))</f>
        <v/>
      </c>
      <c r="O171" s="114" t="str">
        <f>IF($B171="","",_xlfn.XLOOKUP($S171,应收!$T:$T,应收!P:P))</f>
        <v/>
      </c>
      <c r="P171" s="114" t="str">
        <f>IF($B171="","",_xlfn.XLOOKUP($S171,应收!$T:$T,应收!Q:Q))</f>
        <v/>
      </c>
      <c r="Q171" s="114" t="str">
        <f>IF($B171="","",_xlfn.XLOOKUP($S171,应收!$T:$T,应收!R:R))</f>
        <v/>
      </c>
      <c r="R171" s="114" t="str">
        <f>IF($B171="","",_xlfn.XLOOKUP($S171,应收!$T:$T,应收!S:S))</f>
        <v/>
      </c>
      <c r="S171" s="114" t="str">
        <f t="shared" si="7"/>
        <v/>
      </c>
      <c r="T171" s="114" t="str">
        <f t="shared" si="8"/>
        <v/>
      </c>
      <c r="U171" s="114" t="str">
        <f>IF($B171="","",_xlfn.XLOOKUP(S171,应收!T:T,应收!V:V))</f>
        <v/>
      </c>
      <c r="V171" s="114" t="str">
        <f>IF(U171="","",_xlfn.XLOOKUP(U171,立项!W:W,立项!P:P))</f>
        <v/>
      </c>
      <c r="W171" s="114" t="str">
        <f>IF(B171="","",_xlfn.XLOOKUP($S171,应收!$T:$T,应收!B:B))</f>
        <v/>
      </c>
      <c r="X171" s="114" t="str">
        <f t="shared" si="9"/>
        <v>孙莉</v>
      </c>
      <c r="Y171" s="141"/>
      <c r="Z171" s="116"/>
      <c r="AA171" s="116"/>
      <c r="AB171" s="116"/>
      <c r="AC171" s="117"/>
      <c r="AD171" s="72" t="s">
        <v>1978</v>
      </c>
    </row>
    <row r="172" s="72" customFormat="1" customHeight="1" spans="1:30">
      <c r="A172" s="116"/>
      <c r="B172" s="133" t="s">
        <v>1978</v>
      </c>
      <c r="C172" s="134"/>
      <c r="D172" s="135"/>
      <c r="E172" s="136"/>
      <c r="F172" s="116" t="s">
        <v>1978</v>
      </c>
      <c r="G172" s="133"/>
      <c r="H172" s="116" t="s">
        <v>317</v>
      </c>
      <c r="I172" s="116"/>
      <c r="J172" s="139" t="s">
        <v>2085</v>
      </c>
      <c r="K172" s="114" t="str">
        <f>IF($B172="","",_xlfn.XLOOKUP(S172,应收!T:T,应收!D:D))</f>
        <v/>
      </c>
      <c r="L172" s="114" t="str">
        <f>IF($B172="","",_xlfn.XLOOKUP($S172,应收!$T:$T,应收!E:E))</f>
        <v/>
      </c>
      <c r="M172" s="114" t="str">
        <f>IF($B172="","",_xlfn.XLOOKUP($S172,应收!$T:$T,应收!N:N))</f>
        <v/>
      </c>
      <c r="N172" s="114" t="str">
        <f>IF($B172="","",_xlfn.XLOOKUP($S172,应收!$T:$T,应收!O:O))</f>
        <v/>
      </c>
      <c r="O172" s="114" t="str">
        <f>IF($B172="","",_xlfn.XLOOKUP($S172,应收!$T:$T,应收!P:P))</f>
        <v/>
      </c>
      <c r="P172" s="114" t="str">
        <f>IF($B172="","",_xlfn.XLOOKUP($S172,应收!$T:$T,应收!Q:Q))</f>
        <v/>
      </c>
      <c r="Q172" s="114" t="str">
        <f>IF($B172="","",_xlfn.XLOOKUP($S172,应收!$T:$T,应收!R:R))</f>
        <v/>
      </c>
      <c r="R172" s="114" t="str">
        <f>IF($B172="","",_xlfn.XLOOKUP($S172,应收!$T:$T,应收!S:S))</f>
        <v/>
      </c>
      <c r="S172" s="114" t="str">
        <f t="shared" si="7"/>
        <v/>
      </c>
      <c r="T172" s="114" t="str">
        <f t="shared" si="8"/>
        <v/>
      </c>
      <c r="U172" s="114" t="str">
        <f>IF($B172="","",_xlfn.XLOOKUP(S172,应收!T:T,应收!V:V))</f>
        <v/>
      </c>
      <c r="V172" s="114" t="str">
        <f>IF(U172="","",_xlfn.XLOOKUP(U172,立项!W:W,立项!P:P))</f>
        <v/>
      </c>
      <c r="W172" s="114" t="str">
        <f>IF(B172="","",_xlfn.XLOOKUP($S172,应收!$T:$T,应收!B:B))</f>
        <v/>
      </c>
      <c r="X172" s="114" t="str">
        <f t="shared" si="9"/>
        <v>孙莉</v>
      </c>
      <c r="Y172" s="141"/>
      <c r="Z172" s="116"/>
      <c r="AA172" s="116"/>
      <c r="AB172" s="116"/>
      <c r="AC172" s="117"/>
      <c r="AD172" s="72" t="s">
        <v>1978</v>
      </c>
    </row>
    <row r="173" s="72" customFormat="1" customHeight="1" spans="1:30">
      <c r="A173" s="116"/>
      <c r="B173" s="133" t="s">
        <v>1978</v>
      </c>
      <c r="C173" s="134"/>
      <c r="D173" s="135"/>
      <c r="E173" s="136"/>
      <c r="F173" s="116" t="s">
        <v>1978</v>
      </c>
      <c r="G173" s="133"/>
      <c r="H173" s="116" t="s">
        <v>317</v>
      </c>
      <c r="I173" s="116"/>
      <c r="J173" s="139" t="s">
        <v>2086</v>
      </c>
      <c r="K173" s="114" t="str">
        <f>IF($B173="","",_xlfn.XLOOKUP(S173,应收!T:T,应收!D:D))</f>
        <v/>
      </c>
      <c r="L173" s="114" t="str">
        <f>IF($B173="","",_xlfn.XLOOKUP($S173,应收!$T:$T,应收!E:E))</f>
        <v/>
      </c>
      <c r="M173" s="114" t="str">
        <f>IF($B173="","",_xlfn.XLOOKUP($S173,应收!$T:$T,应收!N:N))</f>
        <v/>
      </c>
      <c r="N173" s="114" t="str">
        <f>IF($B173="","",_xlfn.XLOOKUP($S173,应收!$T:$T,应收!O:O))</f>
        <v/>
      </c>
      <c r="O173" s="114" t="str">
        <f>IF($B173="","",_xlfn.XLOOKUP($S173,应收!$T:$T,应收!P:P))</f>
        <v/>
      </c>
      <c r="P173" s="114" t="str">
        <f>IF($B173="","",_xlfn.XLOOKUP($S173,应收!$T:$T,应收!Q:Q))</f>
        <v/>
      </c>
      <c r="Q173" s="114" t="str">
        <f>IF($B173="","",_xlfn.XLOOKUP($S173,应收!$T:$T,应收!R:R))</f>
        <v/>
      </c>
      <c r="R173" s="114" t="str">
        <f>IF($B173="","",_xlfn.XLOOKUP($S173,应收!$T:$T,应收!S:S))</f>
        <v/>
      </c>
      <c r="S173" s="114" t="str">
        <f t="shared" si="7"/>
        <v/>
      </c>
      <c r="T173" s="114" t="str">
        <f t="shared" si="8"/>
        <v/>
      </c>
      <c r="U173" s="114" t="str">
        <f>IF($B173="","",_xlfn.XLOOKUP(S173,应收!T:T,应收!V:V))</f>
        <v/>
      </c>
      <c r="V173" s="114" t="str">
        <f>IF(U173="","",_xlfn.XLOOKUP(U173,立项!W:W,立项!P:P))</f>
        <v/>
      </c>
      <c r="W173" s="114" t="str">
        <f>IF(B173="","",_xlfn.XLOOKUP($S173,应收!$T:$T,应收!B:B))</f>
        <v/>
      </c>
      <c r="X173" s="114" t="str">
        <f t="shared" si="9"/>
        <v>孙莉</v>
      </c>
      <c r="Y173" s="141"/>
      <c r="Z173" s="116"/>
      <c r="AA173" s="116"/>
      <c r="AB173" s="116"/>
      <c r="AC173" s="117"/>
      <c r="AD173" s="72" t="s">
        <v>1978</v>
      </c>
    </row>
    <row r="174" s="72" customFormat="1" customHeight="1" spans="1:30">
      <c r="A174" s="116"/>
      <c r="B174" s="133" t="s">
        <v>1978</v>
      </c>
      <c r="C174" s="134"/>
      <c r="D174" s="135"/>
      <c r="E174" s="136"/>
      <c r="F174" s="116" t="s">
        <v>1978</v>
      </c>
      <c r="G174" s="133"/>
      <c r="H174" s="116" t="s">
        <v>317</v>
      </c>
      <c r="I174" s="116"/>
      <c r="J174" s="139" t="s">
        <v>2087</v>
      </c>
      <c r="K174" s="114" t="str">
        <f>IF($B174="","",_xlfn.XLOOKUP(S174,应收!T:T,应收!D:D))</f>
        <v/>
      </c>
      <c r="L174" s="114" t="str">
        <f>IF($B174="","",_xlfn.XLOOKUP($S174,应收!$T:$T,应收!E:E))</f>
        <v/>
      </c>
      <c r="M174" s="114" t="str">
        <f>IF($B174="","",_xlfn.XLOOKUP($S174,应收!$T:$T,应收!N:N))</f>
        <v/>
      </c>
      <c r="N174" s="114" t="str">
        <f>IF($B174="","",_xlfn.XLOOKUP($S174,应收!$T:$T,应收!O:O))</f>
        <v/>
      </c>
      <c r="O174" s="114" t="str">
        <f>IF($B174="","",_xlfn.XLOOKUP($S174,应收!$T:$T,应收!P:P))</f>
        <v/>
      </c>
      <c r="P174" s="114" t="str">
        <f>IF($B174="","",_xlfn.XLOOKUP($S174,应收!$T:$T,应收!Q:Q))</f>
        <v/>
      </c>
      <c r="Q174" s="114" t="str">
        <f>IF($B174="","",_xlfn.XLOOKUP($S174,应收!$T:$T,应收!R:R))</f>
        <v/>
      </c>
      <c r="R174" s="114" t="str">
        <f>IF($B174="","",_xlfn.XLOOKUP($S174,应收!$T:$T,应收!S:S))</f>
        <v/>
      </c>
      <c r="S174" s="114" t="str">
        <f t="shared" si="7"/>
        <v/>
      </c>
      <c r="T174" s="114" t="str">
        <f t="shared" si="8"/>
        <v/>
      </c>
      <c r="U174" s="114" t="str">
        <f>IF($B174="","",_xlfn.XLOOKUP(S174,应收!T:T,应收!V:V))</f>
        <v/>
      </c>
      <c r="V174" s="114" t="str">
        <f>IF(U174="","",_xlfn.XLOOKUP(U174,立项!W:W,立项!P:P))</f>
        <v/>
      </c>
      <c r="W174" s="114" t="str">
        <f>IF(B174="","",_xlfn.XLOOKUP($S174,应收!$T:$T,应收!B:B))</f>
        <v/>
      </c>
      <c r="X174" s="114" t="str">
        <f t="shared" si="9"/>
        <v>孙莉</v>
      </c>
      <c r="Y174" s="141"/>
      <c r="Z174" s="116"/>
      <c r="AA174" s="116"/>
      <c r="AB174" s="116"/>
      <c r="AC174" s="117"/>
      <c r="AD174" s="72" t="s">
        <v>1978</v>
      </c>
    </row>
    <row r="175" s="72" customFormat="1" customHeight="1" spans="1:30">
      <c r="A175" s="116"/>
      <c r="B175" s="133" t="s">
        <v>1978</v>
      </c>
      <c r="C175" s="134"/>
      <c r="D175" s="135"/>
      <c r="E175" s="136"/>
      <c r="F175" s="116" t="s">
        <v>1978</v>
      </c>
      <c r="G175" s="133"/>
      <c r="H175" s="116" t="s">
        <v>317</v>
      </c>
      <c r="I175" s="116"/>
      <c r="J175" s="139" t="s">
        <v>2088</v>
      </c>
      <c r="K175" s="114" t="str">
        <f>IF($B175="","",_xlfn.XLOOKUP(S175,应收!T:T,应收!D:D))</f>
        <v/>
      </c>
      <c r="L175" s="114" t="str">
        <f>IF($B175="","",_xlfn.XLOOKUP($S175,应收!$T:$T,应收!E:E))</f>
        <v/>
      </c>
      <c r="M175" s="114" t="str">
        <f>IF($B175="","",_xlfn.XLOOKUP($S175,应收!$T:$T,应收!N:N))</f>
        <v/>
      </c>
      <c r="N175" s="114" t="str">
        <f>IF($B175="","",_xlfn.XLOOKUP($S175,应收!$T:$T,应收!O:O))</f>
        <v/>
      </c>
      <c r="O175" s="114" t="str">
        <f>IF($B175="","",_xlfn.XLOOKUP($S175,应收!$T:$T,应收!P:P))</f>
        <v/>
      </c>
      <c r="P175" s="114" t="str">
        <f>IF($B175="","",_xlfn.XLOOKUP($S175,应收!$T:$T,应收!Q:Q))</f>
        <v/>
      </c>
      <c r="Q175" s="114" t="str">
        <f>IF($B175="","",_xlfn.XLOOKUP($S175,应收!$T:$T,应收!R:R))</f>
        <v/>
      </c>
      <c r="R175" s="114" t="str">
        <f>IF($B175="","",_xlfn.XLOOKUP($S175,应收!$T:$T,应收!S:S))</f>
        <v/>
      </c>
      <c r="S175" s="114" t="str">
        <f t="shared" si="7"/>
        <v/>
      </c>
      <c r="T175" s="114" t="str">
        <f t="shared" si="8"/>
        <v/>
      </c>
      <c r="U175" s="114" t="str">
        <f>IF($B175="","",_xlfn.XLOOKUP(S175,应收!T:T,应收!V:V))</f>
        <v/>
      </c>
      <c r="V175" s="114" t="str">
        <f>IF(U175="","",_xlfn.XLOOKUP(U175,立项!W:W,立项!P:P))</f>
        <v/>
      </c>
      <c r="W175" s="114" t="str">
        <f>IF(B175="","",_xlfn.XLOOKUP($S175,应收!$T:$T,应收!B:B))</f>
        <v/>
      </c>
      <c r="X175" s="114" t="str">
        <f t="shared" si="9"/>
        <v>孙莉</v>
      </c>
      <c r="Y175" s="141"/>
      <c r="Z175" s="116"/>
      <c r="AA175" s="116"/>
      <c r="AB175" s="116"/>
      <c r="AC175" s="117"/>
      <c r="AD175" s="72" t="s">
        <v>1978</v>
      </c>
    </row>
    <row r="176" s="72" customFormat="1" customHeight="1" spans="1:30">
      <c r="A176" s="116"/>
      <c r="B176" s="133" t="s">
        <v>1978</v>
      </c>
      <c r="C176" s="134"/>
      <c r="D176" s="135"/>
      <c r="E176" s="136"/>
      <c r="F176" s="116" t="s">
        <v>1978</v>
      </c>
      <c r="G176" s="133"/>
      <c r="H176" s="116" t="s">
        <v>317</v>
      </c>
      <c r="I176" s="116"/>
      <c r="J176" s="139" t="s">
        <v>2089</v>
      </c>
      <c r="K176" s="114" t="str">
        <f>IF($B176="","",_xlfn.XLOOKUP(S176,应收!T:T,应收!D:D))</f>
        <v/>
      </c>
      <c r="L176" s="114" t="str">
        <f>IF($B176="","",_xlfn.XLOOKUP($S176,应收!$T:$T,应收!E:E))</f>
        <v/>
      </c>
      <c r="M176" s="114" t="str">
        <f>IF($B176="","",_xlfn.XLOOKUP($S176,应收!$T:$T,应收!N:N))</f>
        <v/>
      </c>
      <c r="N176" s="114" t="str">
        <f>IF($B176="","",_xlfn.XLOOKUP($S176,应收!$T:$T,应收!O:O))</f>
        <v/>
      </c>
      <c r="O176" s="114" t="str">
        <f>IF($B176="","",_xlfn.XLOOKUP($S176,应收!$T:$T,应收!P:P))</f>
        <v/>
      </c>
      <c r="P176" s="114" t="str">
        <f>IF($B176="","",_xlfn.XLOOKUP($S176,应收!$T:$T,应收!Q:Q))</f>
        <v/>
      </c>
      <c r="Q176" s="114" t="str">
        <f>IF($B176="","",_xlfn.XLOOKUP($S176,应收!$T:$T,应收!R:R))</f>
        <v/>
      </c>
      <c r="R176" s="114" t="str">
        <f>IF($B176="","",_xlfn.XLOOKUP($S176,应收!$T:$T,应收!S:S))</f>
        <v/>
      </c>
      <c r="S176" s="114" t="str">
        <f t="shared" si="7"/>
        <v/>
      </c>
      <c r="T176" s="114" t="str">
        <f t="shared" si="8"/>
        <v/>
      </c>
      <c r="U176" s="114" t="str">
        <f>IF($B176="","",_xlfn.XLOOKUP(S176,应收!T:T,应收!V:V))</f>
        <v/>
      </c>
      <c r="V176" s="114" t="str">
        <f>IF(U176="","",_xlfn.XLOOKUP(U176,立项!W:W,立项!P:P))</f>
        <v/>
      </c>
      <c r="W176" s="114" t="str">
        <f>IF(B176="","",_xlfn.XLOOKUP($S176,应收!$T:$T,应收!B:B))</f>
        <v/>
      </c>
      <c r="X176" s="114" t="str">
        <f t="shared" si="9"/>
        <v>孙莉</v>
      </c>
      <c r="Y176" s="141"/>
      <c r="Z176" s="116"/>
      <c r="AA176" s="116"/>
      <c r="AB176" s="116"/>
      <c r="AC176" s="117"/>
      <c r="AD176" s="72" t="s">
        <v>1978</v>
      </c>
    </row>
    <row r="177" s="72" customFormat="1" customHeight="1" spans="1:30">
      <c r="A177" s="116"/>
      <c r="B177" s="133" t="s">
        <v>1978</v>
      </c>
      <c r="C177" s="134"/>
      <c r="D177" s="135"/>
      <c r="E177" s="136"/>
      <c r="F177" s="116" t="s">
        <v>1978</v>
      </c>
      <c r="G177" s="133"/>
      <c r="H177" s="116" t="s">
        <v>317</v>
      </c>
      <c r="I177" s="116"/>
      <c r="J177" s="139" t="s">
        <v>2090</v>
      </c>
      <c r="K177" s="114" t="str">
        <f>IF($B177="","",_xlfn.XLOOKUP(S177,应收!T:T,应收!D:D))</f>
        <v/>
      </c>
      <c r="L177" s="114" t="str">
        <f>IF($B177="","",_xlfn.XLOOKUP($S177,应收!$T:$T,应收!E:E))</f>
        <v/>
      </c>
      <c r="M177" s="114" t="str">
        <f>IF($B177="","",_xlfn.XLOOKUP($S177,应收!$T:$T,应收!N:N))</f>
        <v/>
      </c>
      <c r="N177" s="114" t="str">
        <f>IF($B177="","",_xlfn.XLOOKUP($S177,应收!$T:$T,应收!O:O))</f>
        <v/>
      </c>
      <c r="O177" s="114" t="str">
        <f>IF($B177="","",_xlfn.XLOOKUP($S177,应收!$T:$T,应收!P:P))</f>
        <v/>
      </c>
      <c r="P177" s="114" t="str">
        <f>IF($B177="","",_xlfn.XLOOKUP($S177,应收!$T:$T,应收!Q:Q))</f>
        <v/>
      </c>
      <c r="Q177" s="114" t="str">
        <f>IF($B177="","",_xlfn.XLOOKUP($S177,应收!$T:$T,应收!R:R))</f>
        <v/>
      </c>
      <c r="R177" s="114" t="str">
        <f>IF($B177="","",_xlfn.XLOOKUP($S177,应收!$T:$T,应收!S:S))</f>
        <v/>
      </c>
      <c r="S177" s="114" t="str">
        <f t="shared" si="7"/>
        <v/>
      </c>
      <c r="T177" s="114" t="str">
        <f t="shared" si="8"/>
        <v/>
      </c>
      <c r="U177" s="114" t="str">
        <f>IF($B177="","",_xlfn.XLOOKUP(S177,应收!T:T,应收!V:V))</f>
        <v/>
      </c>
      <c r="V177" s="114" t="str">
        <f>IF(U177="","",_xlfn.XLOOKUP(U177,立项!W:W,立项!P:P))</f>
        <v/>
      </c>
      <c r="W177" s="114" t="str">
        <f>IF(B177="","",_xlfn.XLOOKUP($S177,应收!$T:$T,应收!B:B))</f>
        <v/>
      </c>
      <c r="X177" s="114" t="str">
        <f t="shared" si="9"/>
        <v>孙莉</v>
      </c>
      <c r="Y177" s="141"/>
      <c r="Z177" s="116"/>
      <c r="AA177" s="116"/>
      <c r="AB177" s="116"/>
      <c r="AC177" s="117"/>
      <c r="AD177" s="72" t="s">
        <v>1978</v>
      </c>
    </row>
    <row r="178" s="72" customFormat="1" customHeight="1" spans="1:30">
      <c r="A178" s="116"/>
      <c r="B178" s="133" t="s">
        <v>1978</v>
      </c>
      <c r="C178" s="134"/>
      <c r="D178" s="135"/>
      <c r="E178" s="136"/>
      <c r="F178" s="116" t="s">
        <v>1978</v>
      </c>
      <c r="G178" s="133"/>
      <c r="H178" s="116" t="s">
        <v>317</v>
      </c>
      <c r="I178" s="116"/>
      <c r="J178" s="139" t="s">
        <v>2091</v>
      </c>
      <c r="K178" s="114" t="str">
        <f>IF($B178="","",_xlfn.XLOOKUP(S178,应收!T:T,应收!D:D))</f>
        <v/>
      </c>
      <c r="L178" s="114" t="str">
        <f>IF($B178="","",_xlfn.XLOOKUP($S178,应收!$T:$T,应收!E:E))</f>
        <v/>
      </c>
      <c r="M178" s="114" t="str">
        <f>IF($B178="","",_xlfn.XLOOKUP($S178,应收!$T:$T,应收!N:N))</f>
        <v/>
      </c>
      <c r="N178" s="114" t="str">
        <f>IF($B178="","",_xlfn.XLOOKUP($S178,应收!$T:$T,应收!O:O))</f>
        <v/>
      </c>
      <c r="O178" s="114" t="str">
        <f>IF($B178="","",_xlfn.XLOOKUP($S178,应收!$T:$T,应收!P:P))</f>
        <v/>
      </c>
      <c r="P178" s="114" t="str">
        <f>IF($B178="","",_xlfn.XLOOKUP($S178,应收!$T:$T,应收!Q:Q))</f>
        <v/>
      </c>
      <c r="Q178" s="114" t="str">
        <f>IF($B178="","",_xlfn.XLOOKUP($S178,应收!$T:$T,应收!R:R))</f>
        <v/>
      </c>
      <c r="R178" s="114" t="str">
        <f>IF($B178="","",_xlfn.XLOOKUP($S178,应收!$T:$T,应收!S:S))</f>
        <v/>
      </c>
      <c r="S178" s="114" t="str">
        <f t="shared" si="7"/>
        <v/>
      </c>
      <c r="T178" s="114" t="str">
        <f t="shared" si="8"/>
        <v/>
      </c>
      <c r="U178" s="114" t="str">
        <f>IF($B178="","",_xlfn.XLOOKUP(S178,应收!T:T,应收!V:V))</f>
        <v/>
      </c>
      <c r="V178" s="114" t="str">
        <f>IF(U178="","",_xlfn.XLOOKUP(U178,立项!W:W,立项!P:P))</f>
        <v/>
      </c>
      <c r="W178" s="114" t="str">
        <f>IF(B178="","",_xlfn.XLOOKUP($S178,应收!$T:$T,应收!B:B))</f>
        <v/>
      </c>
      <c r="X178" s="114" t="str">
        <f t="shared" si="9"/>
        <v>孙莉</v>
      </c>
      <c r="Y178" s="141"/>
      <c r="Z178" s="116"/>
      <c r="AA178" s="116"/>
      <c r="AB178" s="116"/>
      <c r="AC178" s="117"/>
      <c r="AD178" s="72" t="s">
        <v>1978</v>
      </c>
    </row>
    <row r="179" s="72" customFormat="1" customHeight="1" spans="1:30">
      <c r="A179" s="116"/>
      <c r="B179" s="133" t="s">
        <v>1978</v>
      </c>
      <c r="C179" s="134"/>
      <c r="D179" s="135"/>
      <c r="E179" s="136"/>
      <c r="F179" s="116" t="s">
        <v>1978</v>
      </c>
      <c r="G179" s="133"/>
      <c r="H179" s="116" t="s">
        <v>317</v>
      </c>
      <c r="I179" s="116"/>
      <c r="J179" s="139" t="s">
        <v>2092</v>
      </c>
      <c r="K179" s="114" t="str">
        <f>IF($B179="","",_xlfn.XLOOKUP(S179,应收!T:T,应收!D:D))</f>
        <v/>
      </c>
      <c r="L179" s="114" t="str">
        <f>IF($B179="","",_xlfn.XLOOKUP($S179,应收!$T:$T,应收!E:E))</f>
        <v/>
      </c>
      <c r="M179" s="114" t="str">
        <f>IF($B179="","",_xlfn.XLOOKUP($S179,应收!$T:$T,应收!N:N))</f>
        <v/>
      </c>
      <c r="N179" s="114" t="str">
        <f>IF($B179="","",_xlfn.XLOOKUP($S179,应收!$T:$T,应收!O:O))</f>
        <v/>
      </c>
      <c r="O179" s="114" t="str">
        <f>IF($B179="","",_xlfn.XLOOKUP($S179,应收!$T:$T,应收!P:P))</f>
        <v/>
      </c>
      <c r="P179" s="114" t="str">
        <f>IF($B179="","",_xlfn.XLOOKUP($S179,应收!$T:$T,应收!Q:Q))</f>
        <v/>
      </c>
      <c r="Q179" s="114" t="str">
        <f>IF($B179="","",_xlfn.XLOOKUP($S179,应收!$T:$T,应收!R:R))</f>
        <v/>
      </c>
      <c r="R179" s="114" t="str">
        <f>IF($B179="","",_xlfn.XLOOKUP($S179,应收!$T:$T,应收!S:S))</f>
        <v/>
      </c>
      <c r="S179" s="114" t="str">
        <f t="shared" si="7"/>
        <v/>
      </c>
      <c r="T179" s="114" t="str">
        <f t="shared" si="8"/>
        <v/>
      </c>
      <c r="U179" s="114" t="str">
        <f>IF($B179="","",_xlfn.XLOOKUP(S179,应收!T:T,应收!V:V))</f>
        <v/>
      </c>
      <c r="V179" s="114" t="str">
        <f>IF(U179="","",_xlfn.XLOOKUP(U179,立项!W:W,立项!P:P))</f>
        <v/>
      </c>
      <c r="W179" s="114" t="str">
        <f>IF(B179="","",_xlfn.XLOOKUP($S179,应收!$T:$T,应收!B:B))</f>
        <v/>
      </c>
      <c r="X179" s="114" t="str">
        <f t="shared" si="9"/>
        <v>孙莉</v>
      </c>
      <c r="Y179" s="141"/>
      <c r="Z179" s="116"/>
      <c r="AA179" s="116"/>
      <c r="AB179" s="116"/>
      <c r="AC179" s="117"/>
      <c r="AD179" s="72" t="s">
        <v>1978</v>
      </c>
    </row>
    <row r="180" s="72" customFormat="1" customHeight="1" spans="1:30">
      <c r="A180" s="116"/>
      <c r="B180" s="133" t="s">
        <v>1978</v>
      </c>
      <c r="C180" s="134"/>
      <c r="D180" s="135"/>
      <c r="E180" s="136"/>
      <c r="F180" s="116" t="s">
        <v>1978</v>
      </c>
      <c r="G180" s="133"/>
      <c r="H180" s="116" t="s">
        <v>317</v>
      </c>
      <c r="I180" s="116"/>
      <c r="J180" s="139" t="s">
        <v>2093</v>
      </c>
      <c r="K180" s="114" t="str">
        <f>IF($B180="","",_xlfn.XLOOKUP(S180,应收!T:T,应收!D:D))</f>
        <v/>
      </c>
      <c r="L180" s="114" t="str">
        <f>IF($B180="","",_xlfn.XLOOKUP($S180,应收!$T:$T,应收!E:E))</f>
        <v/>
      </c>
      <c r="M180" s="114" t="str">
        <f>IF($B180="","",_xlfn.XLOOKUP($S180,应收!$T:$T,应收!N:N))</f>
        <v/>
      </c>
      <c r="N180" s="114" t="str">
        <f>IF($B180="","",_xlfn.XLOOKUP($S180,应收!$T:$T,应收!O:O))</f>
        <v/>
      </c>
      <c r="O180" s="114" t="str">
        <f>IF($B180="","",_xlfn.XLOOKUP($S180,应收!$T:$T,应收!P:P))</f>
        <v/>
      </c>
      <c r="P180" s="114" t="str">
        <f>IF($B180="","",_xlfn.XLOOKUP($S180,应收!$T:$T,应收!Q:Q))</f>
        <v/>
      </c>
      <c r="Q180" s="114" t="str">
        <f>IF($B180="","",_xlfn.XLOOKUP($S180,应收!$T:$T,应收!R:R))</f>
        <v/>
      </c>
      <c r="R180" s="114" t="str">
        <f>IF($B180="","",_xlfn.XLOOKUP($S180,应收!$T:$T,应收!S:S))</f>
        <v/>
      </c>
      <c r="S180" s="114" t="str">
        <f t="shared" si="7"/>
        <v/>
      </c>
      <c r="T180" s="114" t="str">
        <f t="shared" si="8"/>
        <v/>
      </c>
      <c r="U180" s="114" t="str">
        <f>IF($B180="","",_xlfn.XLOOKUP(S180,应收!T:T,应收!V:V))</f>
        <v/>
      </c>
      <c r="V180" s="114" t="str">
        <f>IF(U180="","",_xlfn.XLOOKUP(U180,立项!W:W,立项!P:P))</f>
        <v/>
      </c>
      <c r="W180" s="114" t="str">
        <f>IF(B180="","",_xlfn.XLOOKUP($S180,应收!$T:$T,应收!B:B))</f>
        <v/>
      </c>
      <c r="X180" s="114" t="str">
        <f t="shared" si="9"/>
        <v>孙莉</v>
      </c>
      <c r="Y180" s="141"/>
      <c r="Z180" s="116"/>
      <c r="AA180" s="116"/>
      <c r="AB180" s="116"/>
      <c r="AC180" s="117"/>
      <c r="AD180" s="72" t="s">
        <v>1978</v>
      </c>
    </row>
    <row r="181" s="72" customFormat="1" customHeight="1" spans="1:30">
      <c r="A181" s="116"/>
      <c r="B181" s="133" t="s">
        <v>1978</v>
      </c>
      <c r="C181" s="134"/>
      <c r="D181" s="135"/>
      <c r="E181" s="136"/>
      <c r="F181" s="116" t="s">
        <v>1978</v>
      </c>
      <c r="G181" s="133"/>
      <c r="H181" s="116" t="s">
        <v>317</v>
      </c>
      <c r="I181" s="116"/>
      <c r="J181" s="139" t="s">
        <v>2094</v>
      </c>
      <c r="K181" s="114" t="str">
        <f>IF($B181="","",_xlfn.XLOOKUP(S181,应收!T:T,应收!D:D))</f>
        <v/>
      </c>
      <c r="L181" s="114" t="str">
        <f>IF($B181="","",_xlfn.XLOOKUP($S181,应收!$T:$T,应收!E:E))</f>
        <v/>
      </c>
      <c r="M181" s="114" t="str">
        <f>IF($B181="","",_xlfn.XLOOKUP($S181,应收!$T:$T,应收!N:N))</f>
        <v/>
      </c>
      <c r="N181" s="114" t="str">
        <f>IF($B181="","",_xlfn.XLOOKUP($S181,应收!$T:$T,应收!O:O))</f>
        <v/>
      </c>
      <c r="O181" s="114" t="str">
        <f>IF($B181="","",_xlfn.XLOOKUP($S181,应收!$T:$T,应收!P:P))</f>
        <v/>
      </c>
      <c r="P181" s="114" t="str">
        <f>IF($B181="","",_xlfn.XLOOKUP($S181,应收!$T:$T,应收!Q:Q))</f>
        <v/>
      </c>
      <c r="Q181" s="114" t="str">
        <f>IF($B181="","",_xlfn.XLOOKUP($S181,应收!$T:$T,应收!R:R))</f>
        <v/>
      </c>
      <c r="R181" s="114" t="str">
        <f>IF($B181="","",_xlfn.XLOOKUP($S181,应收!$T:$T,应收!S:S))</f>
        <v/>
      </c>
      <c r="S181" s="114" t="str">
        <f t="shared" si="7"/>
        <v/>
      </c>
      <c r="T181" s="114" t="str">
        <f t="shared" si="8"/>
        <v/>
      </c>
      <c r="U181" s="114" t="str">
        <f>IF($B181="","",_xlfn.XLOOKUP(S181,应收!T:T,应收!V:V))</f>
        <v/>
      </c>
      <c r="V181" s="114" t="str">
        <f>IF(U181="","",_xlfn.XLOOKUP(U181,立项!W:W,立项!P:P))</f>
        <v/>
      </c>
      <c r="W181" s="114" t="str">
        <f>IF(B181="","",_xlfn.XLOOKUP($S181,应收!$T:$T,应收!B:B))</f>
        <v/>
      </c>
      <c r="X181" s="114" t="str">
        <f t="shared" si="9"/>
        <v>孙莉</v>
      </c>
      <c r="Y181" s="141"/>
      <c r="Z181" s="116"/>
      <c r="AA181" s="116"/>
      <c r="AB181" s="116"/>
      <c r="AC181" s="117"/>
      <c r="AD181" s="72" t="s">
        <v>1978</v>
      </c>
    </row>
    <row r="182" s="72" customFormat="1" customHeight="1" spans="1:30">
      <c r="A182" s="116"/>
      <c r="B182" s="133" t="s">
        <v>1978</v>
      </c>
      <c r="C182" s="134"/>
      <c r="D182" s="135"/>
      <c r="E182" s="136"/>
      <c r="F182" s="116" t="s">
        <v>1978</v>
      </c>
      <c r="G182" s="133"/>
      <c r="H182" s="116" t="s">
        <v>317</v>
      </c>
      <c r="I182" s="116"/>
      <c r="J182" s="139" t="s">
        <v>2095</v>
      </c>
      <c r="K182" s="114" t="str">
        <f>IF($B182="","",_xlfn.XLOOKUP(S182,应收!T:T,应收!D:D))</f>
        <v/>
      </c>
      <c r="L182" s="114" t="str">
        <f>IF($B182="","",_xlfn.XLOOKUP($S182,应收!$T:$T,应收!E:E))</f>
        <v/>
      </c>
      <c r="M182" s="114" t="str">
        <f>IF($B182="","",_xlfn.XLOOKUP($S182,应收!$T:$T,应收!N:N))</f>
        <v/>
      </c>
      <c r="N182" s="114" t="str">
        <f>IF($B182="","",_xlfn.XLOOKUP($S182,应收!$T:$T,应收!O:O))</f>
        <v/>
      </c>
      <c r="O182" s="114" t="str">
        <f>IF($B182="","",_xlfn.XLOOKUP($S182,应收!$T:$T,应收!P:P))</f>
        <v/>
      </c>
      <c r="P182" s="114" t="str">
        <f>IF($B182="","",_xlfn.XLOOKUP($S182,应收!$T:$T,应收!Q:Q))</f>
        <v/>
      </c>
      <c r="Q182" s="114" t="str">
        <f>IF($B182="","",_xlfn.XLOOKUP($S182,应收!$T:$T,应收!R:R))</f>
        <v/>
      </c>
      <c r="R182" s="114" t="str">
        <f>IF($B182="","",_xlfn.XLOOKUP($S182,应收!$T:$T,应收!S:S))</f>
        <v/>
      </c>
      <c r="S182" s="114" t="str">
        <f t="shared" si="7"/>
        <v/>
      </c>
      <c r="T182" s="114" t="str">
        <f t="shared" si="8"/>
        <v/>
      </c>
      <c r="U182" s="114" t="str">
        <f>IF($B182="","",_xlfn.XLOOKUP(S182,应收!T:T,应收!V:V))</f>
        <v/>
      </c>
      <c r="V182" s="114" t="str">
        <f>IF(U182="","",_xlfn.XLOOKUP(U182,立项!W:W,立项!P:P))</f>
        <v/>
      </c>
      <c r="W182" s="114" t="str">
        <f>IF(B182="","",_xlfn.XLOOKUP($S182,应收!$T:$T,应收!B:B))</f>
        <v/>
      </c>
      <c r="X182" s="114" t="str">
        <f t="shared" si="9"/>
        <v>孙莉</v>
      </c>
      <c r="Y182" s="141"/>
      <c r="Z182" s="116"/>
      <c r="AA182" s="116"/>
      <c r="AB182" s="116"/>
      <c r="AC182" s="117"/>
      <c r="AD182" s="72" t="s">
        <v>1978</v>
      </c>
    </row>
    <row r="183" s="72" customFormat="1" customHeight="1" spans="1:30">
      <c r="A183" s="116"/>
      <c r="B183" s="133" t="s">
        <v>1978</v>
      </c>
      <c r="C183" s="134"/>
      <c r="D183" s="135"/>
      <c r="E183" s="136"/>
      <c r="F183" s="116" t="s">
        <v>1978</v>
      </c>
      <c r="G183" s="133"/>
      <c r="H183" s="116" t="s">
        <v>317</v>
      </c>
      <c r="I183" s="116"/>
      <c r="J183" s="139" t="s">
        <v>2096</v>
      </c>
      <c r="K183" s="114" t="str">
        <f>IF($B183="","",_xlfn.XLOOKUP(S183,应收!T:T,应收!D:D))</f>
        <v/>
      </c>
      <c r="L183" s="114" t="str">
        <f>IF($B183="","",_xlfn.XLOOKUP($S183,应收!$T:$T,应收!E:E))</f>
        <v/>
      </c>
      <c r="M183" s="114" t="str">
        <f>IF($B183="","",_xlfn.XLOOKUP($S183,应收!$T:$T,应收!N:N))</f>
        <v/>
      </c>
      <c r="N183" s="114" t="str">
        <f>IF($B183="","",_xlfn.XLOOKUP($S183,应收!$T:$T,应收!O:O))</f>
        <v/>
      </c>
      <c r="O183" s="114" t="str">
        <f>IF($B183="","",_xlfn.XLOOKUP($S183,应收!$T:$T,应收!P:P))</f>
        <v/>
      </c>
      <c r="P183" s="114" t="str">
        <f>IF($B183="","",_xlfn.XLOOKUP($S183,应收!$T:$T,应收!Q:Q))</f>
        <v/>
      </c>
      <c r="Q183" s="114" t="str">
        <f>IF($B183="","",_xlfn.XLOOKUP($S183,应收!$T:$T,应收!R:R))</f>
        <v/>
      </c>
      <c r="R183" s="114" t="str">
        <f>IF($B183="","",_xlfn.XLOOKUP($S183,应收!$T:$T,应收!S:S))</f>
        <v/>
      </c>
      <c r="S183" s="114" t="str">
        <f t="shared" si="7"/>
        <v/>
      </c>
      <c r="T183" s="114" t="str">
        <f t="shared" si="8"/>
        <v/>
      </c>
      <c r="U183" s="114" t="str">
        <f>IF($B183="","",_xlfn.XLOOKUP(S183,应收!T:T,应收!V:V))</f>
        <v/>
      </c>
      <c r="V183" s="114" t="str">
        <f>IF(U183="","",_xlfn.XLOOKUP(U183,立项!W:W,立项!P:P))</f>
        <v/>
      </c>
      <c r="W183" s="114" t="str">
        <f>IF(B183="","",_xlfn.XLOOKUP($S183,应收!$T:$T,应收!B:B))</f>
        <v/>
      </c>
      <c r="X183" s="114" t="str">
        <f t="shared" si="9"/>
        <v>孙莉</v>
      </c>
      <c r="Y183" s="141"/>
      <c r="Z183" s="116"/>
      <c r="AA183" s="116"/>
      <c r="AB183" s="116"/>
      <c r="AC183" s="117"/>
      <c r="AD183" s="72" t="s">
        <v>1978</v>
      </c>
    </row>
    <row r="184" s="72" customFormat="1" customHeight="1" spans="1:30">
      <c r="A184" s="116"/>
      <c r="B184" s="133" t="s">
        <v>1978</v>
      </c>
      <c r="C184" s="134"/>
      <c r="D184" s="135"/>
      <c r="E184" s="136"/>
      <c r="F184" s="116" t="s">
        <v>1978</v>
      </c>
      <c r="G184" s="133"/>
      <c r="H184" s="116" t="s">
        <v>317</v>
      </c>
      <c r="I184" s="116"/>
      <c r="J184" s="139" t="s">
        <v>2097</v>
      </c>
      <c r="K184" s="114" t="str">
        <f>IF($B184="","",_xlfn.XLOOKUP(S184,应收!T:T,应收!D:D))</f>
        <v/>
      </c>
      <c r="L184" s="114" t="str">
        <f>IF($B184="","",_xlfn.XLOOKUP($S184,应收!$T:$T,应收!E:E))</f>
        <v/>
      </c>
      <c r="M184" s="114" t="str">
        <f>IF($B184="","",_xlfn.XLOOKUP($S184,应收!$T:$T,应收!N:N))</f>
        <v/>
      </c>
      <c r="N184" s="114" t="str">
        <f>IF($B184="","",_xlfn.XLOOKUP($S184,应收!$T:$T,应收!O:O))</f>
        <v/>
      </c>
      <c r="O184" s="114" t="str">
        <f>IF($B184="","",_xlfn.XLOOKUP($S184,应收!$T:$T,应收!P:P))</f>
        <v/>
      </c>
      <c r="P184" s="114" t="str">
        <f>IF($B184="","",_xlfn.XLOOKUP($S184,应收!$T:$T,应收!Q:Q))</f>
        <v/>
      </c>
      <c r="Q184" s="114" t="str">
        <f>IF($B184="","",_xlfn.XLOOKUP($S184,应收!$T:$T,应收!R:R))</f>
        <v/>
      </c>
      <c r="R184" s="114" t="str">
        <f>IF($B184="","",_xlfn.XLOOKUP($S184,应收!$T:$T,应收!S:S))</f>
        <v/>
      </c>
      <c r="S184" s="114" t="str">
        <f t="shared" si="7"/>
        <v/>
      </c>
      <c r="T184" s="114" t="str">
        <f t="shared" si="8"/>
        <v/>
      </c>
      <c r="U184" s="114" t="str">
        <f>IF($B184="","",_xlfn.XLOOKUP(S184,应收!T:T,应收!V:V))</f>
        <v/>
      </c>
      <c r="V184" s="114" t="str">
        <f>IF(U184="","",_xlfn.XLOOKUP(U184,立项!W:W,立项!P:P))</f>
        <v/>
      </c>
      <c r="W184" s="114" t="str">
        <f>IF(B184="","",_xlfn.XLOOKUP($S184,应收!$T:$T,应收!B:B))</f>
        <v/>
      </c>
      <c r="X184" s="114" t="str">
        <f t="shared" si="9"/>
        <v>孙莉</v>
      </c>
      <c r="Y184" s="141"/>
      <c r="Z184" s="116"/>
      <c r="AA184" s="116"/>
      <c r="AB184" s="116"/>
      <c r="AC184" s="117"/>
      <c r="AD184" s="72" t="s">
        <v>1978</v>
      </c>
    </row>
    <row r="185" s="72" customFormat="1" customHeight="1" spans="1:30">
      <c r="A185" s="116"/>
      <c r="B185" s="133" t="s">
        <v>1978</v>
      </c>
      <c r="C185" s="134"/>
      <c r="D185" s="135"/>
      <c r="E185" s="136"/>
      <c r="F185" s="116" t="s">
        <v>1978</v>
      </c>
      <c r="G185" s="133"/>
      <c r="H185" s="116" t="s">
        <v>317</v>
      </c>
      <c r="I185" s="116"/>
      <c r="J185" s="139" t="s">
        <v>2098</v>
      </c>
      <c r="K185" s="114" t="str">
        <f>IF($B185="","",_xlfn.XLOOKUP(S185,应收!T:T,应收!D:D))</f>
        <v/>
      </c>
      <c r="L185" s="114" t="str">
        <f>IF($B185="","",_xlfn.XLOOKUP($S185,应收!$T:$T,应收!E:E))</f>
        <v/>
      </c>
      <c r="M185" s="114" t="str">
        <f>IF($B185="","",_xlfn.XLOOKUP($S185,应收!$T:$T,应收!N:N))</f>
        <v/>
      </c>
      <c r="N185" s="114" t="str">
        <f>IF($B185="","",_xlfn.XLOOKUP($S185,应收!$T:$T,应收!O:O))</f>
        <v/>
      </c>
      <c r="O185" s="114" t="str">
        <f>IF($B185="","",_xlfn.XLOOKUP($S185,应收!$T:$T,应收!P:P))</f>
        <v/>
      </c>
      <c r="P185" s="114" t="str">
        <f>IF($B185="","",_xlfn.XLOOKUP($S185,应收!$T:$T,应收!Q:Q))</f>
        <v/>
      </c>
      <c r="Q185" s="114" t="str">
        <f>IF($B185="","",_xlfn.XLOOKUP($S185,应收!$T:$T,应收!R:R))</f>
        <v/>
      </c>
      <c r="R185" s="114" t="str">
        <f>IF($B185="","",_xlfn.XLOOKUP($S185,应收!$T:$T,应收!S:S))</f>
        <v/>
      </c>
      <c r="S185" s="114" t="str">
        <f t="shared" si="7"/>
        <v/>
      </c>
      <c r="T185" s="114" t="str">
        <f t="shared" si="8"/>
        <v/>
      </c>
      <c r="U185" s="114" t="str">
        <f>IF($B185="","",_xlfn.XLOOKUP(S185,应收!T:T,应收!V:V))</f>
        <v/>
      </c>
      <c r="V185" s="114" t="str">
        <f>IF(U185="","",_xlfn.XLOOKUP(U185,立项!W:W,立项!P:P))</f>
        <v/>
      </c>
      <c r="W185" s="114" t="str">
        <f>IF(B185="","",_xlfn.XLOOKUP($S185,应收!$T:$T,应收!B:B))</f>
        <v/>
      </c>
      <c r="X185" s="114" t="str">
        <f t="shared" si="9"/>
        <v>孙莉</v>
      </c>
      <c r="Y185" s="141"/>
      <c r="Z185" s="116"/>
      <c r="AA185" s="116"/>
      <c r="AB185" s="116"/>
      <c r="AC185" s="117"/>
      <c r="AD185" s="72" t="s">
        <v>1978</v>
      </c>
    </row>
    <row r="186" s="72" customFormat="1" customHeight="1" spans="1:30">
      <c r="A186" s="116"/>
      <c r="B186" s="133" t="s">
        <v>1978</v>
      </c>
      <c r="C186" s="134"/>
      <c r="D186" s="135"/>
      <c r="E186" s="136"/>
      <c r="F186" s="116" t="s">
        <v>1978</v>
      </c>
      <c r="G186" s="133"/>
      <c r="H186" s="116" t="s">
        <v>317</v>
      </c>
      <c r="I186" s="116"/>
      <c r="J186" s="139" t="s">
        <v>2099</v>
      </c>
      <c r="K186" s="114" t="str">
        <f>IF($B186="","",_xlfn.XLOOKUP(S186,应收!T:T,应收!D:D))</f>
        <v/>
      </c>
      <c r="L186" s="114" t="str">
        <f>IF($B186="","",_xlfn.XLOOKUP($S186,应收!$T:$T,应收!E:E))</f>
        <v/>
      </c>
      <c r="M186" s="114" t="str">
        <f>IF($B186="","",_xlfn.XLOOKUP($S186,应收!$T:$T,应收!N:N))</f>
        <v/>
      </c>
      <c r="N186" s="114" t="str">
        <f>IF($B186="","",_xlfn.XLOOKUP($S186,应收!$T:$T,应收!O:O))</f>
        <v/>
      </c>
      <c r="O186" s="114" t="str">
        <f>IF($B186="","",_xlfn.XLOOKUP($S186,应收!$T:$T,应收!P:P))</f>
        <v/>
      </c>
      <c r="P186" s="114" t="str">
        <f>IF($B186="","",_xlfn.XLOOKUP($S186,应收!$T:$T,应收!Q:Q))</f>
        <v/>
      </c>
      <c r="Q186" s="114" t="str">
        <f>IF($B186="","",_xlfn.XLOOKUP($S186,应收!$T:$T,应收!R:R))</f>
        <v/>
      </c>
      <c r="R186" s="114" t="str">
        <f>IF($B186="","",_xlfn.XLOOKUP($S186,应收!$T:$T,应收!S:S))</f>
        <v/>
      </c>
      <c r="S186" s="114" t="str">
        <f t="shared" si="7"/>
        <v/>
      </c>
      <c r="T186" s="114" t="str">
        <f t="shared" si="8"/>
        <v/>
      </c>
      <c r="U186" s="114" t="str">
        <f>IF($B186="","",_xlfn.XLOOKUP(S186,应收!T:T,应收!V:V))</f>
        <v/>
      </c>
      <c r="V186" s="114" t="str">
        <f>IF(U186="","",_xlfn.XLOOKUP(U186,立项!W:W,立项!P:P))</f>
        <v/>
      </c>
      <c r="W186" s="114" t="str">
        <f>IF(B186="","",_xlfn.XLOOKUP($S186,应收!$T:$T,应收!B:B))</f>
        <v/>
      </c>
      <c r="X186" s="114" t="str">
        <f t="shared" si="9"/>
        <v>孙莉</v>
      </c>
      <c r="Y186" s="141"/>
      <c r="Z186" s="116"/>
      <c r="AA186" s="116"/>
      <c r="AB186" s="116"/>
      <c r="AC186" s="117"/>
      <c r="AD186" s="72" t="s">
        <v>1978</v>
      </c>
    </row>
    <row r="187" s="72" customFormat="1" customHeight="1" spans="1:30">
      <c r="A187" s="116"/>
      <c r="B187" s="133" t="s">
        <v>1978</v>
      </c>
      <c r="C187" s="134"/>
      <c r="D187" s="135"/>
      <c r="E187" s="136"/>
      <c r="F187" s="116" t="s">
        <v>1978</v>
      </c>
      <c r="G187" s="133"/>
      <c r="H187" s="116" t="s">
        <v>317</v>
      </c>
      <c r="I187" s="116"/>
      <c r="J187" s="139" t="s">
        <v>2100</v>
      </c>
      <c r="K187" s="114" t="str">
        <f>IF($B187="","",_xlfn.XLOOKUP(S187,应收!T:T,应收!D:D))</f>
        <v/>
      </c>
      <c r="L187" s="114" t="str">
        <f>IF($B187="","",_xlfn.XLOOKUP($S187,应收!$T:$T,应收!E:E))</f>
        <v/>
      </c>
      <c r="M187" s="114" t="str">
        <f>IF($B187="","",_xlfn.XLOOKUP($S187,应收!$T:$T,应收!N:N))</f>
        <v/>
      </c>
      <c r="N187" s="114" t="str">
        <f>IF($B187="","",_xlfn.XLOOKUP($S187,应收!$T:$T,应收!O:O))</f>
        <v/>
      </c>
      <c r="O187" s="114" t="str">
        <f>IF($B187="","",_xlfn.XLOOKUP($S187,应收!$T:$T,应收!P:P))</f>
        <v/>
      </c>
      <c r="P187" s="114" t="str">
        <f>IF($B187="","",_xlfn.XLOOKUP($S187,应收!$T:$T,应收!Q:Q))</f>
        <v/>
      </c>
      <c r="Q187" s="114" t="str">
        <f>IF($B187="","",_xlfn.XLOOKUP($S187,应收!$T:$T,应收!R:R))</f>
        <v/>
      </c>
      <c r="R187" s="114" t="str">
        <f>IF($B187="","",_xlfn.XLOOKUP($S187,应收!$T:$T,应收!S:S))</f>
        <v/>
      </c>
      <c r="S187" s="114" t="str">
        <f t="shared" si="7"/>
        <v/>
      </c>
      <c r="T187" s="114" t="str">
        <f t="shared" si="8"/>
        <v/>
      </c>
      <c r="U187" s="114" t="str">
        <f>IF($B187="","",_xlfn.XLOOKUP(S187,应收!T:T,应收!V:V))</f>
        <v/>
      </c>
      <c r="V187" s="114" t="str">
        <f>IF(U187="","",_xlfn.XLOOKUP(U187,立项!W:W,立项!P:P))</f>
        <v/>
      </c>
      <c r="W187" s="114" t="str">
        <f>IF(B187="","",_xlfn.XLOOKUP($S187,应收!$T:$T,应收!B:B))</f>
        <v/>
      </c>
      <c r="X187" s="114" t="str">
        <f t="shared" si="9"/>
        <v>孙莉</v>
      </c>
      <c r="Y187" s="141"/>
      <c r="Z187" s="116"/>
      <c r="AA187" s="116"/>
      <c r="AB187" s="116"/>
      <c r="AC187" s="117"/>
      <c r="AD187" s="72" t="s">
        <v>1978</v>
      </c>
    </row>
    <row r="188" s="72" customFormat="1" customHeight="1" spans="1:30">
      <c r="A188" s="116"/>
      <c r="B188" s="133" t="s">
        <v>1978</v>
      </c>
      <c r="C188" s="134"/>
      <c r="D188" s="135"/>
      <c r="E188" s="136"/>
      <c r="F188" s="116" t="s">
        <v>1978</v>
      </c>
      <c r="G188" s="133"/>
      <c r="H188" s="116" t="s">
        <v>317</v>
      </c>
      <c r="I188" s="116"/>
      <c r="J188" s="139" t="s">
        <v>2101</v>
      </c>
      <c r="K188" s="114" t="str">
        <f>IF($B188="","",_xlfn.XLOOKUP(S188,应收!T:T,应收!D:D))</f>
        <v/>
      </c>
      <c r="L188" s="114" t="str">
        <f>IF($B188="","",_xlfn.XLOOKUP($S188,应收!$T:$T,应收!E:E))</f>
        <v/>
      </c>
      <c r="M188" s="114" t="str">
        <f>IF($B188="","",_xlfn.XLOOKUP($S188,应收!$T:$T,应收!N:N))</f>
        <v/>
      </c>
      <c r="N188" s="114" t="str">
        <f>IF($B188="","",_xlfn.XLOOKUP($S188,应收!$T:$T,应收!O:O))</f>
        <v/>
      </c>
      <c r="O188" s="114" t="str">
        <f>IF($B188="","",_xlfn.XLOOKUP($S188,应收!$T:$T,应收!P:P))</f>
        <v/>
      </c>
      <c r="P188" s="114" t="str">
        <f>IF($B188="","",_xlfn.XLOOKUP($S188,应收!$T:$T,应收!Q:Q))</f>
        <v/>
      </c>
      <c r="Q188" s="114" t="str">
        <f>IF($B188="","",_xlfn.XLOOKUP($S188,应收!$T:$T,应收!R:R))</f>
        <v/>
      </c>
      <c r="R188" s="114" t="str">
        <f>IF($B188="","",_xlfn.XLOOKUP($S188,应收!$T:$T,应收!S:S))</f>
        <v/>
      </c>
      <c r="S188" s="114" t="str">
        <f t="shared" si="7"/>
        <v/>
      </c>
      <c r="T188" s="114" t="str">
        <f t="shared" si="8"/>
        <v/>
      </c>
      <c r="U188" s="114" t="str">
        <f>IF($B188="","",_xlfn.XLOOKUP(S188,应收!T:T,应收!V:V))</f>
        <v/>
      </c>
      <c r="V188" s="114" t="str">
        <f>IF(U188="","",_xlfn.XLOOKUP(U188,立项!W:W,立项!P:P))</f>
        <v/>
      </c>
      <c r="W188" s="114" t="str">
        <f>IF(B188="","",_xlfn.XLOOKUP($S188,应收!$T:$T,应收!B:B))</f>
        <v/>
      </c>
      <c r="X188" s="114" t="str">
        <f t="shared" si="9"/>
        <v>孙莉</v>
      </c>
      <c r="Y188" s="141"/>
      <c r="Z188" s="116"/>
      <c r="AA188" s="116"/>
      <c r="AB188" s="116"/>
      <c r="AC188" s="117"/>
      <c r="AD188" s="72" t="s">
        <v>1978</v>
      </c>
    </row>
    <row r="189" s="72" customFormat="1" customHeight="1" spans="1:30">
      <c r="A189" s="116"/>
      <c r="B189" s="133" t="s">
        <v>1978</v>
      </c>
      <c r="C189" s="134"/>
      <c r="D189" s="135"/>
      <c r="E189" s="136"/>
      <c r="F189" s="116" t="s">
        <v>1978</v>
      </c>
      <c r="G189" s="133"/>
      <c r="H189" s="116" t="s">
        <v>317</v>
      </c>
      <c r="I189" s="116"/>
      <c r="J189" s="139" t="s">
        <v>2102</v>
      </c>
      <c r="K189" s="114" t="str">
        <f>IF($B189="","",_xlfn.XLOOKUP(S189,应收!T:T,应收!D:D))</f>
        <v/>
      </c>
      <c r="L189" s="114" t="str">
        <f>IF($B189="","",_xlfn.XLOOKUP($S189,应收!$T:$T,应收!E:E))</f>
        <v/>
      </c>
      <c r="M189" s="114" t="str">
        <f>IF($B189="","",_xlfn.XLOOKUP($S189,应收!$T:$T,应收!N:N))</f>
        <v/>
      </c>
      <c r="N189" s="114" t="str">
        <f>IF($B189="","",_xlfn.XLOOKUP($S189,应收!$T:$T,应收!O:O))</f>
        <v/>
      </c>
      <c r="O189" s="114" t="str">
        <f>IF($B189="","",_xlfn.XLOOKUP($S189,应收!$T:$T,应收!P:P))</f>
        <v/>
      </c>
      <c r="P189" s="114" t="str">
        <f>IF($B189="","",_xlfn.XLOOKUP($S189,应收!$T:$T,应收!Q:Q))</f>
        <v/>
      </c>
      <c r="Q189" s="114" t="str">
        <f>IF($B189="","",_xlfn.XLOOKUP($S189,应收!$T:$T,应收!R:R))</f>
        <v/>
      </c>
      <c r="R189" s="114" t="str">
        <f>IF($B189="","",_xlfn.XLOOKUP($S189,应收!$T:$T,应收!S:S))</f>
        <v/>
      </c>
      <c r="S189" s="114" t="str">
        <f t="shared" si="7"/>
        <v/>
      </c>
      <c r="T189" s="114" t="str">
        <f t="shared" si="8"/>
        <v/>
      </c>
      <c r="U189" s="114" t="str">
        <f>IF($B189="","",_xlfn.XLOOKUP(S189,应收!T:T,应收!V:V))</f>
        <v/>
      </c>
      <c r="V189" s="114" t="str">
        <f>IF(U189="","",_xlfn.XLOOKUP(U189,立项!W:W,立项!P:P))</f>
        <v/>
      </c>
      <c r="W189" s="114" t="str">
        <f>IF(B189="","",_xlfn.XLOOKUP($S189,应收!$T:$T,应收!B:B))</f>
        <v/>
      </c>
      <c r="X189" s="114" t="str">
        <f t="shared" si="9"/>
        <v>孙莉</v>
      </c>
      <c r="Y189" s="141"/>
      <c r="Z189" s="116"/>
      <c r="AA189" s="116"/>
      <c r="AB189" s="116"/>
      <c r="AC189" s="117"/>
      <c r="AD189" s="72" t="s">
        <v>1978</v>
      </c>
    </row>
    <row r="190" s="72" customFormat="1" customHeight="1" spans="1:30">
      <c r="A190" s="116"/>
      <c r="B190" s="133" t="s">
        <v>1978</v>
      </c>
      <c r="C190" s="134"/>
      <c r="D190" s="135"/>
      <c r="E190" s="136"/>
      <c r="F190" s="116" t="s">
        <v>1978</v>
      </c>
      <c r="G190" s="133"/>
      <c r="H190" s="116" t="s">
        <v>317</v>
      </c>
      <c r="I190" s="116"/>
      <c r="J190" s="139" t="s">
        <v>2103</v>
      </c>
      <c r="K190" s="114" t="str">
        <f>IF($B190="","",_xlfn.XLOOKUP(S190,应收!T:T,应收!D:D))</f>
        <v/>
      </c>
      <c r="L190" s="114" t="str">
        <f>IF($B190="","",_xlfn.XLOOKUP($S190,应收!$T:$T,应收!E:E))</f>
        <v/>
      </c>
      <c r="M190" s="114" t="str">
        <f>IF($B190="","",_xlfn.XLOOKUP($S190,应收!$T:$T,应收!N:N))</f>
        <v/>
      </c>
      <c r="N190" s="114" t="str">
        <f>IF($B190="","",_xlfn.XLOOKUP($S190,应收!$T:$T,应收!O:O))</f>
        <v/>
      </c>
      <c r="O190" s="114" t="str">
        <f>IF($B190="","",_xlfn.XLOOKUP($S190,应收!$T:$T,应收!P:P))</f>
        <v/>
      </c>
      <c r="P190" s="114" t="str">
        <f>IF($B190="","",_xlfn.XLOOKUP($S190,应收!$T:$T,应收!Q:Q))</f>
        <v/>
      </c>
      <c r="Q190" s="114" t="str">
        <f>IF($B190="","",_xlfn.XLOOKUP($S190,应收!$T:$T,应收!R:R))</f>
        <v/>
      </c>
      <c r="R190" s="114" t="str">
        <f>IF($B190="","",_xlfn.XLOOKUP($S190,应收!$T:$T,应收!S:S))</f>
        <v/>
      </c>
      <c r="S190" s="114" t="str">
        <f t="shared" si="7"/>
        <v/>
      </c>
      <c r="T190" s="114" t="str">
        <f t="shared" si="8"/>
        <v/>
      </c>
      <c r="U190" s="114" t="str">
        <f>IF($B190="","",_xlfn.XLOOKUP(S190,应收!T:T,应收!V:V))</f>
        <v/>
      </c>
      <c r="V190" s="114" t="str">
        <f>IF(U190="","",_xlfn.XLOOKUP(U190,立项!W:W,立项!P:P))</f>
        <v/>
      </c>
      <c r="W190" s="114" t="str">
        <f>IF(B190="","",_xlfn.XLOOKUP($S190,应收!$T:$T,应收!B:B))</f>
        <v/>
      </c>
      <c r="X190" s="114" t="str">
        <f t="shared" si="9"/>
        <v>孙莉</v>
      </c>
      <c r="Y190" s="141"/>
      <c r="Z190" s="116"/>
      <c r="AA190" s="116"/>
      <c r="AB190" s="116"/>
      <c r="AC190" s="117"/>
      <c r="AD190" s="72" t="s">
        <v>1978</v>
      </c>
    </row>
    <row r="191" s="72" customFormat="1" customHeight="1" spans="1:30">
      <c r="A191" s="116"/>
      <c r="B191" s="133" t="s">
        <v>1978</v>
      </c>
      <c r="C191" s="134"/>
      <c r="D191" s="135"/>
      <c r="E191" s="136"/>
      <c r="F191" s="116" t="s">
        <v>1978</v>
      </c>
      <c r="G191" s="133"/>
      <c r="H191" s="116" t="s">
        <v>317</v>
      </c>
      <c r="I191" s="116"/>
      <c r="J191" s="139" t="s">
        <v>2104</v>
      </c>
      <c r="K191" s="114" t="str">
        <f>IF($B191="","",_xlfn.XLOOKUP(S191,应收!T:T,应收!D:D))</f>
        <v/>
      </c>
      <c r="L191" s="114" t="str">
        <f>IF($B191="","",_xlfn.XLOOKUP($S191,应收!$T:$T,应收!E:E))</f>
        <v/>
      </c>
      <c r="M191" s="114" t="str">
        <f>IF($B191="","",_xlfn.XLOOKUP($S191,应收!$T:$T,应收!N:N))</f>
        <v/>
      </c>
      <c r="N191" s="114" t="str">
        <f>IF($B191="","",_xlfn.XLOOKUP($S191,应收!$T:$T,应收!O:O))</f>
        <v/>
      </c>
      <c r="O191" s="114" t="str">
        <f>IF($B191="","",_xlfn.XLOOKUP($S191,应收!$T:$T,应收!P:P))</f>
        <v/>
      </c>
      <c r="P191" s="114" t="str">
        <f>IF($B191="","",_xlfn.XLOOKUP($S191,应收!$T:$T,应收!Q:Q))</f>
        <v/>
      </c>
      <c r="Q191" s="114" t="str">
        <f>IF($B191="","",_xlfn.XLOOKUP($S191,应收!$T:$T,应收!R:R))</f>
        <v/>
      </c>
      <c r="R191" s="114" t="str">
        <f>IF($B191="","",_xlfn.XLOOKUP($S191,应收!$T:$T,应收!S:S))</f>
        <v/>
      </c>
      <c r="S191" s="114" t="str">
        <f t="shared" si="7"/>
        <v/>
      </c>
      <c r="T191" s="114" t="str">
        <f t="shared" si="8"/>
        <v/>
      </c>
      <c r="U191" s="114" t="str">
        <f>IF($B191="","",_xlfn.XLOOKUP(S191,应收!T:T,应收!V:V))</f>
        <v/>
      </c>
      <c r="V191" s="114" t="str">
        <f>IF(U191="","",_xlfn.XLOOKUP(U191,立项!W:W,立项!P:P))</f>
        <v/>
      </c>
      <c r="W191" s="114" t="str">
        <f>IF(B191="","",_xlfn.XLOOKUP($S191,应收!$T:$T,应收!B:B))</f>
        <v/>
      </c>
      <c r="X191" s="114" t="str">
        <f t="shared" si="9"/>
        <v>孙莉</v>
      </c>
      <c r="Y191" s="141"/>
      <c r="Z191" s="116"/>
      <c r="AA191" s="116"/>
      <c r="AB191" s="116"/>
      <c r="AC191" s="117"/>
      <c r="AD191" s="72" t="s">
        <v>1978</v>
      </c>
    </row>
    <row r="192" s="72" customFormat="1" customHeight="1" spans="1:30">
      <c r="A192" s="116"/>
      <c r="B192" s="133" t="s">
        <v>1978</v>
      </c>
      <c r="C192" s="134"/>
      <c r="D192" s="135"/>
      <c r="E192" s="136"/>
      <c r="F192" s="116" t="s">
        <v>1978</v>
      </c>
      <c r="G192" s="133"/>
      <c r="H192" s="116" t="s">
        <v>317</v>
      </c>
      <c r="I192" s="116"/>
      <c r="J192" s="139" t="s">
        <v>2105</v>
      </c>
      <c r="K192" s="114" t="str">
        <f>IF($B192="","",_xlfn.XLOOKUP(S192,应收!T:T,应收!D:D))</f>
        <v/>
      </c>
      <c r="L192" s="114" t="str">
        <f>IF($B192="","",_xlfn.XLOOKUP($S192,应收!$T:$T,应收!E:E))</f>
        <v/>
      </c>
      <c r="M192" s="114" t="str">
        <f>IF($B192="","",_xlfn.XLOOKUP($S192,应收!$T:$T,应收!N:N))</f>
        <v/>
      </c>
      <c r="N192" s="114" t="str">
        <f>IF($B192="","",_xlfn.XLOOKUP($S192,应收!$T:$T,应收!O:O))</f>
        <v/>
      </c>
      <c r="O192" s="114" t="str">
        <f>IF($B192="","",_xlfn.XLOOKUP($S192,应收!$T:$T,应收!P:P))</f>
        <v/>
      </c>
      <c r="P192" s="114" t="str">
        <f>IF($B192="","",_xlfn.XLOOKUP($S192,应收!$T:$T,应收!Q:Q))</f>
        <v/>
      </c>
      <c r="Q192" s="114" t="str">
        <f>IF($B192="","",_xlfn.XLOOKUP($S192,应收!$T:$T,应收!R:R))</f>
        <v/>
      </c>
      <c r="R192" s="114" t="str">
        <f>IF($B192="","",_xlfn.XLOOKUP($S192,应收!$T:$T,应收!S:S))</f>
        <v/>
      </c>
      <c r="S192" s="114" t="str">
        <f t="shared" si="7"/>
        <v/>
      </c>
      <c r="T192" s="114" t="str">
        <f t="shared" si="8"/>
        <v/>
      </c>
      <c r="U192" s="114" t="str">
        <f>IF($B192="","",_xlfn.XLOOKUP(S192,应收!T:T,应收!V:V))</f>
        <v/>
      </c>
      <c r="V192" s="114" t="str">
        <f>IF(U192="","",_xlfn.XLOOKUP(U192,立项!W:W,立项!P:P))</f>
        <v/>
      </c>
      <c r="W192" s="114" t="str">
        <f>IF(B192="","",_xlfn.XLOOKUP($S192,应收!$T:$T,应收!B:B))</f>
        <v/>
      </c>
      <c r="X192" s="114" t="str">
        <f t="shared" si="9"/>
        <v>孙莉</v>
      </c>
      <c r="Y192" s="141"/>
      <c r="Z192" s="116"/>
      <c r="AA192" s="116"/>
      <c r="AB192" s="116"/>
      <c r="AC192" s="117"/>
      <c r="AD192" s="72" t="s">
        <v>1978</v>
      </c>
    </row>
    <row r="193" s="72" customFormat="1" customHeight="1" spans="1:30">
      <c r="A193" s="116"/>
      <c r="B193" s="133" t="s">
        <v>1978</v>
      </c>
      <c r="C193" s="134"/>
      <c r="D193" s="135"/>
      <c r="E193" s="136"/>
      <c r="F193" s="116" t="s">
        <v>1978</v>
      </c>
      <c r="G193" s="133"/>
      <c r="H193" s="116" t="s">
        <v>317</v>
      </c>
      <c r="I193" s="116"/>
      <c r="J193" s="139" t="s">
        <v>2106</v>
      </c>
      <c r="K193" s="114" t="str">
        <f>IF($B193="","",_xlfn.XLOOKUP(S193,应收!T:T,应收!D:D))</f>
        <v/>
      </c>
      <c r="L193" s="114" t="str">
        <f>IF($B193="","",_xlfn.XLOOKUP($S193,应收!$T:$T,应收!E:E))</f>
        <v/>
      </c>
      <c r="M193" s="114" t="str">
        <f>IF($B193="","",_xlfn.XLOOKUP($S193,应收!$T:$T,应收!N:N))</f>
        <v/>
      </c>
      <c r="N193" s="114" t="str">
        <f>IF($B193="","",_xlfn.XLOOKUP($S193,应收!$T:$T,应收!O:O))</f>
        <v/>
      </c>
      <c r="O193" s="114" t="str">
        <f>IF($B193="","",_xlfn.XLOOKUP($S193,应收!$T:$T,应收!P:P))</f>
        <v/>
      </c>
      <c r="P193" s="114" t="str">
        <f>IF($B193="","",_xlfn.XLOOKUP($S193,应收!$T:$T,应收!Q:Q))</f>
        <v/>
      </c>
      <c r="Q193" s="114" t="str">
        <f>IF($B193="","",_xlfn.XLOOKUP($S193,应收!$T:$T,应收!R:R))</f>
        <v/>
      </c>
      <c r="R193" s="114" t="str">
        <f>IF($B193="","",_xlfn.XLOOKUP($S193,应收!$T:$T,应收!S:S))</f>
        <v/>
      </c>
      <c r="S193" s="114" t="str">
        <f t="shared" si="7"/>
        <v/>
      </c>
      <c r="T193" s="114" t="str">
        <f t="shared" si="8"/>
        <v/>
      </c>
      <c r="U193" s="114" t="str">
        <f>IF($B193="","",_xlfn.XLOOKUP(S193,应收!T:T,应收!V:V))</f>
        <v/>
      </c>
      <c r="V193" s="114" t="str">
        <f>IF(U193="","",_xlfn.XLOOKUP(U193,立项!W:W,立项!P:P))</f>
        <v/>
      </c>
      <c r="W193" s="114" t="str">
        <f>IF(B193="","",_xlfn.XLOOKUP($S193,应收!$T:$T,应收!B:B))</f>
        <v/>
      </c>
      <c r="X193" s="114" t="str">
        <f t="shared" si="9"/>
        <v>孙莉</v>
      </c>
      <c r="Y193" s="141"/>
      <c r="Z193" s="116"/>
      <c r="AA193" s="116"/>
      <c r="AB193" s="116"/>
      <c r="AC193" s="117"/>
      <c r="AD193" s="72" t="s">
        <v>1978</v>
      </c>
    </row>
    <row r="194" s="72" customFormat="1" customHeight="1" spans="1:30">
      <c r="A194" s="116"/>
      <c r="B194" s="133" t="s">
        <v>1978</v>
      </c>
      <c r="C194" s="134"/>
      <c r="D194" s="135"/>
      <c r="E194" s="136"/>
      <c r="F194" s="116" t="s">
        <v>1978</v>
      </c>
      <c r="G194" s="133"/>
      <c r="H194" s="116" t="s">
        <v>317</v>
      </c>
      <c r="I194" s="116"/>
      <c r="J194" s="139" t="s">
        <v>2107</v>
      </c>
      <c r="K194" s="114" t="str">
        <f>IF($B194="","",_xlfn.XLOOKUP(S194,应收!T:T,应收!D:D))</f>
        <v/>
      </c>
      <c r="L194" s="114" t="str">
        <f>IF($B194="","",_xlfn.XLOOKUP($S194,应收!$T:$T,应收!E:E))</f>
        <v/>
      </c>
      <c r="M194" s="114" t="str">
        <f>IF($B194="","",_xlfn.XLOOKUP($S194,应收!$T:$T,应收!N:N))</f>
        <v/>
      </c>
      <c r="N194" s="114" t="str">
        <f>IF($B194="","",_xlfn.XLOOKUP($S194,应收!$T:$T,应收!O:O))</f>
        <v/>
      </c>
      <c r="O194" s="114" t="str">
        <f>IF($B194="","",_xlfn.XLOOKUP($S194,应收!$T:$T,应收!P:P))</f>
        <v/>
      </c>
      <c r="P194" s="114" t="str">
        <f>IF($B194="","",_xlfn.XLOOKUP($S194,应收!$T:$T,应收!Q:Q))</f>
        <v/>
      </c>
      <c r="Q194" s="114" t="str">
        <f>IF($B194="","",_xlfn.XLOOKUP($S194,应收!$T:$T,应收!R:R))</f>
        <v/>
      </c>
      <c r="R194" s="114" t="str">
        <f>IF($B194="","",_xlfn.XLOOKUP($S194,应收!$T:$T,应收!S:S))</f>
        <v/>
      </c>
      <c r="S194" s="114" t="str">
        <f t="shared" ref="S194:S257" si="10">IF(B194="","",LEFT(B194,7))</f>
        <v/>
      </c>
      <c r="T194" s="114" t="str">
        <f t="shared" ref="T194:T257" si="11">IF(F194="","",LEFT(F194,6))</f>
        <v/>
      </c>
      <c r="U194" s="114" t="str">
        <f>IF($B194="","",_xlfn.XLOOKUP(S194,应收!T:T,应收!V:V))</f>
        <v/>
      </c>
      <c r="V194" s="114" t="str">
        <f>IF(U194="","",_xlfn.XLOOKUP(U194,立项!W:W,立项!P:P))</f>
        <v/>
      </c>
      <c r="W194" s="114" t="str">
        <f>IF(B194="","",_xlfn.XLOOKUP($S194,应收!$T:$T,应收!B:B))</f>
        <v/>
      </c>
      <c r="X194" s="114" t="str">
        <f t="shared" si="9"/>
        <v>孙莉</v>
      </c>
      <c r="Y194" s="141"/>
      <c r="Z194" s="116"/>
      <c r="AA194" s="116"/>
      <c r="AB194" s="116"/>
      <c r="AC194" s="117"/>
      <c r="AD194" s="72" t="s">
        <v>1978</v>
      </c>
    </row>
    <row r="195" s="72" customFormat="1" customHeight="1" spans="1:30">
      <c r="A195" s="116"/>
      <c r="B195" s="133" t="s">
        <v>1978</v>
      </c>
      <c r="C195" s="134"/>
      <c r="D195" s="135"/>
      <c r="E195" s="136"/>
      <c r="F195" s="116" t="s">
        <v>1978</v>
      </c>
      <c r="G195" s="133"/>
      <c r="H195" s="116" t="s">
        <v>317</v>
      </c>
      <c r="I195" s="116"/>
      <c r="J195" s="139" t="s">
        <v>2108</v>
      </c>
      <c r="K195" s="114" t="str">
        <f>IF($B195="","",_xlfn.XLOOKUP(S195,应收!T:T,应收!D:D))</f>
        <v/>
      </c>
      <c r="L195" s="114" t="str">
        <f>IF($B195="","",_xlfn.XLOOKUP($S195,应收!$T:$T,应收!E:E))</f>
        <v/>
      </c>
      <c r="M195" s="114" t="str">
        <f>IF($B195="","",_xlfn.XLOOKUP($S195,应收!$T:$T,应收!N:N))</f>
        <v/>
      </c>
      <c r="N195" s="114" t="str">
        <f>IF($B195="","",_xlfn.XLOOKUP($S195,应收!$T:$T,应收!O:O))</f>
        <v/>
      </c>
      <c r="O195" s="114" t="str">
        <f>IF($B195="","",_xlfn.XLOOKUP($S195,应收!$T:$T,应收!P:P))</f>
        <v/>
      </c>
      <c r="P195" s="114" t="str">
        <f>IF($B195="","",_xlfn.XLOOKUP($S195,应收!$T:$T,应收!Q:Q))</f>
        <v/>
      </c>
      <c r="Q195" s="114" t="str">
        <f>IF($B195="","",_xlfn.XLOOKUP($S195,应收!$T:$T,应收!R:R))</f>
        <v/>
      </c>
      <c r="R195" s="114" t="str">
        <f>IF($B195="","",_xlfn.XLOOKUP($S195,应收!$T:$T,应收!S:S))</f>
        <v/>
      </c>
      <c r="S195" s="114" t="str">
        <f t="shared" si="10"/>
        <v/>
      </c>
      <c r="T195" s="114" t="str">
        <f t="shared" si="11"/>
        <v/>
      </c>
      <c r="U195" s="114" t="str">
        <f>IF($B195="","",_xlfn.XLOOKUP(S195,应收!T:T,应收!V:V))</f>
        <v/>
      </c>
      <c r="V195" s="114" t="str">
        <f>IF(U195="","",_xlfn.XLOOKUP(U195,立项!W:W,立项!P:P))</f>
        <v/>
      </c>
      <c r="W195" s="114" t="str">
        <f>IF(B195="","",_xlfn.XLOOKUP($S195,应收!$T:$T,应收!B:B))</f>
        <v/>
      </c>
      <c r="X195" s="114" t="str">
        <f t="shared" si="9"/>
        <v>孙莉</v>
      </c>
      <c r="Y195" s="141"/>
      <c r="Z195" s="116"/>
      <c r="AA195" s="116"/>
      <c r="AB195" s="116"/>
      <c r="AC195" s="117"/>
      <c r="AD195" s="72" t="s">
        <v>1978</v>
      </c>
    </row>
    <row r="196" s="72" customFormat="1" customHeight="1" spans="1:30">
      <c r="A196" s="116"/>
      <c r="B196" s="133" t="s">
        <v>1978</v>
      </c>
      <c r="C196" s="134"/>
      <c r="D196" s="135"/>
      <c r="E196" s="136"/>
      <c r="F196" s="116" t="s">
        <v>1978</v>
      </c>
      <c r="G196" s="133"/>
      <c r="H196" s="116" t="s">
        <v>317</v>
      </c>
      <c r="I196" s="116"/>
      <c r="J196" s="139" t="s">
        <v>2109</v>
      </c>
      <c r="K196" s="114" t="str">
        <f>IF($B196="","",_xlfn.XLOOKUP(S196,应收!T:T,应收!D:D))</f>
        <v/>
      </c>
      <c r="L196" s="114" t="str">
        <f>IF($B196="","",_xlfn.XLOOKUP($S196,应收!$T:$T,应收!E:E))</f>
        <v/>
      </c>
      <c r="M196" s="114" t="str">
        <f>IF($B196="","",_xlfn.XLOOKUP($S196,应收!$T:$T,应收!N:N))</f>
        <v/>
      </c>
      <c r="N196" s="114" t="str">
        <f>IF($B196="","",_xlfn.XLOOKUP($S196,应收!$T:$T,应收!O:O))</f>
        <v/>
      </c>
      <c r="O196" s="114" t="str">
        <f>IF($B196="","",_xlfn.XLOOKUP($S196,应收!$T:$T,应收!P:P))</f>
        <v/>
      </c>
      <c r="P196" s="114" t="str">
        <f>IF($B196="","",_xlfn.XLOOKUP($S196,应收!$T:$T,应收!Q:Q))</f>
        <v/>
      </c>
      <c r="Q196" s="114" t="str">
        <f>IF($B196="","",_xlfn.XLOOKUP($S196,应收!$T:$T,应收!R:R))</f>
        <v/>
      </c>
      <c r="R196" s="114" t="str">
        <f>IF($B196="","",_xlfn.XLOOKUP($S196,应收!$T:$T,应收!S:S))</f>
        <v/>
      </c>
      <c r="S196" s="114" t="str">
        <f t="shared" si="10"/>
        <v/>
      </c>
      <c r="T196" s="114" t="str">
        <f t="shared" si="11"/>
        <v/>
      </c>
      <c r="U196" s="114" t="str">
        <f>IF($B196="","",_xlfn.XLOOKUP(S196,应收!T:T,应收!V:V))</f>
        <v/>
      </c>
      <c r="V196" s="114" t="str">
        <f>IF(U196="","",_xlfn.XLOOKUP(U196,立项!W:W,立项!P:P))</f>
        <v/>
      </c>
      <c r="W196" s="114" t="str">
        <f>IF(B196="","",_xlfn.XLOOKUP($S196,应收!$T:$T,应收!B:B))</f>
        <v/>
      </c>
      <c r="X196" s="114" t="str">
        <f t="shared" si="9"/>
        <v>孙莉</v>
      </c>
      <c r="Y196" s="141"/>
      <c r="Z196" s="116"/>
      <c r="AA196" s="116"/>
      <c r="AB196" s="116"/>
      <c r="AC196" s="117"/>
      <c r="AD196" s="72" t="s">
        <v>1978</v>
      </c>
    </row>
    <row r="197" s="72" customFormat="1" customHeight="1" spans="1:30">
      <c r="A197" s="116"/>
      <c r="B197" s="133" t="s">
        <v>1978</v>
      </c>
      <c r="C197" s="134"/>
      <c r="D197" s="135"/>
      <c r="E197" s="136"/>
      <c r="F197" s="116" t="s">
        <v>1978</v>
      </c>
      <c r="G197" s="133"/>
      <c r="H197" s="116" t="s">
        <v>317</v>
      </c>
      <c r="I197" s="116"/>
      <c r="J197" s="139" t="s">
        <v>2110</v>
      </c>
      <c r="K197" s="114" t="str">
        <f>IF($B197="","",_xlfn.XLOOKUP(S197,应收!T:T,应收!D:D))</f>
        <v/>
      </c>
      <c r="L197" s="114" t="str">
        <f>IF($B197="","",_xlfn.XLOOKUP($S197,应收!$T:$T,应收!E:E))</f>
        <v/>
      </c>
      <c r="M197" s="114" t="str">
        <f>IF($B197="","",_xlfn.XLOOKUP($S197,应收!$T:$T,应收!N:N))</f>
        <v/>
      </c>
      <c r="N197" s="114" t="str">
        <f>IF($B197="","",_xlfn.XLOOKUP($S197,应收!$T:$T,应收!O:O))</f>
        <v/>
      </c>
      <c r="O197" s="114" t="str">
        <f>IF($B197="","",_xlfn.XLOOKUP($S197,应收!$T:$T,应收!P:P))</f>
        <v/>
      </c>
      <c r="P197" s="114" t="str">
        <f>IF($B197="","",_xlfn.XLOOKUP($S197,应收!$T:$T,应收!Q:Q))</f>
        <v/>
      </c>
      <c r="Q197" s="114" t="str">
        <f>IF($B197="","",_xlfn.XLOOKUP($S197,应收!$T:$T,应收!R:R))</f>
        <v/>
      </c>
      <c r="R197" s="114" t="str">
        <f>IF($B197="","",_xlfn.XLOOKUP($S197,应收!$T:$T,应收!S:S))</f>
        <v/>
      </c>
      <c r="S197" s="114" t="str">
        <f t="shared" si="10"/>
        <v/>
      </c>
      <c r="T197" s="114" t="str">
        <f t="shared" si="11"/>
        <v/>
      </c>
      <c r="U197" s="114" t="str">
        <f>IF($B197="","",_xlfn.XLOOKUP(S197,应收!T:T,应收!V:V))</f>
        <v/>
      </c>
      <c r="V197" s="114" t="str">
        <f>IF(U197="","",_xlfn.XLOOKUP(U197,立项!W:W,立项!P:P))</f>
        <v/>
      </c>
      <c r="W197" s="114" t="str">
        <f>IF(B197="","",_xlfn.XLOOKUP($S197,应收!$T:$T,应收!B:B))</f>
        <v/>
      </c>
      <c r="X197" s="114" t="str">
        <f t="shared" si="9"/>
        <v>孙莉</v>
      </c>
      <c r="Y197" s="141"/>
      <c r="Z197" s="116"/>
      <c r="AA197" s="116"/>
      <c r="AB197" s="116"/>
      <c r="AC197" s="117"/>
      <c r="AD197" s="72" t="s">
        <v>1978</v>
      </c>
    </row>
    <row r="198" s="72" customFormat="1" customHeight="1" spans="1:30">
      <c r="A198" s="116"/>
      <c r="B198" s="133" t="s">
        <v>1978</v>
      </c>
      <c r="C198" s="134"/>
      <c r="D198" s="135"/>
      <c r="E198" s="136"/>
      <c r="F198" s="116" t="s">
        <v>1978</v>
      </c>
      <c r="G198" s="133"/>
      <c r="H198" s="116" t="s">
        <v>317</v>
      </c>
      <c r="I198" s="116"/>
      <c r="J198" s="139" t="s">
        <v>2111</v>
      </c>
      <c r="K198" s="114" t="str">
        <f>IF($B198="","",_xlfn.XLOOKUP(S198,应收!T:T,应收!D:D))</f>
        <v/>
      </c>
      <c r="L198" s="114" t="str">
        <f>IF($B198="","",_xlfn.XLOOKUP($S198,应收!$T:$T,应收!E:E))</f>
        <v/>
      </c>
      <c r="M198" s="114" t="str">
        <f>IF($B198="","",_xlfn.XLOOKUP($S198,应收!$T:$T,应收!N:N))</f>
        <v/>
      </c>
      <c r="N198" s="114" t="str">
        <f>IF($B198="","",_xlfn.XLOOKUP($S198,应收!$T:$T,应收!O:O))</f>
        <v/>
      </c>
      <c r="O198" s="114" t="str">
        <f>IF($B198="","",_xlfn.XLOOKUP($S198,应收!$T:$T,应收!P:P))</f>
        <v/>
      </c>
      <c r="P198" s="114" t="str">
        <f>IF($B198="","",_xlfn.XLOOKUP($S198,应收!$T:$T,应收!Q:Q))</f>
        <v/>
      </c>
      <c r="Q198" s="114" t="str">
        <f>IF($B198="","",_xlfn.XLOOKUP($S198,应收!$T:$T,应收!R:R))</f>
        <v/>
      </c>
      <c r="R198" s="114" t="str">
        <f>IF($B198="","",_xlfn.XLOOKUP($S198,应收!$T:$T,应收!S:S))</f>
        <v/>
      </c>
      <c r="S198" s="114" t="str">
        <f t="shared" si="10"/>
        <v/>
      </c>
      <c r="T198" s="114" t="str">
        <f t="shared" si="11"/>
        <v/>
      </c>
      <c r="U198" s="114" t="str">
        <f>IF($B198="","",_xlfn.XLOOKUP(S198,应收!T:T,应收!V:V))</f>
        <v/>
      </c>
      <c r="V198" s="114" t="str">
        <f>IF(U198="","",_xlfn.XLOOKUP(U198,立项!W:W,立项!P:P))</f>
        <v/>
      </c>
      <c r="W198" s="114" t="str">
        <f>IF(B198="","",_xlfn.XLOOKUP($S198,应收!$T:$T,应收!B:B))</f>
        <v/>
      </c>
      <c r="X198" s="114" t="str">
        <f t="shared" si="9"/>
        <v>孙莉</v>
      </c>
      <c r="Y198" s="141"/>
      <c r="Z198" s="116"/>
      <c r="AA198" s="116"/>
      <c r="AB198" s="116"/>
      <c r="AC198" s="117"/>
      <c r="AD198" s="72" t="s">
        <v>1978</v>
      </c>
    </row>
    <row r="199" s="72" customFormat="1" customHeight="1" spans="1:30">
      <c r="A199" s="116"/>
      <c r="B199" s="133" t="s">
        <v>1978</v>
      </c>
      <c r="C199" s="134"/>
      <c r="D199" s="135"/>
      <c r="E199" s="136"/>
      <c r="F199" s="116" t="s">
        <v>1978</v>
      </c>
      <c r="G199" s="133"/>
      <c r="H199" s="116" t="s">
        <v>317</v>
      </c>
      <c r="I199" s="116"/>
      <c r="J199" s="139" t="s">
        <v>2112</v>
      </c>
      <c r="K199" s="114" t="str">
        <f>IF($B199="","",_xlfn.XLOOKUP(S199,应收!T:T,应收!D:D))</f>
        <v/>
      </c>
      <c r="L199" s="114" t="str">
        <f>IF($B199="","",_xlfn.XLOOKUP($S199,应收!$T:$T,应收!E:E))</f>
        <v/>
      </c>
      <c r="M199" s="114" t="str">
        <f>IF($B199="","",_xlfn.XLOOKUP($S199,应收!$T:$T,应收!N:N))</f>
        <v/>
      </c>
      <c r="N199" s="114" t="str">
        <f>IF($B199="","",_xlfn.XLOOKUP($S199,应收!$T:$T,应收!O:O))</f>
        <v/>
      </c>
      <c r="O199" s="114" t="str">
        <f>IF($B199="","",_xlfn.XLOOKUP($S199,应收!$T:$T,应收!P:P))</f>
        <v/>
      </c>
      <c r="P199" s="114" t="str">
        <f>IF($B199="","",_xlfn.XLOOKUP($S199,应收!$T:$T,应收!Q:Q))</f>
        <v/>
      </c>
      <c r="Q199" s="114" t="str">
        <f>IF($B199="","",_xlfn.XLOOKUP($S199,应收!$T:$T,应收!R:R))</f>
        <v/>
      </c>
      <c r="R199" s="114" t="str">
        <f>IF($B199="","",_xlfn.XLOOKUP($S199,应收!$T:$T,应收!S:S))</f>
        <v/>
      </c>
      <c r="S199" s="114" t="str">
        <f t="shared" si="10"/>
        <v/>
      </c>
      <c r="T199" s="114" t="str">
        <f t="shared" si="11"/>
        <v/>
      </c>
      <c r="U199" s="114" t="str">
        <f>IF($B199="","",_xlfn.XLOOKUP(S199,应收!T:T,应收!V:V))</f>
        <v/>
      </c>
      <c r="V199" s="114" t="str">
        <f>IF(U199="","",_xlfn.XLOOKUP(U199,立项!W:W,立项!P:P))</f>
        <v/>
      </c>
      <c r="W199" s="114" t="str">
        <f>IF(B199="","",_xlfn.XLOOKUP($S199,应收!$T:$T,应收!B:B))</f>
        <v/>
      </c>
      <c r="X199" s="114" t="str">
        <f t="shared" si="9"/>
        <v>孙莉</v>
      </c>
      <c r="Y199" s="141"/>
      <c r="Z199" s="116"/>
      <c r="AA199" s="116"/>
      <c r="AB199" s="116"/>
      <c r="AC199" s="117"/>
      <c r="AD199" s="72" t="s">
        <v>1978</v>
      </c>
    </row>
    <row r="200" s="72" customFormat="1" customHeight="1" spans="1:30">
      <c r="A200" s="116"/>
      <c r="B200" s="133" t="s">
        <v>1978</v>
      </c>
      <c r="C200" s="134"/>
      <c r="D200" s="135"/>
      <c r="E200" s="136"/>
      <c r="F200" s="116" t="s">
        <v>1978</v>
      </c>
      <c r="G200" s="133"/>
      <c r="H200" s="116" t="s">
        <v>317</v>
      </c>
      <c r="I200" s="116"/>
      <c r="J200" s="139" t="s">
        <v>2113</v>
      </c>
      <c r="K200" s="114" t="str">
        <f>IF($B200="","",_xlfn.XLOOKUP(S200,应收!T:T,应收!D:D))</f>
        <v/>
      </c>
      <c r="L200" s="114" t="str">
        <f>IF($B200="","",_xlfn.XLOOKUP($S200,应收!$T:$T,应收!E:E))</f>
        <v/>
      </c>
      <c r="M200" s="114" t="str">
        <f>IF($B200="","",_xlfn.XLOOKUP($S200,应收!$T:$T,应收!N:N))</f>
        <v/>
      </c>
      <c r="N200" s="114" t="str">
        <f>IF($B200="","",_xlfn.XLOOKUP($S200,应收!$T:$T,应收!O:O))</f>
        <v/>
      </c>
      <c r="O200" s="114" t="str">
        <f>IF($B200="","",_xlfn.XLOOKUP($S200,应收!$T:$T,应收!P:P))</f>
        <v/>
      </c>
      <c r="P200" s="114" t="str">
        <f>IF($B200="","",_xlfn.XLOOKUP($S200,应收!$T:$T,应收!Q:Q))</f>
        <v/>
      </c>
      <c r="Q200" s="114" t="str">
        <f>IF($B200="","",_xlfn.XLOOKUP($S200,应收!$T:$T,应收!R:R))</f>
        <v/>
      </c>
      <c r="R200" s="114" t="str">
        <f>IF($B200="","",_xlfn.XLOOKUP($S200,应收!$T:$T,应收!S:S))</f>
        <v/>
      </c>
      <c r="S200" s="114" t="str">
        <f t="shared" si="10"/>
        <v/>
      </c>
      <c r="T200" s="114" t="str">
        <f t="shared" si="11"/>
        <v/>
      </c>
      <c r="U200" s="114" t="str">
        <f>IF($B200="","",_xlfn.XLOOKUP(S200,应收!T:T,应收!V:V))</f>
        <v/>
      </c>
      <c r="V200" s="114" t="str">
        <f>IF(U200="","",_xlfn.XLOOKUP(U200,立项!W:W,立项!P:P))</f>
        <v/>
      </c>
      <c r="W200" s="114" t="str">
        <f>IF(B200="","",_xlfn.XLOOKUP($S200,应收!$T:$T,应收!B:B))</f>
        <v/>
      </c>
      <c r="X200" s="114" t="str">
        <f t="shared" si="9"/>
        <v>孙莉</v>
      </c>
      <c r="Y200" s="141"/>
      <c r="Z200" s="116"/>
      <c r="AA200" s="116"/>
      <c r="AB200" s="116"/>
      <c r="AC200" s="117"/>
      <c r="AD200" s="72" t="s">
        <v>1978</v>
      </c>
    </row>
    <row r="201" s="72" customFormat="1" customHeight="1" spans="1:30">
      <c r="A201" s="116"/>
      <c r="B201" s="133" t="s">
        <v>1978</v>
      </c>
      <c r="C201" s="134"/>
      <c r="D201" s="135"/>
      <c r="E201" s="136"/>
      <c r="F201" s="116" t="s">
        <v>1978</v>
      </c>
      <c r="G201" s="133"/>
      <c r="H201" s="116" t="s">
        <v>317</v>
      </c>
      <c r="I201" s="116"/>
      <c r="J201" s="139" t="s">
        <v>2114</v>
      </c>
      <c r="K201" s="114" t="str">
        <f>IF($B201="","",_xlfn.XLOOKUP(S201,应收!T:T,应收!D:D))</f>
        <v/>
      </c>
      <c r="L201" s="114" t="str">
        <f>IF($B201="","",_xlfn.XLOOKUP($S201,应收!$T:$T,应收!E:E))</f>
        <v/>
      </c>
      <c r="M201" s="114" t="str">
        <f>IF($B201="","",_xlfn.XLOOKUP($S201,应收!$T:$T,应收!N:N))</f>
        <v/>
      </c>
      <c r="N201" s="114" t="str">
        <f>IF($B201="","",_xlfn.XLOOKUP($S201,应收!$T:$T,应收!O:O))</f>
        <v/>
      </c>
      <c r="O201" s="114" t="str">
        <f>IF($B201="","",_xlfn.XLOOKUP($S201,应收!$T:$T,应收!P:P))</f>
        <v/>
      </c>
      <c r="P201" s="114" t="str">
        <f>IF($B201="","",_xlfn.XLOOKUP($S201,应收!$T:$T,应收!Q:Q))</f>
        <v/>
      </c>
      <c r="Q201" s="114" t="str">
        <f>IF($B201="","",_xlfn.XLOOKUP($S201,应收!$T:$T,应收!R:R))</f>
        <v/>
      </c>
      <c r="R201" s="114" t="str">
        <f>IF($B201="","",_xlfn.XLOOKUP($S201,应收!$T:$T,应收!S:S))</f>
        <v/>
      </c>
      <c r="S201" s="114" t="str">
        <f t="shared" si="10"/>
        <v/>
      </c>
      <c r="T201" s="114" t="str">
        <f t="shared" si="11"/>
        <v/>
      </c>
      <c r="U201" s="114" t="str">
        <f>IF($B201="","",_xlfn.XLOOKUP(S201,应收!T:T,应收!V:V))</f>
        <v/>
      </c>
      <c r="V201" s="114" t="str">
        <f>IF(U201="","",_xlfn.XLOOKUP(U201,立项!W:W,立项!P:P))</f>
        <v/>
      </c>
      <c r="W201" s="114" t="str">
        <f>IF(B201="","",_xlfn.XLOOKUP($S201,应收!$T:$T,应收!B:B))</f>
        <v/>
      </c>
      <c r="X201" s="114" t="str">
        <f t="shared" si="9"/>
        <v>孙莉</v>
      </c>
      <c r="Y201" s="141"/>
      <c r="Z201" s="116"/>
      <c r="AA201" s="116"/>
      <c r="AB201" s="116"/>
      <c r="AC201" s="117"/>
      <c r="AD201" s="72" t="s">
        <v>1978</v>
      </c>
    </row>
    <row r="202" s="72" customFormat="1" customHeight="1" spans="1:30">
      <c r="A202" s="116"/>
      <c r="B202" s="133" t="s">
        <v>1978</v>
      </c>
      <c r="C202" s="134"/>
      <c r="D202" s="135"/>
      <c r="E202" s="136"/>
      <c r="F202" s="116" t="s">
        <v>1978</v>
      </c>
      <c r="G202" s="133"/>
      <c r="H202" s="116" t="s">
        <v>317</v>
      </c>
      <c r="I202" s="116"/>
      <c r="J202" s="139" t="s">
        <v>2115</v>
      </c>
      <c r="K202" s="114" t="str">
        <f>IF($B202="","",_xlfn.XLOOKUP(S202,应收!T:T,应收!D:D))</f>
        <v/>
      </c>
      <c r="L202" s="114" t="str">
        <f>IF($B202="","",_xlfn.XLOOKUP($S202,应收!$T:$T,应收!E:E))</f>
        <v/>
      </c>
      <c r="M202" s="114" t="str">
        <f>IF($B202="","",_xlfn.XLOOKUP($S202,应收!$T:$T,应收!N:N))</f>
        <v/>
      </c>
      <c r="N202" s="114" t="str">
        <f>IF($B202="","",_xlfn.XLOOKUP($S202,应收!$T:$T,应收!O:O))</f>
        <v/>
      </c>
      <c r="O202" s="114" t="str">
        <f>IF($B202="","",_xlfn.XLOOKUP($S202,应收!$T:$T,应收!P:P))</f>
        <v/>
      </c>
      <c r="P202" s="114" t="str">
        <f>IF($B202="","",_xlfn.XLOOKUP($S202,应收!$T:$T,应收!Q:Q))</f>
        <v/>
      </c>
      <c r="Q202" s="114" t="str">
        <f>IF($B202="","",_xlfn.XLOOKUP($S202,应收!$T:$T,应收!R:R))</f>
        <v/>
      </c>
      <c r="R202" s="114" t="str">
        <f>IF($B202="","",_xlfn.XLOOKUP($S202,应收!$T:$T,应收!S:S))</f>
        <v/>
      </c>
      <c r="S202" s="114" t="str">
        <f t="shared" si="10"/>
        <v/>
      </c>
      <c r="T202" s="114" t="str">
        <f t="shared" si="11"/>
        <v/>
      </c>
      <c r="U202" s="114" t="str">
        <f>IF($B202="","",_xlfn.XLOOKUP(S202,应收!T:T,应收!V:V))</f>
        <v/>
      </c>
      <c r="V202" s="114" t="str">
        <f>IF(U202="","",_xlfn.XLOOKUP(U202,立项!W:W,立项!P:P))</f>
        <v/>
      </c>
      <c r="W202" s="114" t="str">
        <f>IF(B202="","",_xlfn.XLOOKUP($S202,应收!$T:$T,应收!B:B))</f>
        <v/>
      </c>
      <c r="X202" s="114" t="str">
        <f t="shared" si="9"/>
        <v>孙莉</v>
      </c>
      <c r="Y202" s="141"/>
      <c r="Z202" s="116"/>
      <c r="AA202" s="116"/>
      <c r="AB202" s="116"/>
      <c r="AC202" s="117"/>
      <c r="AD202" s="72" t="s">
        <v>1978</v>
      </c>
    </row>
    <row r="203" s="72" customFormat="1" customHeight="1" spans="1:30">
      <c r="A203" s="116"/>
      <c r="B203" s="133" t="s">
        <v>1978</v>
      </c>
      <c r="C203" s="134"/>
      <c r="D203" s="135"/>
      <c r="E203" s="136"/>
      <c r="F203" s="116" t="s">
        <v>1978</v>
      </c>
      <c r="G203" s="133"/>
      <c r="H203" s="116" t="s">
        <v>317</v>
      </c>
      <c r="I203" s="116"/>
      <c r="J203" s="139" t="s">
        <v>2116</v>
      </c>
      <c r="K203" s="114" t="str">
        <f>IF($B203="","",_xlfn.XLOOKUP(S203,应收!T:T,应收!D:D))</f>
        <v/>
      </c>
      <c r="L203" s="114" t="str">
        <f>IF($B203="","",_xlfn.XLOOKUP($S203,应收!$T:$T,应收!E:E))</f>
        <v/>
      </c>
      <c r="M203" s="114" t="str">
        <f>IF($B203="","",_xlfn.XLOOKUP($S203,应收!$T:$T,应收!N:N))</f>
        <v/>
      </c>
      <c r="N203" s="114" t="str">
        <f>IF($B203="","",_xlfn.XLOOKUP($S203,应收!$T:$T,应收!O:O))</f>
        <v/>
      </c>
      <c r="O203" s="114" t="str">
        <f>IF($B203="","",_xlfn.XLOOKUP($S203,应收!$T:$T,应收!P:P))</f>
        <v/>
      </c>
      <c r="P203" s="114" t="str">
        <f>IF($B203="","",_xlfn.XLOOKUP($S203,应收!$T:$T,应收!Q:Q))</f>
        <v/>
      </c>
      <c r="Q203" s="114" t="str">
        <f>IF($B203="","",_xlfn.XLOOKUP($S203,应收!$T:$T,应收!R:R))</f>
        <v/>
      </c>
      <c r="R203" s="114" t="str">
        <f>IF($B203="","",_xlfn.XLOOKUP($S203,应收!$T:$T,应收!S:S))</f>
        <v/>
      </c>
      <c r="S203" s="114" t="str">
        <f t="shared" si="10"/>
        <v/>
      </c>
      <c r="T203" s="114" t="str">
        <f t="shared" si="11"/>
        <v/>
      </c>
      <c r="U203" s="114" t="str">
        <f>IF($B203="","",_xlfn.XLOOKUP(S203,应收!T:T,应收!V:V))</f>
        <v/>
      </c>
      <c r="V203" s="114" t="str">
        <f>IF(U203="","",_xlfn.XLOOKUP(U203,立项!W:W,立项!P:P))</f>
        <v/>
      </c>
      <c r="W203" s="114" t="str">
        <f>IF(B203="","",_xlfn.XLOOKUP($S203,应收!$T:$T,应收!B:B))</f>
        <v/>
      </c>
      <c r="X203" s="114" t="str">
        <f t="shared" si="9"/>
        <v>孙莉</v>
      </c>
      <c r="Y203" s="141"/>
      <c r="Z203" s="116"/>
      <c r="AA203" s="116"/>
      <c r="AB203" s="116"/>
      <c r="AC203" s="117"/>
      <c r="AD203" s="72" t="s">
        <v>1978</v>
      </c>
    </row>
    <row r="204" s="72" customFormat="1" customHeight="1" spans="1:30">
      <c r="A204" s="116"/>
      <c r="B204" s="133" t="s">
        <v>1978</v>
      </c>
      <c r="C204" s="134"/>
      <c r="D204" s="135"/>
      <c r="E204" s="136"/>
      <c r="F204" s="116" t="s">
        <v>1978</v>
      </c>
      <c r="G204" s="133"/>
      <c r="H204" s="116" t="s">
        <v>317</v>
      </c>
      <c r="I204" s="116"/>
      <c r="J204" s="139" t="s">
        <v>2117</v>
      </c>
      <c r="K204" s="114" t="str">
        <f>IF($B204="","",_xlfn.XLOOKUP(S204,应收!T:T,应收!D:D))</f>
        <v/>
      </c>
      <c r="L204" s="114" t="str">
        <f>IF($B204="","",_xlfn.XLOOKUP($S204,应收!$T:$T,应收!E:E))</f>
        <v/>
      </c>
      <c r="M204" s="114" t="str">
        <f>IF($B204="","",_xlfn.XLOOKUP($S204,应收!$T:$T,应收!N:N))</f>
        <v/>
      </c>
      <c r="N204" s="114" t="str">
        <f>IF($B204="","",_xlfn.XLOOKUP($S204,应收!$T:$T,应收!O:O))</f>
        <v/>
      </c>
      <c r="O204" s="114" t="str">
        <f>IF($B204="","",_xlfn.XLOOKUP($S204,应收!$T:$T,应收!P:P))</f>
        <v/>
      </c>
      <c r="P204" s="114" t="str">
        <f>IF($B204="","",_xlfn.XLOOKUP($S204,应收!$T:$T,应收!Q:Q))</f>
        <v/>
      </c>
      <c r="Q204" s="114" t="str">
        <f>IF($B204="","",_xlfn.XLOOKUP($S204,应收!$T:$T,应收!R:R))</f>
        <v/>
      </c>
      <c r="R204" s="114" t="str">
        <f>IF($B204="","",_xlfn.XLOOKUP($S204,应收!$T:$T,应收!S:S))</f>
        <v/>
      </c>
      <c r="S204" s="114" t="str">
        <f t="shared" si="10"/>
        <v/>
      </c>
      <c r="T204" s="114" t="str">
        <f t="shared" si="11"/>
        <v/>
      </c>
      <c r="U204" s="114" t="str">
        <f>IF($B204="","",_xlfn.XLOOKUP(S204,应收!T:T,应收!V:V))</f>
        <v/>
      </c>
      <c r="V204" s="114" t="str">
        <f>IF(U204="","",_xlfn.XLOOKUP(U204,立项!W:W,立项!P:P))</f>
        <v/>
      </c>
      <c r="W204" s="114" t="str">
        <f>IF(B204="","",_xlfn.XLOOKUP($S204,应收!$T:$T,应收!B:B))</f>
        <v/>
      </c>
      <c r="X204" s="114" t="str">
        <f t="shared" si="9"/>
        <v>孙莉</v>
      </c>
      <c r="Y204" s="141"/>
      <c r="Z204" s="116"/>
      <c r="AA204" s="116"/>
      <c r="AB204" s="116"/>
      <c r="AC204" s="117"/>
      <c r="AD204" s="72" t="s">
        <v>1978</v>
      </c>
    </row>
    <row r="205" s="72" customFormat="1" customHeight="1" spans="1:30">
      <c r="A205" s="116"/>
      <c r="B205" s="133" t="s">
        <v>1978</v>
      </c>
      <c r="C205" s="134"/>
      <c r="D205" s="135"/>
      <c r="E205" s="136"/>
      <c r="F205" s="116" t="s">
        <v>1978</v>
      </c>
      <c r="G205" s="133"/>
      <c r="H205" s="116" t="s">
        <v>317</v>
      </c>
      <c r="I205" s="116"/>
      <c r="J205" s="139" t="s">
        <v>2118</v>
      </c>
      <c r="K205" s="114" t="str">
        <f>IF($B205="","",_xlfn.XLOOKUP(S205,应收!T:T,应收!D:D))</f>
        <v/>
      </c>
      <c r="L205" s="114" t="str">
        <f>IF($B205="","",_xlfn.XLOOKUP($S205,应收!$T:$T,应收!E:E))</f>
        <v/>
      </c>
      <c r="M205" s="114" t="str">
        <f>IF($B205="","",_xlfn.XLOOKUP($S205,应收!$T:$T,应收!N:N))</f>
        <v/>
      </c>
      <c r="N205" s="114" t="str">
        <f>IF($B205="","",_xlfn.XLOOKUP($S205,应收!$T:$T,应收!O:O))</f>
        <v/>
      </c>
      <c r="O205" s="114" t="str">
        <f>IF($B205="","",_xlfn.XLOOKUP($S205,应收!$T:$T,应收!P:P))</f>
        <v/>
      </c>
      <c r="P205" s="114" t="str">
        <f>IF($B205="","",_xlfn.XLOOKUP($S205,应收!$T:$T,应收!Q:Q))</f>
        <v/>
      </c>
      <c r="Q205" s="114" t="str">
        <f>IF($B205="","",_xlfn.XLOOKUP($S205,应收!$T:$T,应收!R:R))</f>
        <v/>
      </c>
      <c r="R205" s="114" t="str">
        <f>IF($B205="","",_xlfn.XLOOKUP($S205,应收!$T:$T,应收!S:S))</f>
        <v/>
      </c>
      <c r="S205" s="114" t="str">
        <f t="shared" si="10"/>
        <v/>
      </c>
      <c r="T205" s="114" t="str">
        <f t="shared" si="11"/>
        <v/>
      </c>
      <c r="U205" s="114" t="str">
        <f>IF($B205="","",_xlfn.XLOOKUP(S205,应收!T:T,应收!V:V))</f>
        <v/>
      </c>
      <c r="V205" s="114" t="str">
        <f>IF(U205="","",_xlfn.XLOOKUP(U205,立项!W:W,立项!P:P))</f>
        <v/>
      </c>
      <c r="W205" s="114" t="str">
        <f>IF(B205="","",_xlfn.XLOOKUP($S205,应收!$T:$T,应收!B:B))</f>
        <v/>
      </c>
      <c r="X205" s="114" t="str">
        <f t="shared" si="9"/>
        <v>孙莉</v>
      </c>
      <c r="Y205" s="141"/>
      <c r="Z205" s="116"/>
      <c r="AA205" s="116"/>
      <c r="AB205" s="116"/>
      <c r="AC205" s="117"/>
      <c r="AD205" s="72" t="s">
        <v>1978</v>
      </c>
    </row>
    <row r="206" s="72" customFormat="1" customHeight="1" spans="1:30">
      <c r="A206" s="116"/>
      <c r="B206" s="133" t="s">
        <v>1978</v>
      </c>
      <c r="C206" s="134"/>
      <c r="D206" s="135"/>
      <c r="E206" s="136"/>
      <c r="F206" s="116" t="s">
        <v>1978</v>
      </c>
      <c r="G206" s="133"/>
      <c r="H206" s="116" t="s">
        <v>317</v>
      </c>
      <c r="I206" s="116"/>
      <c r="J206" s="139" t="s">
        <v>2119</v>
      </c>
      <c r="K206" s="114" t="str">
        <f>IF($B206="","",_xlfn.XLOOKUP(S206,应收!T:T,应收!D:D))</f>
        <v/>
      </c>
      <c r="L206" s="114" t="str">
        <f>IF($B206="","",_xlfn.XLOOKUP($S206,应收!$T:$T,应收!E:E))</f>
        <v/>
      </c>
      <c r="M206" s="114" t="str">
        <f>IF($B206="","",_xlfn.XLOOKUP($S206,应收!$T:$T,应收!N:N))</f>
        <v/>
      </c>
      <c r="N206" s="114" t="str">
        <f>IF($B206="","",_xlfn.XLOOKUP($S206,应收!$T:$T,应收!O:O))</f>
        <v/>
      </c>
      <c r="O206" s="114" t="str">
        <f>IF($B206="","",_xlfn.XLOOKUP($S206,应收!$T:$T,应收!P:P))</f>
        <v/>
      </c>
      <c r="P206" s="114" t="str">
        <f>IF($B206="","",_xlfn.XLOOKUP($S206,应收!$T:$T,应收!Q:Q))</f>
        <v/>
      </c>
      <c r="Q206" s="114" t="str">
        <f>IF($B206="","",_xlfn.XLOOKUP($S206,应收!$T:$T,应收!R:R))</f>
        <v/>
      </c>
      <c r="R206" s="114" t="str">
        <f>IF($B206="","",_xlfn.XLOOKUP($S206,应收!$T:$T,应收!S:S))</f>
        <v/>
      </c>
      <c r="S206" s="114" t="str">
        <f t="shared" si="10"/>
        <v/>
      </c>
      <c r="T206" s="114" t="str">
        <f t="shared" si="11"/>
        <v/>
      </c>
      <c r="U206" s="114" t="str">
        <f>IF($B206="","",_xlfn.XLOOKUP(S206,应收!T:T,应收!V:V))</f>
        <v/>
      </c>
      <c r="V206" s="114" t="str">
        <f>IF(U206="","",_xlfn.XLOOKUP(U206,立项!W:W,立项!P:P))</f>
        <v/>
      </c>
      <c r="W206" s="114" t="str">
        <f>IF(B206="","",_xlfn.XLOOKUP($S206,应收!$T:$T,应收!B:B))</f>
        <v/>
      </c>
      <c r="X206" s="114" t="str">
        <f t="shared" si="9"/>
        <v>孙莉</v>
      </c>
      <c r="Y206" s="141"/>
      <c r="Z206" s="116"/>
      <c r="AA206" s="116"/>
      <c r="AB206" s="116"/>
      <c r="AC206" s="117"/>
      <c r="AD206" s="72" t="s">
        <v>1978</v>
      </c>
    </row>
    <row r="207" s="72" customFormat="1" customHeight="1" spans="1:30">
      <c r="A207" s="116"/>
      <c r="B207" s="133" t="s">
        <v>1978</v>
      </c>
      <c r="C207" s="134"/>
      <c r="D207" s="135"/>
      <c r="E207" s="136"/>
      <c r="F207" s="116" t="s">
        <v>1978</v>
      </c>
      <c r="G207" s="133"/>
      <c r="H207" s="116" t="s">
        <v>317</v>
      </c>
      <c r="I207" s="116"/>
      <c r="J207" s="139" t="s">
        <v>2120</v>
      </c>
      <c r="K207" s="114" t="str">
        <f>IF($B207="","",_xlfn.XLOOKUP(S207,应收!T:T,应收!D:D))</f>
        <v/>
      </c>
      <c r="L207" s="114" t="str">
        <f>IF($B207="","",_xlfn.XLOOKUP($S207,应收!$T:$T,应收!E:E))</f>
        <v/>
      </c>
      <c r="M207" s="114" t="str">
        <f>IF($B207="","",_xlfn.XLOOKUP($S207,应收!$T:$T,应收!N:N))</f>
        <v/>
      </c>
      <c r="N207" s="114" t="str">
        <f>IF($B207="","",_xlfn.XLOOKUP($S207,应收!$T:$T,应收!O:O))</f>
        <v/>
      </c>
      <c r="O207" s="114" t="str">
        <f>IF($B207="","",_xlfn.XLOOKUP($S207,应收!$T:$T,应收!P:P))</f>
        <v/>
      </c>
      <c r="P207" s="114" t="str">
        <f>IF($B207="","",_xlfn.XLOOKUP($S207,应收!$T:$T,应收!Q:Q))</f>
        <v/>
      </c>
      <c r="Q207" s="114" t="str">
        <f>IF($B207="","",_xlfn.XLOOKUP($S207,应收!$T:$T,应收!R:R))</f>
        <v/>
      </c>
      <c r="R207" s="114" t="str">
        <f>IF($B207="","",_xlfn.XLOOKUP($S207,应收!$T:$T,应收!S:S))</f>
        <v/>
      </c>
      <c r="S207" s="114" t="str">
        <f t="shared" si="10"/>
        <v/>
      </c>
      <c r="T207" s="114" t="str">
        <f t="shared" si="11"/>
        <v/>
      </c>
      <c r="U207" s="114" t="str">
        <f>IF($B207="","",_xlfn.XLOOKUP(S207,应收!T:T,应收!V:V))</f>
        <v/>
      </c>
      <c r="V207" s="114" t="str">
        <f>IF(U207="","",_xlfn.XLOOKUP(U207,立项!W:W,立项!P:P))</f>
        <v/>
      </c>
      <c r="W207" s="114" t="str">
        <f>IF(B207="","",_xlfn.XLOOKUP($S207,应收!$T:$T,应收!B:B))</f>
        <v/>
      </c>
      <c r="X207" s="114" t="str">
        <f t="shared" si="9"/>
        <v>孙莉</v>
      </c>
      <c r="Y207" s="141"/>
      <c r="Z207" s="116"/>
      <c r="AA207" s="116"/>
      <c r="AB207" s="116"/>
      <c r="AC207" s="117"/>
      <c r="AD207" s="72" t="s">
        <v>1978</v>
      </c>
    </row>
    <row r="208" s="72" customFormat="1" customHeight="1" spans="1:30">
      <c r="A208" s="116"/>
      <c r="B208" s="133" t="s">
        <v>1978</v>
      </c>
      <c r="C208" s="134"/>
      <c r="D208" s="135"/>
      <c r="E208" s="136"/>
      <c r="F208" s="116" t="s">
        <v>1978</v>
      </c>
      <c r="G208" s="133"/>
      <c r="H208" s="116" t="s">
        <v>317</v>
      </c>
      <c r="I208" s="116"/>
      <c r="J208" s="139" t="s">
        <v>2121</v>
      </c>
      <c r="K208" s="114" t="str">
        <f>IF($B208="","",_xlfn.XLOOKUP(S208,应收!T:T,应收!D:D))</f>
        <v/>
      </c>
      <c r="L208" s="114" t="str">
        <f>IF($B208="","",_xlfn.XLOOKUP($S208,应收!$T:$T,应收!E:E))</f>
        <v/>
      </c>
      <c r="M208" s="114" t="str">
        <f>IF($B208="","",_xlfn.XLOOKUP($S208,应收!$T:$T,应收!N:N))</f>
        <v/>
      </c>
      <c r="N208" s="114" t="str">
        <f>IF($B208="","",_xlfn.XLOOKUP($S208,应收!$T:$T,应收!O:O))</f>
        <v/>
      </c>
      <c r="O208" s="114" t="str">
        <f>IF($B208="","",_xlfn.XLOOKUP($S208,应收!$T:$T,应收!P:P))</f>
        <v/>
      </c>
      <c r="P208" s="114" t="str">
        <f>IF($B208="","",_xlfn.XLOOKUP($S208,应收!$T:$T,应收!Q:Q))</f>
        <v/>
      </c>
      <c r="Q208" s="114" t="str">
        <f>IF($B208="","",_xlfn.XLOOKUP($S208,应收!$T:$T,应收!R:R))</f>
        <v/>
      </c>
      <c r="R208" s="114" t="str">
        <f>IF($B208="","",_xlfn.XLOOKUP($S208,应收!$T:$T,应收!S:S))</f>
        <v/>
      </c>
      <c r="S208" s="114" t="str">
        <f t="shared" si="10"/>
        <v/>
      </c>
      <c r="T208" s="114" t="str">
        <f t="shared" si="11"/>
        <v/>
      </c>
      <c r="U208" s="114" t="str">
        <f>IF($B208="","",_xlfn.XLOOKUP(S208,应收!T:T,应收!V:V))</f>
        <v/>
      </c>
      <c r="V208" s="114" t="str">
        <f>IF(U208="","",_xlfn.XLOOKUP(U208,立项!W:W,立项!P:P))</f>
        <v/>
      </c>
      <c r="W208" s="114" t="str">
        <f>IF(B208="","",_xlfn.XLOOKUP($S208,应收!$T:$T,应收!B:B))</f>
        <v/>
      </c>
      <c r="X208" s="114" t="str">
        <f t="shared" si="9"/>
        <v>孙莉</v>
      </c>
      <c r="Y208" s="141"/>
      <c r="Z208" s="116"/>
      <c r="AA208" s="116"/>
      <c r="AB208" s="116"/>
      <c r="AC208" s="117"/>
      <c r="AD208" s="72" t="s">
        <v>1978</v>
      </c>
    </row>
    <row r="209" s="72" customFormat="1" customHeight="1" spans="1:30">
      <c r="A209" s="116"/>
      <c r="B209" s="133" t="s">
        <v>1978</v>
      </c>
      <c r="C209" s="134"/>
      <c r="D209" s="135"/>
      <c r="E209" s="136"/>
      <c r="F209" s="116" t="s">
        <v>1978</v>
      </c>
      <c r="G209" s="133"/>
      <c r="H209" s="116" t="s">
        <v>317</v>
      </c>
      <c r="I209" s="116"/>
      <c r="J209" s="139" t="s">
        <v>2122</v>
      </c>
      <c r="K209" s="114" t="str">
        <f>IF($B209="","",_xlfn.XLOOKUP(S209,应收!T:T,应收!D:D))</f>
        <v/>
      </c>
      <c r="L209" s="114" t="str">
        <f>IF($B209="","",_xlfn.XLOOKUP($S209,应收!$T:$T,应收!E:E))</f>
        <v/>
      </c>
      <c r="M209" s="114" t="str">
        <f>IF($B209="","",_xlfn.XLOOKUP($S209,应收!$T:$T,应收!N:N))</f>
        <v/>
      </c>
      <c r="N209" s="114" t="str">
        <f>IF($B209="","",_xlfn.XLOOKUP($S209,应收!$T:$T,应收!O:O))</f>
        <v/>
      </c>
      <c r="O209" s="114" t="str">
        <f>IF($B209="","",_xlfn.XLOOKUP($S209,应收!$T:$T,应收!P:P))</f>
        <v/>
      </c>
      <c r="P209" s="114" t="str">
        <f>IF($B209="","",_xlfn.XLOOKUP($S209,应收!$T:$T,应收!Q:Q))</f>
        <v/>
      </c>
      <c r="Q209" s="114" t="str">
        <f>IF($B209="","",_xlfn.XLOOKUP($S209,应收!$T:$T,应收!R:R))</f>
        <v/>
      </c>
      <c r="R209" s="114" t="str">
        <f>IF($B209="","",_xlfn.XLOOKUP($S209,应收!$T:$T,应收!S:S))</f>
        <v/>
      </c>
      <c r="S209" s="114" t="str">
        <f t="shared" si="10"/>
        <v/>
      </c>
      <c r="T209" s="114" t="str">
        <f t="shared" si="11"/>
        <v/>
      </c>
      <c r="U209" s="114" t="str">
        <f>IF($B209="","",_xlfn.XLOOKUP(S209,应收!T:T,应收!V:V))</f>
        <v/>
      </c>
      <c r="V209" s="114" t="str">
        <f>IF(U209="","",_xlfn.XLOOKUP(U209,立项!W:W,立项!P:P))</f>
        <v/>
      </c>
      <c r="W209" s="114" t="str">
        <f>IF(B209="","",_xlfn.XLOOKUP($S209,应收!$T:$T,应收!B:B))</f>
        <v/>
      </c>
      <c r="X209" s="114" t="str">
        <f t="shared" si="9"/>
        <v>孙莉</v>
      </c>
      <c r="Y209" s="141"/>
      <c r="Z209" s="116"/>
      <c r="AA209" s="116"/>
      <c r="AB209" s="116"/>
      <c r="AC209" s="117"/>
      <c r="AD209" s="72" t="s">
        <v>1978</v>
      </c>
    </row>
    <row r="210" s="72" customFormat="1" customHeight="1" spans="1:30">
      <c r="A210" s="116"/>
      <c r="B210" s="133" t="s">
        <v>1978</v>
      </c>
      <c r="C210" s="134"/>
      <c r="D210" s="135"/>
      <c r="E210" s="136"/>
      <c r="F210" s="116" t="s">
        <v>1978</v>
      </c>
      <c r="G210" s="133"/>
      <c r="H210" s="116" t="s">
        <v>317</v>
      </c>
      <c r="I210" s="116"/>
      <c r="J210" s="139" t="s">
        <v>2123</v>
      </c>
      <c r="K210" s="114" t="str">
        <f>IF($B210="","",_xlfn.XLOOKUP(S210,应收!T:T,应收!D:D))</f>
        <v/>
      </c>
      <c r="L210" s="114" t="str">
        <f>IF($B210="","",_xlfn.XLOOKUP($S210,应收!$T:$T,应收!E:E))</f>
        <v/>
      </c>
      <c r="M210" s="114" t="str">
        <f>IF($B210="","",_xlfn.XLOOKUP($S210,应收!$T:$T,应收!N:N))</f>
        <v/>
      </c>
      <c r="N210" s="114" t="str">
        <f>IF($B210="","",_xlfn.XLOOKUP($S210,应收!$T:$T,应收!O:O))</f>
        <v/>
      </c>
      <c r="O210" s="114" t="str">
        <f>IF($B210="","",_xlfn.XLOOKUP($S210,应收!$T:$T,应收!P:P))</f>
        <v/>
      </c>
      <c r="P210" s="114" t="str">
        <f>IF($B210="","",_xlfn.XLOOKUP($S210,应收!$T:$T,应收!Q:Q))</f>
        <v/>
      </c>
      <c r="Q210" s="114" t="str">
        <f>IF($B210="","",_xlfn.XLOOKUP($S210,应收!$T:$T,应收!R:R))</f>
        <v/>
      </c>
      <c r="R210" s="114" t="str">
        <f>IF($B210="","",_xlfn.XLOOKUP($S210,应收!$T:$T,应收!S:S))</f>
        <v/>
      </c>
      <c r="S210" s="114" t="str">
        <f t="shared" si="10"/>
        <v/>
      </c>
      <c r="T210" s="114" t="str">
        <f t="shared" si="11"/>
        <v/>
      </c>
      <c r="U210" s="114" t="str">
        <f>IF($B210="","",_xlfn.XLOOKUP(S210,应收!T:T,应收!V:V))</f>
        <v/>
      </c>
      <c r="V210" s="114" t="str">
        <f>IF(U210="","",_xlfn.XLOOKUP(U210,立项!W:W,立项!P:P))</f>
        <v/>
      </c>
      <c r="W210" s="114" t="str">
        <f>IF(B210="","",_xlfn.XLOOKUP($S210,应收!$T:$T,应收!B:B))</f>
        <v/>
      </c>
      <c r="X210" s="114" t="str">
        <f t="shared" si="9"/>
        <v>孙莉</v>
      </c>
      <c r="Y210" s="141"/>
      <c r="Z210" s="116"/>
      <c r="AA210" s="116"/>
      <c r="AB210" s="116"/>
      <c r="AC210" s="117"/>
      <c r="AD210" s="72" t="s">
        <v>1978</v>
      </c>
    </row>
    <row r="211" s="72" customFormat="1" customHeight="1" spans="1:30">
      <c r="A211" s="116"/>
      <c r="B211" s="133" t="s">
        <v>1978</v>
      </c>
      <c r="C211" s="134"/>
      <c r="D211" s="135"/>
      <c r="E211" s="136"/>
      <c r="F211" s="116" t="s">
        <v>1978</v>
      </c>
      <c r="G211" s="133"/>
      <c r="H211" s="116" t="s">
        <v>317</v>
      </c>
      <c r="I211" s="116"/>
      <c r="J211" s="139" t="s">
        <v>2124</v>
      </c>
      <c r="K211" s="114" t="str">
        <f>IF($B211="","",_xlfn.XLOOKUP(S211,应收!T:T,应收!D:D))</f>
        <v/>
      </c>
      <c r="L211" s="114" t="str">
        <f>IF($B211="","",_xlfn.XLOOKUP($S211,应收!$T:$T,应收!E:E))</f>
        <v/>
      </c>
      <c r="M211" s="114" t="str">
        <f>IF($B211="","",_xlfn.XLOOKUP($S211,应收!$T:$T,应收!N:N))</f>
        <v/>
      </c>
      <c r="N211" s="114" t="str">
        <f>IF($B211="","",_xlfn.XLOOKUP($S211,应收!$T:$T,应收!O:O))</f>
        <v/>
      </c>
      <c r="O211" s="114" t="str">
        <f>IF($B211="","",_xlfn.XLOOKUP($S211,应收!$T:$T,应收!P:P))</f>
        <v/>
      </c>
      <c r="P211" s="114" t="str">
        <f>IF($B211="","",_xlfn.XLOOKUP($S211,应收!$T:$T,应收!Q:Q))</f>
        <v/>
      </c>
      <c r="Q211" s="114" t="str">
        <f>IF($B211="","",_xlfn.XLOOKUP($S211,应收!$T:$T,应收!R:R))</f>
        <v/>
      </c>
      <c r="R211" s="114" t="str">
        <f>IF($B211="","",_xlfn.XLOOKUP($S211,应收!$T:$T,应收!S:S))</f>
        <v/>
      </c>
      <c r="S211" s="114" t="str">
        <f t="shared" si="10"/>
        <v/>
      </c>
      <c r="T211" s="114" t="str">
        <f t="shared" si="11"/>
        <v/>
      </c>
      <c r="U211" s="114" t="str">
        <f>IF($B211="","",_xlfn.XLOOKUP(S211,应收!T:T,应收!V:V))</f>
        <v/>
      </c>
      <c r="V211" s="114" t="str">
        <f>IF(U211="","",_xlfn.XLOOKUP(U211,立项!W:W,立项!P:P))</f>
        <v/>
      </c>
      <c r="W211" s="114" t="str">
        <f>IF(B211="","",_xlfn.XLOOKUP($S211,应收!$T:$T,应收!B:B))</f>
        <v/>
      </c>
      <c r="X211" s="114" t="str">
        <f t="shared" si="9"/>
        <v>孙莉</v>
      </c>
      <c r="Y211" s="141"/>
      <c r="Z211" s="116"/>
      <c r="AA211" s="116"/>
      <c r="AB211" s="116"/>
      <c r="AC211" s="117"/>
      <c r="AD211" s="72" t="s">
        <v>1978</v>
      </c>
    </row>
    <row r="212" s="72" customFormat="1" customHeight="1" spans="1:30">
      <c r="A212" s="116"/>
      <c r="B212" s="133" t="s">
        <v>1978</v>
      </c>
      <c r="C212" s="134"/>
      <c r="D212" s="135"/>
      <c r="E212" s="136"/>
      <c r="F212" s="116" t="s">
        <v>1978</v>
      </c>
      <c r="G212" s="133"/>
      <c r="H212" s="116" t="s">
        <v>317</v>
      </c>
      <c r="I212" s="116"/>
      <c r="J212" s="139" t="s">
        <v>2125</v>
      </c>
      <c r="K212" s="114" t="str">
        <f>IF($B212="","",_xlfn.XLOOKUP(S212,应收!T:T,应收!D:D))</f>
        <v/>
      </c>
      <c r="L212" s="114" t="str">
        <f>IF($B212="","",_xlfn.XLOOKUP($S212,应收!$T:$T,应收!E:E))</f>
        <v/>
      </c>
      <c r="M212" s="114" t="str">
        <f>IF($B212="","",_xlfn.XLOOKUP($S212,应收!$T:$T,应收!N:N))</f>
        <v/>
      </c>
      <c r="N212" s="114" t="str">
        <f>IF($B212="","",_xlfn.XLOOKUP($S212,应收!$T:$T,应收!O:O))</f>
        <v/>
      </c>
      <c r="O212" s="114" t="str">
        <f>IF($B212="","",_xlfn.XLOOKUP($S212,应收!$T:$T,应收!P:P))</f>
        <v/>
      </c>
      <c r="P212" s="114" t="str">
        <f>IF($B212="","",_xlfn.XLOOKUP($S212,应收!$T:$T,应收!Q:Q))</f>
        <v/>
      </c>
      <c r="Q212" s="114" t="str">
        <f>IF($B212="","",_xlfn.XLOOKUP($S212,应收!$T:$T,应收!R:R))</f>
        <v/>
      </c>
      <c r="R212" s="114" t="str">
        <f>IF($B212="","",_xlfn.XLOOKUP($S212,应收!$T:$T,应收!S:S))</f>
        <v/>
      </c>
      <c r="S212" s="114" t="str">
        <f t="shared" si="10"/>
        <v/>
      </c>
      <c r="T212" s="114" t="str">
        <f t="shared" si="11"/>
        <v/>
      </c>
      <c r="U212" s="114" t="str">
        <f>IF($B212="","",_xlfn.XLOOKUP(S212,应收!T:T,应收!V:V))</f>
        <v/>
      </c>
      <c r="V212" s="114" t="str">
        <f>IF(U212="","",_xlfn.XLOOKUP(U212,立项!W:W,立项!P:P))</f>
        <v/>
      </c>
      <c r="W212" s="114" t="str">
        <f>IF(B212="","",_xlfn.XLOOKUP($S212,应收!$T:$T,应收!B:B))</f>
        <v/>
      </c>
      <c r="X212" s="114" t="str">
        <f t="shared" si="9"/>
        <v>孙莉</v>
      </c>
      <c r="Y212" s="141"/>
      <c r="Z212" s="116"/>
      <c r="AA212" s="116"/>
      <c r="AB212" s="116"/>
      <c r="AC212" s="117"/>
      <c r="AD212" s="72" t="s">
        <v>1978</v>
      </c>
    </row>
    <row r="213" s="72" customFormat="1" customHeight="1" spans="1:30">
      <c r="A213" s="116"/>
      <c r="B213" s="133" t="s">
        <v>1978</v>
      </c>
      <c r="C213" s="134"/>
      <c r="D213" s="135"/>
      <c r="E213" s="136"/>
      <c r="F213" s="116" t="s">
        <v>1978</v>
      </c>
      <c r="G213" s="133"/>
      <c r="H213" s="116" t="s">
        <v>317</v>
      </c>
      <c r="I213" s="116"/>
      <c r="J213" s="139" t="s">
        <v>2126</v>
      </c>
      <c r="K213" s="114" t="str">
        <f>IF($B213="","",_xlfn.XLOOKUP(S213,应收!T:T,应收!D:D))</f>
        <v/>
      </c>
      <c r="L213" s="114" t="str">
        <f>IF($B213="","",_xlfn.XLOOKUP($S213,应收!$T:$T,应收!E:E))</f>
        <v/>
      </c>
      <c r="M213" s="114" t="str">
        <f>IF($B213="","",_xlfn.XLOOKUP($S213,应收!$T:$T,应收!N:N))</f>
        <v/>
      </c>
      <c r="N213" s="114" t="str">
        <f>IF($B213="","",_xlfn.XLOOKUP($S213,应收!$T:$T,应收!O:O))</f>
        <v/>
      </c>
      <c r="O213" s="114" t="str">
        <f>IF($B213="","",_xlfn.XLOOKUP($S213,应收!$T:$T,应收!P:P))</f>
        <v/>
      </c>
      <c r="P213" s="114" t="str">
        <f>IF($B213="","",_xlfn.XLOOKUP($S213,应收!$T:$T,应收!Q:Q))</f>
        <v/>
      </c>
      <c r="Q213" s="114" t="str">
        <f>IF($B213="","",_xlfn.XLOOKUP($S213,应收!$T:$T,应收!R:R))</f>
        <v/>
      </c>
      <c r="R213" s="114" t="str">
        <f>IF($B213="","",_xlfn.XLOOKUP($S213,应收!$T:$T,应收!S:S))</f>
        <v/>
      </c>
      <c r="S213" s="114" t="str">
        <f t="shared" si="10"/>
        <v/>
      </c>
      <c r="T213" s="114" t="str">
        <f t="shared" si="11"/>
        <v/>
      </c>
      <c r="U213" s="114" t="str">
        <f>IF($B213="","",_xlfn.XLOOKUP(S213,应收!T:T,应收!V:V))</f>
        <v/>
      </c>
      <c r="V213" s="114" t="str">
        <f>IF(U213="","",_xlfn.XLOOKUP(U213,立项!W:W,立项!P:P))</f>
        <v/>
      </c>
      <c r="W213" s="114" t="str">
        <f>IF(B213="","",_xlfn.XLOOKUP($S213,应收!$T:$T,应收!B:B))</f>
        <v/>
      </c>
      <c r="X213" s="114" t="str">
        <f t="shared" si="9"/>
        <v>孙莉</v>
      </c>
      <c r="Y213" s="141"/>
      <c r="Z213" s="116"/>
      <c r="AA213" s="116"/>
      <c r="AB213" s="116"/>
      <c r="AC213" s="117"/>
      <c r="AD213" s="72" t="s">
        <v>1978</v>
      </c>
    </row>
    <row r="214" s="72" customFormat="1" customHeight="1" spans="1:30">
      <c r="A214" s="116"/>
      <c r="B214" s="133" t="s">
        <v>1978</v>
      </c>
      <c r="C214" s="134"/>
      <c r="D214" s="135"/>
      <c r="E214" s="136"/>
      <c r="F214" s="116" t="s">
        <v>1978</v>
      </c>
      <c r="G214" s="133"/>
      <c r="H214" s="116" t="s">
        <v>317</v>
      </c>
      <c r="I214" s="116"/>
      <c r="J214" s="139" t="s">
        <v>2127</v>
      </c>
      <c r="K214" s="114" t="str">
        <f>IF($B214="","",_xlfn.XLOOKUP(S214,应收!T:T,应收!D:D))</f>
        <v/>
      </c>
      <c r="L214" s="114" t="str">
        <f>IF($B214="","",_xlfn.XLOOKUP($S214,应收!$T:$T,应收!E:E))</f>
        <v/>
      </c>
      <c r="M214" s="114" t="str">
        <f>IF($B214="","",_xlfn.XLOOKUP($S214,应收!$T:$T,应收!N:N))</f>
        <v/>
      </c>
      <c r="N214" s="114" t="str">
        <f>IF($B214="","",_xlfn.XLOOKUP($S214,应收!$T:$T,应收!O:O))</f>
        <v/>
      </c>
      <c r="O214" s="114" t="str">
        <f>IF($B214="","",_xlfn.XLOOKUP($S214,应收!$T:$T,应收!P:P))</f>
        <v/>
      </c>
      <c r="P214" s="114" t="str">
        <f>IF($B214="","",_xlfn.XLOOKUP($S214,应收!$T:$T,应收!Q:Q))</f>
        <v/>
      </c>
      <c r="Q214" s="114" t="str">
        <f>IF($B214="","",_xlfn.XLOOKUP($S214,应收!$T:$T,应收!R:R))</f>
        <v/>
      </c>
      <c r="R214" s="114" t="str">
        <f>IF($B214="","",_xlfn.XLOOKUP($S214,应收!$T:$T,应收!S:S))</f>
        <v/>
      </c>
      <c r="S214" s="114" t="str">
        <f t="shared" si="10"/>
        <v/>
      </c>
      <c r="T214" s="114" t="str">
        <f t="shared" si="11"/>
        <v/>
      </c>
      <c r="U214" s="114" t="str">
        <f>IF($B214="","",_xlfn.XLOOKUP(S214,应收!T:T,应收!V:V))</f>
        <v/>
      </c>
      <c r="V214" s="114" t="str">
        <f>IF(U214="","",_xlfn.XLOOKUP(U214,立项!W:W,立项!P:P))</f>
        <v/>
      </c>
      <c r="W214" s="114" t="str">
        <f>IF(B214="","",_xlfn.XLOOKUP($S214,应收!$T:$T,应收!B:B))</f>
        <v/>
      </c>
      <c r="X214" s="114" t="str">
        <f t="shared" si="9"/>
        <v>孙莉</v>
      </c>
      <c r="Y214" s="141"/>
      <c r="Z214" s="116"/>
      <c r="AA214" s="116"/>
      <c r="AB214" s="116"/>
      <c r="AC214" s="117"/>
      <c r="AD214" s="72" t="s">
        <v>1978</v>
      </c>
    </row>
    <row r="215" s="72" customFormat="1" customHeight="1" spans="1:30">
      <c r="A215" s="116"/>
      <c r="B215" s="133" t="s">
        <v>1978</v>
      </c>
      <c r="C215" s="134"/>
      <c r="D215" s="135"/>
      <c r="E215" s="136"/>
      <c r="F215" s="116" t="s">
        <v>1978</v>
      </c>
      <c r="G215" s="133"/>
      <c r="H215" s="116" t="s">
        <v>317</v>
      </c>
      <c r="I215" s="116"/>
      <c r="J215" s="139" t="s">
        <v>2128</v>
      </c>
      <c r="K215" s="114" t="str">
        <f>IF($B215="","",_xlfn.XLOOKUP(S215,应收!T:T,应收!D:D))</f>
        <v/>
      </c>
      <c r="L215" s="114" t="str">
        <f>IF($B215="","",_xlfn.XLOOKUP($S215,应收!$T:$T,应收!E:E))</f>
        <v/>
      </c>
      <c r="M215" s="114" t="str">
        <f>IF($B215="","",_xlfn.XLOOKUP($S215,应收!$T:$T,应收!N:N))</f>
        <v/>
      </c>
      <c r="N215" s="114" t="str">
        <f>IF($B215="","",_xlfn.XLOOKUP($S215,应收!$T:$T,应收!O:O))</f>
        <v/>
      </c>
      <c r="O215" s="114" t="str">
        <f>IF($B215="","",_xlfn.XLOOKUP($S215,应收!$T:$T,应收!P:P))</f>
        <v/>
      </c>
      <c r="P215" s="114" t="str">
        <f>IF($B215="","",_xlfn.XLOOKUP($S215,应收!$T:$T,应收!Q:Q))</f>
        <v/>
      </c>
      <c r="Q215" s="114" t="str">
        <f>IF($B215="","",_xlfn.XLOOKUP($S215,应收!$T:$T,应收!R:R))</f>
        <v/>
      </c>
      <c r="R215" s="114" t="str">
        <f>IF($B215="","",_xlfn.XLOOKUP($S215,应收!$T:$T,应收!S:S))</f>
        <v/>
      </c>
      <c r="S215" s="114" t="str">
        <f t="shared" si="10"/>
        <v/>
      </c>
      <c r="T215" s="114" t="str">
        <f t="shared" si="11"/>
        <v/>
      </c>
      <c r="U215" s="114" t="str">
        <f>IF($B215="","",_xlfn.XLOOKUP(S215,应收!T:T,应收!V:V))</f>
        <v/>
      </c>
      <c r="V215" s="114" t="str">
        <f>IF(U215="","",_xlfn.XLOOKUP(U215,立项!W:W,立项!P:P))</f>
        <v/>
      </c>
      <c r="W215" s="114" t="str">
        <f>IF(B215="","",_xlfn.XLOOKUP($S215,应收!$T:$T,应收!B:B))</f>
        <v/>
      </c>
      <c r="X215" s="114" t="str">
        <f t="shared" si="9"/>
        <v>孙莉</v>
      </c>
      <c r="Y215" s="141"/>
      <c r="Z215" s="116"/>
      <c r="AA215" s="116"/>
      <c r="AB215" s="116"/>
      <c r="AC215" s="117"/>
      <c r="AD215" s="72" t="s">
        <v>1978</v>
      </c>
    </row>
    <row r="216" s="72" customFormat="1" customHeight="1" spans="1:30">
      <c r="A216" s="116"/>
      <c r="B216" s="133" t="s">
        <v>1978</v>
      </c>
      <c r="C216" s="134"/>
      <c r="D216" s="135"/>
      <c r="E216" s="136"/>
      <c r="F216" s="116" t="s">
        <v>1978</v>
      </c>
      <c r="G216" s="133"/>
      <c r="H216" s="116" t="s">
        <v>317</v>
      </c>
      <c r="I216" s="116"/>
      <c r="J216" s="139" t="s">
        <v>2129</v>
      </c>
      <c r="K216" s="114" t="str">
        <f>IF($B216="","",_xlfn.XLOOKUP(S216,应收!T:T,应收!D:D))</f>
        <v/>
      </c>
      <c r="L216" s="114" t="str">
        <f>IF($B216="","",_xlfn.XLOOKUP($S216,应收!$T:$T,应收!E:E))</f>
        <v/>
      </c>
      <c r="M216" s="114" t="str">
        <f>IF($B216="","",_xlfn.XLOOKUP($S216,应收!$T:$T,应收!N:N))</f>
        <v/>
      </c>
      <c r="N216" s="114" t="str">
        <f>IF($B216="","",_xlfn.XLOOKUP($S216,应收!$T:$T,应收!O:O))</f>
        <v/>
      </c>
      <c r="O216" s="114" t="str">
        <f>IF($B216="","",_xlfn.XLOOKUP($S216,应收!$T:$T,应收!P:P))</f>
        <v/>
      </c>
      <c r="P216" s="114" t="str">
        <f>IF($B216="","",_xlfn.XLOOKUP($S216,应收!$T:$T,应收!Q:Q))</f>
        <v/>
      </c>
      <c r="Q216" s="114" t="str">
        <f>IF($B216="","",_xlfn.XLOOKUP($S216,应收!$T:$T,应收!R:R))</f>
        <v/>
      </c>
      <c r="R216" s="114" t="str">
        <f>IF($B216="","",_xlfn.XLOOKUP($S216,应收!$T:$T,应收!S:S))</f>
        <v/>
      </c>
      <c r="S216" s="114" t="str">
        <f t="shared" si="10"/>
        <v/>
      </c>
      <c r="T216" s="114" t="str">
        <f t="shared" si="11"/>
        <v/>
      </c>
      <c r="U216" s="114" t="str">
        <f>IF($B216="","",_xlfn.XLOOKUP(S216,应收!T:T,应收!V:V))</f>
        <v/>
      </c>
      <c r="V216" s="114" t="str">
        <f>IF(U216="","",_xlfn.XLOOKUP(U216,立项!W:W,立项!P:P))</f>
        <v/>
      </c>
      <c r="W216" s="114" t="str">
        <f>IF(B216="","",_xlfn.XLOOKUP($S216,应收!$T:$T,应收!B:B))</f>
        <v/>
      </c>
      <c r="X216" s="114" t="str">
        <f t="shared" si="9"/>
        <v>孙莉</v>
      </c>
      <c r="Y216" s="141"/>
      <c r="Z216" s="116"/>
      <c r="AA216" s="116"/>
      <c r="AB216" s="116"/>
      <c r="AC216" s="117"/>
      <c r="AD216" s="72" t="s">
        <v>1978</v>
      </c>
    </row>
    <row r="217" s="72" customFormat="1" customHeight="1" spans="1:30">
      <c r="A217" s="116"/>
      <c r="B217" s="133" t="s">
        <v>1978</v>
      </c>
      <c r="C217" s="134"/>
      <c r="D217" s="135"/>
      <c r="E217" s="136"/>
      <c r="F217" s="116" t="s">
        <v>1978</v>
      </c>
      <c r="G217" s="133"/>
      <c r="H217" s="116" t="s">
        <v>317</v>
      </c>
      <c r="I217" s="116"/>
      <c r="J217" s="139" t="s">
        <v>2130</v>
      </c>
      <c r="K217" s="114" t="str">
        <f>IF($B217="","",_xlfn.XLOOKUP(S217,应收!T:T,应收!D:D))</f>
        <v/>
      </c>
      <c r="L217" s="114" t="str">
        <f>IF($B217="","",_xlfn.XLOOKUP($S217,应收!$T:$T,应收!E:E))</f>
        <v/>
      </c>
      <c r="M217" s="114" t="str">
        <f>IF($B217="","",_xlfn.XLOOKUP($S217,应收!$T:$T,应收!N:N))</f>
        <v/>
      </c>
      <c r="N217" s="114" t="str">
        <f>IF($B217="","",_xlfn.XLOOKUP($S217,应收!$T:$T,应收!O:O))</f>
        <v/>
      </c>
      <c r="O217" s="114" t="str">
        <f>IF($B217="","",_xlfn.XLOOKUP($S217,应收!$T:$T,应收!P:P))</f>
        <v/>
      </c>
      <c r="P217" s="114" t="str">
        <f>IF($B217="","",_xlfn.XLOOKUP($S217,应收!$T:$T,应收!Q:Q))</f>
        <v/>
      </c>
      <c r="Q217" s="114" t="str">
        <f>IF($B217="","",_xlfn.XLOOKUP($S217,应收!$T:$T,应收!R:R))</f>
        <v/>
      </c>
      <c r="R217" s="114" t="str">
        <f>IF($B217="","",_xlfn.XLOOKUP($S217,应收!$T:$T,应收!S:S))</f>
        <v/>
      </c>
      <c r="S217" s="114" t="str">
        <f t="shared" si="10"/>
        <v/>
      </c>
      <c r="T217" s="114" t="str">
        <f t="shared" si="11"/>
        <v/>
      </c>
      <c r="U217" s="114" t="str">
        <f>IF($B217="","",_xlfn.XLOOKUP(S217,应收!T:T,应收!V:V))</f>
        <v/>
      </c>
      <c r="V217" s="114" t="str">
        <f>IF(U217="","",_xlfn.XLOOKUP(U217,立项!W:W,立项!P:P))</f>
        <v/>
      </c>
      <c r="W217" s="114" t="str">
        <f>IF(B217="","",_xlfn.XLOOKUP($S217,应收!$T:$T,应收!B:B))</f>
        <v/>
      </c>
      <c r="X217" s="114" t="str">
        <f t="shared" si="9"/>
        <v>孙莉</v>
      </c>
      <c r="Y217" s="141"/>
      <c r="Z217" s="116"/>
      <c r="AA217" s="116"/>
      <c r="AB217" s="116"/>
      <c r="AC217" s="117"/>
      <c r="AD217" s="72" t="s">
        <v>1978</v>
      </c>
    </row>
    <row r="218" s="72" customFormat="1" customHeight="1" spans="1:30">
      <c r="A218" s="116"/>
      <c r="B218" s="133" t="s">
        <v>1978</v>
      </c>
      <c r="C218" s="134"/>
      <c r="D218" s="135"/>
      <c r="E218" s="136"/>
      <c r="F218" s="116" t="s">
        <v>1978</v>
      </c>
      <c r="G218" s="133"/>
      <c r="H218" s="116" t="s">
        <v>317</v>
      </c>
      <c r="I218" s="116"/>
      <c r="J218" s="139" t="s">
        <v>2131</v>
      </c>
      <c r="K218" s="114" t="str">
        <f>IF($B218="","",_xlfn.XLOOKUP(S218,应收!T:T,应收!D:D))</f>
        <v/>
      </c>
      <c r="L218" s="114" t="str">
        <f>IF($B218="","",_xlfn.XLOOKUP($S218,应收!$T:$T,应收!E:E))</f>
        <v/>
      </c>
      <c r="M218" s="114" t="str">
        <f>IF($B218="","",_xlfn.XLOOKUP($S218,应收!$T:$T,应收!N:N))</f>
        <v/>
      </c>
      <c r="N218" s="114" t="str">
        <f>IF($B218="","",_xlfn.XLOOKUP($S218,应收!$T:$T,应收!O:O))</f>
        <v/>
      </c>
      <c r="O218" s="114" t="str">
        <f>IF($B218="","",_xlfn.XLOOKUP($S218,应收!$T:$T,应收!P:P))</f>
        <v/>
      </c>
      <c r="P218" s="114" t="str">
        <f>IF($B218="","",_xlfn.XLOOKUP($S218,应收!$T:$T,应收!Q:Q))</f>
        <v/>
      </c>
      <c r="Q218" s="114" t="str">
        <f>IF($B218="","",_xlfn.XLOOKUP($S218,应收!$T:$T,应收!R:R))</f>
        <v/>
      </c>
      <c r="R218" s="114" t="str">
        <f>IF($B218="","",_xlfn.XLOOKUP($S218,应收!$T:$T,应收!S:S))</f>
        <v/>
      </c>
      <c r="S218" s="114" t="str">
        <f t="shared" si="10"/>
        <v/>
      </c>
      <c r="T218" s="114" t="str">
        <f t="shared" si="11"/>
        <v/>
      </c>
      <c r="U218" s="114" t="str">
        <f>IF($B218="","",_xlfn.XLOOKUP(S218,应收!T:T,应收!V:V))</f>
        <v/>
      </c>
      <c r="V218" s="114" t="str">
        <f>IF(U218="","",_xlfn.XLOOKUP(U218,立项!W:W,立项!P:P))</f>
        <v/>
      </c>
      <c r="W218" s="114" t="str">
        <f>IF(B218="","",_xlfn.XLOOKUP($S218,应收!$T:$T,应收!B:B))</f>
        <v/>
      </c>
      <c r="X218" s="114" t="str">
        <f t="shared" si="9"/>
        <v>孙莉</v>
      </c>
      <c r="Y218" s="141"/>
      <c r="Z218" s="116"/>
      <c r="AA218" s="116"/>
      <c r="AB218" s="116"/>
      <c r="AC218" s="117"/>
      <c r="AD218" s="72" t="s">
        <v>1978</v>
      </c>
    </row>
    <row r="219" s="72" customFormat="1" customHeight="1" spans="1:30">
      <c r="A219" s="116"/>
      <c r="B219" s="133" t="s">
        <v>1978</v>
      </c>
      <c r="C219" s="134"/>
      <c r="D219" s="135"/>
      <c r="E219" s="136"/>
      <c r="F219" s="116" t="s">
        <v>1978</v>
      </c>
      <c r="G219" s="133"/>
      <c r="H219" s="116" t="s">
        <v>317</v>
      </c>
      <c r="I219" s="116"/>
      <c r="J219" s="139" t="s">
        <v>2132</v>
      </c>
      <c r="K219" s="114" t="str">
        <f>IF($B219="","",_xlfn.XLOOKUP(S219,应收!T:T,应收!D:D))</f>
        <v/>
      </c>
      <c r="L219" s="114" t="str">
        <f>IF($B219="","",_xlfn.XLOOKUP($S219,应收!$T:$T,应收!E:E))</f>
        <v/>
      </c>
      <c r="M219" s="114" t="str">
        <f>IF($B219="","",_xlfn.XLOOKUP($S219,应收!$T:$T,应收!N:N))</f>
        <v/>
      </c>
      <c r="N219" s="114" t="str">
        <f>IF($B219="","",_xlfn.XLOOKUP($S219,应收!$T:$T,应收!O:O))</f>
        <v/>
      </c>
      <c r="O219" s="114" t="str">
        <f>IF($B219="","",_xlfn.XLOOKUP($S219,应收!$T:$T,应收!P:P))</f>
        <v/>
      </c>
      <c r="P219" s="114" t="str">
        <f>IF($B219="","",_xlfn.XLOOKUP($S219,应收!$T:$T,应收!Q:Q))</f>
        <v/>
      </c>
      <c r="Q219" s="114" t="str">
        <f>IF($B219="","",_xlfn.XLOOKUP($S219,应收!$T:$T,应收!R:R))</f>
        <v/>
      </c>
      <c r="R219" s="114" t="str">
        <f>IF($B219="","",_xlfn.XLOOKUP($S219,应收!$T:$T,应收!S:S))</f>
        <v/>
      </c>
      <c r="S219" s="114" t="str">
        <f t="shared" si="10"/>
        <v/>
      </c>
      <c r="T219" s="114" t="str">
        <f t="shared" si="11"/>
        <v/>
      </c>
      <c r="U219" s="114" t="str">
        <f>IF($B219="","",_xlfn.XLOOKUP(S219,应收!T:T,应收!V:V))</f>
        <v/>
      </c>
      <c r="V219" s="114" t="str">
        <f>IF(U219="","",_xlfn.XLOOKUP(U219,立项!W:W,立项!P:P))</f>
        <v/>
      </c>
      <c r="W219" s="114" t="str">
        <f>IF(B219="","",_xlfn.XLOOKUP($S219,应收!$T:$T,应收!B:B))</f>
        <v/>
      </c>
      <c r="X219" s="114" t="str">
        <f t="shared" si="9"/>
        <v>孙莉</v>
      </c>
      <c r="Y219" s="141"/>
      <c r="Z219" s="116"/>
      <c r="AA219" s="116"/>
      <c r="AB219" s="116"/>
      <c r="AC219" s="117"/>
      <c r="AD219" s="72" t="s">
        <v>1978</v>
      </c>
    </row>
    <row r="220" s="72" customFormat="1" customHeight="1" spans="1:30">
      <c r="A220" s="116"/>
      <c r="B220" s="133" t="s">
        <v>1978</v>
      </c>
      <c r="C220" s="134"/>
      <c r="D220" s="135"/>
      <c r="E220" s="136"/>
      <c r="F220" s="116" t="s">
        <v>1978</v>
      </c>
      <c r="G220" s="133"/>
      <c r="H220" s="116" t="s">
        <v>317</v>
      </c>
      <c r="I220" s="116"/>
      <c r="J220" s="139" t="s">
        <v>2133</v>
      </c>
      <c r="K220" s="114" t="str">
        <f>IF($B220="","",_xlfn.XLOOKUP(S220,应收!T:T,应收!D:D))</f>
        <v/>
      </c>
      <c r="L220" s="114" t="str">
        <f>IF($B220="","",_xlfn.XLOOKUP($S220,应收!$T:$T,应收!E:E))</f>
        <v/>
      </c>
      <c r="M220" s="114" t="str">
        <f>IF($B220="","",_xlfn.XLOOKUP($S220,应收!$T:$T,应收!N:N))</f>
        <v/>
      </c>
      <c r="N220" s="114" t="str">
        <f>IF($B220="","",_xlfn.XLOOKUP($S220,应收!$T:$T,应收!O:O))</f>
        <v/>
      </c>
      <c r="O220" s="114" t="str">
        <f>IF($B220="","",_xlfn.XLOOKUP($S220,应收!$T:$T,应收!P:P))</f>
        <v/>
      </c>
      <c r="P220" s="114" t="str">
        <f>IF($B220="","",_xlfn.XLOOKUP($S220,应收!$T:$T,应收!Q:Q))</f>
        <v/>
      </c>
      <c r="Q220" s="114" t="str">
        <f>IF($B220="","",_xlfn.XLOOKUP($S220,应收!$T:$T,应收!R:R))</f>
        <v/>
      </c>
      <c r="R220" s="114" t="str">
        <f>IF($B220="","",_xlfn.XLOOKUP($S220,应收!$T:$T,应收!S:S))</f>
        <v/>
      </c>
      <c r="S220" s="114" t="str">
        <f t="shared" si="10"/>
        <v/>
      </c>
      <c r="T220" s="114" t="str">
        <f t="shared" si="11"/>
        <v/>
      </c>
      <c r="U220" s="114" t="str">
        <f>IF($B220="","",_xlfn.XLOOKUP(S220,应收!T:T,应收!V:V))</f>
        <v/>
      </c>
      <c r="V220" s="114"/>
      <c r="W220" s="114"/>
      <c r="X220" s="114"/>
      <c r="Y220" s="141"/>
      <c r="Z220" s="116"/>
      <c r="AA220" s="116"/>
      <c r="AB220" s="116"/>
      <c r="AC220" s="117"/>
      <c r="AD220" s="72" t="s">
        <v>1978</v>
      </c>
    </row>
    <row r="221" s="72" customFormat="1" customHeight="1" spans="1:30">
      <c r="A221" s="116"/>
      <c r="B221" s="133" t="s">
        <v>1978</v>
      </c>
      <c r="C221" s="134"/>
      <c r="D221" s="135"/>
      <c r="E221" s="136"/>
      <c r="F221" s="116" t="s">
        <v>1978</v>
      </c>
      <c r="G221" s="133"/>
      <c r="H221" s="116" t="s">
        <v>317</v>
      </c>
      <c r="I221" s="116"/>
      <c r="J221" s="139" t="s">
        <v>2134</v>
      </c>
      <c r="K221" s="114" t="str">
        <f>IF($B221="","",_xlfn.XLOOKUP(S221,应收!T:T,应收!D:D))</f>
        <v/>
      </c>
      <c r="L221" s="114" t="str">
        <f>IF($B221="","",_xlfn.XLOOKUP($S221,应收!$T:$T,应收!E:E))</f>
        <v/>
      </c>
      <c r="M221" s="114" t="str">
        <f>IF($B221="","",_xlfn.XLOOKUP($S221,应收!$T:$T,应收!N:N))</f>
        <v/>
      </c>
      <c r="N221" s="114" t="str">
        <f>IF($B221="","",_xlfn.XLOOKUP($S221,应收!$T:$T,应收!O:O))</f>
        <v/>
      </c>
      <c r="O221" s="114" t="str">
        <f>IF($B221="","",_xlfn.XLOOKUP($S221,应收!$T:$T,应收!P:P))</f>
        <v/>
      </c>
      <c r="P221" s="114" t="str">
        <f>IF($B221="","",_xlfn.XLOOKUP($S221,应收!$T:$T,应收!Q:Q))</f>
        <v/>
      </c>
      <c r="Q221" s="114" t="str">
        <f>IF($B221="","",_xlfn.XLOOKUP($S221,应收!$T:$T,应收!R:R))</f>
        <v/>
      </c>
      <c r="R221" s="114" t="str">
        <f>IF($B221="","",_xlfn.XLOOKUP($S221,应收!$T:$T,应收!S:S))</f>
        <v/>
      </c>
      <c r="S221" s="114" t="str">
        <f t="shared" si="10"/>
        <v/>
      </c>
      <c r="T221" s="114" t="str">
        <f t="shared" si="11"/>
        <v/>
      </c>
      <c r="U221" s="114" t="str">
        <f>IF($B221="","",_xlfn.XLOOKUP(S221,应收!T:T,应收!V:V))</f>
        <v/>
      </c>
      <c r="V221" s="114"/>
      <c r="W221" s="114"/>
      <c r="X221" s="114"/>
      <c r="Y221" s="141"/>
      <c r="Z221" s="116"/>
      <c r="AA221" s="116"/>
      <c r="AB221" s="116"/>
      <c r="AC221" s="117"/>
      <c r="AD221" s="72" t="s">
        <v>1978</v>
      </c>
    </row>
    <row r="222" s="72" customFormat="1" customHeight="1" spans="1:30">
      <c r="A222" s="116"/>
      <c r="B222" s="133" t="s">
        <v>1978</v>
      </c>
      <c r="C222" s="134"/>
      <c r="D222" s="135"/>
      <c r="E222" s="136"/>
      <c r="F222" s="116" t="s">
        <v>1978</v>
      </c>
      <c r="G222" s="133"/>
      <c r="H222" s="116" t="s">
        <v>317</v>
      </c>
      <c r="I222" s="116"/>
      <c r="J222" s="139" t="s">
        <v>2135</v>
      </c>
      <c r="K222" s="114" t="str">
        <f>IF($B222="","",_xlfn.XLOOKUP(S222,应收!T:T,应收!D:D))</f>
        <v/>
      </c>
      <c r="L222" s="114" t="str">
        <f>IF($B222="","",_xlfn.XLOOKUP($S222,应收!$T:$T,应收!E:E))</f>
        <v/>
      </c>
      <c r="M222" s="114" t="str">
        <f>IF($B222="","",_xlfn.XLOOKUP($S222,应收!$T:$T,应收!N:N))</f>
        <v/>
      </c>
      <c r="N222" s="114" t="str">
        <f>IF($B222="","",_xlfn.XLOOKUP($S222,应收!$T:$T,应收!O:O))</f>
        <v/>
      </c>
      <c r="O222" s="114" t="str">
        <f>IF($B222="","",_xlfn.XLOOKUP($S222,应收!$T:$T,应收!P:P))</f>
        <v/>
      </c>
      <c r="P222" s="114" t="str">
        <f>IF($B222="","",_xlfn.XLOOKUP($S222,应收!$T:$T,应收!Q:Q))</f>
        <v/>
      </c>
      <c r="Q222" s="114" t="str">
        <f>IF($B222="","",_xlfn.XLOOKUP($S222,应收!$T:$T,应收!R:R))</f>
        <v/>
      </c>
      <c r="R222" s="114" t="str">
        <f>IF($B222="","",_xlfn.XLOOKUP($S222,应收!$T:$T,应收!S:S))</f>
        <v/>
      </c>
      <c r="S222" s="114" t="str">
        <f t="shared" si="10"/>
        <v/>
      </c>
      <c r="T222" s="114" t="str">
        <f t="shared" si="11"/>
        <v/>
      </c>
      <c r="U222" s="114" t="str">
        <f>IF($B222="","",_xlfn.XLOOKUP(S222,应收!T:T,应收!V:V))</f>
        <v/>
      </c>
      <c r="V222" s="114"/>
      <c r="W222" s="114"/>
      <c r="X222" s="114"/>
      <c r="Y222" s="141"/>
      <c r="Z222" s="116"/>
      <c r="AA222" s="116"/>
      <c r="AB222" s="116"/>
      <c r="AC222" s="117"/>
      <c r="AD222" s="72" t="s">
        <v>1978</v>
      </c>
    </row>
    <row r="223" s="72" customFormat="1" customHeight="1" spans="1:30">
      <c r="A223" s="116"/>
      <c r="B223" s="133" t="s">
        <v>1978</v>
      </c>
      <c r="C223" s="134"/>
      <c r="D223" s="135"/>
      <c r="E223" s="136"/>
      <c r="F223" s="116" t="s">
        <v>1978</v>
      </c>
      <c r="G223" s="133"/>
      <c r="H223" s="116" t="s">
        <v>317</v>
      </c>
      <c r="I223" s="116"/>
      <c r="J223" s="139" t="s">
        <v>2136</v>
      </c>
      <c r="K223" s="114" t="str">
        <f>IF($B223="","",_xlfn.XLOOKUP(S223,应收!T:T,应收!D:D))</f>
        <v/>
      </c>
      <c r="L223" s="114" t="str">
        <f>IF($B223="","",_xlfn.XLOOKUP($S223,应收!$T:$T,应收!E:E))</f>
        <v/>
      </c>
      <c r="M223" s="114" t="str">
        <f>IF($B223="","",_xlfn.XLOOKUP($S223,应收!$T:$T,应收!N:N))</f>
        <v/>
      </c>
      <c r="N223" s="114" t="str">
        <f>IF($B223="","",_xlfn.XLOOKUP($S223,应收!$T:$T,应收!O:O))</f>
        <v/>
      </c>
      <c r="O223" s="114" t="str">
        <f>IF($B223="","",_xlfn.XLOOKUP($S223,应收!$T:$T,应收!P:P))</f>
        <v/>
      </c>
      <c r="P223" s="114" t="str">
        <f>IF($B223="","",_xlfn.XLOOKUP($S223,应收!$T:$T,应收!Q:Q))</f>
        <v/>
      </c>
      <c r="Q223" s="114" t="str">
        <f>IF($B223="","",_xlfn.XLOOKUP($S223,应收!$T:$T,应收!R:R))</f>
        <v/>
      </c>
      <c r="R223" s="114" t="str">
        <f>IF($B223="","",_xlfn.XLOOKUP($S223,应收!$T:$T,应收!S:S))</f>
        <v/>
      </c>
      <c r="S223" s="114" t="str">
        <f t="shared" si="10"/>
        <v/>
      </c>
      <c r="T223" s="114" t="str">
        <f t="shared" si="11"/>
        <v/>
      </c>
      <c r="U223" s="114" t="str">
        <f>IF($B223="","",_xlfn.XLOOKUP(S223,应收!T:T,应收!V:V))</f>
        <v/>
      </c>
      <c r="V223" s="114"/>
      <c r="W223" s="114"/>
      <c r="X223" s="114"/>
      <c r="Y223" s="141"/>
      <c r="Z223" s="116"/>
      <c r="AA223" s="116"/>
      <c r="AB223" s="116"/>
      <c r="AC223" s="117"/>
      <c r="AD223" s="72" t="s">
        <v>1978</v>
      </c>
    </row>
    <row r="224" s="72" customFormat="1" customHeight="1" spans="1:30">
      <c r="A224" s="116"/>
      <c r="B224" s="133" t="s">
        <v>1978</v>
      </c>
      <c r="C224" s="134"/>
      <c r="D224" s="135"/>
      <c r="E224" s="136"/>
      <c r="F224" s="116" t="s">
        <v>1978</v>
      </c>
      <c r="G224" s="133"/>
      <c r="H224" s="116" t="s">
        <v>317</v>
      </c>
      <c r="I224" s="116"/>
      <c r="J224" s="139" t="s">
        <v>2137</v>
      </c>
      <c r="K224" s="114" t="str">
        <f>IF($B224="","",_xlfn.XLOOKUP(S224,应收!T:T,应收!D:D))</f>
        <v/>
      </c>
      <c r="L224" s="114" t="str">
        <f>IF($B224="","",_xlfn.XLOOKUP($S224,应收!$T:$T,应收!E:E))</f>
        <v/>
      </c>
      <c r="M224" s="114" t="str">
        <f>IF($B224="","",_xlfn.XLOOKUP($S224,应收!$T:$T,应收!N:N))</f>
        <v/>
      </c>
      <c r="N224" s="114" t="str">
        <f>IF($B224="","",_xlfn.XLOOKUP($S224,应收!$T:$T,应收!O:O))</f>
        <v/>
      </c>
      <c r="O224" s="114" t="str">
        <f>IF($B224="","",_xlfn.XLOOKUP($S224,应收!$T:$T,应收!P:P))</f>
        <v/>
      </c>
      <c r="P224" s="114" t="str">
        <f>IF($B224="","",_xlfn.XLOOKUP($S224,应收!$T:$T,应收!Q:Q))</f>
        <v/>
      </c>
      <c r="Q224" s="114" t="str">
        <f>IF($B224="","",_xlfn.XLOOKUP($S224,应收!$T:$T,应收!R:R))</f>
        <v/>
      </c>
      <c r="R224" s="114" t="str">
        <f>IF($B224="","",_xlfn.XLOOKUP($S224,应收!$T:$T,应收!S:S))</f>
        <v/>
      </c>
      <c r="S224" s="114" t="str">
        <f t="shared" si="10"/>
        <v/>
      </c>
      <c r="T224" s="114" t="str">
        <f t="shared" si="11"/>
        <v/>
      </c>
      <c r="U224" s="114" t="str">
        <f>IF($B224="","",_xlfn.XLOOKUP(S224,应收!T:T,应收!V:V))</f>
        <v/>
      </c>
      <c r="V224" s="114"/>
      <c r="W224" s="114"/>
      <c r="X224" s="114"/>
      <c r="Y224" s="141"/>
      <c r="Z224" s="116"/>
      <c r="AA224" s="116"/>
      <c r="AB224" s="116"/>
      <c r="AC224" s="117"/>
      <c r="AD224" s="72" t="s">
        <v>1978</v>
      </c>
    </row>
    <row r="225" s="72" customFormat="1" customHeight="1" spans="1:30">
      <c r="A225" s="116"/>
      <c r="B225" s="133" t="s">
        <v>1978</v>
      </c>
      <c r="C225" s="134"/>
      <c r="D225" s="135"/>
      <c r="E225" s="136"/>
      <c r="F225" s="116" t="s">
        <v>1978</v>
      </c>
      <c r="G225" s="133"/>
      <c r="H225" s="116" t="s">
        <v>317</v>
      </c>
      <c r="I225" s="116"/>
      <c r="J225" s="139" t="s">
        <v>2138</v>
      </c>
      <c r="K225" s="114" t="str">
        <f>IF($B225="","",_xlfn.XLOOKUP(S225,应收!T:T,应收!D:D))</f>
        <v/>
      </c>
      <c r="L225" s="114" t="str">
        <f>IF($B225="","",_xlfn.XLOOKUP($S225,应收!$T:$T,应收!E:E))</f>
        <v/>
      </c>
      <c r="M225" s="114" t="str">
        <f>IF($B225="","",_xlfn.XLOOKUP($S225,应收!$T:$T,应收!N:N))</f>
        <v/>
      </c>
      <c r="N225" s="114" t="str">
        <f>IF($B225="","",_xlfn.XLOOKUP($S225,应收!$T:$T,应收!O:O))</f>
        <v/>
      </c>
      <c r="O225" s="114" t="str">
        <f>IF($B225="","",_xlfn.XLOOKUP($S225,应收!$T:$T,应收!P:P))</f>
        <v/>
      </c>
      <c r="P225" s="114" t="str">
        <f>IF($B225="","",_xlfn.XLOOKUP($S225,应收!$T:$T,应收!Q:Q))</f>
        <v/>
      </c>
      <c r="Q225" s="114" t="str">
        <f>IF($B225="","",_xlfn.XLOOKUP($S225,应收!$T:$T,应收!R:R))</f>
        <v/>
      </c>
      <c r="R225" s="114" t="str">
        <f>IF($B225="","",_xlfn.XLOOKUP($S225,应收!$T:$T,应收!S:S))</f>
        <v/>
      </c>
      <c r="S225" s="114" t="str">
        <f t="shared" si="10"/>
        <v/>
      </c>
      <c r="T225" s="114" t="str">
        <f t="shared" si="11"/>
        <v/>
      </c>
      <c r="U225" s="114" t="str">
        <f>IF($B225="","",_xlfn.XLOOKUP(S225,应收!T:T,应收!V:V))</f>
        <v/>
      </c>
      <c r="V225" s="114"/>
      <c r="W225" s="114"/>
      <c r="X225" s="114"/>
      <c r="Y225" s="141"/>
      <c r="Z225" s="116"/>
      <c r="AA225" s="116"/>
      <c r="AB225" s="116"/>
      <c r="AC225" s="117"/>
      <c r="AD225" s="72" t="s">
        <v>1978</v>
      </c>
    </row>
    <row r="226" s="72" customFormat="1" customHeight="1" spans="1:30">
      <c r="A226" s="116"/>
      <c r="B226" s="133" t="s">
        <v>1978</v>
      </c>
      <c r="C226" s="134"/>
      <c r="D226" s="135"/>
      <c r="E226" s="136"/>
      <c r="F226" s="116" t="s">
        <v>1978</v>
      </c>
      <c r="G226" s="133"/>
      <c r="H226" s="116" t="s">
        <v>317</v>
      </c>
      <c r="I226" s="116"/>
      <c r="J226" s="139" t="s">
        <v>2139</v>
      </c>
      <c r="K226" s="114" t="str">
        <f>IF($B226="","",_xlfn.XLOOKUP(S226,应收!T:T,应收!D:D))</f>
        <v/>
      </c>
      <c r="L226" s="114" t="str">
        <f>IF($B226="","",_xlfn.XLOOKUP($S226,应收!$T:$T,应收!E:E))</f>
        <v/>
      </c>
      <c r="M226" s="114" t="str">
        <f>IF($B226="","",_xlfn.XLOOKUP($S226,应收!$T:$T,应收!N:N))</f>
        <v/>
      </c>
      <c r="N226" s="114" t="str">
        <f>IF($B226="","",_xlfn.XLOOKUP($S226,应收!$T:$T,应收!O:O))</f>
        <v/>
      </c>
      <c r="O226" s="114" t="str">
        <f>IF($B226="","",_xlfn.XLOOKUP($S226,应收!$T:$T,应收!P:P))</f>
        <v/>
      </c>
      <c r="P226" s="114" t="str">
        <f>IF($B226="","",_xlfn.XLOOKUP($S226,应收!$T:$T,应收!Q:Q))</f>
        <v/>
      </c>
      <c r="Q226" s="114" t="str">
        <f>IF($B226="","",_xlfn.XLOOKUP($S226,应收!$T:$T,应收!R:R))</f>
        <v/>
      </c>
      <c r="R226" s="114" t="str">
        <f>IF($B226="","",_xlfn.XLOOKUP($S226,应收!$T:$T,应收!S:S))</f>
        <v/>
      </c>
      <c r="S226" s="114" t="str">
        <f t="shared" si="10"/>
        <v/>
      </c>
      <c r="T226" s="114" t="str">
        <f t="shared" si="11"/>
        <v/>
      </c>
      <c r="U226" s="114" t="str">
        <f>IF($B226="","",_xlfn.XLOOKUP(S226,应收!T:T,应收!V:V))</f>
        <v/>
      </c>
      <c r="V226" s="114"/>
      <c r="W226" s="114"/>
      <c r="X226" s="114"/>
      <c r="Y226" s="141"/>
      <c r="Z226" s="116"/>
      <c r="AA226" s="116"/>
      <c r="AB226" s="116"/>
      <c r="AC226" s="117"/>
      <c r="AD226" s="72" t="s">
        <v>1978</v>
      </c>
    </row>
    <row r="227" s="72" customFormat="1" customHeight="1" spans="1:30">
      <c r="A227" s="116"/>
      <c r="B227" s="133" t="s">
        <v>1978</v>
      </c>
      <c r="C227" s="134"/>
      <c r="D227" s="135"/>
      <c r="E227" s="136"/>
      <c r="F227" s="116" t="s">
        <v>1978</v>
      </c>
      <c r="G227" s="133"/>
      <c r="H227" s="116" t="s">
        <v>317</v>
      </c>
      <c r="I227" s="116"/>
      <c r="J227" s="139" t="s">
        <v>2140</v>
      </c>
      <c r="K227" s="114" t="str">
        <f>IF($B227="","",_xlfn.XLOOKUP(S227,应收!T:T,应收!D:D))</f>
        <v/>
      </c>
      <c r="L227" s="114" t="str">
        <f>IF($B227="","",_xlfn.XLOOKUP($S227,应收!$T:$T,应收!E:E))</f>
        <v/>
      </c>
      <c r="M227" s="114" t="str">
        <f>IF($B227="","",_xlfn.XLOOKUP($S227,应收!$T:$T,应收!N:N))</f>
        <v/>
      </c>
      <c r="N227" s="114" t="str">
        <f>IF($B227="","",_xlfn.XLOOKUP($S227,应收!$T:$T,应收!O:O))</f>
        <v/>
      </c>
      <c r="O227" s="114" t="str">
        <f>IF($B227="","",_xlfn.XLOOKUP($S227,应收!$T:$T,应收!P:P))</f>
        <v/>
      </c>
      <c r="P227" s="114" t="str">
        <f>IF($B227="","",_xlfn.XLOOKUP($S227,应收!$T:$T,应收!Q:Q))</f>
        <v/>
      </c>
      <c r="Q227" s="114" t="str">
        <f>IF($B227="","",_xlfn.XLOOKUP($S227,应收!$T:$T,应收!R:R))</f>
        <v/>
      </c>
      <c r="R227" s="114" t="str">
        <f>IF($B227="","",_xlfn.XLOOKUP($S227,应收!$T:$T,应收!S:S))</f>
        <v/>
      </c>
      <c r="S227" s="114" t="str">
        <f t="shared" si="10"/>
        <v/>
      </c>
      <c r="T227" s="114" t="str">
        <f t="shared" si="11"/>
        <v/>
      </c>
      <c r="U227" s="114" t="str">
        <f>IF($B227="","",_xlfn.XLOOKUP(S227,应收!T:T,应收!V:V))</f>
        <v/>
      </c>
      <c r="V227" s="114"/>
      <c r="W227" s="114"/>
      <c r="X227" s="114"/>
      <c r="Y227" s="141"/>
      <c r="Z227" s="116"/>
      <c r="AA227" s="116"/>
      <c r="AB227" s="116"/>
      <c r="AC227" s="117"/>
      <c r="AD227" s="72" t="s">
        <v>1978</v>
      </c>
    </row>
    <row r="228" s="72" customFormat="1" customHeight="1" spans="1:30">
      <c r="A228" s="116"/>
      <c r="B228" s="133" t="s">
        <v>1978</v>
      </c>
      <c r="C228" s="134"/>
      <c r="D228" s="135"/>
      <c r="E228" s="136"/>
      <c r="F228" s="116" t="s">
        <v>1978</v>
      </c>
      <c r="G228" s="133"/>
      <c r="H228" s="116" t="s">
        <v>317</v>
      </c>
      <c r="I228" s="116"/>
      <c r="J228" s="139" t="s">
        <v>2141</v>
      </c>
      <c r="K228" s="114" t="str">
        <f>IF($B228="","",_xlfn.XLOOKUP(S228,应收!T:T,应收!D:D))</f>
        <v/>
      </c>
      <c r="L228" s="114" t="str">
        <f>IF($B228="","",_xlfn.XLOOKUP($S228,应收!$T:$T,应收!E:E))</f>
        <v/>
      </c>
      <c r="M228" s="114" t="str">
        <f>IF($B228="","",_xlfn.XLOOKUP($S228,应收!$T:$T,应收!N:N))</f>
        <v/>
      </c>
      <c r="N228" s="114" t="str">
        <f>IF($B228="","",_xlfn.XLOOKUP($S228,应收!$T:$T,应收!O:O))</f>
        <v/>
      </c>
      <c r="O228" s="114" t="str">
        <f>IF($B228="","",_xlfn.XLOOKUP($S228,应收!$T:$T,应收!P:P))</f>
        <v/>
      </c>
      <c r="P228" s="114" t="str">
        <f>IF($B228="","",_xlfn.XLOOKUP($S228,应收!$T:$T,应收!Q:Q))</f>
        <v/>
      </c>
      <c r="Q228" s="114" t="str">
        <f>IF($B228="","",_xlfn.XLOOKUP($S228,应收!$T:$T,应收!R:R))</f>
        <v/>
      </c>
      <c r="R228" s="114" t="str">
        <f>IF($B228="","",_xlfn.XLOOKUP($S228,应收!$T:$T,应收!S:S))</f>
        <v/>
      </c>
      <c r="S228" s="114" t="str">
        <f t="shared" si="10"/>
        <v/>
      </c>
      <c r="T228" s="114" t="str">
        <f t="shared" si="11"/>
        <v/>
      </c>
      <c r="U228" s="114" t="str">
        <f>IF($B228="","",_xlfn.XLOOKUP(S228,应收!T:T,应收!V:V))</f>
        <v/>
      </c>
      <c r="V228" s="114" t="str">
        <f t="shared" ref="V228:V258" si="12">IF(G228="","",LEFT(G228,16))</f>
        <v/>
      </c>
      <c r="W228" s="114" t="e">
        <f>IF(#REF!="","",LEFT(#REF!,16))</f>
        <v>#REF!</v>
      </c>
      <c r="X228" s="114" t="str">
        <f t="shared" ref="X228:X258" si="13">IF(H228="","",LEFT(H228,16))</f>
        <v>孙莉</v>
      </c>
      <c r="Y228" s="141"/>
      <c r="Z228" s="116"/>
      <c r="AA228" s="116"/>
      <c r="AB228" s="116"/>
      <c r="AC228" s="117"/>
      <c r="AD228" s="72" t="s">
        <v>1978</v>
      </c>
    </row>
    <row r="229" s="72" customFormat="1" customHeight="1" spans="1:30">
      <c r="A229" s="116"/>
      <c r="B229" s="133" t="s">
        <v>1978</v>
      </c>
      <c r="C229" s="134"/>
      <c r="D229" s="135"/>
      <c r="E229" s="136"/>
      <c r="F229" s="116" t="s">
        <v>1978</v>
      </c>
      <c r="G229" s="133"/>
      <c r="H229" s="116" t="s">
        <v>317</v>
      </c>
      <c r="I229" s="116"/>
      <c r="J229" s="139" t="s">
        <v>2142</v>
      </c>
      <c r="K229" s="114" t="str">
        <f>IF($B229="","",_xlfn.XLOOKUP(S229,应收!T:T,应收!D:D))</f>
        <v/>
      </c>
      <c r="L229" s="114" t="str">
        <f>IF($B229="","",_xlfn.XLOOKUP($S229,应收!$T:$T,应收!E:E))</f>
        <v/>
      </c>
      <c r="M229" s="114" t="str">
        <f>IF($B229="","",_xlfn.XLOOKUP($S229,应收!$T:$T,应收!N:N))</f>
        <v/>
      </c>
      <c r="N229" s="114" t="str">
        <f>IF($B229="","",_xlfn.XLOOKUP($S229,应收!$T:$T,应收!O:O))</f>
        <v/>
      </c>
      <c r="O229" s="114" t="str">
        <f>IF($B229="","",_xlfn.XLOOKUP($S229,应收!$T:$T,应收!P:P))</f>
        <v/>
      </c>
      <c r="P229" s="114" t="str">
        <f>IF($B229="","",_xlfn.XLOOKUP($S229,应收!$T:$T,应收!Q:Q))</f>
        <v/>
      </c>
      <c r="Q229" s="114" t="str">
        <f>IF($B229="","",_xlfn.XLOOKUP($S229,应收!$T:$T,应收!R:R))</f>
        <v/>
      </c>
      <c r="R229" s="114" t="str">
        <f>IF($B229="","",_xlfn.XLOOKUP($S229,应收!$T:$T,应收!S:S))</f>
        <v/>
      </c>
      <c r="S229" s="114" t="str">
        <f t="shared" si="10"/>
        <v/>
      </c>
      <c r="T229" s="114" t="str">
        <f t="shared" si="11"/>
        <v/>
      </c>
      <c r="U229" s="114" t="str">
        <f>IF($B229="","",_xlfn.XLOOKUP(S229,应收!T:T,应收!V:V))</f>
        <v/>
      </c>
      <c r="V229" s="114" t="str">
        <f t="shared" si="12"/>
        <v/>
      </c>
      <c r="W229" s="114" t="e">
        <f>IF(#REF!="","",LEFT(#REF!,16))</f>
        <v>#REF!</v>
      </c>
      <c r="X229" s="114" t="str">
        <f t="shared" si="13"/>
        <v>孙莉</v>
      </c>
      <c r="Y229" s="141"/>
      <c r="Z229" s="116"/>
      <c r="AA229" s="116"/>
      <c r="AB229" s="116"/>
      <c r="AC229" s="117"/>
      <c r="AD229" s="72" t="s">
        <v>1978</v>
      </c>
    </row>
    <row r="230" s="72" customFormat="1" customHeight="1" spans="1:30">
      <c r="A230" s="116"/>
      <c r="B230" s="133" t="s">
        <v>1978</v>
      </c>
      <c r="C230" s="134"/>
      <c r="D230" s="135"/>
      <c r="E230" s="136"/>
      <c r="F230" s="116" t="s">
        <v>1978</v>
      </c>
      <c r="G230" s="133"/>
      <c r="H230" s="116" t="s">
        <v>317</v>
      </c>
      <c r="I230" s="116"/>
      <c r="J230" s="139" t="s">
        <v>2143</v>
      </c>
      <c r="K230" s="114" t="str">
        <f>IF($B230="","",_xlfn.XLOOKUP(S230,应收!T:T,应收!D:D))</f>
        <v/>
      </c>
      <c r="L230" s="114" t="str">
        <f>IF($B230="","",_xlfn.XLOOKUP($S230,应收!$T:$T,应收!E:E))</f>
        <v/>
      </c>
      <c r="M230" s="114" t="str">
        <f>IF($B230="","",_xlfn.XLOOKUP($S230,应收!$T:$T,应收!N:N))</f>
        <v/>
      </c>
      <c r="N230" s="114" t="str">
        <f>IF($B230="","",_xlfn.XLOOKUP($S230,应收!$T:$T,应收!O:O))</f>
        <v/>
      </c>
      <c r="O230" s="114" t="str">
        <f>IF($B230="","",_xlfn.XLOOKUP($S230,应收!$T:$T,应收!P:P))</f>
        <v/>
      </c>
      <c r="P230" s="114" t="str">
        <f>IF($B230="","",_xlfn.XLOOKUP($S230,应收!$T:$T,应收!Q:Q))</f>
        <v/>
      </c>
      <c r="Q230" s="114" t="str">
        <f>IF($B230="","",_xlfn.XLOOKUP($S230,应收!$T:$T,应收!R:R))</f>
        <v/>
      </c>
      <c r="R230" s="114" t="str">
        <f>IF($B230="","",_xlfn.XLOOKUP($S230,应收!$T:$T,应收!S:S))</f>
        <v/>
      </c>
      <c r="S230" s="114" t="str">
        <f t="shared" si="10"/>
        <v/>
      </c>
      <c r="T230" s="114" t="str">
        <f t="shared" si="11"/>
        <v/>
      </c>
      <c r="U230" s="114" t="str">
        <f>IF($B230="","",_xlfn.XLOOKUP(S230,应收!T:T,应收!V:V))</f>
        <v/>
      </c>
      <c r="V230" s="114" t="str">
        <f t="shared" si="12"/>
        <v/>
      </c>
      <c r="W230" s="114" t="e">
        <f>IF(#REF!="","",LEFT(#REF!,16))</f>
        <v>#REF!</v>
      </c>
      <c r="X230" s="114" t="str">
        <f t="shared" si="13"/>
        <v>孙莉</v>
      </c>
      <c r="Y230" s="141"/>
      <c r="Z230" s="116"/>
      <c r="AA230" s="116"/>
      <c r="AB230" s="116"/>
      <c r="AC230" s="117"/>
      <c r="AD230" s="72" t="s">
        <v>1978</v>
      </c>
    </row>
    <row r="231" s="72" customFormat="1" customHeight="1" spans="1:30">
      <c r="A231" s="116"/>
      <c r="B231" s="133" t="s">
        <v>1978</v>
      </c>
      <c r="C231" s="134"/>
      <c r="D231" s="135"/>
      <c r="E231" s="136"/>
      <c r="F231" s="116" t="s">
        <v>1978</v>
      </c>
      <c r="G231" s="133"/>
      <c r="H231" s="116" t="s">
        <v>317</v>
      </c>
      <c r="I231" s="116"/>
      <c r="J231" s="139" t="s">
        <v>2144</v>
      </c>
      <c r="K231" s="114" t="str">
        <f>IF($B231="","",_xlfn.XLOOKUP(S231,应收!T:T,应收!D:D))</f>
        <v/>
      </c>
      <c r="L231" s="114" t="str">
        <f>IF($B231="","",_xlfn.XLOOKUP($S231,应收!$T:$T,应收!E:E))</f>
        <v/>
      </c>
      <c r="M231" s="114" t="str">
        <f>IF($B231="","",_xlfn.XLOOKUP($S231,应收!$T:$T,应收!N:N))</f>
        <v/>
      </c>
      <c r="N231" s="114" t="str">
        <f>IF($B231="","",_xlfn.XLOOKUP($S231,应收!$T:$T,应收!O:O))</f>
        <v/>
      </c>
      <c r="O231" s="114" t="str">
        <f>IF($B231="","",_xlfn.XLOOKUP($S231,应收!$T:$T,应收!P:P))</f>
        <v/>
      </c>
      <c r="P231" s="114" t="str">
        <f>IF($B231="","",_xlfn.XLOOKUP($S231,应收!$T:$T,应收!Q:Q))</f>
        <v/>
      </c>
      <c r="Q231" s="114" t="str">
        <f>IF($B231="","",_xlfn.XLOOKUP($S231,应收!$T:$T,应收!R:R))</f>
        <v/>
      </c>
      <c r="R231" s="114" t="str">
        <f>IF($B231="","",_xlfn.XLOOKUP($S231,应收!$T:$T,应收!S:S))</f>
        <v/>
      </c>
      <c r="S231" s="114" t="str">
        <f t="shared" si="10"/>
        <v/>
      </c>
      <c r="T231" s="114" t="str">
        <f t="shared" si="11"/>
        <v/>
      </c>
      <c r="U231" s="114" t="str">
        <f>IF($B231="","",_xlfn.XLOOKUP(S231,应收!T:T,应收!V:V))</f>
        <v/>
      </c>
      <c r="V231" s="114" t="str">
        <f t="shared" si="12"/>
        <v/>
      </c>
      <c r="W231" s="114" t="e">
        <f>IF(#REF!="","",LEFT(#REF!,16))</f>
        <v>#REF!</v>
      </c>
      <c r="X231" s="114" t="str">
        <f t="shared" si="13"/>
        <v>孙莉</v>
      </c>
      <c r="Y231" s="141"/>
      <c r="Z231" s="116"/>
      <c r="AA231" s="116"/>
      <c r="AB231" s="116"/>
      <c r="AC231" s="117"/>
      <c r="AD231" s="72" t="s">
        <v>1978</v>
      </c>
    </row>
    <row r="232" s="72" customFormat="1" customHeight="1" spans="1:30">
      <c r="A232" s="116"/>
      <c r="B232" s="133" t="s">
        <v>1978</v>
      </c>
      <c r="C232" s="134"/>
      <c r="D232" s="135"/>
      <c r="E232" s="136"/>
      <c r="F232" s="116" t="s">
        <v>1978</v>
      </c>
      <c r="G232" s="133"/>
      <c r="H232" s="116" t="s">
        <v>317</v>
      </c>
      <c r="I232" s="116"/>
      <c r="J232" s="139" t="s">
        <v>2145</v>
      </c>
      <c r="K232" s="114" t="str">
        <f>IF($B232="","",_xlfn.XLOOKUP(S232,应收!T:T,应收!D:D))</f>
        <v/>
      </c>
      <c r="L232" s="114" t="str">
        <f>IF($B232="","",_xlfn.XLOOKUP($S232,应收!$T:$T,应收!E:E))</f>
        <v/>
      </c>
      <c r="M232" s="114" t="str">
        <f>IF($B232="","",_xlfn.XLOOKUP($S232,应收!$T:$T,应收!N:N))</f>
        <v/>
      </c>
      <c r="N232" s="114" t="str">
        <f>IF($B232="","",_xlfn.XLOOKUP($S232,应收!$T:$T,应收!O:O))</f>
        <v/>
      </c>
      <c r="O232" s="114" t="str">
        <f>IF($B232="","",_xlfn.XLOOKUP($S232,应收!$T:$T,应收!P:P))</f>
        <v/>
      </c>
      <c r="P232" s="114" t="str">
        <f>IF($B232="","",_xlfn.XLOOKUP($S232,应收!$T:$T,应收!Q:Q))</f>
        <v/>
      </c>
      <c r="Q232" s="114" t="str">
        <f>IF($B232="","",_xlfn.XLOOKUP($S232,应收!$T:$T,应收!R:R))</f>
        <v/>
      </c>
      <c r="R232" s="114" t="str">
        <f>IF($B232="","",_xlfn.XLOOKUP($S232,应收!$T:$T,应收!S:S))</f>
        <v/>
      </c>
      <c r="S232" s="114" t="str">
        <f t="shared" si="10"/>
        <v/>
      </c>
      <c r="T232" s="114" t="str">
        <f t="shared" si="11"/>
        <v/>
      </c>
      <c r="U232" s="114" t="str">
        <f>IF($B232="","",_xlfn.XLOOKUP(S232,应收!T:T,应收!V:V))</f>
        <v/>
      </c>
      <c r="V232" s="114" t="str">
        <f t="shared" si="12"/>
        <v/>
      </c>
      <c r="W232" s="114" t="e">
        <f>IF(#REF!="","",LEFT(#REF!,16))</f>
        <v>#REF!</v>
      </c>
      <c r="X232" s="114" t="str">
        <f t="shared" si="13"/>
        <v>孙莉</v>
      </c>
      <c r="Y232" s="141"/>
      <c r="Z232" s="116"/>
      <c r="AA232" s="116"/>
      <c r="AB232" s="116"/>
      <c r="AC232" s="117"/>
      <c r="AD232" s="72" t="s">
        <v>1978</v>
      </c>
    </row>
    <row r="233" s="72" customFormat="1" customHeight="1" spans="1:30">
      <c r="A233" s="116"/>
      <c r="B233" s="133" t="s">
        <v>1978</v>
      </c>
      <c r="C233" s="134"/>
      <c r="D233" s="135"/>
      <c r="E233" s="136"/>
      <c r="F233" s="116" t="s">
        <v>1978</v>
      </c>
      <c r="G233" s="133"/>
      <c r="H233" s="116" t="s">
        <v>317</v>
      </c>
      <c r="I233" s="116"/>
      <c r="J233" s="139" t="s">
        <v>2146</v>
      </c>
      <c r="K233" s="114" t="str">
        <f>IF($B233="","",_xlfn.XLOOKUP(S233,应收!T:T,应收!D:D))</f>
        <v/>
      </c>
      <c r="L233" s="114" t="str">
        <f>IF($B233="","",_xlfn.XLOOKUP($S233,应收!$T:$T,应收!E:E))</f>
        <v/>
      </c>
      <c r="M233" s="114" t="str">
        <f>IF($B233="","",_xlfn.XLOOKUP($S233,应收!$T:$T,应收!N:N))</f>
        <v/>
      </c>
      <c r="N233" s="114" t="str">
        <f>IF($B233="","",_xlfn.XLOOKUP($S233,应收!$T:$T,应收!O:O))</f>
        <v/>
      </c>
      <c r="O233" s="114" t="str">
        <f>IF($B233="","",_xlfn.XLOOKUP($S233,应收!$T:$T,应收!P:P))</f>
        <v/>
      </c>
      <c r="P233" s="114" t="str">
        <f>IF($B233="","",_xlfn.XLOOKUP($S233,应收!$T:$T,应收!Q:Q))</f>
        <v/>
      </c>
      <c r="Q233" s="114" t="str">
        <f>IF($B233="","",_xlfn.XLOOKUP($S233,应收!$T:$T,应收!R:R))</f>
        <v/>
      </c>
      <c r="R233" s="114" t="str">
        <f>IF($B233="","",_xlfn.XLOOKUP($S233,应收!$T:$T,应收!S:S))</f>
        <v/>
      </c>
      <c r="S233" s="114" t="str">
        <f t="shared" si="10"/>
        <v/>
      </c>
      <c r="T233" s="114" t="str">
        <f t="shared" si="11"/>
        <v/>
      </c>
      <c r="U233" s="114" t="str">
        <f>IF($B233="","",_xlfn.XLOOKUP(S233,应收!T:T,应收!V:V))</f>
        <v/>
      </c>
      <c r="V233" s="114" t="str">
        <f t="shared" si="12"/>
        <v/>
      </c>
      <c r="W233" s="114" t="e">
        <f>IF(#REF!="","",LEFT(#REF!,16))</f>
        <v>#REF!</v>
      </c>
      <c r="X233" s="114" t="str">
        <f t="shared" si="13"/>
        <v>孙莉</v>
      </c>
      <c r="Y233" s="141"/>
      <c r="Z233" s="116"/>
      <c r="AA233" s="116"/>
      <c r="AB233" s="116"/>
      <c r="AC233" s="117"/>
      <c r="AD233" s="72" t="s">
        <v>1978</v>
      </c>
    </row>
    <row r="234" s="72" customFormat="1" customHeight="1" spans="1:30">
      <c r="A234" s="116"/>
      <c r="B234" s="133" t="s">
        <v>1978</v>
      </c>
      <c r="C234" s="134"/>
      <c r="D234" s="135"/>
      <c r="E234" s="136"/>
      <c r="F234" s="116" t="s">
        <v>1978</v>
      </c>
      <c r="G234" s="133"/>
      <c r="H234" s="116" t="s">
        <v>317</v>
      </c>
      <c r="I234" s="116"/>
      <c r="J234" s="139" t="s">
        <v>2147</v>
      </c>
      <c r="K234" s="114" t="str">
        <f>IF($B234="","",_xlfn.XLOOKUP(S234,应收!T:T,应收!D:D))</f>
        <v/>
      </c>
      <c r="L234" s="114" t="str">
        <f>IF($B234="","",_xlfn.XLOOKUP($S234,应收!$T:$T,应收!E:E))</f>
        <v/>
      </c>
      <c r="M234" s="114" t="str">
        <f>IF($B234="","",_xlfn.XLOOKUP($S234,应收!$T:$T,应收!N:N))</f>
        <v/>
      </c>
      <c r="N234" s="114" t="str">
        <f>IF($B234="","",_xlfn.XLOOKUP($S234,应收!$T:$T,应收!O:O))</f>
        <v/>
      </c>
      <c r="O234" s="114" t="str">
        <f>IF($B234="","",_xlfn.XLOOKUP($S234,应收!$T:$T,应收!P:P))</f>
        <v/>
      </c>
      <c r="P234" s="114" t="str">
        <f>IF($B234="","",_xlfn.XLOOKUP($S234,应收!$T:$T,应收!Q:Q))</f>
        <v/>
      </c>
      <c r="Q234" s="114" t="str">
        <f>IF($B234="","",_xlfn.XLOOKUP($S234,应收!$T:$T,应收!R:R))</f>
        <v/>
      </c>
      <c r="R234" s="114" t="str">
        <f>IF($B234="","",_xlfn.XLOOKUP($S234,应收!$T:$T,应收!S:S))</f>
        <v/>
      </c>
      <c r="S234" s="114" t="str">
        <f t="shared" si="10"/>
        <v/>
      </c>
      <c r="T234" s="114" t="str">
        <f t="shared" si="11"/>
        <v/>
      </c>
      <c r="U234" s="114" t="str">
        <f>IF($B234="","",_xlfn.XLOOKUP(S234,应收!T:T,应收!V:V))</f>
        <v/>
      </c>
      <c r="V234" s="114" t="str">
        <f t="shared" si="12"/>
        <v/>
      </c>
      <c r="W234" s="114" t="e">
        <f>IF(#REF!="","",LEFT(#REF!,16))</f>
        <v>#REF!</v>
      </c>
      <c r="X234" s="114" t="str">
        <f t="shared" si="13"/>
        <v>孙莉</v>
      </c>
      <c r="Y234" s="141"/>
      <c r="Z234" s="116"/>
      <c r="AA234" s="116"/>
      <c r="AB234" s="116"/>
      <c r="AC234" s="117"/>
      <c r="AD234" s="72" t="s">
        <v>1978</v>
      </c>
    </row>
    <row r="235" s="72" customFormat="1" customHeight="1" spans="1:30">
      <c r="A235" s="116"/>
      <c r="B235" s="133" t="s">
        <v>1978</v>
      </c>
      <c r="C235" s="134"/>
      <c r="D235" s="135"/>
      <c r="E235" s="136"/>
      <c r="F235" s="116" t="s">
        <v>1978</v>
      </c>
      <c r="G235" s="133"/>
      <c r="H235" s="116" t="s">
        <v>317</v>
      </c>
      <c r="I235" s="116"/>
      <c r="J235" s="139" t="s">
        <v>2148</v>
      </c>
      <c r="K235" s="114" t="str">
        <f>IF($B235="","",_xlfn.XLOOKUP(S235,应收!T:T,应收!D:D))</f>
        <v/>
      </c>
      <c r="L235" s="114" t="str">
        <f>IF($B235="","",_xlfn.XLOOKUP($S235,应收!$T:$T,应收!E:E))</f>
        <v/>
      </c>
      <c r="M235" s="114" t="str">
        <f>IF($B235="","",_xlfn.XLOOKUP($S235,应收!$T:$T,应收!N:N))</f>
        <v/>
      </c>
      <c r="N235" s="114" t="str">
        <f>IF($B235="","",_xlfn.XLOOKUP($S235,应收!$T:$T,应收!O:O))</f>
        <v/>
      </c>
      <c r="O235" s="114" t="str">
        <f>IF($B235="","",_xlfn.XLOOKUP($S235,应收!$T:$T,应收!P:P))</f>
        <v/>
      </c>
      <c r="P235" s="114" t="str">
        <f>IF($B235="","",_xlfn.XLOOKUP($S235,应收!$T:$T,应收!Q:Q))</f>
        <v/>
      </c>
      <c r="Q235" s="114" t="str">
        <f>IF($B235="","",_xlfn.XLOOKUP($S235,应收!$T:$T,应收!R:R))</f>
        <v/>
      </c>
      <c r="R235" s="114" t="str">
        <f>IF($B235="","",_xlfn.XLOOKUP($S235,应收!$T:$T,应收!S:S))</f>
        <v/>
      </c>
      <c r="S235" s="114" t="str">
        <f t="shared" si="10"/>
        <v/>
      </c>
      <c r="T235" s="114" t="str">
        <f t="shared" si="11"/>
        <v/>
      </c>
      <c r="U235" s="114" t="str">
        <f>IF($B235="","",_xlfn.XLOOKUP(S235,应收!T:T,应收!V:V))</f>
        <v/>
      </c>
      <c r="V235" s="114" t="str">
        <f t="shared" si="12"/>
        <v/>
      </c>
      <c r="W235" s="114" t="e">
        <f>IF(#REF!="","",LEFT(#REF!,16))</f>
        <v>#REF!</v>
      </c>
      <c r="X235" s="114" t="str">
        <f t="shared" si="13"/>
        <v>孙莉</v>
      </c>
      <c r="Y235" s="141"/>
      <c r="Z235" s="116"/>
      <c r="AA235" s="116"/>
      <c r="AB235" s="116"/>
      <c r="AC235" s="117"/>
      <c r="AD235" s="72" t="s">
        <v>1978</v>
      </c>
    </row>
    <row r="236" s="72" customFormat="1" customHeight="1" spans="1:30">
      <c r="A236" s="116"/>
      <c r="B236" s="133" t="s">
        <v>1978</v>
      </c>
      <c r="C236" s="134"/>
      <c r="D236" s="135"/>
      <c r="E236" s="136"/>
      <c r="F236" s="116" t="s">
        <v>1978</v>
      </c>
      <c r="G236" s="133"/>
      <c r="H236" s="116" t="s">
        <v>317</v>
      </c>
      <c r="I236" s="116"/>
      <c r="J236" s="139" t="s">
        <v>2149</v>
      </c>
      <c r="K236" s="114" t="str">
        <f>IF($B236="","",_xlfn.XLOOKUP(S236,应收!T:T,应收!D:D))</f>
        <v/>
      </c>
      <c r="L236" s="114" t="str">
        <f>IF($B236="","",_xlfn.XLOOKUP($S236,应收!$T:$T,应收!E:E))</f>
        <v/>
      </c>
      <c r="M236" s="114" t="str">
        <f>IF($B236="","",_xlfn.XLOOKUP($S236,应收!$T:$T,应收!N:N))</f>
        <v/>
      </c>
      <c r="N236" s="114" t="str">
        <f>IF($B236="","",_xlfn.XLOOKUP($S236,应收!$T:$T,应收!O:O))</f>
        <v/>
      </c>
      <c r="O236" s="114" t="str">
        <f>IF($B236="","",_xlfn.XLOOKUP($S236,应收!$T:$T,应收!P:P))</f>
        <v/>
      </c>
      <c r="P236" s="114" t="str">
        <f>IF($B236="","",_xlfn.XLOOKUP($S236,应收!$T:$T,应收!Q:Q))</f>
        <v/>
      </c>
      <c r="Q236" s="114" t="str">
        <f>IF($B236="","",_xlfn.XLOOKUP($S236,应收!$T:$T,应收!R:R))</f>
        <v/>
      </c>
      <c r="R236" s="114" t="str">
        <f>IF($B236="","",_xlfn.XLOOKUP($S236,应收!$T:$T,应收!S:S))</f>
        <v/>
      </c>
      <c r="S236" s="114" t="str">
        <f t="shared" si="10"/>
        <v/>
      </c>
      <c r="T236" s="114" t="str">
        <f t="shared" si="11"/>
        <v/>
      </c>
      <c r="U236" s="114" t="str">
        <f>IF($B236="","",_xlfn.XLOOKUP(S236,应收!T:T,应收!V:V))</f>
        <v/>
      </c>
      <c r="V236" s="114" t="str">
        <f t="shared" si="12"/>
        <v/>
      </c>
      <c r="W236" s="114" t="e">
        <f>IF(#REF!="","",LEFT(#REF!,16))</f>
        <v>#REF!</v>
      </c>
      <c r="X236" s="114" t="str">
        <f t="shared" si="13"/>
        <v>孙莉</v>
      </c>
      <c r="Y236" s="141"/>
      <c r="Z236" s="116"/>
      <c r="AA236" s="116"/>
      <c r="AB236" s="116"/>
      <c r="AC236" s="117"/>
      <c r="AD236" s="72" t="s">
        <v>1978</v>
      </c>
    </row>
    <row r="237" s="72" customFormat="1" customHeight="1" spans="1:30">
      <c r="A237" s="116"/>
      <c r="B237" s="133" t="s">
        <v>1978</v>
      </c>
      <c r="C237" s="134"/>
      <c r="D237" s="135"/>
      <c r="E237" s="136"/>
      <c r="F237" s="116" t="s">
        <v>1978</v>
      </c>
      <c r="G237" s="133"/>
      <c r="H237" s="116" t="s">
        <v>317</v>
      </c>
      <c r="I237" s="116"/>
      <c r="J237" s="139" t="s">
        <v>2150</v>
      </c>
      <c r="K237" s="114" t="str">
        <f>IF($B237="","",_xlfn.XLOOKUP(S237,应收!T:T,应收!D:D))</f>
        <v/>
      </c>
      <c r="L237" s="114" t="str">
        <f>IF($B237="","",_xlfn.XLOOKUP($S237,应收!$T:$T,应收!E:E))</f>
        <v/>
      </c>
      <c r="M237" s="114" t="str">
        <f>IF($B237="","",_xlfn.XLOOKUP($S237,应收!$T:$T,应收!N:N))</f>
        <v/>
      </c>
      <c r="N237" s="114" t="str">
        <f>IF($B237="","",_xlfn.XLOOKUP($S237,应收!$T:$T,应收!O:O))</f>
        <v/>
      </c>
      <c r="O237" s="114" t="str">
        <f>IF($B237="","",_xlfn.XLOOKUP($S237,应收!$T:$T,应收!P:P))</f>
        <v/>
      </c>
      <c r="P237" s="114" t="str">
        <f>IF($B237="","",_xlfn.XLOOKUP($S237,应收!$T:$T,应收!Q:Q))</f>
        <v/>
      </c>
      <c r="Q237" s="114" t="str">
        <f>IF($B237="","",_xlfn.XLOOKUP($S237,应收!$T:$T,应收!R:R))</f>
        <v/>
      </c>
      <c r="R237" s="114" t="str">
        <f>IF($B237="","",_xlfn.XLOOKUP($S237,应收!$T:$T,应收!S:S))</f>
        <v/>
      </c>
      <c r="S237" s="114" t="str">
        <f t="shared" si="10"/>
        <v/>
      </c>
      <c r="T237" s="114" t="str">
        <f t="shared" si="11"/>
        <v/>
      </c>
      <c r="U237" s="114" t="str">
        <f>IF($B237="","",_xlfn.XLOOKUP(S237,应收!T:T,应收!V:V))</f>
        <v/>
      </c>
      <c r="V237" s="114" t="str">
        <f t="shared" si="12"/>
        <v/>
      </c>
      <c r="W237" s="114" t="e">
        <f>IF(#REF!="","",LEFT(#REF!,16))</f>
        <v>#REF!</v>
      </c>
      <c r="X237" s="114" t="str">
        <f t="shared" si="13"/>
        <v>孙莉</v>
      </c>
      <c r="Y237" s="141"/>
      <c r="Z237" s="116"/>
      <c r="AA237" s="116"/>
      <c r="AB237" s="116"/>
      <c r="AC237" s="117"/>
      <c r="AD237" s="72" t="s">
        <v>1978</v>
      </c>
    </row>
    <row r="238" s="72" customFormat="1" customHeight="1" spans="1:30">
      <c r="A238" s="116"/>
      <c r="B238" s="133" t="s">
        <v>1978</v>
      </c>
      <c r="C238" s="134"/>
      <c r="D238" s="135"/>
      <c r="E238" s="136"/>
      <c r="F238" s="116" t="s">
        <v>1978</v>
      </c>
      <c r="G238" s="133"/>
      <c r="H238" s="116" t="s">
        <v>317</v>
      </c>
      <c r="I238" s="116"/>
      <c r="J238" s="139" t="s">
        <v>2151</v>
      </c>
      <c r="K238" s="114" t="str">
        <f>IF($B238="","",_xlfn.XLOOKUP(S238,应收!T:T,应收!D:D))</f>
        <v/>
      </c>
      <c r="L238" s="114" t="str">
        <f>IF($B238="","",_xlfn.XLOOKUP($S238,应收!$T:$T,应收!E:E))</f>
        <v/>
      </c>
      <c r="M238" s="114" t="str">
        <f>IF($B238="","",_xlfn.XLOOKUP($S238,应收!$T:$T,应收!N:N))</f>
        <v/>
      </c>
      <c r="N238" s="114" t="str">
        <f>IF($B238="","",_xlfn.XLOOKUP($S238,应收!$T:$T,应收!O:O))</f>
        <v/>
      </c>
      <c r="O238" s="114" t="str">
        <f>IF($B238="","",_xlfn.XLOOKUP($S238,应收!$T:$T,应收!P:P))</f>
        <v/>
      </c>
      <c r="P238" s="114" t="str">
        <f>IF($B238="","",_xlfn.XLOOKUP($S238,应收!$T:$T,应收!Q:Q))</f>
        <v/>
      </c>
      <c r="Q238" s="114" t="str">
        <f>IF($B238="","",_xlfn.XLOOKUP($S238,应收!$T:$T,应收!R:R))</f>
        <v/>
      </c>
      <c r="R238" s="114" t="str">
        <f>IF($B238="","",_xlfn.XLOOKUP($S238,应收!$T:$T,应收!S:S))</f>
        <v/>
      </c>
      <c r="S238" s="114" t="str">
        <f t="shared" si="10"/>
        <v/>
      </c>
      <c r="T238" s="114" t="str">
        <f t="shared" si="11"/>
        <v/>
      </c>
      <c r="U238" s="114" t="str">
        <f>IF($B238="","",_xlfn.XLOOKUP(S238,应收!T:T,应收!V:V))</f>
        <v/>
      </c>
      <c r="V238" s="114" t="str">
        <f t="shared" si="12"/>
        <v/>
      </c>
      <c r="W238" s="114" t="e">
        <f>IF(#REF!="","",LEFT(#REF!,16))</f>
        <v>#REF!</v>
      </c>
      <c r="X238" s="114" t="str">
        <f t="shared" si="13"/>
        <v>孙莉</v>
      </c>
      <c r="Y238" s="141"/>
      <c r="Z238" s="116"/>
      <c r="AA238" s="116"/>
      <c r="AB238" s="116"/>
      <c r="AC238" s="117"/>
      <c r="AD238" s="72" t="s">
        <v>1978</v>
      </c>
    </row>
    <row r="239" s="72" customFormat="1" customHeight="1" spans="1:30">
      <c r="A239" s="116"/>
      <c r="B239" s="133" t="s">
        <v>1978</v>
      </c>
      <c r="C239" s="134"/>
      <c r="D239" s="135"/>
      <c r="E239" s="136"/>
      <c r="F239" s="116" t="s">
        <v>1978</v>
      </c>
      <c r="G239" s="133"/>
      <c r="H239" s="116" t="s">
        <v>317</v>
      </c>
      <c r="I239" s="116"/>
      <c r="J239" s="139" t="s">
        <v>2152</v>
      </c>
      <c r="K239" s="114" t="str">
        <f>IF($B239="","",_xlfn.XLOOKUP(S239,应收!T:T,应收!D:D))</f>
        <v/>
      </c>
      <c r="L239" s="114" t="str">
        <f>IF($B239="","",_xlfn.XLOOKUP($S239,应收!$T:$T,应收!E:E))</f>
        <v/>
      </c>
      <c r="M239" s="114" t="str">
        <f>IF($B239="","",_xlfn.XLOOKUP($S239,应收!$T:$T,应收!N:N))</f>
        <v/>
      </c>
      <c r="N239" s="114" t="str">
        <f>IF($B239="","",_xlfn.XLOOKUP($S239,应收!$T:$T,应收!O:O))</f>
        <v/>
      </c>
      <c r="O239" s="114" t="str">
        <f>IF($B239="","",_xlfn.XLOOKUP($S239,应收!$T:$T,应收!P:P))</f>
        <v/>
      </c>
      <c r="P239" s="114" t="str">
        <f>IF($B239="","",_xlfn.XLOOKUP($S239,应收!$T:$T,应收!Q:Q))</f>
        <v/>
      </c>
      <c r="Q239" s="114" t="str">
        <f>IF($B239="","",_xlfn.XLOOKUP($S239,应收!$T:$T,应收!R:R))</f>
        <v/>
      </c>
      <c r="R239" s="114" t="str">
        <f>IF($B239="","",_xlfn.XLOOKUP($S239,应收!$T:$T,应收!S:S))</f>
        <v/>
      </c>
      <c r="S239" s="114" t="str">
        <f t="shared" si="10"/>
        <v/>
      </c>
      <c r="T239" s="114" t="str">
        <f t="shared" si="11"/>
        <v/>
      </c>
      <c r="U239" s="114" t="str">
        <f>IF($B239="","",_xlfn.XLOOKUP(S239,应收!T:T,应收!V:V))</f>
        <v/>
      </c>
      <c r="V239" s="114" t="str">
        <f t="shared" si="12"/>
        <v/>
      </c>
      <c r="W239" s="114" t="e">
        <f>IF(#REF!="","",LEFT(#REF!,16))</f>
        <v>#REF!</v>
      </c>
      <c r="X239" s="114" t="str">
        <f t="shared" si="13"/>
        <v>孙莉</v>
      </c>
      <c r="Y239" s="141"/>
      <c r="Z239" s="116"/>
      <c r="AA239" s="116"/>
      <c r="AB239" s="116"/>
      <c r="AC239" s="117"/>
      <c r="AD239" s="72" t="s">
        <v>1978</v>
      </c>
    </row>
    <row r="240" s="72" customFormat="1" customHeight="1" spans="1:30">
      <c r="A240" s="116"/>
      <c r="B240" s="133" t="s">
        <v>1978</v>
      </c>
      <c r="C240" s="134"/>
      <c r="D240" s="135"/>
      <c r="E240" s="136"/>
      <c r="F240" s="116" t="s">
        <v>1978</v>
      </c>
      <c r="G240" s="133"/>
      <c r="H240" s="116" t="s">
        <v>317</v>
      </c>
      <c r="I240" s="116"/>
      <c r="J240" s="139" t="s">
        <v>2153</v>
      </c>
      <c r="K240" s="114" t="str">
        <f>IF($B240="","",_xlfn.XLOOKUP(S240,应收!T:T,应收!D:D))</f>
        <v/>
      </c>
      <c r="L240" s="114" t="str">
        <f>IF($B240="","",_xlfn.XLOOKUP($S240,应收!$T:$T,应收!E:E))</f>
        <v/>
      </c>
      <c r="M240" s="114" t="str">
        <f>IF($B240="","",_xlfn.XLOOKUP($S240,应收!$T:$T,应收!N:N))</f>
        <v/>
      </c>
      <c r="N240" s="114" t="str">
        <f>IF($B240="","",_xlfn.XLOOKUP($S240,应收!$T:$T,应收!O:O))</f>
        <v/>
      </c>
      <c r="O240" s="114" t="str">
        <f>IF($B240="","",_xlfn.XLOOKUP($S240,应收!$T:$T,应收!P:P))</f>
        <v/>
      </c>
      <c r="P240" s="114" t="str">
        <f>IF($B240="","",_xlfn.XLOOKUP($S240,应收!$T:$T,应收!Q:Q))</f>
        <v/>
      </c>
      <c r="Q240" s="114" t="str">
        <f>IF($B240="","",_xlfn.XLOOKUP($S240,应收!$T:$T,应收!R:R))</f>
        <v/>
      </c>
      <c r="R240" s="114" t="str">
        <f>IF($B240="","",_xlfn.XLOOKUP($S240,应收!$T:$T,应收!S:S))</f>
        <v/>
      </c>
      <c r="S240" s="114" t="str">
        <f t="shared" si="10"/>
        <v/>
      </c>
      <c r="T240" s="114" t="str">
        <f t="shared" si="11"/>
        <v/>
      </c>
      <c r="U240" s="114" t="str">
        <f>IF($B240="","",_xlfn.XLOOKUP(S240,应收!T:T,应收!V:V))</f>
        <v/>
      </c>
      <c r="V240" s="114" t="str">
        <f t="shared" si="12"/>
        <v/>
      </c>
      <c r="W240" s="114" t="e">
        <f>IF(#REF!="","",LEFT(#REF!,16))</f>
        <v>#REF!</v>
      </c>
      <c r="X240" s="114" t="str">
        <f t="shared" si="13"/>
        <v>孙莉</v>
      </c>
      <c r="Y240" s="141"/>
      <c r="Z240" s="116"/>
      <c r="AA240" s="116"/>
      <c r="AB240" s="116"/>
      <c r="AC240" s="117"/>
      <c r="AD240" s="72" t="s">
        <v>1978</v>
      </c>
    </row>
    <row r="241" s="72" customFormat="1" customHeight="1" spans="1:30">
      <c r="A241" s="116"/>
      <c r="B241" s="133" t="s">
        <v>1978</v>
      </c>
      <c r="C241" s="134"/>
      <c r="D241" s="135"/>
      <c r="E241" s="136"/>
      <c r="F241" s="116" t="s">
        <v>1978</v>
      </c>
      <c r="G241" s="133"/>
      <c r="H241" s="116" t="s">
        <v>317</v>
      </c>
      <c r="I241" s="116"/>
      <c r="J241" s="139" t="s">
        <v>2154</v>
      </c>
      <c r="K241" s="114" t="str">
        <f>IF($B241="","",_xlfn.XLOOKUP(S241,应收!T:T,应收!D:D))</f>
        <v/>
      </c>
      <c r="L241" s="114" t="str">
        <f>IF($B241="","",_xlfn.XLOOKUP($S241,应收!$T:$T,应收!E:E))</f>
        <v/>
      </c>
      <c r="M241" s="114" t="str">
        <f>IF($B241="","",_xlfn.XLOOKUP($S241,应收!$T:$T,应收!N:N))</f>
        <v/>
      </c>
      <c r="N241" s="114" t="str">
        <f>IF($B241="","",_xlfn.XLOOKUP($S241,应收!$T:$T,应收!O:O))</f>
        <v/>
      </c>
      <c r="O241" s="114" t="str">
        <f>IF($B241="","",_xlfn.XLOOKUP($S241,应收!$T:$T,应收!P:P))</f>
        <v/>
      </c>
      <c r="P241" s="114" t="str">
        <f>IF($B241="","",_xlfn.XLOOKUP($S241,应收!$T:$T,应收!Q:Q))</f>
        <v/>
      </c>
      <c r="Q241" s="114" t="str">
        <f>IF($B241="","",_xlfn.XLOOKUP($S241,应收!$T:$T,应收!R:R))</f>
        <v/>
      </c>
      <c r="R241" s="114" t="str">
        <f>IF($B241="","",_xlfn.XLOOKUP($S241,应收!$T:$T,应收!S:S))</f>
        <v/>
      </c>
      <c r="S241" s="114" t="str">
        <f t="shared" si="10"/>
        <v/>
      </c>
      <c r="T241" s="114" t="str">
        <f t="shared" si="11"/>
        <v/>
      </c>
      <c r="U241" s="114" t="str">
        <f>IF($B241="","",_xlfn.XLOOKUP(S241,应收!T:T,应收!V:V))</f>
        <v/>
      </c>
      <c r="V241" s="114" t="str">
        <f t="shared" si="12"/>
        <v/>
      </c>
      <c r="W241" s="114" t="e">
        <f>IF(#REF!="","",LEFT(#REF!,16))</f>
        <v>#REF!</v>
      </c>
      <c r="X241" s="114" t="str">
        <f t="shared" si="13"/>
        <v>孙莉</v>
      </c>
      <c r="Y241" s="141"/>
      <c r="Z241" s="116"/>
      <c r="AA241" s="116"/>
      <c r="AB241" s="116"/>
      <c r="AC241" s="117"/>
      <c r="AD241" s="72" t="s">
        <v>1978</v>
      </c>
    </row>
    <row r="242" s="72" customFormat="1" customHeight="1" spans="1:30">
      <c r="A242" s="116"/>
      <c r="B242" s="133" t="s">
        <v>1978</v>
      </c>
      <c r="C242" s="152"/>
      <c r="D242" s="135"/>
      <c r="E242" s="136"/>
      <c r="F242" s="116" t="s">
        <v>1978</v>
      </c>
      <c r="G242" s="133"/>
      <c r="H242" s="116" t="s">
        <v>317</v>
      </c>
      <c r="I242" s="116"/>
      <c r="J242" s="139" t="s">
        <v>2155</v>
      </c>
      <c r="K242" s="114" t="str">
        <f>IF($B242="","",_xlfn.XLOOKUP(S242,应收!T:T,应收!D:D))</f>
        <v/>
      </c>
      <c r="L242" s="114" t="str">
        <f>IF($B242="","",_xlfn.XLOOKUP($S242,应收!$T:$T,应收!E:E))</f>
        <v/>
      </c>
      <c r="M242" s="114" t="str">
        <f>IF($B242="","",_xlfn.XLOOKUP($S242,应收!$T:$T,应收!N:N))</f>
        <v/>
      </c>
      <c r="N242" s="114" t="str">
        <f>IF($B242="","",_xlfn.XLOOKUP($S242,应收!$T:$T,应收!O:O))</f>
        <v/>
      </c>
      <c r="O242" s="114" t="str">
        <f>IF($B242="","",_xlfn.XLOOKUP($S242,应收!$T:$T,应收!P:P))</f>
        <v/>
      </c>
      <c r="P242" s="114" t="str">
        <f>IF($B242="","",_xlfn.XLOOKUP($S242,应收!$T:$T,应收!Q:Q))</f>
        <v/>
      </c>
      <c r="Q242" s="114" t="str">
        <f>IF($B242="","",_xlfn.XLOOKUP($S242,应收!$T:$T,应收!R:R))</f>
        <v/>
      </c>
      <c r="R242" s="114" t="str">
        <f>IF($B242="","",_xlfn.XLOOKUP($S242,应收!$T:$T,应收!S:S))</f>
        <v/>
      </c>
      <c r="S242" s="114" t="str">
        <f t="shared" si="10"/>
        <v/>
      </c>
      <c r="T242" s="114" t="str">
        <f t="shared" si="11"/>
        <v/>
      </c>
      <c r="U242" s="114" t="str">
        <f>IF($B242="","",_xlfn.XLOOKUP(S242,应收!T:T,应收!V:V))</f>
        <v/>
      </c>
      <c r="V242" s="114" t="str">
        <f t="shared" si="12"/>
        <v/>
      </c>
      <c r="W242" s="114" t="e">
        <f>IF(#REF!="","",LEFT(#REF!,16))</f>
        <v>#REF!</v>
      </c>
      <c r="X242" s="114" t="str">
        <f t="shared" si="13"/>
        <v>孙莉</v>
      </c>
      <c r="Y242" s="141"/>
      <c r="Z242" s="116"/>
      <c r="AA242" s="116"/>
      <c r="AB242" s="116"/>
      <c r="AC242" s="117"/>
      <c r="AD242" s="72" t="s">
        <v>1978</v>
      </c>
    </row>
    <row r="243" s="72" customFormat="1" customHeight="1" spans="1:30">
      <c r="A243" s="116"/>
      <c r="B243" s="133" t="s">
        <v>1978</v>
      </c>
      <c r="C243" s="152"/>
      <c r="D243" s="135"/>
      <c r="E243" s="136"/>
      <c r="F243" s="116" t="s">
        <v>1978</v>
      </c>
      <c r="G243" s="133"/>
      <c r="H243" s="116" t="s">
        <v>317</v>
      </c>
      <c r="I243" s="116"/>
      <c r="J243" s="139" t="s">
        <v>2156</v>
      </c>
      <c r="K243" s="114" t="str">
        <f>IF($B243="","",_xlfn.XLOOKUP(S243,应收!T:T,应收!D:D))</f>
        <v/>
      </c>
      <c r="L243" s="114" t="str">
        <f>IF($B243="","",_xlfn.XLOOKUP($S243,应收!$T:$T,应收!E:E))</f>
        <v/>
      </c>
      <c r="M243" s="114" t="str">
        <f>IF($B243="","",_xlfn.XLOOKUP($S243,应收!$T:$T,应收!N:N))</f>
        <v/>
      </c>
      <c r="N243" s="114" t="str">
        <f>IF($B243="","",_xlfn.XLOOKUP($S243,应收!$T:$T,应收!O:O))</f>
        <v/>
      </c>
      <c r="O243" s="114" t="str">
        <f>IF($B243="","",_xlfn.XLOOKUP($S243,应收!$T:$T,应收!P:P))</f>
        <v/>
      </c>
      <c r="P243" s="114" t="str">
        <f>IF($B243="","",_xlfn.XLOOKUP($S243,应收!$T:$T,应收!Q:Q))</f>
        <v/>
      </c>
      <c r="Q243" s="114" t="str">
        <f>IF($B243="","",_xlfn.XLOOKUP($S243,应收!$T:$T,应收!R:R))</f>
        <v/>
      </c>
      <c r="R243" s="114" t="str">
        <f>IF($B243="","",_xlfn.XLOOKUP($S243,应收!$T:$T,应收!S:S))</f>
        <v/>
      </c>
      <c r="S243" s="114" t="str">
        <f t="shared" si="10"/>
        <v/>
      </c>
      <c r="T243" s="114" t="str">
        <f t="shared" si="11"/>
        <v/>
      </c>
      <c r="U243" s="114" t="str">
        <f>IF($B243="","",_xlfn.XLOOKUP(S243,应收!T:T,应收!V:V))</f>
        <v/>
      </c>
      <c r="V243" s="114" t="str">
        <f t="shared" si="12"/>
        <v/>
      </c>
      <c r="W243" s="114" t="e">
        <f>IF(#REF!="","",LEFT(#REF!,16))</f>
        <v>#REF!</v>
      </c>
      <c r="X243" s="114" t="str">
        <f t="shared" si="13"/>
        <v>孙莉</v>
      </c>
      <c r="Y243" s="141"/>
      <c r="Z243" s="116"/>
      <c r="AA243" s="116"/>
      <c r="AB243" s="116"/>
      <c r="AC243" s="117"/>
      <c r="AD243" s="72" t="s">
        <v>1978</v>
      </c>
    </row>
    <row r="244" s="72" customFormat="1" customHeight="1" spans="1:30">
      <c r="A244" s="116"/>
      <c r="B244" s="133" t="s">
        <v>1978</v>
      </c>
      <c r="C244" s="152"/>
      <c r="D244" s="135"/>
      <c r="E244" s="136"/>
      <c r="F244" s="116" t="s">
        <v>1978</v>
      </c>
      <c r="G244" s="133"/>
      <c r="H244" s="116" t="s">
        <v>317</v>
      </c>
      <c r="I244" s="116"/>
      <c r="J244" s="139" t="s">
        <v>2157</v>
      </c>
      <c r="K244" s="114" t="str">
        <f>IF($B244="","",_xlfn.XLOOKUP(S244,应收!T:T,应收!D:D))</f>
        <v/>
      </c>
      <c r="L244" s="114" t="str">
        <f>IF($B244="","",_xlfn.XLOOKUP($S244,应收!$T:$T,应收!E:E))</f>
        <v/>
      </c>
      <c r="M244" s="114" t="str">
        <f>IF($B244="","",_xlfn.XLOOKUP($S244,应收!$T:$T,应收!N:N))</f>
        <v/>
      </c>
      <c r="N244" s="114" t="str">
        <f>IF($B244="","",_xlfn.XLOOKUP($S244,应收!$T:$T,应收!O:O))</f>
        <v/>
      </c>
      <c r="O244" s="114" t="str">
        <f>IF($B244="","",_xlfn.XLOOKUP($S244,应收!$T:$T,应收!P:P))</f>
        <v/>
      </c>
      <c r="P244" s="114" t="str">
        <f>IF($B244="","",_xlfn.XLOOKUP($S244,应收!$T:$T,应收!Q:Q))</f>
        <v/>
      </c>
      <c r="Q244" s="114" t="str">
        <f>IF($B244="","",_xlfn.XLOOKUP($S244,应收!$T:$T,应收!R:R))</f>
        <v/>
      </c>
      <c r="R244" s="114" t="str">
        <f>IF($B244="","",_xlfn.XLOOKUP($S244,应收!$T:$T,应收!S:S))</f>
        <v/>
      </c>
      <c r="S244" s="114" t="str">
        <f t="shared" si="10"/>
        <v/>
      </c>
      <c r="T244" s="114" t="str">
        <f t="shared" si="11"/>
        <v/>
      </c>
      <c r="U244" s="114" t="str">
        <f>IF($B244="","",_xlfn.XLOOKUP(S244,应收!T:T,应收!V:V))</f>
        <v/>
      </c>
      <c r="V244" s="114" t="str">
        <f t="shared" si="12"/>
        <v/>
      </c>
      <c r="W244" s="114" t="e">
        <f>IF(#REF!="","",LEFT(#REF!,16))</f>
        <v>#REF!</v>
      </c>
      <c r="X244" s="114" t="str">
        <f t="shared" si="13"/>
        <v>孙莉</v>
      </c>
      <c r="Y244" s="141"/>
      <c r="Z244" s="116"/>
      <c r="AA244" s="116"/>
      <c r="AB244" s="116"/>
      <c r="AC244" s="117"/>
      <c r="AD244" s="72" t="s">
        <v>1978</v>
      </c>
    </row>
    <row r="245" s="72" customFormat="1" customHeight="1" spans="1:30">
      <c r="A245" s="116"/>
      <c r="B245" s="133" t="s">
        <v>1978</v>
      </c>
      <c r="C245" s="152"/>
      <c r="D245" s="135"/>
      <c r="E245" s="136"/>
      <c r="F245" s="116" t="s">
        <v>1978</v>
      </c>
      <c r="G245" s="133"/>
      <c r="H245" s="116" t="s">
        <v>317</v>
      </c>
      <c r="I245" s="116"/>
      <c r="J245" s="139" t="s">
        <v>2158</v>
      </c>
      <c r="K245" s="114" t="str">
        <f>IF($B245="","",_xlfn.XLOOKUP(S245,应收!T:T,应收!D:D))</f>
        <v/>
      </c>
      <c r="L245" s="114" t="str">
        <f>IF($B245="","",_xlfn.XLOOKUP($S245,应收!$T:$T,应收!E:E))</f>
        <v/>
      </c>
      <c r="M245" s="114" t="str">
        <f>IF($B245="","",_xlfn.XLOOKUP($S245,应收!$T:$T,应收!N:N))</f>
        <v/>
      </c>
      <c r="N245" s="114" t="str">
        <f>IF($B245="","",_xlfn.XLOOKUP($S245,应收!$T:$T,应收!O:O))</f>
        <v/>
      </c>
      <c r="O245" s="114" t="str">
        <f>IF($B245="","",_xlfn.XLOOKUP($S245,应收!$T:$T,应收!P:P))</f>
        <v/>
      </c>
      <c r="P245" s="114" t="str">
        <f>IF($B245="","",_xlfn.XLOOKUP($S245,应收!$T:$T,应收!Q:Q))</f>
        <v/>
      </c>
      <c r="Q245" s="114" t="str">
        <f>IF($B245="","",_xlfn.XLOOKUP($S245,应收!$T:$T,应收!R:R))</f>
        <v/>
      </c>
      <c r="R245" s="114" t="str">
        <f>IF($B245="","",_xlfn.XLOOKUP($S245,应收!$T:$T,应收!S:S))</f>
        <v/>
      </c>
      <c r="S245" s="114" t="str">
        <f t="shared" si="10"/>
        <v/>
      </c>
      <c r="T245" s="114" t="str">
        <f t="shared" si="11"/>
        <v/>
      </c>
      <c r="U245" s="114" t="str">
        <f>IF($B245="","",_xlfn.XLOOKUP(S245,应收!T:T,应收!V:V))</f>
        <v/>
      </c>
      <c r="V245" s="114" t="str">
        <f t="shared" si="12"/>
        <v/>
      </c>
      <c r="W245" s="114" t="e">
        <f>IF(#REF!="","",LEFT(#REF!,16))</f>
        <v>#REF!</v>
      </c>
      <c r="X245" s="114" t="str">
        <f t="shared" si="13"/>
        <v>孙莉</v>
      </c>
      <c r="Y245" s="141"/>
      <c r="Z245" s="116"/>
      <c r="AA245" s="116"/>
      <c r="AB245" s="116"/>
      <c r="AC245" s="117"/>
      <c r="AD245" s="72" t="s">
        <v>1978</v>
      </c>
    </row>
    <row r="246" s="72" customFormat="1" customHeight="1" spans="1:30">
      <c r="A246" s="116"/>
      <c r="B246" s="133" t="s">
        <v>1978</v>
      </c>
      <c r="C246" s="152"/>
      <c r="D246" s="135"/>
      <c r="E246" s="136"/>
      <c r="F246" s="116" t="s">
        <v>1978</v>
      </c>
      <c r="G246" s="133"/>
      <c r="H246" s="116" t="s">
        <v>317</v>
      </c>
      <c r="I246" s="116"/>
      <c r="J246" s="139" t="s">
        <v>2159</v>
      </c>
      <c r="K246" s="114" t="str">
        <f>IF($B246="","",_xlfn.XLOOKUP(S246,应收!T:T,应收!D:D))</f>
        <v/>
      </c>
      <c r="L246" s="114" t="str">
        <f>IF($B246="","",_xlfn.XLOOKUP($S246,应收!$T:$T,应收!E:E))</f>
        <v/>
      </c>
      <c r="M246" s="114" t="str">
        <f>IF($B246="","",_xlfn.XLOOKUP($S246,应收!$T:$T,应收!N:N))</f>
        <v/>
      </c>
      <c r="N246" s="114" t="str">
        <f>IF($B246="","",_xlfn.XLOOKUP($S246,应收!$T:$T,应收!O:O))</f>
        <v/>
      </c>
      <c r="O246" s="114" t="str">
        <f>IF($B246="","",_xlfn.XLOOKUP($S246,应收!$T:$T,应收!P:P))</f>
        <v/>
      </c>
      <c r="P246" s="114" t="str">
        <f>IF($B246="","",_xlfn.XLOOKUP($S246,应收!$T:$T,应收!Q:Q))</f>
        <v/>
      </c>
      <c r="Q246" s="114" t="str">
        <f>IF($B246="","",_xlfn.XLOOKUP($S246,应收!$T:$T,应收!R:R))</f>
        <v/>
      </c>
      <c r="R246" s="114" t="str">
        <f>IF($B246="","",_xlfn.XLOOKUP($S246,应收!$T:$T,应收!S:S))</f>
        <v/>
      </c>
      <c r="S246" s="114" t="str">
        <f t="shared" si="10"/>
        <v/>
      </c>
      <c r="T246" s="114" t="str">
        <f t="shared" si="11"/>
        <v/>
      </c>
      <c r="U246" s="114" t="str">
        <f>IF($B246="","",_xlfn.XLOOKUP(S246,应收!T:T,应收!V:V))</f>
        <v/>
      </c>
      <c r="V246" s="114" t="str">
        <f t="shared" si="12"/>
        <v/>
      </c>
      <c r="W246" s="114" t="e">
        <f>IF(#REF!="","",LEFT(#REF!,16))</f>
        <v>#REF!</v>
      </c>
      <c r="X246" s="114" t="str">
        <f t="shared" si="13"/>
        <v>孙莉</v>
      </c>
      <c r="Y246" s="141"/>
      <c r="Z246" s="116"/>
      <c r="AA246" s="116"/>
      <c r="AB246" s="116"/>
      <c r="AC246" s="117"/>
      <c r="AD246" s="72" t="s">
        <v>1978</v>
      </c>
    </row>
    <row r="247" s="72" customFormat="1" customHeight="1" spans="1:30">
      <c r="A247" s="116"/>
      <c r="B247" s="133" t="s">
        <v>1978</v>
      </c>
      <c r="C247" s="152"/>
      <c r="D247" s="135"/>
      <c r="E247" s="136"/>
      <c r="F247" s="116" t="s">
        <v>1978</v>
      </c>
      <c r="G247" s="133"/>
      <c r="H247" s="116" t="s">
        <v>317</v>
      </c>
      <c r="I247" s="116"/>
      <c r="J247" s="139" t="s">
        <v>2160</v>
      </c>
      <c r="K247" s="114" t="str">
        <f>IF($B247="","",_xlfn.XLOOKUP(S247,应收!T:T,应收!D:D))</f>
        <v/>
      </c>
      <c r="L247" s="114" t="str">
        <f>IF($B247="","",_xlfn.XLOOKUP($S247,应收!$T:$T,应收!E:E))</f>
        <v/>
      </c>
      <c r="M247" s="114" t="str">
        <f>IF($B247="","",_xlfn.XLOOKUP($S247,应收!$T:$T,应收!N:N))</f>
        <v/>
      </c>
      <c r="N247" s="114" t="str">
        <f>IF($B247="","",_xlfn.XLOOKUP($S247,应收!$T:$T,应收!O:O))</f>
        <v/>
      </c>
      <c r="O247" s="114" t="str">
        <f>IF($B247="","",_xlfn.XLOOKUP($S247,应收!$T:$T,应收!P:P))</f>
        <v/>
      </c>
      <c r="P247" s="114" t="str">
        <f>IF($B247="","",_xlfn.XLOOKUP($S247,应收!$T:$T,应收!Q:Q))</f>
        <v/>
      </c>
      <c r="Q247" s="114" t="str">
        <f>IF($B247="","",_xlfn.XLOOKUP($S247,应收!$T:$T,应收!R:R))</f>
        <v/>
      </c>
      <c r="R247" s="114" t="str">
        <f>IF($B247="","",_xlfn.XLOOKUP($S247,应收!$T:$T,应收!S:S))</f>
        <v/>
      </c>
      <c r="S247" s="114" t="str">
        <f t="shared" si="10"/>
        <v/>
      </c>
      <c r="T247" s="114" t="str">
        <f t="shared" si="11"/>
        <v/>
      </c>
      <c r="U247" s="114" t="str">
        <f>IF($B247="","",_xlfn.XLOOKUP(S247,应收!T:T,应收!V:V))</f>
        <v/>
      </c>
      <c r="V247" s="114" t="str">
        <f t="shared" si="12"/>
        <v/>
      </c>
      <c r="W247" s="114" t="e">
        <f>IF(#REF!="","",LEFT(#REF!,16))</f>
        <v>#REF!</v>
      </c>
      <c r="X247" s="114" t="str">
        <f t="shared" si="13"/>
        <v>孙莉</v>
      </c>
      <c r="Y247" s="141"/>
      <c r="Z247" s="116"/>
      <c r="AA247" s="116"/>
      <c r="AB247" s="116"/>
      <c r="AC247" s="117"/>
      <c r="AD247" s="72" t="s">
        <v>1978</v>
      </c>
    </row>
    <row r="248" s="72" customFormat="1" customHeight="1" spans="1:30">
      <c r="A248" s="116"/>
      <c r="B248" s="133" t="s">
        <v>1978</v>
      </c>
      <c r="C248" s="152"/>
      <c r="D248" s="135"/>
      <c r="E248" s="136"/>
      <c r="F248" s="116" t="s">
        <v>1978</v>
      </c>
      <c r="G248" s="133"/>
      <c r="H248" s="116" t="s">
        <v>317</v>
      </c>
      <c r="I248" s="116"/>
      <c r="J248" s="139" t="s">
        <v>2161</v>
      </c>
      <c r="K248" s="114" t="str">
        <f>IF($B248="","",_xlfn.XLOOKUP(S248,应收!T:T,应收!D:D))</f>
        <v/>
      </c>
      <c r="L248" s="114" t="str">
        <f>IF($B248="","",_xlfn.XLOOKUP($S248,应收!$T:$T,应收!E:E))</f>
        <v/>
      </c>
      <c r="M248" s="114" t="str">
        <f>IF($B248="","",_xlfn.XLOOKUP($S248,应收!$T:$T,应收!N:N))</f>
        <v/>
      </c>
      <c r="N248" s="114" t="str">
        <f>IF($B248="","",_xlfn.XLOOKUP($S248,应收!$T:$T,应收!O:O))</f>
        <v/>
      </c>
      <c r="O248" s="114" t="str">
        <f>IF($B248="","",_xlfn.XLOOKUP($S248,应收!$T:$T,应收!P:P))</f>
        <v/>
      </c>
      <c r="P248" s="114" t="str">
        <f>IF($B248="","",_xlfn.XLOOKUP($S248,应收!$T:$T,应收!Q:Q))</f>
        <v/>
      </c>
      <c r="Q248" s="114" t="str">
        <f>IF($B248="","",_xlfn.XLOOKUP($S248,应收!$T:$T,应收!R:R))</f>
        <v/>
      </c>
      <c r="R248" s="114" t="str">
        <f>IF($B248="","",_xlfn.XLOOKUP($S248,应收!$T:$T,应收!S:S))</f>
        <v/>
      </c>
      <c r="S248" s="114" t="str">
        <f t="shared" si="10"/>
        <v/>
      </c>
      <c r="T248" s="114" t="str">
        <f t="shared" si="11"/>
        <v/>
      </c>
      <c r="U248" s="114" t="str">
        <f>IF($B248="","",_xlfn.XLOOKUP(S248,应收!T:T,应收!V:V))</f>
        <v/>
      </c>
      <c r="V248" s="114" t="str">
        <f t="shared" si="12"/>
        <v/>
      </c>
      <c r="W248" s="114" t="e">
        <f>IF(#REF!="","",LEFT(#REF!,16))</f>
        <v>#REF!</v>
      </c>
      <c r="X248" s="114" t="str">
        <f t="shared" si="13"/>
        <v>孙莉</v>
      </c>
      <c r="Y248" s="141"/>
      <c r="Z248" s="116"/>
      <c r="AA248" s="116"/>
      <c r="AB248" s="116"/>
      <c r="AC248" s="117"/>
      <c r="AD248" s="72" t="s">
        <v>1978</v>
      </c>
    </row>
    <row r="249" s="72" customFormat="1" customHeight="1" spans="1:30">
      <c r="A249" s="116"/>
      <c r="B249" s="133" t="s">
        <v>1978</v>
      </c>
      <c r="C249" s="152"/>
      <c r="D249" s="135"/>
      <c r="E249" s="136"/>
      <c r="F249" s="116" t="s">
        <v>1978</v>
      </c>
      <c r="G249" s="133"/>
      <c r="H249" s="116" t="s">
        <v>317</v>
      </c>
      <c r="I249" s="116"/>
      <c r="J249" s="139" t="s">
        <v>2162</v>
      </c>
      <c r="K249" s="114" t="str">
        <f>IF($B249="","",_xlfn.XLOOKUP(S249,应收!T:T,应收!D:D))</f>
        <v/>
      </c>
      <c r="L249" s="114" t="str">
        <f>IF($B249="","",_xlfn.XLOOKUP($S249,应收!$T:$T,应收!E:E))</f>
        <v/>
      </c>
      <c r="M249" s="114" t="str">
        <f>IF($B249="","",_xlfn.XLOOKUP($S249,应收!$T:$T,应收!N:N))</f>
        <v/>
      </c>
      <c r="N249" s="114" t="str">
        <f>IF($B249="","",_xlfn.XLOOKUP($S249,应收!$T:$T,应收!O:O))</f>
        <v/>
      </c>
      <c r="O249" s="114" t="str">
        <f>IF($B249="","",_xlfn.XLOOKUP($S249,应收!$T:$T,应收!P:P))</f>
        <v/>
      </c>
      <c r="P249" s="114" t="str">
        <f>IF($B249="","",_xlfn.XLOOKUP($S249,应收!$T:$T,应收!Q:Q))</f>
        <v/>
      </c>
      <c r="Q249" s="114" t="str">
        <f>IF($B249="","",_xlfn.XLOOKUP($S249,应收!$T:$T,应收!R:R))</f>
        <v/>
      </c>
      <c r="R249" s="114" t="str">
        <f>IF($B249="","",_xlfn.XLOOKUP($S249,应收!$T:$T,应收!S:S))</f>
        <v/>
      </c>
      <c r="S249" s="114" t="str">
        <f t="shared" si="10"/>
        <v/>
      </c>
      <c r="T249" s="114" t="str">
        <f t="shared" si="11"/>
        <v/>
      </c>
      <c r="U249" s="114" t="str">
        <f>IF($B249="","",_xlfn.XLOOKUP(S249,应收!T:T,应收!V:V))</f>
        <v/>
      </c>
      <c r="V249" s="114" t="str">
        <f t="shared" si="12"/>
        <v/>
      </c>
      <c r="W249" s="114" t="e">
        <f>IF(#REF!="","",LEFT(#REF!,16))</f>
        <v>#REF!</v>
      </c>
      <c r="X249" s="114" t="str">
        <f t="shared" si="13"/>
        <v>孙莉</v>
      </c>
      <c r="Y249" s="141"/>
      <c r="Z249" s="116"/>
      <c r="AA249" s="116"/>
      <c r="AB249" s="116"/>
      <c r="AC249" s="117"/>
      <c r="AD249" s="72" t="s">
        <v>1978</v>
      </c>
    </row>
    <row r="250" s="72" customFormat="1" customHeight="1" spans="1:30">
      <c r="A250" s="116"/>
      <c r="B250" s="133" t="s">
        <v>1978</v>
      </c>
      <c r="C250" s="152"/>
      <c r="D250" s="135"/>
      <c r="E250" s="136"/>
      <c r="F250" s="116" t="s">
        <v>1978</v>
      </c>
      <c r="G250" s="133"/>
      <c r="H250" s="116" t="s">
        <v>317</v>
      </c>
      <c r="I250" s="116"/>
      <c r="J250" s="139" t="s">
        <v>2163</v>
      </c>
      <c r="K250" s="114" t="str">
        <f>IF($B250="","",_xlfn.XLOOKUP(S250,应收!T:T,应收!D:D))</f>
        <v/>
      </c>
      <c r="L250" s="114" t="str">
        <f>IF($B250="","",_xlfn.XLOOKUP($S250,应收!$T:$T,应收!E:E))</f>
        <v/>
      </c>
      <c r="M250" s="114" t="str">
        <f>IF($B250="","",_xlfn.XLOOKUP($S250,应收!$T:$T,应收!N:N))</f>
        <v/>
      </c>
      <c r="N250" s="114" t="str">
        <f>IF($B250="","",_xlfn.XLOOKUP($S250,应收!$T:$T,应收!O:O))</f>
        <v/>
      </c>
      <c r="O250" s="114" t="str">
        <f>IF($B250="","",_xlfn.XLOOKUP($S250,应收!$T:$T,应收!P:P))</f>
        <v/>
      </c>
      <c r="P250" s="114" t="str">
        <f>IF($B250="","",_xlfn.XLOOKUP($S250,应收!$T:$T,应收!Q:Q))</f>
        <v/>
      </c>
      <c r="Q250" s="114" t="str">
        <f>IF($B250="","",_xlfn.XLOOKUP($S250,应收!$T:$T,应收!R:R))</f>
        <v/>
      </c>
      <c r="R250" s="114" t="str">
        <f>IF($B250="","",_xlfn.XLOOKUP($S250,应收!$T:$T,应收!S:S))</f>
        <v/>
      </c>
      <c r="S250" s="114" t="str">
        <f t="shared" si="10"/>
        <v/>
      </c>
      <c r="T250" s="114" t="str">
        <f t="shared" si="11"/>
        <v/>
      </c>
      <c r="U250" s="114" t="str">
        <f>IF($B250="","",_xlfn.XLOOKUP(S250,应收!T:T,应收!V:V))</f>
        <v/>
      </c>
      <c r="V250" s="114" t="str">
        <f t="shared" si="12"/>
        <v/>
      </c>
      <c r="W250" s="114" t="e">
        <f>IF(#REF!="","",LEFT(#REF!,16))</f>
        <v>#REF!</v>
      </c>
      <c r="X250" s="114" t="str">
        <f t="shared" si="13"/>
        <v>孙莉</v>
      </c>
      <c r="Y250" s="141"/>
      <c r="Z250" s="116"/>
      <c r="AA250" s="116"/>
      <c r="AB250" s="116"/>
      <c r="AC250" s="117"/>
      <c r="AD250" s="72" t="s">
        <v>1978</v>
      </c>
    </row>
    <row r="251" s="72" customFormat="1" customHeight="1" spans="1:30">
      <c r="A251" s="116"/>
      <c r="B251" s="133" t="s">
        <v>1978</v>
      </c>
      <c r="C251" s="152"/>
      <c r="D251" s="135"/>
      <c r="E251" s="136"/>
      <c r="F251" s="116" t="s">
        <v>1978</v>
      </c>
      <c r="G251" s="133"/>
      <c r="H251" s="116" t="s">
        <v>317</v>
      </c>
      <c r="I251" s="116"/>
      <c r="J251" s="139" t="s">
        <v>2164</v>
      </c>
      <c r="K251" s="114" t="str">
        <f>IF($B251="","",_xlfn.XLOOKUP(S251,应收!T:T,应收!D:D))</f>
        <v/>
      </c>
      <c r="L251" s="114" t="str">
        <f>IF($B251="","",_xlfn.XLOOKUP($S251,应收!$T:$T,应收!E:E))</f>
        <v/>
      </c>
      <c r="M251" s="114" t="str">
        <f>IF($B251="","",_xlfn.XLOOKUP($S251,应收!$T:$T,应收!N:N))</f>
        <v/>
      </c>
      <c r="N251" s="114" t="str">
        <f>IF($B251="","",_xlfn.XLOOKUP($S251,应收!$T:$T,应收!O:O))</f>
        <v/>
      </c>
      <c r="O251" s="114" t="str">
        <f>IF($B251="","",_xlfn.XLOOKUP($S251,应收!$T:$T,应收!P:P))</f>
        <v/>
      </c>
      <c r="P251" s="114" t="str">
        <f>IF($B251="","",_xlfn.XLOOKUP($S251,应收!$T:$T,应收!Q:Q))</f>
        <v/>
      </c>
      <c r="Q251" s="114" t="str">
        <f>IF($B251="","",_xlfn.XLOOKUP($S251,应收!$T:$T,应收!R:R))</f>
        <v/>
      </c>
      <c r="R251" s="114" t="str">
        <f>IF($B251="","",_xlfn.XLOOKUP($S251,应收!$T:$T,应收!S:S))</f>
        <v/>
      </c>
      <c r="S251" s="114" t="str">
        <f t="shared" si="10"/>
        <v/>
      </c>
      <c r="T251" s="114" t="str">
        <f t="shared" si="11"/>
        <v/>
      </c>
      <c r="U251" s="114" t="str">
        <f>IF($B251="","",_xlfn.XLOOKUP(S251,应收!T:T,应收!V:V))</f>
        <v/>
      </c>
      <c r="V251" s="114" t="str">
        <f t="shared" si="12"/>
        <v/>
      </c>
      <c r="W251" s="114" t="e">
        <f>IF(#REF!="","",LEFT(#REF!,16))</f>
        <v>#REF!</v>
      </c>
      <c r="X251" s="114" t="str">
        <f t="shared" si="13"/>
        <v>孙莉</v>
      </c>
      <c r="Y251" s="141"/>
      <c r="Z251" s="116"/>
      <c r="AA251" s="116"/>
      <c r="AB251" s="116"/>
      <c r="AC251" s="117"/>
      <c r="AD251" s="72" t="s">
        <v>1978</v>
      </c>
    </row>
    <row r="252" s="72" customFormat="1" customHeight="1" spans="1:30">
      <c r="A252" s="116"/>
      <c r="B252" s="133" t="s">
        <v>1978</v>
      </c>
      <c r="C252" s="152"/>
      <c r="D252" s="135"/>
      <c r="E252" s="136"/>
      <c r="F252" s="116" t="s">
        <v>1978</v>
      </c>
      <c r="G252" s="133"/>
      <c r="H252" s="116" t="s">
        <v>317</v>
      </c>
      <c r="I252" s="116"/>
      <c r="J252" s="139" t="s">
        <v>2165</v>
      </c>
      <c r="K252" s="114" t="str">
        <f>IF($B252="","",_xlfn.XLOOKUP(S252,应收!T:T,应收!D:D))</f>
        <v/>
      </c>
      <c r="L252" s="114" t="str">
        <f>IF($B252="","",_xlfn.XLOOKUP($S252,应收!$T:$T,应收!E:E))</f>
        <v/>
      </c>
      <c r="M252" s="114" t="str">
        <f>IF($B252="","",_xlfn.XLOOKUP($S252,应收!$T:$T,应收!N:N))</f>
        <v/>
      </c>
      <c r="N252" s="114" t="str">
        <f>IF($B252="","",_xlfn.XLOOKUP($S252,应收!$T:$T,应收!O:O))</f>
        <v/>
      </c>
      <c r="O252" s="114" t="str">
        <f>IF($B252="","",_xlfn.XLOOKUP($S252,应收!$T:$T,应收!P:P))</f>
        <v/>
      </c>
      <c r="P252" s="114" t="str">
        <f>IF($B252="","",_xlfn.XLOOKUP($S252,应收!$T:$T,应收!Q:Q))</f>
        <v/>
      </c>
      <c r="Q252" s="114" t="str">
        <f>IF($B252="","",_xlfn.XLOOKUP($S252,应收!$T:$T,应收!R:R))</f>
        <v/>
      </c>
      <c r="R252" s="114" t="str">
        <f>IF($B252="","",_xlfn.XLOOKUP($S252,应收!$T:$T,应收!S:S))</f>
        <v/>
      </c>
      <c r="S252" s="114" t="str">
        <f t="shared" si="10"/>
        <v/>
      </c>
      <c r="T252" s="114" t="str">
        <f t="shared" si="11"/>
        <v/>
      </c>
      <c r="U252" s="114" t="str">
        <f>IF($B252="","",_xlfn.XLOOKUP(S252,应收!T:T,应收!V:V))</f>
        <v/>
      </c>
      <c r="V252" s="114" t="str">
        <f t="shared" si="12"/>
        <v/>
      </c>
      <c r="W252" s="114" t="e">
        <f>IF(#REF!="","",LEFT(#REF!,16))</f>
        <v>#REF!</v>
      </c>
      <c r="X252" s="114" t="str">
        <f t="shared" si="13"/>
        <v>孙莉</v>
      </c>
      <c r="Y252" s="141"/>
      <c r="Z252" s="116"/>
      <c r="AA252" s="116"/>
      <c r="AB252" s="116"/>
      <c r="AC252" s="117"/>
      <c r="AD252" s="72" t="s">
        <v>1978</v>
      </c>
    </row>
    <row r="253" s="72" customFormat="1" customHeight="1" spans="1:30">
      <c r="A253" s="116"/>
      <c r="B253" s="133" t="s">
        <v>1978</v>
      </c>
      <c r="C253" s="152"/>
      <c r="D253" s="135"/>
      <c r="E253" s="136"/>
      <c r="F253" s="116" t="s">
        <v>1978</v>
      </c>
      <c r="G253" s="133"/>
      <c r="H253" s="116" t="s">
        <v>317</v>
      </c>
      <c r="I253" s="116"/>
      <c r="J253" s="139" t="s">
        <v>2166</v>
      </c>
      <c r="K253" s="114" t="str">
        <f>IF($B253="","",_xlfn.XLOOKUP(S253,应收!T:T,应收!D:D))</f>
        <v/>
      </c>
      <c r="L253" s="114" t="str">
        <f>IF($B253="","",_xlfn.XLOOKUP($S253,应收!$T:$T,应收!E:E))</f>
        <v/>
      </c>
      <c r="M253" s="114" t="str">
        <f>IF($B253="","",_xlfn.XLOOKUP($S253,应收!$T:$T,应收!N:N))</f>
        <v/>
      </c>
      <c r="N253" s="114" t="str">
        <f>IF($B253="","",_xlfn.XLOOKUP($S253,应收!$T:$T,应收!O:O))</f>
        <v/>
      </c>
      <c r="O253" s="114" t="str">
        <f>IF($B253="","",_xlfn.XLOOKUP($S253,应收!$T:$T,应收!P:P))</f>
        <v/>
      </c>
      <c r="P253" s="114" t="str">
        <f>IF($B253="","",_xlfn.XLOOKUP($S253,应收!$T:$T,应收!Q:Q))</f>
        <v/>
      </c>
      <c r="Q253" s="114" t="str">
        <f>IF($B253="","",_xlfn.XLOOKUP($S253,应收!$T:$T,应收!R:R))</f>
        <v/>
      </c>
      <c r="R253" s="114" t="str">
        <f>IF($B253="","",_xlfn.XLOOKUP($S253,应收!$T:$T,应收!S:S))</f>
        <v/>
      </c>
      <c r="S253" s="114" t="str">
        <f t="shared" si="10"/>
        <v/>
      </c>
      <c r="T253" s="114" t="str">
        <f t="shared" si="11"/>
        <v/>
      </c>
      <c r="U253" s="114" t="str">
        <f>IF($B253="","",_xlfn.XLOOKUP(S253,应收!T:T,应收!V:V))</f>
        <v/>
      </c>
      <c r="V253" s="114" t="str">
        <f t="shared" si="12"/>
        <v/>
      </c>
      <c r="W253" s="114" t="e">
        <f>IF(#REF!="","",LEFT(#REF!,16))</f>
        <v>#REF!</v>
      </c>
      <c r="X253" s="114" t="str">
        <f t="shared" si="13"/>
        <v>孙莉</v>
      </c>
      <c r="Y253" s="141"/>
      <c r="Z253" s="116"/>
      <c r="AA253" s="116"/>
      <c r="AB253" s="116"/>
      <c r="AC253" s="117"/>
      <c r="AD253" s="72" t="s">
        <v>1978</v>
      </c>
    </row>
    <row r="254" s="72" customFormat="1" customHeight="1" spans="1:30">
      <c r="A254" s="116"/>
      <c r="B254" s="133" t="s">
        <v>1978</v>
      </c>
      <c r="C254" s="152"/>
      <c r="D254" s="135"/>
      <c r="E254" s="136"/>
      <c r="F254" s="116" t="s">
        <v>1978</v>
      </c>
      <c r="G254" s="133"/>
      <c r="H254" s="116" t="s">
        <v>317</v>
      </c>
      <c r="I254" s="116"/>
      <c r="J254" s="139" t="s">
        <v>2167</v>
      </c>
      <c r="K254" s="114" t="str">
        <f>IF($B254="","",_xlfn.XLOOKUP(S254,应收!T:T,应收!D:D))</f>
        <v/>
      </c>
      <c r="L254" s="114" t="str">
        <f>IF($B254="","",_xlfn.XLOOKUP($S254,应收!$T:$T,应收!E:E))</f>
        <v/>
      </c>
      <c r="M254" s="114" t="str">
        <f>IF($B254="","",_xlfn.XLOOKUP($S254,应收!$T:$T,应收!N:N))</f>
        <v/>
      </c>
      <c r="N254" s="114" t="str">
        <f>IF($B254="","",_xlfn.XLOOKUP($S254,应收!$T:$T,应收!O:O))</f>
        <v/>
      </c>
      <c r="O254" s="114" t="str">
        <f>IF($B254="","",_xlfn.XLOOKUP($S254,应收!$T:$T,应收!P:P))</f>
        <v/>
      </c>
      <c r="P254" s="114" t="str">
        <f>IF($B254="","",_xlfn.XLOOKUP($S254,应收!$T:$T,应收!Q:Q))</f>
        <v/>
      </c>
      <c r="Q254" s="114" t="str">
        <f>IF($B254="","",_xlfn.XLOOKUP($S254,应收!$T:$T,应收!R:R))</f>
        <v/>
      </c>
      <c r="R254" s="114" t="str">
        <f>IF($B254="","",_xlfn.XLOOKUP($S254,应收!$T:$T,应收!S:S))</f>
        <v/>
      </c>
      <c r="S254" s="114" t="str">
        <f t="shared" si="10"/>
        <v/>
      </c>
      <c r="T254" s="114" t="str">
        <f t="shared" si="11"/>
        <v/>
      </c>
      <c r="U254" s="114" t="str">
        <f>IF($B254="","",_xlfn.XLOOKUP(S254,应收!T:T,应收!V:V))</f>
        <v/>
      </c>
      <c r="V254" s="114" t="str">
        <f t="shared" si="12"/>
        <v/>
      </c>
      <c r="W254" s="114" t="e">
        <f>IF(#REF!="","",LEFT(#REF!,16))</f>
        <v>#REF!</v>
      </c>
      <c r="X254" s="114" t="str">
        <f t="shared" si="13"/>
        <v>孙莉</v>
      </c>
      <c r="Y254" s="141"/>
      <c r="Z254" s="116"/>
      <c r="AA254" s="116"/>
      <c r="AB254" s="116"/>
      <c r="AC254" s="117"/>
      <c r="AD254" s="72" t="s">
        <v>1978</v>
      </c>
    </row>
    <row r="255" s="72" customFormat="1" customHeight="1" spans="1:30">
      <c r="A255" s="116"/>
      <c r="B255" s="133" t="s">
        <v>1978</v>
      </c>
      <c r="C255" s="152"/>
      <c r="D255" s="135"/>
      <c r="E255" s="136"/>
      <c r="F255" s="116" t="s">
        <v>1978</v>
      </c>
      <c r="G255" s="133"/>
      <c r="H255" s="116" t="s">
        <v>317</v>
      </c>
      <c r="I255" s="116"/>
      <c r="J255" s="139" t="s">
        <v>2168</v>
      </c>
      <c r="K255" s="114" t="str">
        <f>IF($B255="","",_xlfn.XLOOKUP(S255,应收!T:T,应收!D:D))</f>
        <v/>
      </c>
      <c r="L255" s="114" t="str">
        <f>IF($B255="","",_xlfn.XLOOKUP($S255,应收!$T:$T,应收!E:E))</f>
        <v/>
      </c>
      <c r="M255" s="114" t="str">
        <f>IF($B255="","",_xlfn.XLOOKUP($S255,应收!$T:$T,应收!N:N))</f>
        <v/>
      </c>
      <c r="N255" s="114" t="str">
        <f>IF($B255="","",_xlfn.XLOOKUP($S255,应收!$T:$T,应收!O:O))</f>
        <v/>
      </c>
      <c r="O255" s="114" t="str">
        <f>IF($B255="","",_xlfn.XLOOKUP($S255,应收!$T:$T,应收!P:P))</f>
        <v/>
      </c>
      <c r="P255" s="114" t="str">
        <f>IF($B255="","",_xlfn.XLOOKUP($S255,应收!$T:$T,应收!Q:Q))</f>
        <v/>
      </c>
      <c r="Q255" s="114" t="str">
        <f>IF($B255="","",_xlfn.XLOOKUP($S255,应收!$T:$T,应收!R:R))</f>
        <v/>
      </c>
      <c r="R255" s="114" t="str">
        <f>IF($B255="","",_xlfn.XLOOKUP($S255,应收!$T:$T,应收!S:S))</f>
        <v/>
      </c>
      <c r="S255" s="114" t="str">
        <f t="shared" si="10"/>
        <v/>
      </c>
      <c r="T255" s="114" t="str">
        <f t="shared" si="11"/>
        <v/>
      </c>
      <c r="U255" s="114" t="str">
        <f>IF($B255="","",_xlfn.XLOOKUP(S255,应收!T:T,应收!V:V))</f>
        <v/>
      </c>
      <c r="V255" s="114" t="str">
        <f t="shared" si="12"/>
        <v/>
      </c>
      <c r="W255" s="114" t="e">
        <f>IF(#REF!="","",LEFT(#REF!,16))</f>
        <v>#REF!</v>
      </c>
      <c r="X255" s="114" t="str">
        <f t="shared" si="13"/>
        <v>孙莉</v>
      </c>
      <c r="Y255" s="141"/>
      <c r="Z255" s="116"/>
      <c r="AA255" s="116"/>
      <c r="AB255" s="116"/>
      <c r="AC255" s="117"/>
      <c r="AD255" s="72" t="s">
        <v>1978</v>
      </c>
    </row>
    <row r="256" s="72" customFormat="1" customHeight="1" spans="1:30">
      <c r="A256" s="116"/>
      <c r="B256" s="133" t="s">
        <v>1978</v>
      </c>
      <c r="C256" s="152"/>
      <c r="D256" s="135"/>
      <c r="E256" s="136"/>
      <c r="F256" s="116" t="s">
        <v>1978</v>
      </c>
      <c r="G256" s="133"/>
      <c r="H256" s="116" t="s">
        <v>317</v>
      </c>
      <c r="I256" s="116"/>
      <c r="J256" s="139" t="s">
        <v>2169</v>
      </c>
      <c r="K256" s="114" t="str">
        <f>IF($B256="","",_xlfn.XLOOKUP(S256,应收!T:T,应收!D:D))</f>
        <v/>
      </c>
      <c r="L256" s="114" t="str">
        <f>IF($B256="","",_xlfn.XLOOKUP($S256,应收!$T:$T,应收!E:E))</f>
        <v/>
      </c>
      <c r="M256" s="114" t="str">
        <f>IF($B256="","",_xlfn.XLOOKUP($S256,应收!$T:$T,应收!N:N))</f>
        <v/>
      </c>
      <c r="N256" s="114" t="str">
        <f>IF($B256="","",_xlfn.XLOOKUP($S256,应收!$T:$T,应收!O:O))</f>
        <v/>
      </c>
      <c r="O256" s="114" t="str">
        <f>IF($B256="","",_xlfn.XLOOKUP($S256,应收!$T:$T,应收!P:P))</f>
        <v/>
      </c>
      <c r="P256" s="114" t="str">
        <f>IF($B256="","",_xlfn.XLOOKUP($S256,应收!$T:$T,应收!Q:Q))</f>
        <v/>
      </c>
      <c r="Q256" s="114" t="str">
        <f>IF($B256="","",_xlfn.XLOOKUP($S256,应收!$T:$T,应收!R:R))</f>
        <v/>
      </c>
      <c r="R256" s="114" t="str">
        <f>IF($B256="","",_xlfn.XLOOKUP($S256,应收!$T:$T,应收!S:S))</f>
        <v/>
      </c>
      <c r="S256" s="114" t="str">
        <f t="shared" si="10"/>
        <v/>
      </c>
      <c r="T256" s="114" t="str">
        <f t="shared" si="11"/>
        <v/>
      </c>
      <c r="U256" s="114" t="str">
        <f>IF($B256="","",_xlfn.XLOOKUP(S256,应收!T:T,应收!V:V))</f>
        <v/>
      </c>
      <c r="V256" s="114" t="str">
        <f t="shared" si="12"/>
        <v/>
      </c>
      <c r="W256" s="114" t="e">
        <f>IF(#REF!="","",LEFT(#REF!,16))</f>
        <v>#REF!</v>
      </c>
      <c r="X256" s="114" t="str">
        <f t="shared" si="13"/>
        <v>孙莉</v>
      </c>
      <c r="Y256" s="141"/>
      <c r="Z256" s="116"/>
      <c r="AA256" s="116"/>
      <c r="AB256" s="116"/>
      <c r="AC256" s="117"/>
      <c r="AD256" s="72" t="s">
        <v>1978</v>
      </c>
    </row>
    <row r="257" s="72" customFormat="1" customHeight="1" spans="1:30">
      <c r="A257" s="116"/>
      <c r="B257" s="133" t="s">
        <v>1978</v>
      </c>
      <c r="C257" s="152"/>
      <c r="D257" s="135"/>
      <c r="E257" s="136"/>
      <c r="F257" s="116" t="s">
        <v>1978</v>
      </c>
      <c r="G257" s="133"/>
      <c r="H257" s="116" t="s">
        <v>317</v>
      </c>
      <c r="I257" s="116"/>
      <c r="J257" s="139" t="s">
        <v>2170</v>
      </c>
      <c r="K257" s="114" t="str">
        <f>IF($B257="","",_xlfn.XLOOKUP(S257,应收!T:T,应收!D:D))</f>
        <v/>
      </c>
      <c r="L257" s="114" t="str">
        <f>IF($B257="","",_xlfn.XLOOKUP($S257,应收!$T:$T,应收!E:E))</f>
        <v/>
      </c>
      <c r="M257" s="114" t="str">
        <f>IF($B257="","",_xlfn.XLOOKUP($S257,应收!$T:$T,应收!N:N))</f>
        <v/>
      </c>
      <c r="N257" s="114" t="str">
        <f>IF($B257="","",_xlfn.XLOOKUP($S257,应收!$T:$T,应收!O:O))</f>
        <v/>
      </c>
      <c r="O257" s="114" t="str">
        <f>IF($B257="","",_xlfn.XLOOKUP($S257,应收!$T:$T,应收!P:P))</f>
        <v/>
      </c>
      <c r="P257" s="114" t="str">
        <f>IF($B257="","",_xlfn.XLOOKUP($S257,应收!$T:$T,应收!Q:Q))</f>
        <v/>
      </c>
      <c r="Q257" s="114" t="str">
        <f>IF($B257="","",_xlfn.XLOOKUP($S257,应收!$T:$T,应收!R:R))</f>
        <v/>
      </c>
      <c r="R257" s="114" t="str">
        <f>IF($B257="","",_xlfn.XLOOKUP($S257,应收!$T:$T,应收!S:S))</f>
        <v/>
      </c>
      <c r="S257" s="114" t="str">
        <f t="shared" si="10"/>
        <v/>
      </c>
      <c r="T257" s="114" t="str">
        <f t="shared" si="11"/>
        <v/>
      </c>
      <c r="U257" s="114" t="str">
        <f>IF($B257="","",_xlfn.XLOOKUP(S257,应收!T:T,应收!V:V))</f>
        <v/>
      </c>
      <c r="V257" s="114" t="str">
        <f t="shared" si="12"/>
        <v/>
      </c>
      <c r="W257" s="114" t="e">
        <f>IF(#REF!="","",LEFT(#REF!,16))</f>
        <v>#REF!</v>
      </c>
      <c r="X257" s="114" t="str">
        <f t="shared" si="13"/>
        <v>孙莉</v>
      </c>
      <c r="Y257" s="141"/>
      <c r="Z257" s="116"/>
      <c r="AA257" s="116"/>
      <c r="AB257" s="116"/>
      <c r="AC257" s="117"/>
      <c r="AD257" s="72" t="s">
        <v>1978</v>
      </c>
    </row>
    <row r="258" s="72" customFormat="1" customHeight="1" spans="1:30">
      <c r="A258" s="116"/>
      <c r="B258" s="133" t="s">
        <v>1978</v>
      </c>
      <c r="C258" s="152"/>
      <c r="D258" s="135"/>
      <c r="E258" s="136"/>
      <c r="F258" s="116" t="s">
        <v>1978</v>
      </c>
      <c r="G258" s="133"/>
      <c r="H258" s="116" t="s">
        <v>317</v>
      </c>
      <c r="I258" s="116"/>
      <c r="J258" s="139" t="s">
        <v>2171</v>
      </c>
      <c r="K258" s="114" t="str">
        <f>IF($B258="","",_xlfn.XLOOKUP(S258,应收!T:T,应收!D:D))</f>
        <v/>
      </c>
      <c r="L258" s="114" t="str">
        <f>IF($B258="","",_xlfn.XLOOKUP($S258,应收!$T:$T,应收!E:E))</f>
        <v/>
      </c>
      <c r="M258" s="114" t="str">
        <f>IF($B258="","",_xlfn.XLOOKUP($S258,应收!$T:$T,应收!N:N))</f>
        <v/>
      </c>
      <c r="N258" s="114" t="str">
        <f>IF($B258="","",_xlfn.XLOOKUP($S258,应收!$T:$T,应收!O:O))</f>
        <v/>
      </c>
      <c r="O258" s="114" t="str">
        <f>IF($B258="","",_xlfn.XLOOKUP($S258,应收!$T:$T,应收!P:P))</f>
        <v/>
      </c>
      <c r="P258" s="114" t="str">
        <f>IF($B258="","",_xlfn.XLOOKUP($S258,应收!$T:$T,应收!Q:Q))</f>
        <v/>
      </c>
      <c r="Q258" s="114" t="str">
        <f>IF($B258="","",_xlfn.XLOOKUP($S258,应收!$T:$T,应收!R:R))</f>
        <v/>
      </c>
      <c r="R258" s="114" t="str">
        <f>IF($B258="","",_xlfn.XLOOKUP($S258,应收!$T:$T,应收!S:S))</f>
        <v/>
      </c>
      <c r="S258" s="114" t="str">
        <f>IF(B258="","",LEFT(B258,7))</f>
        <v/>
      </c>
      <c r="T258" s="114" t="str">
        <f>IF(F258="","",LEFT(F258,6))</f>
        <v/>
      </c>
      <c r="U258" s="114" t="str">
        <f>IF($B258="","",_xlfn.XLOOKUP(S258,应收!T:T,应收!V:V))</f>
        <v/>
      </c>
      <c r="V258" s="114" t="str">
        <f t="shared" si="12"/>
        <v/>
      </c>
      <c r="W258" s="114" t="e">
        <f>IF(#REF!="","",LEFT(#REF!,16))</f>
        <v>#REF!</v>
      </c>
      <c r="X258" s="114" t="str">
        <f t="shared" si="13"/>
        <v>孙莉</v>
      </c>
      <c r="Y258" s="141"/>
      <c r="Z258" s="116"/>
      <c r="AA258" s="116"/>
      <c r="AB258" s="116"/>
      <c r="AC258" s="117"/>
      <c r="AD258" s="72" t="s">
        <v>1978</v>
      </c>
    </row>
  </sheetData>
  <autoFilter ref="A1:AC2964">
    <sortState ref="A1:AC2964">
      <sortCondition ref="D1:D2964"/>
    </sortState>
    <extLst/>
  </autoFilter>
  <dataValidations count="5">
    <dataValidation type="list" showInputMessage="1" showErrorMessage="1" sqref="H2 H3 H4 H5 H6 H7 H11 H21 H22 H23 H8:H10 H12:H18 H19:H20 H24:H66 H67:H72 H73:H106 H107:H117 H118:H119 H120:H1000">
      <formula1>财务部</formula1>
    </dataValidation>
    <dataValidation type="list" showInputMessage="1" showErrorMessage="1" sqref="F60 F73 F74 F75 F79 F80 F81 F82 F83 F84 F85 F89 F90 F91 F92 F93 F94 F95 F96 F97 F100 F101 F102 F103 F104 F105 F106 F111 F112 F115 F116 F117 F118 F119 F122 F123 F124 F2:F59 F61:F72 F76:F78 F86:F88 F98:F99 F107:F110 F113:F114 F120:F121 F125:F2964 F2965:F1048576">
      <formula1>账户编码</formula1>
    </dataValidation>
    <dataValidation type="list" showInputMessage="1" showErrorMessage="1" sqref="B121 B2:B112 B113:B114 B115:B120 B122:B1048576">
      <formula1>应收编码</formula1>
    </dataValidation>
    <dataValidation type="list" allowBlank="1" showInputMessage="1" showErrorMessage="1" sqref="G123 G1:G122 G124:G1048576">
      <formula1>结算方式</formula1>
    </dataValidation>
    <dataValidation type="list" showInputMessage="1" showErrorMessage="1" sqref="AA2:AA1000">
      <formula1>审核状态</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21</vt:i4>
      </vt:variant>
    </vt:vector>
  </HeadingPairs>
  <TitlesOfParts>
    <vt:vector size="21" baseType="lpstr">
      <vt:lpstr>释义</vt:lpstr>
      <vt:lpstr>预决算报表</vt:lpstr>
      <vt:lpstr>账户余额表</vt:lpstr>
      <vt:lpstr>利润分配报表</vt:lpstr>
      <vt:lpstr>设置</vt:lpstr>
      <vt:lpstr>账户</vt:lpstr>
      <vt:lpstr>立项</vt:lpstr>
      <vt:lpstr>应收</vt:lpstr>
      <vt:lpstr>实收</vt:lpstr>
      <vt:lpstr>供应商</vt:lpstr>
      <vt:lpstr>进项</vt:lpstr>
      <vt:lpstr>芝麻工资表</vt:lpstr>
      <vt:lpstr>入职</vt:lpstr>
      <vt:lpstr>离职</vt:lpstr>
      <vt:lpstr>异动</vt:lpstr>
      <vt:lpstr>转正</vt:lpstr>
      <vt:lpstr>考勤</vt:lpstr>
      <vt:lpstr>社保</vt:lpstr>
      <vt:lpstr>工装</vt:lpstr>
      <vt:lpstr>奖金提成</vt:lpstr>
      <vt:lpstr>应发应扣</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三汇能环科技WPS</cp:lastModifiedBy>
  <dcterms:created xsi:type="dcterms:W3CDTF">2006-09-16T00:00:00Z</dcterms:created>
  <dcterms:modified xsi:type="dcterms:W3CDTF">2024-03-12T08:14:42Z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E6C2FA753FC6418585AF71B798476592_13</vt:lpwstr>
  </property>
  <property fmtid="{D5CDD505-2E9C-101B-9397-08002B2CF9AE}" pid="3" name="KSOProductBuildVer">
    <vt:lpwstr>2052-12.1.0.16388</vt:lpwstr>
  </property>
</Properties>
</file>